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bookViews>
    <workbookView xWindow="15" yWindow="1200" windowWidth="24255" windowHeight="10170" tabRatio="725" firstSheet="2" activeTab="7"/>
  </bookViews>
  <sheets>
    <sheet name="Intro" sheetId="7937" r:id="rId1"/>
    <sheet name="Powerlink record of changes" sheetId="7943" r:id="rId2"/>
    <sheet name="Input" sheetId="1" r:id="rId3"/>
    <sheet name="WACC" sheetId="2" r:id="rId4"/>
    <sheet name="Assets" sheetId="18" r:id="rId5"/>
    <sheet name="Analysis" sheetId="24" r:id="rId6"/>
    <sheet name="Smoothing" sheetId="19" r:id="rId7"/>
    <sheet name="Revenue summary" sheetId="7941" r:id="rId8"/>
    <sheet name="Equity raising cost-capex" sheetId="7942" r:id="rId9"/>
    <sheet name="Price path (nominal)" sheetId="28" r:id="rId10"/>
    <sheet name="Price path (real)" sheetId="7940" r:id="rId11"/>
    <sheet name="MAR-chart" sheetId="26" r:id="rId12"/>
    <sheet name="price path-chart" sheetId="7939" r:id="rId13"/>
    <sheet name="ABB rev-chart" sheetId="7936" r:id="rId14"/>
  </sheets>
  <externalReferences>
    <externalReference r:id="rId15"/>
    <externalReference r:id="rId16"/>
  </externalReferences>
  <definedNames>
    <definedName name="A10acvalue" localSheetId="1">[1]Input!$K$16</definedName>
    <definedName name="A10acvalue">Input!$K$16</definedName>
    <definedName name="A10remlife" localSheetId="1">[1]Input!$L$16</definedName>
    <definedName name="A10remlife">Input!$L$16</definedName>
    <definedName name="A10stdlife" localSheetId="1">[1]Input!$M$16</definedName>
    <definedName name="A10stdlife">Input!$M$16</definedName>
    <definedName name="A10taxremlife" localSheetId="1">[1]Input!$O$16</definedName>
    <definedName name="A10taxremlife">Input!$O$16</definedName>
    <definedName name="A10taxstdlife" localSheetId="1">[1]Input!$P$16</definedName>
    <definedName name="A10taxstdlife">Input!$P$16</definedName>
    <definedName name="A10taxvalue" localSheetId="1">[1]Input!$N$16</definedName>
    <definedName name="A10taxvalue">Input!$N$16</definedName>
    <definedName name="A10value">Input!$J$16</definedName>
    <definedName name="A11acvalue" localSheetId="1">[1]Input!$K$17</definedName>
    <definedName name="A11acvalue">Input!$K$17</definedName>
    <definedName name="A11remlife" localSheetId="1">[1]Input!$L$17</definedName>
    <definedName name="A11remlife">Input!$L$17</definedName>
    <definedName name="A11stdlife" localSheetId="1">[1]Input!$M$17</definedName>
    <definedName name="A11stdlife">Input!$M$17</definedName>
    <definedName name="A11taxremlife" localSheetId="1">[1]Input!$O$17</definedName>
    <definedName name="A11taxremlife">Input!$O$17</definedName>
    <definedName name="A11taxstdlife" localSheetId="1">[1]Input!$P$17</definedName>
    <definedName name="A11taxstdlife">Input!$P$17</definedName>
    <definedName name="A11taxvalue" localSheetId="1">[1]Input!$N$17</definedName>
    <definedName name="A11taxvalue">Input!$N$17</definedName>
    <definedName name="A11value">Input!$J$17</definedName>
    <definedName name="A12acvalue" localSheetId="1">[1]Input!$K$18</definedName>
    <definedName name="A12acvalue">Input!$K$18</definedName>
    <definedName name="A12remlife" localSheetId="1">[1]Input!$L$18</definedName>
    <definedName name="A12remlife">Input!$L$18</definedName>
    <definedName name="A12stdlife" localSheetId="1">[1]Input!$M$18</definedName>
    <definedName name="A12stdlife">Input!$M$18</definedName>
    <definedName name="A12taxremlife" localSheetId="1">[1]Input!$O$18</definedName>
    <definedName name="A12taxremlife">Input!$O$18</definedName>
    <definedName name="A12taxstdlife" localSheetId="1">[1]Input!$P$18</definedName>
    <definedName name="A12taxstdlife">Input!$P$18</definedName>
    <definedName name="A12taxvalue" localSheetId="1">[1]Input!$N$18</definedName>
    <definedName name="A12taxvalue">Input!$N$18</definedName>
    <definedName name="A12value">Input!$J$18</definedName>
    <definedName name="A13acvalue" localSheetId="1">[1]Input!$K$19</definedName>
    <definedName name="A13acvalue">Input!$K$19</definedName>
    <definedName name="A13remlife" localSheetId="1">[1]Input!$L$19</definedName>
    <definedName name="A13remlife">Input!$L$19</definedName>
    <definedName name="A13stdlife" localSheetId="1">[1]Input!$M$19</definedName>
    <definedName name="A13stdlife">Input!$M$19</definedName>
    <definedName name="A13taxremlife" localSheetId="1">[1]Input!$O$19</definedName>
    <definedName name="A13taxremlife">Input!$O$19</definedName>
    <definedName name="A13taxstdlife" localSheetId="1">[1]Input!$P$19</definedName>
    <definedName name="A13taxstdlife">Input!$P$19</definedName>
    <definedName name="A13taxvalue" localSheetId="1">[1]Input!$N$19</definedName>
    <definedName name="A13taxvalue">Input!$N$19</definedName>
    <definedName name="A13value">Input!$J$19</definedName>
    <definedName name="A14acvalue" localSheetId="1">[1]Input!$K$20</definedName>
    <definedName name="A14acvalue">Input!$K$20</definedName>
    <definedName name="A14remlife" localSheetId="1">[1]Input!$L$20</definedName>
    <definedName name="A14remlife">Input!$L$20</definedName>
    <definedName name="A14stdlife" localSheetId="1">[1]Input!$M$20</definedName>
    <definedName name="A14stdlife">Input!$M$20</definedName>
    <definedName name="A14taxremlife" localSheetId="1">[1]Input!$O$20</definedName>
    <definedName name="A14taxremlife">Input!$O$20</definedName>
    <definedName name="A14taxstdlife" localSheetId="1">[1]Input!$P$20</definedName>
    <definedName name="A14taxstdlife">Input!$P$20</definedName>
    <definedName name="A14taxvalue" localSheetId="1">[1]Input!$N$20</definedName>
    <definedName name="A14taxvalue">Input!$N$20</definedName>
    <definedName name="A14value">Input!$J$20</definedName>
    <definedName name="A15acvalue" localSheetId="1">[1]Input!$K$21</definedName>
    <definedName name="A15acvalue">Input!$K$21</definedName>
    <definedName name="A15remlife" localSheetId="1">[1]Input!$L$21</definedName>
    <definedName name="A15remlife">Input!$L$21</definedName>
    <definedName name="A15stdlife" localSheetId="1">[1]Input!$M$21</definedName>
    <definedName name="A15stdlife">Input!$M$21</definedName>
    <definedName name="A15taxremlife" localSheetId="1">[1]Input!$O$21</definedName>
    <definedName name="A15taxremlife">Input!$O$21</definedName>
    <definedName name="A15taxstdlife" localSheetId="1">[1]Input!$P$21</definedName>
    <definedName name="A15taxstdlife">Input!$P$21</definedName>
    <definedName name="A15taxvalue" localSheetId="1">[1]Input!$N$21</definedName>
    <definedName name="A15taxvalue">Input!$N$21</definedName>
    <definedName name="A15value">Input!$J$21</definedName>
    <definedName name="A16acvalue" localSheetId="1">[1]Input!$K$22</definedName>
    <definedName name="A16acvalue">Input!$K$22</definedName>
    <definedName name="A16remlife" localSheetId="1">[1]Input!$L$22</definedName>
    <definedName name="A16remlife">Input!$L$22</definedName>
    <definedName name="A16stdlife" localSheetId="1">[1]Input!$M$22</definedName>
    <definedName name="A16stdlife">Input!$M$22</definedName>
    <definedName name="A16taxremlife" localSheetId="1">[1]Input!$O$22</definedName>
    <definedName name="A16taxremlife">Input!$O$22</definedName>
    <definedName name="A16taxstdlife" localSheetId="1">[1]Input!$P$22</definedName>
    <definedName name="A16taxstdlife">Input!$P$22</definedName>
    <definedName name="A16taxvalue" localSheetId="1">[1]Input!$N$22</definedName>
    <definedName name="A16taxvalue">Input!$N$22</definedName>
    <definedName name="A16value">Input!$J$22</definedName>
    <definedName name="A17acvalue" localSheetId="1">[1]Input!$K$23</definedName>
    <definedName name="A17acvalue">Input!$K$23</definedName>
    <definedName name="A17remlife" localSheetId="1">[1]Input!$L$23</definedName>
    <definedName name="A17remlife">Input!$L$23</definedName>
    <definedName name="A17stdlife" localSheetId="1">[1]Input!$M$23</definedName>
    <definedName name="A17stdlife">Input!$M$23</definedName>
    <definedName name="A17taxremlife" localSheetId="1">[1]Input!$O$23</definedName>
    <definedName name="A17taxremlife">Input!$O$23</definedName>
    <definedName name="A17taxstdlife" localSheetId="1">[1]Input!$P$23</definedName>
    <definedName name="A17taxstdlife">Input!$P$23</definedName>
    <definedName name="A17taxvalue" localSheetId="1">[1]Input!$N$23</definedName>
    <definedName name="A17taxvalue">Input!$N$23</definedName>
    <definedName name="A17value">Input!$J$23</definedName>
    <definedName name="A18acvalue" localSheetId="1">[1]Input!$K$24</definedName>
    <definedName name="A18acvalue">Input!$K$24</definedName>
    <definedName name="A18remlife" localSheetId="1">[1]Input!$L$24</definedName>
    <definedName name="A18remlife">Input!$L$24</definedName>
    <definedName name="A18stdlife" localSheetId="1">[1]Input!$M$24</definedName>
    <definedName name="A18stdlife">Input!$M$24</definedName>
    <definedName name="A18taxremlife" localSheetId="1">[1]Input!$O$24</definedName>
    <definedName name="A18taxremlife">Input!$O$24</definedName>
    <definedName name="A18taxstdlife" localSheetId="1">[1]Input!$P$24</definedName>
    <definedName name="A18taxstdlife">Input!$P$24</definedName>
    <definedName name="A18taxvalue" localSheetId="1">[1]Input!$N$24</definedName>
    <definedName name="A18taxvalue">Input!$N$24</definedName>
    <definedName name="A18value">Input!$J$24</definedName>
    <definedName name="A19acvalue" localSheetId="1">[1]Input!$K$25</definedName>
    <definedName name="A19acvalue">Input!$K$25</definedName>
    <definedName name="A19remlife" localSheetId="1">[1]Input!$L$25</definedName>
    <definedName name="A19remlife">Input!$L$25</definedName>
    <definedName name="A19stdlife" localSheetId="1">[1]Input!$M$25</definedName>
    <definedName name="A19stdlife">Input!$M$25</definedName>
    <definedName name="A19taxremlife" localSheetId="1">[1]Input!$O$25</definedName>
    <definedName name="A19taxremlife">Input!$O$25</definedName>
    <definedName name="A19taxstdlife" localSheetId="1">[1]Input!$P$25</definedName>
    <definedName name="A19taxstdlife">Input!$P$25</definedName>
    <definedName name="A19taxvalue" localSheetId="1">[1]Input!$N$25</definedName>
    <definedName name="A19taxvalue">Input!$N$25</definedName>
    <definedName name="A19value">Input!$J$25</definedName>
    <definedName name="A1acvalue" localSheetId="1">[1]Input!$K$7</definedName>
    <definedName name="A1acvalue">Input!$K$7</definedName>
    <definedName name="A1remlife" localSheetId="1">[1]Input!$L$7</definedName>
    <definedName name="A1remlife">Input!$L$7</definedName>
    <definedName name="A1stdlife" localSheetId="1">[1]Input!$M$7</definedName>
    <definedName name="A1stdlife">Input!$M$7</definedName>
    <definedName name="A1taxremlife" localSheetId="1">[1]Input!$O$7</definedName>
    <definedName name="A1taxremlife">Input!$O$7</definedName>
    <definedName name="A1taxstdlife" localSheetId="1">[1]Input!$P$7</definedName>
    <definedName name="A1taxstdlife">Input!$P$7</definedName>
    <definedName name="A1taxvalue" localSheetId="1">[1]Input!$N$7</definedName>
    <definedName name="A1taxvalue">Input!$N$7</definedName>
    <definedName name="A1value">Input!$J$7</definedName>
    <definedName name="A20acvalue" localSheetId="1">[1]Input!$K$26</definedName>
    <definedName name="A20acvalue">Input!$K$26</definedName>
    <definedName name="A20remlife" localSheetId="1">[1]Input!$L$26</definedName>
    <definedName name="A20remlife">Input!$L$26</definedName>
    <definedName name="A20stdlife" localSheetId="1">[1]Input!$M$26</definedName>
    <definedName name="A20stdlife">Input!$M$26</definedName>
    <definedName name="A20taxremlife" localSheetId="1">[1]Input!$O$26</definedName>
    <definedName name="A20taxremlife">Input!$O$26</definedName>
    <definedName name="A20taxstdlife" localSheetId="1">[1]Input!$P$26</definedName>
    <definedName name="A20taxstdlife">Input!$P$26</definedName>
    <definedName name="A20taxvalue" localSheetId="1">[1]Input!$N$26</definedName>
    <definedName name="A20taxvalue">Input!$N$26</definedName>
    <definedName name="A20value">Input!$J$26</definedName>
    <definedName name="A21acvalue" localSheetId="1">[1]Input!$K$27</definedName>
    <definedName name="A21acvalue">Input!$K$27</definedName>
    <definedName name="A21remlife" localSheetId="1">[1]Input!$L$27</definedName>
    <definedName name="A21remlife">Input!$L$27</definedName>
    <definedName name="A21stdlife" localSheetId="1">[1]Input!$M$27</definedName>
    <definedName name="A21stdlife">Input!$M$27</definedName>
    <definedName name="A21taxremlife" localSheetId="1">[1]Input!$O$27</definedName>
    <definedName name="A21taxremlife">Input!$O$27</definedName>
    <definedName name="A21taxstdlife" localSheetId="1">[1]Input!$P$27</definedName>
    <definedName name="A21taxstdlife">Input!$P$27</definedName>
    <definedName name="A21taxvalue" localSheetId="1">[1]Input!$N$27</definedName>
    <definedName name="A21taxvalue">Input!$N$27</definedName>
    <definedName name="A21value">Input!$J$27</definedName>
    <definedName name="A22acvalue" localSheetId="1">[1]Input!$K$28</definedName>
    <definedName name="A22acvalue">Input!$K$28</definedName>
    <definedName name="A22remlife" localSheetId="1">[1]Input!$L$28</definedName>
    <definedName name="A22remlife">Input!$L$28</definedName>
    <definedName name="A22stdlife" localSheetId="1">[1]Input!$M$28</definedName>
    <definedName name="A22stdlife">Input!$M$28</definedName>
    <definedName name="A22taxremlife" localSheetId="1">[1]Input!$O$28</definedName>
    <definedName name="A22taxremlife">Input!$O$28</definedName>
    <definedName name="A22taxstdlife" localSheetId="1">[1]Input!$P$28</definedName>
    <definedName name="A22taxstdlife">Input!$P$28</definedName>
    <definedName name="A22taxvalue" localSheetId="1">[1]Input!$N$28</definedName>
    <definedName name="A22taxvalue">Input!$N$28</definedName>
    <definedName name="A22value">Input!$J$28</definedName>
    <definedName name="A23acvalue" localSheetId="1">[1]Input!$K$29</definedName>
    <definedName name="A23acvalue">Input!$K$29</definedName>
    <definedName name="A23remlife" localSheetId="1">[1]Input!$L$29</definedName>
    <definedName name="A23remlife">Input!$L$29</definedName>
    <definedName name="A23stdlife" localSheetId="1">[1]Input!$M$29</definedName>
    <definedName name="A23stdlife">Input!$M$29</definedName>
    <definedName name="A23taxremlife" localSheetId="1">[1]Input!$O$29</definedName>
    <definedName name="A23taxremlife">Input!$O$29</definedName>
    <definedName name="A23taxstdlife" localSheetId="1">[1]Input!$P$29</definedName>
    <definedName name="A23taxstdlife">Input!$P$29</definedName>
    <definedName name="A23taxvalue" localSheetId="1">[1]Input!$N$29</definedName>
    <definedName name="A23taxvalue">Input!$N$29</definedName>
    <definedName name="A23value">Input!$J$29</definedName>
    <definedName name="A24acvalue" localSheetId="1">[1]Input!$K$30</definedName>
    <definedName name="A24acvalue">Input!$K$30</definedName>
    <definedName name="A24remlife" localSheetId="1">[1]Input!$L$30</definedName>
    <definedName name="A24remlife">Input!$L$30</definedName>
    <definedName name="A24stdlife" localSheetId="1">[1]Input!$M$30</definedName>
    <definedName name="A24stdlife">Input!$M$30</definedName>
    <definedName name="A24taxremlife" localSheetId="1">[1]Input!$O$30</definedName>
    <definedName name="A24taxremlife">Input!$O$30</definedName>
    <definedName name="A24taxstdlife" localSheetId="1">[1]Input!$P$30</definedName>
    <definedName name="A24taxstdlife">Input!$P$30</definedName>
    <definedName name="A24taxvalue" localSheetId="1">[1]Input!$N$30</definedName>
    <definedName name="A24taxvalue">Input!$N$30</definedName>
    <definedName name="A24value">Input!$J$30</definedName>
    <definedName name="A25acvalue" localSheetId="1">[1]Input!$K$31</definedName>
    <definedName name="A25acvalue">Input!$K$31</definedName>
    <definedName name="A25remlife" localSheetId="1">[1]Input!$L$31</definedName>
    <definedName name="A25remlife">Input!$L$31</definedName>
    <definedName name="A25stdlife" localSheetId="1">[1]Input!$M$31</definedName>
    <definedName name="A25stdlife">Input!$M$31</definedName>
    <definedName name="A25taxremlife" localSheetId="1">[1]Input!$O$31</definedName>
    <definedName name="A25taxremlife">Input!$O$31</definedName>
    <definedName name="A25taxstdlife" localSheetId="1">[1]Input!$P$31</definedName>
    <definedName name="A25taxstdlife">Input!$P$31</definedName>
    <definedName name="A25taxvalue" localSheetId="1">[1]Input!$N$31</definedName>
    <definedName name="A25taxvalue">Input!$N$31</definedName>
    <definedName name="A25value">Input!$J$31</definedName>
    <definedName name="A26acvalue" localSheetId="1">[1]Input!$K$32</definedName>
    <definedName name="A26acvalue">Input!$K$32</definedName>
    <definedName name="A26remlife" localSheetId="1">[1]Input!$L$32</definedName>
    <definedName name="A26remlife">Input!$L$32</definedName>
    <definedName name="A26stdlife" localSheetId="1">[1]Input!$M$32</definedName>
    <definedName name="A26stdlife">Input!$M$32</definedName>
    <definedName name="A26taxremlife" localSheetId="1">[1]Input!$O$32</definedName>
    <definedName name="A26taxremlife">Input!$O$32</definedName>
    <definedName name="A26taxstdlife" localSheetId="1">[1]Input!$P$32</definedName>
    <definedName name="A26taxstdlife">Input!$P$32</definedName>
    <definedName name="A26taxvalue" localSheetId="1">[1]Input!$N$32</definedName>
    <definedName name="A26taxvalue">Input!$N$32</definedName>
    <definedName name="A26value">Input!$J$32</definedName>
    <definedName name="A27acvalue" localSheetId="1">[1]Input!$K$33</definedName>
    <definedName name="A27acvalue">Input!$K$33</definedName>
    <definedName name="A27remlife" localSheetId="1">[1]Input!$L$33</definedName>
    <definedName name="A27remlife">Input!$L$33</definedName>
    <definedName name="A27stdlife" localSheetId="1">[1]Input!$M$33</definedName>
    <definedName name="A27stdlife">Input!$M$33</definedName>
    <definedName name="A27taxremlife" localSheetId="1">[1]Input!$O$33</definedName>
    <definedName name="A27taxremlife">Input!$O$33</definedName>
    <definedName name="A27taxstdlife" localSheetId="1">[1]Input!$P$33</definedName>
    <definedName name="A27taxstdlife">Input!$P$33</definedName>
    <definedName name="A27taxvalue" localSheetId="1">[1]Input!$N$33</definedName>
    <definedName name="A27taxvalue">Input!$N$33</definedName>
    <definedName name="A27value">Input!$J$33</definedName>
    <definedName name="A28acvalue" localSheetId="1">[1]Input!$K$34</definedName>
    <definedName name="A28acvalue">Input!$K$34</definedName>
    <definedName name="A28remlife" localSheetId="1">[1]Input!$L$34</definedName>
    <definedName name="A28remlife">Input!$L$34</definedName>
    <definedName name="A28stdlife" localSheetId="1">[1]Input!$M$34</definedName>
    <definedName name="A28stdlife">Input!$M$34</definedName>
    <definedName name="A28taxremlife" localSheetId="1">[1]Input!$O$34</definedName>
    <definedName name="A28taxremlife">Input!$O$34</definedName>
    <definedName name="A28taxstdlife" localSheetId="1">[1]Input!$P$34</definedName>
    <definedName name="A28taxstdlife">Input!$P$34</definedName>
    <definedName name="A28taxvalue" localSheetId="1">[1]Input!$N$34</definedName>
    <definedName name="A28taxvalue">Input!$N$34</definedName>
    <definedName name="A28value">Input!$J$34</definedName>
    <definedName name="A29acvalue" localSheetId="1">[1]Input!$K$35</definedName>
    <definedName name="A29acvalue">Input!$K$35</definedName>
    <definedName name="A29remlife" localSheetId="1">[1]Input!$L$35</definedName>
    <definedName name="A29remlife">Input!$L$35</definedName>
    <definedName name="A29stdlife" localSheetId="1">[1]Input!$M$35</definedName>
    <definedName name="A29stdlife">Input!$M$35</definedName>
    <definedName name="A29taxremlife" localSheetId="1">[1]Input!$O$35</definedName>
    <definedName name="A29taxremlife">Input!$O$35</definedName>
    <definedName name="A29taxstdlife" localSheetId="1">[1]Input!$P$35</definedName>
    <definedName name="A29taxstdlife">Input!$P$35</definedName>
    <definedName name="A29taxvalue" localSheetId="1">[1]Input!$N$35</definedName>
    <definedName name="A29taxvalue">Input!$N$35</definedName>
    <definedName name="A29value">Input!$J$35</definedName>
    <definedName name="A2acvalue" localSheetId="1">[1]Input!$K$8</definedName>
    <definedName name="A2acvalue">Input!$K$8</definedName>
    <definedName name="A2remlife" localSheetId="1">[1]Input!$L$8</definedName>
    <definedName name="A2remlife">Input!$L$8</definedName>
    <definedName name="A2stdlife" localSheetId="1">[1]Input!$M$8</definedName>
    <definedName name="A2stdlife">Input!$M$8</definedName>
    <definedName name="A2taxremlife" localSheetId="1">[1]Input!$O$8</definedName>
    <definedName name="A2taxremlife">Input!$O$8</definedName>
    <definedName name="A2taxstdlife" localSheetId="1">[1]Input!$P$8</definedName>
    <definedName name="A2taxstdlife">Input!$P$8</definedName>
    <definedName name="A2taxvalue" localSheetId="1">[1]Input!$N$8</definedName>
    <definedName name="A2taxvalue">Input!$N$8</definedName>
    <definedName name="A2value">Input!$J$8</definedName>
    <definedName name="A30acvalue" localSheetId="1">[1]Input!$K$36</definedName>
    <definedName name="A30acvalue">Input!$K$36</definedName>
    <definedName name="A30remlife" localSheetId="1">[1]Input!$L$36</definedName>
    <definedName name="A30remlife">Input!$L$36</definedName>
    <definedName name="A30stdlife" localSheetId="1">[1]Input!$M$36</definedName>
    <definedName name="A30stdlife">Input!$M$36</definedName>
    <definedName name="A30taxremlife" localSheetId="1">[1]Input!$O$36</definedName>
    <definedName name="A30taxremlife">Input!$O$36</definedName>
    <definedName name="A30taxstdlife" localSheetId="1">[1]Input!$P$36</definedName>
    <definedName name="A30taxstdlife">Input!$P$36</definedName>
    <definedName name="A30taxvalue" localSheetId="1">[1]Input!$N$36</definedName>
    <definedName name="A30taxvalue">Input!$N$36</definedName>
    <definedName name="A30value">Input!$J$36</definedName>
    <definedName name="A3acvalue" localSheetId="1">[1]Input!$K$9</definedName>
    <definedName name="A3acvalue">Input!$K$9</definedName>
    <definedName name="A3remlife" localSheetId="1">[1]Input!$L$9</definedName>
    <definedName name="A3remlife">Input!$L$9</definedName>
    <definedName name="A3stdlife" localSheetId="1">[1]Input!$M$9</definedName>
    <definedName name="A3stdlife">Input!$M$9</definedName>
    <definedName name="A3taxremlife" localSheetId="1">[1]Input!$O$9</definedName>
    <definedName name="A3taxremlife">Input!$O$9</definedName>
    <definedName name="A3taxstdlife" localSheetId="1">[1]Input!$P$9</definedName>
    <definedName name="A3taxstdlife">Input!$P$9</definedName>
    <definedName name="A3taxvalue" localSheetId="1">[1]Input!$N$9</definedName>
    <definedName name="A3taxvalue">Input!$N$9</definedName>
    <definedName name="A3value">Input!$J$9</definedName>
    <definedName name="A4acvalue" localSheetId="1">[1]Input!$K$10</definedName>
    <definedName name="A4acvalue">Input!$K$10</definedName>
    <definedName name="A4remlife" localSheetId="1">[1]Input!$L$10</definedName>
    <definedName name="A4remlife">Input!$L$10</definedName>
    <definedName name="A4stdlife" localSheetId="1">[1]Input!$M$10</definedName>
    <definedName name="A4stdlife">Input!$M$10</definedName>
    <definedName name="A4taxremlife" localSheetId="1">[1]Input!$O$10</definedName>
    <definedName name="A4taxremlife">Input!$O$10</definedName>
    <definedName name="A4taxstdlife" localSheetId="1">[1]Input!$P$10</definedName>
    <definedName name="A4taxstdlife">Input!$P$10</definedName>
    <definedName name="A4taxvalue" localSheetId="1">[1]Input!$N$10</definedName>
    <definedName name="A4taxvalue">Input!$N$10</definedName>
    <definedName name="A4value">Input!$J$10</definedName>
    <definedName name="A5acvalue" localSheetId="1">[1]Input!$K$11</definedName>
    <definedName name="A5acvalue">Input!$K$11</definedName>
    <definedName name="A5remlife" localSheetId="1">[1]Input!$L$11</definedName>
    <definedName name="A5remlife">Input!$L$11</definedName>
    <definedName name="A5stdlife" localSheetId="1">[1]Input!$M$11</definedName>
    <definedName name="A5stdlife">Input!$M$11</definedName>
    <definedName name="A5taxremlife" localSheetId="1">[1]Input!$O$11</definedName>
    <definedName name="A5taxremlife">Input!$O$11</definedName>
    <definedName name="A5taxstdlife" localSheetId="1">[1]Input!$P$11</definedName>
    <definedName name="A5taxstdlife">Input!$P$11</definedName>
    <definedName name="A5taxvalue" localSheetId="1">[1]Input!$N$11</definedName>
    <definedName name="A5taxvalue">Input!$N$11</definedName>
    <definedName name="A5value">Input!$J$11</definedName>
    <definedName name="A6acvalue" localSheetId="1">[1]Input!$K$12</definedName>
    <definedName name="A6acvalue">Input!$K$12</definedName>
    <definedName name="A6remlife" localSheetId="1">[1]Input!$L$12</definedName>
    <definedName name="A6remlife">Input!$L$12</definedName>
    <definedName name="A6stdlife" localSheetId="1">[1]Input!$M$12</definedName>
    <definedName name="A6stdlife">Input!$M$12</definedName>
    <definedName name="A6taxremlife" localSheetId="1">[1]Input!$O$12</definedName>
    <definedName name="A6taxremlife">Input!$O$12</definedName>
    <definedName name="A6taxstdlife" localSheetId="1">[1]Input!$P$12</definedName>
    <definedName name="A6taxstdlife">Input!$P$12</definedName>
    <definedName name="A6taxvalue" localSheetId="1">[1]Input!$N$12</definedName>
    <definedName name="A6taxvalue">Input!$N$12</definedName>
    <definedName name="A6value">Input!$J$12</definedName>
    <definedName name="A7acvalue" localSheetId="1">[1]Input!$K$13</definedName>
    <definedName name="A7acvalue">Input!$K$13</definedName>
    <definedName name="A7remlife" localSheetId="1">[1]Input!$L$13</definedName>
    <definedName name="A7remlife">Input!$L$13</definedName>
    <definedName name="A7stdlife" localSheetId="1">[1]Input!$M$13</definedName>
    <definedName name="A7stdlife">Input!$M$13</definedName>
    <definedName name="A7taxremlife" localSheetId="1">[1]Input!$O$13</definedName>
    <definedName name="A7taxremlife">Input!$O$13</definedName>
    <definedName name="A7taxstdlife" localSheetId="1">[1]Input!$P$13</definedName>
    <definedName name="A7taxstdlife">Input!$P$13</definedName>
    <definedName name="A7taxvalue" localSheetId="1">[1]Input!$N$13</definedName>
    <definedName name="A7taxvalue">Input!$N$13</definedName>
    <definedName name="A7value">Input!$J$13</definedName>
    <definedName name="A8acvalue" localSheetId="1">[1]Input!$K$14</definedName>
    <definedName name="A8acvalue">Input!$K$14</definedName>
    <definedName name="A8remlife" localSheetId="1">[1]Input!$L$14</definedName>
    <definedName name="A8remlife">Input!$L$14</definedName>
    <definedName name="A8stdlife" localSheetId="1">[1]Input!$M$14</definedName>
    <definedName name="A8stdlife">Input!$M$14</definedName>
    <definedName name="A8taxremlife" localSheetId="1">[1]Input!$O$14</definedName>
    <definedName name="A8taxremlife">Input!$O$14</definedName>
    <definedName name="A8taxstdlife" localSheetId="1">[1]Input!$P$14</definedName>
    <definedName name="A8taxstdlife">Input!$P$14</definedName>
    <definedName name="A8taxvalue" localSheetId="1">[1]Input!$N$14</definedName>
    <definedName name="A8taxvalue">Input!$N$14</definedName>
    <definedName name="A8value">Input!$J$14</definedName>
    <definedName name="A9acvalue" localSheetId="1">[1]Input!$K$15</definedName>
    <definedName name="A9acvalue">Input!$K$15</definedName>
    <definedName name="A9remlife" localSheetId="1">[1]Input!$L$15</definedName>
    <definedName name="A9remlife">Input!$L$15</definedName>
    <definedName name="A9stdlife" localSheetId="1">[1]Input!$M$15</definedName>
    <definedName name="A9stdlife">Input!$M$15</definedName>
    <definedName name="A9taxremlife" localSheetId="1">[1]Input!$O$15</definedName>
    <definedName name="A9taxremlife">Input!$O$15</definedName>
    <definedName name="A9taxstdlife" localSheetId="1">[1]Input!$P$15</definedName>
    <definedName name="A9taxstdlife">Input!$P$15</definedName>
    <definedName name="A9taxvalue" localSheetId="1">[1]Input!$N$15</definedName>
    <definedName name="A9taxvalue">Input!$N$15</definedName>
    <definedName name="A9value">Input!$J$15</definedName>
    <definedName name="Asset1" localSheetId="1">[1]Input!$G$7</definedName>
    <definedName name="Asset1">Input!$G$7</definedName>
    <definedName name="Asset10" localSheetId="1">[1]Input!$G$16</definedName>
    <definedName name="Asset10">Input!$G$16</definedName>
    <definedName name="Asset11" localSheetId="1">[1]Input!$G$17</definedName>
    <definedName name="Asset11">Input!$G$17</definedName>
    <definedName name="Asset12" localSheetId="1">[1]Input!$G$18</definedName>
    <definedName name="Asset12">Input!$G$18</definedName>
    <definedName name="Asset13" localSheetId="1">[1]Input!$G$19</definedName>
    <definedName name="Asset13">Input!$G$19</definedName>
    <definedName name="Asset14" localSheetId="1">[1]Input!$G$20</definedName>
    <definedName name="Asset14">Input!$G$20</definedName>
    <definedName name="Asset15" localSheetId="1">[1]Input!$G$21</definedName>
    <definedName name="Asset15">Input!$G$21</definedName>
    <definedName name="Asset16" localSheetId="1">[1]Input!$G$22</definedName>
    <definedName name="Asset16">Input!$G$22</definedName>
    <definedName name="Asset17" localSheetId="1">[1]Input!$G$23</definedName>
    <definedName name="Asset17">Input!$G$23</definedName>
    <definedName name="Asset18" localSheetId="1">[1]Input!$G$24</definedName>
    <definedName name="Asset18">Input!$G$24</definedName>
    <definedName name="Asset19" localSheetId="1">[1]Input!$G$25</definedName>
    <definedName name="Asset19">Input!$G$25</definedName>
    <definedName name="Asset2" localSheetId="1">[1]Input!$G$8</definedName>
    <definedName name="Asset2">Input!$G$8</definedName>
    <definedName name="Asset20" localSheetId="1">[1]Input!$G$26</definedName>
    <definedName name="Asset20">Input!$G$26</definedName>
    <definedName name="Asset21" localSheetId="1">[1]Input!$G$27</definedName>
    <definedName name="Asset21">Input!$G$27</definedName>
    <definedName name="Asset22" localSheetId="1">[1]Input!$G$28</definedName>
    <definedName name="Asset22">Input!$G$28</definedName>
    <definedName name="Asset23" localSheetId="1">[1]Input!$G$29</definedName>
    <definedName name="Asset23">Input!$G$29</definedName>
    <definedName name="Asset24" localSheetId="1">[1]Input!$G$30</definedName>
    <definedName name="Asset24">Input!$G$30</definedName>
    <definedName name="Asset25" localSheetId="1">[1]Input!$G$31</definedName>
    <definedName name="Asset25">Input!$G$31</definedName>
    <definedName name="Asset26" localSheetId="1">[1]Input!$G$32</definedName>
    <definedName name="Asset26">Input!$G$32</definedName>
    <definedName name="Asset27" localSheetId="1">[1]Input!$G$33</definedName>
    <definedName name="Asset27">Input!$G$33</definedName>
    <definedName name="Asset28" localSheetId="1">[1]Input!$G$34</definedName>
    <definedName name="Asset28">Input!$G$34</definedName>
    <definedName name="Asset29" localSheetId="1">[1]Input!$G$35</definedName>
    <definedName name="Asset29">Input!$G$35</definedName>
    <definedName name="Asset3" localSheetId="1">[1]Input!$G$9</definedName>
    <definedName name="Asset3">Input!$G$9</definedName>
    <definedName name="Asset30" localSheetId="1">[1]Input!$G$36</definedName>
    <definedName name="Asset30">Input!$G$36</definedName>
    <definedName name="Asset4" localSheetId="1">[1]Input!$G$10</definedName>
    <definedName name="Asset4">Input!$G$10</definedName>
    <definedName name="Asset5" localSheetId="1">[1]Input!$G$11</definedName>
    <definedName name="Asset5">Input!$G$11</definedName>
    <definedName name="Asset6" localSheetId="1">[1]Input!$G$12</definedName>
    <definedName name="Asset6">Input!$G$12</definedName>
    <definedName name="Asset7" localSheetId="1">[1]Input!$G$13</definedName>
    <definedName name="Asset7">Input!$G$13</definedName>
    <definedName name="Asset8" localSheetId="1">[1]Input!$G$14</definedName>
    <definedName name="Asset8">Input!$G$14</definedName>
    <definedName name="Asset9" localSheetId="1">[1]Input!$G$15</definedName>
    <definedName name="Asset9">Input!$G$15</definedName>
    <definedName name="Be" localSheetId="1">[1]Input!$G$264</definedName>
    <definedName name="Be">Input!$G$264</definedName>
    <definedName name="Drc" localSheetId="1">[1]Input!$G$272</definedName>
    <definedName name="Drc">Input!$G$272</definedName>
    <definedName name="Drp" localSheetId="1">[1]Input!$G$260</definedName>
    <definedName name="Drp">Input!$G$260</definedName>
    <definedName name="Drpc" localSheetId="1">[1]Input!$G$270</definedName>
    <definedName name="Drpc">Input!$G$270</definedName>
    <definedName name="Drpt" localSheetId="1">[1]Input!$G$271</definedName>
    <definedName name="Drpt">Input!$G$271</definedName>
    <definedName name="Dv" localSheetId="1">[1]Input!$G$263</definedName>
    <definedName name="Dv">Input!$G$263</definedName>
    <definedName name="f" localSheetId="1">[1]Input!$G$259</definedName>
    <definedName name="f">Input!$G$259</definedName>
    <definedName name="g" localSheetId="1">[1]Input!$G$262</definedName>
    <definedName name="g">Input!$G$262</definedName>
    <definedName name="Mrp" localSheetId="1">[1]Input!$G$261</definedName>
    <definedName name="Mrp">Input!$G$261</definedName>
    <definedName name="Pr" localSheetId="1">[1]Input!$G$268</definedName>
    <definedName name="Pr">Input!$G$268</definedName>
    <definedName name="previous_vanilla">[2]Input!$G$182</definedName>
    <definedName name="_xlnm.Print_Area" localSheetId="5">Analysis!$B$1:$BJ$116</definedName>
    <definedName name="_xlnm.Print_Area" localSheetId="4">Assets!$B$1:$BJ$879</definedName>
    <definedName name="_xlnm.Print_Area" localSheetId="8">'Equity raising cost-capex'!$A$1:$Q$46</definedName>
    <definedName name="_xlnm.Print_Area" localSheetId="2">Input!$E$1:$S$281</definedName>
    <definedName name="_xlnm.Print_Area" localSheetId="0">Intro!$A$1:$W$36</definedName>
    <definedName name="_xlnm.Print_Area" localSheetId="9">'Price path (nominal)'!$B$1:$T$22</definedName>
    <definedName name="_xlnm.Print_Area" localSheetId="10">'Price path (real)'!$B$1:$T$22</definedName>
    <definedName name="_xlnm.Print_Area" localSheetId="7">'Revenue summary'!$D$1:$S$24</definedName>
    <definedName name="_xlnm.Print_Area" localSheetId="6">Smoothing!$D$1:$U$43</definedName>
    <definedName name="_xlnm.Print_Area" localSheetId="3">WACC!$B$1:$M$39</definedName>
    <definedName name="RAB" localSheetId="1">[1]Input!$J$37</definedName>
    <definedName name="RAB">Input!$J$37</definedName>
    <definedName name="Rf" localSheetId="1">[1]Input!$G$258</definedName>
    <definedName name="Rf">Input!$G$258</definedName>
    <definedName name="rvanilla" localSheetId="1">[1]WACC!$F$28</definedName>
    <definedName name="rvanilla">WACC!$F$28</definedName>
    <definedName name="Seo" localSheetId="1">[1]Input!$G$269</definedName>
    <definedName name="Seo">Input!$G$269</definedName>
    <definedName name="solver_adj" localSheetId="6" hidden="1">Smoothing!$E$16</definedName>
    <definedName name="solver_cvg" localSheetId="6" hidden="1">0.001</definedName>
    <definedName name="solver_drv" localSheetId="6" hidden="1">1</definedName>
    <definedName name="solver_est" localSheetId="6" hidden="1">1</definedName>
    <definedName name="solver_itr" localSheetId="6" hidden="1">100</definedName>
    <definedName name="solver_lin" localSheetId="6" hidden="1">2</definedName>
    <definedName name="solver_neg" localSheetId="6" hidden="1">2</definedName>
    <definedName name="solver_num" localSheetId="6" hidden="1">0</definedName>
    <definedName name="solver_nwt" localSheetId="6" hidden="1">1</definedName>
    <definedName name="solver_opt" localSheetId="6" hidden="1">Smoothing!$R$12</definedName>
    <definedName name="solver_pre" localSheetId="6" hidden="1">0.000001</definedName>
    <definedName name="solver_scl" localSheetId="6" hidden="1">2</definedName>
    <definedName name="solver_sho" localSheetId="6" hidden="1">2</definedName>
    <definedName name="solver_tim" localSheetId="6" hidden="1">100</definedName>
    <definedName name="solver_tol" localSheetId="6" hidden="1">0.05</definedName>
    <definedName name="solver_typ" localSheetId="6" hidden="1">3</definedName>
    <definedName name="solver_val" localSheetId="6" hidden="1">0</definedName>
    <definedName name="Td" localSheetId="1">[1]Analysis!$D$69</definedName>
    <definedName name="Td">Analysis!$D$69</definedName>
    <definedName name="Te">Analysis!$D$59</definedName>
    <definedName name="vanilla" localSheetId="1">[1]WACC!$F$27</definedName>
    <definedName name="vanilla">WACC!$F$27</definedName>
    <definedName name="vanilla1">[2]Input!$H$182</definedName>
    <definedName name="vanilla10">[2]Input!$Q$182</definedName>
    <definedName name="vanilla2">[2]Input!$I$182</definedName>
    <definedName name="vanilla3">[2]Input!$J$182</definedName>
    <definedName name="vanilla4">[2]Input!$K$182</definedName>
    <definedName name="vanilla5">[2]Input!$L$182</definedName>
    <definedName name="vanilla6">[2]Input!$M$182</definedName>
    <definedName name="vanilla7">[2]Input!$N$182</definedName>
    <definedName name="vanilla8">[2]Input!$O$182</definedName>
    <definedName name="vanilla9">[2]Input!$P$182</definedName>
    <definedName name="X_Factor" localSheetId="1">[1]Smoothing!$E$11</definedName>
    <definedName name="X_Factor">Smoothing!$E$11</definedName>
  </definedNames>
  <calcPr calcId="124519" iterate="1"/>
</workbook>
</file>

<file path=xl/calcChain.xml><?xml version="1.0" encoding="utf-8"?>
<calcChain xmlns="http://schemas.openxmlformats.org/spreadsheetml/2006/main">
  <c r="F6" i="28"/>
  <c r="G6"/>
  <c r="H6"/>
  <c r="I6"/>
  <c r="J6"/>
  <c r="K6"/>
  <c r="N7" i="1" l="1"/>
  <c r="K7"/>
  <c r="J7" l="1"/>
  <c r="R159" l="1"/>
  <c r="R58"/>
  <c r="B1" i="7940" l="1"/>
  <c r="B1" i="28"/>
  <c r="F1" i="7942"/>
  <c r="D1" i="7941"/>
  <c r="D1" i="19"/>
  <c r="B1" i="24"/>
  <c r="B1" i="18"/>
  <c r="B1" i="2"/>
  <c r="E1" i="1"/>
  <c r="G1" i="7937"/>
  <c r="E51" i="1"/>
  <c r="F5" i="7942" l="1"/>
  <c r="G38" i="24"/>
  <c r="B8" i="7940"/>
  <c r="F14" i="2"/>
  <c r="D42" i="24" s="1"/>
  <c r="D6" i="18"/>
  <c r="G6" s="1"/>
  <c r="G7" s="1"/>
  <c r="G211" i="1"/>
  <c r="H211"/>
  <c r="I211"/>
  <c r="J211"/>
  <c r="K211"/>
  <c r="G240"/>
  <c r="H240"/>
  <c r="I240"/>
  <c r="J240"/>
  <c r="K240"/>
  <c r="G235"/>
  <c r="H235"/>
  <c r="I235"/>
  <c r="J235"/>
  <c r="K235"/>
  <c r="G212"/>
  <c r="H212"/>
  <c r="I212"/>
  <c r="J212"/>
  <c r="K212"/>
  <c r="G214"/>
  <c r="H214"/>
  <c r="I214"/>
  <c r="J214"/>
  <c r="K214"/>
  <c r="G215"/>
  <c r="H215"/>
  <c r="I215"/>
  <c r="J215"/>
  <c r="K215"/>
  <c r="G216"/>
  <c r="H216"/>
  <c r="I216"/>
  <c r="J216"/>
  <c r="K216"/>
  <c r="G217"/>
  <c r="H217"/>
  <c r="I217"/>
  <c r="J217"/>
  <c r="K217"/>
  <c r="G218"/>
  <c r="H218"/>
  <c r="I218"/>
  <c r="J218"/>
  <c r="K218"/>
  <c r="G219"/>
  <c r="H219"/>
  <c r="I219"/>
  <c r="J219"/>
  <c r="K219"/>
  <c r="G220"/>
  <c r="H220"/>
  <c r="I220"/>
  <c r="J220"/>
  <c r="K220"/>
  <c r="G221"/>
  <c r="H221"/>
  <c r="I221"/>
  <c r="J221"/>
  <c r="K221"/>
  <c r="G222"/>
  <c r="H222"/>
  <c r="I222"/>
  <c r="J222"/>
  <c r="K222"/>
  <c r="G223"/>
  <c r="H223"/>
  <c r="I223"/>
  <c r="J223"/>
  <c r="K223"/>
  <c r="G224"/>
  <c r="H224"/>
  <c r="I224"/>
  <c r="J224"/>
  <c r="K224"/>
  <c r="G225"/>
  <c r="H225"/>
  <c r="I225"/>
  <c r="J225"/>
  <c r="K225"/>
  <c r="G226"/>
  <c r="H226"/>
  <c r="I226"/>
  <c r="J226"/>
  <c r="K226"/>
  <c r="G227"/>
  <c r="H227"/>
  <c r="I227"/>
  <c r="J227"/>
  <c r="K227"/>
  <c r="G228"/>
  <c r="H228"/>
  <c r="I228"/>
  <c r="J228"/>
  <c r="K228"/>
  <c r="G229"/>
  <c r="H229"/>
  <c r="I229"/>
  <c r="J229"/>
  <c r="K229"/>
  <c r="H230"/>
  <c r="I230"/>
  <c r="J230"/>
  <c r="K230"/>
  <c r="G231"/>
  <c r="H231"/>
  <c r="I231"/>
  <c r="J231"/>
  <c r="K231"/>
  <c r="G232"/>
  <c r="H232"/>
  <c r="I232"/>
  <c r="J232"/>
  <c r="K232"/>
  <c r="G233"/>
  <c r="H233"/>
  <c r="I233"/>
  <c r="J233"/>
  <c r="K233"/>
  <c r="G234"/>
  <c r="H234"/>
  <c r="I234"/>
  <c r="J234"/>
  <c r="K234"/>
  <c r="G236"/>
  <c r="H236"/>
  <c r="I236"/>
  <c r="J236"/>
  <c r="K236"/>
  <c r="G237"/>
  <c r="H237"/>
  <c r="I237"/>
  <c r="J237"/>
  <c r="K237"/>
  <c r="G238"/>
  <c r="H238"/>
  <c r="I238"/>
  <c r="J238"/>
  <c r="K238"/>
  <c r="G239"/>
  <c r="H239"/>
  <c r="I239"/>
  <c r="J239"/>
  <c r="K239"/>
  <c r="G112"/>
  <c r="F7" i="2"/>
  <c r="F20"/>
  <c r="F13"/>
  <c r="F9"/>
  <c r="G7" i="24" s="1"/>
  <c r="F10" i="2"/>
  <c r="G113" i="1"/>
  <c r="G114"/>
  <c r="G115"/>
  <c r="G116"/>
  <c r="G117"/>
  <c r="G118"/>
  <c r="G119"/>
  <c r="G120"/>
  <c r="G121"/>
  <c r="G122"/>
  <c r="G123"/>
  <c r="G124"/>
  <c r="G125"/>
  <c r="G126"/>
  <c r="G127"/>
  <c r="G129"/>
  <c r="G130"/>
  <c r="G131"/>
  <c r="G132"/>
  <c r="G133"/>
  <c r="G134"/>
  <c r="G135"/>
  <c r="G136"/>
  <c r="G137"/>
  <c r="G138"/>
  <c r="G109"/>
  <c r="G110"/>
  <c r="G111"/>
  <c r="J37"/>
  <c r="F9" i="18" s="1"/>
  <c r="H112" i="1"/>
  <c r="H113"/>
  <c r="H114"/>
  <c r="H115"/>
  <c r="H116"/>
  <c r="H117"/>
  <c r="H118"/>
  <c r="H119"/>
  <c r="H120"/>
  <c r="H121"/>
  <c r="H122"/>
  <c r="H123"/>
  <c r="H124"/>
  <c r="H125"/>
  <c r="H126"/>
  <c r="H127"/>
  <c r="H128"/>
  <c r="H129"/>
  <c r="H130"/>
  <c r="H131"/>
  <c r="H132"/>
  <c r="H133"/>
  <c r="H134"/>
  <c r="H135"/>
  <c r="H136"/>
  <c r="H137"/>
  <c r="H138"/>
  <c r="H109"/>
  <c r="H110"/>
  <c r="H111"/>
  <c r="I112"/>
  <c r="I113"/>
  <c r="I114"/>
  <c r="I115"/>
  <c r="I116"/>
  <c r="I117"/>
  <c r="I118"/>
  <c r="I119"/>
  <c r="I120"/>
  <c r="I121"/>
  <c r="I122"/>
  <c r="I123"/>
  <c r="I124"/>
  <c r="I125"/>
  <c r="I126"/>
  <c r="I127"/>
  <c r="I128"/>
  <c r="I129"/>
  <c r="I130"/>
  <c r="I131"/>
  <c r="I132"/>
  <c r="I133"/>
  <c r="I134"/>
  <c r="I135"/>
  <c r="I136"/>
  <c r="I137"/>
  <c r="I138"/>
  <c r="I109"/>
  <c r="I110"/>
  <c r="I111"/>
  <c r="J112"/>
  <c r="J113"/>
  <c r="J114"/>
  <c r="J115"/>
  <c r="J116"/>
  <c r="J117"/>
  <c r="J118"/>
  <c r="J119"/>
  <c r="J120"/>
  <c r="J121"/>
  <c r="J122"/>
  <c r="J123"/>
  <c r="J124"/>
  <c r="J125"/>
  <c r="J126"/>
  <c r="J127"/>
  <c r="J128"/>
  <c r="J129"/>
  <c r="J130"/>
  <c r="J131"/>
  <c r="J132"/>
  <c r="J133"/>
  <c r="J134"/>
  <c r="J135"/>
  <c r="J136"/>
  <c r="J137"/>
  <c r="J138"/>
  <c r="J109"/>
  <c r="J110"/>
  <c r="J111"/>
  <c r="K112"/>
  <c r="K113"/>
  <c r="K114"/>
  <c r="K115"/>
  <c r="K116"/>
  <c r="K117"/>
  <c r="K118"/>
  <c r="K119"/>
  <c r="K120"/>
  <c r="K121"/>
  <c r="K122"/>
  <c r="K123"/>
  <c r="K124"/>
  <c r="K125"/>
  <c r="K126"/>
  <c r="K127"/>
  <c r="K128"/>
  <c r="K129"/>
  <c r="K130"/>
  <c r="K131"/>
  <c r="K132"/>
  <c r="K133"/>
  <c r="K134"/>
  <c r="K135"/>
  <c r="K136"/>
  <c r="K137"/>
  <c r="K138"/>
  <c r="K109"/>
  <c r="K110"/>
  <c r="K111"/>
  <c r="L249"/>
  <c r="L250" s="1"/>
  <c r="L211"/>
  <c r="L240"/>
  <c r="L235"/>
  <c r="L212"/>
  <c r="L214"/>
  <c r="L215"/>
  <c r="L216"/>
  <c r="L217"/>
  <c r="L218"/>
  <c r="L219"/>
  <c r="L220"/>
  <c r="L221"/>
  <c r="L222"/>
  <c r="L223"/>
  <c r="L224"/>
  <c r="L225"/>
  <c r="L226"/>
  <c r="L227"/>
  <c r="L228"/>
  <c r="L229"/>
  <c r="L230"/>
  <c r="L231"/>
  <c r="L232"/>
  <c r="L233"/>
  <c r="L234"/>
  <c r="L236"/>
  <c r="L237"/>
  <c r="L238"/>
  <c r="L239"/>
  <c r="L112"/>
  <c r="L113"/>
  <c r="L114"/>
  <c r="L115"/>
  <c r="L116"/>
  <c r="L117"/>
  <c r="L118"/>
  <c r="L119"/>
  <c r="L120"/>
  <c r="L121"/>
  <c r="L122"/>
  <c r="L123"/>
  <c r="L124"/>
  <c r="L125"/>
  <c r="L126"/>
  <c r="L127"/>
  <c r="L128"/>
  <c r="L129"/>
  <c r="L130"/>
  <c r="L131"/>
  <c r="L132"/>
  <c r="L133"/>
  <c r="L134"/>
  <c r="L135"/>
  <c r="L136"/>
  <c r="L137"/>
  <c r="L138"/>
  <c r="L109"/>
  <c r="L110"/>
  <c r="L111"/>
  <c r="M249"/>
  <c r="M250" s="1"/>
  <c r="M211"/>
  <c r="M240"/>
  <c r="M235"/>
  <c r="M212"/>
  <c r="M214"/>
  <c r="M215"/>
  <c r="M216"/>
  <c r="M217"/>
  <c r="M218"/>
  <c r="M219"/>
  <c r="M220"/>
  <c r="M221"/>
  <c r="M222"/>
  <c r="M223"/>
  <c r="M224"/>
  <c r="M225"/>
  <c r="M226"/>
  <c r="M227"/>
  <c r="M228"/>
  <c r="M229"/>
  <c r="M230"/>
  <c r="M231"/>
  <c r="M232"/>
  <c r="M233"/>
  <c r="M234"/>
  <c r="M236"/>
  <c r="M237"/>
  <c r="M238"/>
  <c r="M239"/>
  <c r="M112"/>
  <c r="M113"/>
  <c r="M114"/>
  <c r="M115"/>
  <c r="M116"/>
  <c r="M117"/>
  <c r="M118"/>
  <c r="M119"/>
  <c r="M120"/>
  <c r="M121"/>
  <c r="M122"/>
  <c r="M123"/>
  <c r="M124"/>
  <c r="M125"/>
  <c r="M126"/>
  <c r="M127"/>
  <c r="M128"/>
  <c r="M129"/>
  <c r="M130"/>
  <c r="M131"/>
  <c r="M132"/>
  <c r="M133"/>
  <c r="M134"/>
  <c r="M135"/>
  <c r="M136"/>
  <c r="M137"/>
  <c r="M138"/>
  <c r="M109"/>
  <c r="M110"/>
  <c r="M111"/>
  <c r="N249"/>
  <c r="N250" s="1"/>
  <c r="N211"/>
  <c r="N240"/>
  <c r="N235"/>
  <c r="N212"/>
  <c r="N214"/>
  <c r="N215"/>
  <c r="N216"/>
  <c r="N217"/>
  <c r="N218"/>
  <c r="N219"/>
  <c r="N220"/>
  <c r="N221"/>
  <c r="N222"/>
  <c r="N223"/>
  <c r="N224"/>
  <c r="N225"/>
  <c r="N226"/>
  <c r="N227"/>
  <c r="N228"/>
  <c r="N229"/>
  <c r="N230"/>
  <c r="N231"/>
  <c r="N232"/>
  <c r="N233"/>
  <c r="N234"/>
  <c r="N236"/>
  <c r="N237"/>
  <c r="N238"/>
  <c r="N239"/>
  <c r="N112"/>
  <c r="N113"/>
  <c r="N114"/>
  <c r="N115"/>
  <c r="N116"/>
  <c r="N117"/>
  <c r="N118"/>
  <c r="N119"/>
  <c r="N120"/>
  <c r="N121"/>
  <c r="N122"/>
  <c r="N123"/>
  <c r="N124"/>
  <c r="N125"/>
  <c r="N126"/>
  <c r="N127"/>
  <c r="N128"/>
  <c r="N129"/>
  <c r="N130"/>
  <c r="N131"/>
  <c r="N132"/>
  <c r="N133"/>
  <c r="N134"/>
  <c r="N135"/>
  <c r="N136"/>
  <c r="N137"/>
  <c r="N138"/>
  <c r="N109"/>
  <c r="N110"/>
  <c r="N111"/>
  <c r="O249"/>
  <c r="O250" s="1"/>
  <c r="O211"/>
  <c r="O240"/>
  <c r="O235"/>
  <c r="O212"/>
  <c r="O214"/>
  <c r="O215"/>
  <c r="O216"/>
  <c r="O217"/>
  <c r="O218"/>
  <c r="O219"/>
  <c r="O220"/>
  <c r="O221"/>
  <c r="O222"/>
  <c r="O223"/>
  <c r="O224"/>
  <c r="O225"/>
  <c r="O226"/>
  <c r="O227"/>
  <c r="O228"/>
  <c r="O229"/>
  <c r="O230"/>
  <c r="O231"/>
  <c r="O232"/>
  <c r="O233"/>
  <c r="O234"/>
  <c r="O236"/>
  <c r="O237"/>
  <c r="O238"/>
  <c r="O239"/>
  <c r="O112"/>
  <c r="O113"/>
  <c r="O114"/>
  <c r="O115"/>
  <c r="O116"/>
  <c r="O117"/>
  <c r="O118"/>
  <c r="O119"/>
  <c r="O120"/>
  <c r="O121"/>
  <c r="O122"/>
  <c r="O123"/>
  <c r="O124"/>
  <c r="O125"/>
  <c r="O126"/>
  <c r="O127"/>
  <c r="O128"/>
  <c r="O129"/>
  <c r="O130"/>
  <c r="O131"/>
  <c r="O132"/>
  <c r="O133"/>
  <c r="O134"/>
  <c r="O135"/>
  <c r="O136"/>
  <c r="O137"/>
  <c r="O138"/>
  <c r="O109"/>
  <c r="O110"/>
  <c r="O111"/>
  <c r="P249"/>
  <c r="P250" s="1"/>
  <c r="P211"/>
  <c r="P240"/>
  <c r="P235"/>
  <c r="P212"/>
  <c r="P241" s="1"/>
  <c r="P214"/>
  <c r="P215"/>
  <c r="P216"/>
  <c r="P217"/>
  <c r="P218"/>
  <c r="P219"/>
  <c r="P220"/>
  <c r="P221"/>
  <c r="P222"/>
  <c r="P223"/>
  <c r="P224"/>
  <c r="P225"/>
  <c r="P226"/>
  <c r="P227"/>
  <c r="P228"/>
  <c r="P229"/>
  <c r="P230"/>
  <c r="P231"/>
  <c r="P232"/>
  <c r="P233"/>
  <c r="P234"/>
  <c r="P236"/>
  <c r="P237"/>
  <c r="P238"/>
  <c r="P239"/>
  <c r="P112"/>
  <c r="P113"/>
  <c r="P114"/>
  <c r="P115"/>
  <c r="P116"/>
  <c r="P117"/>
  <c r="P118"/>
  <c r="P119"/>
  <c r="P120"/>
  <c r="P121"/>
  <c r="P122"/>
  <c r="P123"/>
  <c r="P124"/>
  <c r="P125"/>
  <c r="P126"/>
  <c r="P127"/>
  <c r="P128"/>
  <c r="P129"/>
  <c r="P130"/>
  <c r="P131"/>
  <c r="P132"/>
  <c r="P133"/>
  <c r="P134"/>
  <c r="P135"/>
  <c r="P136"/>
  <c r="P137"/>
  <c r="P138"/>
  <c r="P109"/>
  <c r="P110"/>
  <c r="P139" s="1"/>
  <c r="P111"/>
  <c r="V6" i="18"/>
  <c r="BB6"/>
  <c r="I38" i="24"/>
  <c r="J38"/>
  <c r="K3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H38"/>
  <c r="E5" i="1"/>
  <c r="N37"/>
  <c r="F870" i="18" s="1"/>
  <c r="G213" i="1"/>
  <c r="H213"/>
  <c r="I213"/>
  <c r="J213"/>
  <c r="K213"/>
  <c r="L213"/>
  <c r="M213"/>
  <c r="N213"/>
  <c r="O213"/>
  <c r="P213"/>
  <c r="C869" i="18"/>
  <c r="B857" s="1"/>
  <c r="C856"/>
  <c r="B844" s="1"/>
  <c r="C843"/>
  <c r="B831" s="1"/>
  <c r="C830"/>
  <c r="B818" s="1"/>
  <c r="C817"/>
  <c r="B805" s="1"/>
  <c r="C804"/>
  <c r="B792" s="1"/>
  <c r="C791"/>
  <c r="B779" s="1"/>
  <c r="C778"/>
  <c r="B766" s="1"/>
  <c r="C765"/>
  <c r="B753" s="1"/>
  <c r="C752"/>
  <c r="B740" s="1"/>
  <c r="G3"/>
  <c r="H3" s="1"/>
  <c r="F19" i="2"/>
  <c r="D14" i="24" s="1"/>
  <c r="C465" i="18"/>
  <c r="B453" s="1"/>
  <c r="C452"/>
  <c r="B440" s="1"/>
  <c r="C439"/>
  <c r="B427" s="1"/>
  <c r="C426"/>
  <c r="B414" s="1"/>
  <c r="C413"/>
  <c r="B401" s="1"/>
  <c r="C400"/>
  <c r="B388" s="1"/>
  <c r="C387"/>
  <c r="B375" s="1"/>
  <c r="C374"/>
  <c r="C361"/>
  <c r="B362"/>
  <c r="B349"/>
  <c r="C348"/>
  <c r="B336" s="1"/>
  <c r="C71"/>
  <c r="C70"/>
  <c r="C69"/>
  <c r="C68"/>
  <c r="C67"/>
  <c r="C66"/>
  <c r="C65"/>
  <c r="C64"/>
  <c r="C63"/>
  <c r="C62"/>
  <c r="C40"/>
  <c r="C39"/>
  <c r="C38"/>
  <c r="C37"/>
  <c r="C36"/>
  <c r="C35"/>
  <c r="C34"/>
  <c r="C33"/>
  <c r="C32"/>
  <c r="C31"/>
  <c r="J241" i="1"/>
  <c r="L241"/>
  <c r="N241"/>
  <c r="E240"/>
  <c r="E239"/>
  <c r="E238"/>
  <c r="E237"/>
  <c r="E236"/>
  <c r="E235"/>
  <c r="E234"/>
  <c r="E233"/>
  <c r="E232"/>
  <c r="E231"/>
  <c r="H207"/>
  <c r="I207"/>
  <c r="J207"/>
  <c r="K207"/>
  <c r="L207"/>
  <c r="M207"/>
  <c r="N207"/>
  <c r="O207"/>
  <c r="P207"/>
  <c r="G207"/>
  <c r="E206"/>
  <c r="E205"/>
  <c r="E204"/>
  <c r="E203"/>
  <c r="E202"/>
  <c r="E201"/>
  <c r="E200"/>
  <c r="E199"/>
  <c r="E198"/>
  <c r="E197"/>
  <c r="H173"/>
  <c r="I173"/>
  <c r="J173"/>
  <c r="K173"/>
  <c r="L173"/>
  <c r="M173"/>
  <c r="N173"/>
  <c r="O173"/>
  <c r="P173"/>
  <c r="E172"/>
  <c r="E171"/>
  <c r="E170"/>
  <c r="E169"/>
  <c r="E168"/>
  <c r="E167"/>
  <c r="E166"/>
  <c r="E165"/>
  <c r="E164"/>
  <c r="E163"/>
  <c r="H139"/>
  <c r="L139"/>
  <c r="E138"/>
  <c r="E137"/>
  <c r="E136"/>
  <c r="E135"/>
  <c r="E134"/>
  <c r="E133"/>
  <c r="E132"/>
  <c r="E131"/>
  <c r="E130"/>
  <c r="E129"/>
  <c r="E104"/>
  <c r="E103"/>
  <c r="E102"/>
  <c r="E101"/>
  <c r="E100"/>
  <c r="E99"/>
  <c r="E98"/>
  <c r="E97"/>
  <c r="E96"/>
  <c r="E95"/>
  <c r="E70"/>
  <c r="E69"/>
  <c r="E68"/>
  <c r="E67"/>
  <c r="E66"/>
  <c r="E65"/>
  <c r="E64"/>
  <c r="E63"/>
  <c r="E62"/>
  <c r="E61"/>
  <c r="H105"/>
  <c r="I105"/>
  <c r="J105"/>
  <c r="K105"/>
  <c r="L105"/>
  <c r="M105"/>
  <c r="N105"/>
  <c r="O105"/>
  <c r="P105"/>
  <c r="G105"/>
  <c r="H71"/>
  <c r="I71"/>
  <c r="J71"/>
  <c r="K71"/>
  <c r="L71"/>
  <c r="M71"/>
  <c r="N71"/>
  <c r="O71"/>
  <c r="P71"/>
  <c r="K37"/>
  <c r="B2" i="7940"/>
  <c r="B2" i="28"/>
  <c r="F2" i="7942"/>
  <c r="D2" i="7941"/>
  <c r="D2" i="19"/>
  <c r="B2" i="24"/>
  <c r="B2" i="18"/>
  <c r="E2" i="1"/>
  <c r="B2" i="2"/>
  <c r="E39" i="1"/>
  <c r="E243"/>
  <c r="E209"/>
  <c r="E175"/>
  <c r="E141"/>
  <c r="E107"/>
  <c r="E73"/>
  <c r="F17" i="2"/>
  <c r="D27" i="24" s="1"/>
  <c r="H6" i="7940"/>
  <c r="G6"/>
  <c r="I6"/>
  <c r="J6"/>
  <c r="K6"/>
  <c r="L6"/>
  <c r="L12" s="1"/>
  <c r="F13" i="19"/>
  <c r="M6" i="7940"/>
  <c r="M12" s="1"/>
  <c r="N6"/>
  <c r="N12" s="1"/>
  <c r="O6"/>
  <c r="O12" s="1"/>
  <c r="P6"/>
  <c r="P12" s="1"/>
  <c r="F8"/>
  <c r="F6"/>
  <c r="M10"/>
  <c r="G40" i="1"/>
  <c r="L6" i="28"/>
  <c r="L12" s="1"/>
  <c r="L14" s="1"/>
  <c r="M6"/>
  <c r="M12" s="1"/>
  <c r="M14" s="1"/>
  <c r="N6"/>
  <c r="N12" s="1"/>
  <c r="N14" s="1"/>
  <c r="O6"/>
  <c r="O12" s="1"/>
  <c r="O14" s="1"/>
  <c r="P6"/>
  <c r="P12" s="1"/>
  <c r="P14" s="1"/>
  <c r="F8"/>
  <c r="F12" s="1"/>
  <c r="G176" i="1"/>
  <c r="G74"/>
  <c r="E274"/>
  <c r="F9" i="19"/>
  <c r="F21" i="7941" s="1"/>
  <c r="F26" i="19" s="1"/>
  <c r="C61" i="18"/>
  <c r="C60"/>
  <c r="C59"/>
  <c r="C58"/>
  <c r="C57"/>
  <c r="C56"/>
  <c r="C55"/>
  <c r="C54"/>
  <c r="C53"/>
  <c r="C52"/>
  <c r="C51"/>
  <c r="C50"/>
  <c r="C49"/>
  <c r="C48"/>
  <c r="C47"/>
  <c r="C46"/>
  <c r="C45"/>
  <c r="C44"/>
  <c r="C43"/>
  <c r="C42"/>
  <c r="C30"/>
  <c r="C29"/>
  <c r="C28"/>
  <c r="C27"/>
  <c r="C26"/>
  <c r="C25"/>
  <c r="C24"/>
  <c r="C23"/>
  <c r="C22"/>
  <c r="C21"/>
  <c r="C20"/>
  <c r="C19"/>
  <c r="C18"/>
  <c r="C17"/>
  <c r="C16"/>
  <c r="C15"/>
  <c r="C14"/>
  <c r="C13"/>
  <c r="C12"/>
  <c r="C11"/>
  <c r="C88"/>
  <c r="B76" s="1"/>
  <c r="C101"/>
  <c r="B89" s="1"/>
  <c r="C114"/>
  <c r="B102" s="1"/>
  <c r="C127"/>
  <c r="B115" s="1"/>
  <c r="C140"/>
  <c r="B128" s="1"/>
  <c r="C153"/>
  <c r="B141" s="1"/>
  <c r="C166"/>
  <c r="B154" s="1"/>
  <c r="C179"/>
  <c r="B167" s="1"/>
  <c r="C192"/>
  <c r="B180" s="1"/>
  <c r="C205"/>
  <c r="B193" s="1"/>
  <c r="C218"/>
  <c r="B206" s="1"/>
  <c r="C231"/>
  <c r="B219" s="1"/>
  <c r="C244"/>
  <c r="B232" s="1"/>
  <c r="C257"/>
  <c r="B245" s="1"/>
  <c r="C270"/>
  <c r="B258" s="1"/>
  <c r="C283"/>
  <c r="B271" s="1"/>
  <c r="C296"/>
  <c r="B284" s="1"/>
  <c r="E196" i="1"/>
  <c r="E195"/>
  <c r="E194"/>
  <c r="E193"/>
  <c r="E192"/>
  <c r="E191"/>
  <c r="E190"/>
  <c r="E189"/>
  <c r="E188"/>
  <c r="E187"/>
  <c r="E186"/>
  <c r="E185"/>
  <c r="E184"/>
  <c r="E183"/>
  <c r="E182"/>
  <c r="E181"/>
  <c r="E180"/>
  <c r="E179"/>
  <c r="E178"/>
  <c r="E177"/>
  <c r="E162"/>
  <c r="E161"/>
  <c r="E160"/>
  <c r="E159"/>
  <c r="E158"/>
  <c r="E157"/>
  <c r="E156"/>
  <c r="E155"/>
  <c r="E154"/>
  <c r="E153"/>
  <c r="E152"/>
  <c r="E151"/>
  <c r="E150"/>
  <c r="E149"/>
  <c r="E148"/>
  <c r="E147"/>
  <c r="E146"/>
  <c r="E145"/>
  <c r="E144"/>
  <c r="E143"/>
  <c r="E87"/>
  <c r="E94"/>
  <c r="E93"/>
  <c r="E92"/>
  <c r="E91"/>
  <c r="E90"/>
  <c r="E89"/>
  <c r="E88"/>
  <c r="E86"/>
  <c r="E85"/>
  <c r="E84"/>
  <c r="E83"/>
  <c r="E82"/>
  <c r="E81"/>
  <c r="E80"/>
  <c r="E79"/>
  <c r="E78"/>
  <c r="E77"/>
  <c r="E76"/>
  <c r="E75"/>
  <c r="E60"/>
  <c r="E59"/>
  <c r="E58"/>
  <c r="E57"/>
  <c r="E56"/>
  <c r="E55"/>
  <c r="E54"/>
  <c r="E53"/>
  <c r="E52"/>
  <c r="E50"/>
  <c r="E49"/>
  <c r="E48"/>
  <c r="E47"/>
  <c r="E46"/>
  <c r="E45"/>
  <c r="E44"/>
  <c r="E43"/>
  <c r="E42"/>
  <c r="E41"/>
  <c r="E128"/>
  <c r="E127"/>
  <c r="E126"/>
  <c r="E125"/>
  <c r="E124"/>
  <c r="E123"/>
  <c r="E122"/>
  <c r="E121"/>
  <c r="E120"/>
  <c r="E119"/>
  <c r="E118"/>
  <c r="E117"/>
  <c r="E116"/>
  <c r="E115"/>
  <c r="E114"/>
  <c r="E113"/>
  <c r="E112"/>
  <c r="E111"/>
  <c r="E110"/>
  <c r="E109"/>
  <c r="C739" i="18"/>
  <c r="B727" s="1"/>
  <c r="C726"/>
  <c r="B714" s="1"/>
  <c r="C713"/>
  <c r="B701" s="1"/>
  <c r="C335"/>
  <c r="B323" s="1"/>
  <c r="C322"/>
  <c r="C309"/>
  <c r="B310"/>
  <c r="B297"/>
  <c r="F475"/>
  <c r="C492"/>
  <c r="B480" s="1"/>
  <c r="E228" i="1"/>
  <c r="E230"/>
  <c r="E229"/>
  <c r="Q51" i="24"/>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I54"/>
  <c r="BI82" s="1"/>
  <c r="Q54"/>
  <c r="Q82" s="1"/>
  <c r="R54"/>
  <c r="R82" s="1"/>
  <c r="S54"/>
  <c r="S82" s="1"/>
  <c r="T54"/>
  <c r="T82" s="1"/>
  <c r="U54"/>
  <c r="U82" s="1"/>
  <c r="V54"/>
  <c r="V82" s="1"/>
  <c r="W54"/>
  <c r="W82" s="1"/>
  <c r="X54"/>
  <c r="X82" s="1"/>
  <c r="Y54"/>
  <c r="Y82" s="1"/>
  <c r="Z54"/>
  <c r="Z82" s="1"/>
  <c r="AA54"/>
  <c r="AA82" s="1"/>
  <c r="AB54"/>
  <c r="AB82" s="1"/>
  <c r="AC54"/>
  <c r="AC82" s="1"/>
  <c r="AD54"/>
  <c r="AD82" s="1"/>
  <c r="AE54"/>
  <c r="AE82" s="1"/>
  <c r="AF54"/>
  <c r="AF82" s="1"/>
  <c r="AG54"/>
  <c r="AG82" s="1"/>
  <c r="AH54"/>
  <c r="AH82" s="1"/>
  <c r="AI54"/>
  <c r="AI82" s="1"/>
  <c r="AJ54"/>
  <c r="AJ82" s="1"/>
  <c r="AK54"/>
  <c r="AK82" s="1"/>
  <c r="AL54"/>
  <c r="AL82" s="1"/>
  <c r="AM54"/>
  <c r="AM82" s="1"/>
  <c r="AN54"/>
  <c r="AN82" s="1"/>
  <c r="AO54"/>
  <c r="AO82" s="1"/>
  <c r="AP54"/>
  <c r="AP82" s="1"/>
  <c r="AQ54"/>
  <c r="AQ82" s="1"/>
  <c r="AR54"/>
  <c r="AR82" s="1"/>
  <c r="AS54"/>
  <c r="AS82" s="1"/>
  <c r="AT54"/>
  <c r="AT82" s="1"/>
  <c r="AU54"/>
  <c r="AU82" s="1"/>
  <c r="AV54"/>
  <c r="AV82" s="1"/>
  <c r="AW54"/>
  <c r="AW82" s="1"/>
  <c r="AX54"/>
  <c r="AX82" s="1"/>
  <c r="AY54"/>
  <c r="AY82" s="1"/>
  <c r="AZ54"/>
  <c r="AZ82" s="1"/>
  <c r="BA54"/>
  <c r="BA82" s="1"/>
  <c r="BB54"/>
  <c r="BB82" s="1"/>
  <c r="BC54"/>
  <c r="BC82" s="1"/>
  <c r="BD54"/>
  <c r="BD82" s="1"/>
  <c r="BE54"/>
  <c r="BE82" s="1"/>
  <c r="BF54"/>
  <c r="BF82" s="1"/>
  <c r="BG54"/>
  <c r="BG82" s="1"/>
  <c r="BH54"/>
  <c r="BH82" s="1"/>
  <c r="C687" i="18"/>
  <c r="C674"/>
  <c r="C661"/>
  <c r="C648"/>
  <c r="C635"/>
  <c r="C622"/>
  <c r="C609"/>
  <c r="C596"/>
  <c r="B675"/>
  <c r="B662"/>
  <c r="B649"/>
  <c r="B636"/>
  <c r="B623"/>
  <c r="B610"/>
  <c r="B597"/>
  <c r="B584"/>
  <c r="C700"/>
  <c r="B688" s="1"/>
  <c r="E225" i="1"/>
  <c r="E224"/>
  <c r="E223"/>
  <c r="E226"/>
  <c r="E227"/>
  <c r="E222"/>
  <c r="E221"/>
  <c r="E220"/>
  <c r="E219"/>
  <c r="F55" i="24"/>
  <c r="F95"/>
  <c r="F96"/>
  <c r="F98"/>
  <c r="F99"/>
  <c r="C583" i="18"/>
  <c r="B571" s="1"/>
  <c r="C570"/>
  <c r="B558" s="1"/>
  <c r="C557"/>
  <c r="B545" s="1"/>
  <c r="C544"/>
  <c r="B532" s="1"/>
  <c r="C531"/>
  <c r="B519" s="1"/>
  <c r="C518"/>
  <c r="B506" s="1"/>
  <c r="C505"/>
  <c r="B493" s="1"/>
  <c r="E218" i="1"/>
  <c r="E217"/>
  <c r="E216"/>
  <c r="E215"/>
  <c r="E214"/>
  <c r="E213"/>
  <c r="E212"/>
  <c r="E211"/>
  <c r="N10" i="7940"/>
  <c r="N10" i="28"/>
  <c r="Q208" i="1"/>
  <c r="Q106"/>
  <c r="O10" i="7940"/>
  <c r="G253" i="1"/>
  <c r="G857" i="18"/>
  <c r="G869" s="1"/>
  <c r="G532"/>
  <c r="G544" s="1"/>
  <c r="G558"/>
  <c r="G570" s="1"/>
  <c r="G584"/>
  <c r="G596" s="1"/>
  <c r="G610"/>
  <c r="G622" s="1"/>
  <c r="G636"/>
  <c r="G648" s="1"/>
  <c r="G662"/>
  <c r="G674" s="1"/>
  <c r="G688"/>
  <c r="G700" s="1"/>
  <c r="G714"/>
  <c r="G726" s="1"/>
  <c r="G792"/>
  <c r="G804" s="1"/>
  <c r="G519"/>
  <c r="G531" s="1"/>
  <c r="G545"/>
  <c r="G557" s="1"/>
  <c r="G571"/>
  <c r="G583" s="1"/>
  <c r="G597"/>
  <c r="G609" s="1"/>
  <c r="G623"/>
  <c r="G635" s="1"/>
  <c r="G649"/>
  <c r="G661" s="1"/>
  <c r="G675"/>
  <c r="G687" s="1"/>
  <c r="G701"/>
  <c r="G713" s="1"/>
  <c r="G727"/>
  <c r="G739" s="1"/>
  <c r="G740"/>
  <c r="G752" s="1"/>
  <c r="G766"/>
  <c r="G778" s="1"/>
  <c r="G805"/>
  <c r="G817" s="1"/>
  <c r="G831"/>
  <c r="G843" s="1"/>
  <c r="G753"/>
  <c r="G765" s="1"/>
  <c r="G779"/>
  <c r="G791" s="1"/>
  <c r="G818"/>
  <c r="G830" s="1"/>
  <c r="G844"/>
  <c r="G856" s="1"/>
  <c r="G76"/>
  <c r="G88" s="1"/>
  <c r="G89"/>
  <c r="G101" s="1"/>
  <c r="G102"/>
  <c r="G114" s="1"/>
  <c r="G115"/>
  <c r="G127" s="1"/>
  <c r="G128"/>
  <c r="G140" s="1"/>
  <c r="G141"/>
  <c r="G153" s="1"/>
  <c r="G154"/>
  <c r="G166" s="1"/>
  <c r="G167"/>
  <c r="G179" s="1"/>
  <c r="G180"/>
  <c r="G192" s="1"/>
  <c r="G193"/>
  <c r="G205" s="1"/>
  <c r="G206"/>
  <c r="G218" s="1"/>
  <c r="G219"/>
  <c r="G231" s="1"/>
  <c r="G232"/>
  <c r="G244" s="1"/>
  <c r="G245"/>
  <c r="G257" s="1"/>
  <c r="G258"/>
  <c r="G270" s="1"/>
  <c r="G271"/>
  <c r="G283" s="1"/>
  <c r="G284"/>
  <c r="G296" s="1"/>
  <c r="G297"/>
  <c r="G309" s="1"/>
  <c r="G310"/>
  <c r="G322" s="1"/>
  <c r="G323"/>
  <c r="G335" s="1"/>
  <c r="G336"/>
  <c r="G348" s="1"/>
  <c r="G349"/>
  <c r="G361" s="1"/>
  <c r="G362"/>
  <c r="G374" s="1"/>
  <c r="G375"/>
  <c r="G387" s="1"/>
  <c r="G388"/>
  <c r="G400" s="1"/>
  <c r="G401"/>
  <c r="G413" s="1"/>
  <c r="G414"/>
  <c r="G426" s="1"/>
  <c r="G427"/>
  <c r="G439" s="1"/>
  <c r="G440"/>
  <c r="G452" s="1"/>
  <c r="G453"/>
  <c r="G465" s="1"/>
  <c r="G480"/>
  <c r="G492" s="1"/>
  <c r="G493"/>
  <c r="G505" s="1"/>
  <c r="G506"/>
  <c r="G518" s="1"/>
  <c r="G108" i="1"/>
  <c r="G210"/>
  <c r="H40"/>
  <c r="H176"/>
  <c r="G142"/>
  <c r="G244"/>
  <c r="N14" i="7940"/>
  <c r="F11" i="2"/>
  <c r="M241" i="1" l="1"/>
  <c r="O241"/>
  <c r="H241"/>
  <c r="O10" i="28"/>
  <c r="AL6" i="18"/>
  <c r="F12" i="2"/>
  <c r="AT6" i="18"/>
  <c r="AD6"/>
  <c r="D20" i="24"/>
  <c r="K241" i="1"/>
  <c r="I241"/>
  <c r="N139"/>
  <c r="M139"/>
  <c r="K139"/>
  <c r="J139"/>
  <c r="I139"/>
  <c r="O139"/>
  <c r="H142"/>
  <c r="G279"/>
  <c r="H253"/>
  <c r="D43" i="24"/>
  <c r="F24" i="19"/>
  <c r="M10" i="28"/>
  <c r="L10" i="7940"/>
  <c r="BF6" i="18"/>
  <c r="AX6"/>
  <c r="AP6"/>
  <c r="AH6"/>
  <c r="Z6"/>
  <c r="R6"/>
  <c r="O6"/>
  <c r="L10" i="28"/>
  <c r="P10" i="7940"/>
  <c r="F8" i="2"/>
  <c r="BH6" i="18"/>
  <c r="BD6"/>
  <c r="AZ6"/>
  <c r="AV6"/>
  <c r="AR6"/>
  <c r="AN6"/>
  <c r="AJ6"/>
  <c r="AF6"/>
  <c r="AB6"/>
  <c r="X6"/>
  <c r="T6"/>
  <c r="M6"/>
  <c r="F12" i="7940"/>
  <c r="G8" i="24"/>
  <c r="G111" s="1"/>
  <c r="G13" i="7941" s="1"/>
  <c r="H7" i="24"/>
  <c r="G19" i="19"/>
  <c r="P10" i="28"/>
  <c r="P14" i="7940"/>
  <c r="O14"/>
  <c r="BI6" i="18"/>
  <c r="BG6"/>
  <c r="BE6"/>
  <c r="BC6"/>
  <c r="BA6"/>
  <c r="AY6"/>
  <c r="AW6"/>
  <c r="AU6"/>
  <c r="AS6"/>
  <c r="AQ6"/>
  <c r="AO6"/>
  <c r="AM6"/>
  <c r="AK6"/>
  <c r="AI6"/>
  <c r="AG6"/>
  <c r="AE6"/>
  <c r="AC6"/>
  <c r="AA6"/>
  <c r="Y6"/>
  <c r="W6"/>
  <c r="U6"/>
  <c r="S6"/>
  <c r="Q6"/>
  <c r="P6"/>
  <c r="N6"/>
  <c r="L6"/>
  <c r="F25" i="2"/>
  <c r="E106" i="24" s="1"/>
  <c r="K6" i="18"/>
  <c r="J6"/>
  <c r="I6"/>
  <c r="H6"/>
  <c r="H7" s="1"/>
  <c r="H508"/>
  <c r="H244" i="1"/>
  <c r="H279"/>
  <c r="H4" i="18" s="1"/>
  <c r="H108" i="1"/>
  <c r="M14" i="7940"/>
  <c r="L14"/>
  <c r="F18" i="2"/>
  <c r="F466" i="18"/>
  <c r="F54" i="24"/>
  <c r="F279" i="1"/>
  <c r="F4" i="18" s="1"/>
  <c r="G4"/>
  <c r="G5" i="7942" s="1"/>
  <c r="H794" i="18"/>
  <c r="H519"/>
  <c r="H547"/>
  <c r="H571"/>
  <c r="H599"/>
  <c r="H623"/>
  <c r="H651"/>
  <c r="H675"/>
  <c r="H703"/>
  <c r="H727"/>
  <c r="H859"/>
  <c r="H532"/>
  <c r="H560"/>
  <c r="H584"/>
  <c r="H612"/>
  <c r="H636"/>
  <c r="H664"/>
  <c r="H688"/>
  <c r="H716"/>
  <c r="H753"/>
  <c r="H781"/>
  <c r="H818"/>
  <c r="H846"/>
  <c r="H89"/>
  <c r="H141"/>
  <c r="H193"/>
  <c r="H245"/>
  <c r="H297"/>
  <c r="H349"/>
  <c r="H401"/>
  <c r="H453"/>
  <c r="H742"/>
  <c r="H768"/>
  <c r="H807"/>
  <c r="H833"/>
  <c r="H102"/>
  <c r="H128"/>
  <c r="H180"/>
  <c r="H232"/>
  <c r="H284"/>
  <c r="H336"/>
  <c r="H388"/>
  <c r="H440"/>
  <c r="H493"/>
  <c r="H506"/>
  <c r="I3"/>
  <c r="I508" s="1"/>
  <c r="H792"/>
  <c r="H804" s="1"/>
  <c r="H521"/>
  <c r="H545"/>
  <c r="H557" s="1"/>
  <c r="H573"/>
  <c r="H597"/>
  <c r="H609" s="1"/>
  <c r="H625"/>
  <c r="H649"/>
  <c r="H661" s="1"/>
  <c r="H677"/>
  <c r="H701"/>
  <c r="H713" s="1"/>
  <c r="H857"/>
  <c r="H869" s="1"/>
  <c r="H534"/>
  <c r="H558"/>
  <c r="H570" s="1"/>
  <c r="H586"/>
  <c r="H610"/>
  <c r="H622" s="1"/>
  <c r="H638"/>
  <c r="H662"/>
  <c r="H674" s="1"/>
  <c r="H690"/>
  <c r="H714"/>
  <c r="H755"/>
  <c r="H779"/>
  <c r="H791" s="1"/>
  <c r="H820"/>
  <c r="H844"/>
  <c r="H856" s="1"/>
  <c r="H115"/>
  <c r="H167"/>
  <c r="H219"/>
  <c r="H271"/>
  <c r="H323"/>
  <c r="H375"/>
  <c r="H427"/>
  <c r="H740"/>
  <c r="H766"/>
  <c r="H805"/>
  <c r="H831"/>
  <c r="H76"/>
  <c r="H154"/>
  <c r="H206"/>
  <c r="H258"/>
  <c r="H310"/>
  <c r="H362"/>
  <c r="H414"/>
  <c r="H482"/>
  <c r="H480"/>
  <c r="H495"/>
  <c r="G479"/>
  <c r="G75"/>
  <c r="G472" s="1"/>
  <c r="H74" i="1"/>
  <c r="H210"/>
  <c r="I40"/>
  <c r="H726" i="18" l="1"/>
  <c r="D19" i="24"/>
  <c r="F26" i="2"/>
  <c r="F28" s="1"/>
  <c r="H843" i="18"/>
  <c r="H778"/>
  <c r="I509"/>
  <c r="I7" i="24"/>
  <c r="H19" i="19"/>
  <c r="G20"/>
  <c r="H817" i="18"/>
  <c r="H752"/>
  <c r="H518"/>
  <c r="H8" i="24"/>
  <c r="I7" i="18"/>
  <c r="H208"/>
  <c r="H492"/>
  <c r="H218"/>
  <c r="F27" i="2"/>
  <c r="D13" i="24"/>
  <c r="D17" s="1"/>
  <c r="H5" i="7942"/>
  <c r="H4" i="7940"/>
  <c r="H4" i="19"/>
  <c r="H5" i="24"/>
  <c r="H4" i="28"/>
  <c r="I108" i="1"/>
  <c r="I142"/>
  <c r="I74"/>
  <c r="I279"/>
  <c r="I4" i="18" s="1"/>
  <c r="I5" i="7942" s="1"/>
  <c r="J40" i="1"/>
  <c r="I210"/>
  <c r="I176"/>
  <c r="I253"/>
  <c r="I244"/>
  <c r="G876" i="18"/>
  <c r="I521"/>
  <c r="I573"/>
  <c r="I625"/>
  <c r="I677"/>
  <c r="I534"/>
  <c r="I586"/>
  <c r="I638"/>
  <c r="I690"/>
  <c r="I755"/>
  <c r="I820"/>
  <c r="I742"/>
  <c r="I768"/>
  <c r="I807"/>
  <c r="I833"/>
  <c r="I206"/>
  <c r="I154"/>
  <c r="I818"/>
  <c r="I831"/>
  <c r="I701"/>
  <c r="I597"/>
  <c r="I688"/>
  <c r="I584"/>
  <c r="I857"/>
  <c r="I219"/>
  <c r="I167"/>
  <c r="I115"/>
  <c r="I440"/>
  <c r="I414"/>
  <c r="I388"/>
  <c r="I362"/>
  <c r="I336"/>
  <c r="I310"/>
  <c r="I284"/>
  <c r="I258"/>
  <c r="I779"/>
  <c r="I740"/>
  <c r="I675"/>
  <c r="I571"/>
  <c r="I792"/>
  <c r="I662"/>
  <c r="I558"/>
  <c r="I102"/>
  <c r="I482"/>
  <c r="I76"/>
  <c r="I480"/>
  <c r="I506"/>
  <c r="I518" s="1"/>
  <c r="I495"/>
  <c r="I794"/>
  <c r="I547"/>
  <c r="I599"/>
  <c r="I651"/>
  <c r="I703"/>
  <c r="I859"/>
  <c r="I560"/>
  <c r="I612"/>
  <c r="I664"/>
  <c r="I716"/>
  <c r="I781"/>
  <c r="I846"/>
  <c r="I232"/>
  <c r="I180"/>
  <c r="I128"/>
  <c r="I753"/>
  <c r="I766"/>
  <c r="I649"/>
  <c r="I545"/>
  <c r="I636"/>
  <c r="I532"/>
  <c r="I245"/>
  <c r="I193"/>
  <c r="I141"/>
  <c r="I453"/>
  <c r="I427"/>
  <c r="I401"/>
  <c r="I375"/>
  <c r="I349"/>
  <c r="I323"/>
  <c r="I297"/>
  <c r="I271"/>
  <c r="I844"/>
  <c r="I805"/>
  <c r="I727"/>
  <c r="I623"/>
  <c r="I519"/>
  <c r="I714"/>
  <c r="I610"/>
  <c r="J3"/>
  <c r="J508" s="1"/>
  <c r="I89"/>
  <c r="I493"/>
  <c r="I808"/>
  <c r="I756"/>
  <c r="I639"/>
  <c r="I535"/>
  <c r="I678"/>
  <c r="I496"/>
  <c r="I743"/>
  <c r="I821"/>
  <c r="I691"/>
  <c r="I587"/>
  <c r="I730"/>
  <c r="I626"/>
  <c r="I522"/>
  <c r="I574"/>
  <c r="I834"/>
  <c r="I782"/>
  <c r="I665"/>
  <c r="I561"/>
  <c r="I704"/>
  <c r="I600"/>
  <c r="I795"/>
  <c r="I483"/>
  <c r="I769"/>
  <c r="I847"/>
  <c r="I717"/>
  <c r="I613"/>
  <c r="I860"/>
  <c r="I652"/>
  <c r="I548"/>
  <c r="I183"/>
  <c r="I209"/>
  <c r="I208"/>
  <c r="I196"/>
  <c r="I300"/>
  <c r="I313"/>
  <c r="G4" i="19"/>
  <c r="G4" i="7940"/>
  <c r="G5" i="24"/>
  <c r="G4" i="28"/>
  <c r="F71" i="24"/>
  <c r="F100"/>
  <c r="H505" i="18"/>
  <c r="H830"/>
  <c r="H765"/>
  <c r="H700"/>
  <c r="H648"/>
  <c r="H596"/>
  <c r="H544"/>
  <c r="H687"/>
  <c r="H635"/>
  <c r="H583"/>
  <c r="H531"/>
  <c r="G33" i="24"/>
  <c r="B73" i="18"/>
  <c r="D22" i="19"/>
  <c r="F43" i="7942" s="1"/>
  <c r="F4" i="19"/>
  <c r="F4" i="28"/>
  <c r="F5" i="24"/>
  <c r="F4" i="7940"/>
  <c r="G467" i="18"/>
  <c r="G475" s="1"/>
  <c r="F474"/>
  <c r="H299" l="1"/>
  <c r="H312"/>
  <c r="H195"/>
  <c r="H182"/>
  <c r="H338"/>
  <c r="H348" s="1"/>
  <c r="I29"/>
  <c r="I37"/>
  <c r="I68" s="1"/>
  <c r="L30"/>
  <c r="L38"/>
  <c r="M16"/>
  <c r="M24"/>
  <c r="M32"/>
  <c r="M40"/>
  <c r="H260"/>
  <c r="H270" s="1"/>
  <c r="H91"/>
  <c r="H101" s="1"/>
  <c r="H247"/>
  <c r="H257" s="1"/>
  <c r="H403"/>
  <c r="H413" s="1"/>
  <c r="P39"/>
  <c r="P23"/>
  <c r="O37"/>
  <c r="O29"/>
  <c r="O21"/>
  <c r="N13"/>
  <c r="N35"/>
  <c r="N27"/>
  <c r="N19"/>
  <c r="P40"/>
  <c r="P32"/>
  <c r="P24"/>
  <c r="P16"/>
  <c r="O38"/>
  <c r="O22"/>
  <c r="N36"/>
  <c r="N20"/>
  <c r="K34"/>
  <c r="K18"/>
  <c r="H37"/>
  <c r="H68" s="1"/>
  <c r="H21"/>
  <c r="H52" s="1"/>
  <c r="I34"/>
  <c r="I65" s="1"/>
  <c r="I12"/>
  <c r="I43" s="1"/>
  <c r="G17"/>
  <c r="G48" s="1"/>
  <c r="G21"/>
  <c r="G52" s="1"/>
  <c r="G25"/>
  <c r="G56" s="1"/>
  <c r="G29"/>
  <c r="G60" s="1"/>
  <c r="G33"/>
  <c r="G64" s="1"/>
  <c r="G37"/>
  <c r="G68" s="1"/>
  <c r="G11"/>
  <c r="G42" s="1"/>
  <c r="L17"/>
  <c r="L25"/>
  <c r="L33"/>
  <c r="L11"/>
  <c r="H156"/>
  <c r="H166" s="1"/>
  <c r="H416"/>
  <c r="H426" s="1"/>
  <c r="P29"/>
  <c r="O13"/>
  <c r="O27"/>
  <c r="N11"/>
  <c r="H40"/>
  <c r="H71" s="1"/>
  <c r="H24"/>
  <c r="H55" s="1"/>
  <c r="H39"/>
  <c r="H70" s="1"/>
  <c r="H23"/>
  <c r="H54" s="1"/>
  <c r="I16"/>
  <c r="I47" s="1"/>
  <c r="I24"/>
  <c r="I55" s="1"/>
  <c r="I19"/>
  <c r="I50" s="1"/>
  <c r="I21"/>
  <c r="I52" s="1"/>
  <c r="H19"/>
  <c r="H50" s="1"/>
  <c r="I26"/>
  <c r="I57" s="1"/>
  <c r="I25"/>
  <c r="I56" s="1"/>
  <c r="I35"/>
  <c r="I66" s="1"/>
  <c r="I13"/>
  <c r="I44" s="1"/>
  <c r="J14"/>
  <c r="J18"/>
  <c r="J22"/>
  <c r="J26"/>
  <c r="J30"/>
  <c r="J34"/>
  <c r="J38"/>
  <c r="J12"/>
  <c r="L16"/>
  <c r="L20"/>
  <c r="L24"/>
  <c r="L28"/>
  <c r="L36"/>
  <c r="M14"/>
  <c r="M22"/>
  <c r="M30"/>
  <c r="M38"/>
  <c r="H234"/>
  <c r="H244" s="1"/>
  <c r="H117"/>
  <c r="H127" s="1"/>
  <c r="H221"/>
  <c r="H231" s="1"/>
  <c r="H429"/>
  <c r="H439" s="1"/>
  <c r="P35"/>
  <c r="P19"/>
  <c r="O34"/>
  <c r="O18"/>
  <c r="N32"/>
  <c r="N16"/>
  <c r="K30"/>
  <c r="K14"/>
  <c r="K33"/>
  <c r="K25"/>
  <c r="K17"/>
  <c r="H38"/>
  <c r="H69" s="1"/>
  <c r="H30"/>
  <c r="H61" s="1"/>
  <c r="H22"/>
  <c r="H53" s="1"/>
  <c r="H14"/>
  <c r="H45" s="1"/>
  <c r="H33"/>
  <c r="H64" s="1"/>
  <c r="H17"/>
  <c r="H48" s="1"/>
  <c r="I36"/>
  <c r="I67" s="1"/>
  <c r="G14"/>
  <c r="G45" s="1"/>
  <c r="G18"/>
  <c r="G49" s="1"/>
  <c r="G22"/>
  <c r="G53" s="1"/>
  <c r="G26"/>
  <c r="G57" s="1"/>
  <c r="G34"/>
  <c r="G65" s="1"/>
  <c r="G38"/>
  <c r="G69" s="1"/>
  <c r="G13"/>
  <c r="G44" s="1"/>
  <c r="J17"/>
  <c r="J21"/>
  <c r="J25"/>
  <c r="J29"/>
  <c r="J33"/>
  <c r="J37"/>
  <c r="J11"/>
  <c r="L19"/>
  <c r="L27"/>
  <c r="L35"/>
  <c r="L13"/>
  <c r="M17"/>
  <c r="M21"/>
  <c r="M25"/>
  <c r="M29"/>
  <c r="M33"/>
  <c r="M37"/>
  <c r="M11"/>
  <c r="H286"/>
  <c r="H296" s="1"/>
  <c r="P11"/>
  <c r="P25"/>
  <c r="O39"/>
  <c r="O23"/>
  <c r="N37"/>
  <c r="N29"/>
  <c r="N21"/>
  <c r="P12"/>
  <c r="P34"/>
  <c r="P26"/>
  <c r="P18"/>
  <c r="O40"/>
  <c r="O32"/>
  <c r="O24"/>
  <c r="O16"/>
  <c r="N38"/>
  <c r="N30"/>
  <c r="N22"/>
  <c r="N14"/>
  <c r="K36"/>
  <c r="K28"/>
  <c r="K20"/>
  <c r="K13"/>
  <c r="K35"/>
  <c r="K27"/>
  <c r="K15"/>
  <c r="H28"/>
  <c r="H59" s="1"/>
  <c r="H35"/>
  <c r="H66" s="1"/>
  <c r="I14"/>
  <c r="I45" s="1"/>
  <c r="I15"/>
  <c r="I46" s="1"/>
  <c r="H104"/>
  <c r="H114" s="1"/>
  <c r="I105"/>
  <c r="I144"/>
  <c r="I352"/>
  <c r="J352" s="1"/>
  <c r="I131"/>
  <c r="I287"/>
  <c r="I92"/>
  <c r="I274"/>
  <c r="I430"/>
  <c r="I365"/>
  <c r="J365" s="1"/>
  <c r="I247"/>
  <c r="I143"/>
  <c r="I156"/>
  <c r="I273"/>
  <c r="I283" s="1"/>
  <c r="I169"/>
  <c r="I260"/>
  <c r="I91"/>
  <c r="I78"/>
  <c r="I339"/>
  <c r="I79"/>
  <c r="I222"/>
  <c r="I157"/>
  <c r="I33"/>
  <c r="I64" s="1"/>
  <c r="I11"/>
  <c r="I42" s="1"/>
  <c r="L34"/>
  <c r="L12"/>
  <c r="M20"/>
  <c r="M28"/>
  <c r="M36"/>
  <c r="H130"/>
  <c r="H140" s="1"/>
  <c r="H364"/>
  <c r="H374" s="1"/>
  <c r="H143"/>
  <c r="H153" s="1"/>
  <c r="H351"/>
  <c r="H361" s="1"/>
  <c r="H455"/>
  <c r="H465" s="1"/>
  <c r="P31"/>
  <c r="P15"/>
  <c r="O33"/>
  <c r="O25"/>
  <c r="O17"/>
  <c r="N39"/>
  <c r="N31"/>
  <c r="N23"/>
  <c r="N15"/>
  <c r="P36"/>
  <c r="P28"/>
  <c r="P20"/>
  <c r="O12"/>
  <c r="O30"/>
  <c r="O14"/>
  <c r="N28"/>
  <c r="K12"/>
  <c r="K26"/>
  <c r="K11"/>
  <c r="H29"/>
  <c r="H60" s="1"/>
  <c r="I30"/>
  <c r="I61" s="1"/>
  <c r="I38"/>
  <c r="I69" s="1"/>
  <c r="G15"/>
  <c r="G46" s="1"/>
  <c r="G19"/>
  <c r="G50" s="1"/>
  <c r="G23"/>
  <c r="G54" s="1"/>
  <c r="G27"/>
  <c r="G58" s="1"/>
  <c r="G31"/>
  <c r="G62" s="1"/>
  <c r="G35"/>
  <c r="G66" s="1"/>
  <c r="G39"/>
  <c r="G70" s="1"/>
  <c r="J13"/>
  <c r="L21"/>
  <c r="L29"/>
  <c r="L37"/>
  <c r="M13"/>
  <c r="P37"/>
  <c r="P21"/>
  <c r="O35"/>
  <c r="O19"/>
  <c r="K19"/>
  <c r="H32"/>
  <c r="H63" s="1"/>
  <c r="H16"/>
  <c r="H47" s="1"/>
  <c r="H31"/>
  <c r="H62" s="1"/>
  <c r="H15"/>
  <c r="H46" s="1"/>
  <c r="I20"/>
  <c r="I51" s="1"/>
  <c r="I28"/>
  <c r="I59" s="1"/>
  <c r="I27"/>
  <c r="I58" s="1"/>
  <c r="H13"/>
  <c r="H44" s="1"/>
  <c r="I18"/>
  <c r="I49" s="1"/>
  <c r="I23"/>
  <c r="I54" s="1"/>
  <c r="I31"/>
  <c r="I62" s="1"/>
  <c r="I39"/>
  <c r="I70" s="1"/>
  <c r="G12"/>
  <c r="G43" s="1"/>
  <c r="J16"/>
  <c r="J20"/>
  <c r="J24"/>
  <c r="J28"/>
  <c r="J32"/>
  <c r="J36"/>
  <c r="J40"/>
  <c r="L14"/>
  <c r="L18"/>
  <c r="L22"/>
  <c r="L26"/>
  <c r="L32"/>
  <c r="L40"/>
  <c r="M18"/>
  <c r="M26"/>
  <c r="M34"/>
  <c r="M12"/>
  <c r="H442"/>
  <c r="H452" s="1"/>
  <c r="H169"/>
  <c r="H179" s="1"/>
  <c r="H273"/>
  <c r="H283" s="1"/>
  <c r="H377"/>
  <c r="H387" s="1"/>
  <c r="P13"/>
  <c r="P27"/>
  <c r="O11"/>
  <c r="O26"/>
  <c r="N40"/>
  <c r="N24"/>
  <c r="K38"/>
  <c r="K22"/>
  <c r="K37"/>
  <c r="K29"/>
  <c r="K21"/>
  <c r="H12"/>
  <c r="H43" s="1"/>
  <c r="H34"/>
  <c r="H65" s="1"/>
  <c r="H26"/>
  <c r="H57" s="1"/>
  <c r="H18"/>
  <c r="H49" s="1"/>
  <c r="H11"/>
  <c r="H42" s="1"/>
  <c r="H25"/>
  <c r="H56" s="1"/>
  <c r="I32"/>
  <c r="I63" s="1"/>
  <c r="I40"/>
  <c r="I71" s="1"/>
  <c r="G16"/>
  <c r="G47" s="1"/>
  <c r="G20"/>
  <c r="G51" s="1"/>
  <c r="G24"/>
  <c r="G55" s="1"/>
  <c r="G28"/>
  <c r="G59" s="1"/>
  <c r="G32"/>
  <c r="G63" s="1"/>
  <c r="G36"/>
  <c r="G67" s="1"/>
  <c r="G40"/>
  <c r="G71" s="1"/>
  <c r="J15"/>
  <c r="J19"/>
  <c r="J23"/>
  <c r="J27"/>
  <c r="J31"/>
  <c r="J35"/>
  <c r="J39"/>
  <c r="L15"/>
  <c r="L23"/>
  <c r="L31"/>
  <c r="L39"/>
  <c r="M15"/>
  <c r="M19"/>
  <c r="M23"/>
  <c r="M27"/>
  <c r="M31"/>
  <c r="M35"/>
  <c r="M39"/>
  <c r="H78"/>
  <c r="H88" s="1"/>
  <c r="H390"/>
  <c r="H400" s="1"/>
  <c r="P33"/>
  <c r="P17"/>
  <c r="O31"/>
  <c r="O15"/>
  <c r="N33"/>
  <c r="N25"/>
  <c r="N17"/>
  <c r="P38"/>
  <c r="P30"/>
  <c r="P22"/>
  <c r="P14"/>
  <c r="O36"/>
  <c r="O28"/>
  <c r="O20"/>
  <c r="N12"/>
  <c r="N34"/>
  <c r="N26"/>
  <c r="N18"/>
  <c r="K40"/>
  <c r="K32"/>
  <c r="K24"/>
  <c r="K16"/>
  <c r="K39"/>
  <c r="K31"/>
  <c r="K23"/>
  <c r="H36"/>
  <c r="H67" s="1"/>
  <c r="H20"/>
  <c r="H51" s="1"/>
  <c r="H27"/>
  <c r="H58" s="1"/>
  <c r="I22"/>
  <c r="I53" s="1"/>
  <c r="I17"/>
  <c r="I48" s="1"/>
  <c r="I104"/>
  <c r="I114" s="1"/>
  <c r="I130"/>
  <c r="I248"/>
  <c r="I257" s="1"/>
  <c r="I456"/>
  <c r="I391"/>
  <c r="J391" s="1"/>
  <c r="I118"/>
  <c r="I326"/>
  <c r="I417"/>
  <c r="I403"/>
  <c r="I286"/>
  <c r="I429"/>
  <c r="I221"/>
  <c r="I231" s="1"/>
  <c r="I117"/>
  <c r="I234"/>
  <c r="I364"/>
  <c r="I404"/>
  <c r="I235"/>
  <c r="I443"/>
  <c r="I170"/>
  <c r="I378"/>
  <c r="J378" s="1"/>
  <c r="I261"/>
  <c r="I416"/>
  <c r="I60"/>
  <c r="J104"/>
  <c r="J509"/>
  <c r="J105"/>
  <c r="J106"/>
  <c r="H4" i="7941"/>
  <c r="H111" i="24"/>
  <c r="H13" i="7941" s="1"/>
  <c r="I8" i="24"/>
  <c r="I19" i="19"/>
  <c r="J7" i="24"/>
  <c r="G4" i="7941"/>
  <c r="H20" i="19"/>
  <c r="J7" i="18"/>
  <c r="J52" s="1"/>
  <c r="J510"/>
  <c r="J68"/>
  <c r="G86" i="24"/>
  <c r="G249" i="1"/>
  <c r="G250" s="1"/>
  <c r="G8" i="7942"/>
  <c r="K10" i="18"/>
  <c r="G12" i="24"/>
  <c r="G471" i="18"/>
  <c r="G874"/>
  <c r="G49" i="24"/>
  <c r="J547" i="18"/>
  <c r="J599"/>
  <c r="J651"/>
  <c r="J703"/>
  <c r="J859"/>
  <c r="J523"/>
  <c r="J575"/>
  <c r="J627"/>
  <c r="J679"/>
  <c r="J731"/>
  <c r="J781"/>
  <c r="J588"/>
  <c r="J586"/>
  <c r="J690"/>
  <c r="J846"/>
  <c r="J783"/>
  <c r="J848"/>
  <c r="J497"/>
  <c r="J496"/>
  <c r="J414"/>
  <c r="J362"/>
  <c r="J310"/>
  <c r="J258"/>
  <c r="J206"/>
  <c r="J154"/>
  <c r="J831"/>
  <c r="J766"/>
  <c r="J844"/>
  <c r="J779"/>
  <c r="J714"/>
  <c r="J662"/>
  <c r="J610"/>
  <c r="J558"/>
  <c r="J857"/>
  <c r="J701"/>
  <c r="J649"/>
  <c r="J794"/>
  <c r="J614"/>
  <c r="J718"/>
  <c r="J560"/>
  <c r="J664"/>
  <c r="J744"/>
  <c r="J692"/>
  <c r="J653"/>
  <c r="J768"/>
  <c r="J483"/>
  <c r="J484"/>
  <c r="J388"/>
  <c r="J284"/>
  <c r="J180"/>
  <c r="J805"/>
  <c r="J818"/>
  <c r="J688"/>
  <c r="J584"/>
  <c r="J727"/>
  <c r="J623"/>
  <c r="J571"/>
  <c r="J519"/>
  <c r="J861"/>
  <c r="J640"/>
  <c r="J601"/>
  <c r="J705"/>
  <c r="J820"/>
  <c r="J742"/>
  <c r="J807"/>
  <c r="J89"/>
  <c r="J495"/>
  <c r="J482"/>
  <c r="J453"/>
  <c r="J401"/>
  <c r="J349"/>
  <c r="J297"/>
  <c r="J245"/>
  <c r="J193"/>
  <c r="J141"/>
  <c r="J847"/>
  <c r="J574"/>
  <c r="J613"/>
  <c r="J834"/>
  <c r="J665"/>
  <c r="J652"/>
  <c r="J548"/>
  <c r="J691"/>
  <c r="J782"/>
  <c r="J743"/>
  <c r="J717"/>
  <c r="J821"/>
  <c r="J808"/>
  <c r="J535"/>
  <c r="J562"/>
  <c r="J666"/>
  <c r="J796"/>
  <c r="J612"/>
  <c r="J716"/>
  <c r="J809"/>
  <c r="J549"/>
  <c r="J755"/>
  <c r="J833"/>
  <c r="J102"/>
  <c r="J440"/>
  <c r="J336"/>
  <c r="J232"/>
  <c r="J128"/>
  <c r="J740"/>
  <c r="J753"/>
  <c r="J636"/>
  <c r="J532"/>
  <c r="J675"/>
  <c r="J597"/>
  <c r="J545"/>
  <c r="J557" s="1"/>
  <c r="J792"/>
  <c r="J536"/>
  <c r="J534"/>
  <c r="J638"/>
  <c r="J770"/>
  <c r="J835"/>
  <c r="J757"/>
  <c r="J822"/>
  <c r="J480"/>
  <c r="J506"/>
  <c r="J76"/>
  <c r="J493"/>
  <c r="K3"/>
  <c r="J427"/>
  <c r="J375"/>
  <c r="J323"/>
  <c r="J271"/>
  <c r="J219"/>
  <c r="J167"/>
  <c r="J115"/>
  <c r="J626"/>
  <c r="J795"/>
  <c r="J756"/>
  <c r="J587"/>
  <c r="J678"/>
  <c r="J730"/>
  <c r="J522"/>
  <c r="J561"/>
  <c r="J769"/>
  <c r="J704"/>
  <c r="J600"/>
  <c r="J639"/>
  <c r="J860"/>
  <c r="J677"/>
  <c r="J573"/>
  <c r="J144"/>
  <c r="J248"/>
  <c r="J456"/>
  <c r="J197"/>
  <c r="J301"/>
  <c r="J405"/>
  <c r="J132"/>
  <c r="J260"/>
  <c r="J364"/>
  <c r="J79"/>
  <c r="J171"/>
  <c r="J275"/>
  <c r="J379"/>
  <c r="J170"/>
  <c r="J157"/>
  <c r="J130"/>
  <c r="J210"/>
  <c r="J314"/>
  <c r="J418"/>
  <c r="J131"/>
  <c r="J183"/>
  <c r="J235"/>
  <c r="J287"/>
  <c r="J339"/>
  <c r="J443"/>
  <c r="J78"/>
  <c r="J118"/>
  <c r="J340"/>
  <c r="J444"/>
  <c r="J209"/>
  <c r="J313"/>
  <c r="J417"/>
  <c r="J430"/>
  <c r="J222"/>
  <c r="J234"/>
  <c r="J117"/>
  <c r="J221"/>
  <c r="J429"/>
  <c r="J247"/>
  <c r="J403"/>
  <c r="J169"/>
  <c r="J273"/>
  <c r="J156"/>
  <c r="J286"/>
  <c r="J143"/>
  <c r="J625"/>
  <c r="J521"/>
  <c r="J92"/>
  <c r="J196"/>
  <c r="J300"/>
  <c r="J404"/>
  <c r="J145"/>
  <c r="J249"/>
  <c r="J353"/>
  <c r="J457"/>
  <c r="J184"/>
  <c r="J288"/>
  <c r="J392"/>
  <c r="J119"/>
  <c r="J223"/>
  <c r="J327"/>
  <c r="J431"/>
  <c r="J274"/>
  <c r="J80"/>
  <c r="J158"/>
  <c r="J262"/>
  <c r="J366"/>
  <c r="J91"/>
  <c r="J236"/>
  <c r="J93"/>
  <c r="J261"/>
  <c r="J326"/>
  <c r="J416"/>
  <c r="J208"/>
  <c r="J74" i="1"/>
  <c r="J253"/>
  <c r="J108"/>
  <c r="J244"/>
  <c r="J142"/>
  <c r="J210"/>
  <c r="J279"/>
  <c r="J4" i="18" s="1"/>
  <c r="J5" i="7942" s="1"/>
  <c r="J176" i="1"/>
  <c r="K40"/>
  <c r="I505" i="18"/>
  <c r="I726"/>
  <c r="I635"/>
  <c r="I817"/>
  <c r="I439"/>
  <c r="I153"/>
  <c r="I648"/>
  <c r="I661"/>
  <c r="I765"/>
  <c r="I492"/>
  <c r="I570"/>
  <c r="I804"/>
  <c r="I687"/>
  <c r="I791"/>
  <c r="I179"/>
  <c r="I869"/>
  <c r="I700"/>
  <c r="I713"/>
  <c r="I830"/>
  <c r="I218"/>
  <c r="F75" i="24"/>
  <c r="F72"/>
  <c r="F73"/>
  <c r="I4" i="7940"/>
  <c r="I4" i="19"/>
  <c r="I5" i="24"/>
  <c r="I4" i="28"/>
  <c r="I101" i="18"/>
  <c r="I622"/>
  <c r="I531"/>
  <c r="I856"/>
  <c r="I544"/>
  <c r="I557"/>
  <c r="I778"/>
  <c r="I140"/>
  <c r="I674"/>
  <c r="I583"/>
  <c r="I752"/>
  <c r="I426"/>
  <c r="I596"/>
  <c r="I609"/>
  <c r="I843"/>
  <c r="I166"/>
  <c r="J65" l="1"/>
  <c r="J114"/>
  <c r="I127"/>
  <c r="H205"/>
  <c r="I195"/>
  <c r="H309"/>
  <c r="I299"/>
  <c r="J49"/>
  <c r="I244"/>
  <c r="H192"/>
  <c r="I182"/>
  <c r="H322"/>
  <c r="I312"/>
  <c r="I413"/>
  <c r="J42"/>
  <c r="I374"/>
  <c r="I296"/>
  <c r="I390"/>
  <c r="J390" s="1"/>
  <c r="I88"/>
  <c r="I270"/>
  <c r="P10"/>
  <c r="I10"/>
  <c r="H10"/>
  <c r="N10"/>
  <c r="I338"/>
  <c r="I377"/>
  <c r="I351"/>
  <c r="J10"/>
  <c r="O10"/>
  <c r="M10"/>
  <c r="L10"/>
  <c r="J518"/>
  <c r="I41"/>
  <c r="H41"/>
  <c r="J70"/>
  <c r="I442"/>
  <c r="I455"/>
  <c r="J505"/>
  <c r="J57"/>
  <c r="J43"/>
  <c r="J60"/>
  <c r="K508"/>
  <c r="K509"/>
  <c r="K106"/>
  <c r="K104"/>
  <c r="K105"/>
  <c r="K107"/>
  <c r="K510"/>
  <c r="J752"/>
  <c r="I4" i="7941"/>
  <c r="I20" i="19"/>
  <c r="K7" i="24"/>
  <c r="J19" i="19"/>
  <c r="J8" i="24"/>
  <c r="I111"/>
  <c r="I13" i="7941" s="1"/>
  <c r="J492" i="18"/>
  <c r="J45"/>
  <c r="J53"/>
  <c r="J61"/>
  <c r="J69"/>
  <c r="J48"/>
  <c r="J56"/>
  <c r="J64"/>
  <c r="J51"/>
  <c r="J59"/>
  <c r="J67"/>
  <c r="J46"/>
  <c r="J54"/>
  <c r="J62"/>
  <c r="K7"/>
  <c r="K511"/>
  <c r="J44"/>
  <c r="J47"/>
  <c r="J55"/>
  <c r="J63"/>
  <c r="J71"/>
  <c r="J50"/>
  <c r="J58"/>
  <c r="J66"/>
  <c r="I875"/>
  <c r="F76" i="24"/>
  <c r="K142" i="1"/>
  <c r="K108"/>
  <c r="K74"/>
  <c r="L40"/>
  <c r="K244"/>
  <c r="K210"/>
  <c r="K279"/>
  <c r="K4" i="18" s="1"/>
  <c r="K5" i="7942" s="1"/>
  <c r="K176" i="1"/>
  <c r="K253"/>
  <c r="J4" i="19"/>
  <c r="J5" i="24"/>
  <c r="J4" i="28"/>
  <c r="J4" i="7940"/>
  <c r="K859" i="18"/>
  <c r="K534"/>
  <c r="K586"/>
  <c r="K638"/>
  <c r="K690"/>
  <c r="K794"/>
  <c r="K587"/>
  <c r="K613"/>
  <c r="K665"/>
  <c r="K756"/>
  <c r="K807"/>
  <c r="K847"/>
  <c r="K781"/>
  <c r="K834"/>
  <c r="K76"/>
  <c r="K495"/>
  <c r="K496"/>
  <c r="K796"/>
  <c r="K549"/>
  <c r="K601"/>
  <c r="K653"/>
  <c r="K705"/>
  <c r="K861"/>
  <c r="K562"/>
  <c r="K614"/>
  <c r="K666"/>
  <c r="K718"/>
  <c r="K783"/>
  <c r="K848"/>
  <c r="K770"/>
  <c r="K835"/>
  <c r="K484"/>
  <c r="K483"/>
  <c r="K844"/>
  <c r="K831"/>
  <c r="K727"/>
  <c r="K623"/>
  <c r="K519"/>
  <c r="K662"/>
  <c r="K558"/>
  <c r="K440"/>
  <c r="K388"/>
  <c r="K336"/>
  <c r="K284"/>
  <c r="K232"/>
  <c r="K180"/>
  <c r="K128"/>
  <c r="K427"/>
  <c r="K375"/>
  <c r="K323"/>
  <c r="K271"/>
  <c r="K219"/>
  <c r="K167"/>
  <c r="K115"/>
  <c r="K753"/>
  <c r="K740"/>
  <c r="K649"/>
  <c r="K545"/>
  <c r="K688"/>
  <c r="K584"/>
  <c r="K745"/>
  <c r="K678"/>
  <c r="K808"/>
  <c r="K522"/>
  <c r="K639"/>
  <c r="K860"/>
  <c r="K849"/>
  <c r="K823"/>
  <c r="K784"/>
  <c r="K574"/>
  <c r="K691"/>
  <c r="K795"/>
  <c r="K560"/>
  <c r="K612"/>
  <c r="K664"/>
  <c r="K716"/>
  <c r="K547"/>
  <c r="K599"/>
  <c r="K651"/>
  <c r="K703"/>
  <c r="K742"/>
  <c r="K768"/>
  <c r="K833"/>
  <c r="K755"/>
  <c r="K820"/>
  <c r="K846"/>
  <c r="K102"/>
  <c r="K114" s="1"/>
  <c r="K482"/>
  <c r="K480"/>
  <c r="K506"/>
  <c r="K518" s="1"/>
  <c r="L3"/>
  <c r="K523"/>
  <c r="K575"/>
  <c r="K627"/>
  <c r="K679"/>
  <c r="K731"/>
  <c r="K536"/>
  <c r="K588"/>
  <c r="K640"/>
  <c r="K692"/>
  <c r="K757"/>
  <c r="K822"/>
  <c r="K744"/>
  <c r="K809"/>
  <c r="K89"/>
  <c r="K497"/>
  <c r="K493"/>
  <c r="K779"/>
  <c r="K766"/>
  <c r="K675"/>
  <c r="K571"/>
  <c r="K714"/>
  <c r="K610"/>
  <c r="K857"/>
  <c r="K414"/>
  <c r="K362"/>
  <c r="K310"/>
  <c r="K258"/>
  <c r="K206"/>
  <c r="K154"/>
  <c r="K453"/>
  <c r="K401"/>
  <c r="K349"/>
  <c r="K297"/>
  <c r="K245"/>
  <c r="K193"/>
  <c r="K141"/>
  <c r="K818"/>
  <c r="K805"/>
  <c r="K701"/>
  <c r="K597"/>
  <c r="K792"/>
  <c r="K636"/>
  <c r="K532"/>
  <c r="K743"/>
  <c r="K821"/>
  <c r="K535"/>
  <c r="K498"/>
  <c r="K719"/>
  <c r="K693"/>
  <c r="K667"/>
  <c r="K641"/>
  <c r="K615"/>
  <c r="K589"/>
  <c r="K563"/>
  <c r="K537"/>
  <c r="K769"/>
  <c r="K704"/>
  <c r="K652"/>
  <c r="K485"/>
  <c r="K782"/>
  <c r="K758"/>
  <c r="K732"/>
  <c r="K706"/>
  <c r="K680"/>
  <c r="K654"/>
  <c r="K628"/>
  <c r="K602"/>
  <c r="K576"/>
  <c r="K550"/>
  <c r="K524"/>
  <c r="K717"/>
  <c r="K561"/>
  <c r="K730"/>
  <c r="K600"/>
  <c r="K573"/>
  <c r="K626"/>
  <c r="K677"/>
  <c r="K521"/>
  <c r="K862"/>
  <c r="K810"/>
  <c r="K548"/>
  <c r="K771"/>
  <c r="K92"/>
  <c r="K260"/>
  <c r="K79"/>
  <c r="K133"/>
  <c r="K185"/>
  <c r="K237"/>
  <c r="K289"/>
  <c r="K341"/>
  <c r="K393"/>
  <c r="K445"/>
  <c r="K119"/>
  <c r="K171"/>
  <c r="K223"/>
  <c r="K275"/>
  <c r="K327"/>
  <c r="K379"/>
  <c r="K431"/>
  <c r="K274"/>
  <c r="K366"/>
  <c r="K118"/>
  <c r="K196"/>
  <c r="K352"/>
  <c r="K404"/>
  <c r="K91"/>
  <c r="K146"/>
  <c r="K198"/>
  <c r="K224"/>
  <c r="K250"/>
  <c r="K276"/>
  <c r="K432"/>
  <c r="K93"/>
  <c r="K184"/>
  <c r="K210"/>
  <c r="K262"/>
  <c r="K392"/>
  <c r="K418"/>
  <c r="K365"/>
  <c r="K261"/>
  <c r="K209"/>
  <c r="K430"/>
  <c r="K286"/>
  <c r="K156"/>
  <c r="K273"/>
  <c r="K429"/>
  <c r="K208"/>
  <c r="K234"/>
  <c r="K403"/>
  <c r="K247"/>
  <c r="K416"/>
  <c r="K221"/>
  <c r="K797"/>
  <c r="K836"/>
  <c r="K625"/>
  <c r="K78"/>
  <c r="K364"/>
  <c r="K94"/>
  <c r="K159"/>
  <c r="K211"/>
  <c r="K263"/>
  <c r="K315"/>
  <c r="K367"/>
  <c r="K419"/>
  <c r="K80"/>
  <c r="K145"/>
  <c r="K197"/>
  <c r="K249"/>
  <c r="K301"/>
  <c r="K353"/>
  <c r="K405"/>
  <c r="K457"/>
  <c r="K170"/>
  <c r="K157"/>
  <c r="K131"/>
  <c r="K183"/>
  <c r="K235"/>
  <c r="K287"/>
  <c r="K339"/>
  <c r="K391"/>
  <c r="K443"/>
  <c r="K340"/>
  <c r="K444"/>
  <c r="K81"/>
  <c r="K144"/>
  <c r="K248"/>
  <c r="K300"/>
  <c r="K378"/>
  <c r="K456"/>
  <c r="K120"/>
  <c r="K172"/>
  <c r="K302"/>
  <c r="K328"/>
  <c r="K354"/>
  <c r="K380"/>
  <c r="K406"/>
  <c r="K458"/>
  <c r="K132"/>
  <c r="K158"/>
  <c r="K236"/>
  <c r="K288"/>
  <c r="K314"/>
  <c r="K417"/>
  <c r="K313"/>
  <c r="K130"/>
  <c r="K222"/>
  <c r="K326"/>
  <c r="K169"/>
  <c r="K143"/>
  <c r="K117"/>
  <c r="G24" i="24"/>
  <c r="G877" i="18"/>
  <c r="G473"/>
  <c r="J179"/>
  <c r="J283"/>
  <c r="J88"/>
  <c r="J804"/>
  <c r="J609"/>
  <c r="J544"/>
  <c r="J765"/>
  <c r="J140"/>
  <c r="J153"/>
  <c r="J257"/>
  <c r="J583"/>
  <c r="J700"/>
  <c r="J817"/>
  <c r="J296"/>
  <c r="J713"/>
  <c r="J570"/>
  <c r="J674"/>
  <c r="J791"/>
  <c r="J778"/>
  <c r="J166"/>
  <c r="J270"/>
  <c r="J374"/>
  <c r="F74" i="24"/>
  <c r="G14"/>
  <c r="G13"/>
  <c r="J127" i="18"/>
  <c r="J231"/>
  <c r="J439"/>
  <c r="J687"/>
  <c r="J648"/>
  <c r="J244"/>
  <c r="J413"/>
  <c r="J101"/>
  <c r="J531"/>
  <c r="J635"/>
  <c r="J596"/>
  <c r="J830"/>
  <c r="J400"/>
  <c r="J661"/>
  <c r="J869"/>
  <c r="J622"/>
  <c r="J726"/>
  <c r="J856"/>
  <c r="J843"/>
  <c r="J218"/>
  <c r="J426"/>
  <c r="J312" l="1"/>
  <c r="I322"/>
  <c r="J182"/>
  <c r="I192"/>
  <c r="J299"/>
  <c r="I309"/>
  <c r="J195"/>
  <c r="I205"/>
  <c r="K390"/>
  <c r="I400"/>
  <c r="H875"/>
  <c r="H54" i="24"/>
  <c r="H100" s="1"/>
  <c r="I54"/>
  <c r="I100" s="1"/>
  <c r="J338" i="18"/>
  <c r="I348"/>
  <c r="H51" i="24"/>
  <c r="H9" i="7942"/>
  <c r="I51" i="24"/>
  <c r="I9" i="7942"/>
  <c r="J377" i="18"/>
  <c r="I387"/>
  <c r="J351"/>
  <c r="I361"/>
  <c r="J455"/>
  <c r="I465"/>
  <c r="I452"/>
  <c r="J442"/>
  <c r="L508"/>
  <c r="L107"/>
  <c r="L509"/>
  <c r="L108"/>
  <c r="L104"/>
  <c r="L106"/>
  <c r="L105"/>
  <c r="L510"/>
  <c r="L511"/>
  <c r="J4" i="7941"/>
  <c r="K8" i="24"/>
  <c r="J111"/>
  <c r="J13" i="7941" s="1"/>
  <c r="L7" i="24"/>
  <c r="K19" i="19"/>
  <c r="J20"/>
  <c r="L7" i="18"/>
  <c r="L512"/>
  <c r="K62"/>
  <c r="K47"/>
  <c r="K63"/>
  <c r="K52"/>
  <c r="K68"/>
  <c r="K69"/>
  <c r="K43"/>
  <c r="K58"/>
  <c r="K44"/>
  <c r="K59"/>
  <c r="K48"/>
  <c r="K64"/>
  <c r="K61"/>
  <c r="K65"/>
  <c r="K42"/>
  <c r="K54"/>
  <c r="K70"/>
  <c r="K55"/>
  <c r="K71"/>
  <c r="K60"/>
  <c r="K53"/>
  <c r="K50"/>
  <c r="K57"/>
  <c r="K46"/>
  <c r="K66"/>
  <c r="K51"/>
  <c r="K67"/>
  <c r="K56"/>
  <c r="K45"/>
  <c r="K49"/>
  <c r="J41"/>
  <c r="H31" i="7942"/>
  <c r="I82" i="24"/>
  <c r="H82"/>
  <c r="I31" i="7942"/>
  <c r="F56" i="24"/>
  <c r="G20"/>
  <c r="G96"/>
  <c r="G32"/>
  <c r="G110"/>
  <c r="G21" i="7942" s="1"/>
  <c r="L574" i="18"/>
  <c r="L691"/>
  <c r="L743"/>
  <c r="L535"/>
  <c r="L483"/>
  <c r="L794"/>
  <c r="L497"/>
  <c r="L547"/>
  <c r="L587"/>
  <c r="L614"/>
  <c r="L666"/>
  <c r="L718"/>
  <c r="L859"/>
  <c r="L796"/>
  <c r="L560"/>
  <c r="L575"/>
  <c r="L616"/>
  <c r="L664"/>
  <c r="L679"/>
  <c r="L720"/>
  <c r="L744"/>
  <c r="L785"/>
  <c r="L834"/>
  <c r="L850"/>
  <c r="L861"/>
  <c r="L498"/>
  <c r="L577"/>
  <c r="L665"/>
  <c r="L534"/>
  <c r="L590"/>
  <c r="L653"/>
  <c r="L759"/>
  <c r="L835"/>
  <c r="L746"/>
  <c r="L807"/>
  <c r="L822"/>
  <c r="L76"/>
  <c r="L427"/>
  <c r="L375"/>
  <c r="L805"/>
  <c r="L740"/>
  <c r="L818"/>
  <c r="L753"/>
  <c r="L688"/>
  <c r="L636"/>
  <c r="L584"/>
  <c r="L532"/>
  <c r="L482"/>
  <c r="L496"/>
  <c r="L588"/>
  <c r="L629"/>
  <c r="L733"/>
  <c r="L538"/>
  <c r="L601"/>
  <c r="L690"/>
  <c r="L755"/>
  <c r="L808"/>
  <c r="L756"/>
  <c r="L772"/>
  <c r="L821"/>
  <c r="L837"/>
  <c r="L89"/>
  <c r="L401"/>
  <c r="L323"/>
  <c r="L271"/>
  <c r="L219"/>
  <c r="L167"/>
  <c r="L115"/>
  <c r="L701"/>
  <c r="L649"/>
  <c r="L597"/>
  <c r="L545"/>
  <c r="L414"/>
  <c r="L362"/>
  <c r="L310"/>
  <c r="L258"/>
  <c r="L206"/>
  <c r="L154"/>
  <c r="L792"/>
  <c r="L745"/>
  <c r="L678"/>
  <c r="L639"/>
  <c r="L860"/>
  <c r="L798"/>
  <c r="L485"/>
  <c r="L495"/>
  <c r="L499"/>
  <c r="L562"/>
  <c r="L599"/>
  <c r="L651"/>
  <c r="L703"/>
  <c r="L480"/>
  <c r="L863"/>
  <c r="L523"/>
  <c r="L564"/>
  <c r="L612"/>
  <c r="L627"/>
  <c r="L668"/>
  <c r="L716"/>
  <c r="L731"/>
  <c r="L781"/>
  <c r="L809"/>
  <c r="L846"/>
  <c r="L484"/>
  <c r="L493"/>
  <c r="L536"/>
  <c r="L640"/>
  <c r="L681"/>
  <c r="L795"/>
  <c r="L549"/>
  <c r="L638"/>
  <c r="L694"/>
  <c r="L820"/>
  <c r="L742"/>
  <c r="L757"/>
  <c r="L811"/>
  <c r="L847"/>
  <c r="L102"/>
  <c r="L114" s="1"/>
  <c r="L453"/>
  <c r="L440"/>
  <c r="L831"/>
  <c r="L766"/>
  <c r="L844"/>
  <c r="L779"/>
  <c r="L714"/>
  <c r="L662"/>
  <c r="L610"/>
  <c r="L558"/>
  <c r="L857"/>
  <c r="L486"/>
  <c r="L506"/>
  <c r="L518" s="1"/>
  <c r="L525"/>
  <c r="L613"/>
  <c r="L692"/>
  <c r="L522"/>
  <c r="L586"/>
  <c r="L642"/>
  <c r="L705"/>
  <c r="L770"/>
  <c r="L824"/>
  <c r="L768"/>
  <c r="L783"/>
  <c r="L833"/>
  <c r="L848"/>
  <c r="M3"/>
  <c r="L349"/>
  <c r="L297"/>
  <c r="L245"/>
  <c r="L193"/>
  <c r="L141"/>
  <c r="L727"/>
  <c r="L675"/>
  <c r="L623"/>
  <c r="L571"/>
  <c r="L519"/>
  <c r="L388"/>
  <c r="L336"/>
  <c r="L284"/>
  <c r="L232"/>
  <c r="L180"/>
  <c r="L128"/>
  <c r="L784"/>
  <c r="L758"/>
  <c r="L732"/>
  <c r="L706"/>
  <c r="L680"/>
  <c r="L654"/>
  <c r="L628"/>
  <c r="L602"/>
  <c r="L576"/>
  <c r="L550"/>
  <c r="L717"/>
  <c r="L561"/>
  <c r="L730"/>
  <c r="L600"/>
  <c r="L704"/>
  <c r="L719"/>
  <c r="L693"/>
  <c r="L667"/>
  <c r="L641"/>
  <c r="L615"/>
  <c r="L589"/>
  <c r="L563"/>
  <c r="L769"/>
  <c r="L652"/>
  <c r="L782"/>
  <c r="L823"/>
  <c r="L537"/>
  <c r="L524"/>
  <c r="L677"/>
  <c r="L573"/>
  <c r="L849"/>
  <c r="L655"/>
  <c r="L551"/>
  <c r="L603"/>
  <c r="L521"/>
  <c r="L771"/>
  <c r="L93"/>
  <c r="L185"/>
  <c r="L289"/>
  <c r="L393"/>
  <c r="L92"/>
  <c r="L446"/>
  <c r="L119"/>
  <c r="L171"/>
  <c r="L223"/>
  <c r="L275"/>
  <c r="L327"/>
  <c r="L379"/>
  <c r="L94"/>
  <c r="L264"/>
  <c r="L420"/>
  <c r="L170"/>
  <c r="L340"/>
  <c r="L444"/>
  <c r="L248"/>
  <c r="L302"/>
  <c r="L328"/>
  <c r="L354"/>
  <c r="L380"/>
  <c r="L132"/>
  <c r="L288"/>
  <c r="L121"/>
  <c r="L145"/>
  <c r="L225"/>
  <c r="L277"/>
  <c r="L329"/>
  <c r="L381"/>
  <c r="L82"/>
  <c r="L134"/>
  <c r="L186"/>
  <c r="L238"/>
  <c r="L290"/>
  <c r="L352"/>
  <c r="L433"/>
  <c r="L364"/>
  <c r="L458"/>
  <c r="L95"/>
  <c r="L211"/>
  <c r="L315"/>
  <c r="L80"/>
  <c r="L144"/>
  <c r="L196"/>
  <c r="L236"/>
  <c r="L276"/>
  <c r="L316"/>
  <c r="L404"/>
  <c r="L459"/>
  <c r="L432"/>
  <c r="L391"/>
  <c r="L287"/>
  <c r="L339"/>
  <c r="L131"/>
  <c r="L378"/>
  <c r="L313"/>
  <c r="L417"/>
  <c r="L326"/>
  <c r="L234"/>
  <c r="L208"/>
  <c r="L156"/>
  <c r="L221"/>
  <c r="L707"/>
  <c r="L810"/>
  <c r="L836"/>
  <c r="L862"/>
  <c r="L548"/>
  <c r="L797"/>
  <c r="L626"/>
  <c r="L133"/>
  <c r="L237"/>
  <c r="L341"/>
  <c r="L78"/>
  <c r="L445"/>
  <c r="L91"/>
  <c r="L147"/>
  <c r="L199"/>
  <c r="L251"/>
  <c r="L303"/>
  <c r="L355"/>
  <c r="L407"/>
  <c r="L160"/>
  <c r="L419"/>
  <c r="L274"/>
  <c r="L366"/>
  <c r="L198"/>
  <c r="L224"/>
  <c r="L250"/>
  <c r="L184"/>
  <c r="L392"/>
  <c r="L81"/>
  <c r="L173"/>
  <c r="L197"/>
  <c r="L249"/>
  <c r="L301"/>
  <c r="L353"/>
  <c r="L405"/>
  <c r="L118"/>
  <c r="L158"/>
  <c r="L210"/>
  <c r="L262"/>
  <c r="L314"/>
  <c r="L394"/>
  <c r="L457"/>
  <c r="L406"/>
  <c r="L79"/>
  <c r="L159"/>
  <c r="L263"/>
  <c r="L367"/>
  <c r="L120"/>
  <c r="L172"/>
  <c r="L212"/>
  <c r="L260"/>
  <c r="L300"/>
  <c r="L342"/>
  <c r="L431"/>
  <c r="L368"/>
  <c r="L456"/>
  <c r="L625"/>
  <c r="L183"/>
  <c r="L235"/>
  <c r="L443"/>
  <c r="L418"/>
  <c r="L157"/>
  <c r="L146"/>
  <c r="L430"/>
  <c r="L209"/>
  <c r="L222"/>
  <c r="L261"/>
  <c r="L365"/>
  <c r="L130"/>
  <c r="L390"/>
  <c r="L286"/>
  <c r="L429"/>
  <c r="L403"/>
  <c r="L416"/>
  <c r="L169"/>
  <c r="L117"/>
  <c r="L273"/>
  <c r="L247"/>
  <c r="L143"/>
  <c r="L176" i="1"/>
  <c r="L74"/>
  <c r="L210"/>
  <c r="L253"/>
  <c r="L108"/>
  <c r="L279"/>
  <c r="L4" i="18" s="1"/>
  <c r="L5" i="7942" s="1"/>
  <c r="L244" i="1"/>
  <c r="L142"/>
  <c r="M40"/>
  <c r="K648" i="18"/>
  <c r="K609"/>
  <c r="K817"/>
  <c r="K153"/>
  <c r="K257"/>
  <c r="K218"/>
  <c r="K426"/>
  <c r="K622"/>
  <c r="K583"/>
  <c r="K778"/>
  <c r="K505"/>
  <c r="K101"/>
  <c r="K492"/>
  <c r="K700"/>
  <c r="K661"/>
  <c r="K765"/>
  <c r="K179"/>
  <c r="K283"/>
  <c r="K140"/>
  <c r="K244"/>
  <c r="K674"/>
  <c r="K635"/>
  <c r="K843"/>
  <c r="K88"/>
  <c r="G91" i="24"/>
  <c r="G19"/>
  <c r="G109" s="1"/>
  <c r="G83"/>
  <c r="G22"/>
  <c r="K4" i="28"/>
  <c r="K4" i="7940"/>
  <c r="K4" i="19"/>
  <c r="K5" i="24"/>
  <c r="K544" i="18"/>
  <c r="K804"/>
  <c r="K713"/>
  <c r="K830"/>
  <c r="K413"/>
  <c r="K166"/>
  <c r="K270"/>
  <c r="K374"/>
  <c r="K869"/>
  <c r="K726"/>
  <c r="K687"/>
  <c r="K791"/>
  <c r="K596"/>
  <c r="K557"/>
  <c r="K752"/>
  <c r="K127"/>
  <c r="K231"/>
  <c r="K439"/>
  <c r="K296"/>
  <c r="K400"/>
  <c r="K570"/>
  <c r="K531"/>
  <c r="K856"/>
  <c r="K195" l="1"/>
  <c r="J205"/>
  <c r="K299"/>
  <c r="J309"/>
  <c r="K182"/>
  <c r="J192"/>
  <c r="J322"/>
  <c r="K312"/>
  <c r="J348"/>
  <c r="K338"/>
  <c r="K377"/>
  <c r="J387"/>
  <c r="K351"/>
  <c r="J361"/>
  <c r="J465"/>
  <c r="K455"/>
  <c r="K442"/>
  <c r="J452"/>
  <c r="M508"/>
  <c r="M105"/>
  <c r="M108"/>
  <c r="M104"/>
  <c r="M107"/>
  <c r="M509"/>
  <c r="M109"/>
  <c r="M106"/>
  <c r="M510"/>
  <c r="M511"/>
  <c r="M512"/>
  <c r="K20" i="19"/>
  <c r="M7" i="24"/>
  <c r="L19" i="19"/>
  <c r="L8" i="24"/>
  <c r="K111"/>
  <c r="K13" i="7941" s="1"/>
  <c r="K4"/>
  <c r="L505" i="18"/>
  <c r="K41"/>
  <c r="G112" i="24"/>
  <c r="G9" i="7941" s="1"/>
  <c r="J54" i="24"/>
  <c r="J51"/>
  <c r="J9" i="7942"/>
  <c r="J875" i="18"/>
  <c r="M513"/>
  <c r="M7"/>
  <c r="L70"/>
  <c r="L46"/>
  <c r="L57"/>
  <c r="L49"/>
  <c r="L60"/>
  <c r="L43"/>
  <c r="L44"/>
  <c r="L58"/>
  <c r="L59"/>
  <c r="L51"/>
  <c r="L64"/>
  <c r="L48"/>
  <c r="L69"/>
  <c r="L42"/>
  <c r="L62"/>
  <c r="L63"/>
  <c r="L54"/>
  <c r="L71"/>
  <c r="L53"/>
  <c r="L45"/>
  <c r="L68"/>
  <c r="L52"/>
  <c r="L65"/>
  <c r="L66"/>
  <c r="L50"/>
  <c r="L67"/>
  <c r="L55"/>
  <c r="L47"/>
  <c r="L56"/>
  <c r="L61"/>
  <c r="L4" i="19"/>
  <c r="L4" i="28"/>
  <c r="L5" i="24"/>
  <c r="L4" i="7940"/>
  <c r="L296" i="18"/>
  <c r="L400"/>
  <c r="L583"/>
  <c r="L687"/>
  <c r="L153"/>
  <c r="L257"/>
  <c r="L570"/>
  <c r="L674"/>
  <c r="L791"/>
  <c r="L778"/>
  <c r="L492"/>
  <c r="L166"/>
  <c r="L270"/>
  <c r="L374"/>
  <c r="L557"/>
  <c r="L661"/>
  <c r="L127"/>
  <c r="L231"/>
  <c r="L101"/>
  <c r="L596"/>
  <c r="L700"/>
  <c r="L830"/>
  <c r="L817"/>
  <c r="L439"/>
  <c r="G17" i="24"/>
  <c r="G50"/>
  <c r="M210" i="1"/>
  <c r="M279"/>
  <c r="M4" i="18" s="1"/>
  <c r="M5" i="7942" s="1"/>
  <c r="M142" i="1"/>
  <c r="M74"/>
  <c r="N40"/>
  <c r="M176"/>
  <c r="M108"/>
  <c r="M244"/>
  <c r="M253"/>
  <c r="M769" i="18"/>
  <c r="M652"/>
  <c r="M796"/>
  <c r="M525"/>
  <c r="M547"/>
  <c r="M587"/>
  <c r="M613"/>
  <c r="M639"/>
  <c r="M665"/>
  <c r="M691"/>
  <c r="M743"/>
  <c r="M759"/>
  <c r="M785"/>
  <c r="M820"/>
  <c r="M834"/>
  <c r="M850"/>
  <c r="M89"/>
  <c r="M859"/>
  <c r="M795"/>
  <c r="M499"/>
  <c r="M534"/>
  <c r="M560"/>
  <c r="M574"/>
  <c r="M590"/>
  <c r="M616"/>
  <c r="M642"/>
  <c r="M668"/>
  <c r="M690"/>
  <c r="M704"/>
  <c r="M720"/>
  <c r="M746"/>
  <c r="M768"/>
  <c r="M782"/>
  <c r="M811"/>
  <c r="M833"/>
  <c r="M847"/>
  <c r="M753"/>
  <c r="M649"/>
  <c r="M545"/>
  <c r="M486"/>
  <c r="M794"/>
  <c r="M493"/>
  <c r="M523"/>
  <c r="M549"/>
  <c r="M575"/>
  <c r="M601"/>
  <c r="M627"/>
  <c r="M653"/>
  <c r="M679"/>
  <c r="M705"/>
  <c r="M731"/>
  <c r="M757"/>
  <c r="M822"/>
  <c r="M480"/>
  <c r="M861"/>
  <c r="M524"/>
  <c r="M550"/>
  <c r="M576"/>
  <c r="M602"/>
  <c r="M628"/>
  <c r="M654"/>
  <c r="M680"/>
  <c r="M706"/>
  <c r="M732"/>
  <c r="M758"/>
  <c r="M784"/>
  <c r="M823"/>
  <c r="N3"/>
  <c r="M440"/>
  <c r="M414"/>
  <c r="M388"/>
  <c r="M362"/>
  <c r="M336"/>
  <c r="M310"/>
  <c r="M284"/>
  <c r="M258"/>
  <c r="M232"/>
  <c r="M206"/>
  <c r="M180"/>
  <c r="M154"/>
  <c r="M128"/>
  <c r="M831"/>
  <c r="M714"/>
  <c r="M610"/>
  <c r="M844"/>
  <c r="M727"/>
  <c r="M623"/>
  <c r="M519"/>
  <c r="M805"/>
  <c r="M688"/>
  <c r="M584"/>
  <c r="M857"/>
  <c r="M838"/>
  <c r="M773"/>
  <c r="M617"/>
  <c r="M565"/>
  <c r="M825"/>
  <c r="M760"/>
  <c r="M708"/>
  <c r="M656"/>
  <c r="M604"/>
  <c r="M552"/>
  <c r="M539"/>
  <c r="M864"/>
  <c r="M630"/>
  <c r="M578"/>
  <c r="M526"/>
  <c r="M730"/>
  <c r="M600"/>
  <c r="M484"/>
  <c r="M496"/>
  <c r="M535"/>
  <c r="M577"/>
  <c r="M599"/>
  <c r="M629"/>
  <c r="M651"/>
  <c r="M681"/>
  <c r="M703"/>
  <c r="M733"/>
  <c r="M755"/>
  <c r="M781"/>
  <c r="M808"/>
  <c r="M824"/>
  <c r="M846"/>
  <c r="M76"/>
  <c r="M102"/>
  <c r="M483"/>
  <c r="M863"/>
  <c r="M495"/>
  <c r="M506"/>
  <c r="M518" s="1"/>
  <c r="M522"/>
  <c r="M538"/>
  <c r="M564"/>
  <c r="M586"/>
  <c r="M612"/>
  <c r="M638"/>
  <c r="M664"/>
  <c r="M678"/>
  <c r="M694"/>
  <c r="M716"/>
  <c r="M742"/>
  <c r="M756"/>
  <c r="M772"/>
  <c r="M807"/>
  <c r="M821"/>
  <c r="M837"/>
  <c r="M818"/>
  <c r="M701"/>
  <c r="M597"/>
  <c r="M482"/>
  <c r="M860"/>
  <c r="M798"/>
  <c r="M498"/>
  <c r="M537"/>
  <c r="M563"/>
  <c r="M589"/>
  <c r="M615"/>
  <c r="M641"/>
  <c r="M667"/>
  <c r="M693"/>
  <c r="M719"/>
  <c r="M745"/>
  <c r="M783"/>
  <c r="M848"/>
  <c r="M485"/>
  <c r="M497"/>
  <c r="M536"/>
  <c r="M562"/>
  <c r="M588"/>
  <c r="M614"/>
  <c r="M640"/>
  <c r="M666"/>
  <c r="M692"/>
  <c r="M718"/>
  <c r="M744"/>
  <c r="M770"/>
  <c r="M809"/>
  <c r="M835"/>
  <c r="M453"/>
  <c r="M427"/>
  <c r="M401"/>
  <c r="M375"/>
  <c r="M349"/>
  <c r="M323"/>
  <c r="M297"/>
  <c r="M271"/>
  <c r="M245"/>
  <c r="M219"/>
  <c r="M193"/>
  <c r="M167"/>
  <c r="M141"/>
  <c r="M115"/>
  <c r="M766"/>
  <c r="M662"/>
  <c r="M558"/>
  <c r="M779"/>
  <c r="M675"/>
  <c r="M571"/>
  <c r="M792"/>
  <c r="M740"/>
  <c r="M636"/>
  <c r="M532"/>
  <c r="M721"/>
  <c r="M669"/>
  <c r="M500"/>
  <c r="M487"/>
  <c r="M812"/>
  <c r="M747"/>
  <c r="M695"/>
  <c r="M643"/>
  <c r="M591"/>
  <c r="M851"/>
  <c r="M786"/>
  <c r="M734"/>
  <c r="M682"/>
  <c r="M799"/>
  <c r="M561"/>
  <c r="M717"/>
  <c r="M810"/>
  <c r="M849"/>
  <c r="M707"/>
  <c r="M862"/>
  <c r="M797"/>
  <c r="M573"/>
  <c r="M148"/>
  <c r="M200"/>
  <c r="M252"/>
  <c r="M304"/>
  <c r="M356"/>
  <c r="M408"/>
  <c r="M460"/>
  <c r="M147"/>
  <c r="M173"/>
  <c r="M81"/>
  <c r="M122"/>
  <c r="M159"/>
  <c r="M196"/>
  <c r="M226"/>
  <c r="M278"/>
  <c r="M315"/>
  <c r="M352"/>
  <c r="M382"/>
  <c r="M419"/>
  <c r="M456"/>
  <c r="M93"/>
  <c r="M210"/>
  <c r="M262"/>
  <c r="M225"/>
  <c r="M329"/>
  <c r="M433"/>
  <c r="M79"/>
  <c r="M120"/>
  <c r="M172"/>
  <c r="M239"/>
  <c r="M291"/>
  <c r="M395"/>
  <c r="M447"/>
  <c r="M95"/>
  <c r="M171"/>
  <c r="M212"/>
  <c r="M260"/>
  <c r="M301"/>
  <c r="M342"/>
  <c r="M379"/>
  <c r="M420"/>
  <c r="M96"/>
  <c r="M265"/>
  <c r="M317"/>
  <c r="M406"/>
  <c r="M421"/>
  <c r="M134"/>
  <c r="M223"/>
  <c r="M264"/>
  <c r="M327"/>
  <c r="M353"/>
  <c r="M368"/>
  <c r="M431"/>
  <c r="M457"/>
  <c r="M626"/>
  <c r="M836"/>
  <c r="M380"/>
  <c r="M248"/>
  <c r="M183"/>
  <c r="M366"/>
  <c r="M184"/>
  <c r="M132"/>
  <c r="M354"/>
  <c r="M250"/>
  <c r="M444"/>
  <c r="M274"/>
  <c r="M170"/>
  <c r="M430"/>
  <c r="M146"/>
  <c r="M418"/>
  <c r="M443"/>
  <c r="M378"/>
  <c r="M326"/>
  <c r="M429"/>
  <c r="M261"/>
  <c r="M209"/>
  <c r="M234"/>
  <c r="M365"/>
  <c r="M286"/>
  <c r="M222"/>
  <c r="M390"/>
  <c r="M655"/>
  <c r="M603"/>
  <c r="M521"/>
  <c r="M551"/>
  <c r="M677"/>
  <c r="M133"/>
  <c r="M185"/>
  <c r="M237"/>
  <c r="M289"/>
  <c r="M341"/>
  <c r="M393"/>
  <c r="M445"/>
  <c r="M82"/>
  <c r="M121"/>
  <c r="M94"/>
  <c r="M144"/>
  <c r="M174"/>
  <c r="M211"/>
  <c r="M263"/>
  <c r="M300"/>
  <c r="M330"/>
  <c r="M367"/>
  <c r="M404"/>
  <c r="M434"/>
  <c r="M78"/>
  <c r="M158"/>
  <c r="M236"/>
  <c r="M314"/>
  <c r="M277"/>
  <c r="M381"/>
  <c r="M459"/>
  <c r="M92"/>
  <c r="M135"/>
  <c r="M187"/>
  <c r="M276"/>
  <c r="M343"/>
  <c r="M432"/>
  <c r="M80"/>
  <c r="M145"/>
  <c r="M197"/>
  <c r="M238"/>
  <c r="M275"/>
  <c r="M316"/>
  <c r="M364"/>
  <c r="M405"/>
  <c r="M446"/>
  <c r="M199"/>
  <c r="M251"/>
  <c r="M303"/>
  <c r="M355"/>
  <c r="M407"/>
  <c r="M83"/>
  <c r="M161"/>
  <c r="M213"/>
  <c r="M369"/>
  <c r="M458"/>
  <c r="M91"/>
  <c r="M119"/>
  <c r="M160"/>
  <c r="M186"/>
  <c r="M249"/>
  <c r="M290"/>
  <c r="M394"/>
  <c r="M548"/>
  <c r="M771"/>
  <c r="M328"/>
  <c r="M224"/>
  <c r="M391"/>
  <c r="M287"/>
  <c r="M392"/>
  <c r="M288"/>
  <c r="M302"/>
  <c r="M198"/>
  <c r="M340"/>
  <c r="M339"/>
  <c r="M131"/>
  <c r="M118"/>
  <c r="M625"/>
  <c r="M235"/>
  <c r="M157"/>
  <c r="M417"/>
  <c r="M130"/>
  <c r="M313"/>
  <c r="M416"/>
  <c r="M208"/>
  <c r="M403"/>
  <c r="M169"/>
  <c r="M156"/>
  <c r="M221"/>
  <c r="M247"/>
  <c r="M273"/>
  <c r="M143"/>
  <c r="M117"/>
  <c r="G11" i="7941"/>
  <c r="G34" i="24"/>
  <c r="G55"/>
  <c r="G22" i="7942" s="1"/>
  <c r="F69" i="24"/>
  <c r="F101"/>
  <c r="F103" s="1"/>
  <c r="F59"/>
  <c r="L140" i="18"/>
  <c r="L244"/>
  <c r="L531"/>
  <c r="L635"/>
  <c r="L869"/>
  <c r="L622"/>
  <c r="L726"/>
  <c r="L856"/>
  <c r="L843"/>
  <c r="L804"/>
  <c r="L218"/>
  <c r="L426"/>
  <c r="L609"/>
  <c r="L713"/>
  <c r="L179"/>
  <c r="L283"/>
  <c r="L413"/>
  <c r="L544"/>
  <c r="L648"/>
  <c r="L765"/>
  <c r="L752"/>
  <c r="L88"/>
  <c r="G115" i="24" l="1"/>
  <c r="K192" i="18"/>
  <c r="L182"/>
  <c r="L299"/>
  <c r="K309"/>
  <c r="K205"/>
  <c r="L195"/>
  <c r="K322"/>
  <c r="L312"/>
  <c r="M830"/>
  <c r="L338"/>
  <c r="K348"/>
  <c r="M114"/>
  <c r="L351"/>
  <c r="K361"/>
  <c r="K387"/>
  <c r="L377"/>
  <c r="K452"/>
  <c r="L442"/>
  <c r="L455"/>
  <c r="K465"/>
  <c r="L13" i="7941"/>
  <c r="M13" s="1"/>
  <c r="N508" i="18"/>
  <c r="N110"/>
  <c r="N109"/>
  <c r="N105"/>
  <c r="N108"/>
  <c r="N509"/>
  <c r="N107"/>
  <c r="N106"/>
  <c r="N104"/>
  <c r="N510"/>
  <c r="N511"/>
  <c r="N512"/>
  <c r="N513"/>
  <c r="L24" i="24"/>
  <c r="L111"/>
  <c r="M8"/>
  <c r="N7"/>
  <c r="M19" i="19"/>
  <c r="L4" i="7941"/>
  <c r="N13"/>
  <c r="O13" s="1"/>
  <c r="P13" s="1"/>
  <c r="Q13" s="1"/>
  <c r="L20" i="19"/>
  <c r="J31" i="7942"/>
  <c r="J100" i="24"/>
  <c r="J82"/>
  <c r="M544" i="18"/>
  <c r="L41"/>
  <c r="N514"/>
  <c r="N7"/>
  <c r="M70"/>
  <c r="M58"/>
  <c r="M50"/>
  <c r="M65"/>
  <c r="M49"/>
  <c r="M44"/>
  <c r="M59"/>
  <c r="M63"/>
  <c r="M68"/>
  <c r="M60"/>
  <c r="M52"/>
  <c r="M61"/>
  <c r="M45"/>
  <c r="M55"/>
  <c r="M42"/>
  <c r="M62"/>
  <c r="M66"/>
  <c r="M54"/>
  <c r="M46"/>
  <c r="M43"/>
  <c r="M57"/>
  <c r="M67"/>
  <c r="M51"/>
  <c r="M64"/>
  <c r="M56"/>
  <c r="M48"/>
  <c r="M69"/>
  <c r="M53"/>
  <c r="M71"/>
  <c r="M47"/>
  <c r="K875"/>
  <c r="K51" i="24"/>
  <c r="K9" i="7942"/>
  <c r="K54" i="24"/>
  <c r="M791" i="18"/>
  <c r="F63" i="24"/>
  <c r="F60"/>
  <c r="G97"/>
  <c r="N142" i="1"/>
  <c r="N210"/>
  <c r="N279"/>
  <c r="N4" i="18" s="1"/>
  <c r="N5" i="7942" s="1"/>
  <c r="N108" i="1"/>
  <c r="N253"/>
  <c r="O40"/>
  <c r="N244"/>
  <c r="N176"/>
  <c r="N74"/>
  <c r="M648" i="18"/>
  <c r="M804"/>
  <c r="M687"/>
  <c r="M570"/>
  <c r="M778"/>
  <c r="M153"/>
  <c r="M257"/>
  <c r="M413"/>
  <c r="M609"/>
  <c r="M88"/>
  <c r="M596"/>
  <c r="M817"/>
  <c r="M635"/>
  <c r="M856"/>
  <c r="M726"/>
  <c r="M140"/>
  <c r="M244"/>
  <c r="M296"/>
  <c r="M400"/>
  <c r="M557"/>
  <c r="M765"/>
  <c r="M101"/>
  <c r="N566"/>
  <c r="N482"/>
  <c r="N859"/>
  <c r="N796"/>
  <c r="N499"/>
  <c r="N527"/>
  <c r="N540"/>
  <c r="N563"/>
  <c r="N589"/>
  <c r="N610"/>
  <c r="N628"/>
  <c r="N652"/>
  <c r="N667"/>
  <c r="N680"/>
  <c r="N693"/>
  <c r="N704"/>
  <c r="N719"/>
  <c r="N732"/>
  <c r="N745"/>
  <c r="N756"/>
  <c r="N774"/>
  <c r="N787"/>
  <c r="N821"/>
  <c r="N839"/>
  <c r="N483"/>
  <c r="N860"/>
  <c r="N493"/>
  <c r="N501"/>
  <c r="N534"/>
  <c r="N549"/>
  <c r="N564"/>
  <c r="N586"/>
  <c r="N601"/>
  <c r="N616"/>
  <c r="N638"/>
  <c r="N653"/>
  <c r="N668"/>
  <c r="N690"/>
  <c r="N705"/>
  <c r="N720"/>
  <c r="N742"/>
  <c r="N757"/>
  <c r="N772"/>
  <c r="N807"/>
  <c r="N822"/>
  <c r="N837"/>
  <c r="N89"/>
  <c r="N141"/>
  <c r="N219"/>
  <c r="N323"/>
  <c r="N375"/>
  <c r="N427"/>
  <c r="O3"/>
  <c r="O514" s="1"/>
  <c r="N636"/>
  <c r="N792"/>
  <c r="N727"/>
  <c r="N519"/>
  <c r="N861"/>
  <c r="N798"/>
  <c r="N522"/>
  <c r="N545"/>
  <c r="N553"/>
  <c r="N587"/>
  <c r="N602"/>
  <c r="N613"/>
  <c r="N649"/>
  <c r="N657"/>
  <c r="N678"/>
  <c r="N701"/>
  <c r="N709"/>
  <c r="N743"/>
  <c r="N758"/>
  <c r="N769"/>
  <c r="N808"/>
  <c r="N823"/>
  <c r="N834"/>
  <c r="N76"/>
  <c r="N154"/>
  <c r="N206"/>
  <c r="N258"/>
  <c r="N480"/>
  <c r="N488"/>
  <c r="N800"/>
  <c r="N500"/>
  <c r="N536"/>
  <c r="N562"/>
  <c r="N588"/>
  <c r="N614"/>
  <c r="N640"/>
  <c r="N666"/>
  <c r="N692"/>
  <c r="N718"/>
  <c r="N733"/>
  <c r="N755"/>
  <c r="N770"/>
  <c r="N785"/>
  <c r="N820"/>
  <c r="N835"/>
  <c r="N850"/>
  <c r="N336"/>
  <c r="N388"/>
  <c r="N440"/>
  <c r="N245"/>
  <c r="N857"/>
  <c r="N688"/>
  <c r="N779"/>
  <c r="N571"/>
  <c r="N721"/>
  <c r="N812"/>
  <c r="N747"/>
  <c r="N643"/>
  <c r="N851"/>
  <c r="N786"/>
  <c r="N734"/>
  <c r="N773"/>
  <c r="N695"/>
  <c r="N682"/>
  <c r="N565"/>
  <c r="N799"/>
  <c r="N864"/>
  <c r="N484"/>
  <c r="N863"/>
  <c r="N495"/>
  <c r="N524"/>
  <c r="N537"/>
  <c r="N558"/>
  <c r="N576"/>
  <c r="N600"/>
  <c r="N615"/>
  <c r="N641"/>
  <c r="N662"/>
  <c r="N670"/>
  <c r="N683"/>
  <c r="N696"/>
  <c r="N714"/>
  <c r="N722"/>
  <c r="N735"/>
  <c r="N748"/>
  <c r="N766"/>
  <c r="N784"/>
  <c r="N813"/>
  <c r="N831"/>
  <c r="N852"/>
  <c r="N487"/>
  <c r="N795"/>
  <c r="N498"/>
  <c r="N523"/>
  <c r="N538"/>
  <c r="N560"/>
  <c r="N575"/>
  <c r="N590"/>
  <c r="N612"/>
  <c r="N627"/>
  <c r="N642"/>
  <c r="N664"/>
  <c r="N679"/>
  <c r="N694"/>
  <c r="N716"/>
  <c r="N731"/>
  <c r="N746"/>
  <c r="N768"/>
  <c r="N783"/>
  <c r="N811"/>
  <c r="N833"/>
  <c r="N848"/>
  <c r="N115"/>
  <c r="N167"/>
  <c r="N271"/>
  <c r="N349"/>
  <c r="N401"/>
  <c r="N453"/>
  <c r="N740"/>
  <c r="N532"/>
  <c r="N844"/>
  <c r="N623"/>
  <c r="N486"/>
  <c r="N794"/>
  <c r="N497"/>
  <c r="N535"/>
  <c r="N550"/>
  <c r="N574"/>
  <c r="N597"/>
  <c r="N605"/>
  <c r="N639"/>
  <c r="N654"/>
  <c r="N665"/>
  <c r="N691"/>
  <c r="N706"/>
  <c r="N730"/>
  <c r="N753"/>
  <c r="N761"/>
  <c r="N782"/>
  <c r="N818"/>
  <c r="N826"/>
  <c r="N847"/>
  <c r="N102"/>
  <c r="N128"/>
  <c r="N180"/>
  <c r="N232"/>
  <c r="N284"/>
  <c r="N485"/>
  <c r="N865"/>
  <c r="N496"/>
  <c r="N506"/>
  <c r="N525"/>
  <c r="N547"/>
  <c r="N577"/>
  <c r="N599"/>
  <c r="N629"/>
  <c r="N651"/>
  <c r="N681"/>
  <c r="N703"/>
  <c r="N744"/>
  <c r="N759"/>
  <c r="N781"/>
  <c r="N809"/>
  <c r="N824"/>
  <c r="N846"/>
  <c r="N310"/>
  <c r="N362"/>
  <c r="N414"/>
  <c r="N193"/>
  <c r="N297"/>
  <c r="N805"/>
  <c r="N584"/>
  <c r="N675"/>
  <c r="N838"/>
  <c r="N669"/>
  <c r="N617"/>
  <c r="N825"/>
  <c r="N760"/>
  <c r="N708"/>
  <c r="N656"/>
  <c r="N604"/>
  <c r="N552"/>
  <c r="N591"/>
  <c r="N539"/>
  <c r="N630"/>
  <c r="N578"/>
  <c r="N526"/>
  <c r="N644"/>
  <c r="N618"/>
  <c r="N579"/>
  <c r="N631"/>
  <c r="N592"/>
  <c r="N717"/>
  <c r="N603"/>
  <c r="N862"/>
  <c r="N551"/>
  <c r="N573"/>
  <c r="N83"/>
  <c r="N123"/>
  <c r="N149"/>
  <c r="N187"/>
  <c r="N227"/>
  <c r="N253"/>
  <c r="N291"/>
  <c r="N172"/>
  <c r="N300"/>
  <c r="N405"/>
  <c r="N278"/>
  <c r="N364"/>
  <c r="N432"/>
  <c r="N147"/>
  <c r="N211"/>
  <c r="N80"/>
  <c r="N144"/>
  <c r="N200"/>
  <c r="N276"/>
  <c r="N367"/>
  <c r="N459"/>
  <c r="N304"/>
  <c r="N330"/>
  <c r="N356"/>
  <c r="N382"/>
  <c r="N408"/>
  <c r="N434"/>
  <c r="N460"/>
  <c r="N199"/>
  <c r="N251"/>
  <c r="N303"/>
  <c r="N355"/>
  <c r="N407"/>
  <c r="N161"/>
  <c r="N369"/>
  <c r="N458"/>
  <c r="N160"/>
  <c r="N186"/>
  <c r="N249"/>
  <c r="N290"/>
  <c r="N79"/>
  <c r="N119"/>
  <c r="N275"/>
  <c r="N301"/>
  <c r="N82"/>
  <c r="N120"/>
  <c r="N236"/>
  <c r="N260"/>
  <c r="N317"/>
  <c r="N343"/>
  <c r="N383"/>
  <c r="N409"/>
  <c r="N435"/>
  <c r="N461"/>
  <c r="N238"/>
  <c r="N342"/>
  <c r="N81"/>
  <c r="N133"/>
  <c r="N225"/>
  <c r="N237"/>
  <c r="N289"/>
  <c r="N96"/>
  <c r="N148"/>
  <c r="N174"/>
  <c r="N188"/>
  <c r="N240"/>
  <c r="N329"/>
  <c r="N381"/>
  <c r="N433"/>
  <c r="N445"/>
  <c r="N328"/>
  <c r="N224"/>
  <c r="N287"/>
  <c r="N392"/>
  <c r="N288"/>
  <c r="N302"/>
  <c r="N198"/>
  <c r="N340"/>
  <c r="N339"/>
  <c r="N131"/>
  <c r="N213"/>
  <c r="N771"/>
  <c r="N548"/>
  <c r="N444"/>
  <c r="N366"/>
  <c r="N354"/>
  <c r="N380"/>
  <c r="N235"/>
  <c r="N418"/>
  <c r="N146"/>
  <c r="N443"/>
  <c r="N417"/>
  <c r="N222"/>
  <c r="N313"/>
  <c r="N429"/>
  <c r="N261"/>
  <c r="N561"/>
  <c r="N707"/>
  <c r="N521"/>
  <c r="N97"/>
  <c r="N135"/>
  <c r="N175"/>
  <c r="N201"/>
  <c r="N239"/>
  <c r="N279"/>
  <c r="N78"/>
  <c r="N196"/>
  <c r="N379"/>
  <c r="N226"/>
  <c r="N316"/>
  <c r="N420"/>
  <c r="N91"/>
  <c r="N159"/>
  <c r="N263"/>
  <c r="N92"/>
  <c r="N158"/>
  <c r="N252"/>
  <c r="N315"/>
  <c r="N419"/>
  <c r="N210"/>
  <c r="N318"/>
  <c r="N344"/>
  <c r="N370"/>
  <c r="N396"/>
  <c r="N422"/>
  <c r="N448"/>
  <c r="N265"/>
  <c r="N406"/>
  <c r="N134"/>
  <c r="N223"/>
  <c r="N264"/>
  <c r="N327"/>
  <c r="N353"/>
  <c r="N368"/>
  <c r="N431"/>
  <c r="N457"/>
  <c r="N93"/>
  <c r="N145"/>
  <c r="N171"/>
  <c r="N197"/>
  <c r="N94"/>
  <c r="N305"/>
  <c r="N331"/>
  <c r="N357"/>
  <c r="N395"/>
  <c r="N421"/>
  <c r="N447"/>
  <c r="N214"/>
  <c r="N266"/>
  <c r="N446"/>
  <c r="N95"/>
  <c r="N185"/>
  <c r="N277"/>
  <c r="N84"/>
  <c r="N122"/>
  <c r="N136"/>
  <c r="N162"/>
  <c r="N212"/>
  <c r="N292"/>
  <c r="N341"/>
  <c r="N393"/>
  <c r="N262"/>
  <c r="N314"/>
  <c r="N352"/>
  <c r="N404"/>
  <c r="N456"/>
  <c r="N677"/>
  <c r="N797"/>
  <c r="N655"/>
  <c r="N849"/>
  <c r="N626"/>
  <c r="N810"/>
  <c r="N248"/>
  <c r="N183"/>
  <c r="N173"/>
  <c r="N121"/>
  <c r="N184"/>
  <c r="N132"/>
  <c r="N394"/>
  <c r="N274"/>
  <c r="N836"/>
  <c r="N430"/>
  <c r="N170"/>
  <c r="N391"/>
  <c r="N118"/>
  <c r="N250"/>
  <c r="N625"/>
  <c r="N157"/>
  <c r="N378"/>
  <c r="N234"/>
  <c r="N209"/>
  <c r="N286"/>
  <c r="N130"/>
  <c r="N365"/>
  <c r="N403"/>
  <c r="N326"/>
  <c r="N390"/>
  <c r="N156"/>
  <c r="N208"/>
  <c r="N273"/>
  <c r="N221"/>
  <c r="N169"/>
  <c r="N117"/>
  <c r="N416"/>
  <c r="N143"/>
  <c r="N247"/>
  <c r="M5" i="24"/>
  <c r="M4" i="19"/>
  <c r="M4" i="7940"/>
  <c r="M4" i="28"/>
  <c r="G7" i="7941"/>
  <c r="M752" i="18"/>
  <c r="M583"/>
  <c r="M674"/>
  <c r="M127"/>
  <c r="M179"/>
  <c r="M231"/>
  <c r="M283"/>
  <c r="M439"/>
  <c r="M713"/>
  <c r="M869"/>
  <c r="M700"/>
  <c r="M531"/>
  <c r="M622"/>
  <c r="M843"/>
  <c r="M166"/>
  <c r="M218"/>
  <c r="M270"/>
  <c r="M374"/>
  <c r="M426"/>
  <c r="M492"/>
  <c r="M505"/>
  <c r="M661"/>
  <c r="G35" i="24"/>
  <c r="G44" s="1"/>
  <c r="G26" s="1"/>
  <c r="N518" i="18" l="1"/>
  <c r="L309"/>
  <c r="M299"/>
  <c r="M312"/>
  <c r="L322"/>
  <c r="M195"/>
  <c r="L205"/>
  <c r="L192"/>
  <c r="M182"/>
  <c r="L348"/>
  <c r="M338"/>
  <c r="N114"/>
  <c r="M377"/>
  <c r="L387"/>
  <c r="L361"/>
  <c r="M351"/>
  <c r="M455"/>
  <c r="L465"/>
  <c r="M442"/>
  <c r="L452"/>
  <c r="M20" i="19"/>
  <c r="O508" i="18"/>
  <c r="O509"/>
  <c r="O111"/>
  <c r="O106"/>
  <c r="O104"/>
  <c r="O107"/>
  <c r="O105"/>
  <c r="O110"/>
  <c r="O109"/>
  <c r="O108"/>
  <c r="O510"/>
  <c r="O511"/>
  <c r="O512"/>
  <c r="O513"/>
  <c r="M4" i="7941"/>
  <c r="N8" i="24"/>
  <c r="M24"/>
  <c r="M111"/>
  <c r="L96"/>
  <c r="L103" s="1"/>
  <c r="L110"/>
  <c r="L32"/>
  <c r="N19" i="19"/>
  <c r="N20" s="1"/>
  <c r="O7" i="24"/>
  <c r="K31" i="7942"/>
  <c r="N42" i="18"/>
  <c r="N49"/>
  <c r="N65"/>
  <c r="N48"/>
  <c r="N64"/>
  <c r="N71"/>
  <c r="N67"/>
  <c r="N58"/>
  <c r="N44"/>
  <c r="O7"/>
  <c r="N53"/>
  <c r="N69"/>
  <c r="N60"/>
  <c r="N47"/>
  <c r="N54"/>
  <c r="N70"/>
  <c r="N57"/>
  <c r="N43"/>
  <c r="N56"/>
  <c r="N55"/>
  <c r="N51"/>
  <c r="N50"/>
  <c r="N66"/>
  <c r="O515"/>
  <c r="N45"/>
  <c r="N61"/>
  <c r="N52"/>
  <c r="N68"/>
  <c r="N63"/>
  <c r="N59"/>
  <c r="N46"/>
  <c r="N62"/>
  <c r="L54" i="24"/>
  <c r="L51"/>
  <c r="M41" i="18"/>
  <c r="K100" i="24"/>
  <c r="K82"/>
  <c r="G14" i="7942"/>
  <c r="G23"/>
  <c r="G27" i="24"/>
  <c r="O484" i="18"/>
  <c r="O857"/>
  <c r="O798"/>
  <c r="O500"/>
  <c r="O527"/>
  <c r="O537"/>
  <c r="O575"/>
  <c r="O589"/>
  <c r="O613"/>
  <c r="O627"/>
  <c r="O641"/>
  <c r="O665"/>
  <c r="O679"/>
  <c r="O688"/>
  <c r="O703"/>
  <c r="O731"/>
  <c r="O740"/>
  <c r="O755"/>
  <c r="O769"/>
  <c r="O787"/>
  <c r="O820"/>
  <c r="O834"/>
  <c r="O852"/>
  <c r="O102"/>
  <c r="O114" s="1"/>
  <c r="O115"/>
  <c r="O167"/>
  <c r="O219"/>
  <c r="O271"/>
  <c r="O323"/>
  <c r="O375"/>
  <c r="O427"/>
  <c r="O483"/>
  <c r="O861"/>
  <c r="O795"/>
  <c r="O501"/>
  <c r="O526"/>
  <c r="O540"/>
  <c r="O550"/>
  <c r="O564"/>
  <c r="O586"/>
  <c r="O600"/>
  <c r="O630"/>
  <c r="O649"/>
  <c r="O664"/>
  <c r="O680"/>
  <c r="O694"/>
  <c r="O718"/>
  <c r="O730"/>
  <c r="O748"/>
  <c r="O758"/>
  <c r="O772"/>
  <c r="O807"/>
  <c r="O821"/>
  <c r="O839"/>
  <c r="O844"/>
  <c r="O727"/>
  <c r="O623"/>
  <c r="O519"/>
  <c r="O482"/>
  <c r="O860"/>
  <c r="O800"/>
  <c r="O498"/>
  <c r="O535"/>
  <c r="O549"/>
  <c r="O558"/>
  <c r="O577"/>
  <c r="O591"/>
  <c r="O605"/>
  <c r="O615"/>
  <c r="O639"/>
  <c r="O653"/>
  <c r="O662"/>
  <c r="O681"/>
  <c r="O705"/>
  <c r="O714"/>
  <c r="O743"/>
  <c r="O757"/>
  <c r="O766"/>
  <c r="O785"/>
  <c r="O812"/>
  <c r="O826"/>
  <c r="O846"/>
  <c r="O89"/>
  <c r="O154"/>
  <c r="O206"/>
  <c r="O258"/>
  <c r="O310"/>
  <c r="O362"/>
  <c r="O414"/>
  <c r="O480"/>
  <c r="O859"/>
  <c r="O495"/>
  <c r="O524"/>
  <c r="O538"/>
  <c r="O574"/>
  <c r="O588"/>
  <c r="O602"/>
  <c r="O616"/>
  <c r="O638"/>
  <c r="O652"/>
  <c r="O670"/>
  <c r="O692"/>
  <c r="O701"/>
  <c r="O716"/>
  <c r="O732"/>
  <c r="O746"/>
  <c r="O770"/>
  <c r="O782"/>
  <c r="O813"/>
  <c r="O823"/>
  <c r="O837"/>
  <c r="O554"/>
  <c r="O684"/>
  <c r="O489"/>
  <c r="O697"/>
  <c r="O658"/>
  <c r="O488"/>
  <c r="O794"/>
  <c r="O496"/>
  <c r="O523"/>
  <c r="O532"/>
  <c r="O547"/>
  <c r="O584"/>
  <c r="O599"/>
  <c r="O617"/>
  <c r="O636"/>
  <c r="O651"/>
  <c r="O669"/>
  <c r="O683"/>
  <c r="O693"/>
  <c r="O721"/>
  <c r="O735"/>
  <c r="O745"/>
  <c r="O759"/>
  <c r="O783"/>
  <c r="O805"/>
  <c r="O824"/>
  <c r="O848"/>
  <c r="O76"/>
  <c r="O141"/>
  <c r="O193"/>
  <c r="O245"/>
  <c r="O297"/>
  <c r="O349"/>
  <c r="O401"/>
  <c r="O453"/>
  <c r="O487"/>
  <c r="O865"/>
  <c r="O497"/>
  <c r="O506"/>
  <c r="O522"/>
  <c r="O536"/>
  <c r="O545"/>
  <c r="O560"/>
  <c r="O576"/>
  <c r="O590"/>
  <c r="O614"/>
  <c r="O640"/>
  <c r="O654"/>
  <c r="O668"/>
  <c r="O690"/>
  <c r="O704"/>
  <c r="O722"/>
  <c r="O744"/>
  <c r="O753"/>
  <c r="O768"/>
  <c r="O784"/>
  <c r="O811"/>
  <c r="O835"/>
  <c r="O847"/>
  <c r="O779"/>
  <c r="O675"/>
  <c r="O571"/>
  <c r="O792"/>
  <c r="O486"/>
  <c r="O796"/>
  <c r="O493"/>
  <c r="O525"/>
  <c r="O539"/>
  <c r="O553"/>
  <c r="O563"/>
  <c r="O587"/>
  <c r="O601"/>
  <c r="O610"/>
  <c r="O629"/>
  <c r="O643"/>
  <c r="O657"/>
  <c r="O667"/>
  <c r="O691"/>
  <c r="O709"/>
  <c r="O719"/>
  <c r="O733"/>
  <c r="O747"/>
  <c r="O761"/>
  <c r="O781"/>
  <c r="O808"/>
  <c r="O822"/>
  <c r="O831"/>
  <c r="O850"/>
  <c r="O128"/>
  <c r="O180"/>
  <c r="O232"/>
  <c r="O284"/>
  <c r="O336"/>
  <c r="O388"/>
  <c r="O440"/>
  <c r="O485"/>
  <c r="O863"/>
  <c r="O499"/>
  <c r="O534"/>
  <c r="O562"/>
  <c r="O578"/>
  <c r="O597"/>
  <c r="O612"/>
  <c r="O628"/>
  <c r="O642"/>
  <c r="O666"/>
  <c r="O678"/>
  <c r="O696"/>
  <c r="O706"/>
  <c r="O720"/>
  <c r="O742"/>
  <c r="O756"/>
  <c r="O774"/>
  <c r="O809"/>
  <c r="O818"/>
  <c r="O833"/>
  <c r="P3"/>
  <c r="O773"/>
  <c r="O695"/>
  <c r="O682"/>
  <c r="O565"/>
  <c r="O799"/>
  <c r="O864"/>
  <c r="O749"/>
  <c r="O541"/>
  <c r="O866"/>
  <c r="O580"/>
  <c r="O671"/>
  <c r="O762"/>
  <c r="O619"/>
  <c r="O853"/>
  <c r="O632"/>
  <c r="O814"/>
  <c r="O775"/>
  <c r="O567"/>
  <c r="O606"/>
  <c r="O840"/>
  <c r="O645"/>
  <c r="O736"/>
  <c r="O528"/>
  <c r="O593"/>
  <c r="O827"/>
  <c r="O710"/>
  <c r="O801"/>
  <c r="O734"/>
  <c r="O566"/>
  <c r="O786"/>
  <c r="O502"/>
  <c r="O552"/>
  <c r="O760"/>
  <c r="O604"/>
  <c r="O825"/>
  <c r="O851"/>
  <c r="O838"/>
  <c r="O788"/>
  <c r="O723"/>
  <c r="O656"/>
  <c r="O708"/>
  <c r="O592"/>
  <c r="O579"/>
  <c r="O631"/>
  <c r="O618"/>
  <c r="O96"/>
  <c r="O172"/>
  <c r="O254"/>
  <c r="O306"/>
  <c r="O410"/>
  <c r="O462"/>
  <c r="O93"/>
  <c r="O210"/>
  <c r="O405"/>
  <c r="O98"/>
  <c r="O163"/>
  <c r="O215"/>
  <c r="O267"/>
  <c r="O300"/>
  <c r="O330"/>
  <c r="O382"/>
  <c r="O434"/>
  <c r="O91"/>
  <c r="O134"/>
  <c r="O223"/>
  <c r="O264"/>
  <c r="O368"/>
  <c r="O145"/>
  <c r="O171"/>
  <c r="O331"/>
  <c r="O446"/>
  <c r="O277"/>
  <c r="O122"/>
  <c r="O212"/>
  <c r="O262"/>
  <c r="O314"/>
  <c r="O352"/>
  <c r="O404"/>
  <c r="O456"/>
  <c r="O92"/>
  <c r="O176"/>
  <c r="O187"/>
  <c r="O280"/>
  <c r="O291"/>
  <c r="O384"/>
  <c r="O395"/>
  <c r="O84"/>
  <c r="O123"/>
  <c r="O136"/>
  <c r="O162"/>
  <c r="O201"/>
  <c r="O227"/>
  <c r="O240"/>
  <c r="O266"/>
  <c r="O305"/>
  <c r="O344"/>
  <c r="O357"/>
  <c r="O396"/>
  <c r="O409"/>
  <c r="O448"/>
  <c r="O461"/>
  <c r="O94"/>
  <c r="O159"/>
  <c r="O200"/>
  <c r="O211"/>
  <c r="O252"/>
  <c r="O293"/>
  <c r="O345"/>
  <c r="O367"/>
  <c r="O408"/>
  <c r="O419"/>
  <c r="O460"/>
  <c r="O95"/>
  <c r="O316"/>
  <c r="O364"/>
  <c r="O420"/>
  <c r="O561"/>
  <c r="O626"/>
  <c r="O551"/>
  <c r="O573"/>
  <c r="O655"/>
  <c r="O406"/>
  <c r="O303"/>
  <c r="O173"/>
  <c r="O121"/>
  <c r="O132"/>
  <c r="O329"/>
  <c r="O160"/>
  <c r="O445"/>
  <c r="O341"/>
  <c r="O237"/>
  <c r="O457"/>
  <c r="O353"/>
  <c r="O197"/>
  <c r="O421"/>
  <c r="O265"/>
  <c r="O355"/>
  <c r="O131"/>
  <c r="O184"/>
  <c r="O287"/>
  <c r="O328"/>
  <c r="O118"/>
  <c r="O548"/>
  <c r="O213"/>
  <c r="O250"/>
  <c r="O170"/>
  <c r="O274"/>
  <c r="O248"/>
  <c r="O771"/>
  <c r="O443"/>
  <c r="O146"/>
  <c r="O354"/>
  <c r="O430"/>
  <c r="O625"/>
  <c r="O157"/>
  <c r="O326"/>
  <c r="O130"/>
  <c r="O644"/>
  <c r="O85"/>
  <c r="O150"/>
  <c r="O202"/>
  <c r="O276"/>
  <c r="O358"/>
  <c r="O432"/>
  <c r="O80"/>
  <c r="O158"/>
  <c r="O379"/>
  <c r="O79"/>
  <c r="O144"/>
  <c r="O196"/>
  <c r="O226"/>
  <c r="O278"/>
  <c r="O319"/>
  <c r="O371"/>
  <c r="O423"/>
  <c r="O78"/>
  <c r="O459"/>
  <c r="O369"/>
  <c r="O458"/>
  <c r="O186"/>
  <c r="O249"/>
  <c r="O290"/>
  <c r="O275"/>
  <c r="O301"/>
  <c r="O120"/>
  <c r="O236"/>
  <c r="O383"/>
  <c r="O435"/>
  <c r="O238"/>
  <c r="O342"/>
  <c r="O225"/>
  <c r="O148"/>
  <c r="O174"/>
  <c r="O381"/>
  <c r="O433"/>
  <c r="O81"/>
  <c r="O124"/>
  <c r="O135"/>
  <c r="O228"/>
  <c r="O239"/>
  <c r="O332"/>
  <c r="O343"/>
  <c r="O436"/>
  <c r="O447"/>
  <c r="O97"/>
  <c r="O149"/>
  <c r="O175"/>
  <c r="O188"/>
  <c r="O214"/>
  <c r="O253"/>
  <c r="O279"/>
  <c r="O292"/>
  <c r="O318"/>
  <c r="O370"/>
  <c r="O422"/>
  <c r="O83"/>
  <c r="O137"/>
  <c r="O189"/>
  <c r="O241"/>
  <c r="O263"/>
  <c r="O304"/>
  <c r="O315"/>
  <c r="O356"/>
  <c r="O397"/>
  <c r="O449"/>
  <c r="O82"/>
  <c r="O147"/>
  <c r="O260"/>
  <c r="O521"/>
  <c r="O707"/>
  <c r="O717"/>
  <c r="O677"/>
  <c r="O797"/>
  <c r="O862"/>
  <c r="O603"/>
  <c r="O407"/>
  <c r="O199"/>
  <c r="O224"/>
  <c r="O392"/>
  <c r="O288"/>
  <c r="O302"/>
  <c r="O198"/>
  <c r="O340"/>
  <c r="O339"/>
  <c r="O849"/>
  <c r="O251"/>
  <c r="O393"/>
  <c r="O289"/>
  <c r="O185"/>
  <c r="O133"/>
  <c r="O431"/>
  <c r="O327"/>
  <c r="O119"/>
  <c r="O317"/>
  <c r="O161"/>
  <c r="O810"/>
  <c r="O836"/>
  <c r="O366"/>
  <c r="O394"/>
  <c r="O444"/>
  <c r="O183"/>
  <c r="O391"/>
  <c r="O418"/>
  <c r="O380"/>
  <c r="O417"/>
  <c r="O378"/>
  <c r="O235"/>
  <c r="O313"/>
  <c r="O286"/>
  <c r="O261"/>
  <c r="O222"/>
  <c r="O403"/>
  <c r="O365"/>
  <c r="O221"/>
  <c r="O429"/>
  <c r="O273"/>
  <c r="O209"/>
  <c r="O156"/>
  <c r="O390"/>
  <c r="O234"/>
  <c r="O117"/>
  <c r="O143"/>
  <c r="O416"/>
  <c r="O208"/>
  <c r="O247"/>
  <c r="O169"/>
  <c r="O279" i="1"/>
  <c r="O4" i="18" s="1"/>
  <c r="O5" i="7942" s="1"/>
  <c r="P40" i="1"/>
  <c r="O142"/>
  <c r="O244"/>
  <c r="O176"/>
  <c r="O253"/>
  <c r="O210"/>
  <c r="O74"/>
  <c r="O108"/>
  <c r="F61" i="24"/>
  <c r="F64"/>
  <c r="N687" i="18"/>
  <c r="N817"/>
  <c r="N374"/>
  <c r="N244"/>
  <c r="N140"/>
  <c r="N830"/>
  <c r="N635"/>
  <c r="N544"/>
  <c r="N179"/>
  <c r="N778"/>
  <c r="N726"/>
  <c r="N674"/>
  <c r="N583"/>
  <c r="N700"/>
  <c r="N257"/>
  <c r="N400"/>
  <c r="N492"/>
  <c r="N218"/>
  <c r="N88"/>
  <c r="N713"/>
  <c r="N557"/>
  <c r="N531"/>
  <c r="N804"/>
  <c r="N231"/>
  <c r="N101"/>
  <c r="N505"/>
  <c r="N4" i="28"/>
  <c r="N4" i="19"/>
  <c r="N5" i="24"/>
  <c r="N4" i="7940"/>
  <c r="N596" i="18"/>
  <c r="N426"/>
  <c r="N296"/>
  <c r="N765"/>
  <c r="N609"/>
  <c r="N856"/>
  <c r="N752"/>
  <c r="N413"/>
  <c r="N283"/>
  <c r="N127"/>
  <c r="N843"/>
  <c r="N570"/>
  <c r="N791"/>
  <c r="N869"/>
  <c r="N270"/>
  <c r="N166"/>
  <c r="N661"/>
  <c r="N648"/>
  <c r="N439"/>
  <c r="N153"/>
  <c r="N622"/>
  <c r="M205" l="1"/>
  <c r="N195"/>
  <c r="N312"/>
  <c r="M322"/>
  <c r="M192"/>
  <c r="N182"/>
  <c r="M309"/>
  <c r="N299"/>
  <c r="M348"/>
  <c r="N338"/>
  <c r="M361"/>
  <c r="N351"/>
  <c r="N377"/>
  <c r="M387"/>
  <c r="M465"/>
  <c r="N455"/>
  <c r="M452"/>
  <c r="N442"/>
  <c r="P508"/>
  <c r="P509"/>
  <c r="P110"/>
  <c r="P111"/>
  <c r="P108"/>
  <c r="P112"/>
  <c r="P109"/>
  <c r="P106"/>
  <c r="P104"/>
  <c r="P107"/>
  <c r="P105"/>
  <c r="P510"/>
  <c r="P511"/>
  <c r="P512"/>
  <c r="P513"/>
  <c r="P514"/>
  <c r="P515"/>
  <c r="P7" i="24"/>
  <c r="O19" i="19"/>
  <c r="O20" s="1"/>
  <c r="N24" i="24"/>
  <c r="O8"/>
  <c r="N111"/>
  <c r="N4" i="7941"/>
  <c r="M32" i="24"/>
  <c r="M96"/>
  <c r="M103" s="1"/>
  <c r="M110"/>
  <c r="O518" i="18"/>
  <c r="O42"/>
  <c r="O55"/>
  <c r="O71"/>
  <c r="O54"/>
  <c r="O49"/>
  <c r="O50"/>
  <c r="O45"/>
  <c r="O43"/>
  <c r="O56"/>
  <c r="O47"/>
  <c r="O63"/>
  <c r="O70"/>
  <c r="O65"/>
  <c r="O66"/>
  <c r="O61"/>
  <c r="O48"/>
  <c r="O64"/>
  <c r="O69"/>
  <c r="O62"/>
  <c r="P516"/>
  <c r="O68"/>
  <c r="O53"/>
  <c r="O57"/>
  <c r="O67"/>
  <c r="O60"/>
  <c r="O58"/>
  <c r="O59"/>
  <c r="P7"/>
  <c r="O52"/>
  <c r="O44"/>
  <c r="O46"/>
  <c r="O51"/>
  <c r="G29" i="24"/>
  <c r="N41" i="18"/>
  <c r="G113" i="24"/>
  <c r="G15" i="7941" s="1"/>
  <c r="M54" i="24"/>
  <c r="M51"/>
  <c r="L82"/>
  <c r="L100"/>
  <c r="G15" i="7942"/>
  <c r="F65" i="24"/>
  <c r="P176" i="1"/>
  <c r="P210"/>
  <c r="P244"/>
  <c r="P253"/>
  <c r="P142"/>
  <c r="P108"/>
  <c r="P279"/>
  <c r="P4" i="18" s="1"/>
  <c r="P5" i="7942" s="1"/>
  <c r="P74" i="1"/>
  <c r="P488" i="18"/>
  <c r="P865"/>
  <c r="P800"/>
  <c r="P501"/>
  <c r="P532"/>
  <c r="P541"/>
  <c r="P550"/>
  <c r="P563"/>
  <c r="P578"/>
  <c r="P587"/>
  <c r="P594"/>
  <c r="P607"/>
  <c r="P617"/>
  <c r="P628"/>
  <c r="P641"/>
  <c r="P654"/>
  <c r="P662"/>
  <c r="P671"/>
  <c r="P685"/>
  <c r="P698"/>
  <c r="P711"/>
  <c r="P724"/>
  <c r="P740"/>
  <c r="P749"/>
  <c r="P758"/>
  <c r="P766"/>
  <c r="P789"/>
  <c r="P812"/>
  <c r="P821"/>
  <c r="P834"/>
  <c r="P76"/>
  <c r="P487"/>
  <c r="P860"/>
  <c r="P867"/>
  <c r="P498"/>
  <c r="P506"/>
  <c r="P518" s="1"/>
  <c r="P525"/>
  <c r="P538"/>
  <c r="P560"/>
  <c r="P577"/>
  <c r="P590"/>
  <c r="P612"/>
  <c r="P629"/>
  <c r="P642"/>
  <c r="P664"/>
  <c r="P681"/>
  <c r="P694"/>
  <c r="P716"/>
  <c r="P742"/>
  <c r="P755"/>
  <c r="P768"/>
  <c r="P781"/>
  <c r="P807"/>
  <c r="P820"/>
  <c r="P833"/>
  <c r="P846"/>
  <c r="P115"/>
  <c r="P167"/>
  <c r="P219"/>
  <c r="P271"/>
  <c r="P323"/>
  <c r="P375"/>
  <c r="P427"/>
  <c r="P482"/>
  <c r="P859"/>
  <c r="P794"/>
  <c r="P495"/>
  <c r="P522"/>
  <c r="P529"/>
  <c r="P539"/>
  <c r="P555"/>
  <c r="P568"/>
  <c r="P580"/>
  <c r="P554"/>
  <c r="P484"/>
  <c r="P861"/>
  <c r="P796"/>
  <c r="P497"/>
  <c r="P524"/>
  <c r="P537"/>
  <c r="P545"/>
  <c r="P558"/>
  <c r="P574"/>
  <c r="P581"/>
  <c r="P591"/>
  <c r="P600"/>
  <c r="P613"/>
  <c r="P620"/>
  <c r="P636"/>
  <c r="P649"/>
  <c r="P658"/>
  <c r="P667"/>
  <c r="P678"/>
  <c r="P691"/>
  <c r="P704"/>
  <c r="P721"/>
  <c r="P732"/>
  <c r="P745"/>
  <c r="P753"/>
  <c r="P762"/>
  <c r="P782"/>
  <c r="P808"/>
  <c r="P815"/>
  <c r="P828"/>
  <c r="P841"/>
  <c r="P102"/>
  <c r="P483"/>
  <c r="P490"/>
  <c r="P864"/>
  <c r="P493"/>
  <c r="P502"/>
  <c r="P534"/>
  <c r="P547"/>
  <c r="P564"/>
  <c r="P586"/>
  <c r="P599"/>
  <c r="P616"/>
  <c r="P638"/>
  <c r="P651"/>
  <c r="P668"/>
  <c r="P690"/>
  <c r="P703"/>
  <c r="P720"/>
  <c r="P733"/>
  <c r="P746"/>
  <c r="P759"/>
  <c r="P772"/>
  <c r="P785"/>
  <c r="P811"/>
  <c r="P824"/>
  <c r="P837"/>
  <c r="P850"/>
  <c r="P141"/>
  <c r="P193"/>
  <c r="P245"/>
  <c r="P297"/>
  <c r="P349"/>
  <c r="P401"/>
  <c r="P453"/>
  <c r="P486"/>
  <c r="P863"/>
  <c r="P798"/>
  <c r="P499"/>
  <c r="P526"/>
  <c r="P535"/>
  <c r="P542"/>
  <c r="P565"/>
  <c r="P576"/>
  <c r="P584"/>
  <c r="P597"/>
  <c r="P602"/>
  <c r="P615"/>
  <c r="P633"/>
  <c r="P643"/>
  <c r="P652"/>
  <c r="P665"/>
  <c r="P672"/>
  <c r="P684"/>
  <c r="P693"/>
  <c r="P701"/>
  <c r="P714"/>
  <c r="P730"/>
  <c r="P743"/>
  <c r="P750"/>
  <c r="P763"/>
  <c r="P773"/>
  <c r="P784"/>
  <c r="P818"/>
  <c r="P831"/>
  <c r="P854"/>
  <c r="P154"/>
  <c r="P206"/>
  <c r="P258"/>
  <c r="P310"/>
  <c r="P362"/>
  <c r="P414"/>
  <c r="P480"/>
  <c r="P489"/>
  <c r="P866"/>
  <c r="P799"/>
  <c r="P496"/>
  <c r="P503"/>
  <c r="P527"/>
  <c r="P540"/>
  <c r="P553"/>
  <c r="P575"/>
  <c r="P601"/>
  <c r="P614"/>
  <c r="P640"/>
  <c r="P657"/>
  <c r="P670"/>
  <c r="P683"/>
  <c r="P696"/>
  <c r="P709"/>
  <c r="P722"/>
  <c r="P735"/>
  <c r="P748"/>
  <c r="P761"/>
  <c r="P774"/>
  <c r="P787"/>
  <c r="P813"/>
  <c r="P826"/>
  <c r="P839"/>
  <c r="P852"/>
  <c r="Q3"/>
  <c r="P675"/>
  <c r="P792"/>
  <c r="P727"/>
  <c r="P519"/>
  <c r="P840"/>
  <c r="P593"/>
  <c r="P827"/>
  <c r="P801"/>
  <c r="P632"/>
  <c r="P567"/>
  <c r="P736"/>
  <c r="P589"/>
  <c r="P610"/>
  <c r="P630"/>
  <c r="P639"/>
  <c r="P646"/>
  <c r="P659"/>
  <c r="P669"/>
  <c r="P680"/>
  <c r="P688"/>
  <c r="P697"/>
  <c r="P706"/>
  <c r="P719"/>
  <c r="P737"/>
  <c r="P747"/>
  <c r="P756"/>
  <c r="P769"/>
  <c r="P776"/>
  <c r="P805"/>
  <c r="P823"/>
  <c r="P847"/>
  <c r="P128"/>
  <c r="P180"/>
  <c r="P232"/>
  <c r="P284"/>
  <c r="P336"/>
  <c r="P388"/>
  <c r="P440"/>
  <c r="P485"/>
  <c r="P857"/>
  <c r="P795"/>
  <c r="P802"/>
  <c r="P500"/>
  <c r="P523"/>
  <c r="P536"/>
  <c r="P549"/>
  <c r="P562"/>
  <c r="P588"/>
  <c r="P605"/>
  <c r="P627"/>
  <c r="P653"/>
  <c r="P666"/>
  <c r="P679"/>
  <c r="P692"/>
  <c r="P705"/>
  <c r="P718"/>
  <c r="P731"/>
  <c r="P744"/>
  <c r="P757"/>
  <c r="P770"/>
  <c r="P783"/>
  <c r="P809"/>
  <c r="P822"/>
  <c r="P835"/>
  <c r="P848"/>
  <c r="P89"/>
  <c r="P779"/>
  <c r="P571"/>
  <c r="P844"/>
  <c r="P623"/>
  <c r="P619"/>
  <c r="P814"/>
  <c r="P606"/>
  <c r="P710"/>
  <c r="P853"/>
  <c r="P775"/>
  <c r="P645"/>
  <c r="P528"/>
  <c r="P786"/>
  <c r="P838"/>
  <c r="P695"/>
  <c r="P656"/>
  <c r="P760"/>
  <c r="P682"/>
  <c r="P708"/>
  <c r="P734"/>
  <c r="P566"/>
  <c r="P592"/>
  <c r="P631"/>
  <c r="P788"/>
  <c r="P851"/>
  <c r="P552"/>
  <c r="P825"/>
  <c r="P81"/>
  <c r="P459"/>
  <c r="P92"/>
  <c r="P210"/>
  <c r="P91"/>
  <c r="P163"/>
  <c r="P267"/>
  <c r="P371"/>
  <c r="P423"/>
  <c r="P94"/>
  <c r="P164"/>
  <c r="P268"/>
  <c r="P294"/>
  <c r="P382"/>
  <c r="P458"/>
  <c r="P383"/>
  <c r="P435"/>
  <c r="P238"/>
  <c r="P342"/>
  <c r="P148"/>
  <c r="P381"/>
  <c r="P124"/>
  <c r="P228"/>
  <c r="P332"/>
  <c r="P436"/>
  <c r="P149"/>
  <c r="P175"/>
  <c r="P253"/>
  <c r="P279"/>
  <c r="P304"/>
  <c r="P147"/>
  <c r="P85"/>
  <c r="P125"/>
  <c r="P151"/>
  <c r="P187"/>
  <c r="P229"/>
  <c r="P255"/>
  <c r="P291"/>
  <c r="P333"/>
  <c r="P359"/>
  <c r="P395"/>
  <c r="P437"/>
  <c r="P463"/>
  <c r="P86"/>
  <c r="P150"/>
  <c r="P172"/>
  <c r="P214"/>
  <c r="P266"/>
  <c r="P306"/>
  <c r="P358"/>
  <c r="P410"/>
  <c r="P432"/>
  <c r="P83"/>
  <c r="P137"/>
  <c r="P189"/>
  <c r="P211"/>
  <c r="P263"/>
  <c r="P305"/>
  <c r="P345"/>
  <c r="P367"/>
  <c r="P397"/>
  <c r="P419"/>
  <c r="P461"/>
  <c r="P98"/>
  <c r="P196"/>
  <c r="P242"/>
  <c r="P252"/>
  <c r="P320"/>
  <c r="P346"/>
  <c r="P424"/>
  <c r="P450"/>
  <c r="P521"/>
  <c r="P677"/>
  <c r="P707"/>
  <c r="P717"/>
  <c r="P122"/>
  <c r="P120"/>
  <c r="P171"/>
  <c r="P264"/>
  <c r="P561"/>
  <c r="P236"/>
  <c r="P290"/>
  <c r="P186"/>
  <c r="P392"/>
  <c r="P339"/>
  <c r="P174"/>
  <c r="P249"/>
  <c r="P314"/>
  <c r="P262"/>
  <c r="P188"/>
  <c r="P433"/>
  <c r="P303"/>
  <c r="P225"/>
  <c r="P862"/>
  <c r="P340"/>
  <c r="P421"/>
  <c r="P197"/>
  <c r="P237"/>
  <c r="P317"/>
  <c r="P119"/>
  <c r="P355"/>
  <c r="P394"/>
  <c r="P393"/>
  <c r="P444"/>
  <c r="P173"/>
  <c r="P161"/>
  <c r="P366"/>
  <c r="P287"/>
  <c r="P160"/>
  <c r="P548"/>
  <c r="P836"/>
  <c r="P183"/>
  <c r="P380"/>
  <c r="P213"/>
  <c r="P391"/>
  <c r="P146"/>
  <c r="P235"/>
  <c r="P430"/>
  <c r="P417"/>
  <c r="P261"/>
  <c r="P723"/>
  <c r="P579"/>
  <c r="P618"/>
  <c r="P604"/>
  <c r="P93"/>
  <c r="P82"/>
  <c r="P158"/>
  <c r="P79"/>
  <c r="P99"/>
  <c r="P215"/>
  <c r="P319"/>
  <c r="P405"/>
  <c r="P84"/>
  <c r="P138"/>
  <c r="P190"/>
  <c r="P278"/>
  <c r="P372"/>
  <c r="P398"/>
  <c r="P331"/>
  <c r="P446"/>
  <c r="P277"/>
  <c r="P212"/>
  <c r="P176"/>
  <c r="P280"/>
  <c r="P384"/>
  <c r="P123"/>
  <c r="P227"/>
  <c r="P344"/>
  <c r="P396"/>
  <c r="P448"/>
  <c r="P200"/>
  <c r="P408"/>
  <c r="P316"/>
  <c r="P364"/>
  <c r="P420"/>
  <c r="P97"/>
  <c r="P135"/>
  <c r="P177"/>
  <c r="P203"/>
  <c r="P239"/>
  <c r="P281"/>
  <c r="P307"/>
  <c r="P343"/>
  <c r="P385"/>
  <c r="P411"/>
  <c r="P447"/>
  <c r="P78"/>
  <c r="P96"/>
  <c r="P162"/>
  <c r="P202"/>
  <c r="P254"/>
  <c r="P276"/>
  <c r="P318"/>
  <c r="P370"/>
  <c r="P422"/>
  <c r="P462"/>
  <c r="P95"/>
  <c r="P159"/>
  <c r="P201"/>
  <c r="P241"/>
  <c r="P293"/>
  <c r="P315"/>
  <c r="P357"/>
  <c r="P379"/>
  <c r="P409"/>
  <c r="P449"/>
  <c r="P80"/>
  <c r="P144"/>
  <c r="P216"/>
  <c r="P226"/>
  <c r="P300"/>
  <c r="P330"/>
  <c r="P356"/>
  <c r="P434"/>
  <c r="P460"/>
  <c r="P644"/>
  <c r="P626"/>
  <c r="P573"/>
  <c r="P275"/>
  <c r="P368"/>
  <c r="P223"/>
  <c r="P404"/>
  <c r="P134"/>
  <c r="P369"/>
  <c r="P132"/>
  <c r="P456"/>
  <c r="P301"/>
  <c r="P145"/>
  <c r="P406"/>
  <c r="P352"/>
  <c r="P260"/>
  <c r="P292"/>
  <c r="P240"/>
  <c r="P136"/>
  <c r="P407"/>
  <c r="P251"/>
  <c r="P199"/>
  <c r="P603"/>
  <c r="P655"/>
  <c r="P551"/>
  <c r="P797"/>
  <c r="P288"/>
  <c r="P224"/>
  <c r="P849"/>
  <c r="P457"/>
  <c r="P341"/>
  <c r="P445"/>
  <c r="P198"/>
  <c r="P302"/>
  <c r="P184"/>
  <c r="P329"/>
  <c r="P118"/>
  <c r="P353"/>
  <c r="P185"/>
  <c r="P289"/>
  <c r="P131"/>
  <c r="P250"/>
  <c r="P121"/>
  <c r="P265"/>
  <c r="P133"/>
  <c r="P170"/>
  <c r="P328"/>
  <c r="P327"/>
  <c r="P431"/>
  <c r="P810"/>
  <c r="P274"/>
  <c r="P248"/>
  <c r="P418"/>
  <c r="P443"/>
  <c r="P771"/>
  <c r="P354"/>
  <c r="P378"/>
  <c r="P625"/>
  <c r="P209"/>
  <c r="P313"/>
  <c r="P130"/>
  <c r="P326"/>
  <c r="P156"/>
  <c r="P365"/>
  <c r="P403"/>
  <c r="P390"/>
  <c r="P208"/>
  <c r="P286"/>
  <c r="P157"/>
  <c r="P429"/>
  <c r="P222"/>
  <c r="P234"/>
  <c r="P221"/>
  <c r="P273"/>
  <c r="P143"/>
  <c r="P169"/>
  <c r="P247"/>
  <c r="P416"/>
  <c r="P117"/>
  <c r="O830"/>
  <c r="O244"/>
  <c r="O140"/>
  <c r="O843"/>
  <c r="O622"/>
  <c r="O804"/>
  <c r="O687"/>
  <c r="O257"/>
  <c r="O153"/>
  <c r="O817"/>
  <c r="O648"/>
  <c r="O492"/>
  <c r="O374"/>
  <c r="O270"/>
  <c r="O166"/>
  <c r="O778"/>
  <c r="O726"/>
  <c r="O570"/>
  <c r="O635"/>
  <c r="O856"/>
  <c r="O661"/>
  <c r="O439"/>
  <c r="O231"/>
  <c r="O127"/>
  <c r="O752"/>
  <c r="O5" i="24"/>
  <c r="O4" i="7940"/>
  <c r="O4" i="19"/>
  <c r="O4" i="28"/>
  <c r="O609" i="18"/>
  <c r="O400"/>
  <c r="O296"/>
  <c r="O505"/>
  <c r="O583"/>
  <c r="O791"/>
  <c r="O765"/>
  <c r="O557"/>
  <c r="O413"/>
  <c r="O88"/>
  <c r="O596"/>
  <c r="O544"/>
  <c r="O713"/>
  <c r="O426"/>
  <c r="O218"/>
  <c r="O101"/>
  <c r="O674"/>
  <c r="O531"/>
  <c r="O283"/>
  <c r="O179"/>
  <c r="O700"/>
  <c r="O869"/>
  <c r="O312" l="1"/>
  <c r="N322"/>
  <c r="O299"/>
  <c r="N309"/>
  <c r="O182"/>
  <c r="N192"/>
  <c r="O195"/>
  <c r="N205"/>
  <c r="P114"/>
  <c r="N348"/>
  <c r="O338"/>
  <c r="O377"/>
  <c r="N387"/>
  <c r="O351"/>
  <c r="N361"/>
  <c r="O442"/>
  <c r="N452"/>
  <c r="N465"/>
  <c r="O455"/>
  <c r="Q508"/>
  <c r="Q509"/>
  <c r="Q109"/>
  <c r="Q113"/>
  <c r="Q112"/>
  <c r="Q106"/>
  <c r="Q111"/>
  <c r="Q110"/>
  <c r="Q105"/>
  <c r="Q108"/>
  <c r="Q104"/>
  <c r="Q107"/>
  <c r="Q510"/>
  <c r="Q511"/>
  <c r="Q512"/>
  <c r="Q513"/>
  <c r="Q514"/>
  <c r="Q515"/>
  <c r="Q516"/>
  <c r="G40" i="24"/>
  <c r="G67" s="1"/>
  <c r="G95"/>
  <c r="G17" i="7941"/>
  <c r="G7" i="19"/>
  <c r="O4" i="7941"/>
  <c r="N96" i="24"/>
  <c r="N103" s="1"/>
  <c r="N32"/>
  <c r="N110"/>
  <c r="Q7"/>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P19" i="19"/>
  <c r="P20" s="1"/>
  <c r="P8" i="24"/>
  <c r="O111"/>
  <c r="O24"/>
  <c r="M100"/>
  <c r="M82"/>
  <c r="N51"/>
  <c r="N54"/>
  <c r="Q7" i="18"/>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P69"/>
  <c r="P44"/>
  <c r="P63"/>
  <c r="P57"/>
  <c r="P56"/>
  <c r="P68"/>
  <c r="P67"/>
  <c r="P45"/>
  <c r="P64"/>
  <c r="P60"/>
  <c r="P71"/>
  <c r="P42"/>
  <c r="P65"/>
  <c r="P52"/>
  <c r="P62"/>
  <c r="Q517"/>
  <c r="P53"/>
  <c r="P48"/>
  <c r="P47"/>
  <c r="P70"/>
  <c r="P43"/>
  <c r="P66"/>
  <c r="P51"/>
  <c r="P46"/>
  <c r="P61"/>
  <c r="P58"/>
  <c r="P55"/>
  <c r="P54"/>
  <c r="P49"/>
  <c r="P50"/>
  <c r="P59"/>
  <c r="O41"/>
  <c r="G16" i="7942"/>
  <c r="G25"/>
  <c r="Q606" i="18"/>
  <c r="Q488"/>
  <c r="Q864"/>
  <c r="Q482"/>
  <c r="Q490"/>
  <c r="Q866"/>
  <c r="Q800"/>
  <c r="Q500"/>
  <c r="Q529"/>
  <c r="Q537"/>
  <c r="Q549"/>
  <c r="Q565"/>
  <c r="Q581"/>
  <c r="Q589"/>
  <c r="Q605"/>
  <c r="Q617"/>
  <c r="Q493"/>
  <c r="Q527"/>
  <c r="Q547"/>
  <c r="Q563"/>
  <c r="Q591"/>
  <c r="Q619"/>
  <c r="Q633"/>
  <c r="Q641"/>
  <c r="Q657"/>
  <c r="Q669"/>
  <c r="Q685"/>
  <c r="Q693"/>
  <c r="Q705"/>
  <c r="Q721"/>
  <c r="Q733"/>
  <c r="Q740"/>
  <c r="Q749"/>
  <c r="Q761"/>
  <c r="Q773"/>
  <c r="Q785"/>
  <c r="Q805"/>
  <c r="Q826"/>
  <c r="Q846"/>
  <c r="Q854"/>
  <c r="Q89"/>
  <c r="Q485"/>
  <c r="Q861"/>
  <c r="Q497"/>
  <c r="Q524"/>
  <c r="Q540"/>
  <c r="Q564"/>
  <c r="Q574"/>
  <c r="Q586"/>
  <c r="Q594"/>
  <c r="Q602"/>
  <c r="Q628"/>
  <c r="Q652"/>
  <c r="Q668"/>
  <c r="Q678"/>
  <c r="Q694"/>
  <c r="Q701"/>
  <c r="Q718"/>
  <c r="Q732"/>
  <c r="Q748"/>
  <c r="Q768"/>
  <c r="Q776"/>
  <c r="Q807"/>
  <c r="Q815"/>
  <c r="Q823"/>
  <c r="Q835"/>
  <c r="Q115"/>
  <c r="Q167"/>
  <c r="Q193"/>
  <c r="Q219"/>
  <c r="Q245"/>
  <c r="Q271"/>
  <c r="Q297"/>
  <c r="Q323"/>
  <c r="Q349"/>
  <c r="Q375"/>
  <c r="Q401"/>
  <c r="Q427"/>
  <c r="Q453"/>
  <c r="Q802"/>
  <c r="Q523"/>
  <c r="Q558"/>
  <c r="Q599"/>
  <c r="Q615"/>
  <c r="Q639"/>
  <c r="Q651"/>
  <c r="Q662"/>
  <c r="Q671"/>
  <c r="Q683"/>
  <c r="Q703"/>
  <c r="Q714"/>
  <c r="Q731"/>
  <c r="Q743"/>
  <c r="Q755"/>
  <c r="Q763"/>
  <c r="Q783"/>
  <c r="Q808"/>
  <c r="Q820"/>
  <c r="Q828"/>
  <c r="Q840"/>
  <c r="Q852"/>
  <c r="Q487"/>
  <c r="Q863"/>
  <c r="Q795"/>
  <c r="Q495"/>
  <c r="Q503"/>
  <c r="Q526"/>
  <c r="Q538"/>
  <c r="Q545"/>
  <c r="Q554"/>
  <c r="Q576"/>
  <c r="Q588"/>
  <c r="Q612"/>
  <c r="Q620"/>
  <c r="Q638"/>
  <c r="Q646"/>
  <c r="Q654"/>
  <c r="Q666"/>
  <c r="Q680"/>
  <c r="Q692"/>
  <c r="Q704"/>
  <c r="Q720"/>
  <c r="Q730"/>
  <c r="Q746"/>
  <c r="Q753"/>
  <c r="Q762"/>
  <c r="Q774"/>
  <c r="Q809"/>
  <c r="Q821"/>
  <c r="Q837"/>
  <c r="Q847"/>
  <c r="Q154"/>
  <c r="Q779"/>
  <c r="Q675"/>
  <c r="Q571"/>
  <c r="Q792"/>
  <c r="Q710"/>
  <c r="Q853"/>
  <c r="Q775"/>
  <c r="Q556"/>
  <c r="Q645"/>
  <c r="Q673"/>
  <c r="Q790"/>
  <c r="Q725"/>
  <c r="Q528"/>
  <c r="Q764"/>
  <c r="Q582"/>
  <c r="Q777"/>
  <c r="Q569"/>
  <c r="Q738"/>
  <c r="Q634"/>
  <c r="Q842"/>
  <c r="Q829"/>
  <c r="Q608"/>
  <c r="Q593"/>
  <c r="Q484"/>
  <c r="Q860"/>
  <c r="Q794"/>
  <c r="Q486"/>
  <c r="Q857"/>
  <c r="Q796"/>
  <c r="Q496"/>
  <c r="Q525"/>
  <c r="Q532"/>
  <c r="Q541"/>
  <c r="Q553"/>
  <c r="Q577"/>
  <c r="Q584"/>
  <c r="Q601"/>
  <c r="Q613"/>
  <c r="Q798"/>
  <c r="Q502"/>
  <c r="Q535"/>
  <c r="Q555"/>
  <c r="Q575"/>
  <c r="Q610"/>
  <c r="Q629"/>
  <c r="Q636"/>
  <c r="Q653"/>
  <c r="Q665"/>
  <c r="Q681"/>
  <c r="Q688"/>
  <c r="Q697"/>
  <c r="Q709"/>
  <c r="Q737"/>
  <c r="Q745"/>
  <c r="Q757"/>
  <c r="Q769"/>
  <c r="Q781"/>
  <c r="Q789"/>
  <c r="Q822"/>
  <c r="Q834"/>
  <c r="Q850"/>
  <c r="Q76"/>
  <c r="Q102"/>
  <c r="Q480"/>
  <c r="Q489"/>
  <c r="Q865"/>
  <c r="Q501"/>
  <c r="Q536"/>
  <c r="Q560"/>
  <c r="Q568"/>
  <c r="Q578"/>
  <c r="Q590"/>
  <c r="Q597"/>
  <c r="Q614"/>
  <c r="Q640"/>
  <c r="Q664"/>
  <c r="Q672"/>
  <c r="Q690"/>
  <c r="Q698"/>
  <c r="Q706"/>
  <c r="Q722"/>
  <c r="Q744"/>
  <c r="Q756"/>
  <c r="Q772"/>
  <c r="Q782"/>
  <c r="Q811"/>
  <c r="Q818"/>
  <c r="Q827"/>
  <c r="Q839"/>
  <c r="Q141"/>
  <c r="Q180"/>
  <c r="Q206"/>
  <c r="Q232"/>
  <c r="Q258"/>
  <c r="Q284"/>
  <c r="Q310"/>
  <c r="Q336"/>
  <c r="Q362"/>
  <c r="Q388"/>
  <c r="Q414"/>
  <c r="Q440"/>
  <c r="R3"/>
  <c r="Q498"/>
  <c r="Q539"/>
  <c r="Q587"/>
  <c r="Q607"/>
  <c r="Q627"/>
  <c r="Q643"/>
  <c r="Q659"/>
  <c r="Q667"/>
  <c r="Q679"/>
  <c r="Q691"/>
  <c r="Q711"/>
  <c r="Q719"/>
  <c r="Q735"/>
  <c r="Q747"/>
  <c r="Q759"/>
  <c r="Q766"/>
  <c r="Q787"/>
  <c r="Q812"/>
  <c r="Q824"/>
  <c r="Q831"/>
  <c r="Q848"/>
  <c r="Q483"/>
  <c r="Q859"/>
  <c r="Q867"/>
  <c r="Q799"/>
  <c r="Q499"/>
  <c r="Q506"/>
  <c r="Q518" s="1"/>
  <c r="Q522"/>
  <c r="Q534"/>
  <c r="Q542"/>
  <c r="Q550"/>
  <c r="Q562"/>
  <c r="Q580"/>
  <c r="Q600"/>
  <c r="Q616"/>
  <c r="Q630"/>
  <c r="Q642"/>
  <c r="Q649"/>
  <c r="Q658"/>
  <c r="Q670"/>
  <c r="Q684"/>
  <c r="Q696"/>
  <c r="Q716"/>
  <c r="Q724"/>
  <c r="Q742"/>
  <c r="Q750"/>
  <c r="Q758"/>
  <c r="Q770"/>
  <c r="Q784"/>
  <c r="Q813"/>
  <c r="Q833"/>
  <c r="Q841"/>
  <c r="Q128"/>
  <c r="Q844"/>
  <c r="Q727"/>
  <c r="Q623"/>
  <c r="Q519"/>
  <c r="Q632"/>
  <c r="Q567"/>
  <c r="Q736"/>
  <c r="Q816"/>
  <c r="Q595"/>
  <c r="Q686"/>
  <c r="Q647"/>
  <c r="Q504"/>
  <c r="Q660"/>
  <c r="Q699"/>
  <c r="Q855"/>
  <c r="Q530"/>
  <c r="Q751"/>
  <c r="Q621"/>
  <c r="Q543"/>
  <c r="Q868"/>
  <c r="Q712"/>
  <c r="Q803"/>
  <c r="Q491"/>
  <c r="Q814"/>
  <c r="Q760"/>
  <c r="Q838"/>
  <c r="Q801"/>
  <c r="Q656"/>
  <c r="Q682"/>
  <c r="Q723"/>
  <c r="Q788"/>
  <c r="Q708"/>
  <c r="Q592"/>
  <c r="Q695"/>
  <c r="Q618"/>
  <c r="Q81"/>
  <c r="Q84"/>
  <c r="Q138"/>
  <c r="Q165"/>
  <c r="Q216"/>
  <c r="Q85"/>
  <c r="Q91"/>
  <c r="Q201"/>
  <c r="Q320"/>
  <c r="Q357"/>
  <c r="Q405"/>
  <c r="Q450"/>
  <c r="Q159"/>
  <c r="Q211"/>
  <c r="Q263"/>
  <c r="Q315"/>
  <c r="Q367"/>
  <c r="Q419"/>
  <c r="Q79"/>
  <c r="Q96"/>
  <c r="Q93"/>
  <c r="Q126"/>
  <c r="Q177"/>
  <c r="Q214"/>
  <c r="Q255"/>
  <c r="Q281"/>
  <c r="Q318"/>
  <c r="Q359"/>
  <c r="Q385"/>
  <c r="Q422"/>
  <c r="Q463"/>
  <c r="Q172"/>
  <c r="Q217"/>
  <c r="Q243"/>
  <c r="Q269"/>
  <c r="Q295"/>
  <c r="Q330"/>
  <c r="Q356"/>
  <c r="Q382"/>
  <c r="Q425"/>
  <c r="Q451"/>
  <c r="Q99"/>
  <c r="Q189"/>
  <c r="Q241"/>
  <c r="Q276"/>
  <c r="Q319"/>
  <c r="Q371"/>
  <c r="Q423"/>
  <c r="Q449"/>
  <c r="Q92"/>
  <c r="Q78"/>
  <c r="Q97"/>
  <c r="Q151"/>
  <c r="Q135"/>
  <c r="Q210"/>
  <c r="Q459"/>
  <c r="Q163"/>
  <c r="Q187"/>
  <c r="Q204"/>
  <c r="Q239"/>
  <c r="Q282"/>
  <c r="Q300"/>
  <c r="Q334"/>
  <c r="Q360"/>
  <c r="Q395"/>
  <c r="Q438"/>
  <c r="Q464"/>
  <c r="Q626"/>
  <c r="Q825"/>
  <c r="Q420"/>
  <c r="Q364"/>
  <c r="Q316"/>
  <c r="Q279"/>
  <c r="Q123"/>
  <c r="Q212"/>
  <c r="Q223"/>
  <c r="Q458"/>
  <c r="Q644"/>
  <c r="Q408"/>
  <c r="Q448"/>
  <c r="Q396"/>
  <c r="Q384"/>
  <c r="Q280"/>
  <c r="Q228"/>
  <c r="Q238"/>
  <c r="Q383"/>
  <c r="Q331"/>
  <c r="Q134"/>
  <c r="Q369"/>
  <c r="Q275"/>
  <c r="Q227"/>
  <c r="Q148"/>
  <c r="Q352"/>
  <c r="Q603"/>
  <c r="Q655"/>
  <c r="Q707"/>
  <c r="Q677"/>
  <c r="Q392"/>
  <c r="Q288"/>
  <c r="Q224"/>
  <c r="Q136"/>
  <c r="Q240"/>
  <c r="Q849"/>
  <c r="Q341"/>
  <c r="Q198"/>
  <c r="Q302"/>
  <c r="Q457"/>
  <c r="Q314"/>
  <c r="Q329"/>
  <c r="Q561"/>
  <c r="Q407"/>
  <c r="Q225"/>
  <c r="Q188"/>
  <c r="Q185"/>
  <c r="Q131"/>
  <c r="Q145"/>
  <c r="Q404"/>
  <c r="Q303"/>
  <c r="Q368"/>
  <c r="Q122"/>
  <c r="Q174"/>
  <c r="Q836"/>
  <c r="Q118"/>
  <c r="Q431"/>
  <c r="Q160"/>
  <c r="Q265"/>
  <c r="Q327"/>
  <c r="Q355"/>
  <c r="Q237"/>
  <c r="Q394"/>
  <c r="Q170"/>
  <c r="Q443"/>
  <c r="Q328"/>
  <c r="Q183"/>
  <c r="Q548"/>
  <c r="Q235"/>
  <c r="Q566"/>
  <c r="Q734"/>
  <c r="Q786"/>
  <c r="Q851"/>
  <c r="Q552"/>
  <c r="Q631"/>
  <c r="Q98"/>
  <c r="Q95"/>
  <c r="Q164"/>
  <c r="Q149"/>
  <c r="Q253"/>
  <c r="Q242"/>
  <c r="Q94"/>
  <c r="Q139"/>
  <c r="Q268"/>
  <c r="Q346"/>
  <c r="Q379"/>
  <c r="Q424"/>
  <c r="Q461"/>
  <c r="Q202"/>
  <c r="Q254"/>
  <c r="Q306"/>
  <c r="Q358"/>
  <c r="Q410"/>
  <c r="Q462"/>
  <c r="Q87"/>
  <c r="Q82"/>
  <c r="Q158"/>
  <c r="Q144"/>
  <c r="Q203"/>
  <c r="Q229"/>
  <c r="Q266"/>
  <c r="Q307"/>
  <c r="Q333"/>
  <c r="Q370"/>
  <c r="Q411"/>
  <c r="Q437"/>
  <c r="Q137"/>
  <c r="Q191"/>
  <c r="Q226"/>
  <c r="Q252"/>
  <c r="Q278"/>
  <c r="Q321"/>
  <c r="Q347"/>
  <c r="Q373"/>
  <c r="Q399"/>
  <c r="Q434"/>
  <c r="Q460"/>
  <c r="Q80"/>
  <c r="Q190"/>
  <c r="Q294"/>
  <c r="Q305"/>
  <c r="Q372"/>
  <c r="Q398"/>
  <c r="Q409"/>
  <c r="Q150"/>
  <c r="Q215"/>
  <c r="Q267"/>
  <c r="Q293"/>
  <c r="Q345"/>
  <c r="Q397"/>
  <c r="Q432"/>
  <c r="Q83"/>
  <c r="Q100"/>
  <c r="Q86"/>
  <c r="Q125"/>
  <c r="Q162"/>
  <c r="Q152"/>
  <c r="Q178"/>
  <c r="Q196"/>
  <c r="Q230"/>
  <c r="Q256"/>
  <c r="Q291"/>
  <c r="Q308"/>
  <c r="Q343"/>
  <c r="Q386"/>
  <c r="Q412"/>
  <c r="Q447"/>
  <c r="Q579"/>
  <c r="Q604"/>
  <c r="Q521"/>
  <c r="Q381"/>
  <c r="Q277"/>
  <c r="Q446"/>
  <c r="Q342"/>
  <c r="Q171"/>
  <c r="Q147"/>
  <c r="Q304"/>
  <c r="Q200"/>
  <c r="Q344"/>
  <c r="Q436"/>
  <c r="Q332"/>
  <c r="Q176"/>
  <c r="Q124"/>
  <c r="Q435"/>
  <c r="Q236"/>
  <c r="Q290"/>
  <c r="Q573"/>
  <c r="Q186"/>
  <c r="Q175"/>
  <c r="Q264"/>
  <c r="Q551"/>
  <c r="Q340"/>
  <c r="Q292"/>
  <c r="Q260"/>
  <c r="Q421"/>
  <c r="Q197"/>
  <c r="Q339"/>
  <c r="Q132"/>
  <c r="Q249"/>
  <c r="Q301"/>
  <c r="Q199"/>
  <c r="Q317"/>
  <c r="Q119"/>
  <c r="Q393"/>
  <c r="Q251"/>
  <c r="Q406"/>
  <c r="Q120"/>
  <c r="Q433"/>
  <c r="Q262"/>
  <c r="Q456"/>
  <c r="Q717"/>
  <c r="Q797"/>
  <c r="Q862"/>
  <c r="Q173"/>
  <c r="Q366"/>
  <c r="Q444"/>
  <c r="Q289"/>
  <c r="Q121"/>
  <c r="Q445"/>
  <c r="Q184"/>
  <c r="Q274"/>
  <c r="Q133"/>
  <c r="Q380"/>
  <c r="Q353"/>
  <c r="Q161"/>
  <c r="Q287"/>
  <c r="Q250"/>
  <c r="Q810"/>
  <c r="Q418"/>
  <c r="Q391"/>
  <c r="Q146"/>
  <c r="Q248"/>
  <c r="Q213"/>
  <c r="Q771"/>
  <c r="Q378"/>
  <c r="Q354"/>
  <c r="Q430"/>
  <c r="Q625"/>
  <c r="Q209"/>
  <c r="Q286"/>
  <c r="Q130"/>
  <c r="Q143"/>
  <c r="Q261"/>
  <c r="Q417"/>
  <c r="Q313"/>
  <c r="Q157"/>
  <c r="Q326"/>
  <c r="Q156"/>
  <c r="Q403"/>
  <c r="Q365"/>
  <c r="Q208"/>
  <c r="Q429"/>
  <c r="Q390"/>
  <c r="Q273"/>
  <c r="Q117"/>
  <c r="Q222"/>
  <c r="Q221"/>
  <c r="Q234"/>
  <c r="Q416"/>
  <c r="Q247"/>
  <c r="Q169"/>
  <c r="Q4"/>
  <c r="P5" i="24"/>
  <c r="P4" i="7940"/>
  <c r="P4" i="19"/>
  <c r="P4" i="28"/>
  <c r="P635" i="18"/>
  <c r="P583"/>
  <c r="P101"/>
  <c r="P869"/>
  <c r="P244"/>
  <c r="P140"/>
  <c r="P700"/>
  <c r="P531"/>
  <c r="P804"/>
  <c r="P492"/>
  <c r="P374"/>
  <c r="P270"/>
  <c r="P166"/>
  <c r="P843"/>
  <c r="P726"/>
  <c r="P596"/>
  <c r="P257"/>
  <c r="P153"/>
  <c r="P765"/>
  <c r="P648"/>
  <c r="P557"/>
  <c r="P439"/>
  <c r="P231"/>
  <c r="P127"/>
  <c r="P778"/>
  <c r="G39" i="24"/>
  <c r="P856" i="18"/>
  <c r="P791"/>
  <c r="P400"/>
  <c r="P296"/>
  <c r="P817"/>
  <c r="P622"/>
  <c r="P687"/>
  <c r="P426"/>
  <c r="P218"/>
  <c r="P830"/>
  <c r="P713"/>
  <c r="P609"/>
  <c r="P413"/>
  <c r="P505"/>
  <c r="P661"/>
  <c r="P570"/>
  <c r="P283"/>
  <c r="P179"/>
  <c r="P88"/>
  <c r="P752"/>
  <c r="P674"/>
  <c r="P544"/>
  <c r="P195" l="1"/>
  <c r="O205"/>
  <c r="P182"/>
  <c r="O192"/>
  <c r="O309"/>
  <c r="P299"/>
  <c r="P312"/>
  <c r="O322"/>
  <c r="Q114"/>
  <c r="P338"/>
  <c r="O348"/>
  <c r="O387"/>
  <c r="P377"/>
  <c r="P351"/>
  <c r="O361"/>
  <c r="P442"/>
  <c r="O452"/>
  <c r="P455"/>
  <c r="O465"/>
  <c r="R508"/>
  <c r="R509"/>
  <c r="R112"/>
  <c r="R111"/>
  <c r="R107"/>
  <c r="R106"/>
  <c r="R104"/>
  <c r="R110"/>
  <c r="R109"/>
  <c r="R113"/>
  <c r="R105"/>
  <c r="R108"/>
  <c r="R510"/>
  <c r="R511"/>
  <c r="R512"/>
  <c r="R513"/>
  <c r="R514"/>
  <c r="R515"/>
  <c r="R516"/>
  <c r="R517"/>
  <c r="G13" i="19"/>
  <c r="G24"/>
  <c r="P4" i="7941"/>
  <c r="O110" i="24"/>
  <c r="O32"/>
  <c r="O96"/>
  <c r="O103" s="1"/>
  <c r="Q8"/>
  <c r="P111"/>
  <c r="P24"/>
  <c r="N100"/>
  <c r="N82"/>
  <c r="P41" i="18"/>
  <c r="O54" i="24"/>
  <c r="O51"/>
  <c r="G26" i="7942"/>
  <c r="G68" i="24"/>
  <c r="R487" i="18"/>
  <c r="R860"/>
  <c r="R493"/>
  <c r="R502"/>
  <c r="R526"/>
  <c r="R539"/>
  <c r="R565"/>
  <c r="R580"/>
  <c r="R589"/>
  <c r="R597"/>
  <c r="R606"/>
  <c r="R615"/>
  <c r="R630"/>
  <c r="R643"/>
  <c r="R652"/>
  <c r="R665"/>
  <c r="R673"/>
  <c r="R684"/>
  <c r="R693"/>
  <c r="R701"/>
  <c r="R714"/>
  <c r="R730"/>
  <c r="R747"/>
  <c r="R764"/>
  <c r="R773"/>
  <c r="R805"/>
  <c r="R823"/>
  <c r="R831"/>
  <c r="R847"/>
  <c r="R486"/>
  <c r="R861"/>
  <c r="R794"/>
  <c r="R802"/>
  <c r="R501"/>
  <c r="R529"/>
  <c r="R540"/>
  <c r="R555"/>
  <c r="R577"/>
  <c r="R588"/>
  <c r="R607"/>
  <c r="R629"/>
  <c r="R640"/>
  <c r="R659"/>
  <c r="R670"/>
  <c r="R685"/>
  <c r="R696"/>
  <c r="R711"/>
  <c r="R722"/>
  <c r="R733"/>
  <c r="R744"/>
  <c r="R755"/>
  <c r="R763"/>
  <c r="R774"/>
  <c r="R785"/>
  <c r="R809"/>
  <c r="R820"/>
  <c r="R828"/>
  <c r="R839"/>
  <c r="R850"/>
  <c r="R844"/>
  <c r="R623"/>
  <c r="R480"/>
  <c r="R489"/>
  <c r="R866"/>
  <c r="R799"/>
  <c r="R500"/>
  <c r="R524"/>
  <c r="R532"/>
  <c r="R541"/>
  <c r="R550"/>
  <c r="R558"/>
  <c r="R574"/>
  <c r="R582"/>
  <c r="R591"/>
  <c r="R600"/>
  <c r="R617"/>
  <c r="R636"/>
  <c r="R649"/>
  <c r="R658"/>
  <c r="R667"/>
  <c r="R678"/>
  <c r="R691"/>
  <c r="R721"/>
  <c r="R732"/>
  <c r="R740"/>
  <c r="R749"/>
  <c r="R758"/>
  <c r="R766"/>
  <c r="R790"/>
  <c r="R812"/>
  <c r="R821"/>
  <c r="R484"/>
  <c r="R859"/>
  <c r="R867"/>
  <c r="R800"/>
  <c r="R499"/>
  <c r="R523"/>
  <c r="R534"/>
  <c r="R542"/>
  <c r="R553"/>
  <c r="R564"/>
  <c r="R575"/>
  <c r="R590"/>
  <c r="R601"/>
  <c r="R612"/>
  <c r="R620"/>
  <c r="R638"/>
  <c r="R646"/>
  <c r="R657"/>
  <c r="R668"/>
  <c r="R679"/>
  <c r="R690"/>
  <c r="R698"/>
  <c r="R709"/>
  <c r="R720"/>
  <c r="R731"/>
  <c r="R742"/>
  <c r="R750"/>
  <c r="R761"/>
  <c r="R772"/>
  <c r="R783"/>
  <c r="R807"/>
  <c r="R815"/>
  <c r="R826"/>
  <c r="R837"/>
  <c r="R848"/>
  <c r="R76"/>
  <c r="R102"/>
  <c r="R115"/>
  <c r="R141"/>
  <c r="R167"/>
  <c r="R193"/>
  <c r="R219"/>
  <c r="R245"/>
  <c r="R271"/>
  <c r="R297"/>
  <c r="R323"/>
  <c r="R349"/>
  <c r="R375"/>
  <c r="R401"/>
  <c r="R427"/>
  <c r="R453"/>
  <c r="R779"/>
  <c r="R571"/>
  <c r="R699"/>
  <c r="R530"/>
  <c r="R751"/>
  <c r="R621"/>
  <c r="R543"/>
  <c r="R712"/>
  <c r="R803"/>
  <c r="R855"/>
  <c r="R569"/>
  <c r="R738"/>
  <c r="R483"/>
  <c r="R491"/>
  <c r="R864"/>
  <c r="R498"/>
  <c r="R506"/>
  <c r="R518" s="1"/>
  <c r="R522"/>
  <c r="R535"/>
  <c r="R556"/>
  <c r="R576"/>
  <c r="R584"/>
  <c r="R593"/>
  <c r="R602"/>
  <c r="R610"/>
  <c r="R619"/>
  <c r="R639"/>
  <c r="R647"/>
  <c r="R660"/>
  <c r="R669"/>
  <c r="R680"/>
  <c r="R688"/>
  <c r="R697"/>
  <c r="R706"/>
  <c r="R719"/>
  <c r="R743"/>
  <c r="R756"/>
  <c r="R769"/>
  <c r="R784"/>
  <c r="R818"/>
  <c r="R827"/>
  <c r="R840"/>
  <c r="R482"/>
  <c r="R490"/>
  <c r="R865"/>
  <c r="R798"/>
  <c r="R497"/>
  <c r="R525"/>
  <c r="R536"/>
  <c r="R547"/>
  <c r="R562"/>
  <c r="R581"/>
  <c r="R599"/>
  <c r="R614"/>
  <c r="R633"/>
  <c r="R651"/>
  <c r="R666"/>
  <c r="R681"/>
  <c r="R692"/>
  <c r="R703"/>
  <c r="R718"/>
  <c r="R737"/>
  <c r="R748"/>
  <c r="R759"/>
  <c r="R770"/>
  <c r="R781"/>
  <c r="R789"/>
  <c r="R813"/>
  <c r="R824"/>
  <c r="R835"/>
  <c r="R846"/>
  <c r="R854"/>
  <c r="R727"/>
  <c r="R519"/>
  <c r="R485"/>
  <c r="R857"/>
  <c r="R795"/>
  <c r="R496"/>
  <c r="R504"/>
  <c r="R528"/>
  <c r="R537"/>
  <c r="R545"/>
  <c r="R554"/>
  <c r="R563"/>
  <c r="R578"/>
  <c r="R587"/>
  <c r="R595"/>
  <c r="R613"/>
  <c r="R628"/>
  <c r="R641"/>
  <c r="R654"/>
  <c r="R662"/>
  <c r="R671"/>
  <c r="R686"/>
  <c r="R704"/>
  <c r="R725"/>
  <c r="R736"/>
  <c r="R745"/>
  <c r="R753"/>
  <c r="R762"/>
  <c r="R782"/>
  <c r="R808"/>
  <c r="R816"/>
  <c r="R834"/>
  <c r="R488"/>
  <c r="R863"/>
  <c r="R796"/>
  <c r="R495"/>
  <c r="R503"/>
  <c r="R527"/>
  <c r="R538"/>
  <c r="R549"/>
  <c r="R560"/>
  <c r="R568"/>
  <c r="R586"/>
  <c r="R594"/>
  <c r="R605"/>
  <c r="R616"/>
  <c r="R627"/>
  <c r="R642"/>
  <c r="R653"/>
  <c r="R664"/>
  <c r="R672"/>
  <c r="R683"/>
  <c r="R694"/>
  <c r="R705"/>
  <c r="R716"/>
  <c r="R724"/>
  <c r="R735"/>
  <c r="R746"/>
  <c r="R757"/>
  <c r="R768"/>
  <c r="R776"/>
  <c r="R787"/>
  <c r="R811"/>
  <c r="R822"/>
  <c r="R833"/>
  <c r="R841"/>
  <c r="R852"/>
  <c r="R89"/>
  <c r="R128"/>
  <c r="R154"/>
  <c r="R180"/>
  <c r="R206"/>
  <c r="R232"/>
  <c r="R258"/>
  <c r="R284"/>
  <c r="R310"/>
  <c r="R336"/>
  <c r="R362"/>
  <c r="R388"/>
  <c r="R414"/>
  <c r="R440"/>
  <c r="S3"/>
  <c r="R675"/>
  <c r="R792"/>
  <c r="R777"/>
  <c r="R829"/>
  <c r="R608"/>
  <c r="R634"/>
  <c r="R868"/>
  <c r="R842"/>
  <c r="R567"/>
  <c r="R632"/>
  <c r="R645"/>
  <c r="R775"/>
  <c r="R801"/>
  <c r="R656"/>
  <c r="R853"/>
  <c r="R710"/>
  <c r="R682"/>
  <c r="R760"/>
  <c r="R723"/>
  <c r="R788"/>
  <c r="R84"/>
  <c r="R138"/>
  <c r="R201"/>
  <c r="R83"/>
  <c r="R100"/>
  <c r="R165"/>
  <c r="R217"/>
  <c r="R243"/>
  <c r="R269"/>
  <c r="R295"/>
  <c r="R330"/>
  <c r="R356"/>
  <c r="R382"/>
  <c r="R425"/>
  <c r="R451"/>
  <c r="R82"/>
  <c r="R158"/>
  <c r="R94"/>
  <c r="R202"/>
  <c r="R254"/>
  <c r="R306"/>
  <c r="R358"/>
  <c r="R410"/>
  <c r="R462"/>
  <c r="R190"/>
  <c r="R294"/>
  <c r="R305"/>
  <c r="R372"/>
  <c r="R398"/>
  <c r="R409"/>
  <c r="R125"/>
  <c r="R162"/>
  <c r="R178"/>
  <c r="R196"/>
  <c r="R386"/>
  <c r="R91"/>
  <c r="R320"/>
  <c r="R346"/>
  <c r="R357"/>
  <c r="R379"/>
  <c r="R405"/>
  <c r="R424"/>
  <c r="R450"/>
  <c r="R461"/>
  <c r="R79"/>
  <c r="R96"/>
  <c r="R204"/>
  <c r="R239"/>
  <c r="R291"/>
  <c r="R334"/>
  <c r="R360"/>
  <c r="R412"/>
  <c r="R447"/>
  <c r="R78"/>
  <c r="R97"/>
  <c r="R98"/>
  <c r="R163"/>
  <c r="R189"/>
  <c r="R241"/>
  <c r="R276"/>
  <c r="R319"/>
  <c r="R371"/>
  <c r="R423"/>
  <c r="R449"/>
  <c r="R566"/>
  <c r="R618"/>
  <c r="R851"/>
  <c r="R695"/>
  <c r="R604"/>
  <c r="R552"/>
  <c r="R253"/>
  <c r="R277"/>
  <c r="R446"/>
  <c r="R171"/>
  <c r="R216"/>
  <c r="R304"/>
  <c r="R200"/>
  <c r="R344"/>
  <c r="R436"/>
  <c r="R332"/>
  <c r="R176"/>
  <c r="R124"/>
  <c r="R435"/>
  <c r="R290"/>
  <c r="R150"/>
  <c r="R175"/>
  <c r="R264"/>
  <c r="R340"/>
  <c r="R292"/>
  <c r="R260"/>
  <c r="R421"/>
  <c r="R134"/>
  <c r="R186"/>
  <c r="R249"/>
  <c r="R236"/>
  <c r="R342"/>
  <c r="R381"/>
  <c r="R433"/>
  <c r="R227"/>
  <c r="R561"/>
  <c r="R655"/>
  <c r="R677"/>
  <c r="R836"/>
  <c r="R797"/>
  <c r="R317"/>
  <c r="R339"/>
  <c r="R456"/>
  <c r="R366"/>
  <c r="R393"/>
  <c r="R185"/>
  <c r="R329"/>
  <c r="R445"/>
  <c r="R303"/>
  <c r="R173"/>
  <c r="R198"/>
  <c r="R120"/>
  <c r="R368"/>
  <c r="R122"/>
  <c r="R170"/>
  <c r="R121"/>
  <c r="R262"/>
  <c r="R392"/>
  <c r="R862"/>
  <c r="R355"/>
  <c r="R287"/>
  <c r="R183"/>
  <c r="R133"/>
  <c r="R289"/>
  <c r="R353"/>
  <c r="R248"/>
  <c r="R771"/>
  <c r="R146"/>
  <c r="R418"/>
  <c r="R592"/>
  <c r="R708"/>
  <c r="R838"/>
  <c r="R734"/>
  <c r="R814"/>
  <c r="R95"/>
  <c r="R164"/>
  <c r="R268"/>
  <c r="R92"/>
  <c r="R139"/>
  <c r="R191"/>
  <c r="R226"/>
  <c r="R252"/>
  <c r="R278"/>
  <c r="R321"/>
  <c r="R347"/>
  <c r="R373"/>
  <c r="R399"/>
  <c r="R434"/>
  <c r="R460"/>
  <c r="R93"/>
  <c r="R85"/>
  <c r="R159"/>
  <c r="R211"/>
  <c r="R263"/>
  <c r="R315"/>
  <c r="R367"/>
  <c r="R419"/>
  <c r="R151"/>
  <c r="R135"/>
  <c r="R210"/>
  <c r="R459"/>
  <c r="R187"/>
  <c r="R282"/>
  <c r="R300"/>
  <c r="R80"/>
  <c r="R99"/>
  <c r="R87"/>
  <c r="R126"/>
  <c r="R144"/>
  <c r="R152"/>
  <c r="R230"/>
  <c r="R256"/>
  <c r="R308"/>
  <c r="R343"/>
  <c r="R395"/>
  <c r="R438"/>
  <c r="R464"/>
  <c r="R86"/>
  <c r="R177"/>
  <c r="R203"/>
  <c r="R214"/>
  <c r="R229"/>
  <c r="R255"/>
  <c r="R266"/>
  <c r="R281"/>
  <c r="R307"/>
  <c r="R318"/>
  <c r="R333"/>
  <c r="R359"/>
  <c r="R370"/>
  <c r="R385"/>
  <c r="R411"/>
  <c r="R422"/>
  <c r="R437"/>
  <c r="R463"/>
  <c r="R81"/>
  <c r="R137"/>
  <c r="R172"/>
  <c r="R215"/>
  <c r="R267"/>
  <c r="R293"/>
  <c r="R345"/>
  <c r="R397"/>
  <c r="R432"/>
  <c r="R786"/>
  <c r="R579"/>
  <c r="R420"/>
  <c r="R364"/>
  <c r="R316"/>
  <c r="R279"/>
  <c r="R149"/>
  <c r="R123"/>
  <c r="R212"/>
  <c r="R223"/>
  <c r="R458"/>
  <c r="R242"/>
  <c r="R408"/>
  <c r="R448"/>
  <c r="R396"/>
  <c r="R384"/>
  <c r="R280"/>
  <c r="R228"/>
  <c r="R383"/>
  <c r="R331"/>
  <c r="R369"/>
  <c r="R275"/>
  <c r="R631"/>
  <c r="R626"/>
  <c r="R825"/>
  <c r="R573"/>
  <c r="R521"/>
  <c r="R224"/>
  <c r="R136"/>
  <c r="R352"/>
  <c r="R188"/>
  <c r="R457"/>
  <c r="R238"/>
  <c r="R314"/>
  <c r="R147"/>
  <c r="R644"/>
  <c r="R199"/>
  <c r="R407"/>
  <c r="R225"/>
  <c r="R148"/>
  <c r="R551"/>
  <c r="R707"/>
  <c r="R603"/>
  <c r="R119"/>
  <c r="R118"/>
  <c r="R717"/>
  <c r="R404"/>
  <c r="R406"/>
  <c r="R145"/>
  <c r="R131"/>
  <c r="R160"/>
  <c r="R301"/>
  <c r="R341"/>
  <c r="R197"/>
  <c r="R431"/>
  <c r="R288"/>
  <c r="R174"/>
  <c r="R132"/>
  <c r="R302"/>
  <c r="R849"/>
  <c r="R327"/>
  <c r="R265"/>
  <c r="R240"/>
  <c r="R251"/>
  <c r="R250"/>
  <c r="R444"/>
  <c r="R380"/>
  <c r="R237"/>
  <c r="R274"/>
  <c r="R184"/>
  <c r="R328"/>
  <c r="R394"/>
  <c r="R161"/>
  <c r="R443"/>
  <c r="R391"/>
  <c r="R548"/>
  <c r="R810"/>
  <c r="R213"/>
  <c r="R313"/>
  <c r="R430"/>
  <c r="R157"/>
  <c r="R378"/>
  <c r="R235"/>
  <c r="R156"/>
  <c r="R209"/>
  <c r="R417"/>
  <c r="R354"/>
  <c r="R286"/>
  <c r="R261"/>
  <c r="R625"/>
  <c r="R326"/>
  <c r="R221"/>
  <c r="R234"/>
  <c r="R208"/>
  <c r="R365"/>
  <c r="R273"/>
  <c r="R390"/>
  <c r="R169"/>
  <c r="R247"/>
  <c r="R143"/>
  <c r="R429"/>
  <c r="R403"/>
  <c r="R130"/>
  <c r="R222"/>
  <c r="R117"/>
  <c r="R416"/>
  <c r="Q635"/>
  <c r="Q856"/>
  <c r="Q661"/>
  <c r="Q843"/>
  <c r="Q778"/>
  <c r="Q426"/>
  <c r="Q374"/>
  <c r="Q270"/>
  <c r="Q218"/>
  <c r="Q153"/>
  <c r="Q492"/>
  <c r="Q88"/>
  <c r="Q583"/>
  <c r="Q791"/>
  <c r="Q765"/>
  <c r="Q557"/>
  <c r="Q726"/>
  <c r="Q674"/>
  <c r="Q413"/>
  <c r="Q257"/>
  <c r="Q127"/>
  <c r="Q713"/>
  <c r="Q101"/>
  <c r="Q817"/>
  <c r="Q505"/>
  <c r="G41" i="24"/>
  <c r="G42"/>
  <c r="Q5"/>
  <c r="R4" i="18"/>
  <c r="Q531"/>
  <c r="Q140"/>
  <c r="Q400"/>
  <c r="Q296"/>
  <c r="Q244"/>
  <c r="Q830"/>
  <c r="Q609"/>
  <c r="Q700"/>
  <c r="Q648"/>
  <c r="Q622"/>
  <c r="Q596"/>
  <c r="Q544"/>
  <c r="Q869"/>
  <c r="Q804"/>
  <c r="Q687"/>
  <c r="Q166"/>
  <c r="Q570"/>
  <c r="Q439"/>
  <c r="Q283"/>
  <c r="Q231"/>
  <c r="Q179"/>
  <c r="Q752"/>
  <c r="Q312" l="1"/>
  <c r="P322"/>
  <c r="Q182"/>
  <c r="P192"/>
  <c r="Q195"/>
  <c r="P205"/>
  <c r="Q299"/>
  <c r="P309"/>
  <c r="R114"/>
  <c r="Q338"/>
  <c r="P348"/>
  <c r="Q351"/>
  <c r="P361"/>
  <c r="P387"/>
  <c r="Q377"/>
  <c r="Q442"/>
  <c r="P452"/>
  <c r="P465"/>
  <c r="Q455"/>
  <c r="S508"/>
  <c r="S509"/>
  <c r="S111"/>
  <c r="S110"/>
  <c r="S105"/>
  <c r="S108"/>
  <c r="S104"/>
  <c r="S107"/>
  <c r="S109"/>
  <c r="S113"/>
  <c r="S112"/>
  <c r="S106"/>
  <c r="S510"/>
  <c r="S511"/>
  <c r="S512"/>
  <c r="S513"/>
  <c r="S514"/>
  <c r="S515"/>
  <c r="S516"/>
  <c r="S517"/>
  <c r="P96" i="24"/>
  <c r="P103" s="1"/>
  <c r="P32"/>
  <c r="P110"/>
  <c r="Q24"/>
  <c r="Q32" s="1"/>
  <c r="R8"/>
  <c r="O82"/>
  <c r="O100"/>
  <c r="P51"/>
  <c r="P54"/>
  <c r="G40" i="7942"/>
  <c r="R5" i="24"/>
  <c r="S4" i="18"/>
  <c r="G43" i="24"/>
  <c r="G99" s="1"/>
  <c r="G98"/>
  <c r="R687" i="18"/>
  <c r="R400"/>
  <c r="R296"/>
  <c r="R244"/>
  <c r="R140"/>
  <c r="R765"/>
  <c r="R830"/>
  <c r="R700"/>
  <c r="R596"/>
  <c r="R583"/>
  <c r="R413"/>
  <c r="R257"/>
  <c r="R153"/>
  <c r="R778"/>
  <c r="R661"/>
  <c r="R544"/>
  <c r="R492"/>
  <c r="R856"/>
  <c r="R843"/>
  <c r="R817"/>
  <c r="R713"/>
  <c r="R609"/>
  <c r="S777"/>
  <c r="S480"/>
  <c r="S489"/>
  <c r="S866"/>
  <c r="S799"/>
  <c r="S500"/>
  <c r="S522"/>
  <c r="S535"/>
  <c r="S556"/>
  <c r="S569"/>
  <c r="S578"/>
  <c r="S587"/>
  <c r="S595"/>
  <c r="S608"/>
  <c r="S617"/>
  <c r="S634"/>
  <c r="S643"/>
  <c r="S652"/>
  <c r="S665"/>
  <c r="S673"/>
  <c r="S686"/>
  <c r="S704"/>
  <c r="S725"/>
  <c r="S743"/>
  <c r="S756"/>
  <c r="S769"/>
  <c r="S782"/>
  <c r="S808"/>
  <c r="S816"/>
  <c r="S829"/>
  <c r="S847"/>
  <c r="S482"/>
  <c r="S490"/>
  <c r="S865"/>
  <c r="S798"/>
  <c r="S497"/>
  <c r="S525"/>
  <c r="S536"/>
  <c r="S547"/>
  <c r="S562"/>
  <c r="S581"/>
  <c r="S599"/>
  <c r="S614"/>
  <c r="S633"/>
  <c r="S651"/>
  <c r="S666"/>
  <c r="S681"/>
  <c r="S692"/>
  <c r="S703"/>
  <c r="S718"/>
  <c r="S737"/>
  <c r="S748"/>
  <c r="S759"/>
  <c r="S770"/>
  <c r="S781"/>
  <c r="S789"/>
  <c r="S813"/>
  <c r="S824"/>
  <c r="S835"/>
  <c r="S846"/>
  <c r="S854"/>
  <c r="S487"/>
  <c r="S860"/>
  <c r="S868"/>
  <c r="S498"/>
  <c r="S506"/>
  <c r="S518" s="1"/>
  <c r="S519"/>
  <c r="S528"/>
  <c r="S537"/>
  <c r="S545"/>
  <c r="S554"/>
  <c r="S563"/>
  <c r="S576"/>
  <c r="S584"/>
  <c r="S593"/>
  <c r="S602"/>
  <c r="S610"/>
  <c r="S619"/>
  <c r="S628"/>
  <c r="S641"/>
  <c r="S654"/>
  <c r="S662"/>
  <c r="S671"/>
  <c r="S680"/>
  <c r="S688"/>
  <c r="S697"/>
  <c r="S706"/>
  <c r="S719"/>
  <c r="S732"/>
  <c r="S740"/>
  <c r="S749"/>
  <c r="S758"/>
  <c r="S766"/>
  <c r="S784"/>
  <c r="S818"/>
  <c r="S827"/>
  <c r="S840"/>
  <c r="S484"/>
  <c r="S859"/>
  <c r="S867"/>
  <c r="S800"/>
  <c r="S499"/>
  <c r="S523"/>
  <c r="S534"/>
  <c r="S542"/>
  <c r="S553"/>
  <c r="S564"/>
  <c r="S575"/>
  <c r="S590"/>
  <c r="S601"/>
  <c r="S612"/>
  <c r="S620"/>
  <c r="S638"/>
  <c r="S646"/>
  <c r="S657"/>
  <c r="S668"/>
  <c r="S679"/>
  <c r="S690"/>
  <c r="S698"/>
  <c r="S709"/>
  <c r="S720"/>
  <c r="S731"/>
  <c r="S742"/>
  <c r="S750"/>
  <c r="S761"/>
  <c r="S772"/>
  <c r="S783"/>
  <c r="S807"/>
  <c r="S815"/>
  <c r="S826"/>
  <c r="S837"/>
  <c r="S848"/>
  <c r="S76"/>
  <c r="S102"/>
  <c r="S114" s="1"/>
  <c r="S115"/>
  <c r="S141"/>
  <c r="S167"/>
  <c r="S193"/>
  <c r="S219"/>
  <c r="S245"/>
  <c r="S271"/>
  <c r="S297"/>
  <c r="S323"/>
  <c r="S349"/>
  <c r="S375"/>
  <c r="S401"/>
  <c r="S427"/>
  <c r="S453"/>
  <c r="S792"/>
  <c r="S842"/>
  <c r="S699"/>
  <c r="S530"/>
  <c r="S712"/>
  <c r="S485"/>
  <c r="S857"/>
  <c r="S795"/>
  <c r="S496"/>
  <c r="S504"/>
  <c r="S526"/>
  <c r="S539"/>
  <c r="S565"/>
  <c r="S574"/>
  <c r="S582"/>
  <c r="S591"/>
  <c r="S600"/>
  <c r="S613"/>
  <c r="S630"/>
  <c r="S639"/>
  <c r="S647"/>
  <c r="S660"/>
  <c r="S669"/>
  <c r="S678"/>
  <c r="S691"/>
  <c r="S721"/>
  <c r="S730"/>
  <c r="S747"/>
  <c r="S764"/>
  <c r="S773"/>
  <c r="S790"/>
  <c r="S812"/>
  <c r="S821"/>
  <c r="S834"/>
  <c r="S855"/>
  <c r="S486"/>
  <c r="S861"/>
  <c r="S794"/>
  <c r="S802"/>
  <c r="S501"/>
  <c r="S529"/>
  <c r="S540"/>
  <c r="S555"/>
  <c r="S577"/>
  <c r="S588"/>
  <c r="S607"/>
  <c r="S629"/>
  <c r="S640"/>
  <c r="S659"/>
  <c r="S670"/>
  <c r="S685"/>
  <c r="S696"/>
  <c r="S711"/>
  <c r="S722"/>
  <c r="S733"/>
  <c r="S744"/>
  <c r="S755"/>
  <c r="S763"/>
  <c r="S774"/>
  <c r="S785"/>
  <c r="S809"/>
  <c r="S820"/>
  <c r="S828"/>
  <c r="S839"/>
  <c r="S850"/>
  <c r="S483"/>
  <c r="S491"/>
  <c r="S864"/>
  <c r="S493"/>
  <c r="S502"/>
  <c r="S524"/>
  <c r="S532"/>
  <c r="S541"/>
  <c r="S550"/>
  <c r="S558"/>
  <c r="S571"/>
  <c r="S580"/>
  <c r="S589"/>
  <c r="S597"/>
  <c r="S606"/>
  <c r="S615"/>
  <c r="S623"/>
  <c r="S636"/>
  <c r="S649"/>
  <c r="S658"/>
  <c r="S667"/>
  <c r="S675"/>
  <c r="S684"/>
  <c r="S693"/>
  <c r="S701"/>
  <c r="S714"/>
  <c r="S727"/>
  <c r="S736"/>
  <c r="S745"/>
  <c r="S753"/>
  <c r="S762"/>
  <c r="S779"/>
  <c r="S805"/>
  <c r="S823"/>
  <c r="S831"/>
  <c r="S844"/>
  <c r="S488"/>
  <c r="S863"/>
  <c r="S796"/>
  <c r="S495"/>
  <c r="S503"/>
  <c r="S527"/>
  <c r="S538"/>
  <c r="S549"/>
  <c r="S560"/>
  <c r="S568"/>
  <c r="S586"/>
  <c r="S594"/>
  <c r="S605"/>
  <c r="S616"/>
  <c r="S627"/>
  <c r="S642"/>
  <c r="S653"/>
  <c r="S664"/>
  <c r="S672"/>
  <c r="S683"/>
  <c r="S694"/>
  <c r="S705"/>
  <c r="S716"/>
  <c r="S724"/>
  <c r="S735"/>
  <c r="S746"/>
  <c r="S757"/>
  <c r="S768"/>
  <c r="S776"/>
  <c r="S787"/>
  <c r="S811"/>
  <c r="S822"/>
  <c r="S833"/>
  <c r="S841"/>
  <c r="S852"/>
  <c r="S89"/>
  <c r="S128"/>
  <c r="S154"/>
  <c r="S180"/>
  <c r="S206"/>
  <c r="S232"/>
  <c r="S258"/>
  <c r="S284"/>
  <c r="S310"/>
  <c r="S336"/>
  <c r="S362"/>
  <c r="S388"/>
  <c r="S414"/>
  <c r="S440"/>
  <c r="T3"/>
  <c r="S738"/>
  <c r="S751"/>
  <c r="S621"/>
  <c r="S543"/>
  <c r="S710"/>
  <c r="S567"/>
  <c r="S803"/>
  <c r="S645"/>
  <c r="S801"/>
  <c r="S656"/>
  <c r="S853"/>
  <c r="S708"/>
  <c r="S838"/>
  <c r="S632"/>
  <c r="S775"/>
  <c r="S91"/>
  <c r="S79"/>
  <c r="S96"/>
  <c r="S86"/>
  <c r="S81"/>
  <c r="S159"/>
  <c r="S211"/>
  <c r="S263"/>
  <c r="S315"/>
  <c r="S367"/>
  <c r="S419"/>
  <c r="S217"/>
  <c r="S269"/>
  <c r="S356"/>
  <c r="S425"/>
  <c r="S151"/>
  <c r="S135"/>
  <c r="S187"/>
  <c r="S282"/>
  <c r="S300"/>
  <c r="S126"/>
  <c r="S144"/>
  <c r="S177"/>
  <c r="S203"/>
  <c r="S214"/>
  <c r="S229"/>
  <c r="S255"/>
  <c r="S266"/>
  <c r="S281"/>
  <c r="S307"/>
  <c r="S318"/>
  <c r="S333"/>
  <c r="S359"/>
  <c r="S370"/>
  <c r="S385"/>
  <c r="S411"/>
  <c r="S422"/>
  <c r="S437"/>
  <c r="S463"/>
  <c r="S95"/>
  <c r="S164"/>
  <c r="S268"/>
  <c r="S92"/>
  <c r="S139"/>
  <c r="S191"/>
  <c r="S93"/>
  <c r="S85"/>
  <c r="S137"/>
  <c r="S172"/>
  <c r="S215"/>
  <c r="S267"/>
  <c r="S293"/>
  <c r="S345"/>
  <c r="S397"/>
  <c r="S432"/>
  <c r="S204"/>
  <c r="S256"/>
  <c r="S308"/>
  <c r="S360"/>
  <c r="S412"/>
  <c r="S464"/>
  <c r="S243"/>
  <c r="S295"/>
  <c r="S347"/>
  <c r="S399"/>
  <c r="S451"/>
  <c r="S723"/>
  <c r="S566"/>
  <c r="S786"/>
  <c r="S814"/>
  <c r="S579"/>
  <c r="S618"/>
  <c r="S210"/>
  <c r="S409"/>
  <c r="S372"/>
  <c r="S149"/>
  <c r="S123"/>
  <c r="S458"/>
  <c r="S695"/>
  <c r="S398"/>
  <c r="S190"/>
  <c r="S408"/>
  <c r="S396"/>
  <c r="S384"/>
  <c r="S228"/>
  <c r="S331"/>
  <c r="S369"/>
  <c r="S438"/>
  <c r="S230"/>
  <c r="S223"/>
  <c r="S280"/>
  <c r="S448"/>
  <c r="S304"/>
  <c r="S264"/>
  <c r="S446"/>
  <c r="S188"/>
  <c r="S150"/>
  <c r="S186"/>
  <c r="S238"/>
  <c r="S216"/>
  <c r="S242"/>
  <c r="S407"/>
  <c r="S171"/>
  <c r="S352"/>
  <c r="S279"/>
  <c r="S364"/>
  <c r="S521"/>
  <c r="S118"/>
  <c r="S249"/>
  <c r="S236"/>
  <c r="S314"/>
  <c r="S227"/>
  <c r="S456"/>
  <c r="S406"/>
  <c r="S145"/>
  <c r="S197"/>
  <c r="S136"/>
  <c r="S132"/>
  <c r="S561"/>
  <c r="S849"/>
  <c r="S431"/>
  <c r="S327"/>
  <c r="S185"/>
  <c r="S433"/>
  <c r="S404"/>
  <c r="S265"/>
  <c r="S260"/>
  <c r="S240"/>
  <c r="S147"/>
  <c r="S288"/>
  <c r="S551"/>
  <c r="S603"/>
  <c r="S836"/>
  <c r="S707"/>
  <c r="S122"/>
  <c r="S329"/>
  <c r="S173"/>
  <c r="S303"/>
  <c r="S444"/>
  <c r="S366"/>
  <c r="S380"/>
  <c r="S133"/>
  <c r="S301"/>
  <c r="S328"/>
  <c r="S392"/>
  <c r="S251"/>
  <c r="S174"/>
  <c r="S262"/>
  <c r="S131"/>
  <c r="S548"/>
  <c r="S394"/>
  <c r="S248"/>
  <c r="S161"/>
  <c r="S391"/>
  <c r="S682"/>
  <c r="S760"/>
  <c r="S80"/>
  <c r="S99"/>
  <c r="S87"/>
  <c r="S78"/>
  <c r="S97"/>
  <c r="S98"/>
  <c r="S202"/>
  <c r="S254"/>
  <c r="S306"/>
  <c r="S358"/>
  <c r="S410"/>
  <c r="S462"/>
  <c r="S252"/>
  <c r="S321"/>
  <c r="S373"/>
  <c r="S460"/>
  <c r="S125"/>
  <c r="S162"/>
  <c r="S178"/>
  <c r="S196"/>
  <c r="S386"/>
  <c r="S320"/>
  <c r="S346"/>
  <c r="S357"/>
  <c r="S379"/>
  <c r="S405"/>
  <c r="S424"/>
  <c r="S450"/>
  <c r="S461"/>
  <c r="S84"/>
  <c r="S138"/>
  <c r="S201"/>
  <c r="S83"/>
  <c r="S100"/>
  <c r="S165"/>
  <c r="S82"/>
  <c r="S158"/>
  <c r="S94"/>
  <c r="S163"/>
  <c r="S189"/>
  <c r="S241"/>
  <c r="S276"/>
  <c r="S319"/>
  <c r="S371"/>
  <c r="S423"/>
  <c r="S449"/>
  <c r="S239"/>
  <c r="S291"/>
  <c r="S343"/>
  <c r="S395"/>
  <c r="S447"/>
  <c r="S226"/>
  <c r="S278"/>
  <c r="S330"/>
  <c r="S382"/>
  <c r="S434"/>
  <c r="S734"/>
  <c r="S788"/>
  <c r="S851"/>
  <c r="S592"/>
  <c r="S552"/>
  <c r="S294"/>
  <c r="S277"/>
  <c r="S604"/>
  <c r="S459"/>
  <c r="S305"/>
  <c r="S200"/>
  <c r="S344"/>
  <c r="S436"/>
  <c r="S332"/>
  <c r="S176"/>
  <c r="S124"/>
  <c r="S435"/>
  <c r="S290"/>
  <c r="S334"/>
  <c r="S152"/>
  <c r="S383"/>
  <c r="S421"/>
  <c r="S134"/>
  <c r="S275"/>
  <c r="S631"/>
  <c r="S644"/>
  <c r="S212"/>
  <c r="S175"/>
  <c r="S253"/>
  <c r="S316"/>
  <c r="S420"/>
  <c r="S825"/>
  <c r="S573"/>
  <c r="S626"/>
  <c r="S655"/>
  <c r="S381"/>
  <c r="S119"/>
  <c r="S292"/>
  <c r="S339"/>
  <c r="S224"/>
  <c r="S342"/>
  <c r="S225"/>
  <c r="S457"/>
  <c r="S393"/>
  <c r="S148"/>
  <c r="S160"/>
  <c r="S341"/>
  <c r="S199"/>
  <c r="S340"/>
  <c r="S677"/>
  <c r="S797"/>
  <c r="S862"/>
  <c r="S355"/>
  <c r="S302"/>
  <c r="S198"/>
  <c r="S445"/>
  <c r="S170"/>
  <c r="S368"/>
  <c r="S317"/>
  <c r="S289"/>
  <c r="S120"/>
  <c r="S121"/>
  <c r="S287"/>
  <c r="S250"/>
  <c r="S237"/>
  <c r="S353"/>
  <c r="S183"/>
  <c r="S717"/>
  <c r="S146"/>
  <c r="S274"/>
  <c r="S443"/>
  <c r="S184"/>
  <c r="S418"/>
  <c r="S771"/>
  <c r="S417"/>
  <c r="S354"/>
  <c r="S326"/>
  <c r="S313"/>
  <c r="S810"/>
  <c r="S157"/>
  <c r="S213"/>
  <c r="S235"/>
  <c r="S209"/>
  <c r="S430"/>
  <c r="S221"/>
  <c r="S130"/>
  <c r="S365"/>
  <c r="S222"/>
  <c r="S429"/>
  <c r="S247"/>
  <c r="S286"/>
  <c r="S261"/>
  <c r="S378"/>
  <c r="S625"/>
  <c r="S234"/>
  <c r="S143"/>
  <c r="S156"/>
  <c r="S390"/>
  <c r="S403"/>
  <c r="S208"/>
  <c r="S273"/>
  <c r="S117"/>
  <c r="S169"/>
  <c r="S416"/>
  <c r="R804"/>
  <c r="R426"/>
  <c r="R374"/>
  <c r="R270"/>
  <c r="R218"/>
  <c r="R166"/>
  <c r="R101"/>
  <c r="R674"/>
  <c r="R557"/>
  <c r="R869"/>
  <c r="R531"/>
  <c r="R622"/>
  <c r="R791"/>
  <c r="R439"/>
  <c r="R283"/>
  <c r="R231"/>
  <c r="R179"/>
  <c r="R127"/>
  <c r="R88"/>
  <c r="R752"/>
  <c r="R648"/>
  <c r="R570"/>
  <c r="R635"/>
  <c r="R726"/>
  <c r="R505"/>
  <c r="Q309" l="1"/>
  <c r="R299"/>
  <c r="R195"/>
  <c r="Q205"/>
  <c r="Q192"/>
  <c r="R182"/>
  <c r="Q322"/>
  <c r="R312"/>
  <c r="Q348"/>
  <c r="R338"/>
  <c r="Q361"/>
  <c r="R351"/>
  <c r="R377"/>
  <c r="Q387"/>
  <c r="R455"/>
  <c r="Q465"/>
  <c r="R442"/>
  <c r="Q452"/>
  <c r="T508"/>
  <c r="T110"/>
  <c r="T109"/>
  <c r="T113"/>
  <c r="T105"/>
  <c r="T108"/>
  <c r="T509"/>
  <c r="T112"/>
  <c r="T111"/>
  <c r="T107"/>
  <c r="T106"/>
  <c r="T104"/>
  <c r="T510"/>
  <c r="T511"/>
  <c r="T512"/>
  <c r="T513"/>
  <c r="T514"/>
  <c r="T515"/>
  <c r="T516"/>
  <c r="T517"/>
  <c r="R24" i="24"/>
  <c r="R32" s="1"/>
  <c r="S8"/>
  <c r="P100"/>
  <c r="P82"/>
  <c r="T485" i="18"/>
  <c r="T857"/>
  <c r="T795"/>
  <c r="T799"/>
  <c r="T500"/>
  <c r="T522"/>
  <c r="T526"/>
  <c r="T539"/>
  <c r="T556"/>
  <c r="T565"/>
  <c r="T569"/>
  <c r="T582"/>
  <c r="T587"/>
  <c r="T600"/>
  <c r="T608"/>
  <c r="T613"/>
  <c r="T634"/>
  <c r="T639"/>
  <c r="T652"/>
  <c r="T660"/>
  <c r="T665"/>
  <c r="T678"/>
  <c r="T482"/>
  <c r="T490"/>
  <c r="T794"/>
  <c r="T798"/>
  <c r="T501"/>
  <c r="T536"/>
  <c r="T540"/>
  <c r="T577"/>
  <c r="T581"/>
  <c r="T487"/>
  <c r="T868"/>
  <c r="T498"/>
  <c r="T532"/>
  <c r="T550"/>
  <c r="T576"/>
  <c r="T593"/>
  <c r="T610"/>
  <c r="T628"/>
  <c r="T654"/>
  <c r="T671"/>
  <c r="T488"/>
  <c r="T796"/>
  <c r="T495"/>
  <c r="T527"/>
  <c r="T560"/>
  <c r="T568"/>
  <c r="T607"/>
  <c r="T616"/>
  <c r="T642"/>
  <c r="T651"/>
  <c r="T683"/>
  <c r="T694"/>
  <c r="T705"/>
  <c r="T716"/>
  <c r="T724"/>
  <c r="T735"/>
  <c r="T746"/>
  <c r="T757"/>
  <c r="T768"/>
  <c r="T776"/>
  <c r="T787"/>
  <c r="T811"/>
  <c r="T822"/>
  <c r="T833"/>
  <c r="T841"/>
  <c r="T852"/>
  <c r="T89"/>
  <c r="T128"/>
  <c r="T154"/>
  <c r="T180"/>
  <c r="T206"/>
  <c r="T232"/>
  <c r="T258"/>
  <c r="T284"/>
  <c r="T310"/>
  <c r="T336"/>
  <c r="T362"/>
  <c r="T388"/>
  <c r="T414"/>
  <c r="T440"/>
  <c r="T588"/>
  <c r="T627"/>
  <c r="T653"/>
  <c r="T666"/>
  <c r="T684"/>
  <c r="T693"/>
  <c r="T701"/>
  <c r="T714"/>
  <c r="T727"/>
  <c r="T736"/>
  <c r="T745"/>
  <c r="T753"/>
  <c r="T762"/>
  <c r="T779"/>
  <c r="T805"/>
  <c r="T823"/>
  <c r="T831"/>
  <c r="T844"/>
  <c r="T491"/>
  <c r="T493"/>
  <c r="T519"/>
  <c r="T545"/>
  <c r="T554"/>
  <c r="T580"/>
  <c r="T589"/>
  <c r="T606"/>
  <c r="T623"/>
  <c r="T649"/>
  <c r="T658"/>
  <c r="T484"/>
  <c r="T867"/>
  <c r="T499"/>
  <c r="T534"/>
  <c r="T553"/>
  <c r="T575"/>
  <c r="T612"/>
  <c r="T638"/>
  <c r="T664"/>
  <c r="T685"/>
  <c r="T696"/>
  <c r="T711"/>
  <c r="T722"/>
  <c r="T733"/>
  <c r="T744"/>
  <c r="T755"/>
  <c r="T763"/>
  <c r="T774"/>
  <c r="T785"/>
  <c r="T809"/>
  <c r="T820"/>
  <c r="T828"/>
  <c r="T839"/>
  <c r="T850"/>
  <c r="T605"/>
  <c r="T670"/>
  <c r="T686"/>
  <c r="T691"/>
  <c r="T704"/>
  <c r="T712"/>
  <c r="T721"/>
  <c r="T725"/>
  <c r="T747"/>
  <c r="T756"/>
  <c r="T764"/>
  <c r="T769"/>
  <c r="T782"/>
  <c r="T790"/>
  <c r="T808"/>
  <c r="T821"/>
  <c r="T829"/>
  <c r="T834"/>
  <c r="T847"/>
  <c r="T855"/>
  <c r="U3"/>
  <c r="T480"/>
  <c r="T489"/>
  <c r="T866"/>
  <c r="T496"/>
  <c r="T504"/>
  <c r="T530"/>
  <c r="T535"/>
  <c r="T574"/>
  <c r="T578"/>
  <c r="T591"/>
  <c r="T595"/>
  <c r="T617"/>
  <c r="T630"/>
  <c r="T643"/>
  <c r="T647"/>
  <c r="T669"/>
  <c r="T673"/>
  <c r="T486"/>
  <c r="T861"/>
  <c r="T865"/>
  <c r="T802"/>
  <c r="T497"/>
  <c r="T525"/>
  <c r="T529"/>
  <c r="T547"/>
  <c r="T555"/>
  <c r="T562"/>
  <c r="T590"/>
  <c r="T599"/>
  <c r="T860"/>
  <c r="T506"/>
  <c r="T518" s="1"/>
  <c r="T524"/>
  <c r="T541"/>
  <c r="T558"/>
  <c r="T584"/>
  <c r="T602"/>
  <c r="T619"/>
  <c r="T636"/>
  <c r="T662"/>
  <c r="T680"/>
  <c r="T863"/>
  <c r="T503"/>
  <c r="T538"/>
  <c r="T549"/>
  <c r="T594"/>
  <c r="T633"/>
  <c r="T659"/>
  <c r="T668"/>
  <c r="T690"/>
  <c r="T698"/>
  <c r="T709"/>
  <c r="T720"/>
  <c r="T731"/>
  <c r="T742"/>
  <c r="T750"/>
  <c r="T761"/>
  <c r="T772"/>
  <c r="T783"/>
  <c r="T807"/>
  <c r="T815"/>
  <c r="T826"/>
  <c r="T837"/>
  <c r="T848"/>
  <c r="T76"/>
  <c r="T102"/>
  <c r="T114" s="1"/>
  <c r="T115"/>
  <c r="T141"/>
  <c r="T167"/>
  <c r="T193"/>
  <c r="T219"/>
  <c r="T245"/>
  <c r="T271"/>
  <c r="T297"/>
  <c r="T323"/>
  <c r="T349"/>
  <c r="T375"/>
  <c r="T401"/>
  <c r="T427"/>
  <c r="T453"/>
  <c r="T601"/>
  <c r="T614"/>
  <c r="T640"/>
  <c r="T679"/>
  <c r="T688"/>
  <c r="T697"/>
  <c r="T706"/>
  <c r="T719"/>
  <c r="T732"/>
  <c r="T740"/>
  <c r="T749"/>
  <c r="T758"/>
  <c r="T766"/>
  <c r="T784"/>
  <c r="T818"/>
  <c r="T827"/>
  <c r="T840"/>
  <c r="T483"/>
  <c r="T864"/>
  <c r="T502"/>
  <c r="T528"/>
  <c r="T537"/>
  <c r="T563"/>
  <c r="T571"/>
  <c r="T597"/>
  <c r="T615"/>
  <c r="T641"/>
  <c r="T667"/>
  <c r="T675"/>
  <c r="T859"/>
  <c r="T800"/>
  <c r="T523"/>
  <c r="T542"/>
  <c r="T564"/>
  <c r="T586"/>
  <c r="T620"/>
  <c r="T629"/>
  <c r="T646"/>
  <c r="T672"/>
  <c r="T681"/>
  <c r="T692"/>
  <c r="T703"/>
  <c r="T718"/>
  <c r="T737"/>
  <c r="T748"/>
  <c r="T759"/>
  <c r="T770"/>
  <c r="T781"/>
  <c r="T789"/>
  <c r="T813"/>
  <c r="T824"/>
  <c r="T835"/>
  <c r="T846"/>
  <c r="T854"/>
  <c r="T657"/>
  <c r="T699"/>
  <c r="T730"/>
  <c r="T738"/>
  <c r="T743"/>
  <c r="T773"/>
  <c r="T777"/>
  <c r="T812"/>
  <c r="T816"/>
  <c r="T842"/>
  <c r="T792"/>
  <c r="T621"/>
  <c r="T751"/>
  <c r="T708"/>
  <c r="T803"/>
  <c r="T567"/>
  <c r="T801"/>
  <c r="T682"/>
  <c r="T81"/>
  <c r="T159"/>
  <c r="T211"/>
  <c r="T263"/>
  <c r="T315"/>
  <c r="T367"/>
  <c r="T419"/>
  <c r="T78"/>
  <c r="T97"/>
  <c r="T94"/>
  <c r="T163"/>
  <c r="T189"/>
  <c r="T241"/>
  <c r="T276"/>
  <c r="T319"/>
  <c r="T371"/>
  <c r="T423"/>
  <c r="T449"/>
  <c r="T93"/>
  <c r="T92"/>
  <c r="T139"/>
  <c r="T191"/>
  <c r="T226"/>
  <c r="T252"/>
  <c r="T278"/>
  <c r="T321"/>
  <c r="T347"/>
  <c r="T373"/>
  <c r="T399"/>
  <c r="T434"/>
  <c r="T460"/>
  <c r="T91"/>
  <c r="T158"/>
  <c r="T79"/>
  <c r="T96"/>
  <c r="T239"/>
  <c r="T291"/>
  <c r="T343"/>
  <c r="T395"/>
  <c r="T447"/>
  <c r="T84"/>
  <c r="T138"/>
  <c r="T164"/>
  <c r="T788"/>
  <c r="T566"/>
  <c r="T450"/>
  <c r="T357"/>
  <c r="T300"/>
  <c r="T282"/>
  <c r="T187"/>
  <c r="T135"/>
  <c r="T277"/>
  <c r="T144"/>
  <c r="T126"/>
  <c r="T461"/>
  <c r="T346"/>
  <c r="T178"/>
  <c r="T305"/>
  <c r="T344"/>
  <c r="T176"/>
  <c r="T124"/>
  <c r="T370"/>
  <c r="T266"/>
  <c r="T162"/>
  <c r="T463"/>
  <c r="T411"/>
  <c r="T359"/>
  <c r="T333"/>
  <c r="T255"/>
  <c r="T203"/>
  <c r="T151"/>
  <c r="T604"/>
  <c r="T552"/>
  <c r="T383"/>
  <c r="T579"/>
  <c r="T290"/>
  <c r="T334"/>
  <c r="T332"/>
  <c r="T436"/>
  <c r="T408"/>
  <c r="T695"/>
  <c r="T123"/>
  <c r="T438"/>
  <c r="T150"/>
  <c r="T459"/>
  <c r="T294"/>
  <c r="T618"/>
  <c r="T364"/>
  <c r="T644"/>
  <c r="T238"/>
  <c r="T119"/>
  <c r="T224"/>
  <c r="T316"/>
  <c r="T134"/>
  <c r="T352"/>
  <c r="T407"/>
  <c r="T457"/>
  <c r="T420"/>
  <c r="T279"/>
  <c r="T655"/>
  <c r="T240"/>
  <c r="T236"/>
  <c r="T288"/>
  <c r="T148"/>
  <c r="T849"/>
  <c r="T260"/>
  <c r="T341"/>
  <c r="T147"/>
  <c r="T199"/>
  <c r="T393"/>
  <c r="T287"/>
  <c r="T445"/>
  <c r="T225"/>
  <c r="T185"/>
  <c r="T121"/>
  <c r="T160"/>
  <c r="T122"/>
  <c r="T262"/>
  <c r="T404"/>
  <c r="T380"/>
  <c r="T368"/>
  <c r="T292"/>
  <c r="T862"/>
  <c r="T836"/>
  <c r="T146"/>
  <c r="T353"/>
  <c r="T392"/>
  <c r="T443"/>
  <c r="T133"/>
  <c r="T237"/>
  <c r="T251"/>
  <c r="T183"/>
  <c r="T543"/>
  <c r="T632"/>
  <c r="T853"/>
  <c r="T656"/>
  <c r="T710"/>
  <c r="T645"/>
  <c r="T98"/>
  <c r="T202"/>
  <c r="T254"/>
  <c r="T306"/>
  <c r="T358"/>
  <c r="T410"/>
  <c r="T462"/>
  <c r="T86"/>
  <c r="T85"/>
  <c r="T137"/>
  <c r="T172"/>
  <c r="T215"/>
  <c r="T267"/>
  <c r="T293"/>
  <c r="T345"/>
  <c r="T397"/>
  <c r="T432"/>
  <c r="T82"/>
  <c r="T83"/>
  <c r="T100"/>
  <c r="T165"/>
  <c r="T217"/>
  <c r="T243"/>
  <c r="T269"/>
  <c r="T295"/>
  <c r="T330"/>
  <c r="T356"/>
  <c r="T382"/>
  <c r="T425"/>
  <c r="T451"/>
  <c r="T80"/>
  <c r="T99"/>
  <c r="T87"/>
  <c r="T204"/>
  <c r="T256"/>
  <c r="T308"/>
  <c r="T360"/>
  <c r="T412"/>
  <c r="T464"/>
  <c r="T95"/>
  <c r="T201"/>
  <c r="T268"/>
  <c r="T838"/>
  <c r="T775"/>
  <c r="T760"/>
  <c r="T405"/>
  <c r="T320"/>
  <c r="T210"/>
  <c r="T409"/>
  <c r="T149"/>
  <c r="T458"/>
  <c r="T592"/>
  <c r="T723"/>
  <c r="T734"/>
  <c r="T424"/>
  <c r="T379"/>
  <c r="T386"/>
  <c r="T196"/>
  <c r="T398"/>
  <c r="T190"/>
  <c r="T331"/>
  <c r="T786"/>
  <c r="T851"/>
  <c r="T422"/>
  <c r="T318"/>
  <c r="T214"/>
  <c r="T437"/>
  <c r="T385"/>
  <c r="T307"/>
  <c r="T281"/>
  <c r="T229"/>
  <c r="T177"/>
  <c r="T125"/>
  <c r="T814"/>
  <c r="T369"/>
  <c r="T435"/>
  <c r="T152"/>
  <c r="T228"/>
  <c r="T280"/>
  <c r="T384"/>
  <c r="T396"/>
  <c r="T200"/>
  <c r="T304"/>
  <c r="T446"/>
  <c r="T230"/>
  <c r="T216"/>
  <c r="T223"/>
  <c r="T264"/>
  <c r="T372"/>
  <c r="T573"/>
  <c r="T118"/>
  <c r="T249"/>
  <c r="T421"/>
  <c r="T253"/>
  <c r="T212"/>
  <c r="T188"/>
  <c r="T175"/>
  <c r="T242"/>
  <c r="T186"/>
  <c r="T197"/>
  <c r="T381"/>
  <c r="T825"/>
  <c r="T431"/>
  <c r="T406"/>
  <c r="T631"/>
  <c r="T227"/>
  <c r="T456"/>
  <c r="T275"/>
  <c r="T314"/>
  <c r="T339"/>
  <c r="T448"/>
  <c r="T171"/>
  <c r="T521"/>
  <c r="T626"/>
  <c r="T603"/>
  <c r="T797"/>
  <c r="T551"/>
  <c r="T327"/>
  <c r="T265"/>
  <c r="T561"/>
  <c r="T342"/>
  <c r="T433"/>
  <c r="T145"/>
  <c r="T340"/>
  <c r="T132"/>
  <c r="T170"/>
  <c r="T366"/>
  <c r="T173"/>
  <c r="T136"/>
  <c r="T677"/>
  <c r="T707"/>
  <c r="T548"/>
  <c r="T289"/>
  <c r="T301"/>
  <c r="T120"/>
  <c r="T250"/>
  <c r="T394"/>
  <c r="T328"/>
  <c r="T329"/>
  <c r="T198"/>
  <c r="T717"/>
  <c r="T174"/>
  <c r="T313"/>
  <c r="T317"/>
  <c r="T810"/>
  <c r="T157"/>
  <c r="T418"/>
  <c r="T184"/>
  <c r="T391"/>
  <c r="T771"/>
  <c r="T235"/>
  <c r="T209"/>
  <c r="T213"/>
  <c r="T131"/>
  <c r="T444"/>
  <c r="T303"/>
  <c r="T302"/>
  <c r="T355"/>
  <c r="T161"/>
  <c r="T274"/>
  <c r="T417"/>
  <c r="T354"/>
  <c r="T248"/>
  <c r="T326"/>
  <c r="T390"/>
  <c r="T143"/>
  <c r="T221"/>
  <c r="T365"/>
  <c r="T117"/>
  <c r="T429"/>
  <c r="T222"/>
  <c r="T273"/>
  <c r="T416"/>
  <c r="T169"/>
  <c r="T286"/>
  <c r="T261"/>
  <c r="T430"/>
  <c r="T378"/>
  <c r="T625"/>
  <c r="T234"/>
  <c r="T156"/>
  <c r="T247"/>
  <c r="T403"/>
  <c r="T208"/>
  <c r="T130"/>
  <c r="S5" i="24"/>
  <c r="T4" i="18"/>
  <c r="S426"/>
  <c r="S374"/>
  <c r="S270"/>
  <c r="S218"/>
  <c r="S166"/>
  <c r="S101"/>
  <c r="S856"/>
  <c r="S791"/>
  <c r="S765"/>
  <c r="S726"/>
  <c r="S687"/>
  <c r="S648"/>
  <c r="S609"/>
  <c r="S570"/>
  <c r="S505"/>
  <c r="S869"/>
  <c r="S804"/>
  <c r="S439"/>
  <c r="S283"/>
  <c r="S231"/>
  <c r="S179"/>
  <c r="S127"/>
  <c r="S88"/>
  <c r="S830"/>
  <c r="S778"/>
  <c r="S700"/>
  <c r="S622"/>
  <c r="S531"/>
  <c r="S492"/>
  <c r="S400"/>
  <c r="S296"/>
  <c r="S244"/>
  <c r="S140"/>
  <c r="S843"/>
  <c r="S817"/>
  <c r="S713"/>
  <c r="S661"/>
  <c r="S635"/>
  <c r="S583"/>
  <c r="S544"/>
  <c r="S413"/>
  <c r="S257"/>
  <c r="S153"/>
  <c r="S752"/>
  <c r="S674"/>
  <c r="S596"/>
  <c r="S557"/>
  <c r="R205" l="1"/>
  <c r="S195"/>
  <c r="S312"/>
  <c r="R322"/>
  <c r="R192"/>
  <c r="S182"/>
  <c r="R309"/>
  <c r="S299"/>
  <c r="R348"/>
  <c r="S338"/>
  <c r="S377"/>
  <c r="R387"/>
  <c r="R361"/>
  <c r="S351"/>
  <c r="R452"/>
  <c r="S442"/>
  <c r="R465"/>
  <c r="S455"/>
  <c r="U508"/>
  <c r="U509"/>
  <c r="U109"/>
  <c r="U113"/>
  <c r="U112"/>
  <c r="U106"/>
  <c r="U111"/>
  <c r="U110"/>
  <c r="U105"/>
  <c r="U108"/>
  <c r="U104"/>
  <c r="U107"/>
  <c r="U510"/>
  <c r="U511"/>
  <c r="U512"/>
  <c r="U513"/>
  <c r="U514"/>
  <c r="U515"/>
  <c r="U516"/>
  <c r="U517"/>
  <c r="S24" i="24"/>
  <c r="S32" s="1"/>
  <c r="T8"/>
  <c r="U4" i="18"/>
  <c r="T5" i="24"/>
  <c r="U530" i="18"/>
  <c r="U574"/>
  <c r="U591"/>
  <c r="U617"/>
  <c r="U643"/>
  <c r="U669"/>
  <c r="U861"/>
  <c r="U802"/>
  <c r="U525"/>
  <c r="U547"/>
  <c r="U555"/>
  <c r="U590"/>
  <c r="U538"/>
  <c r="U659"/>
  <c r="U601"/>
  <c r="U528"/>
  <c r="U563"/>
  <c r="U667"/>
  <c r="U620"/>
  <c r="U672"/>
  <c r="U730"/>
  <c r="U738"/>
  <c r="U773"/>
  <c r="U812"/>
  <c r="U486"/>
  <c r="U865"/>
  <c r="U497"/>
  <c r="U529"/>
  <c r="U562"/>
  <c r="U588"/>
  <c r="U614"/>
  <c r="U633"/>
  <c r="U651"/>
  <c r="U681"/>
  <c r="U692"/>
  <c r="U703"/>
  <c r="U718"/>
  <c r="U737"/>
  <c r="U748"/>
  <c r="U759"/>
  <c r="U770"/>
  <c r="U781"/>
  <c r="U789"/>
  <c r="U813"/>
  <c r="U824"/>
  <c r="U835"/>
  <c r="U846"/>
  <c r="U854"/>
  <c r="U487"/>
  <c r="U860"/>
  <c r="U493"/>
  <c r="U502"/>
  <c r="U524"/>
  <c r="U537"/>
  <c r="U550"/>
  <c r="U558"/>
  <c r="U576"/>
  <c r="U589"/>
  <c r="U602"/>
  <c r="U610"/>
  <c r="U623"/>
  <c r="U636"/>
  <c r="U654"/>
  <c r="U662"/>
  <c r="U675"/>
  <c r="U684"/>
  <c r="U693"/>
  <c r="U701"/>
  <c r="U714"/>
  <c r="U727"/>
  <c r="U736"/>
  <c r="U745"/>
  <c r="U753"/>
  <c r="U762"/>
  <c r="U779"/>
  <c r="U805"/>
  <c r="U823"/>
  <c r="U831"/>
  <c r="U844"/>
  <c r="U488"/>
  <c r="U863"/>
  <c r="U800"/>
  <c r="U499"/>
  <c r="U523"/>
  <c r="U534"/>
  <c r="U549"/>
  <c r="U564"/>
  <c r="U575"/>
  <c r="U594"/>
  <c r="U612"/>
  <c r="U627"/>
  <c r="U646"/>
  <c r="U664"/>
  <c r="U679"/>
  <c r="U690"/>
  <c r="U698"/>
  <c r="U709"/>
  <c r="U720"/>
  <c r="U731"/>
  <c r="U742"/>
  <c r="U750"/>
  <c r="U761"/>
  <c r="U772"/>
  <c r="U783"/>
  <c r="U807"/>
  <c r="U815"/>
  <c r="U826"/>
  <c r="U837"/>
  <c r="U848"/>
  <c r="U76"/>
  <c r="U102"/>
  <c r="U114" s="1"/>
  <c r="U115"/>
  <c r="U141"/>
  <c r="U167"/>
  <c r="U193"/>
  <c r="U219"/>
  <c r="U245"/>
  <c r="U271"/>
  <c r="U297"/>
  <c r="U323"/>
  <c r="U349"/>
  <c r="U375"/>
  <c r="U401"/>
  <c r="U427"/>
  <c r="U453"/>
  <c r="U485"/>
  <c r="U857"/>
  <c r="U799"/>
  <c r="U500"/>
  <c r="U526"/>
  <c r="U569"/>
  <c r="U587"/>
  <c r="U613"/>
  <c r="U639"/>
  <c r="U665"/>
  <c r="U691"/>
  <c r="U725"/>
  <c r="U769"/>
  <c r="U808"/>
  <c r="U834"/>
  <c r="V3"/>
  <c r="U795"/>
  <c r="U522"/>
  <c r="U539"/>
  <c r="U556"/>
  <c r="U565"/>
  <c r="U582"/>
  <c r="U600"/>
  <c r="U608"/>
  <c r="U634"/>
  <c r="U652"/>
  <c r="U660"/>
  <c r="U678"/>
  <c r="U794"/>
  <c r="U536"/>
  <c r="U577"/>
  <c r="U868"/>
  <c r="U796"/>
  <c r="U560"/>
  <c r="U607"/>
  <c r="U642"/>
  <c r="U653"/>
  <c r="U545"/>
  <c r="U580"/>
  <c r="U649"/>
  <c r="U670"/>
  <c r="U686"/>
  <c r="U704"/>
  <c r="U712"/>
  <c r="U721"/>
  <c r="U747"/>
  <c r="U756"/>
  <c r="U764"/>
  <c r="U782"/>
  <c r="U790"/>
  <c r="U821"/>
  <c r="U829"/>
  <c r="U847"/>
  <c r="U855"/>
  <c r="U482"/>
  <c r="U490"/>
  <c r="U798"/>
  <c r="U501"/>
  <c r="U540"/>
  <c r="U581"/>
  <c r="U599"/>
  <c r="U629"/>
  <c r="U640"/>
  <c r="U666"/>
  <c r="U685"/>
  <c r="U696"/>
  <c r="U711"/>
  <c r="U722"/>
  <c r="U733"/>
  <c r="U744"/>
  <c r="U755"/>
  <c r="U763"/>
  <c r="U774"/>
  <c r="U785"/>
  <c r="U809"/>
  <c r="U820"/>
  <c r="U828"/>
  <c r="U839"/>
  <c r="U850"/>
  <c r="U483"/>
  <c r="U491"/>
  <c r="U864"/>
  <c r="U498"/>
  <c r="U506"/>
  <c r="U518" s="1"/>
  <c r="U519"/>
  <c r="U532"/>
  <c r="U541"/>
  <c r="U554"/>
  <c r="U571"/>
  <c r="U584"/>
  <c r="U593"/>
  <c r="U606"/>
  <c r="U619"/>
  <c r="U628"/>
  <c r="U641"/>
  <c r="U658"/>
  <c r="U671"/>
  <c r="U680"/>
  <c r="U688"/>
  <c r="U697"/>
  <c r="U706"/>
  <c r="U719"/>
  <c r="U732"/>
  <c r="U740"/>
  <c r="U749"/>
  <c r="U758"/>
  <c r="U766"/>
  <c r="U784"/>
  <c r="U818"/>
  <c r="U827"/>
  <c r="U840"/>
  <c r="U484"/>
  <c r="U859"/>
  <c r="U867"/>
  <c r="U495"/>
  <c r="U503"/>
  <c r="U527"/>
  <c r="U542"/>
  <c r="U553"/>
  <c r="U568"/>
  <c r="U586"/>
  <c r="U605"/>
  <c r="U616"/>
  <c r="U638"/>
  <c r="U657"/>
  <c r="U668"/>
  <c r="U683"/>
  <c r="U694"/>
  <c r="U705"/>
  <c r="U716"/>
  <c r="U724"/>
  <c r="U735"/>
  <c r="U746"/>
  <c r="U757"/>
  <c r="U768"/>
  <c r="U776"/>
  <c r="U787"/>
  <c r="U811"/>
  <c r="U822"/>
  <c r="U833"/>
  <c r="U841"/>
  <c r="U852"/>
  <c r="U89"/>
  <c r="U128"/>
  <c r="U154"/>
  <c r="U180"/>
  <c r="U206"/>
  <c r="U232"/>
  <c r="U258"/>
  <c r="U284"/>
  <c r="U310"/>
  <c r="U336"/>
  <c r="U362"/>
  <c r="U388"/>
  <c r="U414"/>
  <c r="U440"/>
  <c r="U480"/>
  <c r="U489"/>
  <c r="U866"/>
  <c r="U496"/>
  <c r="U504"/>
  <c r="U535"/>
  <c r="U578"/>
  <c r="U595"/>
  <c r="U630"/>
  <c r="U647"/>
  <c r="U673"/>
  <c r="U699"/>
  <c r="U743"/>
  <c r="U777"/>
  <c r="U816"/>
  <c r="U842"/>
  <c r="U597"/>
  <c r="U792"/>
  <c r="U615"/>
  <c r="U708"/>
  <c r="U853"/>
  <c r="U656"/>
  <c r="U710"/>
  <c r="U645"/>
  <c r="U83"/>
  <c r="U100"/>
  <c r="U165"/>
  <c r="U217"/>
  <c r="U243"/>
  <c r="U269"/>
  <c r="U295"/>
  <c r="U330"/>
  <c r="U356"/>
  <c r="U382"/>
  <c r="U425"/>
  <c r="U451"/>
  <c r="U82"/>
  <c r="U85"/>
  <c r="U137"/>
  <c r="U172"/>
  <c r="U215"/>
  <c r="U267"/>
  <c r="U293"/>
  <c r="U345"/>
  <c r="U397"/>
  <c r="U432"/>
  <c r="U84"/>
  <c r="U201"/>
  <c r="U79"/>
  <c r="U96"/>
  <c r="U239"/>
  <c r="U291"/>
  <c r="U343"/>
  <c r="U395"/>
  <c r="U447"/>
  <c r="U78"/>
  <c r="U97"/>
  <c r="U98"/>
  <c r="U202"/>
  <c r="U254"/>
  <c r="U306"/>
  <c r="U358"/>
  <c r="U367"/>
  <c r="U410"/>
  <c r="U419"/>
  <c r="U462"/>
  <c r="U80"/>
  <c r="U99"/>
  <c r="U567"/>
  <c r="U543"/>
  <c r="U409"/>
  <c r="U760"/>
  <c r="U838"/>
  <c r="U424"/>
  <c r="U386"/>
  <c r="U398"/>
  <c r="U190"/>
  <c r="U307"/>
  <c r="U775"/>
  <c r="U369"/>
  <c r="U124"/>
  <c r="U152"/>
  <c r="U357"/>
  <c r="U125"/>
  <c r="U200"/>
  <c r="U255"/>
  <c r="U422"/>
  <c r="U723"/>
  <c r="U203"/>
  <c r="U370"/>
  <c r="U230"/>
  <c r="U461"/>
  <c r="U385"/>
  <c r="U318"/>
  <c r="U229"/>
  <c r="U223"/>
  <c r="U264"/>
  <c r="U372"/>
  <c r="U320"/>
  <c r="U266"/>
  <c r="U446"/>
  <c r="U253"/>
  <c r="U212"/>
  <c r="U644"/>
  <c r="U459"/>
  <c r="U384"/>
  <c r="U304"/>
  <c r="U238"/>
  <c r="U383"/>
  <c r="U381"/>
  <c r="U695"/>
  <c r="U332"/>
  <c r="U175"/>
  <c r="U456"/>
  <c r="U186"/>
  <c r="U407"/>
  <c r="U435"/>
  <c r="U327"/>
  <c r="U825"/>
  <c r="U316"/>
  <c r="U457"/>
  <c r="U134"/>
  <c r="U118"/>
  <c r="U275"/>
  <c r="U521"/>
  <c r="U314"/>
  <c r="U288"/>
  <c r="U341"/>
  <c r="U366"/>
  <c r="U364"/>
  <c r="U551"/>
  <c r="U145"/>
  <c r="U561"/>
  <c r="U170"/>
  <c r="U262"/>
  <c r="U185"/>
  <c r="U751"/>
  <c r="U621"/>
  <c r="U803"/>
  <c r="U632"/>
  <c r="U682"/>
  <c r="U92"/>
  <c r="U139"/>
  <c r="U191"/>
  <c r="U226"/>
  <c r="U252"/>
  <c r="U278"/>
  <c r="U321"/>
  <c r="U347"/>
  <c r="U373"/>
  <c r="U399"/>
  <c r="U434"/>
  <c r="U460"/>
  <c r="U93"/>
  <c r="U94"/>
  <c r="U163"/>
  <c r="U189"/>
  <c r="U241"/>
  <c r="U276"/>
  <c r="U319"/>
  <c r="U371"/>
  <c r="U423"/>
  <c r="U449"/>
  <c r="U95"/>
  <c r="U158"/>
  <c r="U138"/>
  <c r="U164"/>
  <c r="U87"/>
  <c r="U204"/>
  <c r="U256"/>
  <c r="U308"/>
  <c r="U360"/>
  <c r="U412"/>
  <c r="U464"/>
  <c r="U86"/>
  <c r="U81"/>
  <c r="U159"/>
  <c r="U211"/>
  <c r="U263"/>
  <c r="U315"/>
  <c r="U91"/>
  <c r="U268"/>
  <c r="U801"/>
  <c r="U300"/>
  <c r="U282"/>
  <c r="U187"/>
  <c r="U135"/>
  <c r="U144"/>
  <c r="U126"/>
  <c r="U305"/>
  <c r="U359"/>
  <c r="U604"/>
  <c r="U176"/>
  <c r="U344"/>
  <c r="U277"/>
  <c r="U149"/>
  <c r="U579"/>
  <c r="U334"/>
  <c r="U379"/>
  <c r="U566"/>
  <c r="U788"/>
  <c r="U281"/>
  <c r="U290"/>
  <c r="U331"/>
  <c r="U408"/>
  <c r="U162"/>
  <c r="U214"/>
  <c r="U333"/>
  <c r="U851"/>
  <c r="U458"/>
  <c r="U151"/>
  <c r="U438"/>
  <c r="U346"/>
  <c r="U450"/>
  <c r="U177"/>
  <c r="U178"/>
  <c r="U196"/>
  <c r="U463"/>
  <c r="U592"/>
  <c r="U437"/>
  <c r="U734"/>
  <c r="U786"/>
  <c r="U210"/>
  <c r="U405"/>
  <c r="U411"/>
  <c r="U814"/>
  <c r="U552"/>
  <c r="U421"/>
  <c r="U294"/>
  <c r="U216"/>
  <c r="U228"/>
  <c r="U119"/>
  <c r="U396"/>
  <c r="U224"/>
  <c r="U618"/>
  <c r="U123"/>
  <c r="U436"/>
  <c r="U280"/>
  <c r="U352"/>
  <c r="U150"/>
  <c r="U420"/>
  <c r="U626"/>
  <c r="U655"/>
  <c r="U573"/>
  <c r="U431"/>
  <c r="U249"/>
  <c r="U240"/>
  <c r="U631"/>
  <c r="U339"/>
  <c r="U197"/>
  <c r="U265"/>
  <c r="U406"/>
  <c r="U227"/>
  <c r="U448"/>
  <c r="U188"/>
  <c r="U171"/>
  <c r="U242"/>
  <c r="U147"/>
  <c r="U393"/>
  <c r="U225"/>
  <c r="U279"/>
  <c r="U342"/>
  <c r="U380"/>
  <c r="U368"/>
  <c r="U603"/>
  <c r="U797"/>
  <c r="U707"/>
  <c r="U836"/>
  <c r="U146"/>
  <c r="U292"/>
  <c r="U121"/>
  <c r="U392"/>
  <c r="U443"/>
  <c r="U132"/>
  <c r="U287"/>
  <c r="U148"/>
  <c r="U183"/>
  <c r="U131"/>
  <c r="U849"/>
  <c r="U237"/>
  <c r="U444"/>
  <c r="U404"/>
  <c r="U445"/>
  <c r="U260"/>
  <c r="U677"/>
  <c r="U329"/>
  <c r="U250"/>
  <c r="U120"/>
  <c r="U394"/>
  <c r="U174"/>
  <c r="U317"/>
  <c r="U355"/>
  <c r="U417"/>
  <c r="U354"/>
  <c r="U328"/>
  <c r="U391"/>
  <c r="U326"/>
  <c r="U173"/>
  <c r="U136"/>
  <c r="U160"/>
  <c r="U199"/>
  <c r="U289"/>
  <c r="U433"/>
  <c r="U133"/>
  <c r="U236"/>
  <c r="U122"/>
  <c r="U301"/>
  <c r="U353"/>
  <c r="U717"/>
  <c r="U340"/>
  <c r="U313"/>
  <c r="U548"/>
  <c r="U862"/>
  <c r="U157"/>
  <c r="U198"/>
  <c r="U303"/>
  <c r="U184"/>
  <c r="U302"/>
  <c r="U251"/>
  <c r="U810"/>
  <c r="U235"/>
  <c r="U418"/>
  <c r="U209"/>
  <c r="U274"/>
  <c r="U161"/>
  <c r="U771"/>
  <c r="U286"/>
  <c r="U378"/>
  <c r="U213"/>
  <c r="U625"/>
  <c r="U156"/>
  <c r="U130"/>
  <c r="U208"/>
  <c r="U365"/>
  <c r="U273"/>
  <c r="U416"/>
  <c r="U169"/>
  <c r="U248"/>
  <c r="U390"/>
  <c r="U430"/>
  <c r="U261"/>
  <c r="U143"/>
  <c r="U221"/>
  <c r="U117"/>
  <c r="U234"/>
  <c r="U247"/>
  <c r="U222"/>
  <c r="U429"/>
  <c r="U403"/>
  <c r="T687"/>
  <c r="T609"/>
  <c r="T830"/>
  <c r="T778"/>
  <c r="T700"/>
  <c r="T439"/>
  <c r="T283"/>
  <c r="T231"/>
  <c r="T179"/>
  <c r="T127"/>
  <c r="T88"/>
  <c r="T648"/>
  <c r="T570"/>
  <c r="T661"/>
  <c r="T557"/>
  <c r="T505"/>
  <c r="T856"/>
  <c r="T791"/>
  <c r="T765"/>
  <c r="T726"/>
  <c r="T400"/>
  <c r="T296"/>
  <c r="T244"/>
  <c r="T140"/>
  <c r="T869"/>
  <c r="T804"/>
  <c r="T583"/>
  <c r="T752"/>
  <c r="T413"/>
  <c r="T257"/>
  <c r="T153"/>
  <c r="T674"/>
  <c r="T596"/>
  <c r="T492"/>
  <c r="T635"/>
  <c r="T531"/>
  <c r="T843"/>
  <c r="T817"/>
  <c r="T713"/>
  <c r="T426"/>
  <c r="T374"/>
  <c r="T270"/>
  <c r="T218"/>
  <c r="T166"/>
  <c r="T101"/>
  <c r="T622"/>
  <c r="T544"/>
  <c r="S322" l="1"/>
  <c r="T312"/>
  <c r="T299"/>
  <c r="S309"/>
  <c r="T182"/>
  <c r="S192"/>
  <c r="T195"/>
  <c r="S205"/>
  <c r="T338"/>
  <c r="S348"/>
  <c r="S387"/>
  <c r="T377"/>
  <c r="S361"/>
  <c r="T351"/>
  <c r="S465"/>
  <c r="T455"/>
  <c r="S452"/>
  <c r="T442"/>
  <c r="V508"/>
  <c r="V112"/>
  <c r="V111"/>
  <c r="V107"/>
  <c r="V106"/>
  <c r="V104"/>
  <c r="V509"/>
  <c r="V110"/>
  <c r="V109"/>
  <c r="V113"/>
  <c r="V105"/>
  <c r="V108"/>
  <c r="V510"/>
  <c r="V511"/>
  <c r="V512"/>
  <c r="V513"/>
  <c r="V514"/>
  <c r="V515"/>
  <c r="V516"/>
  <c r="V517"/>
  <c r="U8" i="24"/>
  <c r="T24"/>
  <c r="T32" s="1"/>
  <c r="U5"/>
  <c r="V4" i="18"/>
  <c r="U609"/>
  <c r="U492"/>
  <c r="U426"/>
  <c r="U374"/>
  <c r="U270"/>
  <c r="U218"/>
  <c r="U166"/>
  <c r="U101"/>
  <c r="U830"/>
  <c r="U778"/>
  <c r="U700"/>
  <c r="U583"/>
  <c r="U531"/>
  <c r="U439"/>
  <c r="U283"/>
  <c r="U231"/>
  <c r="U179"/>
  <c r="U127"/>
  <c r="U88"/>
  <c r="U843"/>
  <c r="U817"/>
  <c r="U713"/>
  <c r="U674"/>
  <c r="U648"/>
  <c r="U622"/>
  <c r="U570"/>
  <c r="V490"/>
  <c r="V798"/>
  <c r="V529"/>
  <c r="V562"/>
  <c r="V614"/>
  <c r="V666"/>
  <c r="V696"/>
  <c r="V748"/>
  <c r="V770"/>
  <c r="V789"/>
  <c r="V824"/>
  <c r="V846"/>
  <c r="V483"/>
  <c r="V864"/>
  <c r="V502"/>
  <c r="V532"/>
  <c r="V550"/>
  <c r="V576"/>
  <c r="V593"/>
  <c r="V610"/>
  <c r="V628"/>
  <c r="V654"/>
  <c r="V671"/>
  <c r="V688"/>
  <c r="V706"/>
  <c r="V732"/>
  <c r="V749"/>
  <c r="V766"/>
  <c r="V805"/>
  <c r="V831"/>
  <c r="V484"/>
  <c r="V867"/>
  <c r="V499"/>
  <c r="V534"/>
  <c r="V553"/>
  <c r="V575"/>
  <c r="V594"/>
  <c r="V616"/>
  <c r="V638"/>
  <c r="V657"/>
  <c r="V679"/>
  <c r="V698"/>
  <c r="V720"/>
  <c r="V742"/>
  <c r="V761"/>
  <c r="V783"/>
  <c r="V815"/>
  <c r="V837"/>
  <c r="V76"/>
  <c r="V141"/>
  <c r="V193"/>
  <c r="V219"/>
  <c r="V245"/>
  <c r="V271"/>
  <c r="V297"/>
  <c r="V323"/>
  <c r="V349"/>
  <c r="V375"/>
  <c r="V401"/>
  <c r="V427"/>
  <c r="V453"/>
  <c r="V485"/>
  <c r="V857"/>
  <c r="V795"/>
  <c r="V496"/>
  <c r="V504"/>
  <c r="V526"/>
  <c r="V535"/>
  <c r="V556"/>
  <c r="V569"/>
  <c r="V578"/>
  <c r="V587"/>
  <c r="V595"/>
  <c r="V608"/>
  <c r="V617"/>
  <c r="V634"/>
  <c r="V643"/>
  <c r="V652"/>
  <c r="V665"/>
  <c r="V673"/>
  <c r="V686"/>
  <c r="V699"/>
  <c r="V712"/>
  <c r="V725"/>
  <c r="V738"/>
  <c r="V747"/>
  <c r="V764"/>
  <c r="V773"/>
  <c r="V782"/>
  <c r="V808"/>
  <c r="V816"/>
  <c r="V829"/>
  <c r="V842"/>
  <c r="V855"/>
  <c r="V482"/>
  <c r="V865"/>
  <c r="V497"/>
  <c r="V540"/>
  <c r="V581"/>
  <c r="V633"/>
  <c r="V685"/>
  <c r="V718"/>
  <c r="V737"/>
  <c r="V759"/>
  <c r="V781"/>
  <c r="V813"/>
  <c r="V835"/>
  <c r="V854"/>
  <c r="V491"/>
  <c r="V493"/>
  <c r="V524"/>
  <c r="V541"/>
  <c r="V558"/>
  <c r="V584"/>
  <c r="V602"/>
  <c r="V619"/>
  <c r="V636"/>
  <c r="V662"/>
  <c r="V680"/>
  <c r="V697"/>
  <c r="V714"/>
  <c r="V740"/>
  <c r="V758"/>
  <c r="V784"/>
  <c r="V823"/>
  <c r="V840"/>
  <c r="V859"/>
  <c r="V800"/>
  <c r="V523"/>
  <c r="V542"/>
  <c r="V564"/>
  <c r="V586"/>
  <c r="V605"/>
  <c r="V627"/>
  <c r="V646"/>
  <c r="V668"/>
  <c r="V690"/>
  <c r="V709"/>
  <c r="V731"/>
  <c r="V750"/>
  <c r="V772"/>
  <c r="V807"/>
  <c r="V826"/>
  <c r="V848"/>
  <c r="V102"/>
  <c r="V115"/>
  <c r="V167"/>
  <c r="V206"/>
  <c r="V232"/>
  <c r="V258"/>
  <c r="V284"/>
  <c r="V310"/>
  <c r="V336"/>
  <c r="V362"/>
  <c r="V388"/>
  <c r="V414"/>
  <c r="V440"/>
  <c r="V480"/>
  <c r="V489"/>
  <c r="V866"/>
  <c r="V799"/>
  <c r="V500"/>
  <c r="V522"/>
  <c r="V530"/>
  <c r="V539"/>
  <c r="V565"/>
  <c r="V574"/>
  <c r="V582"/>
  <c r="V591"/>
  <c r="V600"/>
  <c r="V613"/>
  <c r="V630"/>
  <c r="V639"/>
  <c r="V647"/>
  <c r="V660"/>
  <c r="V669"/>
  <c r="V678"/>
  <c r="V691"/>
  <c r="V704"/>
  <c r="V721"/>
  <c r="V730"/>
  <c r="V743"/>
  <c r="V756"/>
  <c r="V769"/>
  <c r="V777"/>
  <c r="V790"/>
  <c r="V812"/>
  <c r="V821"/>
  <c r="V834"/>
  <c r="V847"/>
  <c r="W3"/>
  <c r="V861"/>
  <c r="V802"/>
  <c r="V525"/>
  <c r="V547"/>
  <c r="V577"/>
  <c r="V599"/>
  <c r="V629"/>
  <c r="V651"/>
  <c r="V670"/>
  <c r="V692"/>
  <c r="V711"/>
  <c r="V733"/>
  <c r="V755"/>
  <c r="V774"/>
  <c r="V809"/>
  <c r="V828"/>
  <c r="V850"/>
  <c r="V860"/>
  <c r="V498"/>
  <c r="V528"/>
  <c r="V545"/>
  <c r="V563"/>
  <c r="V580"/>
  <c r="V597"/>
  <c r="V615"/>
  <c r="V641"/>
  <c r="V658"/>
  <c r="V675"/>
  <c r="V693"/>
  <c r="V719"/>
  <c r="V736"/>
  <c r="V753"/>
  <c r="V779"/>
  <c r="V827"/>
  <c r="V488"/>
  <c r="V796"/>
  <c r="V503"/>
  <c r="V538"/>
  <c r="V560"/>
  <c r="V590"/>
  <c r="V612"/>
  <c r="V642"/>
  <c r="V664"/>
  <c r="V683"/>
  <c r="V705"/>
  <c r="V724"/>
  <c r="V746"/>
  <c r="V768"/>
  <c r="V787"/>
  <c r="V822"/>
  <c r="V841"/>
  <c r="V89"/>
  <c r="V154"/>
  <c r="V486"/>
  <c r="V794"/>
  <c r="V501"/>
  <c r="V536"/>
  <c r="V555"/>
  <c r="V588"/>
  <c r="V607"/>
  <c r="V640"/>
  <c r="V659"/>
  <c r="V681"/>
  <c r="V703"/>
  <c r="V722"/>
  <c r="V744"/>
  <c r="V763"/>
  <c r="V785"/>
  <c r="V820"/>
  <c r="V839"/>
  <c r="V487"/>
  <c r="V868"/>
  <c r="V506"/>
  <c r="V518" s="1"/>
  <c r="V519"/>
  <c r="V537"/>
  <c r="V554"/>
  <c r="V571"/>
  <c r="V589"/>
  <c r="V606"/>
  <c r="V623"/>
  <c r="V649"/>
  <c r="V667"/>
  <c r="V684"/>
  <c r="V701"/>
  <c r="V727"/>
  <c r="V745"/>
  <c r="V762"/>
  <c r="V818"/>
  <c r="V844"/>
  <c r="V863"/>
  <c r="V495"/>
  <c r="V527"/>
  <c r="V549"/>
  <c r="V568"/>
  <c r="V601"/>
  <c r="V620"/>
  <c r="V653"/>
  <c r="V672"/>
  <c r="V694"/>
  <c r="V716"/>
  <c r="V735"/>
  <c r="V757"/>
  <c r="V776"/>
  <c r="V811"/>
  <c r="V833"/>
  <c r="V852"/>
  <c r="V128"/>
  <c r="V180"/>
  <c r="V710"/>
  <c r="V92"/>
  <c r="V191"/>
  <c r="V243"/>
  <c r="V295"/>
  <c r="V347"/>
  <c r="V399"/>
  <c r="V451"/>
  <c r="V97"/>
  <c r="V215"/>
  <c r="V267"/>
  <c r="V293"/>
  <c r="V345"/>
  <c r="V397"/>
  <c r="V432"/>
  <c r="V80"/>
  <c r="V99"/>
  <c r="V164"/>
  <c r="V159"/>
  <c r="V211"/>
  <c r="V263"/>
  <c r="V315"/>
  <c r="V83"/>
  <c r="V165"/>
  <c r="V217"/>
  <c r="V252"/>
  <c r="V269"/>
  <c r="V321"/>
  <c r="V356"/>
  <c r="V373"/>
  <c r="V425"/>
  <c r="V460"/>
  <c r="V86"/>
  <c r="V84"/>
  <c r="V96"/>
  <c r="V137"/>
  <c r="V189"/>
  <c r="V204"/>
  <c r="V256"/>
  <c r="V308"/>
  <c r="V360"/>
  <c r="V412"/>
  <c r="V464"/>
  <c r="V158"/>
  <c r="V163"/>
  <c r="V621"/>
  <c r="V803"/>
  <c r="V708"/>
  <c r="V645"/>
  <c r="V801"/>
  <c r="V543"/>
  <c r="V268"/>
  <c r="V138"/>
  <c r="V604"/>
  <c r="V176"/>
  <c r="V277"/>
  <c r="V334"/>
  <c r="V386"/>
  <c r="V760"/>
  <c r="V788"/>
  <c r="V408"/>
  <c r="V398"/>
  <c r="V438"/>
  <c r="V369"/>
  <c r="V126"/>
  <c r="V187"/>
  <c r="V300"/>
  <c r="V305"/>
  <c r="V178"/>
  <c r="V346"/>
  <c r="V723"/>
  <c r="V851"/>
  <c r="V149"/>
  <c r="V151"/>
  <c r="V775"/>
  <c r="V421"/>
  <c r="V592"/>
  <c r="V216"/>
  <c r="V357"/>
  <c r="V379"/>
  <c r="V294"/>
  <c r="V214"/>
  <c r="V196"/>
  <c r="V223"/>
  <c r="V123"/>
  <c r="V304"/>
  <c r="V411"/>
  <c r="V396"/>
  <c r="V385"/>
  <c r="V281"/>
  <c r="V177"/>
  <c r="V814"/>
  <c r="V552"/>
  <c r="V224"/>
  <c r="V431"/>
  <c r="V631"/>
  <c r="V695"/>
  <c r="V197"/>
  <c r="V186"/>
  <c r="V327"/>
  <c r="V238"/>
  <c r="V352"/>
  <c r="V188"/>
  <c r="V436"/>
  <c r="V240"/>
  <c r="V147"/>
  <c r="V150"/>
  <c r="V134"/>
  <c r="V279"/>
  <c r="V368"/>
  <c r="V551"/>
  <c r="V573"/>
  <c r="V380"/>
  <c r="V225"/>
  <c r="V342"/>
  <c r="V121"/>
  <c r="V392"/>
  <c r="V443"/>
  <c r="V287"/>
  <c r="V183"/>
  <c r="V853"/>
  <c r="V656"/>
  <c r="V792"/>
  <c r="V139"/>
  <c r="V226"/>
  <c r="V278"/>
  <c r="V330"/>
  <c r="V382"/>
  <c r="V434"/>
  <c r="V78"/>
  <c r="V94"/>
  <c r="V241"/>
  <c r="V276"/>
  <c r="V319"/>
  <c r="V371"/>
  <c r="V423"/>
  <c r="V449"/>
  <c r="V91"/>
  <c r="V202"/>
  <c r="V254"/>
  <c r="V306"/>
  <c r="V358"/>
  <c r="V367"/>
  <c r="V410"/>
  <c r="V419"/>
  <c r="V462"/>
  <c r="V100"/>
  <c r="V85"/>
  <c r="V95"/>
  <c r="V79"/>
  <c r="V82"/>
  <c r="V172"/>
  <c r="V87"/>
  <c r="V239"/>
  <c r="V291"/>
  <c r="V343"/>
  <c r="V395"/>
  <c r="V447"/>
  <c r="V93"/>
  <c r="V81"/>
  <c r="V98"/>
  <c r="V751"/>
  <c r="V567"/>
  <c r="V632"/>
  <c r="V409"/>
  <c r="V838"/>
  <c r="V424"/>
  <c r="V201"/>
  <c r="V682"/>
  <c r="V124"/>
  <c r="V152"/>
  <c r="V135"/>
  <c r="V200"/>
  <c r="V190"/>
  <c r="V359"/>
  <c r="V422"/>
  <c r="V203"/>
  <c r="V307"/>
  <c r="V370"/>
  <c r="V230"/>
  <c r="V344"/>
  <c r="V461"/>
  <c r="V144"/>
  <c r="V282"/>
  <c r="V579"/>
  <c r="V255"/>
  <c r="V318"/>
  <c r="V372"/>
  <c r="V266"/>
  <c r="V566"/>
  <c r="V405"/>
  <c r="V450"/>
  <c r="V264"/>
  <c r="V734"/>
  <c r="V446"/>
  <c r="V162"/>
  <c r="V210"/>
  <c r="V320"/>
  <c r="V290"/>
  <c r="V331"/>
  <c r="V786"/>
  <c r="V463"/>
  <c r="V618"/>
  <c r="V459"/>
  <c r="V437"/>
  <c r="V333"/>
  <c r="V229"/>
  <c r="V125"/>
  <c r="V212"/>
  <c r="V435"/>
  <c r="V458"/>
  <c r="V383"/>
  <c r="V456"/>
  <c r="V332"/>
  <c r="V228"/>
  <c r="V381"/>
  <c r="V457"/>
  <c r="V644"/>
  <c r="V275"/>
  <c r="V280"/>
  <c r="V384"/>
  <c r="V420"/>
  <c r="V825"/>
  <c r="V288"/>
  <c r="V341"/>
  <c r="V407"/>
  <c r="V227"/>
  <c r="V175"/>
  <c r="V339"/>
  <c r="V253"/>
  <c r="V119"/>
  <c r="V603"/>
  <c r="V626"/>
  <c r="V655"/>
  <c r="V836"/>
  <c r="V521"/>
  <c r="V561"/>
  <c r="V316"/>
  <c r="V118"/>
  <c r="V136"/>
  <c r="V160"/>
  <c r="V132"/>
  <c r="V242"/>
  <c r="V366"/>
  <c r="V406"/>
  <c r="V301"/>
  <c r="V353"/>
  <c r="V185"/>
  <c r="V340"/>
  <c r="V122"/>
  <c r="V448"/>
  <c r="V445"/>
  <c r="V548"/>
  <c r="V707"/>
  <c r="V717"/>
  <c r="V260"/>
  <c r="V157"/>
  <c r="V289"/>
  <c r="V313"/>
  <c r="V184"/>
  <c r="V433"/>
  <c r="V199"/>
  <c r="V131"/>
  <c r="V145"/>
  <c r="V677"/>
  <c r="V862"/>
  <c r="V235"/>
  <c r="V251"/>
  <c r="V209"/>
  <c r="V302"/>
  <c r="V355"/>
  <c r="V171"/>
  <c r="V249"/>
  <c r="V265"/>
  <c r="V364"/>
  <c r="V444"/>
  <c r="V292"/>
  <c r="V393"/>
  <c r="V262"/>
  <c r="V314"/>
  <c r="V797"/>
  <c r="V146"/>
  <c r="V329"/>
  <c r="V849"/>
  <c r="V173"/>
  <c r="V148"/>
  <c r="V250"/>
  <c r="V170"/>
  <c r="V394"/>
  <c r="V174"/>
  <c r="V120"/>
  <c r="V417"/>
  <c r="V236"/>
  <c r="V354"/>
  <c r="V328"/>
  <c r="V133"/>
  <c r="V237"/>
  <c r="V404"/>
  <c r="V391"/>
  <c r="V326"/>
  <c r="V317"/>
  <c r="V198"/>
  <c r="V274"/>
  <c r="V248"/>
  <c r="V286"/>
  <c r="V771"/>
  <c r="V213"/>
  <c r="V261"/>
  <c r="V143"/>
  <c r="V430"/>
  <c r="V390"/>
  <c r="V234"/>
  <c r="V156"/>
  <c r="V273"/>
  <c r="V222"/>
  <c r="V365"/>
  <c r="V429"/>
  <c r="V169"/>
  <c r="V303"/>
  <c r="V810"/>
  <c r="V161"/>
  <c r="V418"/>
  <c r="V378"/>
  <c r="V625"/>
  <c r="V221"/>
  <c r="V117"/>
  <c r="V403"/>
  <c r="V247"/>
  <c r="V208"/>
  <c r="V130"/>
  <c r="V416"/>
  <c r="U804"/>
  <c r="U400"/>
  <c r="U296"/>
  <c r="U244"/>
  <c r="U140"/>
  <c r="U752"/>
  <c r="U596"/>
  <c r="U544"/>
  <c r="U661"/>
  <c r="U557"/>
  <c r="U869"/>
  <c r="U413"/>
  <c r="U257"/>
  <c r="U153"/>
  <c r="U856"/>
  <c r="U791"/>
  <c r="U765"/>
  <c r="U726"/>
  <c r="U687"/>
  <c r="U635"/>
  <c r="U505"/>
  <c r="V114" l="1"/>
  <c r="U195"/>
  <c r="T205"/>
  <c r="U182"/>
  <c r="T192"/>
  <c r="U299"/>
  <c r="T309"/>
  <c r="T322"/>
  <c r="U312"/>
  <c r="U338"/>
  <c r="T348"/>
  <c r="U351"/>
  <c r="T361"/>
  <c r="U377"/>
  <c r="T387"/>
  <c r="U442"/>
  <c r="T452"/>
  <c r="U455"/>
  <c r="T465"/>
  <c r="W111"/>
  <c r="W110"/>
  <c r="W105"/>
  <c r="W108"/>
  <c r="W107"/>
  <c r="W509"/>
  <c r="W508"/>
  <c r="W109"/>
  <c r="W113"/>
  <c r="W112"/>
  <c r="W106"/>
  <c r="W104"/>
  <c r="W510"/>
  <c r="W511"/>
  <c r="W512"/>
  <c r="W513"/>
  <c r="W514"/>
  <c r="W515"/>
  <c r="W516"/>
  <c r="W517"/>
  <c r="V8" i="24"/>
  <c r="U24"/>
  <c r="U32" s="1"/>
  <c r="W484" i="18"/>
  <c r="W859"/>
  <c r="W800"/>
  <c r="W499"/>
  <c r="W523"/>
  <c r="W542"/>
  <c r="W564"/>
  <c r="W586"/>
  <c r="W605"/>
  <c r="W627"/>
  <c r="W646"/>
  <c r="W668"/>
  <c r="W690"/>
  <c r="W709"/>
  <c r="W731"/>
  <c r="W750"/>
  <c r="W772"/>
  <c r="W807"/>
  <c r="W826"/>
  <c r="W848"/>
  <c r="W89"/>
  <c r="W141"/>
  <c r="W193"/>
  <c r="W219"/>
  <c r="W245"/>
  <c r="W271"/>
  <c r="W297"/>
  <c r="W323"/>
  <c r="W349"/>
  <c r="W375"/>
  <c r="W401"/>
  <c r="W427"/>
  <c r="W453"/>
  <c r="W485"/>
  <c r="W857"/>
  <c r="W795"/>
  <c r="W496"/>
  <c r="W504"/>
  <c r="W526"/>
  <c r="W535"/>
  <c r="W556"/>
  <c r="W569"/>
  <c r="W578"/>
  <c r="W587"/>
  <c r="W595"/>
  <c r="W608"/>
  <c r="W617"/>
  <c r="W634"/>
  <c r="W643"/>
  <c r="W652"/>
  <c r="W665"/>
  <c r="W673"/>
  <c r="W686"/>
  <c r="W699"/>
  <c r="W712"/>
  <c r="W725"/>
  <c r="W738"/>
  <c r="W747"/>
  <c r="W764"/>
  <c r="W773"/>
  <c r="W782"/>
  <c r="W808"/>
  <c r="W816"/>
  <c r="W829"/>
  <c r="W842"/>
  <c r="W855"/>
  <c r="W482"/>
  <c r="W490"/>
  <c r="W798"/>
  <c r="W501"/>
  <c r="W540"/>
  <c r="W581"/>
  <c r="W633"/>
  <c r="W685"/>
  <c r="W718"/>
  <c r="W737"/>
  <c r="W759"/>
  <c r="W781"/>
  <c r="W488"/>
  <c r="W867"/>
  <c r="W495"/>
  <c r="W503"/>
  <c r="W534"/>
  <c r="W553"/>
  <c r="W575"/>
  <c r="W594"/>
  <c r="W616"/>
  <c r="W638"/>
  <c r="W657"/>
  <c r="W679"/>
  <c r="W698"/>
  <c r="W720"/>
  <c r="W742"/>
  <c r="W761"/>
  <c r="W783"/>
  <c r="W815"/>
  <c r="W837"/>
  <c r="W76"/>
  <c r="W102"/>
  <c r="W114" s="1"/>
  <c r="W115"/>
  <c r="W167"/>
  <c r="W206"/>
  <c r="W232"/>
  <c r="W258"/>
  <c r="W284"/>
  <c r="W310"/>
  <c r="W336"/>
  <c r="W362"/>
  <c r="W388"/>
  <c r="W414"/>
  <c r="W440"/>
  <c r="W480"/>
  <c r="W489"/>
  <c r="W866"/>
  <c r="W799"/>
  <c r="W500"/>
  <c r="W522"/>
  <c r="W530"/>
  <c r="W539"/>
  <c r="W565"/>
  <c r="W574"/>
  <c r="W582"/>
  <c r="W591"/>
  <c r="W600"/>
  <c r="W613"/>
  <c r="W630"/>
  <c r="W639"/>
  <c r="W647"/>
  <c r="W660"/>
  <c r="W669"/>
  <c r="W678"/>
  <c r="W691"/>
  <c r="W704"/>
  <c r="W721"/>
  <c r="W730"/>
  <c r="W743"/>
  <c r="W756"/>
  <c r="W769"/>
  <c r="W777"/>
  <c r="W790"/>
  <c r="W812"/>
  <c r="W821"/>
  <c r="W834"/>
  <c r="W847"/>
  <c r="X3"/>
  <c r="W486"/>
  <c r="W865"/>
  <c r="W497"/>
  <c r="W529"/>
  <c r="W562"/>
  <c r="W614"/>
  <c r="W666"/>
  <c r="W696"/>
  <c r="W748"/>
  <c r="W770"/>
  <c r="W813"/>
  <c r="W835"/>
  <c r="W854"/>
  <c r="W487"/>
  <c r="W493"/>
  <c r="W502"/>
  <c r="W532"/>
  <c r="W550"/>
  <c r="W576"/>
  <c r="W593"/>
  <c r="W610"/>
  <c r="W628"/>
  <c r="W654"/>
  <c r="W671"/>
  <c r="W688"/>
  <c r="W706"/>
  <c r="W732"/>
  <c r="W749"/>
  <c r="W766"/>
  <c r="W805"/>
  <c r="W831"/>
  <c r="W789"/>
  <c r="W824"/>
  <c r="W846"/>
  <c r="W483"/>
  <c r="W491"/>
  <c r="W864"/>
  <c r="W498"/>
  <c r="W506"/>
  <c r="W524"/>
  <c r="W541"/>
  <c r="W558"/>
  <c r="W584"/>
  <c r="W602"/>
  <c r="W619"/>
  <c r="W636"/>
  <c r="W662"/>
  <c r="W680"/>
  <c r="W697"/>
  <c r="W714"/>
  <c r="W740"/>
  <c r="W758"/>
  <c r="W784"/>
  <c r="W823"/>
  <c r="W840"/>
  <c r="W180"/>
  <c r="W841"/>
  <c r="W822"/>
  <c r="W746"/>
  <c r="W683"/>
  <c r="W642"/>
  <c r="W560"/>
  <c r="W719"/>
  <c r="W701"/>
  <c r="W684"/>
  <c r="W563"/>
  <c r="W828"/>
  <c r="W755"/>
  <c r="W711"/>
  <c r="W651"/>
  <c r="W607"/>
  <c r="W525"/>
  <c r="W861"/>
  <c r="W811"/>
  <c r="W776"/>
  <c r="W757"/>
  <c r="W694"/>
  <c r="W612"/>
  <c r="W568"/>
  <c r="W549"/>
  <c r="W863"/>
  <c r="W844"/>
  <c r="W745"/>
  <c r="W727"/>
  <c r="W693"/>
  <c r="W658"/>
  <c r="W641"/>
  <c r="W606"/>
  <c r="W589"/>
  <c r="W554"/>
  <c r="W868"/>
  <c r="W785"/>
  <c r="W744"/>
  <c r="W703"/>
  <c r="W681"/>
  <c r="W599"/>
  <c r="W577"/>
  <c r="W794"/>
  <c r="W94"/>
  <c r="W241"/>
  <c r="W276"/>
  <c r="W319"/>
  <c r="W371"/>
  <c r="W423"/>
  <c r="W449"/>
  <c r="W91"/>
  <c r="W79"/>
  <c r="W96"/>
  <c r="W191"/>
  <c r="W243"/>
  <c r="W295"/>
  <c r="W347"/>
  <c r="W399"/>
  <c r="W451"/>
  <c r="W93"/>
  <c r="W202"/>
  <c r="W254"/>
  <c r="W306"/>
  <c r="W358"/>
  <c r="W367"/>
  <c r="W410"/>
  <c r="W419"/>
  <c r="W462"/>
  <c r="W81"/>
  <c r="W84"/>
  <c r="W83"/>
  <c r="W100"/>
  <c r="W86"/>
  <c r="W97"/>
  <c r="W567"/>
  <c r="W853"/>
  <c r="W632"/>
  <c r="W751"/>
  <c r="W424"/>
  <c r="W360"/>
  <c r="W343"/>
  <c r="W189"/>
  <c r="W163"/>
  <c r="W172"/>
  <c r="W395"/>
  <c r="W158"/>
  <c r="W682"/>
  <c r="W801"/>
  <c r="W124"/>
  <c r="W268"/>
  <c r="W422"/>
  <c r="W203"/>
  <c r="W370"/>
  <c r="W230"/>
  <c r="W344"/>
  <c r="W359"/>
  <c r="W838"/>
  <c r="W409"/>
  <c r="W307"/>
  <c r="W775"/>
  <c r="W300"/>
  <c r="W126"/>
  <c r="W851"/>
  <c r="W723"/>
  <c r="W320"/>
  <c r="W579"/>
  <c r="W290"/>
  <c r="W255"/>
  <c r="W369"/>
  <c r="W734"/>
  <c r="W135"/>
  <c r="W566"/>
  <c r="W200"/>
  <c r="W266"/>
  <c r="W264"/>
  <c r="W318"/>
  <c r="W176"/>
  <c r="W383"/>
  <c r="W458"/>
  <c r="W125"/>
  <c r="W695"/>
  <c r="W162"/>
  <c r="W592"/>
  <c r="W618"/>
  <c r="W463"/>
  <c r="W396"/>
  <c r="W177"/>
  <c r="W332"/>
  <c r="W457"/>
  <c r="W379"/>
  <c r="W631"/>
  <c r="W421"/>
  <c r="W435"/>
  <c r="W281"/>
  <c r="W437"/>
  <c r="W385"/>
  <c r="W407"/>
  <c r="W304"/>
  <c r="W227"/>
  <c r="W420"/>
  <c r="W339"/>
  <c r="W196"/>
  <c r="W786"/>
  <c r="W405"/>
  <c r="W626"/>
  <c r="W521"/>
  <c r="W380"/>
  <c r="W825"/>
  <c r="W134"/>
  <c r="W128"/>
  <c r="W787"/>
  <c r="W768"/>
  <c r="W724"/>
  <c r="W705"/>
  <c r="W664"/>
  <c r="W620"/>
  <c r="W601"/>
  <c r="W538"/>
  <c r="W796"/>
  <c r="W818"/>
  <c r="W753"/>
  <c r="W736"/>
  <c r="W667"/>
  <c r="W649"/>
  <c r="W580"/>
  <c r="W545"/>
  <c r="W528"/>
  <c r="W860"/>
  <c r="W850"/>
  <c r="W809"/>
  <c r="W774"/>
  <c r="W733"/>
  <c r="W692"/>
  <c r="W670"/>
  <c r="W629"/>
  <c r="W588"/>
  <c r="W547"/>
  <c r="W802"/>
  <c r="W597"/>
  <c r="W615"/>
  <c r="W154"/>
  <c r="W852"/>
  <c r="W833"/>
  <c r="W735"/>
  <c r="W716"/>
  <c r="W672"/>
  <c r="W653"/>
  <c r="W590"/>
  <c r="W527"/>
  <c r="W827"/>
  <c r="W779"/>
  <c r="W762"/>
  <c r="W675"/>
  <c r="W623"/>
  <c r="W571"/>
  <c r="W537"/>
  <c r="W519"/>
  <c r="W839"/>
  <c r="W820"/>
  <c r="W763"/>
  <c r="W722"/>
  <c r="W659"/>
  <c r="W640"/>
  <c r="W555"/>
  <c r="W536"/>
  <c r="W85"/>
  <c r="W215"/>
  <c r="W267"/>
  <c r="W293"/>
  <c r="W345"/>
  <c r="W397"/>
  <c r="W432"/>
  <c r="W80"/>
  <c r="W99"/>
  <c r="W87"/>
  <c r="W139"/>
  <c r="W226"/>
  <c r="W278"/>
  <c r="W330"/>
  <c r="W382"/>
  <c r="W434"/>
  <c r="W82"/>
  <c r="W159"/>
  <c r="W211"/>
  <c r="W263"/>
  <c r="W315"/>
  <c r="W165"/>
  <c r="W217"/>
  <c r="W252"/>
  <c r="W269"/>
  <c r="W321"/>
  <c r="W356"/>
  <c r="W373"/>
  <c r="W425"/>
  <c r="W460"/>
  <c r="W98"/>
  <c r="W95"/>
  <c r="W92"/>
  <c r="W78"/>
  <c r="W803"/>
  <c r="W710"/>
  <c r="W792"/>
  <c r="W708"/>
  <c r="W656"/>
  <c r="W645"/>
  <c r="W621"/>
  <c r="W543"/>
  <c r="W464"/>
  <c r="W308"/>
  <c r="W412"/>
  <c r="W256"/>
  <c r="W204"/>
  <c r="W137"/>
  <c r="W447"/>
  <c r="W239"/>
  <c r="W164"/>
  <c r="W291"/>
  <c r="W604"/>
  <c r="W138"/>
  <c r="W201"/>
  <c r="W190"/>
  <c r="W398"/>
  <c r="W788"/>
  <c r="W461"/>
  <c r="W334"/>
  <c r="W152"/>
  <c r="W277"/>
  <c r="W282"/>
  <c r="W187"/>
  <c r="W144"/>
  <c r="W357"/>
  <c r="W760"/>
  <c r="W386"/>
  <c r="W294"/>
  <c r="W408"/>
  <c r="W346"/>
  <c r="W149"/>
  <c r="W151"/>
  <c r="W372"/>
  <c r="W178"/>
  <c r="W411"/>
  <c r="W305"/>
  <c r="W438"/>
  <c r="W331"/>
  <c r="W224"/>
  <c r="W216"/>
  <c r="W431"/>
  <c r="W214"/>
  <c r="W212"/>
  <c r="W123"/>
  <c r="W229"/>
  <c r="W188"/>
  <c r="W240"/>
  <c r="W197"/>
  <c r="W333"/>
  <c r="W147"/>
  <c r="W456"/>
  <c r="W223"/>
  <c r="W275"/>
  <c r="W450"/>
  <c r="W459"/>
  <c r="W644"/>
  <c r="W210"/>
  <c r="W446"/>
  <c r="W814"/>
  <c r="W552"/>
  <c r="W551"/>
  <c r="W603"/>
  <c r="W279"/>
  <c r="W253"/>
  <c r="W225"/>
  <c r="W150"/>
  <c r="W228"/>
  <c r="W392"/>
  <c r="W443"/>
  <c r="W287"/>
  <c r="W119"/>
  <c r="W183"/>
  <c r="W288"/>
  <c r="W352"/>
  <c r="W381"/>
  <c r="W364"/>
  <c r="W280"/>
  <c r="W238"/>
  <c r="W368"/>
  <c r="W436"/>
  <c r="W121"/>
  <c r="W186"/>
  <c r="W262"/>
  <c r="W655"/>
  <c r="W573"/>
  <c r="W146"/>
  <c r="W329"/>
  <c r="W173"/>
  <c r="W250"/>
  <c r="W316"/>
  <c r="W174"/>
  <c r="W236"/>
  <c r="W118"/>
  <c r="W354"/>
  <c r="W328"/>
  <c r="W133"/>
  <c r="W561"/>
  <c r="W417"/>
  <c r="W237"/>
  <c r="W342"/>
  <c r="W707"/>
  <c r="W548"/>
  <c r="W148"/>
  <c r="W260"/>
  <c r="W717"/>
  <c r="W199"/>
  <c r="W404"/>
  <c r="W391"/>
  <c r="W326"/>
  <c r="W132"/>
  <c r="W384"/>
  <c r="W242"/>
  <c r="W366"/>
  <c r="W301"/>
  <c r="W353"/>
  <c r="W185"/>
  <c r="W175"/>
  <c r="W340"/>
  <c r="W341"/>
  <c r="W122"/>
  <c r="W327"/>
  <c r="W445"/>
  <c r="W836"/>
  <c r="W444"/>
  <c r="W160"/>
  <c r="W136"/>
  <c r="W157"/>
  <c r="W314"/>
  <c r="W289"/>
  <c r="W393"/>
  <c r="W448"/>
  <c r="W313"/>
  <c r="W184"/>
  <c r="W406"/>
  <c r="W433"/>
  <c r="W265"/>
  <c r="W249"/>
  <c r="W171"/>
  <c r="W292"/>
  <c r="W120"/>
  <c r="W394"/>
  <c r="W797"/>
  <c r="W235"/>
  <c r="W677"/>
  <c r="W145"/>
  <c r="W131"/>
  <c r="W209"/>
  <c r="W302"/>
  <c r="W849"/>
  <c r="W862"/>
  <c r="W378"/>
  <c r="W303"/>
  <c r="W810"/>
  <c r="W274"/>
  <c r="W286"/>
  <c r="W161"/>
  <c r="W771"/>
  <c r="W234"/>
  <c r="W273"/>
  <c r="W390"/>
  <c r="W625"/>
  <c r="W221"/>
  <c r="W247"/>
  <c r="W403"/>
  <c r="W429"/>
  <c r="W130"/>
  <c r="W208"/>
  <c r="W416"/>
  <c r="W170"/>
  <c r="W198"/>
  <c r="W251"/>
  <c r="W317"/>
  <c r="W355"/>
  <c r="W248"/>
  <c r="W418"/>
  <c r="W213"/>
  <c r="W430"/>
  <c r="W261"/>
  <c r="W117"/>
  <c r="W143"/>
  <c r="W156"/>
  <c r="W222"/>
  <c r="W169"/>
  <c r="W365"/>
  <c r="V830"/>
  <c r="V713"/>
  <c r="V635"/>
  <c r="V531"/>
  <c r="V101"/>
  <c r="V765"/>
  <c r="V687"/>
  <c r="V609"/>
  <c r="V400"/>
  <c r="V296"/>
  <c r="V244"/>
  <c r="V179"/>
  <c r="V726"/>
  <c r="V648"/>
  <c r="V570"/>
  <c r="V869"/>
  <c r="V413"/>
  <c r="V257"/>
  <c r="V88"/>
  <c r="V817"/>
  <c r="W4"/>
  <c r="V5" i="24"/>
  <c r="V804" i="18"/>
  <c r="V140"/>
  <c r="V856"/>
  <c r="V661"/>
  <c r="V583"/>
  <c r="V166"/>
  <c r="V791"/>
  <c r="V557"/>
  <c r="V492"/>
  <c r="V426"/>
  <c r="V374"/>
  <c r="V270"/>
  <c r="V218"/>
  <c r="V127"/>
  <c r="V752"/>
  <c r="V674"/>
  <c r="V596"/>
  <c r="V505"/>
  <c r="V439"/>
  <c r="V283"/>
  <c r="V231"/>
  <c r="V153"/>
  <c r="V843"/>
  <c r="V778"/>
  <c r="V700"/>
  <c r="V622"/>
  <c r="V544"/>
  <c r="W518" l="1"/>
  <c r="V299"/>
  <c r="U309"/>
  <c r="V182"/>
  <c r="U192"/>
  <c r="V195"/>
  <c r="U205"/>
  <c r="U322"/>
  <c r="V312"/>
  <c r="W531"/>
  <c r="V338"/>
  <c r="U348"/>
  <c r="U387"/>
  <c r="V377"/>
  <c r="U361"/>
  <c r="V351"/>
  <c r="U465"/>
  <c r="V455"/>
  <c r="V442"/>
  <c r="U452"/>
  <c r="X110"/>
  <c r="X109"/>
  <c r="X113"/>
  <c r="X106"/>
  <c r="X107"/>
  <c r="X508"/>
  <c r="X112"/>
  <c r="X111"/>
  <c r="X108"/>
  <c r="X509"/>
  <c r="X105"/>
  <c r="X510"/>
  <c r="X104"/>
  <c r="X511"/>
  <c r="X512"/>
  <c r="X513"/>
  <c r="X514"/>
  <c r="X515"/>
  <c r="X516"/>
  <c r="X517"/>
  <c r="V24" i="24"/>
  <c r="V32" s="1"/>
  <c r="W8"/>
  <c r="X484" i="18"/>
  <c r="X859"/>
  <c r="X800"/>
  <c r="X499"/>
  <c r="X523"/>
  <c r="X542"/>
  <c r="X564"/>
  <c r="X586"/>
  <c r="X605"/>
  <c r="X627"/>
  <c r="X646"/>
  <c r="X668"/>
  <c r="X690"/>
  <c r="X709"/>
  <c r="X731"/>
  <c r="X750"/>
  <c r="X772"/>
  <c r="X807"/>
  <c r="X826"/>
  <c r="X848"/>
  <c r="X89"/>
  <c r="X141"/>
  <c r="X193"/>
  <c r="X219"/>
  <c r="X245"/>
  <c r="X271"/>
  <c r="X297"/>
  <c r="X323"/>
  <c r="X349"/>
  <c r="X375"/>
  <c r="X401"/>
  <c r="X427"/>
  <c r="X453"/>
  <c r="X485"/>
  <c r="X857"/>
  <c r="X795"/>
  <c r="X496"/>
  <c r="X504"/>
  <c r="X526"/>
  <c r="X535"/>
  <c r="X556"/>
  <c r="X569"/>
  <c r="X578"/>
  <c r="X587"/>
  <c r="X595"/>
  <c r="X608"/>
  <c r="X617"/>
  <c r="X634"/>
  <c r="X643"/>
  <c r="X652"/>
  <c r="X665"/>
  <c r="X673"/>
  <c r="X686"/>
  <c r="X699"/>
  <c r="X712"/>
  <c r="X725"/>
  <c r="X738"/>
  <c r="X747"/>
  <c r="X764"/>
  <c r="X773"/>
  <c r="X782"/>
  <c r="X808"/>
  <c r="X816"/>
  <c r="X829"/>
  <c r="X842"/>
  <c r="X855"/>
  <c r="X482"/>
  <c r="X490"/>
  <c r="X798"/>
  <c r="X501"/>
  <c r="X540"/>
  <c r="X581"/>
  <c r="X633"/>
  <c r="X685"/>
  <c r="X718"/>
  <c r="X737"/>
  <c r="X759"/>
  <c r="X781"/>
  <c r="X813"/>
  <c r="X835"/>
  <c r="X854"/>
  <c r="X487"/>
  <c r="X864"/>
  <c r="X498"/>
  <c r="X506"/>
  <c r="X524"/>
  <c r="X541"/>
  <c r="X558"/>
  <c r="X584"/>
  <c r="X602"/>
  <c r="X619"/>
  <c r="X636"/>
  <c r="X662"/>
  <c r="X680"/>
  <c r="X697"/>
  <c r="X714"/>
  <c r="X740"/>
  <c r="X758"/>
  <c r="X784"/>
  <c r="X823"/>
  <c r="X840"/>
  <c r="X488"/>
  <c r="X867"/>
  <c r="X495"/>
  <c r="X503"/>
  <c r="X534"/>
  <c r="X553"/>
  <c r="X575"/>
  <c r="X594"/>
  <c r="X616"/>
  <c r="X638"/>
  <c r="X657"/>
  <c r="X679"/>
  <c r="X698"/>
  <c r="X720"/>
  <c r="X742"/>
  <c r="X761"/>
  <c r="X783"/>
  <c r="X815"/>
  <c r="X837"/>
  <c r="X76"/>
  <c r="X102"/>
  <c r="X115"/>
  <c r="X167"/>
  <c r="X206"/>
  <c r="X232"/>
  <c r="X258"/>
  <c r="X284"/>
  <c r="X310"/>
  <c r="X336"/>
  <c r="X362"/>
  <c r="X388"/>
  <c r="X414"/>
  <c r="X440"/>
  <c r="X480"/>
  <c r="X489"/>
  <c r="X866"/>
  <c r="X799"/>
  <c r="X500"/>
  <c r="X522"/>
  <c r="X530"/>
  <c r="X539"/>
  <c r="X565"/>
  <c r="X574"/>
  <c r="X582"/>
  <c r="X591"/>
  <c r="X600"/>
  <c r="X613"/>
  <c r="X630"/>
  <c r="X639"/>
  <c r="X647"/>
  <c r="X660"/>
  <c r="X669"/>
  <c r="X678"/>
  <c r="X691"/>
  <c r="X704"/>
  <c r="X721"/>
  <c r="X730"/>
  <c r="X743"/>
  <c r="X756"/>
  <c r="X769"/>
  <c r="X777"/>
  <c r="X790"/>
  <c r="X812"/>
  <c r="X821"/>
  <c r="X834"/>
  <c r="X847"/>
  <c r="Y3"/>
  <c r="X486"/>
  <c r="X865"/>
  <c r="X497"/>
  <c r="X529"/>
  <c r="X562"/>
  <c r="X614"/>
  <c r="X666"/>
  <c r="X696"/>
  <c r="X748"/>
  <c r="X770"/>
  <c r="X789"/>
  <c r="X824"/>
  <c r="X846"/>
  <c r="X483"/>
  <c r="X491"/>
  <c r="X493"/>
  <c r="X502"/>
  <c r="X532"/>
  <c r="X550"/>
  <c r="X576"/>
  <c r="X593"/>
  <c r="X610"/>
  <c r="X628"/>
  <c r="X654"/>
  <c r="X671"/>
  <c r="X688"/>
  <c r="X706"/>
  <c r="X732"/>
  <c r="X749"/>
  <c r="X766"/>
  <c r="X805"/>
  <c r="X831"/>
  <c r="X787"/>
  <c r="X724"/>
  <c r="X620"/>
  <c r="X818"/>
  <c r="X753"/>
  <c r="X667"/>
  <c r="X649"/>
  <c r="X545"/>
  <c r="X528"/>
  <c r="X860"/>
  <c r="X850"/>
  <c r="X809"/>
  <c r="X692"/>
  <c r="X588"/>
  <c r="X547"/>
  <c r="X802"/>
  <c r="X597"/>
  <c r="X852"/>
  <c r="X735"/>
  <c r="X672"/>
  <c r="X527"/>
  <c r="X827"/>
  <c r="X779"/>
  <c r="X537"/>
  <c r="X839"/>
  <c r="X659"/>
  <c r="X640"/>
  <c r="X555"/>
  <c r="X536"/>
  <c r="X98"/>
  <c r="X241"/>
  <c r="X276"/>
  <c r="X319"/>
  <c r="X371"/>
  <c r="X423"/>
  <c r="X449"/>
  <c r="X91"/>
  <c r="X79"/>
  <c r="X96"/>
  <c r="X191"/>
  <c r="X243"/>
  <c r="X295"/>
  <c r="X347"/>
  <c r="X399"/>
  <c r="X451"/>
  <c r="X93"/>
  <c r="X159"/>
  <c r="X211"/>
  <c r="X263"/>
  <c r="X315"/>
  <c r="X165"/>
  <c r="X217"/>
  <c r="X252"/>
  <c r="X269"/>
  <c r="X321"/>
  <c r="X356"/>
  <c r="X373"/>
  <c r="X425"/>
  <c r="X460"/>
  <c r="X94"/>
  <c r="X95"/>
  <c r="X92"/>
  <c r="X78"/>
  <c r="X97"/>
  <c r="X580"/>
  <c r="X710"/>
  <c r="X792"/>
  <c r="X577"/>
  <c r="X681"/>
  <c r="X589"/>
  <c r="X623"/>
  <c r="X693"/>
  <c r="X844"/>
  <c r="X549"/>
  <c r="X590"/>
  <c r="X694"/>
  <c r="X538"/>
  <c r="X705"/>
  <c r="X746"/>
  <c r="X554"/>
  <c r="X612"/>
  <c r="X154"/>
  <c r="X645"/>
  <c r="X615"/>
  <c r="X525"/>
  <c r="X670"/>
  <c r="X774"/>
  <c r="X563"/>
  <c r="X768"/>
  <c r="X128"/>
  <c r="X708"/>
  <c r="X567"/>
  <c r="X621"/>
  <c r="X464"/>
  <c r="X308"/>
  <c r="X412"/>
  <c r="X256"/>
  <c r="X204"/>
  <c r="X447"/>
  <c r="X239"/>
  <c r="X291"/>
  <c r="X656"/>
  <c r="X853"/>
  <c r="X682"/>
  <c r="X604"/>
  <c r="X163"/>
  <c r="X543"/>
  <c r="X164"/>
  <c r="X424"/>
  <c r="X189"/>
  <c r="X138"/>
  <c r="X201"/>
  <c r="X788"/>
  <c r="X344"/>
  <c r="X334"/>
  <c r="X152"/>
  <c r="X282"/>
  <c r="X187"/>
  <c r="X386"/>
  <c r="X359"/>
  <c r="X398"/>
  <c r="X277"/>
  <c r="X372"/>
  <c r="X723"/>
  <c r="X203"/>
  <c r="X255"/>
  <c r="X190"/>
  <c r="X408"/>
  <c r="X369"/>
  <c r="X224"/>
  <c r="X760"/>
  <c r="X123"/>
  <c r="X151"/>
  <c r="X411"/>
  <c r="X176"/>
  <c r="X331"/>
  <c r="X126"/>
  <c r="X463"/>
  <c r="X212"/>
  <c r="X734"/>
  <c r="X333"/>
  <c r="X197"/>
  <c r="X431"/>
  <c r="X149"/>
  <c r="X379"/>
  <c r="X346"/>
  <c r="X450"/>
  <c r="X592"/>
  <c r="X618"/>
  <c r="X188"/>
  <c r="X552"/>
  <c r="X551"/>
  <c r="X603"/>
  <c r="X626"/>
  <c r="X225"/>
  <c r="X228"/>
  <c r="X695"/>
  <c r="X443"/>
  <c r="X287"/>
  <c r="X119"/>
  <c r="X253"/>
  <c r="X229"/>
  <c r="X183"/>
  <c r="X841"/>
  <c r="X683"/>
  <c r="X719"/>
  <c r="X701"/>
  <c r="X828"/>
  <c r="X755"/>
  <c r="X711"/>
  <c r="X651"/>
  <c r="X607"/>
  <c r="X811"/>
  <c r="X776"/>
  <c r="X568"/>
  <c r="X863"/>
  <c r="X745"/>
  <c r="X727"/>
  <c r="X658"/>
  <c r="X606"/>
  <c r="X785"/>
  <c r="X703"/>
  <c r="X599"/>
  <c r="X794"/>
  <c r="X81"/>
  <c r="X215"/>
  <c r="X267"/>
  <c r="X293"/>
  <c r="X345"/>
  <c r="X397"/>
  <c r="X432"/>
  <c r="X80"/>
  <c r="X99"/>
  <c r="X87"/>
  <c r="X139"/>
  <c r="X226"/>
  <c r="X278"/>
  <c r="X330"/>
  <c r="X382"/>
  <c r="X434"/>
  <c r="X82"/>
  <c r="X202"/>
  <c r="X254"/>
  <c r="X306"/>
  <c r="X358"/>
  <c r="X367"/>
  <c r="X410"/>
  <c r="X419"/>
  <c r="X462"/>
  <c r="X85"/>
  <c r="X84"/>
  <c r="X83"/>
  <c r="X100"/>
  <c r="X86"/>
  <c r="X744"/>
  <c r="X722"/>
  <c r="X763"/>
  <c r="X820"/>
  <c r="X519"/>
  <c r="X571"/>
  <c r="X641"/>
  <c r="X675"/>
  <c r="X762"/>
  <c r="X653"/>
  <c r="X757"/>
  <c r="X796"/>
  <c r="X601"/>
  <c r="X642"/>
  <c r="X822"/>
  <c r="X868"/>
  <c r="X716"/>
  <c r="X833"/>
  <c r="X861"/>
  <c r="X629"/>
  <c r="X733"/>
  <c r="X684"/>
  <c r="X736"/>
  <c r="X560"/>
  <c r="X664"/>
  <c r="X180"/>
  <c r="X632"/>
  <c r="X803"/>
  <c r="X343"/>
  <c r="X395"/>
  <c r="X137"/>
  <c r="X268"/>
  <c r="X230"/>
  <c r="X172"/>
  <c r="X158"/>
  <c r="X360"/>
  <c r="X124"/>
  <c r="X422"/>
  <c r="X751"/>
  <c r="X409"/>
  <c r="X370"/>
  <c r="X801"/>
  <c r="X775"/>
  <c r="X851"/>
  <c r="X320"/>
  <c r="X461"/>
  <c r="X135"/>
  <c r="X566"/>
  <c r="X307"/>
  <c r="X838"/>
  <c r="X266"/>
  <c r="X318"/>
  <c r="X200"/>
  <c r="X294"/>
  <c r="X438"/>
  <c r="X290"/>
  <c r="X383"/>
  <c r="X178"/>
  <c r="X177"/>
  <c r="X457"/>
  <c r="X125"/>
  <c r="X631"/>
  <c r="X435"/>
  <c r="X579"/>
  <c r="X300"/>
  <c r="X264"/>
  <c r="X227"/>
  <c r="X437"/>
  <c r="X305"/>
  <c r="X357"/>
  <c r="X339"/>
  <c r="X144"/>
  <c r="X396"/>
  <c r="X380"/>
  <c r="X446"/>
  <c r="X644"/>
  <c r="X825"/>
  <c r="X223"/>
  <c r="X279"/>
  <c r="X456"/>
  <c r="X420"/>
  <c r="X214"/>
  <c r="X162"/>
  <c r="X407"/>
  <c r="X216"/>
  <c r="X366"/>
  <c r="X332"/>
  <c r="X458"/>
  <c r="X301"/>
  <c r="X353"/>
  <c r="X185"/>
  <c r="X281"/>
  <c r="X340"/>
  <c r="X175"/>
  <c r="X122"/>
  <c r="X405"/>
  <c r="X385"/>
  <c r="X421"/>
  <c r="X445"/>
  <c r="X444"/>
  <c r="X160"/>
  <c r="X136"/>
  <c r="X157"/>
  <c r="X238"/>
  <c r="X289"/>
  <c r="X242"/>
  <c r="X393"/>
  <c r="X448"/>
  <c r="X313"/>
  <c r="X186"/>
  <c r="X184"/>
  <c r="X436"/>
  <c r="X433"/>
  <c r="X384"/>
  <c r="X381"/>
  <c r="X249"/>
  <c r="X171"/>
  <c r="X150"/>
  <c r="X341"/>
  <c r="X292"/>
  <c r="X120"/>
  <c r="X394"/>
  <c r="X573"/>
  <c r="X235"/>
  <c r="X406"/>
  <c r="X145"/>
  <c r="X342"/>
  <c r="X131"/>
  <c r="X209"/>
  <c r="X302"/>
  <c r="X288"/>
  <c r="X240"/>
  <c r="X196"/>
  <c r="X459"/>
  <c r="X275"/>
  <c r="X392"/>
  <c r="X132"/>
  <c r="X210"/>
  <c r="X368"/>
  <c r="X786"/>
  <c r="X352"/>
  <c r="X147"/>
  <c r="X121"/>
  <c r="X304"/>
  <c r="X262"/>
  <c r="X364"/>
  <c r="X814"/>
  <c r="X521"/>
  <c r="X146"/>
  <c r="X329"/>
  <c r="X173"/>
  <c r="X250"/>
  <c r="X280"/>
  <c r="X314"/>
  <c r="X174"/>
  <c r="X134"/>
  <c r="X327"/>
  <c r="X236"/>
  <c r="X118"/>
  <c r="X354"/>
  <c r="X328"/>
  <c r="X133"/>
  <c r="X561"/>
  <c r="X417"/>
  <c r="X237"/>
  <c r="X655"/>
  <c r="X836"/>
  <c r="X148"/>
  <c r="X404"/>
  <c r="X391"/>
  <c r="X265"/>
  <c r="X326"/>
  <c r="X170"/>
  <c r="X198"/>
  <c r="X548"/>
  <c r="X797"/>
  <c r="X677"/>
  <c r="X260"/>
  <c r="X355"/>
  <c r="X199"/>
  <c r="X248"/>
  <c r="X862"/>
  <c r="X303"/>
  <c r="X213"/>
  <c r="X161"/>
  <c r="X286"/>
  <c r="X430"/>
  <c r="X771"/>
  <c r="X143"/>
  <c r="X403"/>
  <c r="X221"/>
  <c r="X222"/>
  <c r="X208"/>
  <c r="X365"/>
  <c r="X130"/>
  <c r="X429"/>
  <c r="X416"/>
  <c r="X316"/>
  <c r="X707"/>
  <c r="X849"/>
  <c r="X717"/>
  <c r="X317"/>
  <c r="X378"/>
  <c r="X251"/>
  <c r="X810"/>
  <c r="X418"/>
  <c r="X274"/>
  <c r="X390"/>
  <c r="X117"/>
  <c r="X247"/>
  <c r="X261"/>
  <c r="X273"/>
  <c r="X234"/>
  <c r="X625"/>
  <c r="X156"/>
  <c r="X169"/>
  <c r="W804"/>
  <c r="W635"/>
  <c r="W557"/>
  <c r="W661"/>
  <c r="W830"/>
  <c r="W140"/>
  <c r="W752"/>
  <c r="W674"/>
  <c r="W596"/>
  <c r="W843"/>
  <c r="W778"/>
  <c r="W700"/>
  <c r="W622"/>
  <c r="W544"/>
  <c r="W505"/>
  <c r="W400"/>
  <c r="W296"/>
  <c r="W244"/>
  <c r="W179"/>
  <c r="W869"/>
  <c r="W413"/>
  <c r="W257"/>
  <c r="W101"/>
  <c r="W5" i="24"/>
  <c r="X4" i="18"/>
  <c r="W583"/>
  <c r="W687"/>
  <c r="W791"/>
  <c r="W166"/>
  <c r="W609"/>
  <c r="W765"/>
  <c r="W856"/>
  <c r="W713"/>
  <c r="W726"/>
  <c r="W648"/>
  <c r="W570"/>
  <c r="W817"/>
  <c r="W492"/>
  <c r="W426"/>
  <c r="W374"/>
  <c r="W270"/>
  <c r="W218"/>
  <c r="W127"/>
  <c r="W88"/>
  <c r="W439"/>
  <c r="W283"/>
  <c r="W231"/>
  <c r="W153"/>
  <c r="X518" l="1"/>
  <c r="W195"/>
  <c r="V205"/>
  <c r="W182"/>
  <c r="V192"/>
  <c r="W299"/>
  <c r="V309"/>
  <c r="W312"/>
  <c r="V322"/>
  <c r="V348"/>
  <c r="W338"/>
  <c r="X114"/>
  <c r="V361"/>
  <c r="W351"/>
  <c r="V387"/>
  <c r="W377"/>
  <c r="W442"/>
  <c r="V452"/>
  <c r="W455"/>
  <c r="V465"/>
  <c r="Y105"/>
  <c r="Y109"/>
  <c r="Y113"/>
  <c r="Y112"/>
  <c r="Y508"/>
  <c r="Y111"/>
  <c r="Y110"/>
  <c r="Y107"/>
  <c r="Y108"/>
  <c r="Y509"/>
  <c r="Y106"/>
  <c r="Y510"/>
  <c r="Y104"/>
  <c r="Y511"/>
  <c r="Y512"/>
  <c r="Y513"/>
  <c r="Y514"/>
  <c r="Y515"/>
  <c r="Y516"/>
  <c r="Y517"/>
  <c r="X8" i="24"/>
  <c r="W24"/>
  <c r="W32" s="1"/>
  <c r="Y4" i="18"/>
  <c r="X5" i="24"/>
  <c r="Y482" i="18"/>
  <c r="Y490"/>
  <c r="Y798"/>
  <c r="Y501"/>
  <c r="Y540"/>
  <c r="Y581"/>
  <c r="Y633"/>
  <c r="Y685"/>
  <c r="Y718"/>
  <c r="Y737"/>
  <c r="Y488"/>
  <c r="Y867"/>
  <c r="Y495"/>
  <c r="Y503"/>
  <c r="Y534"/>
  <c r="Y553"/>
  <c r="Y575"/>
  <c r="Y594"/>
  <c r="Y616"/>
  <c r="Y638"/>
  <c r="Y657"/>
  <c r="Y679"/>
  <c r="Y698"/>
  <c r="Y720"/>
  <c r="Y742"/>
  <c r="Y761"/>
  <c r="Y783"/>
  <c r="Y815"/>
  <c r="Y837"/>
  <c r="Y76"/>
  <c r="Y102"/>
  <c r="Y115"/>
  <c r="Y167"/>
  <c r="Y206"/>
  <c r="Y232"/>
  <c r="Y258"/>
  <c r="Y284"/>
  <c r="Y310"/>
  <c r="Y336"/>
  <c r="Y759"/>
  <c r="Y781"/>
  <c r="Y813"/>
  <c r="Y835"/>
  <c r="Y854"/>
  <c r="Y487"/>
  <c r="Y864"/>
  <c r="Y498"/>
  <c r="Y506"/>
  <c r="Y524"/>
  <c r="Y541"/>
  <c r="Y558"/>
  <c r="Y584"/>
  <c r="Y602"/>
  <c r="Y619"/>
  <c r="Y636"/>
  <c r="Y662"/>
  <c r="Y680"/>
  <c r="Y697"/>
  <c r="Y714"/>
  <c r="Y740"/>
  <c r="Y758"/>
  <c r="Y784"/>
  <c r="Y823"/>
  <c r="Y840"/>
  <c r="Y480"/>
  <c r="Y489"/>
  <c r="Y866"/>
  <c r="Y799"/>
  <c r="Y500"/>
  <c r="Y522"/>
  <c r="Y530"/>
  <c r="Y539"/>
  <c r="Y565"/>
  <c r="Y574"/>
  <c r="Y582"/>
  <c r="Y591"/>
  <c r="Y600"/>
  <c r="Y613"/>
  <c r="Y630"/>
  <c r="Y639"/>
  <c r="Y647"/>
  <c r="Y660"/>
  <c r="Y669"/>
  <c r="Y678"/>
  <c r="Y691"/>
  <c r="Y704"/>
  <c r="Y721"/>
  <c r="Y730"/>
  <c r="Y743"/>
  <c r="Y756"/>
  <c r="Y769"/>
  <c r="Y777"/>
  <c r="Y790"/>
  <c r="Y812"/>
  <c r="Y821"/>
  <c r="Y834"/>
  <c r="Y847"/>
  <c r="Y362"/>
  <c r="Y388"/>
  <c r="Y414"/>
  <c r="Y440"/>
  <c r="Z3"/>
  <c r="Y486"/>
  <c r="Y865"/>
  <c r="Y497"/>
  <c r="Y529"/>
  <c r="Y562"/>
  <c r="Y614"/>
  <c r="Y666"/>
  <c r="Y696"/>
  <c r="Y484"/>
  <c r="Y859"/>
  <c r="Y800"/>
  <c r="Y499"/>
  <c r="Y523"/>
  <c r="Y542"/>
  <c r="Y564"/>
  <c r="Y586"/>
  <c r="Y605"/>
  <c r="Y627"/>
  <c r="Y646"/>
  <c r="Y668"/>
  <c r="Y690"/>
  <c r="Y709"/>
  <c r="Y731"/>
  <c r="Y750"/>
  <c r="Y772"/>
  <c r="Y807"/>
  <c r="Y826"/>
  <c r="Y848"/>
  <c r="Y89"/>
  <c r="Y141"/>
  <c r="Y193"/>
  <c r="Y219"/>
  <c r="Y245"/>
  <c r="Y271"/>
  <c r="Y297"/>
  <c r="Y323"/>
  <c r="Y748"/>
  <c r="Y770"/>
  <c r="Y789"/>
  <c r="Y824"/>
  <c r="Y846"/>
  <c r="Y483"/>
  <c r="Y491"/>
  <c r="Y493"/>
  <c r="Y502"/>
  <c r="Y532"/>
  <c r="Y550"/>
  <c r="Y576"/>
  <c r="Y593"/>
  <c r="Y610"/>
  <c r="Y628"/>
  <c r="Y654"/>
  <c r="Y671"/>
  <c r="Y688"/>
  <c r="Y706"/>
  <c r="Y732"/>
  <c r="Y749"/>
  <c r="Y766"/>
  <c r="Y805"/>
  <c r="Y831"/>
  <c r="Y349"/>
  <c r="Y485"/>
  <c r="Y857"/>
  <c r="Y795"/>
  <c r="Y496"/>
  <c r="Y504"/>
  <c r="Y526"/>
  <c r="Y535"/>
  <c r="Y556"/>
  <c r="Y569"/>
  <c r="Y578"/>
  <c r="Y587"/>
  <c r="Y595"/>
  <c r="Y608"/>
  <c r="Y617"/>
  <c r="Y634"/>
  <c r="Y643"/>
  <c r="Y652"/>
  <c r="Y665"/>
  <c r="Y673"/>
  <c r="Y686"/>
  <c r="Y699"/>
  <c r="Y712"/>
  <c r="Y725"/>
  <c r="Y738"/>
  <c r="Y747"/>
  <c r="Y764"/>
  <c r="Y773"/>
  <c r="Y782"/>
  <c r="Y808"/>
  <c r="Y816"/>
  <c r="Y829"/>
  <c r="Y842"/>
  <c r="Y855"/>
  <c r="Y375"/>
  <c r="Y401"/>
  <c r="Y427"/>
  <c r="Y453"/>
  <c r="Y828"/>
  <c r="Y755"/>
  <c r="Y711"/>
  <c r="Y651"/>
  <c r="Y607"/>
  <c r="Y785"/>
  <c r="Y98"/>
  <c r="Y347"/>
  <c r="Y93"/>
  <c r="Y96"/>
  <c r="Y95"/>
  <c r="Y397"/>
  <c r="Y432"/>
  <c r="Y202"/>
  <c r="Y254"/>
  <c r="Y306"/>
  <c r="Y358"/>
  <c r="Y367"/>
  <c r="Y410"/>
  <c r="Y419"/>
  <c r="Y462"/>
  <c r="Y94"/>
  <c r="Y241"/>
  <c r="Y276"/>
  <c r="Y319"/>
  <c r="Y100"/>
  <c r="Y86"/>
  <c r="Y382"/>
  <c r="Y434"/>
  <c r="Y87"/>
  <c r="Y191"/>
  <c r="Y243"/>
  <c r="Y295"/>
  <c r="Y345"/>
  <c r="Y91"/>
  <c r="Y745"/>
  <c r="Y667"/>
  <c r="Y744"/>
  <c r="Y568"/>
  <c r="Y735"/>
  <c r="Y841"/>
  <c r="Y794"/>
  <c r="Y659"/>
  <c r="Y710"/>
  <c r="Y683"/>
  <c r="Y779"/>
  <c r="Y852"/>
  <c r="Y860"/>
  <c r="Y649"/>
  <c r="Y701"/>
  <c r="Y753"/>
  <c r="Y623"/>
  <c r="Y844"/>
  <c r="Y694"/>
  <c r="Y757"/>
  <c r="Y538"/>
  <c r="Y601"/>
  <c r="Y705"/>
  <c r="Y632"/>
  <c r="Y768"/>
  <c r="Y664"/>
  <c r="Y560"/>
  <c r="Y716"/>
  <c r="Y612"/>
  <c r="Y563"/>
  <c r="Y615"/>
  <c r="Y868"/>
  <c r="Y693"/>
  <c r="Y792"/>
  <c r="Y447"/>
  <c r="Y629"/>
  <c r="Y861"/>
  <c r="Y549"/>
  <c r="Y722"/>
  <c r="Y681"/>
  <c r="Y577"/>
  <c r="Y256"/>
  <c r="Y656"/>
  <c r="Y137"/>
  <c r="Y172"/>
  <c r="Y158"/>
  <c r="Y124"/>
  <c r="Y422"/>
  <c r="Y370"/>
  <c r="Y621"/>
  <c r="Y853"/>
  <c r="Y268"/>
  <c r="Y604"/>
  <c r="Y230"/>
  <c r="Y409"/>
  <c r="Y751"/>
  <c r="Y360"/>
  <c r="Y461"/>
  <c r="Y152"/>
  <c r="Y163"/>
  <c r="Y135"/>
  <c r="Y383"/>
  <c r="Y408"/>
  <c r="Y307"/>
  <c r="Y320"/>
  <c r="Y282"/>
  <c r="Y723"/>
  <c r="Y457"/>
  <c r="Y398"/>
  <c r="Y463"/>
  <c r="Y264"/>
  <c r="Y227"/>
  <c r="Y411"/>
  <c r="Y631"/>
  <c r="Y566"/>
  <c r="Y339"/>
  <c r="Y144"/>
  <c r="Y579"/>
  <c r="Y224"/>
  <c r="Y203"/>
  <c r="Y176"/>
  <c r="Y435"/>
  <c r="Y437"/>
  <c r="Y178"/>
  <c r="Y290"/>
  <c r="Y346"/>
  <c r="Y279"/>
  <c r="Y420"/>
  <c r="Y850"/>
  <c r="Y547"/>
  <c r="Y802"/>
  <c r="Y839"/>
  <c r="Y640"/>
  <c r="Y536"/>
  <c r="Y81"/>
  <c r="Y92"/>
  <c r="Y82"/>
  <c r="Y79"/>
  <c r="Y84"/>
  <c r="Y371"/>
  <c r="Y423"/>
  <c r="Y449"/>
  <c r="Y159"/>
  <c r="Y211"/>
  <c r="Y263"/>
  <c r="Y315"/>
  <c r="Y165"/>
  <c r="Y217"/>
  <c r="Y252"/>
  <c r="Y269"/>
  <c r="Y321"/>
  <c r="Y356"/>
  <c r="Y373"/>
  <c r="Y425"/>
  <c r="Y460"/>
  <c r="Y85"/>
  <c r="Y215"/>
  <c r="Y267"/>
  <c r="Y293"/>
  <c r="Y83"/>
  <c r="Y78"/>
  <c r="Y97"/>
  <c r="Y399"/>
  <c r="Y451"/>
  <c r="Y139"/>
  <c r="Y226"/>
  <c r="Y278"/>
  <c r="Y330"/>
  <c r="Y80"/>
  <c r="Y99"/>
  <c r="Y537"/>
  <c r="Y827"/>
  <c r="Y606"/>
  <c r="Y658"/>
  <c r="Y528"/>
  <c r="Y580"/>
  <c r="Y719"/>
  <c r="Y863"/>
  <c r="Y527"/>
  <c r="Y672"/>
  <c r="Y776"/>
  <c r="Y787"/>
  <c r="Y555"/>
  <c r="Y599"/>
  <c r="Y703"/>
  <c r="Y811"/>
  <c r="Y620"/>
  <c r="Y724"/>
  <c r="Y727"/>
  <c r="Y519"/>
  <c r="Y571"/>
  <c r="Y675"/>
  <c r="Y590"/>
  <c r="Y653"/>
  <c r="Y597"/>
  <c r="Y588"/>
  <c r="Y692"/>
  <c r="Y809"/>
  <c r="Y545"/>
  <c r="Y818"/>
  <c r="Y796"/>
  <c r="Y642"/>
  <c r="Y746"/>
  <c r="Y822"/>
  <c r="Y708"/>
  <c r="Y464"/>
  <c r="Y239"/>
  <c r="Y180"/>
  <c r="Y412"/>
  <c r="Y733"/>
  <c r="Y736"/>
  <c r="Y645"/>
  <c r="Y833"/>
  <c r="Y554"/>
  <c r="Y762"/>
  <c r="Y589"/>
  <c r="Y763"/>
  <c r="Y128"/>
  <c r="Y774"/>
  <c r="Y670"/>
  <c r="Y525"/>
  <c r="Y154"/>
  <c r="Y684"/>
  <c r="Y291"/>
  <c r="Y204"/>
  <c r="Y641"/>
  <c r="Y820"/>
  <c r="Y395"/>
  <c r="Y164"/>
  <c r="Y189"/>
  <c r="Y343"/>
  <c r="Y308"/>
  <c r="Y567"/>
  <c r="Y138"/>
  <c r="Y803"/>
  <c r="Y682"/>
  <c r="Y344"/>
  <c r="Y334"/>
  <c r="Y543"/>
  <c r="Y386"/>
  <c r="Y851"/>
  <c r="Y277"/>
  <c r="Y424"/>
  <c r="Y372"/>
  <c r="Y788"/>
  <c r="Y201"/>
  <c r="Y369"/>
  <c r="Y775"/>
  <c r="Y801"/>
  <c r="Y760"/>
  <c r="Y190"/>
  <c r="Y359"/>
  <c r="Y123"/>
  <c r="Y255"/>
  <c r="Y187"/>
  <c r="Y318"/>
  <c r="Y331"/>
  <c r="Y200"/>
  <c r="Y212"/>
  <c r="Y266"/>
  <c r="Y379"/>
  <c r="Y838"/>
  <c r="Y552"/>
  <c r="Y551"/>
  <c r="Y626"/>
  <c r="Y357"/>
  <c r="Y225"/>
  <c r="Y300"/>
  <c r="Y592"/>
  <c r="Y443"/>
  <c r="Y287"/>
  <c r="Y119"/>
  <c r="Y380"/>
  <c r="Y188"/>
  <c r="Y149"/>
  <c r="Y197"/>
  <c r="Y183"/>
  <c r="Y288"/>
  <c r="Y407"/>
  <c r="Y223"/>
  <c r="Y275"/>
  <c r="Y392"/>
  <c r="Y618"/>
  <c r="Y305"/>
  <c r="Y368"/>
  <c r="Y450"/>
  <c r="Y352"/>
  <c r="Y734"/>
  <c r="Y121"/>
  <c r="Y177"/>
  <c r="Y814"/>
  <c r="Y421"/>
  <c r="Y329"/>
  <c r="Y173"/>
  <c r="Y250"/>
  <c r="Y405"/>
  <c r="Y444"/>
  <c r="Y174"/>
  <c r="Y210"/>
  <c r="Y262"/>
  <c r="Y134"/>
  <c r="Y147"/>
  <c r="Y314"/>
  <c r="Y327"/>
  <c r="Y304"/>
  <c r="Y281"/>
  <c r="Y118"/>
  <c r="Y354"/>
  <c r="Y328"/>
  <c r="Y133"/>
  <c r="Y228"/>
  <c r="Y446"/>
  <c r="Y366"/>
  <c r="Y417"/>
  <c r="Y237"/>
  <c r="Y229"/>
  <c r="Y436"/>
  <c r="Y253"/>
  <c r="Y216"/>
  <c r="Y521"/>
  <c r="Y292"/>
  <c r="Y148"/>
  <c r="Y120"/>
  <c r="Y404"/>
  <c r="Y391"/>
  <c r="Y280"/>
  <c r="Y214"/>
  <c r="Y162"/>
  <c r="Y294"/>
  <c r="Y431"/>
  <c r="Y126"/>
  <c r="Y396"/>
  <c r="Y438"/>
  <c r="Y458"/>
  <c r="Y301"/>
  <c r="Y353"/>
  <c r="Y333"/>
  <c r="Y185"/>
  <c r="Y240"/>
  <c r="Y340"/>
  <c r="Y125"/>
  <c r="Y175"/>
  <c r="Y151"/>
  <c r="Y122"/>
  <c r="Y459"/>
  <c r="Y385"/>
  <c r="Y445"/>
  <c r="Y603"/>
  <c r="Y160"/>
  <c r="Y136"/>
  <c r="Y157"/>
  <c r="Y695"/>
  <c r="Y644"/>
  <c r="Y289"/>
  <c r="Y132"/>
  <c r="Y364"/>
  <c r="Y393"/>
  <c r="Y313"/>
  <c r="Y186"/>
  <c r="Y184"/>
  <c r="Y786"/>
  <c r="Y332"/>
  <c r="Y433"/>
  <c r="Y381"/>
  <c r="Y249"/>
  <c r="Y171"/>
  <c r="Y456"/>
  <c r="Y825"/>
  <c r="Y341"/>
  <c r="Y196"/>
  <c r="Y394"/>
  <c r="Y236"/>
  <c r="Y150"/>
  <c r="Y235"/>
  <c r="Y406"/>
  <c r="Y238"/>
  <c r="Y146"/>
  <c r="Y145"/>
  <c r="Y342"/>
  <c r="Y131"/>
  <c r="Y561"/>
  <c r="Y209"/>
  <c r="Y302"/>
  <c r="Y448"/>
  <c r="Y384"/>
  <c r="Y316"/>
  <c r="Y836"/>
  <c r="Y797"/>
  <c r="Y677"/>
  <c r="Y707"/>
  <c r="Y548"/>
  <c r="Y355"/>
  <c r="Y303"/>
  <c r="Y274"/>
  <c r="Y810"/>
  <c r="Y247"/>
  <c r="Y273"/>
  <c r="Y625"/>
  <c r="Y169"/>
  <c r="Y208"/>
  <c r="Y365"/>
  <c r="Y198"/>
  <c r="Y242"/>
  <c r="Y655"/>
  <c r="Y573"/>
  <c r="Y326"/>
  <c r="Y170"/>
  <c r="Y265"/>
  <c r="Y199"/>
  <c r="Y248"/>
  <c r="Y849"/>
  <c r="Y213"/>
  <c r="Y260"/>
  <c r="Y717"/>
  <c r="Y862"/>
  <c r="Y161"/>
  <c r="Y251"/>
  <c r="Y430"/>
  <c r="Y378"/>
  <c r="Y317"/>
  <c r="Y286"/>
  <c r="Y418"/>
  <c r="Y771"/>
  <c r="Y390"/>
  <c r="Y143"/>
  <c r="Y117"/>
  <c r="Y261"/>
  <c r="Y222"/>
  <c r="Y234"/>
  <c r="Y156"/>
  <c r="Y403"/>
  <c r="Y221"/>
  <c r="Y429"/>
  <c r="Y130"/>
  <c r="Y416"/>
  <c r="X531"/>
  <c r="X713"/>
  <c r="X856"/>
  <c r="X635"/>
  <c r="X804"/>
  <c r="X791"/>
  <c r="X609"/>
  <c r="X661"/>
  <c r="X765"/>
  <c r="X817"/>
  <c r="X400"/>
  <c r="X296"/>
  <c r="X244"/>
  <c r="X179"/>
  <c r="X726"/>
  <c r="X648"/>
  <c r="X570"/>
  <c r="X439"/>
  <c r="X283"/>
  <c r="X231"/>
  <c r="X153"/>
  <c r="X687"/>
  <c r="X583"/>
  <c r="X140"/>
  <c r="X166"/>
  <c r="X557"/>
  <c r="X830"/>
  <c r="X843"/>
  <c r="X778"/>
  <c r="X700"/>
  <c r="X622"/>
  <c r="X544"/>
  <c r="X505"/>
  <c r="X492"/>
  <c r="X426"/>
  <c r="X374"/>
  <c r="X270"/>
  <c r="X218"/>
  <c r="X127"/>
  <c r="X88"/>
  <c r="X752"/>
  <c r="X674"/>
  <c r="X596"/>
  <c r="X869"/>
  <c r="X413"/>
  <c r="X257"/>
  <c r="X101"/>
  <c r="Y114" l="1"/>
  <c r="Y518"/>
  <c r="W322"/>
  <c r="X312"/>
  <c r="X299"/>
  <c r="W309"/>
  <c r="X182"/>
  <c r="W192"/>
  <c r="X195"/>
  <c r="W205"/>
  <c r="X338"/>
  <c r="W348"/>
  <c r="X377"/>
  <c r="W387"/>
  <c r="W361"/>
  <c r="X351"/>
  <c r="X455"/>
  <c r="W465"/>
  <c r="X442"/>
  <c r="W452"/>
  <c r="Z112"/>
  <c r="Z111"/>
  <c r="Z108"/>
  <c r="Z110"/>
  <c r="Z109"/>
  <c r="Z113"/>
  <c r="Z508"/>
  <c r="Z107"/>
  <c r="Z106"/>
  <c r="Z511"/>
  <c r="Z512"/>
  <c r="Z513"/>
  <c r="Z514"/>
  <c r="Z515"/>
  <c r="Z516"/>
  <c r="Z517"/>
  <c r="Z104"/>
  <c r="Z105"/>
  <c r="Z510"/>
  <c r="Z509"/>
  <c r="Y8" i="24"/>
  <c r="X24"/>
  <c r="X32" s="1"/>
  <c r="Z482" i="18"/>
  <c r="Z490"/>
  <c r="Z798"/>
  <c r="Z501"/>
  <c r="Z540"/>
  <c r="Z581"/>
  <c r="Z633"/>
  <c r="Z685"/>
  <c r="Z718"/>
  <c r="Z737"/>
  <c r="Z759"/>
  <c r="Z781"/>
  <c r="Z813"/>
  <c r="Z835"/>
  <c r="Z854"/>
  <c r="Z487"/>
  <c r="Z864"/>
  <c r="Z498"/>
  <c r="Z506"/>
  <c r="Z524"/>
  <c r="Z541"/>
  <c r="Z558"/>
  <c r="Z584"/>
  <c r="Z602"/>
  <c r="Z619"/>
  <c r="Z636"/>
  <c r="Z662"/>
  <c r="Z680"/>
  <c r="Z697"/>
  <c r="Z714"/>
  <c r="Z740"/>
  <c r="Z758"/>
  <c r="Z784"/>
  <c r="Z823"/>
  <c r="Z840"/>
  <c r="Z488"/>
  <c r="Z867"/>
  <c r="Z495"/>
  <c r="Z503"/>
  <c r="Z534"/>
  <c r="Z553"/>
  <c r="Z575"/>
  <c r="Z594"/>
  <c r="Z616"/>
  <c r="Z638"/>
  <c r="Z657"/>
  <c r="Z679"/>
  <c r="Z698"/>
  <c r="Z720"/>
  <c r="Z742"/>
  <c r="Z761"/>
  <c r="Z783"/>
  <c r="Z815"/>
  <c r="Z837"/>
  <c r="Z76"/>
  <c r="Z102"/>
  <c r="Z115"/>
  <c r="Z167"/>
  <c r="Z206"/>
  <c r="Z232"/>
  <c r="Z258"/>
  <c r="Z284"/>
  <c r="Z310"/>
  <c r="Z336"/>
  <c r="Z362"/>
  <c r="Z388"/>
  <c r="Z414"/>
  <c r="Z440"/>
  <c r="Z480"/>
  <c r="Z489"/>
  <c r="Z857"/>
  <c r="Z795"/>
  <c r="Z496"/>
  <c r="Z504"/>
  <c r="Z526"/>
  <c r="Z535"/>
  <c r="Z556"/>
  <c r="Z569"/>
  <c r="Z578"/>
  <c r="Z587"/>
  <c r="Z595"/>
  <c r="Z608"/>
  <c r="Z617"/>
  <c r="Z634"/>
  <c r="Z643"/>
  <c r="Z652"/>
  <c r="Z665"/>
  <c r="Z673"/>
  <c r="Z686"/>
  <c r="Z699"/>
  <c r="Z712"/>
  <c r="Z725"/>
  <c r="Z738"/>
  <c r="Z747"/>
  <c r="Z764"/>
  <c r="Z773"/>
  <c r="Z782"/>
  <c r="Z808"/>
  <c r="Z816"/>
  <c r="Z829"/>
  <c r="Z842"/>
  <c r="Z855"/>
  <c r="Z486"/>
  <c r="Z865"/>
  <c r="Z497"/>
  <c r="Z529"/>
  <c r="Z562"/>
  <c r="Z614"/>
  <c r="Z666"/>
  <c r="Z696"/>
  <c r="Z748"/>
  <c r="Z770"/>
  <c r="Z789"/>
  <c r="Z824"/>
  <c r="Z846"/>
  <c r="Z483"/>
  <c r="Z491"/>
  <c r="Z493"/>
  <c r="Z502"/>
  <c r="Z532"/>
  <c r="Z550"/>
  <c r="Z576"/>
  <c r="Z593"/>
  <c r="Z610"/>
  <c r="Z628"/>
  <c r="Z654"/>
  <c r="Z671"/>
  <c r="Z688"/>
  <c r="Z706"/>
  <c r="Z732"/>
  <c r="Z749"/>
  <c r="Z766"/>
  <c r="Z805"/>
  <c r="Z831"/>
  <c r="Z484"/>
  <c r="Z859"/>
  <c r="Z800"/>
  <c r="Z499"/>
  <c r="Z523"/>
  <c r="Z542"/>
  <c r="Z564"/>
  <c r="Z586"/>
  <c r="Z605"/>
  <c r="Z627"/>
  <c r="Z646"/>
  <c r="Z668"/>
  <c r="Z690"/>
  <c r="Z709"/>
  <c r="Z731"/>
  <c r="Z750"/>
  <c r="Z772"/>
  <c r="Z807"/>
  <c r="Z826"/>
  <c r="Z848"/>
  <c r="Z89"/>
  <c r="Z141"/>
  <c r="Z193"/>
  <c r="Z219"/>
  <c r="Z245"/>
  <c r="Z271"/>
  <c r="Z297"/>
  <c r="Z323"/>
  <c r="Z349"/>
  <c r="Z375"/>
  <c r="Z401"/>
  <c r="Z427"/>
  <c r="Z453"/>
  <c r="Z485"/>
  <c r="Z866"/>
  <c r="Z799"/>
  <c r="Z500"/>
  <c r="Z522"/>
  <c r="Z530"/>
  <c r="Z539"/>
  <c r="Z565"/>
  <c r="Z574"/>
  <c r="Z582"/>
  <c r="Z591"/>
  <c r="Z600"/>
  <c r="Z613"/>
  <c r="Z630"/>
  <c r="Z639"/>
  <c r="Z647"/>
  <c r="Z660"/>
  <c r="Z669"/>
  <c r="Z678"/>
  <c r="Z691"/>
  <c r="Z704"/>
  <c r="Z721"/>
  <c r="Z730"/>
  <c r="Z743"/>
  <c r="Z756"/>
  <c r="Z769"/>
  <c r="Z777"/>
  <c r="Z790"/>
  <c r="Z812"/>
  <c r="Z821"/>
  <c r="Z834"/>
  <c r="Z847"/>
  <c r="AA3"/>
  <c r="Z839"/>
  <c r="Z83"/>
  <c r="Z100"/>
  <c r="Z86"/>
  <c r="Z81"/>
  <c r="Z84"/>
  <c r="Z215"/>
  <c r="Z267"/>
  <c r="Z293"/>
  <c r="Z399"/>
  <c r="Z451"/>
  <c r="Z139"/>
  <c r="Z226"/>
  <c r="Z278"/>
  <c r="Z330"/>
  <c r="Z79"/>
  <c r="Z96"/>
  <c r="Z93"/>
  <c r="Z94"/>
  <c r="Z91"/>
  <c r="Z606"/>
  <c r="Z658"/>
  <c r="Z850"/>
  <c r="Z580"/>
  <c r="Z785"/>
  <c r="Z863"/>
  <c r="Z787"/>
  <c r="Z536"/>
  <c r="Z640"/>
  <c r="Z703"/>
  <c r="Z744"/>
  <c r="Z745"/>
  <c r="Z811"/>
  <c r="Z537"/>
  <c r="Z802"/>
  <c r="Z607"/>
  <c r="Z711"/>
  <c r="Z620"/>
  <c r="Z727"/>
  <c r="Z597"/>
  <c r="Z588"/>
  <c r="Z692"/>
  <c r="Z809"/>
  <c r="Z701"/>
  <c r="Z753"/>
  <c r="Z818"/>
  <c r="Z708"/>
  <c r="Z601"/>
  <c r="Z590"/>
  <c r="Z254"/>
  <c r="Z202"/>
  <c r="Z425"/>
  <c r="Z321"/>
  <c r="Z217"/>
  <c r="Z263"/>
  <c r="Z165"/>
  <c r="Z645"/>
  <c r="Z736"/>
  <c r="Z623"/>
  <c r="Z683"/>
  <c r="Z844"/>
  <c r="Z589"/>
  <c r="Z599"/>
  <c r="Z555"/>
  <c r="Z128"/>
  <c r="Z684"/>
  <c r="Z154"/>
  <c r="Z796"/>
  <c r="Z412"/>
  <c r="Z774"/>
  <c r="Z653"/>
  <c r="Z675"/>
  <c r="Z642"/>
  <c r="Z545"/>
  <c r="Z291"/>
  <c r="Z861"/>
  <c r="Z833"/>
  <c r="Z554"/>
  <c r="Z792"/>
  <c r="Z722"/>
  <c r="Z820"/>
  <c r="Z577"/>
  <c r="Z189"/>
  <c r="Z343"/>
  <c r="Z308"/>
  <c r="Z464"/>
  <c r="Z180"/>
  <c r="Z204"/>
  <c r="Z256"/>
  <c r="Z641"/>
  <c r="Z693"/>
  <c r="Z853"/>
  <c r="Z656"/>
  <c r="Z682"/>
  <c r="Z670"/>
  <c r="Z344"/>
  <c r="Z334"/>
  <c r="Z164"/>
  <c r="Z424"/>
  <c r="Z370"/>
  <c r="Z803"/>
  <c r="Z751"/>
  <c r="Z788"/>
  <c r="Z201"/>
  <c r="Z137"/>
  <c r="Z138"/>
  <c r="Z621"/>
  <c r="Z801"/>
  <c r="Z543"/>
  <c r="Z190"/>
  <c r="Z372"/>
  <c r="Z851"/>
  <c r="Z369"/>
  <c r="Z255"/>
  <c r="Z386"/>
  <c r="Z408"/>
  <c r="Z379"/>
  <c r="Z320"/>
  <c r="Z135"/>
  <c r="Z775"/>
  <c r="Z552"/>
  <c r="Z551"/>
  <c r="Z626"/>
  <c r="Z383"/>
  <c r="Z266"/>
  <c r="Z398"/>
  <c r="Z357"/>
  <c r="Z331"/>
  <c r="Z287"/>
  <c r="Z119"/>
  <c r="Z380"/>
  <c r="Z339"/>
  <c r="Z183"/>
  <c r="Z92"/>
  <c r="Z78"/>
  <c r="Z97"/>
  <c r="Z98"/>
  <c r="Z95"/>
  <c r="Z358"/>
  <c r="Z367"/>
  <c r="Z410"/>
  <c r="Z419"/>
  <c r="Z462"/>
  <c r="Z241"/>
  <c r="Z276"/>
  <c r="Z319"/>
  <c r="Z382"/>
  <c r="Z434"/>
  <c r="Z191"/>
  <c r="Z243"/>
  <c r="Z295"/>
  <c r="Z345"/>
  <c r="Z87"/>
  <c r="Z347"/>
  <c r="Z82"/>
  <c r="Z85"/>
  <c r="Z371"/>
  <c r="Z397"/>
  <c r="Z423"/>
  <c r="Z432"/>
  <c r="Z449"/>
  <c r="Z80"/>
  <c r="Z99"/>
  <c r="Z828"/>
  <c r="Z735"/>
  <c r="Z659"/>
  <c r="Z827"/>
  <c r="Z527"/>
  <c r="Z568"/>
  <c r="Z547"/>
  <c r="Z651"/>
  <c r="Z755"/>
  <c r="Z528"/>
  <c r="Z667"/>
  <c r="Z719"/>
  <c r="Z724"/>
  <c r="Z779"/>
  <c r="Z860"/>
  <c r="Z649"/>
  <c r="Z822"/>
  <c r="Z306"/>
  <c r="Z159"/>
  <c r="Z460"/>
  <c r="Z356"/>
  <c r="Z252"/>
  <c r="Z315"/>
  <c r="Z211"/>
  <c r="Z373"/>
  <c r="Z269"/>
  <c r="Z664"/>
  <c r="Z716"/>
  <c r="Z612"/>
  <c r="Z239"/>
  <c r="Z615"/>
  <c r="Z852"/>
  <c r="Z560"/>
  <c r="Z632"/>
  <c r="Z694"/>
  <c r="Z519"/>
  <c r="Z705"/>
  <c r="Z733"/>
  <c r="Z841"/>
  <c r="Z776"/>
  <c r="Z672"/>
  <c r="Z768"/>
  <c r="Z563"/>
  <c r="Z525"/>
  <c r="Z757"/>
  <c r="Z549"/>
  <c r="Z571"/>
  <c r="Z746"/>
  <c r="Z538"/>
  <c r="Z629"/>
  <c r="Z868"/>
  <c r="Z710"/>
  <c r="Z794"/>
  <c r="Z681"/>
  <c r="Z395"/>
  <c r="Z172"/>
  <c r="Z763"/>
  <c r="Z762"/>
  <c r="Z447"/>
  <c r="Z268"/>
  <c r="Z604"/>
  <c r="Z409"/>
  <c r="Z567"/>
  <c r="Z422"/>
  <c r="Z152"/>
  <c r="Z230"/>
  <c r="Z124"/>
  <c r="Z158"/>
  <c r="Z277"/>
  <c r="Z461"/>
  <c r="Z163"/>
  <c r="Z318"/>
  <c r="Z264"/>
  <c r="Z123"/>
  <c r="Z227"/>
  <c r="Z307"/>
  <c r="Z212"/>
  <c r="Z360"/>
  <c r="Z723"/>
  <c r="Z838"/>
  <c r="Z457"/>
  <c r="Z176"/>
  <c r="Z566"/>
  <c r="Z411"/>
  <c r="Z420"/>
  <c r="Z279"/>
  <c r="Z290"/>
  <c r="Z203"/>
  <c r="Z282"/>
  <c r="Z144"/>
  <c r="Z187"/>
  <c r="Z458"/>
  <c r="Z301"/>
  <c r="Z463"/>
  <c r="Z353"/>
  <c r="Z185"/>
  <c r="Z224"/>
  <c r="Z340"/>
  <c r="Z175"/>
  <c r="Z162"/>
  <c r="Z122"/>
  <c r="Z579"/>
  <c r="Z445"/>
  <c r="Z160"/>
  <c r="Z125"/>
  <c r="Z157"/>
  <c r="Z333"/>
  <c r="Z437"/>
  <c r="Z289"/>
  <c r="Z352"/>
  <c r="Z393"/>
  <c r="Z149"/>
  <c r="Z197"/>
  <c r="Z313"/>
  <c r="Z186"/>
  <c r="Z184"/>
  <c r="Z438"/>
  <c r="Z433"/>
  <c r="Z381"/>
  <c r="Z431"/>
  <c r="Z294"/>
  <c r="Z249"/>
  <c r="Z171"/>
  <c r="Z151"/>
  <c r="Z341"/>
  <c r="Z450"/>
  <c r="Z618"/>
  <c r="Z421"/>
  <c r="Z396"/>
  <c r="Z394"/>
  <c r="Z240"/>
  <c r="Z603"/>
  <c r="Z236"/>
  <c r="Z150"/>
  <c r="Z825"/>
  <c r="Z235"/>
  <c r="Z406"/>
  <c r="Z786"/>
  <c r="Z644"/>
  <c r="Z238"/>
  <c r="Z147"/>
  <c r="Z366"/>
  <c r="Z136"/>
  <c r="Z145"/>
  <c r="Z342"/>
  <c r="Z131"/>
  <c r="Z209"/>
  <c r="Z302"/>
  <c r="Z332"/>
  <c r="Z288"/>
  <c r="Z631"/>
  <c r="Z223"/>
  <c r="Z359"/>
  <c r="Z275"/>
  <c r="Z392"/>
  <c r="Z443"/>
  <c r="Z407"/>
  <c r="Z368"/>
  <c r="Z346"/>
  <c r="Z200"/>
  <c r="Z121"/>
  <c r="Z760"/>
  <c r="Z214"/>
  <c r="Z177"/>
  <c r="Z814"/>
  <c r="Z225"/>
  <c r="Z305"/>
  <c r="Z329"/>
  <c r="Z126"/>
  <c r="Z173"/>
  <c r="Z250"/>
  <c r="Z178"/>
  <c r="Z405"/>
  <c r="Z444"/>
  <c r="Z174"/>
  <c r="Z734"/>
  <c r="Z459"/>
  <c r="Z134"/>
  <c r="Z435"/>
  <c r="Z385"/>
  <c r="Z314"/>
  <c r="Z327"/>
  <c r="Z304"/>
  <c r="Z118"/>
  <c r="Z354"/>
  <c r="Z328"/>
  <c r="Z133"/>
  <c r="Z417"/>
  <c r="Z237"/>
  <c r="Z210"/>
  <c r="Z262"/>
  <c r="Z592"/>
  <c r="Z436"/>
  <c r="Z300"/>
  <c r="Z253"/>
  <c r="Z216"/>
  <c r="Z188"/>
  <c r="Z446"/>
  <c r="Z364"/>
  <c r="Z132"/>
  <c r="Z148"/>
  <c r="Z196"/>
  <c r="Z228"/>
  <c r="Z391"/>
  <c r="Z456"/>
  <c r="Z280"/>
  <c r="Z695"/>
  <c r="Z198"/>
  <c r="Z242"/>
  <c r="Z229"/>
  <c r="Z146"/>
  <c r="Z573"/>
  <c r="Z326"/>
  <c r="Z404"/>
  <c r="Z448"/>
  <c r="Z170"/>
  <c r="Z561"/>
  <c r="Z836"/>
  <c r="Z199"/>
  <c r="Z355"/>
  <c r="Z213"/>
  <c r="Z161"/>
  <c r="Z430"/>
  <c r="Z260"/>
  <c r="Z849"/>
  <c r="Z862"/>
  <c r="Z317"/>
  <c r="Z378"/>
  <c r="Z810"/>
  <c r="Z286"/>
  <c r="Z247"/>
  <c r="Z390"/>
  <c r="Z771"/>
  <c r="Z222"/>
  <c r="Z261"/>
  <c r="Z221"/>
  <c r="Z403"/>
  <c r="Z130"/>
  <c r="Z429"/>
  <c r="Z416"/>
  <c r="Z120"/>
  <c r="Z292"/>
  <c r="Z281"/>
  <c r="Z384"/>
  <c r="Z316"/>
  <c r="Z521"/>
  <c r="Z655"/>
  <c r="Z265"/>
  <c r="Z248"/>
  <c r="Z677"/>
  <c r="Z797"/>
  <c r="Z707"/>
  <c r="Z548"/>
  <c r="Z717"/>
  <c r="Z274"/>
  <c r="Z303"/>
  <c r="Z251"/>
  <c r="Z418"/>
  <c r="Z273"/>
  <c r="Z143"/>
  <c r="Z117"/>
  <c r="Z234"/>
  <c r="Z625"/>
  <c r="Z156"/>
  <c r="Z169"/>
  <c r="Z208"/>
  <c r="Z365"/>
  <c r="Y5" i="24"/>
  <c r="Z4" i="18"/>
  <c r="Y166"/>
  <c r="Y140"/>
  <c r="Y830"/>
  <c r="Y687"/>
  <c r="Y531"/>
  <c r="Y804"/>
  <c r="Y856"/>
  <c r="Y765"/>
  <c r="Y661"/>
  <c r="Y439"/>
  <c r="Y869"/>
  <c r="Y817"/>
  <c r="Y257"/>
  <c r="Y101"/>
  <c r="Y426"/>
  <c r="Y374"/>
  <c r="Y752"/>
  <c r="Y674"/>
  <c r="Y596"/>
  <c r="Y270"/>
  <c r="Y218"/>
  <c r="Y127"/>
  <c r="Y88"/>
  <c r="Y557"/>
  <c r="Y609"/>
  <c r="Y583"/>
  <c r="Y635"/>
  <c r="Y713"/>
  <c r="Y791"/>
  <c r="Y413"/>
  <c r="Y843"/>
  <c r="Y778"/>
  <c r="Y700"/>
  <c r="Y622"/>
  <c r="Y544"/>
  <c r="Y505"/>
  <c r="Y283"/>
  <c r="Y231"/>
  <c r="Y153"/>
  <c r="Y400"/>
  <c r="Y492"/>
  <c r="Y726"/>
  <c r="Y648"/>
  <c r="Y570"/>
  <c r="Y296"/>
  <c r="Y244"/>
  <c r="Y179"/>
  <c r="Z518" l="1"/>
  <c r="Y195"/>
  <c r="X205"/>
  <c r="Y182"/>
  <c r="X192"/>
  <c r="Y299"/>
  <c r="X309"/>
  <c r="X322"/>
  <c r="Y312"/>
  <c r="Y338"/>
  <c r="X348"/>
  <c r="X387"/>
  <c r="Y377"/>
  <c r="Z114"/>
  <c r="Y351"/>
  <c r="X361"/>
  <c r="Y442"/>
  <c r="X452"/>
  <c r="Y455"/>
  <c r="X465"/>
  <c r="AA111"/>
  <c r="AA110"/>
  <c r="AA109"/>
  <c r="AA113"/>
  <c r="AA112"/>
  <c r="AA108"/>
  <c r="AA508"/>
  <c r="AA509"/>
  <c r="AA107"/>
  <c r="AA105"/>
  <c r="AA104"/>
  <c r="AA510"/>
  <c r="AA106"/>
  <c r="AA513"/>
  <c r="AA512"/>
  <c r="AA514"/>
  <c r="AA515"/>
  <c r="AA516"/>
  <c r="AA517"/>
  <c r="AA511"/>
  <c r="Z8" i="24"/>
  <c r="Y24"/>
  <c r="Y32" s="1"/>
  <c r="Z531" i="18"/>
  <c r="Z661"/>
  <c r="Z791"/>
  <c r="Z804"/>
  <c r="Z166"/>
  <c r="Z140"/>
  <c r="Z856"/>
  <c r="Z635"/>
  <c r="Z765"/>
  <c r="Z413"/>
  <c r="Z257"/>
  <c r="Z101"/>
  <c r="Z817"/>
  <c r="Z400"/>
  <c r="Z296"/>
  <c r="Z244"/>
  <c r="Z179"/>
  <c r="Z726"/>
  <c r="Z648"/>
  <c r="Z570"/>
  <c r="AA4"/>
  <c r="Z5" i="24"/>
  <c r="AA488" i="18"/>
  <c r="AA867"/>
  <c r="AA495"/>
  <c r="AA503"/>
  <c r="AA534"/>
  <c r="AA553"/>
  <c r="AA575"/>
  <c r="AA594"/>
  <c r="AA616"/>
  <c r="AA638"/>
  <c r="AA657"/>
  <c r="AA679"/>
  <c r="AA698"/>
  <c r="AA720"/>
  <c r="AA742"/>
  <c r="AA761"/>
  <c r="AA783"/>
  <c r="AA815"/>
  <c r="AA837"/>
  <c r="AA76"/>
  <c r="AA102"/>
  <c r="AA114" s="1"/>
  <c r="AA115"/>
  <c r="AA167"/>
  <c r="AA206"/>
  <c r="AA232"/>
  <c r="AA258"/>
  <c r="AA284"/>
  <c r="AA310"/>
  <c r="AA336"/>
  <c r="AA362"/>
  <c r="AA388"/>
  <c r="AA414"/>
  <c r="AA440"/>
  <c r="AA480"/>
  <c r="AA489"/>
  <c r="AA866"/>
  <c r="AA799"/>
  <c r="AA500"/>
  <c r="AA522"/>
  <c r="AA530"/>
  <c r="AA539"/>
  <c r="AA565"/>
  <c r="AA574"/>
  <c r="AA582"/>
  <c r="AA591"/>
  <c r="AA600"/>
  <c r="AA613"/>
  <c r="AA630"/>
  <c r="AA639"/>
  <c r="AA647"/>
  <c r="AA660"/>
  <c r="AA669"/>
  <c r="AA678"/>
  <c r="AA691"/>
  <c r="AA704"/>
  <c r="AA721"/>
  <c r="AA730"/>
  <c r="AA743"/>
  <c r="AA756"/>
  <c r="AA769"/>
  <c r="AA777"/>
  <c r="AA790"/>
  <c r="AA812"/>
  <c r="AA821"/>
  <c r="AA834"/>
  <c r="AA847"/>
  <c r="AB3"/>
  <c r="AA486"/>
  <c r="AA865"/>
  <c r="AA501"/>
  <c r="AA540"/>
  <c r="AA562"/>
  <c r="AA666"/>
  <c r="AA718"/>
  <c r="AA759"/>
  <c r="AA770"/>
  <c r="AA813"/>
  <c r="AA824"/>
  <c r="AA854"/>
  <c r="AA483"/>
  <c r="AA491"/>
  <c r="AA498"/>
  <c r="AA506"/>
  <c r="AA518" s="1"/>
  <c r="AA524"/>
  <c r="AA541"/>
  <c r="AA558"/>
  <c r="AA584"/>
  <c r="AA602"/>
  <c r="AA619"/>
  <c r="AA636"/>
  <c r="AA662"/>
  <c r="AA680"/>
  <c r="AA697"/>
  <c r="AA714"/>
  <c r="AA740"/>
  <c r="AA758"/>
  <c r="AA784"/>
  <c r="AA823"/>
  <c r="AA840"/>
  <c r="AA484"/>
  <c r="AA859"/>
  <c r="AA800"/>
  <c r="AA499"/>
  <c r="AA523"/>
  <c r="AA542"/>
  <c r="AA564"/>
  <c r="AA586"/>
  <c r="AA605"/>
  <c r="AA627"/>
  <c r="AA646"/>
  <c r="AA668"/>
  <c r="AA690"/>
  <c r="AA709"/>
  <c r="AA731"/>
  <c r="AA750"/>
  <c r="AA772"/>
  <c r="AA807"/>
  <c r="AA826"/>
  <c r="AA848"/>
  <c r="AA89"/>
  <c r="AA141"/>
  <c r="AA193"/>
  <c r="AA219"/>
  <c r="AA245"/>
  <c r="AA271"/>
  <c r="AA297"/>
  <c r="AA323"/>
  <c r="AA349"/>
  <c r="AA375"/>
  <c r="AA401"/>
  <c r="AA427"/>
  <c r="AA453"/>
  <c r="AA485"/>
  <c r="AA857"/>
  <c r="AA795"/>
  <c r="AA496"/>
  <c r="AA504"/>
  <c r="AA526"/>
  <c r="AA535"/>
  <c r="AA556"/>
  <c r="AA569"/>
  <c r="AA578"/>
  <c r="AA587"/>
  <c r="AA595"/>
  <c r="AA608"/>
  <c r="AA617"/>
  <c r="AA634"/>
  <c r="AA643"/>
  <c r="AA652"/>
  <c r="AA665"/>
  <c r="AA673"/>
  <c r="AA686"/>
  <c r="AA699"/>
  <c r="AA712"/>
  <c r="AA725"/>
  <c r="AA738"/>
  <c r="AA747"/>
  <c r="AA764"/>
  <c r="AA773"/>
  <c r="AA782"/>
  <c r="AA808"/>
  <c r="AA816"/>
  <c r="AA829"/>
  <c r="AA842"/>
  <c r="AA855"/>
  <c r="AA482"/>
  <c r="AA490"/>
  <c r="AA798"/>
  <c r="AA497"/>
  <c r="AA529"/>
  <c r="AA581"/>
  <c r="AA614"/>
  <c r="AA633"/>
  <c r="AA685"/>
  <c r="AA696"/>
  <c r="AA737"/>
  <c r="AA748"/>
  <c r="AA781"/>
  <c r="AA789"/>
  <c r="AA835"/>
  <c r="AA846"/>
  <c r="AA487"/>
  <c r="AA864"/>
  <c r="AA493"/>
  <c r="AA502"/>
  <c r="AA532"/>
  <c r="AA550"/>
  <c r="AA576"/>
  <c r="AA593"/>
  <c r="AA610"/>
  <c r="AA628"/>
  <c r="AA654"/>
  <c r="AA671"/>
  <c r="AA688"/>
  <c r="AA706"/>
  <c r="AA732"/>
  <c r="AA749"/>
  <c r="AA766"/>
  <c r="AA805"/>
  <c r="AA831"/>
  <c r="AA81"/>
  <c r="AA80"/>
  <c r="AA99"/>
  <c r="AA87"/>
  <c r="AA78"/>
  <c r="AA97"/>
  <c r="AA241"/>
  <c r="AA276"/>
  <c r="AA319"/>
  <c r="AA382"/>
  <c r="AA434"/>
  <c r="AA191"/>
  <c r="AA243"/>
  <c r="AA295"/>
  <c r="AA345"/>
  <c r="AA347"/>
  <c r="AA371"/>
  <c r="AA397"/>
  <c r="AA423"/>
  <c r="AA432"/>
  <c r="AA449"/>
  <c r="AA94"/>
  <c r="AA95"/>
  <c r="AA92"/>
  <c r="AA82"/>
  <c r="AA735"/>
  <c r="AA828"/>
  <c r="AA785"/>
  <c r="AA839"/>
  <c r="AA745"/>
  <c r="AA658"/>
  <c r="AA860"/>
  <c r="AA649"/>
  <c r="AA410"/>
  <c r="AA620"/>
  <c r="AA419"/>
  <c r="AA367"/>
  <c r="AA527"/>
  <c r="AA159"/>
  <c r="AA373"/>
  <c r="AA811"/>
  <c r="AA809"/>
  <c r="AA852"/>
  <c r="AA667"/>
  <c r="AA537"/>
  <c r="AA580"/>
  <c r="AA841"/>
  <c r="AA711"/>
  <c r="AA776"/>
  <c r="AA672"/>
  <c r="AA692"/>
  <c r="AA601"/>
  <c r="AA733"/>
  <c r="AA597"/>
  <c r="AA651"/>
  <c r="AA719"/>
  <c r="AA607"/>
  <c r="AA536"/>
  <c r="AA681"/>
  <c r="AA412"/>
  <c r="AA217"/>
  <c r="AA356"/>
  <c r="AA306"/>
  <c r="AA321"/>
  <c r="AA395"/>
  <c r="AA263"/>
  <c r="AA538"/>
  <c r="AA684"/>
  <c r="AA708"/>
  <c r="AA762"/>
  <c r="AA861"/>
  <c r="AA599"/>
  <c r="AA868"/>
  <c r="AA571"/>
  <c r="AA549"/>
  <c r="AA757"/>
  <c r="AA796"/>
  <c r="AA774"/>
  <c r="AA792"/>
  <c r="AA555"/>
  <c r="AA519"/>
  <c r="AA623"/>
  <c r="AA844"/>
  <c r="AA172"/>
  <c r="AA612"/>
  <c r="AA833"/>
  <c r="AA563"/>
  <c r="AA664"/>
  <c r="AA409"/>
  <c r="AA308"/>
  <c r="AA682"/>
  <c r="AA343"/>
  <c r="AA189"/>
  <c r="AA656"/>
  <c r="AA604"/>
  <c r="AA641"/>
  <c r="AA853"/>
  <c r="AA180"/>
  <c r="AA461"/>
  <c r="AA268"/>
  <c r="AA621"/>
  <c r="AA164"/>
  <c r="AA138"/>
  <c r="AA158"/>
  <c r="AA124"/>
  <c r="AA788"/>
  <c r="AA163"/>
  <c r="AA227"/>
  <c r="AA422"/>
  <c r="AA212"/>
  <c r="AA307"/>
  <c r="AA264"/>
  <c r="AA360"/>
  <c r="AA723"/>
  <c r="AA386"/>
  <c r="AA408"/>
  <c r="AA255"/>
  <c r="AA420"/>
  <c r="AA279"/>
  <c r="AA98"/>
  <c r="AA91"/>
  <c r="AA79"/>
  <c r="AA96"/>
  <c r="AA86"/>
  <c r="AA215"/>
  <c r="AA267"/>
  <c r="AA293"/>
  <c r="AA399"/>
  <c r="AA451"/>
  <c r="AA139"/>
  <c r="AA226"/>
  <c r="AA278"/>
  <c r="AA330"/>
  <c r="AA85"/>
  <c r="AA84"/>
  <c r="AA83"/>
  <c r="AA100"/>
  <c r="AA93"/>
  <c r="AA850"/>
  <c r="AA787"/>
  <c r="AA640"/>
  <c r="AA606"/>
  <c r="AA827"/>
  <c r="AA462"/>
  <c r="AA358"/>
  <c r="AA724"/>
  <c r="AA568"/>
  <c r="AA254"/>
  <c r="AA165"/>
  <c r="AA701"/>
  <c r="AA779"/>
  <c r="AA683"/>
  <c r="AA528"/>
  <c r="AA863"/>
  <c r="AA818"/>
  <c r="AA588"/>
  <c r="AA822"/>
  <c r="AA753"/>
  <c r="AA239"/>
  <c r="AA590"/>
  <c r="AA727"/>
  <c r="AA703"/>
  <c r="AA659"/>
  <c r="AA755"/>
  <c r="AA802"/>
  <c r="AA545"/>
  <c r="AA547"/>
  <c r="AA744"/>
  <c r="AA577"/>
  <c r="AA722"/>
  <c r="AA269"/>
  <c r="AA425"/>
  <c r="AA202"/>
  <c r="AA252"/>
  <c r="AA460"/>
  <c r="AA211"/>
  <c r="AA315"/>
  <c r="AA615"/>
  <c r="AA820"/>
  <c r="AA653"/>
  <c r="AA642"/>
  <c r="AA128"/>
  <c r="AA710"/>
  <c r="AA675"/>
  <c r="AA794"/>
  <c r="AA632"/>
  <c r="AA705"/>
  <c r="AA154"/>
  <c r="AA291"/>
  <c r="AA736"/>
  <c r="AA768"/>
  <c r="AA693"/>
  <c r="AA256"/>
  <c r="AA525"/>
  <c r="AA629"/>
  <c r="AA763"/>
  <c r="AA589"/>
  <c r="AA694"/>
  <c r="AA645"/>
  <c r="AA746"/>
  <c r="AA554"/>
  <c r="AA716"/>
  <c r="AA560"/>
  <c r="AA670"/>
  <c r="AA344"/>
  <c r="AA334"/>
  <c r="AA464"/>
  <c r="AA424"/>
  <c r="AA567"/>
  <c r="AA204"/>
  <c r="AA447"/>
  <c r="AA152"/>
  <c r="AA372"/>
  <c r="AA803"/>
  <c r="AA851"/>
  <c r="AA230"/>
  <c r="AA370"/>
  <c r="AA751"/>
  <c r="AA137"/>
  <c r="AA201"/>
  <c r="AA190"/>
  <c r="AA543"/>
  <c r="AA320"/>
  <c r="AA277"/>
  <c r="AA135"/>
  <c r="AA801"/>
  <c r="AA552"/>
  <c r="AA551"/>
  <c r="AA383"/>
  <c r="AA266"/>
  <c r="AA379"/>
  <c r="AA331"/>
  <c r="AA287"/>
  <c r="AA119"/>
  <c r="AA380"/>
  <c r="AA339"/>
  <c r="AA183"/>
  <c r="AA288"/>
  <c r="AA223"/>
  <c r="AA457"/>
  <c r="AA318"/>
  <c r="AA392"/>
  <c r="AA443"/>
  <c r="AA123"/>
  <c r="AA368"/>
  <c r="AA346"/>
  <c r="AA200"/>
  <c r="AA121"/>
  <c r="AA760"/>
  <c r="AA214"/>
  <c r="AA369"/>
  <c r="AA814"/>
  <c r="AA775"/>
  <c r="AA225"/>
  <c r="AA463"/>
  <c r="AA305"/>
  <c r="AA329"/>
  <c r="AA126"/>
  <c r="AA173"/>
  <c r="AA250"/>
  <c r="AA405"/>
  <c r="AA444"/>
  <c r="AA174"/>
  <c r="AA134"/>
  <c r="AA333"/>
  <c r="AA177"/>
  <c r="AA385"/>
  <c r="AA314"/>
  <c r="AA327"/>
  <c r="AA304"/>
  <c r="AA187"/>
  <c r="AA282"/>
  <c r="AA118"/>
  <c r="AA354"/>
  <c r="AA328"/>
  <c r="AA133"/>
  <c r="AA838"/>
  <c r="AA579"/>
  <c r="AA417"/>
  <c r="AA359"/>
  <c r="AA237"/>
  <c r="AA210"/>
  <c r="AA407"/>
  <c r="AA592"/>
  <c r="AA436"/>
  <c r="AA398"/>
  <c r="AA253"/>
  <c r="AA125"/>
  <c r="AA216"/>
  <c r="AA188"/>
  <c r="AA446"/>
  <c r="AA364"/>
  <c r="AA132"/>
  <c r="AA148"/>
  <c r="AA421"/>
  <c r="AA396"/>
  <c r="AA196"/>
  <c r="AA228"/>
  <c r="AA391"/>
  <c r="AA435"/>
  <c r="AA280"/>
  <c r="AA290"/>
  <c r="AA203"/>
  <c r="AA144"/>
  <c r="AA458"/>
  <c r="AA626"/>
  <c r="AA301"/>
  <c r="AA353"/>
  <c r="AA357"/>
  <c r="AA185"/>
  <c r="AA224"/>
  <c r="AA340"/>
  <c r="AA175"/>
  <c r="AA162"/>
  <c r="AA122"/>
  <c r="AA445"/>
  <c r="AA275"/>
  <c r="AA160"/>
  <c r="AA157"/>
  <c r="AA352"/>
  <c r="AA393"/>
  <c r="AA149"/>
  <c r="AA197"/>
  <c r="AA313"/>
  <c r="AA186"/>
  <c r="AA184"/>
  <c r="AA433"/>
  <c r="AA381"/>
  <c r="AA431"/>
  <c r="AA294"/>
  <c r="AA249"/>
  <c r="AA171"/>
  <c r="AA411"/>
  <c r="AA176"/>
  <c r="AA151"/>
  <c r="AA341"/>
  <c r="AA450"/>
  <c r="AA289"/>
  <c r="AA631"/>
  <c r="AA566"/>
  <c r="AA394"/>
  <c r="AA240"/>
  <c r="AA618"/>
  <c r="AA236"/>
  <c r="AA150"/>
  <c r="AA235"/>
  <c r="AA406"/>
  <c r="AA437"/>
  <c r="AA238"/>
  <c r="AA262"/>
  <c r="AA145"/>
  <c r="AA342"/>
  <c r="AA131"/>
  <c r="AA209"/>
  <c r="AA302"/>
  <c r="AA332"/>
  <c r="AA734"/>
  <c r="AA120"/>
  <c r="AA178"/>
  <c r="AA292"/>
  <c r="AA384"/>
  <c r="AA316"/>
  <c r="AA603"/>
  <c r="AA456"/>
  <c r="AA786"/>
  <c r="AA229"/>
  <c r="AA136"/>
  <c r="AA281"/>
  <c r="AA573"/>
  <c r="AA561"/>
  <c r="AA404"/>
  <c r="AA248"/>
  <c r="AA326"/>
  <c r="AA265"/>
  <c r="AA274"/>
  <c r="AA161"/>
  <c r="AA548"/>
  <c r="AA707"/>
  <c r="AA797"/>
  <c r="AA260"/>
  <c r="AA717"/>
  <c r="AA251"/>
  <c r="AA234"/>
  <c r="AA169"/>
  <c r="AA221"/>
  <c r="AA365"/>
  <c r="AA429"/>
  <c r="AA130"/>
  <c r="AA416"/>
  <c r="AA198"/>
  <c r="AA300"/>
  <c r="AA438"/>
  <c r="AA242"/>
  <c r="AA146"/>
  <c r="AA459"/>
  <c r="AA695"/>
  <c r="AA644"/>
  <c r="AA448"/>
  <c r="AA366"/>
  <c r="AA147"/>
  <c r="AA825"/>
  <c r="AA521"/>
  <c r="AA170"/>
  <c r="AA199"/>
  <c r="AA355"/>
  <c r="AA213"/>
  <c r="AA655"/>
  <c r="AA836"/>
  <c r="AA430"/>
  <c r="AA677"/>
  <c r="AA849"/>
  <c r="AA862"/>
  <c r="AA378"/>
  <c r="AA303"/>
  <c r="AA317"/>
  <c r="AA810"/>
  <c r="AA418"/>
  <c r="AA286"/>
  <c r="AA222"/>
  <c r="AA247"/>
  <c r="AA771"/>
  <c r="AA390"/>
  <c r="AA273"/>
  <c r="AA143"/>
  <c r="AA261"/>
  <c r="AA117"/>
  <c r="AA625"/>
  <c r="AA403"/>
  <c r="AA156"/>
  <c r="AA208"/>
  <c r="Z583"/>
  <c r="Z557"/>
  <c r="Z687"/>
  <c r="Z830"/>
  <c r="Z713"/>
  <c r="Z609"/>
  <c r="Z439"/>
  <c r="Z283"/>
  <c r="Z231"/>
  <c r="Z153"/>
  <c r="Z843"/>
  <c r="Z778"/>
  <c r="Z700"/>
  <c r="Z622"/>
  <c r="Z544"/>
  <c r="Z505"/>
  <c r="Z869"/>
  <c r="Z492"/>
  <c r="Z426"/>
  <c r="Z374"/>
  <c r="Z270"/>
  <c r="Z218"/>
  <c r="Z127"/>
  <c r="Z88"/>
  <c r="Z752"/>
  <c r="Z674"/>
  <c r="Z596"/>
  <c r="Y309" l="1"/>
  <c r="Z299"/>
  <c r="Z182"/>
  <c r="Y192"/>
  <c r="Z195"/>
  <c r="Y205"/>
  <c r="Z312"/>
  <c r="Y322"/>
  <c r="Z338"/>
  <c r="Y348"/>
  <c r="Z351"/>
  <c r="Y361"/>
  <c r="Z377"/>
  <c r="Y387"/>
  <c r="Y452"/>
  <c r="Z442"/>
  <c r="Y465"/>
  <c r="Z455"/>
  <c r="AB106"/>
  <c r="AB508"/>
  <c r="AB110"/>
  <c r="AB111"/>
  <c r="AB112"/>
  <c r="AB113"/>
  <c r="AB109"/>
  <c r="AB105"/>
  <c r="AB107"/>
  <c r="AB509"/>
  <c r="AB511"/>
  <c r="AB510"/>
  <c r="AB104"/>
  <c r="AB513"/>
  <c r="AB514"/>
  <c r="AB512"/>
  <c r="AB515"/>
  <c r="AB516"/>
  <c r="AB517"/>
  <c r="AB108"/>
  <c r="AA505"/>
  <c r="AA8" i="24"/>
  <c r="Z24"/>
  <c r="Z32" s="1"/>
  <c r="AA830" i="18"/>
  <c r="AA791"/>
  <c r="AA856"/>
  <c r="AA531"/>
  <c r="AA804"/>
  <c r="AA661"/>
  <c r="AA817"/>
  <c r="AA439"/>
  <c r="AA283"/>
  <c r="AA231"/>
  <c r="AA153"/>
  <c r="AA752"/>
  <c r="AA674"/>
  <c r="AA596"/>
  <c r="AA492"/>
  <c r="AA426"/>
  <c r="AA374"/>
  <c r="AA270"/>
  <c r="AA218"/>
  <c r="AA127"/>
  <c r="AA88"/>
  <c r="AB798"/>
  <c r="AB581"/>
  <c r="AB614"/>
  <c r="AB685"/>
  <c r="AB737"/>
  <c r="AB781"/>
  <c r="AB835"/>
  <c r="AB864"/>
  <c r="AB486"/>
  <c r="AB865"/>
  <c r="AB501"/>
  <c r="AB562"/>
  <c r="AB666"/>
  <c r="AB770"/>
  <c r="AB824"/>
  <c r="AB483"/>
  <c r="AB491"/>
  <c r="AB498"/>
  <c r="AB506"/>
  <c r="AB518" s="1"/>
  <c r="AB524"/>
  <c r="AB541"/>
  <c r="AB558"/>
  <c r="AB584"/>
  <c r="AB602"/>
  <c r="AB619"/>
  <c r="AB636"/>
  <c r="AB662"/>
  <c r="AB680"/>
  <c r="AB697"/>
  <c r="AB714"/>
  <c r="AB740"/>
  <c r="AB758"/>
  <c r="AB784"/>
  <c r="AB823"/>
  <c r="AB840"/>
  <c r="AB488"/>
  <c r="AB867"/>
  <c r="AB495"/>
  <c r="AB503"/>
  <c r="AB534"/>
  <c r="AB553"/>
  <c r="AB575"/>
  <c r="AB594"/>
  <c r="AB616"/>
  <c r="AB638"/>
  <c r="AB657"/>
  <c r="AB679"/>
  <c r="AB698"/>
  <c r="AB720"/>
  <c r="AB742"/>
  <c r="AB761"/>
  <c r="AB783"/>
  <c r="AB815"/>
  <c r="AB837"/>
  <c r="AB76"/>
  <c r="AB102"/>
  <c r="AB115"/>
  <c r="AB167"/>
  <c r="AB206"/>
  <c r="AB232"/>
  <c r="AB258"/>
  <c r="AB284"/>
  <c r="AB310"/>
  <c r="AB336"/>
  <c r="AB362"/>
  <c r="AB388"/>
  <c r="AB414"/>
  <c r="AB440"/>
  <c r="AB480"/>
  <c r="AB489"/>
  <c r="AB866"/>
  <c r="AB799"/>
  <c r="AB500"/>
  <c r="AB522"/>
  <c r="AB530"/>
  <c r="AB539"/>
  <c r="AB565"/>
  <c r="AB574"/>
  <c r="AB582"/>
  <c r="AB591"/>
  <c r="AB600"/>
  <c r="AB613"/>
  <c r="AB630"/>
  <c r="AB639"/>
  <c r="AB647"/>
  <c r="AB660"/>
  <c r="AB669"/>
  <c r="AB678"/>
  <c r="AB691"/>
  <c r="AB704"/>
  <c r="AB721"/>
  <c r="AB730"/>
  <c r="AB743"/>
  <c r="AB756"/>
  <c r="AB769"/>
  <c r="AB777"/>
  <c r="AB790"/>
  <c r="AB812"/>
  <c r="AB821"/>
  <c r="AB834"/>
  <c r="AB847"/>
  <c r="AC3"/>
  <c r="AB540"/>
  <c r="AB718"/>
  <c r="AB759"/>
  <c r="AB813"/>
  <c r="AB854"/>
  <c r="AB482"/>
  <c r="AB490"/>
  <c r="AB497"/>
  <c r="AB529"/>
  <c r="AB633"/>
  <c r="AB696"/>
  <c r="AB748"/>
  <c r="AB789"/>
  <c r="AB846"/>
  <c r="AB487"/>
  <c r="AB493"/>
  <c r="AB502"/>
  <c r="AB532"/>
  <c r="AB550"/>
  <c r="AB576"/>
  <c r="AB593"/>
  <c r="AB610"/>
  <c r="AB628"/>
  <c r="AB654"/>
  <c r="AB671"/>
  <c r="AB688"/>
  <c r="AB706"/>
  <c r="AB732"/>
  <c r="AB749"/>
  <c r="AB766"/>
  <c r="AB805"/>
  <c r="AB831"/>
  <c r="AB484"/>
  <c r="AB859"/>
  <c r="AB800"/>
  <c r="AB499"/>
  <c r="AB523"/>
  <c r="AB542"/>
  <c r="AB564"/>
  <c r="AB586"/>
  <c r="AB605"/>
  <c r="AB627"/>
  <c r="AB646"/>
  <c r="AB668"/>
  <c r="AB690"/>
  <c r="AB709"/>
  <c r="AB731"/>
  <c r="AB750"/>
  <c r="AB772"/>
  <c r="AB807"/>
  <c r="AB826"/>
  <c r="AB848"/>
  <c r="AB89"/>
  <c r="AB141"/>
  <c r="AB193"/>
  <c r="AB219"/>
  <c r="AB245"/>
  <c r="AB271"/>
  <c r="AB297"/>
  <c r="AB323"/>
  <c r="AB349"/>
  <c r="AB375"/>
  <c r="AB401"/>
  <c r="AB427"/>
  <c r="AB453"/>
  <c r="AB485"/>
  <c r="AB857"/>
  <c r="AB795"/>
  <c r="AB496"/>
  <c r="AB504"/>
  <c r="AB526"/>
  <c r="AB535"/>
  <c r="AB556"/>
  <c r="AB569"/>
  <c r="AB578"/>
  <c r="AB587"/>
  <c r="AB595"/>
  <c r="AB608"/>
  <c r="AB617"/>
  <c r="AB634"/>
  <c r="AB643"/>
  <c r="AB652"/>
  <c r="AB665"/>
  <c r="AB673"/>
  <c r="AB686"/>
  <c r="AB699"/>
  <c r="AB712"/>
  <c r="AB725"/>
  <c r="AB738"/>
  <c r="AB747"/>
  <c r="AB764"/>
  <c r="AB773"/>
  <c r="AB782"/>
  <c r="AB808"/>
  <c r="AB816"/>
  <c r="AB829"/>
  <c r="AB842"/>
  <c r="AB855"/>
  <c r="AB92"/>
  <c r="AB78"/>
  <c r="AB97"/>
  <c r="AB98"/>
  <c r="AB91"/>
  <c r="AB79"/>
  <c r="AB96"/>
  <c r="AB93"/>
  <c r="AB94"/>
  <c r="AB95"/>
  <c r="AB850"/>
  <c r="AB745"/>
  <c r="AB295"/>
  <c r="AB243"/>
  <c r="AB382"/>
  <c r="AB330"/>
  <c r="AB278"/>
  <c r="AB139"/>
  <c r="AB399"/>
  <c r="AB276"/>
  <c r="AB449"/>
  <c r="AB397"/>
  <c r="AB345"/>
  <c r="AB293"/>
  <c r="AB241"/>
  <c r="AB701"/>
  <c r="AB606"/>
  <c r="AB724"/>
  <c r="AB827"/>
  <c r="AB588"/>
  <c r="AB753"/>
  <c r="AB649"/>
  <c r="AB239"/>
  <c r="AB659"/>
  <c r="AB727"/>
  <c r="AB620"/>
  <c r="AB667"/>
  <c r="AB568"/>
  <c r="AB527"/>
  <c r="AB640"/>
  <c r="AB373"/>
  <c r="AB269"/>
  <c r="AB321"/>
  <c r="AB159"/>
  <c r="AB202"/>
  <c r="AB254"/>
  <c r="AB410"/>
  <c r="AB852"/>
  <c r="AB863"/>
  <c r="AB577"/>
  <c r="AB703"/>
  <c r="AB590"/>
  <c r="AB653"/>
  <c r="AB601"/>
  <c r="AB642"/>
  <c r="AB528"/>
  <c r="AB755"/>
  <c r="AB632"/>
  <c r="AB809"/>
  <c r="AB291"/>
  <c r="AB536"/>
  <c r="AB861"/>
  <c r="AB597"/>
  <c r="AB545"/>
  <c r="AB818"/>
  <c r="AB672"/>
  <c r="AB719"/>
  <c r="AB651"/>
  <c r="AB629"/>
  <c r="AB733"/>
  <c r="AB675"/>
  <c r="AB344"/>
  <c r="AB334"/>
  <c r="AB464"/>
  <c r="AB211"/>
  <c r="AB356"/>
  <c r="AB315"/>
  <c r="AB460"/>
  <c r="AB128"/>
  <c r="AB554"/>
  <c r="AB757"/>
  <c r="AB736"/>
  <c r="AB694"/>
  <c r="AB684"/>
  <c r="AB708"/>
  <c r="AB833"/>
  <c r="AB670"/>
  <c r="AB664"/>
  <c r="AB716"/>
  <c r="AB589"/>
  <c r="AB774"/>
  <c r="AB560"/>
  <c r="AB172"/>
  <c r="AB693"/>
  <c r="AB844"/>
  <c r="AB447"/>
  <c r="AB152"/>
  <c r="AB409"/>
  <c r="AB189"/>
  <c r="AB372"/>
  <c r="AB803"/>
  <c r="AB851"/>
  <c r="AB343"/>
  <c r="AB424"/>
  <c r="AB201"/>
  <c r="AB277"/>
  <c r="AB788"/>
  <c r="AB204"/>
  <c r="AB853"/>
  <c r="AB552"/>
  <c r="AB383"/>
  <c r="AB320"/>
  <c r="AB379"/>
  <c r="AB227"/>
  <c r="AB158"/>
  <c r="AB331"/>
  <c r="AB266"/>
  <c r="AB287"/>
  <c r="AB119"/>
  <c r="AB380"/>
  <c r="AB370"/>
  <c r="AB137"/>
  <c r="AB751"/>
  <c r="AB339"/>
  <c r="AB183"/>
  <c r="AB83"/>
  <c r="AB100"/>
  <c r="AB86"/>
  <c r="AB81"/>
  <c r="AB80"/>
  <c r="AB99"/>
  <c r="AB87"/>
  <c r="AB82"/>
  <c r="AB85"/>
  <c r="AB84"/>
  <c r="AB839"/>
  <c r="AB191"/>
  <c r="AB434"/>
  <c r="AB347"/>
  <c r="AB226"/>
  <c r="AB451"/>
  <c r="AB419"/>
  <c r="AB367"/>
  <c r="AB432"/>
  <c r="AB423"/>
  <c r="AB371"/>
  <c r="AB319"/>
  <c r="AB267"/>
  <c r="AB215"/>
  <c r="AB787"/>
  <c r="AB735"/>
  <c r="AB860"/>
  <c r="AB811"/>
  <c r="AB785"/>
  <c r="AB828"/>
  <c r="AB692"/>
  <c r="AB779"/>
  <c r="AB658"/>
  <c r="AB711"/>
  <c r="AB412"/>
  <c r="AB165"/>
  <c r="AB217"/>
  <c r="AB425"/>
  <c r="AB306"/>
  <c r="AB358"/>
  <c r="AB462"/>
  <c r="AB722"/>
  <c r="AB538"/>
  <c r="AB822"/>
  <c r="AB776"/>
  <c r="AB607"/>
  <c r="AB537"/>
  <c r="AB762"/>
  <c r="AB580"/>
  <c r="AB681"/>
  <c r="AB820"/>
  <c r="AB549"/>
  <c r="AB744"/>
  <c r="AB547"/>
  <c r="AB841"/>
  <c r="AB802"/>
  <c r="AB683"/>
  <c r="AB794"/>
  <c r="AB599"/>
  <c r="AB623"/>
  <c r="AB154"/>
  <c r="AB768"/>
  <c r="AB395"/>
  <c r="AB308"/>
  <c r="AB256"/>
  <c r="AB263"/>
  <c r="AB252"/>
  <c r="AB710"/>
  <c r="AB682"/>
  <c r="AB656"/>
  <c r="AB571"/>
  <c r="AB792"/>
  <c r="AB868"/>
  <c r="AB746"/>
  <c r="AB796"/>
  <c r="AB525"/>
  <c r="AB705"/>
  <c r="AB555"/>
  <c r="AB615"/>
  <c r="AB612"/>
  <c r="AB563"/>
  <c r="AB519"/>
  <c r="AB645"/>
  <c r="AB763"/>
  <c r="AB461"/>
  <c r="AB621"/>
  <c r="AB164"/>
  <c r="AB138"/>
  <c r="AB567"/>
  <c r="AB212"/>
  <c r="AB180"/>
  <c r="AB641"/>
  <c r="AB604"/>
  <c r="AB801"/>
  <c r="AB264"/>
  <c r="AB163"/>
  <c r="AB360"/>
  <c r="AB723"/>
  <c r="AB124"/>
  <c r="AB420"/>
  <c r="AB279"/>
  <c r="AB307"/>
  <c r="AB203"/>
  <c r="AB230"/>
  <c r="AB458"/>
  <c r="AB626"/>
  <c r="AB422"/>
  <c r="AB301"/>
  <c r="AB353"/>
  <c r="AB190"/>
  <c r="AB185"/>
  <c r="AB224"/>
  <c r="AB340"/>
  <c r="AB175"/>
  <c r="AB162"/>
  <c r="AB122"/>
  <c r="AB268"/>
  <c r="AB445"/>
  <c r="AB551"/>
  <c r="AB275"/>
  <c r="AB160"/>
  <c r="AB144"/>
  <c r="AB157"/>
  <c r="AB393"/>
  <c r="AB149"/>
  <c r="AB197"/>
  <c r="AB760"/>
  <c r="AB313"/>
  <c r="AB186"/>
  <c r="AB184"/>
  <c r="AB433"/>
  <c r="AB381"/>
  <c r="AB431"/>
  <c r="AB294"/>
  <c r="AB249"/>
  <c r="AB171"/>
  <c r="AB255"/>
  <c r="AB411"/>
  <c r="AB176"/>
  <c r="AB408"/>
  <c r="AB151"/>
  <c r="AB341"/>
  <c r="AB450"/>
  <c r="AB289"/>
  <c r="AB394"/>
  <c r="AB236"/>
  <c r="AB314"/>
  <c r="AB126"/>
  <c r="AB566"/>
  <c r="AB150"/>
  <c r="AB235"/>
  <c r="AB406"/>
  <c r="AB437"/>
  <c r="AB238"/>
  <c r="AB618"/>
  <c r="AB145"/>
  <c r="AB342"/>
  <c r="AB131"/>
  <c r="AB359"/>
  <c r="AB209"/>
  <c r="AB302"/>
  <c r="AB332"/>
  <c r="AB288"/>
  <c r="AB223"/>
  <c r="AB457"/>
  <c r="AB135"/>
  <c r="AB318"/>
  <c r="AB392"/>
  <c r="AB443"/>
  <c r="AB368"/>
  <c r="AB346"/>
  <c r="AB200"/>
  <c r="AB121"/>
  <c r="AB543"/>
  <c r="AB214"/>
  <c r="AB123"/>
  <c r="AB814"/>
  <c r="AB775"/>
  <c r="AB225"/>
  <c r="AB290"/>
  <c r="AB369"/>
  <c r="AB463"/>
  <c r="AB305"/>
  <c r="AB329"/>
  <c r="AB173"/>
  <c r="AB250"/>
  <c r="AB405"/>
  <c r="AB444"/>
  <c r="AB174"/>
  <c r="AB134"/>
  <c r="AB357"/>
  <c r="AB333"/>
  <c r="AB385"/>
  <c r="AB327"/>
  <c r="AB304"/>
  <c r="AB187"/>
  <c r="AB354"/>
  <c r="AB328"/>
  <c r="AB133"/>
  <c r="AB838"/>
  <c r="AB417"/>
  <c r="AB237"/>
  <c r="AB352"/>
  <c r="AB436"/>
  <c r="AB579"/>
  <c r="AB386"/>
  <c r="AB253"/>
  <c r="AB125"/>
  <c r="AB216"/>
  <c r="AB282"/>
  <c r="AB188"/>
  <c r="AB398"/>
  <c r="AB631"/>
  <c r="AB446"/>
  <c r="AB364"/>
  <c r="AB132"/>
  <c r="AB148"/>
  <c r="AB240"/>
  <c r="AB210"/>
  <c r="AB421"/>
  <c r="AB407"/>
  <c r="AB592"/>
  <c r="AB396"/>
  <c r="AB196"/>
  <c r="AB228"/>
  <c r="AB391"/>
  <c r="AB435"/>
  <c r="AB280"/>
  <c r="AB120"/>
  <c r="AB198"/>
  <c r="AB438"/>
  <c r="AB242"/>
  <c r="AB262"/>
  <c r="AB292"/>
  <c r="AB178"/>
  <c r="AB734"/>
  <c r="AB147"/>
  <c r="AB300"/>
  <c r="AB170"/>
  <c r="AB136"/>
  <c r="AB786"/>
  <c r="AB644"/>
  <c r="AB199"/>
  <c r="AB355"/>
  <c r="AB213"/>
  <c r="AB456"/>
  <c r="AB695"/>
  <c r="AB521"/>
  <c r="AB326"/>
  <c r="AB430"/>
  <c r="AB161"/>
  <c r="AB836"/>
  <c r="AB265"/>
  <c r="AB707"/>
  <c r="AB677"/>
  <c r="AB378"/>
  <c r="AB260"/>
  <c r="AB862"/>
  <c r="AB317"/>
  <c r="AB222"/>
  <c r="AB303"/>
  <c r="AB810"/>
  <c r="AB418"/>
  <c r="AB234"/>
  <c r="AB771"/>
  <c r="AB390"/>
  <c r="AB117"/>
  <c r="AB261"/>
  <c r="AB143"/>
  <c r="AB625"/>
  <c r="AB156"/>
  <c r="AB403"/>
  <c r="AB208"/>
  <c r="AB365"/>
  <c r="AB384"/>
  <c r="AB177"/>
  <c r="AB316"/>
  <c r="AB118"/>
  <c r="AB459"/>
  <c r="AB146"/>
  <c r="AB281"/>
  <c r="AB603"/>
  <c r="AB448"/>
  <c r="AB825"/>
  <c r="AB366"/>
  <c r="AB229"/>
  <c r="AB248"/>
  <c r="AB573"/>
  <c r="AB404"/>
  <c r="AB561"/>
  <c r="AB274"/>
  <c r="AB655"/>
  <c r="AB251"/>
  <c r="AB797"/>
  <c r="AB548"/>
  <c r="AB717"/>
  <c r="AB849"/>
  <c r="AB286"/>
  <c r="AB247"/>
  <c r="AB169"/>
  <c r="AB273"/>
  <c r="AB221"/>
  <c r="AB130"/>
  <c r="AB429"/>
  <c r="AB416"/>
  <c r="AB4"/>
  <c r="AA5" i="24"/>
  <c r="AA166" i="18"/>
  <c r="AA687"/>
  <c r="AA140"/>
  <c r="AA557"/>
  <c r="AA765"/>
  <c r="AA713"/>
  <c r="AA635"/>
  <c r="AA583"/>
  <c r="AA609"/>
  <c r="AA843"/>
  <c r="AA778"/>
  <c r="AA700"/>
  <c r="AA622"/>
  <c r="AA544"/>
  <c r="AA869"/>
  <c r="AA413"/>
  <c r="AA257"/>
  <c r="AA101"/>
  <c r="AA726"/>
  <c r="AA648"/>
  <c r="AA570"/>
  <c r="AA400"/>
  <c r="AA296"/>
  <c r="AA244"/>
  <c r="AA179"/>
  <c r="AA312" l="1"/>
  <c r="Z322"/>
  <c r="Z205"/>
  <c r="AA195"/>
  <c r="AA182"/>
  <c r="Z192"/>
  <c r="Z309"/>
  <c r="AA299"/>
  <c r="AA338"/>
  <c r="Z348"/>
  <c r="Z387"/>
  <c r="AA377"/>
  <c r="AA351"/>
  <c r="Z361"/>
  <c r="Z465"/>
  <c r="AA455"/>
  <c r="Z452"/>
  <c r="AA442"/>
  <c r="AB114"/>
  <c r="AC512"/>
  <c r="AC513"/>
  <c r="AC510"/>
  <c r="AC111"/>
  <c r="AC110"/>
  <c r="AC113"/>
  <c r="AC112"/>
  <c r="AC108"/>
  <c r="AC508"/>
  <c r="AC109"/>
  <c r="AC509"/>
  <c r="AC107"/>
  <c r="AC105"/>
  <c r="AC106"/>
  <c r="AC104"/>
  <c r="AC515"/>
  <c r="AC514"/>
  <c r="AC516"/>
  <c r="AC517"/>
  <c r="AC511"/>
  <c r="AB8" i="24"/>
  <c r="AA24"/>
  <c r="AA32" s="1"/>
  <c r="AB5"/>
  <c r="AC4" i="18"/>
  <c r="AB531"/>
  <c r="AB804"/>
  <c r="AB635"/>
  <c r="AB791"/>
  <c r="AB856"/>
  <c r="AB140"/>
  <c r="AB687"/>
  <c r="AB830"/>
  <c r="AB609"/>
  <c r="AB765"/>
  <c r="AB869"/>
  <c r="AB413"/>
  <c r="AB257"/>
  <c r="AB101"/>
  <c r="AB817"/>
  <c r="AB492"/>
  <c r="AB426"/>
  <c r="AB374"/>
  <c r="AB270"/>
  <c r="AB218"/>
  <c r="AB127"/>
  <c r="AB88"/>
  <c r="AB752"/>
  <c r="AB674"/>
  <c r="AB596"/>
  <c r="AC484"/>
  <c r="AC859"/>
  <c r="AC800"/>
  <c r="AC499"/>
  <c r="AC523"/>
  <c r="AC542"/>
  <c r="AC564"/>
  <c r="AC586"/>
  <c r="AC605"/>
  <c r="AC627"/>
  <c r="AC646"/>
  <c r="AC668"/>
  <c r="AC690"/>
  <c r="AC709"/>
  <c r="AC731"/>
  <c r="AC750"/>
  <c r="AC772"/>
  <c r="AC807"/>
  <c r="AC826"/>
  <c r="AC848"/>
  <c r="AC89"/>
  <c r="AC141"/>
  <c r="AC193"/>
  <c r="AC219"/>
  <c r="AC245"/>
  <c r="AC271"/>
  <c r="AC297"/>
  <c r="AC323"/>
  <c r="AC349"/>
  <c r="AC375"/>
  <c r="AC401"/>
  <c r="AC427"/>
  <c r="AC453"/>
  <c r="AC485"/>
  <c r="AC857"/>
  <c r="AC795"/>
  <c r="AC496"/>
  <c r="AC504"/>
  <c r="AC526"/>
  <c r="AC535"/>
  <c r="AC556"/>
  <c r="AC569"/>
  <c r="AC578"/>
  <c r="AC587"/>
  <c r="AC595"/>
  <c r="AC608"/>
  <c r="AC617"/>
  <c r="AC634"/>
  <c r="AC643"/>
  <c r="AC652"/>
  <c r="AC665"/>
  <c r="AC673"/>
  <c r="AC686"/>
  <c r="AC699"/>
  <c r="AC712"/>
  <c r="AC725"/>
  <c r="AC738"/>
  <c r="AC747"/>
  <c r="AC764"/>
  <c r="AC773"/>
  <c r="AC782"/>
  <c r="AC808"/>
  <c r="AC816"/>
  <c r="AC829"/>
  <c r="AC842"/>
  <c r="AC855"/>
  <c r="AC482"/>
  <c r="AC490"/>
  <c r="AC798"/>
  <c r="AC501"/>
  <c r="AC540"/>
  <c r="AC581"/>
  <c r="AC633"/>
  <c r="AC685"/>
  <c r="AC718"/>
  <c r="AC737"/>
  <c r="AC759"/>
  <c r="AC781"/>
  <c r="AC813"/>
  <c r="AC835"/>
  <c r="AC854"/>
  <c r="AC487"/>
  <c r="AC864"/>
  <c r="AC498"/>
  <c r="AC506"/>
  <c r="AC518" s="1"/>
  <c r="AC524"/>
  <c r="AC541"/>
  <c r="AC558"/>
  <c r="AC584"/>
  <c r="AC602"/>
  <c r="AC619"/>
  <c r="AC636"/>
  <c r="AC662"/>
  <c r="AC680"/>
  <c r="AC697"/>
  <c r="AC714"/>
  <c r="AC740"/>
  <c r="AC758"/>
  <c r="AC784"/>
  <c r="AC823"/>
  <c r="AC840"/>
  <c r="AC488"/>
  <c r="AC867"/>
  <c r="AC495"/>
  <c r="AC503"/>
  <c r="AC534"/>
  <c r="AC553"/>
  <c r="AC575"/>
  <c r="AC594"/>
  <c r="AC616"/>
  <c r="AC638"/>
  <c r="AC657"/>
  <c r="AC679"/>
  <c r="AC698"/>
  <c r="AC720"/>
  <c r="AC742"/>
  <c r="AC761"/>
  <c r="AC783"/>
  <c r="AC815"/>
  <c r="AC837"/>
  <c r="AC76"/>
  <c r="AC102"/>
  <c r="AC114" s="1"/>
  <c r="AC115"/>
  <c r="AC167"/>
  <c r="AC206"/>
  <c r="AC232"/>
  <c r="AC258"/>
  <c r="AC284"/>
  <c r="AC310"/>
  <c r="AC336"/>
  <c r="AC362"/>
  <c r="AC388"/>
  <c r="AC414"/>
  <c r="AC440"/>
  <c r="AC480"/>
  <c r="AC489"/>
  <c r="AC866"/>
  <c r="AC799"/>
  <c r="AC500"/>
  <c r="AC522"/>
  <c r="AC530"/>
  <c r="AC539"/>
  <c r="AC565"/>
  <c r="AC574"/>
  <c r="AC582"/>
  <c r="AC591"/>
  <c r="AC600"/>
  <c r="AC613"/>
  <c r="AC630"/>
  <c r="AC639"/>
  <c r="AC647"/>
  <c r="AC660"/>
  <c r="AC669"/>
  <c r="AC678"/>
  <c r="AC691"/>
  <c r="AC704"/>
  <c r="AC721"/>
  <c r="AC730"/>
  <c r="AC743"/>
  <c r="AC756"/>
  <c r="AC769"/>
  <c r="AC777"/>
  <c r="AC790"/>
  <c r="AC812"/>
  <c r="AC821"/>
  <c r="AC834"/>
  <c r="AC847"/>
  <c r="AD3"/>
  <c r="AC486"/>
  <c r="AC865"/>
  <c r="AC497"/>
  <c r="AC529"/>
  <c r="AC562"/>
  <c r="AC614"/>
  <c r="AC666"/>
  <c r="AC696"/>
  <c r="AC748"/>
  <c r="AC770"/>
  <c r="AC789"/>
  <c r="AC824"/>
  <c r="AC846"/>
  <c r="AC483"/>
  <c r="AC491"/>
  <c r="AC493"/>
  <c r="AC502"/>
  <c r="AC532"/>
  <c r="AC550"/>
  <c r="AC576"/>
  <c r="AC593"/>
  <c r="AC610"/>
  <c r="AC628"/>
  <c r="AC654"/>
  <c r="AC671"/>
  <c r="AC688"/>
  <c r="AC706"/>
  <c r="AC732"/>
  <c r="AC749"/>
  <c r="AC766"/>
  <c r="AC805"/>
  <c r="AC831"/>
  <c r="AC81"/>
  <c r="AC94"/>
  <c r="AC91"/>
  <c r="AC79"/>
  <c r="AC96"/>
  <c r="AC93"/>
  <c r="AC95"/>
  <c r="AC92"/>
  <c r="AC78"/>
  <c r="AC97"/>
  <c r="AC191"/>
  <c r="AC451"/>
  <c r="AC787"/>
  <c r="AC735"/>
  <c r="AC860"/>
  <c r="AC785"/>
  <c r="AC850"/>
  <c r="AC606"/>
  <c r="AC692"/>
  <c r="AC745"/>
  <c r="AC412"/>
  <c r="AC267"/>
  <c r="AC371"/>
  <c r="AC367"/>
  <c r="AC345"/>
  <c r="AC397"/>
  <c r="AC432"/>
  <c r="AC269"/>
  <c r="AC425"/>
  <c r="AC226"/>
  <c r="AC278"/>
  <c r="AC347"/>
  <c r="AC306"/>
  <c r="AC165"/>
  <c r="AC321"/>
  <c r="AC434"/>
  <c r="AC711"/>
  <c r="AC577"/>
  <c r="AC722"/>
  <c r="AC822"/>
  <c r="AC658"/>
  <c r="AC701"/>
  <c r="AC620"/>
  <c r="AC681"/>
  <c r="AC640"/>
  <c r="AC537"/>
  <c r="AC599"/>
  <c r="AC768"/>
  <c r="AC776"/>
  <c r="AC683"/>
  <c r="AC672"/>
  <c r="AC395"/>
  <c r="AC462"/>
  <c r="AC308"/>
  <c r="AC291"/>
  <c r="AC254"/>
  <c r="AC263"/>
  <c r="AC601"/>
  <c r="AC256"/>
  <c r="AC597"/>
  <c r="AC651"/>
  <c r="AC554"/>
  <c r="AC682"/>
  <c r="AC549"/>
  <c r="AC675"/>
  <c r="AC802"/>
  <c r="AC547"/>
  <c r="AC733"/>
  <c r="AC623"/>
  <c r="AC580"/>
  <c r="AC154"/>
  <c r="AC746"/>
  <c r="AC794"/>
  <c r="AC796"/>
  <c r="AC590"/>
  <c r="AC152"/>
  <c r="AC252"/>
  <c r="AC356"/>
  <c r="AC164"/>
  <c r="AC460"/>
  <c r="AC567"/>
  <c r="AC315"/>
  <c r="AC803"/>
  <c r="AC212"/>
  <c r="AC615"/>
  <c r="AC736"/>
  <c r="AC589"/>
  <c r="AC447"/>
  <c r="AC180"/>
  <c r="AC128"/>
  <c r="AC763"/>
  <c r="AC670"/>
  <c r="AC645"/>
  <c r="AC716"/>
  <c r="AC664"/>
  <c r="AC604"/>
  <c r="AC519"/>
  <c r="AC774"/>
  <c r="AC264"/>
  <c r="AC163"/>
  <c r="AC723"/>
  <c r="AC379"/>
  <c r="AC138"/>
  <c r="AC420"/>
  <c r="AC279"/>
  <c r="AC98"/>
  <c r="AC85"/>
  <c r="AC80"/>
  <c r="AC99"/>
  <c r="AC87"/>
  <c r="AC82"/>
  <c r="AC84"/>
  <c r="AC83"/>
  <c r="AC100"/>
  <c r="AC86"/>
  <c r="AC295"/>
  <c r="AC243"/>
  <c r="AC330"/>
  <c r="AC399"/>
  <c r="AC839"/>
  <c r="AC724"/>
  <c r="AC827"/>
  <c r="AC753"/>
  <c r="AC649"/>
  <c r="AC659"/>
  <c r="AC588"/>
  <c r="AC568"/>
  <c r="AC215"/>
  <c r="AC319"/>
  <c r="AC423"/>
  <c r="AC276"/>
  <c r="AC419"/>
  <c r="AC241"/>
  <c r="AC293"/>
  <c r="AC449"/>
  <c r="AC217"/>
  <c r="AC139"/>
  <c r="AC202"/>
  <c r="AC373"/>
  <c r="AC382"/>
  <c r="AC852"/>
  <c r="AC863"/>
  <c r="AC667"/>
  <c r="AC239"/>
  <c r="AC632"/>
  <c r="AC527"/>
  <c r="AC755"/>
  <c r="AC727"/>
  <c r="AC545"/>
  <c r="AC818"/>
  <c r="AC528"/>
  <c r="AC811"/>
  <c r="AC779"/>
  <c r="AC828"/>
  <c r="AC358"/>
  <c r="AC159"/>
  <c r="AC211"/>
  <c r="AC410"/>
  <c r="AC653"/>
  <c r="AC642"/>
  <c r="AC538"/>
  <c r="AC809"/>
  <c r="AC703"/>
  <c r="AC841"/>
  <c r="AC719"/>
  <c r="AC861"/>
  <c r="AC757"/>
  <c r="AC536"/>
  <c r="AC710"/>
  <c r="AC762"/>
  <c r="AC607"/>
  <c r="AC833"/>
  <c r="AC525"/>
  <c r="AC571"/>
  <c r="AC563"/>
  <c r="AC612"/>
  <c r="AC694"/>
  <c r="AC792"/>
  <c r="AC744"/>
  <c r="AC629"/>
  <c r="AC820"/>
  <c r="AC409"/>
  <c r="AC464"/>
  <c r="AC372"/>
  <c r="AC851"/>
  <c r="AC189"/>
  <c r="AC277"/>
  <c r="AC656"/>
  <c r="AC708"/>
  <c r="AC684"/>
  <c r="AC334"/>
  <c r="AC844"/>
  <c r="AC560"/>
  <c r="AC172"/>
  <c r="AC344"/>
  <c r="AC705"/>
  <c r="AC868"/>
  <c r="AC853"/>
  <c r="AC693"/>
  <c r="AC552"/>
  <c r="AC555"/>
  <c r="AC383"/>
  <c r="AC320"/>
  <c r="AC227"/>
  <c r="AC266"/>
  <c r="AC287"/>
  <c r="AC119"/>
  <c r="AC380"/>
  <c r="AC183"/>
  <c r="AC288"/>
  <c r="AC223"/>
  <c r="AC788"/>
  <c r="AC457"/>
  <c r="AC318"/>
  <c r="AC443"/>
  <c r="AC331"/>
  <c r="AC368"/>
  <c r="AC346"/>
  <c r="AC339"/>
  <c r="AC200"/>
  <c r="AC121"/>
  <c r="AC214"/>
  <c r="AC230"/>
  <c r="AC461"/>
  <c r="AC814"/>
  <c r="AC775"/>
  <c r="AC204"/>
  <c r="AC801"/>
  <c r="AC225"/>
  <c r="AC290"/>
  <c r="AC463"/>
  <c r="AC305"/>
  <c r="AC329"/>
  <c r="AC173"/>
  <c r="AC370"/>
  <c r="AC250"/>
  <c r="AC158"/>
  <c r="AC123"/>
  <c r="AC405"/>
  <c r="AC444"/>
  <c r="AC174"/>
  <c r="AC422"/>
  <c r="AC144"/>
  <c r="AC369"/>
  <c r="AC134"/>
  <c r="AC357"/>
  <c r="AC327"/>
  <c r="AC268"/>
  <c r="AC304"/>
  <c r="AC190"/>
  <c r="AC354"/>
  <c r="AC328"/>
  <c r="AC133"/>
  <c r="AC838"/>
  <c r="AC124"/>
  <c r="AC417"/>
  <c r="AC237"/>
  <c r="AC352"/>
  <c r="AC436"/>
  <c r="AC579"/>
  <c r="AC253"/>
  <c r="AC216"/>
  <c r="AC282"/>
  <c r="AC385"/>
  <c r="AC188"/>
  <c r="AC398"/>
  <c r="AC631"/>
  <c r="AC446"/>
  <c r="AC364"/>
  <c r="AC132"/>
  <c r="AC148"/>
  <c r="AC421"/>
  <c r="AC407"/>
  <c r="AC333"/>
  <c r="AC760"/>
  <c r="AC196"/>
  <c r="AC228"/>
  <c r="AC391"/>
  <c r="AC435"/>
  <c r="AC210"/>
  <c r="AC280"/>
  <c r="AC307"/>
  <c r="AC203"/>
  <c r="AC424"/>
  <c r="AC626"/>
  <c r="AC201"/>
  <c r="AC301"/>
  <c r="AC353"/>
  <c r="AC185"/>
  <c r="AC224"/>
  <c r="AC340"/>
  <c r="AC343"/>
  <c r="AC360"/>
  <c r="AC175"/>
  <c r="AC162"/>
  <c r="AC122"/>
  <c r="AC621"/>
  <c r="AC445"/>
  <c r="AC641"/>
  <c r="AC551"/>
  <c r="AC458"/>
  <c r="AC392"/>
  <c r="AC275"/>
  <c r="AC160"/>
  <c r="AC543"/>
  <c r="AC157"/>
  <c r="AC393"/>
  <c r="AC149"/>
  <c r="AC197"/>
  <c r="AC313"/>
  <c r="AC186"/>
  <c r="AC184"/>
  <c r="AC433"/>
  <c r="AC381"/>
  <c r="AC431"/>
  <c r="AC294"/>
  <c r="AC249"/>
  <c r="AC171"/>
  <c r="AC751"/>
  <c r="AC137"/>
  <c r="AC255"/>
  <c r="AC411"/>
  <c r="AC176"/>
  <c r="AC408"/>
  <c r="AC151"/>
  <c r="AC341"/>
  <c r="AC450"/>
  <c r="AC135"/>
  <c r="AC289"/>
  <c r="AC394"/>
  <c r="AC236"/>
  <c r="AC314"/>
  <c r="AC126"/>
  <c r="AC150"/>
  <c r="AC235"/>
  <c r="AC406"/>
  <c r="AC238"/>
  <c r="AC125"/>
  <c r="AC386"/>
  <c r="AC145"/>
  <c r="AC342"/>
  <c r="AC131"/>
  <c r="AC359"/>
  <c r="AC209"/>
  <c r="AC302"/>
  <c r="AC332"/>
  <c r="AC566"/>
  <c r="AC240"/>
  <c r="AC384"/>
  <c r="AC316"/>
  <c r="AC187"/>
  <c r="AC118"/>
  <c r="AC437"/>
  <c r="AC459"/>
  <c r="AC177"/>
  <c r="AC146"/>
  <c r="AC120"/>
  <c r="AC281"/>
  <c r="AC366"/>
  <c r="AC734"/>
  <c r="AC448"/>
  <c r="AC603"/>
  <c r="AC644"/>
  <c r="AC248"/>
  <c r="AC229"/>
  <c r="AC786"/>
  <c r="AC274"/>
  <c r="AC136"/>
  <c r="AC825"/>
  <c r="AC521"/>
  <c r="AC404"/>
  <c r="AC161"/>
  <c r="AC836"/>
  <c r="AC655"/>
  <c r="AC265"/>
  <c r="AC548"/>
  <c r="AC717"/>
  <c r="AC286"/>
  <c r="AC234"/>
  <c r="AC247"/>
  <c r="AC273"/>
  <c r="AC771"/>
  <c r="AC143"/>
  <c r="AC625"/>
  <c r="AC156"/>
  <c r="AC365"/>
  <c r="AC429"/>
  <c r="AC130"/>
  <c r="AC416"/>
  <c r="AC198"/>
  <c r="AC438"/>
  <c r="AC618"/>
  <c r="AC242"/>
  <c r="AC292"/>
  <c r="AC396"/>
  <c r="AC592"/>
  <c r="AC147"/>
  <c r="AC262"/>
  <c r="AC170"/>
  <c r="AC178"/>
  <c r="AC199"/>
  <c r="AC355"/>
  <c r="AC213"/>
  <c r="AC300"/>
  <c r="AC326"/>
  <c r="AC695"/>
  <c r="AC456"/>
  <c r="AC430"/>
  <c r="AC573"/>
  <c r="AC561"/>
  <c r="AC251"/>
  <c r="AC378"/>
  <c r="AC260"/>
  <c r="AC677"/>
  <c r="AC707"/>
  <c r="AC797"/>
  <c r="AC317"/>
  <c r="AC849"/>
  <c r="AC222"/>
  <c r="AC303"/>
  <c r="AC862"/>
  <c r="AC810"/>
  <c r="AC418"/>
  <c r="AC390"/>
  <c r="AC169"/>
  <c r="AC117"/>
  <c r="AC261"/>
  <c r="AC221"/>
  <c r="AC403"/>
  <c r="AC208"/>
  <c r="AB583"/>
  <c r="AB166"/>
  <c r="AB557"/>
  <c r="AB661"/>
  <c r="AB713"/>
  <c r="AB439"/>
  <c r="AB283"/>
  <c r="AB231"/>
  <c r="AB153"/>
  <c r="AB843"/>
  <c r="AB778"/>
  <c r="AB700"/>
  <c r="AB622"/>
  <c r="AB544"/>
  <c r="AB505"/>
  <c r="AB400"/>
  <c r="AB296"/>
  <c r="AB244"/>
  <c r="AB179"/>
  <c r="AB726"/>
  <c r="AB648"/>
  <c r="AB570"/>
  <c r="AA192" l="1"/>
  <c r="AB182"/>
  <c r="AA322"/>
  <c r="AB312"/>
  <c r="AB299"/>
  <c r="AA309"/>
  <c r="AB195"/>
  <c r="AA205"/>
  <c r="AB338"/>
  <c r="AA348"/>
  <c r="AA387"/>
  <c r="AB377"/>
  <c r="AB351"/>
  <c r="AA361"/>
  <c r="AA452"/>
  <c r="AB442"/>
  <c r="AB455"/>
  <c r="AA465"/>
  <c r="AD104"/>
  <c r="AD105"/>
  <c r="AD508"/>
  <c r="AD512"/>
  <c r="AD112"/>
  <c r="AD113"/>
  <c r="AD111"/>
  <c r="AD110"/>
  <c r="AD109"/>
  <c r="AD509"/>
  <c r="AD511"/>
  <c r="AD510"/>
  <c r="AD107"/>
  <c r="AD513"/>
  <c r="AD516"/>
  <c r="AD515"/>
  <c r="AD514"/>
  <c r="AD517"/>
  <c r="AD106"/>
  <c r="AD108"/>
  <c r="AC8" i="24"/>
  <c r="AB24"/>
  <c r="AB32" s="1"/>
  <c r="AC505" i="18"/>
  <c r="AD486"/>
  <c r="AD865"/>
  <c r="AD497"/>
  <c r="AD529"/>
  <c r="AD562"/>
  <c r="AD614"/>
  <c r="AD666"/>
  <c r="AD696"/>
  <c r="AD748"/>
  <c r="AD770"/>
  <c r="AD789"/>
  <c r="AD824"/>
  <c r="AD846"/>
  <c r="AD483"/>
  <c r="AD491"/>
  <c r="AD493"/>
  <c r="AD502"/>
  <c r="AD532"/>
  <c r="AD550"/>
  <c r="AD576"/>
  <c r="AD593"/>
  <c r="AD610"/>
  <c r="AD628"/>
  <c r="AD654"/>
  <c r="AD671"/>
  <c r="AD688"/>
  <c r="AD706"/>
  <c r="AD732"/>
  <c r="AD749"/>
  <c r="AD766"/>
  <c r="AD805"/>
  <c r="AD831"/>
  <c r="AD484"/>
  <c r="AD859"/>
  <c r="AD800"/>
  <c r="AD499"/>
  <c r="AD523"/>
  <c r="AD542"/>
  <c r="AD564"/>
  <c r="AD586"/>
  <c r="AD605"/>
  <c r="AD627"/>
  <c r="AD646"/>
  <c r="AD668"/>
  <c r="AD690"/>
  <c r="AD709"/>
  <c r="AD731"/>
  <c r="AD750"/>
  <c r="AD772"/>
  <c r="AD807"/>
  <c r="AD826"/>
  <c r="AD848"/>
  <c r="AD89"/>
  <c r="AD141"/>
  <c r="AD193"/>
  <c r="AD219"/>
  <c r="AD245"/>
  <c r="AD271"/>
  <c r="AD297"/>
  <c r="AD323"/>
  <c r="AD349"/>
  <c r="AD375"/>
  <c r="AD401"/>
  <c r="AD427"/>
  <c r="AD453"/>
  <c r="AD485"/>
  <c r="AD857"/>
  <c r="AD795"/>
  <c r="AD496"/>
  <c r="AD504"/>
  <c r="AD526"/>
  <c r="AD535"/>
  <c r="AD556"/>
  <c r="AD569"/>
  <c r="AD578"/>
  <c r="AD587"/>
  <c r="AD595"/>
  <c r="AD608"/>
  <c r="AD617"/>
  <c r="AD634"/>
  <c r="AD643"/>
  <c r="AD652"/>
  <c r="AD665"/>
  <c r="AD673"/>
  <c r="AD686"/>
  <c r="AD699"/>
  <c r="AD712"/>
  <c r="AD725"/>
  <c r="AD738"/>
  <c r="AD747"/>
  <c r="AD764"/>
  <c r="AD773"/>
  <c r="AD782"/>
  <c r="AD808"/>
  <c r="AD816"/>
  <c r="AD829"/>
  <c r="AD842"/>
  <c r="AD855"/>
  <c r="AD482"/>
  <c r="AD490"/>
  <c r="AD798"/>
  <c r="AD501"/>
  <c r="AD540"/>
  <c r="AD581"/>
  <c r="AD633"/>
  <c r="AD685"/>
  <c r="AD718"/>
  <c r="AD737"/>
  <c r="AD759"/>
  <c r="AD781"/>
  <c r="AD813"/>
  <c r="AD835"/>
  <c r="AD854"/>
  <c r="AD487"/>
  <c r="AD864"/>
  <c r="AD498"/>
  <c r="AD506"/>
  <c r="AD518" s="1"/>
  <c r="AD524"/>
  <c r="AD541"/>
  <c r="AD558"/>
  <c r="AD584"/>
  <c r="AD602"/>
  <c r="AD619"/>
  <c r="AD636"/>
  <c r="AD662"/>
  <c r="AD680"/>
  <c r="AD697"/>
  <c r="AD714"/>
  <c r="AD740"/>
  <c r="AD758"/>
  <c r="AD784"/>
  <c r="AD823"/>
  <c r="AD840"/>
  <c r="AD488"/>
  <c r="AD867"/>
  <c r="AD495"/>
  <c r="AD503"/>
  <c r="AD534"/>
  <c r="AD553"/>
  <c r="AD575"/>
  <c r="AD594"/>
  <c r="AD616"/>
  <c r="AD638"/>
  <c r="AD657"/>
  <c r="AD679"/>
  <c r="AD698"/>
  <c r="AD720"/>
  <c r="AD742"/>
  <c r="AD761"/>
  <c r="AD783"/>
  <c r="AD815"/>
  <c r="AD837"/>
  <c r="AD76"/>
  <c r="AD102"/>
  <c r="AD115"/>
  <c r="AD167"/>
  <c r="AD206"/>
  <c r="AD232"/>
  <c r="AD258"/>
  <c r="AD284"/>
  <c r="AD310"/>
  <c r="AD336"/>
  <c r="AD362"/>
  <c r="AD388"/>
  <c r="AD414"/>
  <c r="AD440"/>
  <c r="AD480"/>
  <c r="AD489"/>
  <c r="AD866"/>
  <c r="AD799"/>
  <c r="AD500"/>
  <c r="AD522"/>
  <c r="AD530"/>
  <c r="AD539"/>
  <c r="AD565"/>
  <c r="AD574"/>
  <c r="AD582"/>
  <c r="AD591"/>
  <c r="AD600"/>
  <c r="AD613"/>
  <c r="AD630"/>
  <c r="AD639"/>
  <c r="AD647"/>
  <c r="AD660"/>
  <c r="AD669"/>
  <c r="AD678"/>
  <c r="AD691"/>
  <c r="AD704"/>
  <c r="AD721"/>
  <c r="AD730"/>
  <c r="AD743"/>
  <c r="AD756"/>
  <c r="AD769"/>
  <c r="AD777"/>
  <c r="AD790"/>
  <c r="AD812"/>
  <c r="AD821"/>
  <c r="AD834"/>
  <c r="AD847"/>
  <c r="AE3"/>
  <c r="AD92"/>
  <c r="AD78"/>
  <c r="AD97"/>
  <c r="AD98"/>
  <c r="AD91"/>
  <c r="AD87"/>
  <c r="AD82"/>
  <c r="AD85"/>
  <c r="AD84"/>
  <c r="AD243"/>
  <c r="AD649"/>
  <c r="AD839"/>
  <c r="AD276"/>
  <c r="AD215"/>
  <c r="AD423"/>
  <c r="AD319"/>
  <c r="AD241"/>
  <c r="AD449"/>
  <c r="AD419"/>
  <c r="AD399"/>
  <c r="AD373"/>
  <c r="AD191"/>
  <c r="AD785"/>
  <c r="AD735"/>
  <c r="AD787"/>
  <c r="AD745"/>
  <c r="AD588"/>
  <c r="AD658"/>
  <c r="AD850"/>
  <c r="AD239"/>
  <c r="AD527"/>
  <c r="AD711"/>
  <c r="AD811"/>
  <c r="AD620"/>
  <c r="AD701"/>
  <c r="AD722"/>
  <c r="AD358"/>
  <c r="AD278"/>
  <c r="AD397"/>
  <c r="AD410"/>
  <c r="AD347"/>
  <c r="AD642"/>
  <c r="AD703"/>
  <c r="AD597"/>
  <c r="AD577"/>
  <c r="AD683"/>
  <c r="AD841"/>
  <c r="AD525"/>
  <c r="AD651"/>
  <c r="AD719"/>
  <c r="AD818"/>
  <c r="AD537"/>
  <c r="AD528"/>
  <c r="AD554"/>
  <c r="AD623"/>
  <c r="AD599"/>
  <c r="AD727"/>
  <c r="AD308"/>
  <c r="AD792"/>
  <c r="AD256"/>
  <c r="AD672"/>
  <c r="AD409"/>
  <c r="AD464"/>
  <c r="AD159"/>
  <c r="AD211"/>
  <c r="AD189"/>
  <c r="AD762"/>
  <c r="AD708"/>
  <c r="AD334"/>
  <c r="AD796"/>
  <c r="AD629"/>
  <c r="AD152"/>
  <c r="AD547"/>
  <c r="AD580"/>
  <c r="AD705"/>
  <c r="AD861"/>
  <c r="AD853"/>
  <c r="AD820"/>
  <c r="AD794"/>
  <c r="AD552"/>
  <c r="AD694"/>
  <c r="AD590"/>
  <c r="AD744"/>
  <c r="AD809"/>
  <c r="AD844"/>
  <c r="AD653"/>
  <c r="AD383"/>
  <c r="AD277"/>
  <c r="AD372"/>
  <c r="AD227"/>
  <c r="AD287"/>
  <c r="AD119"/>
  <c r="AD380"/>
  <c r="AD183"/>
  <c r="AD83"/>
  <c r="AD100"/>
  <c r="AD86"/>
  <c r="AD81"/>
  <c r="AD80"/>
  <c r="AD99"/>
  <c r="AD79"/>
  <c r="AD96"/>
  <c r="AD93"/>
  <c r="AD94"/>
  <c r="AD95"/>
  <c r="AD451"/>
  <c r="AD606"/>
  <c r="AD367"/>
  <c r="AD267"/>
  <c r="AD371"/>
  <c r="AD345"/>
  <c r="AD269"/>
  <c r="AD425"/>
  <c r="AD226"/>
  <c r="AD330"/>
  <c r="AD165"/>
  <c r="AD434"/>
  <c r="AD295"/>
  <c r="AD827"/>
  <c r="AD659"/>
  <c r="AD692"/>
  <c r="AD667"/>
  <c r="AD863"/>
  <c r="AD724"/>
  <c r="AD753"/>
  <c r="AD568"/>
  <c r="AD860"/>
  <c r="AD395"/>
  <c r="AD382"/>
  <c r="AD462"/>
  <c r="AD139"/>
  <c r="AD321"/>
  <c r="AD217"/>
  <c r="AD432"/>
  <c r="AD306"/>
  <c r="AD293"/>
  <c r="AD291"/>
  <c r="AD202"/>
  <c r="AD640"/>
  <c r="AD768"/>
  <c r="AD412"/>
  <c r="AD779"/>
  <c r="AD681"/>
  <c r="AD852"/>
  <c r="AD549"/>
  <c r="AD733"/>
  <c r="AD755"/>
  <c r="AD632"/>
  <c r="AD776"/>
  <c r="AD682"/>
  <c r="AD675"/>
  <c r="AD833"/>
  <c r="AD545"/>
  <c r="AD828"/>
  <c r="AD601"/>
  <c r="AD612"/>
  <c r="AD822"/>
  <c r="AD154"/>
  <c r="AD252"/>
  <c r="AD356"/>
  <c r="AD254"/>
  <c r="AD460"/>
  <c r="AD263"/>
  <c r="AD851"/>
  <c r="AD567"/>
  <c r="AD315"/>
  <c r="AD803"/>
  <c r="AD212"/>
  <c r="AD615"/>
  <c r="AD757"/>
  <c r="AD180"/>
  <c r="AD607"/>
  <c r="AD763"/>
  <c r="AD560"/>
  <c r="AD746"/>
  <c r="AD571"/>
  <c r="AD710"/>
  <c r="AD563"/>
  <c r="AD604"/>
  <c r="AD802"/>
  <c r="AD536"/>
  <c r="AD538"/>
  <c r="AD264"/>
  <c r="AD163"/>
  <c r="AD723"/>
  <c r="AD656"/>
  <c r="AD420"/>
  <c r="AD279"/>
  <c r="AD203"/>
  <c r="AD307"/>
  <c r="AD626"/>
  <c r="AD201"/>
  <c r="AD301"/>
  <c r="AD424"/>
  <c r="AD266"/>
  <c r="AD353"/>
  <c r="AD224"/>
  <c r="AD340"/>
  <c r="AD360"/>
  <c r="AD339"/>
  <c r="AD175"/>
  <c r="AD164"/>
  <c r="AD122"/>
  <c r="AD621"/>
  <c r="AD445"/>
  <c r="AD774"/>
  <c r="AD555"/>
  <c r="AD670"/>
  <c r="AD128"/>
  <c r="AD693"/>
  <c r="AD684"/>
  <c r="AD716"/>
  <c r="AD551"/>
  <c r="AD641"/>
  <c r="AD447"/>
  <c r="AD344"/>
  <c r="AD589"/>
  <c r="AD736"/>
  <c r="AD458"/>
  <c r="AD162"/>
  <c r="AD392"/>
  <c r="AD275"/>
  <c r="AD160"/>
  <c r="AD157"/>
  <c r="AD393"/>
  <c r="AD379"/>
  <c r="AD149"/>
  <c r="AD197"/>
  <c r="AD313"/>
  <c r="AD186"/>
  <c r="AD184"/>
  <c r="AD433"/>
  <c r="AD381"/>
  <c r="AD431"/>
  <c r="AD294"/>
  <c r="AD249"/>
  <c r="AD171"/>
  <c r="AD137"/>
  <c r="AD255"/>
  <c r="AD411"/>
  <c r="AD176"/>
  <c r="AD408"/>
  <c r="AD151"/>
  <c r="AD341"/>
  <c r="AD450"/>
  <c r="AD289"/>
  <c r="AD135"/>
  <c r="AD138"/>
  <c r="AD369"/>
  <c r="AD394"/>
  <c r="AD204"/>
  <c r="AD314"/>
  <c r="AD126"/>
  <c r="AD282"/>
  <c r="AD150"/>
  <c r="AD235"/>
  <c r="AD751"/>
  <c r="AD406"/>
  <c r="AD236"/>
  <c r="AD238"/>
  <c r="AD543"/>
  <c r="AD579"/>
  <c r="AD125"/>
  <c r="AD145"/>
  <c r="AD342"/>
  <c r="AD131"/>
  <c r="AD359"/>
  <c r="AD209"/>
  <c r="AD302"/>
  <c r="AD332"/>
  <c r="AD288"/>
  <c r="AD223"/>
  <c r="AD788"/>
  <c r="AD457"/>
  <c r="AD318"/>
  <c r="AD443"/>
  <c r="AD331"/>
  <c r="AD320"/>
  <c r="AD368"/>
  <c r="AD346"/>
  <c r="AD200"/>
  <c r="AD121"/>
  <c r="AD214"/>
  <c r="AD461"/>
  <c r="AD664"/>
  <c r="AD814"/>
  <c r="AD775"/>
  <c r="AD172"/>
  <c r="AD868"/>
  <c r="AD645"/>
  <c r="AD519"/>
  <c r="AD225"/>
  <c r="AD290"/>
  <c r="AD463"/>
  <c r="AD305"/>
  <c r="AD329"/>
  <c r="AD173"/>
  <c r="AD185"/>
  <c r="AD250"/>
  <c r="AD123"/>
  <c r="AD405"/>
  <c r="AD444"/>
  <c r="AD174"/>
  <c r="AD422"/>
  <c r="AD144"/>
  <c r="AD134"/>
  <c r="AD357"/>
  <c r="AD327"/>
  <c r="AD268"/>
  <c r="AD304"/>
  <c r="AD190"/>
  <c r="AD354"/>
  <c r="AD328"/>
  <c r="AD133"/>
  <c r="AD838"/>
  <c r="AD124"/>
  <c r="AD343"/>
  <c r="AD417"/>
  <c r="AD230"/>
  <c r="AD237"/>
  <c r="AD436"/>
  <c r="AD253"/>
  <c r="AD216"/>
  <c r="AD801"/>
  <c r="AD385"/>
  <c r="AD398"/>
  <c r="AD631"/>
  <c r="AD446"/>
  <c r="AD132"/>
  <c r="AD148"/>
  <c r="AD352"/>
  <c r="AD407"/>
  <c r="AD333"/>
  <c r="AD196"/>
  <c r="AD228"/>
  <c r="AD391"/>
  <c r="AD435"/>
  <c r="AD210"/>
  <c r="AD280"/>
  <c r="AD158"/>
  <c r="AD370"/>
  <c r="AD198"/>
  <c r="AD438"/>
  <c r="AD242"/>
  <c r="AD188"/>
  <c r="AD292"/>
  <c r="AD618"/>
  <c r="AD118"/>
  <c r="AD187"/>
  <c r="AD760"/>
  <c r="AD147"/>
  <c r="AD364"/>
  <c r="AD177"/>
  <c r="AD262"/>
  <c r="AD386"/>
  <c r="AD170"/>
  <c r="AD592"/>
  <c r="AD120"/>
  <c r="AD199"/>
  <c r="AD213"/>
  <c r="AD300"/>
  <c r="AD326"/>
  <c r="AD456"/>
  <c r="AD430"/>
  <c r="AD734"/>
  <c r="AD825"/>
  <c r="AD248"/>
  <c r="AD136"/>
  <c r="AD695"/>
  <c r="AD573"/>
  <c r="AD378"/>
  <c r="AD561"/>
  <c r="AD161"/>
  <c r="AD317"/>
  <c r="AD222"/>
  <c r="AD260"/>
  <c r="AD303"/>
  <c r="AD265"/>
  <c r="AD707"/>
  <c r="AD677"/>
  <c r="AD862"/>
  <c r="AD810"/>
  <c r="AD273"/>
  <c r="AD286"/>
  <c r="AD418"/>
  <c r="AD169"/>
  <c r="AD143"/>
  <c r="AD625"/>
  <c r="AD403"/>
  <c r="AD429"/>
  <c r="AD365"/>
  <c r="AD566"/>
  <c r="AD240"/>
  <c r="AD384"/>
  <c r="AD316"/>
  <c r="AD437"/>
  <c r="AD421"/>
  <c r="AD146"/>
  <c r="AD396"/>
  <c r="AD459"/>
  <c r="AD178"/>
  <c r="AD281"/>
  <c r="AD448"/>
  <c r="AD355"/>
  <c r="AD366"/>
  <c r="AD603"/>
  <c r="AD274"/>
  <c r="AD229"/>
  <c r="AD786"/>
  <c r="AD644"/>
  <c r="AD521"/>
  <c r="AD404"/>
  <c r="AD655"/>
  <c r="AD836"/>
  <c r="AD251"/>
  <c r="AD548"/>
  <c r="AD797"/>
  <c r="AD717"/>
  <c r="AD849"/>
  <c r="AD247"/>
  <c r="AD234"/>
  <c r="AD771"/>
  <c r="AD390"/>
  <c r="AD117"/>
  <c r="AD261"/>
  <c r="AD156"/>
  <c r="AD221"/>
  <c r="AD208"/>
  <c r="AD130"/>
  <c r="AD416"/>
  <c r="AC5" i="24"/>
  <c r="AD4" i="18"/>
  <c r="AC791"/>
  <c r="AC557"/>
  <c r="AC765"/>
  <c r="AC531"/>
  <c r="AC166"/>
  <c r="AC635"/>
  <c r="AC687"/>
  <c r="AC817"/>
  <c r="AC400"/>
  <c r="AC296"/>
  <c r="AC244"/>
  <c r="AC179"/>
  <c r="AC726"/>
  <c r="AC648"/>
  <c r="AC570"/>
  <c r="AC439"/>
  <c r="AC283"/>
  <c r="AC231"/>
  <c r="AC153"/>
  <c r="AC856"/>
  <c r="AC804"/>
  <c r="AC583"/>
  <c r="AC830"/>
  <c r="AC661"/>
  <c r="AC140"/>
  <c r="AC609"/>
  <c r="AC713"/>
  <c r="AC843"/>
  <c r="AC778"/>
  <c r="AC700"/>
  <c r="AC622"/>
  <c r="AC544"/>
  <c r="AC492"/>
  <c r="AC426"/>
  <c r="AC374"/>
  <c r="AC270"/>
  <c r="AC218"/>
  <c r="AC127"/>
  <c r="AC88"/>
  <c r="AC752"/>
  <c r="AC674"/>
  <c r="AC596"/>
  <c r="AC869"/>
  <c r="AC413"/>
  <c r="AC257"/>
  <c r="AC101"/>
  <c r="AB205" l="1"/>
  <c r="AC195"/>
  <c r="AB309"/>
  <c r="AC299"/>
  <c r="AB322"/>
  <c r="AC312"/>
  <c r="AC182"/>
  <c r="AB192"/>
  <c r="AB348"/>
  <c r="AC338"/>
  <c r="AD114"/>
  <c r="AB361"/>
  <c r="AC351"/>
  <c r="AC377"/>
  <c r="AB387"/>
  <c r="AC442"/>
  <c r="AB452"/>
  <c r="AB465"/>
  <c r="AC455"/>
  <c r="AE106"/>
  <c r="AE514"/>
  <c r="AE107"/>
  <c r="AE111"/>
  <c r="AE508"/>
  <c r="AE104"/>
  <c r="AE113"/>
  <c r="AE112"/>
  <c r="AE110"/>
  <c r="AE108"/>
  <c r="AE109"/>
  <c r="AE510"/>
  <c r="AE512"/>
  <c r="AE511"/>
  <c r="AE517"/>
  <c r="AE516"/>
  <c r="AE515"/>
  <c r="AE513"/>
  <c r="AE509"/>
  <c r="AE105"/>
  <c r="AD8" i="24"/>
  <c r="AC24"/>
  <c r="AC32" s="1"/>
  <c r="AD492" i="18"/>
  <c r="AD531"/>
  <c r="AD140"/>
  <c r="AD557"/>
  <c r="AD687"/>
  <c r="AD765"/>
  <c r="AD856"/>
  <c r="AD804"/>
  <c r="AD635"/>
  <c r="AD830"/>
  <c r="AD713"/>
  <c r="AD661"/>
  <c r="AD426"/>
  <c r="AD374"/>
  <c r="AD270"/>
  <c r="AD218"/>
  <c r="AD127"/>
  <c r="AD88"/>
  <c r="AD752"/>
  <c r="AD674"/>
  <c r="AD596"/>
  <c r="AD869"/>
  <c r="AD413"/>
  <c r="AD257"/>
  <c r="AD101"/>
  <c r="AD817"/>
  <c r="AE4"/>
  <c r="AD5" i="24"/>
  <c r="AE482" i="18"/>
  <c r="AE490"/>
  <c r="AE798"/>
  <c r="AE501"/>
  <c r="AE540"/>
  <c r="AE581"/>
  <c r="AE633"/>
  <c r="AE685"/>
  <c r="AE718"/>
  <c r="AE737"/>
  <c r="AE759"/>
  <c r="AE781"/>
  <c r="AE813"/>
  <c r="AE835"/>
  <c r="AE854"/>
  <c r="AE487"/>
  <c r="AE864"/>
  <c r="AE498"/>
  <c r="AE506"/>
  <c r="AE518" s="1"/>
  <c r="AE524"/>
  <c r="AE541"/>
  <c r="AE558"/>
  <c r="AE584"/>
  <c r="AE602"/>
  <c r="AE619"/>
  <c r="AE636"/>
  <c r="AE662"/>
  <c r="AE680"/>
  <c r="AE697"/>
  <c r="AE714"/>
  <c r="AE740"/>
  <c r="AE758"/>
  <c r="AE784"/>
  <c r="AE821"/>
  <c r="AE847"/>
  <c r="AE484"/>
  <c r="AE859"/>
  <c r="AE800"/>
  <c r="AE499"/>
  <c r="AE523"/>
  <c r="AE542"/>
  <c r="AE564"/>
  <c r="AE586"/>
  <c r="AE605"/>
  <c r="AE627"/>
  <c r="AE646"/>
  <c r="AE668"/>
  <c r="AE690"/>
  <c r="AE709"/>
  <c r="AE731"/>
  <c r="AE750"/>
  <c r="AE772"/>
  <c r="AE807"/>
  <c r="AE826"/>
  <c r="AE848"/>
  <c r="AE480"/>
  <c r="AE489"/>
  <c r="AE866"/>
  <c r="AE799"/>
  <c r="AE500"/>
  <c r="AE522"/>
  <c r="AE530"/>
  <c r="AE539"/>
  <c r="AE565"/>
  <c r="AE574"/>
  <c r="AE582"/>
  <c r="AE591"/>
  <c r="AE600"/>
  <c r="AE613"/>
  <c r="AE630"/>
  <c r="AE639"/>
  <c r="AE647"/>
  <c r="AE660"/>
  <c r="AE669"/>
  <c r="AE678"/>
  <c r="AE691"/>
  <c r="AE704"/>
  <c r="AE721"/>
  <c r="AE730"/>
  <c r="AE743"/>
  <c r="AE756"/>
  <c r="AE769"/>
  <c r="AE777"/>
  <c r="AE790"/>
  <c r="AE812"/>
  <c r="AE834"/>
  <c r="AE823"/>
  <c r="AE840"/>
  <c r="AE102"/>
  <c r="AE114" s="1"/>
  <c r="AE115"/>
  <c r="AE167"/>
  <c r="AE206"/>
  <c r="AE232"/>
  <c r="AE258"/>
  <c r="AE284"/>
  <c r="AE310"/>
  <c r="AE336"/>
  <c r="AE362"/>
  <c r="AE388"/>
  <c r="AE414"/>
  <c r="AE440"/>
  <c r="AF3"/>
  <c r="AE486"/>
  <c r="AE865"/>
  <c r="AE497"/>
  <c r="AE529"/>
  <c r="AE562"/>
  <c r="AE614"/>
  <c r="AE666"/>
  <c r="AE696"/>
  <c r="AE748"/>
  <c r="AE770"/>
  <c r="AE789"/>
  <c r="AE824"/>
  <c r="AE846"/>
  <c r="AE483"/>
  <c r="AE491"/>
  <c r="AE493"/>
  <c r="AE502"/>
  <c r="AE532"/>
  <c r="AE550"/>
  <c r="AE576"/>
  <c r="AE593"/>
  <c r="AE610"/>
  <c r="AE628"/>
  <c r="AE654"/>
  <c r="AE671"/>
  <c r="AE688"/>
  <c r="AE706"/>
  <c r="AE732"/>
  <c r="AE749"/>
  <c r="AE766"/>
  <c r="AE805"/>
  <c r="AE829"/>
  <c r="AE855"/>
  <c r="AE488"/>
  <c r="AE867"/>
  <c r="AE495"/>
  <c r="AE503"/>
  <c r="AE534"/>
  <c r="AE553"/>
  <c r="AE575"/>
  <c r="AE594"/>
  <c r="AE616"/>
  <c r="AE638"/>
  <c r="AE657"/>
  <c r="AE679"/>
  <c r="AE698"/>
  <c r="AE720"/>
  <c r="AE742"/>
  <c r="AE761"/>
  <c r="AE783"/>
  <c r="AE815"/>
  <c r="AE837"/>
  <c r="AE76"/>
  <c r="AE485"/>
  <c r="AE857"/>
  <c r="AE795"/>
  <c r="AE496"/>
  <c r="AE504"/>
  <c r="AE526"/>
  <c r="AE535"/>
  <c r="AE556"/>
  <c r="AE569"/>
  <c r="AE578"/>
  <c r="AE587"/>
  <c r="AE595"/>
  <c r="AE608"/>
  <c r="AE617"/>
  <c r="AE634"/>
  <c r="AE643"/>
  <c r="AE652"/>
  <c r="AE665"/>
  <c r="AE673"/>
  <c r="AE686"/>
  <c r="AE699"/>
  <c r="AE712"/>
  <c r="AE725"/>
  <c r="AE738"/>
  <c r="AE747"/>
  <c r="AE764"/>
  <c r="AE773"/>
  <c r="AE782"/>
  <c r="AE808"/>
  <c r="AE816"/>
  <c r="AE842"/>
  <c r="AE831"/>
  <c r="AE89"/>
  <c r="AE141"/>
  <c r="AE193"/>
  <c r="AE219"/>
  <c r="AE245"/>
  <c r="AE271"/>
  <c r="AE297"/>
  <c r="AE323"/>
  <c r="AE349"/>
  <c r="AE375"/>
  <c r="AE401"/>
  <c r="AE427"/>
  <c r="AE453"/>
  <c r="AE79"/>
  <c r="AE99"/>
  <c r="AE92"/>
  <c r="AE86"/>
  <c r="AE85"/>
  <c r="AE83"/>
  <c r="AE95"/>
  <c r="AE96"/>
  <c r="AE80"/>
  <c r="AE78"/>
  <c r="AE98"/>
  <c r="AE606"/>
  <c r="AE367"/>
  <c r="AE267"/>
  <c r="AE451"/>
  <c r="AE371"/>
  <c r="AE827"/>
  <c r="AE667"/>
  <c r="AE649"/>
  <c r="AE839"/>
  <c r="AE658"/>
  <c r="AE850"/>
  <c r="AE425"/>
  <c r="AE345"/>
  <c r="AE382"/>
  <c r="AE462"/>
  <c r="AE330"/>
  <c r="AE139"/>
  <c r="AE399"/>
  <c r="AE217"/>
  <c r="AE269"/>
  <c r="AE321"/>
  <c r="AE434"/>
  <c r="AE226"/>
  <c r="AE527"/>
  <c r="AE640"/>
  <c r="AE785"/>
  <c r="AE620"/>
  <c r="AE568"/>
  <c r="AE597"/>
  <c r="AE753"/>
  <c r="AE412"/>
  <c r="AE537"/>
  <c r="AE397"/>
  <c r="AE851"/>
  <c r="AE803"/>
  <c r="AE212"/>
  <c r="AE306"/>
  <c r="AE291"/>
  <c r="AE703"/>
  <c r="AE554"/>
  <c r="AE833"/>
  <c r="AE822"/>
  <c r="AE828"/>
  <c r="AE682"/>
  <c r="AE672"/>
  <c r="AE683"/>
  <c r="AE549"/>
  <c r="AE776"/>
  <c r="AE612"/>
  <c r="AE577"/>
  <c r="AE820"/>
  <c r="AE763"/>
  <c r="AE154"/>
  <c r="AE681"/>
  <c r="AE571"/>
  <c r="AE710"/>
  <c r="AE604"/>
  <c r="AE629"/>
  <c r="AE601"/>
  <c r="AE642"/>
  <c r="AE264"/>
  <c r="AE315"/>
  <c r="AE723"/>
  <c r="AE656"/>
  <c r="AE460"/>
  <c r="AE254"/>
  <c r="AE420"/>
  <c r="AE279"/>
  <c r="AE91"/>
  <c r="AE82"/>
  <c r="AE100"/>
  <c r="AE97"/>
  <c r="AE94"/>
  <c r="AE84"/>
  <c r="AE87"/>
  <c r="AE81"/>
  <c r="AE93"/>
  <c r="AE276"/>
  <c r="AE215"/>
  <c r="AE423"/>
  <c r="AE319"/>
  <c r="AE243"/>
  <c r="AE735"/>
  <c r="AE787"/>
  <c r="AE745"/>
  <c r="AE588"/>
  <c r="AE239"/>
  <c r="AE863"/>
  <c r="AE692"/>
  <c r="AE701"/>
  <c r="AE722"/>
  <c r="AE449"/>
  <c r="AE241"/>
  <c r="AE295"/>
  <c r="AE278"/>
  <c r="AE165"/>
  <c r="AE419"/>
  <c r="AE191"/>
  <c r="AE347"/>
  <c r="AE373"/>
  <c r="AE811"/>
  <c r="AE659"/>
  <c r="AE711"/>
  <c r="AE719"/>
  <c r="AE818"/>
  <c r="AE724"/>
  <c r="AE651"/>
  <c r="AE768"/>
  <c r="AE733"/>
  <c r="AE860"/>
  <c r="AE599"/>
  <c r="AE528"/>
  <c r="AE792"/>
  <c r="AE525"/>
  <c r="AE432"/>
  <c r="AE293"/>
  <c r="AE410"/>
  <c r="AE202"/>
  <c r="AE567"/>
  <c r="AE358"/>
  <c r="AE395"/>
  <c r="AE727"/>
  <c r="AE762"/>
  <c r="AE708"/>
  <c r="AE334"/>
  <c r="AE675"/>
  <c r="AE623"/>
  <c r="AE256"/>
  <c r="AE841"/>
  <c r="AE547"/>
  <c r="AE757"/>
  <c r="AE545"/>
  <c r="AE308"/>
  <c r="AE853"/>
  <c r="AE552"/>
  <c r="AE852"/>
  <c r="AE632"/>
  <c r="AE755"/>
  <c r="AE794"/>
  <c r="AE590"/>
  <c r="AE779"/>
  <c r="AE844"/>
  <c r="AE383"/>
  <c r="AE277"/>
  <c r="AE372"/>
  <c r="AE409"/>
  <c r="AE227"/>
  <c r="AE287"/>
  <c r="AE119"/>
  <c r="AE380"/>
  <c r="AE183"/>
  <c r="AE288"/>
  <c r="AE223"/>
  <c r="AE159"/>
  <c r="AE464"/>
  <c r="AE318"/>
  <c r="AE443"/>
  <c r="AE331"/>
  <c r="AE320"/>
  <c r="AE368"/>
  <c r="AE346"/>
  <c r="AE200"/>
  <c r="AE121"/>
  <c r="AE214"/>
  <c r="AE356"/>
  <c r="AE252"/>
  <c r="AE461"/>
  <c r="AE653"/>
  <c r="AE809"/>
  <c r="AE814"/>
  <c r="AE775"/>
  <c r="AE868"/>
  <c r="AE645"/>
  <c r="AE563"/>
  <c r="AE746"/>
  <c r="AE744"/>
  <c r="AE705"/>
  <c r="AE152"/>
  <c r="AE694"/>
  <c r="AE536"/>
  <c r="AE796"/>
  <c r="AE457"/>
  <c r="AE225"/>
  <c r="AE163"/>
  <c r="AE290"/>
  <c r="AE463"/>
  <c r="AE305"/>
  <c r="AE329"/>
  <c r="AE173"/>
  <c r="AE185"/>
  <c r="AE250"/>
  <c r="AE123"/>
  <c r="AE405"/>
  <c r="AE174"/>
  <c r="AE422"/>
  <c r="AE144"/>
  <c r="AE134"/>
  <c r="AE357"/>
  <c r="AE327"/>
  <c r="AE268"/>
  <c r="AE190"/>
  <c r="AE788"/>
  <c r="AE354"/>
  <c r="AE328"/>
  <c r="AE133"/>
  <c r="AE838"/>
  <c r="AE124"/>
  <c r="AE343"/>
  <c r="AE417"/>
  <c r="AE444"/>
  <c r="AE237"/>
  <c r="AE436"/>
  <c r="AE253"/>
  <c r="AE216"/>
  <c r="AE716"/>
  <c r="AE447"/>
  <c r="AE801"/>
  <c r="AE693"/>
  <c r="AE128"/>
  <c r="AE519"/>
  <c r="AE385"/>
  <c r="AE398"/>
  <c r="AE446"/>
  <c r="AE132"/>
  <c r="AE148"/>
  <c r="AE352"/>
  <c r="AE407"/>
  <c r="AE333"/>
  <c r="AE228"/>
  <c r="AE391"/>
  <c r="AE435"/>
  <c r="AE280"/>
  <c r="AE203"/>
  <c r="AE263"/>
  <c r="AE211"/>
  <c r="AE307"/>
  <c r="AE626"/>
  <c r="AE201"/>
  <c r="AE301"/>
  <c r="AE266"/>
  <c r="AE353"/>
  <c r="AE224"/>
  <c r="AE340"/>
  <c r="AE339"/>
  <c r="AE175"/>
  <c r="AE122"/>
  <c r="AE621"/>
  <c r="AE189"/>
  <c r="AE445"/>
  <c r="AE180"/>
  <c r="AE538"/>
  <c r="AE774"/>
  <c r="AE802"/>
  <c r="AE555"/>
  <c r="AE580"/>
  <c r="AE861"/>
  <c r="AE607"/>
  <c r="AE684"/>
  <c r="AE551"/>
  <c r="AE560"/>
  <c r="AE344"/>
  <c r="AE615"/>
  <c r="AE458"/>
  <c r="AE162"/>
  <c r="AE392"/>
  <c r="AE275"/>
  <c r="AE160"/>
  <c r="AE157"/>
  <c r="AE164"/>
  <c r="AE393"/>
  <c r="AE149"/>
  <c r="AE197"/>
  <c r="AE313"/>
  <c r="AE186"/>
  <c r="AE184"/>
  <c r="AE433"/>
  <c r="AE381"/>
  <c r="AE424"/>
  <c r="AE431"/>
  <c r="AE294"/>
  <c r="AE249"/>
  <c r="AE171"/>
  <c r="AE255"/>
  <c r="AE411"/>
  <c r="AE176"/>
  <c r="AE408"/>
  <c r="AE360"/>
  <c r="AE151"/>
  <c r="AE341"/>
  <c r="AE450"/>
  <c r="AE289"/>
  <c r="AE304"/>
  <c r="AE135"/>
  <c r="AE138"/>
  <c r="AE379"/>
  <c r="AE369"/>
  <c r="AE394"/>
  <c r="AE664"/>
  <c r="AE736"/>
  <c r="AE641"/>
  <c r="AE172"/>
  <c r="AE670"/>
  <c r="AE204"/>
  <c r="AE589"/>
  <c r="AE314"/>
  <c r="AE282"/>
  <c r="AE150"/>
  <c r="AE235"/>
  <c r="AE406"/>
  <c r="AE236"/>
  <c r="AE238"/>
  <c r="AE145"/>
  <c r="AE342"/>
  <c r="AE131"/>
  <c r="AE359"/>
  <c r="AE209"/>
  <c r="AE302"/>
  <c r="AE332"/>
  <c r="AE384"/>
  <c r="AE230"/>
  <c r="AE316"/>
  <c r="AE137"/>
  <c r="AE437"/>
  <c r="AE421"/>
  <c r="AE543"/>
  <c r="AE760"/>
  <c r="AE751"/>
  <c r="AE618"/>
  <c r="AE438"/>
  <c r="AE459"/>
  <c r="AE292"/>
  <c r="AE448"/>
  <c r="AE146"/>
  <c r="AE199"/>
  <c r="AE355"/>
  <c r="AE592"/>
  <c r="AE281"/>
  <c r="AE300"/>
  <c r="AE366"/>
  <c r="AE274"/>
  <c r="AE326"/>
  <c r="AE229"/>
  <c r="AE695"/>
  <c r="AE825"/>
  <c r="AE561"/>
  <c r="AE251"/>
  <c r="AE836"/>
  <c r="AE655"/>
  <c r="AE260"/>
  <c r="AE265"/>
  <c r="AE707"/>
  <c r="AE797"/>
  <c r="AE418"/>
  <c r="AE169"/>
  <c r="AE117"/>
  <c r="AE390"/>
  <c r="AE143"/>
  <c r="AE261"/>
  <c r="AE403"/>
  <c r="AE365"/>
  <c r="AE429"/>
  <c r="AE208"/>
  <c r="AE370"/>
  <c r="AE198"/>
  <c r="AE242"/>
  <c r="AE158"/>
  <c r="AE188"/>
  <c r="AE125"/>
  <c r="AE631"/>
  <c r="AE118"/>
  <c r="AE196"/>
  <c r="AE240"/>
  <c r="AE566"/>
  <c r="AE210"/>
  <c r="AE187"/>
  <c r="AE126"/>
  <c r="AE147"/>
  <c r="AE579"/>
  <c r="AE386"/>
  <c r="AE177"/>
  <c r="AE364"/>
  <c r="AE262"/>
  <c r="AE170"/>
  <c r="AE213"/>
  <c r="AE396"/>
  <c r="AE456"/>
  <c r="AE178"/>
  <c r="AE120"/>
  <c r="AE430"/>
  <c r="AE734"/>
  <c r="AE136"/>
  <c r="AE248"/>
  <c r="AE603"/>
  <c r="AE378"/>
  <c r="AE644"/>
  <c r="AE786"/>
  <c r="AE161"/>
  <c r="AE573"/>
  <c r="AE521"/>
  <c r="AE317"/>
  <c r="AE404"/>
  <c r="AE222"/>
  <c r="AE303"/>
  <c r="AE548"/>
  <c r="AE677"/>
  <c r="AE849"/>
  <c r="AE717"/>
  <c r="AE862"/>
  <c r="AE810"/>
  <c r="AE286"/>
  <c r="AE234"/>
  <c r="AE273"/>
  <c r="AE247"/>
  <c r="AE771"/>
  <c r="AE625"/>
  <c r="AE221"/>
  <c r="AE156"/>
  <c r="AE130"/>
  <c r="AE416"/>
  <c r="AD583"/>
  <c r="AD166"/>
  <c r="AD791"/>
  <c r="AD609"/>
  <c r="AD400"/>
  <c r="AD296"/>
  <c r="AD244"/>
  <c r="AD179"/>
  <c r="AD726"/>
  <c r="AD648"/>
  <c r="AD570"/>
  <c r="AD439"/>
  <c r="AD283"/>
  <c r="AD231"/>
  <c r="AD153"/>
  <c r="AD843"/>
  <c r="AD778"/>
  <c r="AD700"/>
  <c r="AD622"/>
  <c r="AD544"/>
  <c r="AD505"/>
  <c r="AD182" l="1"/>
  <c r="AC192"/>
  <c r="AD312"/>
  <c r="AC322"/>
  <c r="AD299"/>
  <c r="AC309"/>
  <c r="AD195"/>
  <c r="AC205"/>
  <c r="AD338"/>
  <c r="AC348"/>
  <c r="AD351"/>
  <c r="AC361"/>
  <c r="AD377"/>
  <c r="AC387"/>
  <c r="AD442"/>
  <c r="AC452"/>
  <c r="AD455"/>
  <c r="AC465"/>
  <c r="AF110"/>
  <c r="AF107"/>
  <c r="AF106"/>
  <c r="AF113"/>
  <c r="AF112"/>
  <c r="AF111"/>
  <c r="AF508"/>
  <c r="AF509"/>
  <c r="AF105"/>
  <c r="AF109"/>
  <c r="AF510"/>
  <c r="AF512"/>
  <c r="AF513"/>
  <c r="AF514"/>
  <c r="AF515"/>
  <c r="AF516"/>
  <c r="AF517"/>
  <c r="AF511"/>
  <c r="AF108"/>
  <c r="AF104"/>
  <c r="AE8" i="24"/>
  <c r="AD24"/>
  <c r="AD32" s="1"/>
  <c r="AF480" i="18"/>
  <c r="AF489"/>
  <c r="AF866"/>
  <c r="AF799"/>
  <c r="AF500"/>
  <c r="AF522"/>
  <c r="AF530"/>
  <c r="AF539"/>
  <c r="AF565"/>
  <c r="AF574"/>
  <c r="AF582"/>
  <c r="AF591"/>
  <c r="AF600"/>
  <c r="AF613"/>
  <c r="AF630"/>
  <c r="AF639"/>
  <c r="AF647"/>
  <c r="AF660"/>
  <c r="AF669"/>
  <c r="AF678"/>
  <c r="AF691"/>
  <c r="AF704"/>
  <c r="AF721"/>
  <c r="AF730"/>
  <c r="AF743"/>
  <c r="AF756"/>
  <c r="AF769"/>
  <c r="AF777"/>
  <c r="AF790"/>
  <c r="AF812"/>
  <c r="AF821"/>
  <c r="AF834"/>
  <c r="AF847"/>
  <c r="AF482"/>
  <c r="AF490"/>
  <c r="AF798"/>
  <c r="AF501"/>
  <c r="AF540"/>
  <c r="AF581"/>
  <c r="AF633"/>
  <c r="AF685"/>
  <c r="AF718"/>
  <c r="AF737"/>
  <c r="AF759"/>
  <c r="AF781"/>
  <c r="AF813"/>
  <c r="AF835"/>
  <c r="AF854"/>
  <c r="AF487"/>
  <c r="AF864"/>
  <c r="AF498"/>
  <c r="AF506"/>
  <c r="AF518" s="1"/>
  <c r="AF524"/>
  <c r="AF541"/>
  <c r="AF558"/>
  <c r="AF584"/>
  <c r="AF602"/>
  <c r="AF619"/>
  <c r="AF636"/>
  <c r="AF662"/>
  <c r="AF680"/>
  <c r="AF697"/>
  <c r="AF714"/>
  <c r="AF740"/>
  <c r="AF758"/>
  <c r="AF784"/>
  <c r="AF823"/>
  <c r="AF840"/>
  <c r="AF488"/>
  <c r="AF867"/>
  <c r="AF495"/>
  <c r="AF503"/>
  <c r="AF534"/>
  <c r="AF553"/>
  <c r="AF575"/>
  <c r="AF594"/>
  <c r="AF616"/>
  <c r="AF638"/>
  <c r="AF657"/>
  <c r="AF679"/>
  <c r="AF698"/>
  <c r="AF720"/>
  <c r="AF742"/>
  <c r="AF761"/>
  <c r="AF783"/>
  <c r="AF815"/>
  <c r="AF837"/>
  <c r="AF76"/>
  <c r="AF102"/>
  <c r="AF115"/>
  <c r="AF167"/>
  <c r="AF206"/>
  <c r="AF232"/>
  <c r="AF258"/>
  <c r="AF284"/>
  <c r="AF310"/>
  <c r="AF336"/>
  <c r="AF362"/>
  <c r="AF388"/>
  <c r="AF414"/>
  <c r="AF440"/>
  <c r="AG3"/>
  <c r="AF485"/>
  <c r="AF857"/>
  <c r="AF795"/>
  <c r="AF496"/>
  <c r="AF504"/>
  <c r="AF526"/>
  <c r="AF535"/>
  <c r="AF556"/>
  <c r="AF569"/>
  <c r="AF578"/>
  <c r="AF587"/>
  <c r="AF595"/>
  <c r="AF608"/>
  <c r="AF617"/>
  <c r="AF634"/>
  <c r="AF643"/>
  <c r="AF652"/>
  <c r="AF665"/>
  <c r="AF673"/>
  <c r="AF686"/>
  <c r="AF699"/>
  <c r="AF712"/>
  <c r="AF725"/>
  <c r="AF738"/>
  <c r="AF747"/>
  <c r="AF764"/>
  <c r="AF773"/>
  <c r="AF782"/>
  <c r="AF808"/>
  <c r="AF816"/>
  <c r="AF829"/>
  <c r="AF842"/>
  <c r="AF855"/>
  <c r="AF486"/>
  <c r="AF865"/>
  <c r="AF497"/>
  <c r="AF529"/>
  <c r="AF562"/>
  <c r="AF614"/>
  <c r="AF666"/>
  <c r="AF696"/>
  <c r="AF748"/>
  <c r="AF770"/>
  <c r="AF789"/>
  <c r="AF824"/>
  <c r="AF846"/>
  <c r="AF483"/>
  <c r="AF491"/>
  <c r="AF493"/>
  <c r="AF502"/>
  <c r="AF532"/>
  <c r="AF550"/>
  <c r="AF576"/>
  <c r="AF593"/>
  <c r="AF610"/>
  <c r="AF628"/>
  <c r="AF654"/>
  <c r="AF671"/>
  <c r="AF688"/>
  <c r="AF706"/>
  <c r="AF732"/>
  <c r="AF749"/>
  <c r="AF766"/>
  <c r="AF805"/>
  <c r="AF831"/>
  <c r="AF484"/>
  <c r="AF859"/>
  <c r="AF800"/>
  <c r="AF499"/>
  <c r="AF523"/>
  <c r="AF542"/>
  <c r="AF564"/>
  <c r="AF586"/>
  <c r="AF605"/>
  <c r="AF627"/>
  <c r="AF646"/>
  <c r="AF668"/>
  <c r="AF690"/>
  <c r="AF709"/>
  <c r="AF731"/>
  <c r="AF750"/>
  <c r="AF772"/>
  <c r="AF807"/>
  <c r="AF826"/>
  <c r="AF848"/>
  <c r="AF89"/>
  <c r="AF141"/>
  <c r="AF193"/>
  <c r="AF219"/>
  <c r="AF245"/>
  <c r="AF271"/>
  <c r="AF297"/>
  <c r="AF323"/>
  <c r="AF349"/>
  <c r="AF375"/>
  <c r="AF401"/>
  <c r="AF427"/>
  <c r="AF453"/>
  <c r="AF80"/>
  <c r="AF99"/>
  <c r="AF92"/>
  <c r="AF82"/>
  <c r="AF85"/>
  <c r="AF95"/>
  <c r="AF87"/>
  <c r="AF78"/>
  <c r="AF97"/>
  <c r="AF98"/>
  <c r="AF276"/>
  <c r="AF215"/>
  <c r="AF423"/>
  <c r="AF319"/>
  <c r="AF606"/>
  <c r="AF745"/>
  <c r="AF722"/>
  <c r="AF425"/>
  <c r="AF295"/>
  <c r="AF278"/>
  <c r="AF345"/>
  <c r="AF165"/>
  <c r="AF863"/>
  <c r="AF241"/>
  <c r="AF373"/>
  <c r="AF243"/>
  <c r="AF451"/>
  <c r="AF239"/>
  <c r="AF658"/>
  <c r="AF659"/>
  <c r="AF811"/>
  <c r="AF568"/>
  <c r="AF733"/>
  <c r="AF597"/>
  <c r="AF321"/>
  <c r="AF226"/>
  <c r="AF269"/>
  <c r="AF217"/>
  <c r="AF434"/>
  <c r="AF567"/>
  <c r="AF462"/>
  <c r="AF395"/>
  <c r="AF762"/>
  <c r="AF708"/>
  <c r="AF334"/>
  <c r="AF719"/>
  <c r="AF547"/>
  <c r="AF711"/>
  <c r="AF757"/>
  <c r="AF308"/>
  <c r="AF853"/>
  <c r="AF545"/>
  <c r="AF412"/>
  <c r="AF753"/>
  <c r="AF768"/>
  <c r="AF552"/>
  <c r="AF528"/>
  <c r="AF852"/>
  <c r="AF256"/>
  <c r="AF724"/>
  <c r="AF590"/>
  <c r="AF383"/>
  <c r="AF277"/>
  <c r="AF372"/>
  <c r="AF409"/>
  <c r="AF293"/>
  <c r="AF227"/>
  <c r="AF410"/>
  <c r="AF287"/>
  <c r="AF119"/>
  <c r="AF380"/>
  <c r="AF183"/>
  <c r="AF91"/>
  <c r="AF83"/>
  <c r="AF100"/>
  <c r="AF93"/>
  <c r="AF94"/>
  <c r="AF84"/>
  <c r="AF79"/>
  <c r="AF96"/>
  <c r="AF86"/>
  <c r="AF81"/>
  <c r="AF267"/>
  <c r="AF371"/>
  <c r="AF827"/>
  <c r="AF735"/>
  <c r="AF787"/>
  <c r="AF588"/>
  <c r="AF839"/>
  <c r="AF667"/>
  <c r="AF382"/>
  <c r="AF330"/>
  <c r="AF139"/>
  <c r="AF399"/>
  <c r="AF419"/>
  <c r="AF367"/>
  <c r="AF449"/>
  <c r="AF649"/>
  <c r="AF850"/>
  <c r="AF640"/>
  <c r="AF785"/>
  <c r="AF620"/>
  <c r="AF692"/>
  <c r="AF651"/>
  <c r="AF527"/>
  <c r="AF701"/>
  <c r="AF347"/>
  <c r="AF851"/>
  <c r="AF803"/>
  <c r="AF191"/>
  <c r="AF432"/>
  <c r="AF212"/>
  <c r="AF291"/>
  <c r="AF537"/>
  <c r="AF818"/>
  <c r="AF828"/>
  <c r="AF672"/>
  <c r="AF776"/>
  <c r="AF860"/>
  <c r="AF792"/>
  <c r="AF820"/>
  <c r="AF599"/>
  <c r="AF763"/>
  <c r="AF612"/>
  <c r="AF525"/>
  <c r="AF710"/>
  <c r="AF682"/>
  <c r="AF604"/>
  <c r="AF629"/>
  <c r="AF642"/>
  <c r="AF822"/>
  <c r="AF264"/>
  <c r="AF315"/>
  <c r="AF723"/>
  <c r="AF656"/>
  <c r="AF202"/>
  <c r="AF420"/>
  <c r="AF279"/>
  <c r="AF203"/>
  <c r="AF306"/>
  <c r="AF307"/>
  <c r="AF397"/>
  <c r="AF626"/>
  <c r="AF358"/>
  <c r="AF201"/>
  <c r="AF301"/>
  <c r="AF266"/>
  <c r="AF353"/>
  <c r="AF224"/>
  <c r="AF340"/>
  <c r="AF339"/>
  <c r="AF175"/>
  <c r="AF122"/>
  <c r="AF621"/>
  <c r="AF445"/>
  <c r="AF538"/>
  <c r="AF774"/>
  <c r="AF802"/>
  <c r="AF555"/>
  <c r="AF580"/>
  <c r="AF727"/>
  <c r="AF154"/>
  <c r="AF577"/>
  <c r="AF549"/>
  <c r="AF607"/>
  <c r="AF554"/>
  <c r="AF684"/>
  <c r="AF563"/>
  <c r="AF703"/>
  <c r="AF571"/>
  <c r="AF681"/>
  <c r="AF623"/>
  <c r="AF551"/>
  <c r="AF868"/>
  <c r="AF794"/>
  <c r="AF632"/>
  <c r="AF458"/>
  <c r="AF162"/>
  <c r="AF392"/>
  <c r="AF275"/>
  <c r="AF160"/>
  <c r="AF157"/>
  <c r="AF211"/>
  <c r="AF252"/>
  <c r="AF164"/>
  <c r="AF393"/>
  <c r="AF189"/>
  <c r="AF149"/>
  <c r="AF197"/>
  <c r="AF313"/>
  <c r="AF186"/>
  <c r="AF184"/>
  <c r="AF433"/>
  <c r="AF381"/>
  <c r="AF424"/>
  <c r="AF431"/>
  <c r="AF294"/>
  <c r="AF249"/>
  <c r="AF171"/>
  <c r="AF263"/>
  <c r="AF255"/>
  <c r="AF411"/>
  <c r="AF176"/>
  <c r="AF408"/>
  <c r="AF360"/>
  <c r="AF151"/>
  <c r="AF341"/>
  <c r="AF450"/>
  <c r="AF289"/>
  <c r="AF159"/>
  <c r="AF304"/>
  <c r="AF356"/>
  <c r="AF138"/>
  <c r="AF379"/>
  <c r="AF394"/>
  <c r="AF716"/>
  <c r="AF536"/>
  <c r="AF172"/>
  <c r="AF670"/>
  <c r="AF204"/>
  <c r="AF653"/>
  <c r="AF150"/>
  <c r="AF235"/>
  <c r="AF406"/>
  <c r="AF236"/>
  <c r="AF238"/>
  <c r="AF343"/>
  <c r="AF369"/>
  <c r="AF145"/>
  <c r="AF342"/>
  <c r="AF131"/>
  <c r="AF359"/>
  <c r="AF209"/>
  <c r="AF302"/>
  <c r="AF332"/>
  <c r="AF223"/>
  <c r="AF288"/>
  <c r="AF464"/>
  <c r="AF318"/>
  <c r="AF443"/>
  <c r="AF331"/>
  <c r="AF320"/>
  <c r="AF368"/>
  <c r="AF346"/>
  <c r="AF200"/>
  <c r="AF121"/>
  <c r="AF214"/>
  <c r="AF461"/>
  <c r="AF844"/>
  <c r="AF779"/>
  <c r="AF814"/>
  <c r="AF775"/>
  <c r="AF683"/>
  <c r="AF601"/>
  <c r="AF809"/>
  <c r="AF645"/>
  <c r="AF833"/>
  <c r="AF746"/>
  <c r="AF152"/>
  <c r="AF841"/>
  <c r="AF675"/>
  <c r="AF694"/>
  <c r="AF705"/>
  <c r="AF755"/>
  <c r="AF344"/>
  <c r="AF457"/>
  <c r="AF225"/>
  <c r="AF163"/>
  <c r="AF290"/>
  <c r="AF463"/>
  <c r="AF305"/>
  <c r="AF329"/>
  <c r="AF173"/>
  <c r="AF185"/>
  <c r="AF254"/>
  <c r="AF250"/>
  <c r="AF123"/>
  <c r="AF405"/>
  <c r="AF174"/>
  <c r="AF422"/>
  <c r="AF134"/>
  <c r="AF357"/>
  <c r="AF327"/>
  <c r="AF268"/>
  <c r="AF190"/>
  <c r="AF788"/>
  <c r="AF354"/>
  <c r="AF328"/>
  <c r="AF133"/>
  <c r="AF838"/>
  <c r="AF124"/>
  <c r="AF417"/>
  <c r="AF444"/>
  <c r="AF237"/>
  <c r="AF436"/>
  <c r="AF253"/>
  <c r="AF216"/>
  <c r="AF460"/>
  <c r="AF796"/>
  <c r="AF447"/>
  <c r="AF801"/>
  <c r="AF560"/>
  <c r="AF744"/>
  <c r="AF861"/>
  <c r="AF615"/>
  <c r="AF664"/>
  <c r="AF180"/>
  <c r="AF135"/>
  <c r="AF385"/>
  <c r="AF398"/>
  <c r="AF446"/>
  <c r="AF132"/>
  <c r="AF148"/>
  <c r="AF352"/>
  <c r="AF407"/>
  <c r="AF333"/>
  <c r="AF144"/>
  <c r="AF228"/>
  <c r="AF391"/>
  <c r="AF282"/>
  <c r="AF435"/>
  <c r="AF280"/>
  <c r="AF370"/>
  <c r="AF198"/>
  <c r="AF242"/>
  <c r="AF519"/>
  <c r="AF693"/>
  <c r="AF125"/>
  <c r="AF631"/>
  <c r="AF314"/>
  <c r="AF118"/>
  <c r="AF158"/>
  <c r="AF240"/>
  <c r="AF187"/>
  <c r="AF126"/>
  <c r="AF147"/>
  <c r="AF618"/>
  <c r="AF421"/>
  <c r="AF177"/>
  <c r="AF543"/>
  <c r="AF262"/>
  <c r="AF196"/>
  <c r="AF760"/>
  <c r="AF396"/>
  <c r="AF178"/>
  <c r="AF120"/>
  <c r="AF456"/>
  <c r="AF213"/>
  <c r="AF592"/>
  <c r="AF136"/>
  <c r="AF229"/>
  <c r="AF248"/>
  <c r="AF430"/>
  <c r="AF378"/>
  <c r="AF161"/>
  <c r="AF603"/>
  <c r="AF644"/>
  <c r="AF317"/>
  <c r="AF404"/>
  <c r="AF222"/>
  <c r="AF303"/>
  <c r="AF573"/>
  <c r="AF655"/>
  <c r="AF836"/>
  <c r="AF260"/>
  <c r="AF707"/>
  <c r="AF548"/>
  <c r="AF810"/>
  <c r="AF234"/>
  <c r="AF169"/>
  <c r="AF286"/>
  <c r="AF418"/>
  <c r="AF771"/>
  <c r="AF221"/>
  <c r="AF403"/>
  <c r="AF130"/>
  <c r="AF384"/>
  <c r="AF316"/>
  <c r="AF137"/>
  <c r="AF589"/>
  <c r="AF128"/>
  <c r="AF736"/>
  <c r="AF641"/>
  <c r="AF437"/>
  <c r="AF188"/>
  <c r="AF438"/>
  <c r="AF230"/>
  <c r="AF566"/>
  <c r="AF459"/>
  <c r="AF292"/>
  <c r="AF751"/>
  <c r="AF210"/>
  <c r="AF386"/>
  <c r="AF448"/>
  <c r="AF146"/>
  <c r="AF199"/>
  <c r="AF579"/>
  <c r="AF281"/>
  <c r="AF300"/>
  <c r="AF170"/>
  <c r="AF364"/>
  <c r="AF366"/>
  <c r="AF355"/>
  <c r="AF326"/>
  <c r="AF274"/>
  <c r="AF734"/>
  <c r="AF251"/>
  <c r="AF786"/>
  <c r="AF825"/>
  <c r="AF695"/>
  <c r="AF521"/>
  <c r="AF561"/>
  <c r="AF265"/>
  <c r="AF797"/>
  <c r="AF677"/>
  <c r="AF717"/>
  <c r="AF849"/>
  <c r="AF862"/>
  <c r="AF273"/>
  <c r="AF117"/>
  <c r="AF247"/>
  <c r="AF390"/>
  <c r="AF261"/>
  <c r="AF143"/>
  <c r="AF625"/>
  <c r="AF156"/>
  <c r="AF365"/>
  <c r="AF208"/>
  <c r="AF429"/>
  <c r="AF416"/>
  <c r="AE531"/>
  <c r="AE856"/>
  <c r="AE557"/>
  <c r="AE687"/>
  <c r="AE713"/>
  <c r="AE765"/>
  <c r="AE661"/>
  <c r="AE439"/>
  <c r="AE283"/>
  <c r="AE231"/>
  <c r="AE153"/>
  <c r="AE843"/>
  <c r="AE869"/>
  <c r="AE88"/>
  <c r="AE817"/>
  <c r="AE426"/>
  <c r="AE374"/>
  <c r="AE270"/>
  <c r="AE218"/>
  <c r="AE127"/>
  <c r="AE492"/>
  <c r="AE726"/>
  <c r="AE648"/>
  <c r="AE570"/>
  <c r="AE5" i="24"/>
  <c r="AF4" i="18"/>
  <c r="AE140"/>
  <c r="AE791"/>
  <c r="AE635"/>
  <c r="AE804"/>
  <c r="AE830"/>
  <c r="AE583"/>
  <c r="AE166"/>
  <c r="AE609"/>
  <c r="AE413"/>
  <c r="AE257"/>
  <c r="AE101"/>
  <c r="AE778"/>
  <c r="AE700"/>
  <c r="AE622"/>
  <c r="AE544"/>
  <c r="AE505"/>
  <c r="AE400"/>
  <c r="AE296"/>
  <c r="AE244"/>
  <c r="AE179"/>
  <c r="AE752"/>
  <c r="AE674"/>
  <c r="AE596"/>
  <c r="AE195" l="1"/>
  <c r="AD205"/>
  <c r="AE299"/>
  <c r="AD309"/>
  <c r="AE312"/>
  <c r="AD322"/>
  <c r="AD192"/>
  <c r="AE182"/>
  <c r="AF114"/>
  <c r="AE338"/>
  <c r="AD348"/>
  <c r="AD361"/>
  <c r="AE351"/>
  <c r="AE377"/>
  <c r="AD387"/>
  <c r="AD465"/>
  <c r="AE455"/>
  <c r="AE442"/>
  <c r="AD452"/>
  <c r="AG112"/>
  <c r="AG110"/>
  <c r="AG113"/>
  <c r="AG111"/>
  <c r="AG508"/>
  <c r="AG109"/>
  <c r="AG511"/>
  <c r="AG513"/>
  <c r="AG512"/>
  <c r="AG514"/>
  <c r="AG515"/>
  <c r="AG108"/>
  <c r="AG517"/>
  <c r="AG510"/>
  <c r="AG105"/>
  <c r="AG106"/>
  <c r="AG104"/>
  <c r="AG516"/>
  <c r="AG509"/>
  <c r="AG107"/>
  <c r="AF8" i="24"/>
  <c r="AE24"/>
  <c r="AE32" s="1"/>
  <c r="AG483" i="18"/>
  <c r="AG491"/>
  <c r="AG493"/>
  <c r="AG502"/>
  <c r="AG532"/>
  <c r="AG550"/>
  <c r="AG576"/>
  <c r="AG593"/>
  <c r="AG610"/>
  <c r="AG628"/>
  <c r="AG654"/>
  <c r="AG671"/>
  <c r="AG688"/>
  <c r="AG706"/>
  <c r="AG732"/>
  <c r="AG749"/>
  <c r="AG766"/>
  <c r="AG805"/>
  <c r="AG831"/>
  <c r="AG484"/>
  <c r="AG859"/>
  <c r="AG800"/>
  <c r="AG499"/>
  <c r="AG523"/>
  <c r="AG542"/>
  <c r="AG564"/>
  <c r="AG586"/>
  <c r="AG605"/>
  <c r="AG627"/>
  <c r="AG646"/>
  <c r="AG668"/>
  <c r="AG690"/>
  <c r="AG709"/>
  <c r="AG731"/>
  <c r="AG750"/>
  <c r="AG772"/>
  <c r="AG807"/>
  <c r="AG826"/>
  <c r="AG848"/>
  <c r="AG89"/>
  <c r="AG141"/>
  <c r="AG193"/>
  <c r="AG219"/>
  <c r="AG245"/>
  <c r="AG271"/>
  <c r="AG297"/>
  <c r="AG323"/>
  <c r="AG349"/>
  <c r="AG375"/>
  <c r="AG401"/>
  <c r="AG427"/>
  <c r="AG453"/>
  <c r="AG480"/>
  <c r="AG489"/>
  <c r="AG866"/>
  <c r="AG799"/>
  <c r="AG500"/>
  <c r="AG522"/>
  <c r="AG530"/>
  <c r="AG539"/>
  <c r="AG565"/>
  <c r="AG574"/>
  <c r="AG582"/>
  <c r="AG591"/>
  <c r="AG600"/>
  <c r="AG613"/>
  <c r="AG630"/>
  <c r="AG639"/>
  <c r="AG647"/>
  <c r="AG660"/>
  <c r="AG669"/>
  <c r="AG678"/>
  <c r="AG691"/>
  <c r="AG704"/>
  <c r="AG721"/>
  <c r="AG730"/>
  <c r="AG743"/>
  <c r="AG756"/>
  <c r="AG769"/>
  <c r="AG777"/>
  <c r="AG790"/>
  <c r="AG812"/>
  <c r="AG821"/>
  <c r="AG834"/>
  <c r="AG847"/>
  <c r="AG482"/>
  <c r="AG490"/>
  <c r="AG798"/>
  <c r="AG501"/>
  <c r="AG540"/>
  <c r="AG581"/>
  <c r="AG633"/>
  <c r="AG685"/>
  <c r="AG718"/>
  <c r="AG737"/>
  <c r="AG759"/>
  <c r="AG781"/>
  <c r="AG813"/>
  <c r="AG835"/>
  <c r="AG854"/>
  <c r="AG487"/>
  <c r="AG864"/>
  <c r="AG498"/>
  <c r="AG506"/>
  <c r="AG518" s="1"/>
  <c r="AG524"/>
  <c r="AG541"/>
  <c r="AG558"/>
  <c r="AG584"/>
  <c r="AG602"/>
  <c r="AG619"/>
  <c r="AG636"/>
  <c r="AG662"/>
  <c r="AG680"/>
  <c r="AG697"/>
  <c r="AG714"/>
  <c r="AG740"/>
  <c r="AG758"/>
  <c r="AG784"/>
  <c r="AG823"/>
  <c r="AG840"/>
  <c r="AG488"/>
  <c r="AG867"/>
  <c r="AG495"/>
  <c r="AG503"/>
  <c r="AG534"/>
  <c r="AG553"/>
  <c r="AG575"/>
  <c r="AG594"/>
  <c r="AG616"/>
  <c r="AG638"/>
  <c r="AG657"/>
  <c r="AG679"/>
  <c r="AG698"/>
  <c r="AG720"/>
  <c r="AG742"/>
  <c r="AG761"/>
  <c r="AG783"/>
  <c r="AG815"/>
  <c r="AG837"/>
  <c r="AG76"/>
  <c r="AG102"/>
  <c r="AG115"/>
  <c r="AG167"/>
  <c r="AG206"/>
  <c r="AG232"/>
  <c r="AG258"/>
  <c r="AG284"/>
  <c r="AG310"/>
  <c r="AG336"/>
  <c r="AG362"/>
  <c r="AG388"/>
  <c r="AG414"/>
  <c r="AG440"/>
  <c r="AH3"/>
  <c r="AG485"/>
  <c r="AG857"/>
  <c r="AG795"/>
  <c r="AG496"/>
  <c r="AG504"/>
  <c r="AG526"/>
  <c r="AG535"/>
  <c r="AG556"/>
  <c r="AG569"/>
  <c r="AG578"/>
  <c r="AG587"/>
  <c r="AG595"/>
  <c r="AG608"/>
  <c r="AG617"/>
  <c r="AG634"/>
  <c r="AG643"/>
  <c r="AG652"/>
  <c r="AG665"/>
  <c r="AG673"/>
  <c r="AG686"/>
  <c r="AG699"/>
  <c r="AG712"/>
  <c r="AG725"/>
  <c r="AG738"/>
  <c r="AG747"/>
  <c r="AG764"/>
  <c r="AG773"/>
  <c r="AG782"/>
  <c r="AG808"/>
  <c r="AG816"/>
  <c r="AG829"/>
  <c r="AG842"/>
  <c r="AG855"/>
  <c r="AG486"/>
  <c r="AG865"/>
  <c r="AG497"/>
  <c r="AG529"/>
  <c r="AG562"/>
  <c r="AG614"/>
  <c r="AG666"/>
  <c r="AG696"/>
  <c r="AG748"/>
  <c r="AG770"/>
  <c r="AG789"/>
  <c r="AG824"/>
  <c r="AG846"/>
  <c r="AG78"/>
  <c r="AG97"/>
  <c r="AG98"/>
  <c r="AG91"/>
  <c r="AG83"/>
  <c r="AG100"/>
  <c r="AG93"/>
  <c r="AG94"/>
  <c r="AG95"/>
  <c r="AG87"/>
  <c r="AG215"/>
  <c r="AG588"/>
  <c r="AG276"/>
  <c r="AG419"/>
  <c r="AG850"/>
  <c r="AG649"/>
  <c r="AG839"/>
  <c r="AG787"/>
  <c r="AG239"/>
  <c r="AG735"/>
  <c r="AG785"/>
  <c r="AG165"/>
  <c r="AG399"/>
  <c r="AG139"/>
  <c r="AG278"/>
  <c r="AG330"/>
  <c r="AG451"/>
  <c r="AG226"/>
  <c r="AG241"/>
  <c r="AG345"/>
  <c r="AG851"/>
  <c r="AG803"/>
  <c r="AG434"/>
  <c r="AG243"/>
  <c r="AG692"/>
  <c r="AG597"/>
  <c r="AG537"/>
  <c r="AG818"/>
  <c r="AG672"/>
  <c r="AG701"/>
  <c r="AG776"/>
  <c r="AG395"/>
  <c r="AG719"/>
  <c r="AG763"/>
  <c r="AG710"/>
  <c r="AG682"/>
  <c r="AG612"/>
  <c r="AG604"/>
  <c r="AG629"/>
  <c r="AG527"/>
  <c r="AG642"/>
  <c r="AG820"/>
  <c r="AG264"/>
  <c r="AG315"/>
  <c r="AG723"/>
  <c r="AG656"/>
  <c r="AG202"/>
  <c r="AG191"/>
  <c r="AG420"/>
  <c r="AG86"/>
  <c r="AG81"/>
  <c r="AG80"/>
  <c r="AG99"/>
  <c r="AG92"/>
  <c r="AG82"/>
  <c r="AG85"/>
  <c r="AG84"/>
  <c r="AG79"/>
  <c r="AG96"/>
  <c r="AG267"/>
  <c r="AG606"/>
  <c r="AG745"/>
  <c r="AG722"/>
  <c r="AG319"/>
  <c r="AG423"/>
  <c r="AG371"/>
  <c r="AG425"/>
  <c r="AG659"/>
  <c r="AG811"/>
  <c r="AG667"/>
  <c r="AG827"/>
  <c r="AG863"/>
  <c r="AG568"/>
  <c r="AG382"/>
  <c r="AG295"/>
  <c r="AG367"/>
  <c r="AG373"/>
  <c r="AG449"/>
  <c r="AG567"/>
  <c r="AG708"/>
  <c r="AG334"/>
  <c r="AG733"/>
  <c r="AG651"/>
  <c r="AG547"/>
  <c r="AG640"/>
  <c r="AG620"/>
  <c r="AG308"/>
  <c r="AG658"/>
  <c r="AG853"/>
  <c r="AG545"/>
  <c r="AG552"/>
  <c r="AG528"/>
  <c r="AG852"/>
  <c r="AG412"/>
  <c r="AG291"/>
  <c r="AG590"/>
  <c r="AG383"/>
  <c r="AG277"/>
  <c r="AG372"/>
  <c r="AG409"/>
  <c r="AG227"/>
  <c r="AG347"/>
  <c r="AG321"/>
  <c r="AG287"/>
  <c r="AG119"/>
  <c r="AG380"/>
  <c r="AG183"/>
  <c r="AG223"/>
  <c r="AG269"/>
  <c r="AG318"/>
  <c r="AG443"/>
  <c r="AG331"/>
  <c r="AG462"/>
  <c r="AG320"/>
  <c r="AG212"/>
  <c r="AG368"/>
  <c r="AG346"/>
  <c r="AG200"/>
  <c r="AG121"/>
  <c r="AG214"/>
  <c r="AG461"/>
  <c r="AG217"/>
  <c r="AG753"/>
  <c r="AG814"/>
  <c r="AG775"/>
  <c r="AG683"/>
  <c r="AG601"/>
  <c r="AG768"/>
  <c r="AG724"/>
  <c r="AG746"/>
  <c r="AG152"/>
  <c r="AG841"/>
  <c r="AG694"/>
  <c r="AG755"/>
  <c r="AG822"/>
  <c r="AG344"/>
  <c r="AG457"/>
  <c r="AG225"/>
  <c r="AG163"/>
  <c r="AG290"/>
  <c r="AG463"/>
  <c r="AG305"/>
  <c r="AG329"/>
  <c r="AG173"/>
  <c r="AG185"/>
  <c r="AG250"/>
  <c r="AG681"/>
  <c r="AG123"/>
  <c r="AG174"/>
  <c r="AG422"/>
  <c r="AG134"/>
  <c r="AG357"/>
  <c r="AG327"/>
  <c r="AG268"/>
  <c r="AG190"/>
  <c r="AG788"/>
  <c r="AG354"/>
  <c r="AG328"/>
  <c r="AG133"/>
  <c r="AG838"/>
  <c r="AG124"/>
  <c r="AG464"/>
  <c r="AG417"/>
  <c r="AG444"/>
  <c r="AG288"/>
  <c r="AG237"/>
  <c r="AG405"/>
  <c r="AG436"/>
  <c r="AG253"/>
  <c r="AG410"/>
  <c r="AG216"/>
  <c r="AG460"/>
  <c r="AG796"/>
  <c r="AG154"/>
  <c r="AG779"/>
  <c r="AG447"/>
  <c r="AG801"/>
  <c r="AG675"/>
  <c r="AG703"/>
  <c r="AG844"/>
  <c r="AG135"/>
  <c r="AG385"/>
  <c r="AG398"/>
  <c r="AG446"/>
  <c r="AG132"/>
  <c r="AG148"/>
  <c r="AG352"/>
  <c r="AG407"/>
  <c r="AG333"/>
  <c r="AG144"/>
  <c r="AG228"/>
  <c r="AG391"/>
  <c r="AG282"/>
  <c r="AG435"/>
  <c r="AG280"/>
  <c r="AG203"/>
  <c r="AG306"/>
  <c r="AG307"/>
  <c r="AG626"/>
  <c r="AG828"/>
  <c r="AG201"/>
  <c r="AG279"/>
  <c r="AG301"/>
  <c r="AG293"/>
  <c r="AG266"/>
  <c r="AG353"/>
  <c r="AG224"/>
  <c r="AG340"/>
  <c r="AG339"/>
  <c r="AG432"/>
  <c r="AG175"/>
  <c r="AG122"/>
  <c r="AG621"/>
  <c r="AG445"/>
  <c r="AG538"/>
  <c r="AG774"/>
  <c r="AG802"/>
  <c r="AG555"/>
  <c r="AG580"/>
  <c r="AG711"/>
  <c r="AG757"/>
  <c r="AG525"/>
  <c r="AG577"/>
  <c r="AG549"/>
  <c r="AG607"/>
  <c r="AG554"/>
  <c r="AG684"/>
  <c r="AG563"/>
  <c r="AG645"/>
  <c r="AG571"/>
  <c r="AG599"/>
  <c r="AG792"/>
  <c r="AG256"/>
  <c r="AG551"/>
  <c r="AG762"/>
  <c r="AG868"/>
  <c r="AG794"/>
  <c r="AG632"/>
  <c r="AG860"/>
  <c r="AG458"/>
  <c r="AG162"/>
  <c r="AG392"/>
  <c r="AG275"/>
  <c r="AG160"/>
  <c r="AG157"/>
  <c r="AG252"/>
  <c r="AG164"/>
  <c r="AG393"/>
  <c r="AG149"/>
  <c r="AG197"/>
  <c r="AG397"/>
  <c r="AG313"/>
  <c r="AG186"/>
  <c r="AG184"/>
  <c r="AG433"/>
  <c r="AG381"/>
  <c r="AG424"/>
  <c r="AG431"/>
  <c r="AG294"/>
  <c r="AG249"/>
  <c r="AG171"/>
  <c r="AG263"/>
  <c r="AG255"/>
  <c r="AG411"/>
  <c r="AG176"/>
  <c r="AG408"/>
  <c r="AG360"/>
  <c r="AG151"/>
  <c r="AG341"/>
  <c r="AG450"/>
  <c r="AG289"/>
  <c r="AG304"/>
  <c r="AG356"/>
  <c r="AG358"/>
  <c r="AG138"/>
  <c r="AG379"/>
  <c r="AG394"/>
  <c r="AG623"/>
  <c r="AG705"/>
  <c r="AG833"/>
  <c r="AG727"/>
  <c r="AG172"/>
  <c r="AG670"/>
  <c r="AG204"/>
  <c r="AG809"/>
  <c r="AG159"/>
  <c r="AG150"/>
  <c r="AG235"/>
  <c r="AG406"/>
  <c r="AG236"/>
  <c r="AG254"/>
  <c r="AG238"/>
  <c r="AG343"/>
  <c r="AG369"/>
  <c r="AG145"/>
  <c r="AG342"/>
  <c r="AG131"/>
  <c r="AG359"/>
  <c r="AG209"/>
  <c r="AG302"/>
  <c r="AG332"/>
  <c r="AG211"/>
  <c r="AG370"/>
  <c r="AG384"/>
  <c r="AG316"/>
  <c r="AG137"/>
  <c r="AG189"/>
  <c r="AG180"/>
  <c r="AG536"/>
  <c r="AG716"/>
  <c r="AG437"/>
  <c r="AG188"/>
  <c r="AG230"/>
  <c r="AG128"/>
  <c r="AG589"/>
  <c r="AG292"/>
  <c r="AG177"/>
  <c r="AG438"/>
  <c r="AG448"/>
  <c r="AG566"/>
  <c r="AG146"/>
  <c r="AG199"/>
  <c r="AG421"/>
  <c r="AG579"/>
  <c r="AG281"/>
  <c r="AG300"/>
  <c r="AG170"/>
  <c r="AG396"/>
  <c r="AG751"/>
  <c r="AG355"/>
  <c r="AG459"/>
  <c r="AG178"/>
  <c r="AG274"/>
  <c r="AG592"/>
  <c r="AG326"/>
  <c r="AG251"/>
  <c r="AG734"/>
  <c r="AG603"/>
  <c r="AG786"/>
  <c r="AG521"/>
  <c r="AG265"/>
  <c r="AG561"/>
  <c r="AG655"/>
  <c r="AG836"/>
  <c r="AG548"/>
  <c r="AG707"/>
  <c r="AG677"/>
  <c r="AG717"/>
  <c r="AG849"/>
  <c r="AG117"/>
  <c r="AG247"/>
  <c r="AG169"/>
  <c r="AG273"/>
  <c r="AG418"/>
  <c r="AG390"/>
  <c r="AG771"/>
  <c r="AG221"/>
  <c r="AG429"/>
  <c r="AG416"/>
  <c r="AG198"/>
  <c r="AG242"/>
  <c r="AG664"/>
  <c r="AG653"/>
  <c r="AG615"/>
  <c r="AG744"/>
  <c r="AG560"/>
  <c r="AG861"/>
  <c r="AG125"/>
  <c r="AG631"/>
  <c r="AG314"/>
  <c r="AG118"/>
  <c r="AG158"/>
  <c r="AG240"/>
  <c r="AG187"/>
  <c r="AG126"/>
  <c r="AG147"/>
  <c r="AG641"/>
  <c r="AG736"/>
  <c r="AG693"/>
  <c r="AG519"/>
  <c r="AG262"/>
  <c r="AG196"/>
  <c r="AG618"/>
  <c r="AG386"/>
  <c r="AG760"/>
  <c r="AG543"/>
  <c r="AG120"/>
  <c r="AG213"/>
  <c r="AG210"/>
  <c r="AG364"/>
  <c r="AG366"/>
  <c r="AG456"/>
  <c r="AG136"/>
  <c r="AG229"/>
  <c r="AG248"/>
  <c r="AG430"/>
  <c r="AG378"/>
  <c r="AG161"/>
  <c r="AG317"/>
  <c r="AG404"/>
  <c r="AG222"/>
  <c r="AG303"/>
  <c r="AG695"/>
  <c r="AG825"/>
  <c r="AG644"/>
  <c r="AG573"/>
  <c r="AG260"/>
  <c r="AG797"/>
  <c r="AG862"/>
  <c r="AG810"/>
  <c r="AG234"/>
  <c r="AG286"/>
  <c r="AG143"/>
  <c r="AG261"/>
  <c r="AG625"/>
  <c r="AG403"/>
  <c r="AG156"/>
  <c r="AG208"/>
  <c r="AG365"/>
  <c r="AG130"/>
  <c r="AF140"/>
  <c r="AF687"/>
  <c r="AF856"/>
  <c r="AF830"/>
  <c r="AF439"/>
  <c r="AF283"/>
  <c r="AF231"/>
  <c r="AF153"/>
  <c r="AF843"/>
  <c r="AF778"/>
  <c r="AF700"/>
  <c r="AF622"/>
  <c r="AF544"/>
  <c r="AF505"/>
  <c r="AF869"/>
  <c r="AF426"/>
  <c r="AF374"/>
  <c r="AF270"/>
  <c r="AF218"/>
  <c r="AF127"/>
  <c r="AF88"/>
  <c r="AF752"/>
  <c r="AF674"/>
  <c r="AF596"/>
  <c r="AF5" i="24"/>
  <c r="AG4" i="18"/>
  <c r="AF531"/>
  <c r="AF791"/>
  <c r="AF635"/>
  <c r="AF583"/>
  <c r="AF166"/>
  <c r="AF804"/>
  <c r="AF713"/>
  <c r="AF661"/>
  <c r="AF765"/>
  <c r="AF557"/>
  <c r="AF609"/>
  <c r="AF413"/>
  <c r="AF257"/>
  <c r="AF101"/>
  <c r="AF817"/>
  <c r="AF400"/>
  <c r="AF296"/>
  <c r="AF244"/>
  <c r="AF179"/>
  <c r="AF726"/>
  <c r="AF648"/>
  <c r="AF570"/>
  <c r="AF492"/>
  <c r="AF312" l="1"/>
  <c r="AE322"/>
  <c r="AF299"/>
  <c r="AE309"/>
  <c r="AF195"/>
  <c r="AE205"/>
  <c r="AF182"/>
  <c r="AE192"/>
  <c r="AG114"/>
  <c r="AF338"/>
  <c r="AE348"/>
  <c r="AF377"/>
  <c r="AE387"/>
  <c r="AF351"/>
  <c r="AE361"/>
  <c r="AF442"/>
  <c r="AE452"/>
  <c r="AE465"/>
  <c r="AF455"/>
  <c r="AH111"/>
  <c r="AH108"/>
  <c r="AH113"/>
  <c r="AH110"/>
  <c r="AH109"/>
  <c r="AH510"/>
  <c r="AH511"/>
  <c r="AH516"/>
  <c r="AH509"/>
  <c r="AH104"/>
  <c r="AH105"/>
  <c r="AH517"/>
  <c r="AH515"/>
  <c r="AH512"/>
  <c r="AH508"/>
  <c r="AH112"/>
  <c r="AH107"/>
  <c r="AH106"/>
  <c r="AH514"/>
  <c r="AH513"/>
  <c r="AG531"/>
  <c r="AG8" i="24"/>
  <c r="AF24"/>
  <c r="AF32" s="1"/>
  <c r="AH480" i="18"/>
  <c r="AH489"/>
  <c r="AH866"/>
  <c r="AH799"/>
  <c r="AH500"/>
  <c r="AH522"/>
  <c r="AH530"/>
  <c r="AH539"/>
  <c r="AH565"/>
  <c r="AH574"/>
  <c r="AH582"/>
  <c r="AH591"/>
  <c r="AH600"/>
  <c r="AH613"/>
  <c r="AH630"/>
  <c r="AH639"/>
  <c r="AH647"/>
  <c r="AH660"/>
  <c r="AH669"/>
  <c r="AH678"/>
  <c r="AH691"/>
  <c r="AH704"/>
  <c r="AH721"/>
  <c r="AH730"/>
  <c r="AH743"/>
  <c r="AH756"/>
  <c r="AH769"/>
  <c r="AH777"/>
  <c r="AH790"/>
  <c r="AH812"/>
  <c r="AH821"/>
  <c r="AH834"/>
  <c r="AH847"/>
  <c r="AH482"/>
  <c r="AH490"/>
  <c r="AH798"/>
  <c r="AH501"/>
  <c r="AH540"/>
  <c r="AH581"/>
  <c r="AH633"/>
  <c r="AH685"/>
  <c r="AH718"/>
  <c r="AH737"/>
  <c r="AH759"/>
  <c r="AH781"/>
  <c r="AH813"/>
  <c r="AH835"/>
  <c r="AH854"/>
  <c r="AH487"/>
  <c r="AH864"/>
  <c r="AH498"/>
  <c r="AH506"/>
  <c r="AH518" s="1"/>
  <c r="AH524"/>
  <c r="AH541"/>
  <c r="AH558"/>
  <c r="AH584"/>
  <c r="AH602"/>
  <c r="AH619"/>
  <c r="AH636"/>
  <c r="AH662"/>
  <c r="AH680"/>
  <c r="AH697"/>
  <c r="AH714"/>
  <c r="AH740"/>
  <c r="AH758"/>
  <c r="AH784"/>
  <c r="AH823"/>
  <c r="AH840"/>
  <c r="AH488"/>
  <c r="AH867"/>
  <c r="AH495"/>
  <c r="AH503"/>
  <c r="AH534"/>
  <c r="AH553"/>
  <c r="AH575"/>
  <c r="AH594"/>
  <c r="AH616"/>
  <c r="AH638"/>
  <c r="AH657"/>
  <c r="AH679"/>
  <c r="AH698"/>
  <c r="AH720"/>
  <c r="AH742"/>
  <c r="AH761"/>
  <c r="AH783"/>
  <c r="AH815"/>
  <c r="AH837"/>
  <c r="AH76"/>
  <c r="AH102"/>
  <c r="AH115"/>
  <c r="AH167"/>
  <c r="AH206"/>
  <c r="AH232"/>
  <c r="AH258"/>
  <c r="AH284"/>
  <c r="AH310"/>
  <c r="AH336"/>
  <c r="AH362"/>
  <c r="AH388"/>
  <c r="AH414"/>
  <c r="AH440"/>
  <c r="AI3"/>
  <c r="AH485"/>
  <c r="AH857"/>
  <c r="AH795"/>
  <c r="AH496"/>
  <c r="AH504"/>
  <c r="AH526"/>
  <c r="AH535"/>
  <c r="AH556"/>
  <c r="AH569"/>
  <c r="AH578"/>
  <c r="AH587"/>
  <c r="AH595"/>
  <c r="AH608"/>
  <c r="AH617"/>
  <c r="AH634"/>
  <c r="AH643"/>
  <c r="AH652"/>
  <c r="AH665"/>
  <c r="AH673"/>
  <c r="AH686"/>
  <c r="AH699"/>
  <c r="AH712"/>
  <c r="AH725"/>
  <c r="AH738"/>
  <c r="AH747"/>
  <c r="AH764"/>
  <c r="AH773"/>
  <c r="AH782"/>
  <c r="AH808"/>
  <c r="AH816"/>
  <c r="AH829"/>
  <c r="AH842"/>
  <c r="AH855"/>
  <c r="AH486"/>
  <c r="AH865"/>
  <c r="AH497"/>
  <c r="AH529"/>
  <c r="AH562"/>
  <c r="AH614"/>
  <c r="AH666"/>
  <c r="AH696"/>
  <c r="AH748"/>
  <c r="AH770"/>
  <c r="AH789"/>
  <c r="AH824"/>
  <c r="AH846"/>
  <c r="AH483"/>
  <c r="AH491"/>
  <c r="AH493"/>
  <c r="AH502"/>
  <c r="AH532"/>
  <c r="AH550"/>
  <c r="AH576"/>
  <c r="AH593"/>
  <c r="AH610"/>
  <c r="AH628"/>
  <c r="AH654"/>
  <c r="AH671"/>
  <c r="AH688"/>
  <c r="AH706"/>
  <c r="AH732"/>
  <c r="AH749"/>
  <c r="AH766"/>
  <c r="AH805"/>
  <c r="AH831"/>
  <c r="AH484"/>
  <c r="AH859"/>
  <c r="AH800"/>
  <c r="AH499"/>
  <c r="AH523"/>
  <c r="AH542"/>
  <c r="AH564"/>
  <c r="AH586"/>
  <c r="AH605"/>
  <c r="AH627"/>
  <c r="AH646"/>
  <c r="AH668"/>
  <c r="AH690"/>
  <c r="AH709"/>
  <c r="AH731"/>
  <c r="AH750"/>
  <c r="AH772"/>
  <c r="AH807"/>
  <c r="AH826"/>
  <c r="AH848"/>
  <c r="AH89"/>
  <c r="AH141"/>
  <c r="AH193"/>
  <c r="AH219"/>
  <c r="AH245"/>
  <c r="AH271"/>
  <c r="AH297"/>
  <c r="AH323"/>
  <c r="AH349"/>
  <c r="AH375"/>
  <c r="AH401"/>
  <c r="AH427"/>
  <c r="AH453"/>
  <c r="AH91"/>
  <c r="AH83"/>
  <c r="AH100"/>
  <c r="AH86"/>
  <c r="AH81"/>
  <c r="AH84"/>
  <c r="AH79"/>
  <c r="AH96"/>
  <c r="AH93"/>
  <c r="AH94"/>
  <c r="AH745"/>
  <c r="AH319"/>
  <c r="AH423"/>
  <c r="AH371"/>
  <c r="AH215"/>
  <c r="AH850"/>
  <c r="AH811"/>
  <c r="AH568"/>
  <c r="AH419"/>
  <c r="AH382"/>
  <c r="AH567"/>
  <c r="AH708"/>
  <c r="AH334"/>
  <c r="AH651"/>
  <c r="AH547"/>
  <c r="AH620"/>
  <c r="AH308"/>
  <c r="AH827"/>
  <c r="AH853"/>
  <c r="AH552"/>
  <c r="AH528"/>
  <c r="AH852"/>
  <c r="AH597"/>
  <c r="AH412"/>
  <c r="AH776"/>
  <c r="AH659"/>
  <c r="AH649"/>
  <c r="AH383"/>
  <c r="AH277"/>
  <c r="AH372"/>
  <c r="AH409"/>
  <c r="AH227"/>
  <c r="AH287"/>
  <c r="AH119"/>
  <c r="AH380"/>
  <c r="AH183"/>
  <c r="AH80"/>
  <c r="AH99"/>
  <c r="AH92"/>
  <c r="AH78"/>
  <c r="AH97"/>
  <c r="AH98"/>
  <c r="AH95"/>
  <c r="AH87"/>
  <c r="AH82"/>
  <c r="AH85"/>
  <c r="AH606"/>
  <c r="AH276"/>
  <c r="AH267"/>
  <c r="AH588"/>
  <c r="AH787"/>
  <c r="AH735"/>
  <c r="AH785"/>
  <c r="AH165"/>
  <c r="AH399"/>
  <c r="AH139"/>
  <c r="AH330"/>
  <c r="AH295"/>
  <c r="AH241"/>
  <c r="AH425"/>
  <c r="AH851"/>
  <c r="AH803"/>
  <c r="AH373"/>
  <c r="AH863"/>
  <c r="AH537"/>
  <c r="AH839"/>
  <c r="AH672"/>
  <c r="AH701"/>
  <c r="AH239"/>
  <c r="AH395"/>
  <c r="AH719"/>
  <c r="AH763"/>
  <c r="AH722"/>
  <c r="AH710"/>
  <c r="AH682"/>
  <c r="AH612"/>
  <c r="AH604"/>
  <c r="AH629"/>
  <c r="AH667"/>
  <c r="AH527"/>
  <c r="AH642"/>
  <c r="AH820"/>
  <c r="AH264"/>
  <c r="AH315"/>
  <c r="AH723"/>
  <c r="AH656"/>
  <c r="AH202"/>
  <c r="AH434"/>
  <c r="AH420"/>
  <c r="AH451"/>
  <c r="AH203"/>
  <c r="AH449"/>
  <c r="AH306"/>
  <c r="AH191"/>
  <c r="AH307"/>
  <c r="AH626"/>
  <c r="AH828"/>
  <c r="AH201"/>
  <c r="AH279"/>
  <c r="AH301"/>
  <c r="AH293"/>
  <c r="AH266"/>
  <c r="AH353"/>
  <c r="AH345"/>
  <c r="AH224"/>
  <c r="AH340"/>
  <c r="AH339"/>
  <c r="AH175"/>
  <c r="AH122"/>
  <c r="AH621"/>
  <c r="AH545"/>
  <c r="AH818"/>
  <c r="AH538"/>
  <c r="AH774"/>
  <c r="AH802"/>
  <c r="AH555"/>
  <c r="AH580"/>
  <c r="AH711"/>
  <c r="AH525"/>
  <c r="AH577"/>
  <c r="AH549"/>
  <c r="AH607"/>
  <c r="AH554"/>
  <c r="AH757"/>
  <c r="AH746"/>
  <c r="AH684"/>
  <c r="AH733"/>
  <c r="AH563"/>
  <c r="AH645"/>
  <c r="AH599"/>
  <c r="AH256"/>
  <c r="AH551"/>
  <c r="AH868"/>
  <c r="AH794"/>
  <c r="AH632"/>
  <c r="AH590"/>
  <c r="AH458"/>
  <c r="AH601"/>
  <c r="AH162"/>
  <c r="AH392"/>
  <c r="AH275"/>
  <c r="AH160"/>
  <c r="AH217"/>
  <c r="AH157"/>
  <c r="AH347"/>
  <c r="AH252"/>
  <c r="AH164"/>
  <c r="AH393"/>
  <c r="AH149"/>
  <c r="AH197"/>
  <c r="AH432"/>
  <c r="AH313"/>
  <c r="AH186"/>
  <c r="AH184"/>
  <c r="AH433"/>
  <c r="AH381"/>
  <c r="AH424"/>
  <c r="AH431"/>
  <c r="AH294"/>
  <c r="AH249"/>
  <c r="AH171"/>
  <c r="AH263"/>
  <c r="AH255"/>
  <c r="AH411"/>
  <c r="AH176"/>
  <c r="AH408"/>
  <c r="AH360"/>
  <c r="AH151"/>
  <c r="AH341"/>
  <c r="AH450"/>
  <c r="AH289"/>
  <c r="AH304"/>
  <c r="AH356"/>
  <c r="AH358"/>
  <c r="AH462"/>
  <c r="AH138"/>
  <c r="AH379"/>
  <c r="AH394"/>
  <c r="AH705"/>
  <c r="AH571"/>
  <c r="AH172"/>
  <c r="AH670"/>
  <c r="AH204"/>
  <c r="AH768"/>
  <c r="AH159"/>
  <c r="AH150"/>
  <c r="AH235"/>
  <c r="AH406"/>
  <c r="AH236"/>
  <c r="AH254"/>
  <c r="AH238"/>
  <c r="AH343"/>
  <c r="AH410"/>
  <c r="AH145"/>
  <c r="AH342"/>
  <c r="AH131"/>
  <c r="AH288"/>
  <c r="AH359"/>
  <c r="AH209"/>
  <c r="AH302"/>
  <c r="AH332"/>
  <c r="AH278"/>
  <c r="AH223"/>
  <c r="AH269"/>
  <c r="AH226"/>
  <c r="AH367"/>
  <c r="AH318"/>
  <c r="AH243"/>
  <c r="AH443"/>
  <c r="AH320"/>
  <c r="AH212"/>
  <c r="AH368"/>
  <c r="AH346"/>
  <c r="AH200"/>
  <c r="AH121"/>
  <c r="AH214"/>
  <c r="AH461"/>
  <c r="AH291"/>
  <c r="AH658"/>
  <c r="AH814"/>
  <c r="AH775"/>
  <c r="AH683"/>
  <c r="AH724"/>
  <c r="AH640"/>
  <c r="AH152"/>
  <c r="AH841"/>
  <c r="AH692"/>
  <c r="AH694"/>
  <c r="AH755"/>
  <c r="AH822"/>
  <c r="AH762"/>
  <c r="AH344"/>
  <c r="AH331"/>
  <c r="AH457"/>
  <c r="AH225"/>
  <c r="AH163"/>
  <c r="AH290"/>
  <c r="AH463"/>
  <c r="AH305"/>
  <c r="AH445"/>
  <c r="AH329"/>
  <c r="AH173"/>
  <c r="AH185"/>
  <c r="AH250"/>
  <c r="AH681"/>
  <c r="AH123"/>
  <c r="AH174"/>
  <c r="AH422"/>
  <c r="AH134"/>
  <c r="AH357"/>
  <c r="AH327"/>
  <c r="AH268"/>
  <c r="AH190"/>
  <c r="AH788"/>
  <c r="AH354"/>
  <c r="AH328"/>
  <c r="AH133"/>
  <c r="AH838"/>
  <c r="AH321"/>
  <c r="AH124"/>
  <c r="AH464"/>
  <c r="AH417"/>
  <c r="AH444"/>
  <c r="AH237"/>
  <c r="AH405"/>
  <c r="AH436"/>
  <c r="AH253"/>
  <c r="AH216"/>
  <c r="AH460"/>
  <c r="AH796"/>
  <c r="AH753"/>
  <c r="AH860"/>
  <c r="AH447"/>
  <c r="AH801"/>
  <c r="AH792"/>
  <c r="AH703"/>
  <c r="AH135"/>
  <c r="AH398"/>
  <c r="AH446"/>
  <c r="AH397"/>
  <c r="AH132"/>
  <c r="AH148"/>
  <c r="AH352"/>
  <c r="AH407"/>
  <c r="AH333"/>
  <c r="AH144"/>
  <c r="AH228"/>
  <c r="AH391"/>
  <c r="AH435"/>
  <c r="AH280"/>
  <c r="AH370"/>
  <c r="AH198"/>
  <c r="AH242"/>
  <c r="AH154"/>
  <c r="AH844"/>
  <c r="AH675"/>
  <c r="AH779"/>
  <c r="AH833"/>
  <c r="AH623"/>
  <c r="AH125"/>
  <c r="AH631"/>
  <c r="AH385"/>
  <c r="AH314"/>
  <c r="AH118"/>
  <c r="AH240"/>
  <c r="AH187"/>
  <c r="AH126"/>
  <c r="AH147"/>
  <c r="AH282"/>
  <c r="AH716"/>
  <c r="AH615"/>
  <c r="AH560"/>
  <c r="AH744"/>
  <c r="AH653"/>
  <c r="AH196"/>
  <c r="AH158"/>
  <c r="AH386"/>
  <c r="AH589"/>
  <c r="AH693"/>
  <c r="AH120"/>
  <c r="AH213"/>
  <c r="AH760"/>
  <c r="AH355"/>
  <c r="AH456"/>
  <c r="AH136"/>
  <c r="AH229"/>
  <c r="AH248"/>
  <c r="AH430"/>
  <c r="AH378"/>
  <c r="AH364"/>
  <c r="AH161"/>
  <c r="AH366"/>
  <c r="AH317"/>
  <c r="AH404"/>
  <c r="AH222"/>
  <c r="AH303"/>
  <c r="AH695"/>
  <c r="AH825"/>
  <c r="AH573"/>
  <c r="AH836"/>
  <c r="AH655"/>
  <c r="AH797"/>
  <c r="AH117"/>
  <c r="AH286"/>
  <c r="AH273"/>
  <c r="AH418"/>
  <c r="AH169"/>
  <c r="AH390"/>
  <c r="AH261"/>
  <c r="AH156"/>
  <c r="AH221"/>
  <c r="AH365"/>
  <c r="AH208"/>
  <c r="AH211"/>
  <c r="AH384"/>
  <c r="AH316"/>
  <c r="AH137"/>
  <c r="AH189"/>
  <c r="AH809"/>
  <c r="AH727"/>
  <c r="AH369"/>
  <c r="AH437"/>
  <c r="AH188"/>
  <c r="AH230"/>
  <c r="AH861"/>
  <c r="AH536"/>
  <c r="AH664"/>
  <c r="AH180"/>
  <c r="AH292"/>
  <c r="AH177"/>
  <c r="AH448"/>
  <c r="AH566"/>
  <c r="AH146"/>
  <c r="AH199"/>
  <c r="AH421"/>
  <c r="AH579"/>
  <c r="AH262"/>
  <c r="AH128"/>
  <c r="AH641"/>
  <c r="AH519"/>
  <c r="AH736"/>
  <c r="AH281"/>
  <c r="AH300"/>
  <c r="AH438"/>
  <c r="AH170"/>
  <c r="AH396"/>
  <c r="AH618"/>
  <c r="AH459"/>
  <c r="AH210"/>
  <c r="AH751"/>
  <c r="AH543"/>
  <c r="AH178"/>
  <c r="AH274"/>
  <c r="AH326"/>
  <c r="AH251"/>
  <c r="AH592"/>
  <c r="AH734"/>
  <c r="AH603"/>
  <c r="AH644"/>
  <c r="AH786"/>
  <c r="AH521"/>
  <c r="AH265"/>
  <c r="AH561"/>
  <c r="AH260"/>
  <c r="AH677"/>
  <c r="AH707"/>
  <c r="AH548"/>
  <c r="AH849"/>
  <c r="AH717"/>
  <c r="AH862"/>
  <c r="AH247"/>
  <c r="AH810"/>
  <c r="AH234"/>
  <c r="AH771"/>
  <c r="AH143"/>
  <c r="AH625"/>
  <c r="AH403"/>
  <c r="AH130"/>
  <c r="AH429"/>
  <c r="AH416"/>
  <c r="AG791"/>
  <c r="AG765"/>
  <c r="AG869"/>
  <c r="AG426"/>
  <c r="AG374"/>
  <c r="AG270"/>
  <c r="AG218"/>
  <c r="AG127"/>
  <c r="AG88"/>
  <c r="AG752"/>
  <c r="AG674"/>
  <c r="AG596"/>
  <c r="AG413"/>
  <c r="AG257"/>
  <c r="AG101"/>
  <c r="AG817"/>
  <c r="AG5" i="24"/>
  <c r="AH4" i="18"/>
  <c r="AG140"/>
  <c r="AG635"/>
  <c r="AG804"/>
  <c r="AG583"/>
  <c r="AG856"/>
  <c r="AG687"/>
  <c r="AG166"/>
  <c r="AG557"/>
  <c r="AG713"/>
  <c r="AG830"/>
  <c r="AG609"/>
  <c r="AG661"/>
  <c r="AG400"/>
  <c r="AG296"/>
  <c r="AG244"/>
  <c r="AG179"/>
  <c r="AG726"/>
  <c r="AG648"/>
  <c r="AG570"/>
  <c r="AG492"/>
  <c r="AG439"/>
  <c r="AG283"/>
  <c r="AG231"/>
  <c r="AG153"/>
  <c r="AG843"/>
  <c r="AG778"/>
  <c r="AG700"/>
  <c r="AG622"/>
  <c r="AG544"/>
  <c r="AG505"/>
  <c r="AH114" l="1"/>
  <c r="AG182"/>
  <c r="AF192"/>
  <c r="AG195"/>
  <c r="AF205"/>
  <c r="AF309"/>
  <c r="AG299"/>
  <c r="AG312"/>
  <c r="AF322"/>
  <c r="AG338"/>
  <c r="AF348"/>
  <c r="AG351"/>
  <c r="AF361"/>
  <c r="AG377"/>
  <c r="AF387"/>
  <c r="AF465"/>
  <c r="AG455"/>
  <c r="AF452"/>
  <c r="AG442"/>
  <c r="AI111"/>
  <c r="AI112"/>
  <c r="AI113"/>
  <c r="AI110"/>
  <c r="AI509"/>
  <c r="AI513"/>
  <c r="AI512"/>
  <c r="AI517"/>
  <c r="AI515"/>
  <c r="AI514"/>
  <c r="AI107"/>
  <c r="AI508"/>
  <c r="AI105"/>
  <c r="AI511"/>
  <c r="AI109"/>
  <c r="AI106"/>
  <c r="AI104"/>
  <c r="AI516"/>
  <c r="AI510"/>
  <c r="AI108"/>
  <c r="AH8" i="24"/>
  <c r="AG24"/>
  <c r="AG32" s="1"/>
  <c r="AH5"/>
  <c r="AI4" i="18"/>
  <c r="AI485"/>
  <c r="AI857"/>
  <c r="AI795"/>
  <c r="AI496"/>
  <c r="AI504"/>
  <c r="AI526"/>
  <c r="AI535"/>
  <c r="AI556"/>
  <c r="AI569"/>
  <c r="AI578"/>
  <c r="AI587"/>
  <c r="AI595"/>
  <c r="AI608"/>
  <c r="AI617"/>
  <c r="AI634"/>
  <c r="AI643"/>
  <c r="AI652"/>
  <c r="AI665"/>
  <c r="AI673"/>
  <c r="AI686"/>
  <c r="AI699"/>
  <c r="AI712"/>
  <c r="AI725"/>
  <c r="AI738"/>
  <c r="AI747"/>
  <c r="AI764"/>
  <c r="AI773"/>
  <c r="AI782"/>
  <c r="AI808"/>
  <c r="AI816"/>
  <c r="AI829"/>
  <c r="AI842"/>
  <c r="AI855"/>
  <c r="AI486"/>
  <c r="AI865"/>
  <c r="AI497"/>
  <c r="AI529"/>
  <c r="AI562"/>
  <c r="AI614"/>
  <c r="AI666"/>
  <c r="AI696"/>
  <c r="AI748"/>
  <c r="AI770"/>
  <c r="AI789"/>
  <c r="AI824"/>
  <c r="AI846"/>
  <c r="AI483"/>
  <c r="AI491"/>
  <c r="AI493"/>
  <c r="AI502"/>
  <c r="AI532"/>
  <c r="AI550"/>
  <c r="AI576"/>
  <c r="AI593"/>
  <c r="AI610"/>
  <c r="AI628"/>
  <c r="AI654"/>
  <c r="AI671"/>
  <c r="AI688"/>
  <c r="AI706"/>
  <c r="AI732"/>
  <c r="AI749"/>
  <c r="AI766"/>
  <c r="AI805"/>
  <c r="AI831"/>
  <c r="AI484"/>
  <c r="AI859"/>
  <c r="AI800"/>
  <c r="AI499"/>
  <c r="AI523"/>
  <c r="AI542"/>
  <c r="AI564"/>
  <c r="AI586"/>
  <c r="AI605"/>
  <c r="AI627"/>
  <c r="AI646"/>
  <c r="AI668"/>
  <c r="AI690"/>
  <c r="AI709"/>
  <c r="AI731"/>
  <c r="AI750"/>
  <c r="AI772"/>
  <c r="AI807"/>
  <c r="AI826"/>
  <c r="AI848"/>
  <c r="AI102"/>
  <c r="AI114" s="1"/>
  <c r="AI115"/>
  <c r="AI167"/>
  <c r="AI206"/>
  <c r="AI232"/>
  <c r="AI258"/>
  <c r="AI284"/>
  <c r="AI310"/>
  <c r="AI336"/>
  <c r="AI362"/>
  <c r="AI388"/>
  <c r="AI414"/>
  <c r="AI440"/>
  <c r="AJ3"/>
  <c r="AI480"/>
  <c r="AI489"/>
  <c r="AI866"/>
  <c r="AI799"/>
  <c r="AI500"/>
  <c r="AI522"/>
  <c r="AI530"/>
  <c r="AI539"/>
  <c r="AI565"/>
  <c r="AI574"/>
  <c r="AI582"/>
  <c r="AI591"/>
  <c r="AI600"/>
  <c r="AI613"/>
  <c r="AI630"/>
  <c r="AI639"/>
  <c r="AI647"/>
  <c r="AI660"/>
  <c r="AI669"/>
  <c r="AI678"/>
  <c r="AI691"/>
  <c r="AI704"/>
  <c r="AI721"/>
  <c r="AI730"/>
  <c r="AI743"/>
  <c r="AI756"/>
  <c r="AI769"/>
  <c r="AI777"/>
  <c r="AI790"/>
  <c r="AI812"/>
  <c r="AI821"/>
  <c r="AI834"/>
  <c r="AI847"/>
  <c r="AI482"/>
  <c r="AI490"/>
  <c r="AI798"/>
  <c r="AI501"/>
  <c r="AI540"/>
  <c r="AI581"/>
  <c r="AI633"/>
  <c r="AI685"/>
  <c r="AI718"/>
  <c r="AI737"/>
  <c r="AI759"/>
  <c r="AI781"/>
  <c r="AI813"/>
  <c r="AI835"/>
  <c r="AI854"/>
  <c r="AI487"/>
  <c r="AI864"/>
  <c r="AI498"/>
  <c r="AI506"/>
  <c r="AI518" s="1"/>
  <c r="AI524"/>
  <c r="AI541"/>
  <c r="AI558"/>
  <c r="AI584"/>
  <c r="AI602"/>
  <c r="AI619"/>
  <c r="AI636"/>
  <c r="AI662"/>
  <c r="AI680"/>
  <c r="AI697"/>
  <c r="AI714"/>
  <c r="AI740"/>
  <c r="AI758"/>
  <c r="AI784"/>
  <c r="AI823"/>
  <c r="AI840"/>
  <c r="AI488"/>
  <c r="AI867"/>
  <c r="AI495"/>
  <c r="AI503"/>
  <c r="AI534"/>
  <c r="AI553"/>
  <c r="AI575"/>
  <c r="AI594"/>
  <c r="AI616"/>
  <c r="AI638"/>
  <c r="AI657"/>
  <c r="AI679"/>
  <c r="AI698"/>
  <c r="AI720"/>
  <c r="AI742"/>
  <c r="AI761"/>
  <c r="AI783"/>
  <c r="AI815"/>
  <c r="AI837"/>
  <c r="AI76"/>
  <c r="AI141"/>
  <c r="AI193"/>
  <c r="AI219"/>
  <c r="AI245"/>
  <c r="AI271"/>
  <c r="AI297"/>
  <c r="AI323"/>
  <c r="AI349"/>
  <c r="AI375"/>
  <c r="AI401"/>
  <c r="AI427"/>
  <c r="AI453"/>
  <c r="AI89"/>
  <c r="AI80"/>
  <c r="AI99"/>
  <c r="AI92"/>
  <c r="AI78"/>
  <c r="AI97"/>
  <c r="AI94"/>
  <c r="AI95"/>
  <c r="AI87"/>
  <c r="AI82"/>
  <c r="AI85"/>
  <c r="AI215"/>
  <c r="AI787"/>
  <c r="AI735"/>
  <c r="AI785"/>
  <c r="AI423"/>
  <c r="AI276"/>
  <c r="AI371"/>
  <c r="AI851"/>
  <c r="AI803"/>
  <c r="AI373"/>
  <c r="AI537"/>
  <c r="AI672"/>
  <c r="AI850"/>
  <c r="AI395"/>
  <c r="AI719"/>
  <c r="AI763"/>
  <c r="AI722"/>
  <c r="AI710"/>
  <c r="AI682"/>
  <c r="AI604"/>
  <c r="AI629"/>
  <c r="AI667"/>
  <c r="AI527"/>
  <c r="AI264"/>
  <c r="AI315"/>
  <c r="AI723"/>
  <c r="AI656"/>
  <c r="AI202"/>
  <c r="AI434"/>
  <c r="AI420"/>
  <c r="AI91"/>
  <c r="AI83"/>
  <c r="AI100"/>
  <c r="AI86"/>
  <c r="AI81"/>
  <c r="AI84"/>
  <c r="AI79"/>
  <c r="AI96"/>
  <c r="AI93"/>
  <c r="AI98"/>
  <c r="AI745"/>
  <c r="AI267"/>
  <c r="AI588"/>
  <c r="AI606"/>
  <c r="AI811"/>
  <c r="AI568"/>
  <c r="AI419"/>
  <c r="AI319"/>
  <c r="AI382"/>
  <c r="AI165"/>
  <c r="AI567"/>
  <c r="AI708"/>
  <c r="AI334"/>
  <c r="AI651"/>
  <c r="AI547"/>
  <c r="AI620"/>
  <c r="AI239"/>
  <c r="AI839"/>
  <c r="AI308"/>
  <c r="AI827"/>
  <c r="AI853"/>
  <c r="AI701"/>
  <c r="AI552"/>
  <c r="AI528"/>
  <c r="AI852"/>
  <c r="AI412"/>
  <c r="AI776"/>
  <c r="AI383"/>
  <c r="AI277"/>
  <c r="AI241"/>
  <c r="AI409"/>
  <c r="AI227"/>
  <c r="AI287"/>
  <c r="AI119"/>
  <c r="AI380"/>
  <c r="AI183"/>
  <c r="AI295"/>
  <c r="AI139"/>
  <c r="AI223"/>
  <c r="AI269"/>
  <c r="AI318"/>
  <c r="AI243"/>
  <c r="AI443"/>
  <c r="AI320"/>
  <c r="AI212"/>
  <c r="AI368"/>
  <c r="AI346"/>
  <c r="AI200"/>
  <c r="AI121"/>
  <c r="AI214"/>
  <c r="AI461"/>
  <c r="AI372"/>
  <c r="AI291"/>
  <c r="AI658"/>
  <c r="AI814"/>
  <c r="AI775"/>
  <c r="AI683"/>
  <c r="AI863"/>
  <c r="AI724"/>
  <c r="AI152"/>
  <c r="AI841"/>
  <c r="AI692"/>
  <c r="AI612"/>
  <c r="AI694"/>
  <c r="AI755"/>
  <c r="AI822"/>
  <c r="AI762"/>
  <c r="AI344"/>
  <c r="AI331"/>
  <c r="AI457"/>
  <c r="AI225"/>
  <c r="AI163"/>
  <c r="AI290"/>
  <c r="AI463"/>
  <c r="AI305"/>
  <c r="AI445"/>
  <c r="AI226"/>
  <c r="AI329"/>
  <c r="AI449"/>
  <c r="AI173"/>
  <c r="AI185"/>
  <c r="AI250"/>
  <c r="AI123"/>
  <c r="AI174"/>
  <c r="AI422"/>
  <c r="AI134"/>
  <c r="AI357"/>
  <c r="AI327"/>
  <c r="AI268"/>
  <c r="AI190"/>
  <c r="AI367"/>
  <c r="AI788"/>
  <c r="AI451"/>
  <c r="AI354"/>
  <c r="AI328"/>
  <c r="AI133"/>
  <c r="AI838"/>
  <c r="AI124"/>
  <c r="AI464"/>
  <c r="AI417"/>
  <c r="AI444"/>
  <c r="AI237"/>
  <c r="AI405"/>
  <c r="AI345"/>
  <c r="AI436"/>
  <c r="AI253"/>
  <c r="AI216"/>
  <c r="AI460"/>
  <c r="AI796"/>
  <c r="AI640"/>
  <c r="AI818"/>
  <c r="AI447"/>
  <c r="AI801"/>
  <c r="AI135"/>
  <c r="AI398"/>
  <c r="AI446"/>
  <c r="AI397"/>
  <c r="AI132"/>
  <c r="AI148"/>
  <c r="AI352"/>
  <c r="AI407"/>
  <c r="AI333"/>
  <c r="AI144"/>
  <c r="AI228"/>
  <c r="AI391"/>
  <c r="AI435"/>
  <c r="AI280"/>
  <c r="AI203"/>
  <c r="AI425"/>
  <c r="AI399"/>
  <c r="AI191"/>
  <c r="AI307"/>
  <c r="AI626"/>
  <c r="AI828"/>
  <c r="AI201"/>
  <c r="AI279"/>
  <c r="AI301"/>
  <c r="AI293"/>
  <c r="AI266"/>
  <c r="AI353"/>
  <c r="AI224"/>
  <c r="AI340"/>
  <c r="AI339"/>
  <c r="AI175"/>
  <c r="AI122"/>
  <c r="AI621"/>
  <c r="AI330"/>
  <c r="AI278"/>
  <c r="AI538"/>
  <c r="AI774"/>
  <c r="AI802"/>
  <c r="AI555"/>
  <c r="AI580"/>
  <c r="AI711"/>
  <c r="AI525"/>
  <c r="AI659"/>
  <c r="AI597"/>
  <c r="AI549"/>
  <c r="AI607"/>
  <c r="AI649"/>
  <c r="AI554"/>
  <c r="AI757"/>
  <c r="AI746"/>
  <c r="AI684"/>
  <c r="AI733"/>
  <c r="AI642"/>
  <c r="AI563"/>
  <c r="AI645"/>
  <c r="AI599"/>
  <c r="AI256"/>
  <c r="AI551"/>
  <c r="AI868"/>
  <c r="AI577"/>
  <c r="AI794"/>
  <c r="AI632"/>
  <c r="AI590"/>
  <c r="AI458"/>
  <c r="AI306"/>
  <c r="AI820"/>
  <c r="AI601"/>
  <c r="AI162"/>
  <c r="AI392"/>
  <c r="AI275"/>
  <c r="AI160"/>
  <c r="AI217"/>
  <c r="AI157"/>
  <c r="AI252"/>
  <c r="AI164"/>
  <c r="AI393"/>
  <c r="AI149"/>
  <c r="AI197"/>
  <c r="AI432"/>
  <c r="AI313"/>
  <c r="AI186"/>
  <c r="AI184"/>
  <c r="AI433"/>
  <c r="AI381"/>
  <c r="AI424"/>
  <c r="AI431"/>
  <c r="AI294"/>
  <c r="AI249"/>
  <c r="AI171"/>
  <c r="AI263"/>
  <c r="AI255"/>
  <c r="AI411"/>
  <c r="AI176"/>
  <c r="AI408"/>
  <c r="AI360"/>
  <c r="AI151"/>
  <c r="AI341"/>
  <c r="AI450"/>
  <c r="AI289"/>
  <c r="AI304"/>
  <c r="AI356"/>
  <c r="AI358"/>
  <c r="AI462"/>
  <c r="AI138"/>
  <c r="AI379"/>
  <c r="AI394"/>
  <c r="AI705"/>
  <c r="AI172"/>
  <c r="AI670"/>
  <c r="AI545"/>
  <c r="AI204"/>
  <c r="AI159"/>
  <c r="AI150"/>
  <c r="AI235"/>
  <c r="AI406"/>
  <c r="AI236"/>
  <c r="AI254"/>
  <c r="AI238"/>
  <c r="AI343"/>
  <c r="AI410"/>
  <c r="AI145"/>
  <c r="AI342"/>
  <c r="AI131"/>
  <c r="AI288"/>
  <c r="AI359"/>
  <c r="AI321"/>
  <c r="AI209"/>
  <c r="AI302"/>
  <c r="AI332"/>
  <c r="AI211"/>
  <c r="AI384"/>
  <c r="AI347"/>
  <c r="AI316"/>
  <c r="AI137"/>
  <c r="AI189"/>
  <c r="AI768"/>
  <c r="AI753"/>
  <c r="AI571"/>
  <c r="AI369"/>
  <c r="AI437"/>
  <c r="AI188"/>
  <c r="AI230"/>
  <c r="AI833"/>
  <c r="AI727"/>
  <c r="AI809"/>
  <c r="AI314"/>
  <c r="AI292"/>
  <c r="AI177"/>
  <c r="AI448"/>
  <c r="AI566"/>
  <c r="AI146"/>
  <c r="AI199"/>
  <c r="AI579"/>
  <c r="AI158"/>
  <c r="AI744"/>
  <c r="AI560"/>
  <c r="AI716"/>
  <c r="AI180"/>
  <c r="AI615"/>
  <c r="AI281"/>
  <c r="AI300"/>
  <c r="AI170"/>
  <c r="AI396"/>
  <c r="AI421"/>
  <c r="AI459"/>
  <c r="AI693"/>
  <c r="AI589"/>
  <c r="AI641"/>
  <c r="AI213"/>
  <c r="AI438"/>
  <c r="AI274"/>
  <c r="AI210"/>
  <c r="AI543"/>
  <c r="AI326"/>
  <c r="AI251"/>
  <c r="AI592"/>
  <c r="AI734"/>
  <c r="AI603"/>
  <c r="AI786"/>
  <c r="AI573"/>
  <c r="AI561"/>
  <c r="AI797"/>
  <c r="AI717"/>
  <c r="AI849"/>
  <c r="AI247"/>
  <c r="AI810"/>
  <c r="AI169"/>
  <c r="AI418"/>
  <c r="AI273"/>
  <c r="AI771"/>
  <c r="AI403"/>
  <c r="AI208"/>
  <c r="AI130"/>
  <c r="AI416"/>
  <c r="AI370"/>
  <c r="AI198"/>
  <c r="AI242"/>
  <c r="AI681"/>
  <c r="AI703"/>
  <c r="AI860"/>
  <c r="AI792"/>
  <c r="AI125"/>
  <c r="AI631"/>
  <c r="AI385"/>
  <c r="AI118"/>
  <c r="AI240"/>
  <c r="AI187"/>
  <c r="AI126"/>
  <c r="AI147"/>
  <c r="AI282"/>
  <c r="AI154"/>
  <c r="AI623"/>
  <c r="AI779"/>
  <c r="AI675"/>
  <c r="AI844"/>
  <c r="AI196"/>
  <c r="AI386"/>
  <c r="AI653"/>
  <c r="AI536"/>
  <c r="AI861"/>
  <c r="AI664"/>
  <c r="AI262"/>
  <c r="AI120"/>
  <c r="AI736"/>
  <c r="AI519"/>
  <c r="AI128"/>
  <c r="AI355"/>
  <c r="AI456"/>
  <c r="AI136"/>
  <c r="AI618"/>
  <c r="AI229"/>
  <c r="AI248"/>
  <c r="AI430"/>
  <c r="AI760"/>
  <c r="AI378"/>
  <c r="AI178"/>
  <c r="AI751"/>
  <c r="AI161"/>
  <c r="AI366"/>
  <c r="AI364"/>
  <c r="AI317"/>
  <c r="AI404"/>
  <c r="AI222"/>
  <c r="AI303"/>
  <c r="AI695"/>
  <c r="AI825"/>
  <c r="AI265"/>
  <c r="AI644"/>
  <c r="AI521"/>
  <c r="AI655"/>
  <c r="AI836"/>
  <c r="AI260"/>
  <c r="AI548"/>
  <c r="AI677"/>
  <c r="AI707"/>
  <c r="AI117"/>
  <c r="AI862"/>
  <c r="AI234"/>
  <c r="AI286"/>
  <c r="AI390"/>
  <c r="AI143"/>
  <c r="AI261"/>
  <c r="AI625"/>
  <c r="AI221"/>
  <c r="AI156"/>
  <c r="AI429"/>
  <c r="AI365"/>
  <c r="AH635"/>
  <c r="AH791"/>
  <c r="AH856"/>
  <c r="AH804"/>
  <c r="AH765"/>
  <c r="AH557"/>
  <c r="AH661"/>
  <c r="AH609"/>
  <c r="AH439"/>
  <c r="AH283"/>
  <c r="AH231"/>
  <c r="AH153"/>
  <c r="AH843"/>
  <c r="AH778"/>
  <c r="AH700"/>
  <c r="AH622"/>
  <c r="AH544"/>
  <c r="AH505"/>
  <c r="AH869"/>
  <c r="AH426"/>
  <c r="AH374"/>
  <c r="AH270"/>
  <c r="AH218"/>
  <c r="AH127"/>
  <c r="AH88"/>
  <c r="AH752"/>
  <c r="AH674"/>
  <c r="AH596"/>
  <c r="AH531"/>
  <c r="AH140"/>
  <c r="AH687"/>
  <c r="AH166"/>
  <c r="AH583"/>
  <c r="AH830"/>
  <c r="AH713"/>
  <c r="AH413"/>
  <c r="AH257"/>
  <c r="AH101"/>
  <c r="AH817"/>
  <c r="AH400"/>
  <c r="AH296"/>
  <c r="AH244"/>
  <c r="AH179"/>
  <c r="AH726"/>
  <c r="AH648"/>
  <c r="AH570"/>
  <c r="AH492"/>
  <c r="AH312" l="1"/>
  <c r="AG322"/>
  <c r="AH195"/>
  <c r="AG205"/>
  <c r="AH182"/>
  <c r="AG192"/>
  <c r="AG309"/>
  <c r="AH299"/>
  <c r="AG348"/>
  <c r="AH338"/>
  <c r="AH377"/>
  <c r="AG387"/>
  <c r="AH351"/>
  <c r="AG361"/>
  <c r="AG452"/>
  <c r="AH442"/>
  <c r="AH455"/>
  <c r="AG465"/>
  <c r="AJ112"/>
  <c r="AJ111"/>
  <c r="AJ113"/>
  <c r="AJ511"/>
  <c r="AJ514"/>
  <c r="AJ513"/>
  <c r="AJ516"/>
  <c r="AJ517"/>
  <c r="AJ510"/>
  <c r="AJ104"/>
  <c r="AJ109"/>
  <c r="AJ105"/>
  <c r="AJ107"/>
  <c r="AJ515"/>
  <c r="AJ512"/>
  <c r="AJ509"/>
  <c r="AJ108"/>
  <c r="AJ106"/>
  <c r="AJ508"/>
  <c r="AJ110"/>
  <c r="AI8" i="24"/>
  <c r="AH24"/>
  <c r="AH32" s="1"/>
  <c r="AI856" i="18"/>
  <c r="AI791"/>
  <c r="AI804"/>
  <c r="AI140"/>
  <c r="AJ487"/>
  <c r="AJ864"/>
  <c r="AJ498"/>
  <c r="AJ506"/>
  <c r="AJ518" s="1"/>
  <c r="AJ524"/>
  <c r="AJ541"/>
  <c r="AJ558"/>
  <c r="AJ584"/>
  <c r="AJ602"/>
  <c r="AJ619"/>
  <c r="AJ636"/>
  <c r="AJ662"/>
  <c r="AJ680"/>
  <c r="AJ697"/>
  <c r="AJ714"/>
  <c r="AJ740"/>
  <c r="AJ758"/>
  <c r="AJ784"/>
  <c r="AJ823"/>
  <c r="AJ840"/>
  <c r="AJ488"/>
  <c r="AJ867"/>
  <c r="AJ495"/>
  <c r="AJ503"/>
  <c r="AJ534"/>
  <c r="AJ553"/>
  <c r="AJ575"/>
  <c r="AJ594"/>
  <c r="AJ616"/>
  <c r="AJ638"/>
  <c r="AJ657"/>
  <c r="AJ679"/>
  <c r="AJ698"/>
  <c r="AJ720"/>
  <c r="AJ742"/>
  <c r="AJ761"/>
  <c r="AJ783"/>
  <c r="AJ815"/>
  <c r="AJ837"/>
  <c r="AJ76"/>
  <c r="AJ141"/>
  <c r="AJ193"/>
  <c r="AJ219"/>
  <c r="AJ245"/>
  <c r="AJ271"/>
  <c r="AJ297"/>
  <c r="AJ323"/>
  <c r="AJ349"/>
  <c r="AJ375"/>
  <c r="AJ401"/>
  <c r="AJ427"/>
  <c r="AJ453"/>
  <c r="AJ480"/>
  <c r="AJ489"/>
  <c r="AJ866"/>
  <c r="AJ799"/>
  <c r="AJ500"/>
  <c r="AJ522"/>
  <c r="AJ530"/>
  <c r="AJ539"/>
  <c r="AJ565"/>
  <c r="AJ574"/>
  <c r="AJ582"/>
  <c r="AJ591"/>
  <c r="AJ600"/>
  <c r="AJ613"/>
  <c r="AJ630"/>
  <c r="AJ639"/>
  <c r="AJ647"/>
  <c r="AJ660"/>
  <c r="AJ669"/>
  <c r="AJ678"/>
  <c r="AJ691"/>
  <c r="AJ704"/>
  <c r="AJ721"/>
  <c r="AJ730"/>
  <c r="AJ743"/>
  <c r="AJ756"/>
  <c r="AJ769"/>
  <c r="AJ777"/>
  <c r="AJ790"/>
  <c r="AJ812"/>
  <c r="AJ821"/>
  <c r="AJ834"/>
  <c r="AJ847"/>
  <c r="AJ482"/>
  <c r="AJ490"/>
  <c r="AJ798"/>
  <c r="AJ501"/>
  <c r="AJ540"/>
  <c r="AJ581"/>
  <c r="AJ633"/>
  <c r="AJ685"/>
  <c r="AJ718"/>
  <c r="AJ737"/>
  <c r="AJ759"/>
  <c r="AJ781"/>
  <c r="AJ813"/>
  <c r="AJ835"/>
  <c r="AJ854"/>
  <c r="AJ483"/>
  <c r="AJ491"/>
  <c r="AJ493"/>
  <c r="AJ502"/>
  <c r="AJ532"/>
  <c r="AJ550"/>
  <c r="AJ576"/>
  <c r="AJ593"/>
  <c r="AJ610"/>
  <c r="AJ628"/>
  <c r="AJ654"/>
  <c r="AJ671"/>
  <c r="AJ688"/>
  <c r="AJ706"/>
  <c r="AJ732"/>
  <c r="AJ749"/>
  <c r="AJ766"/>
  <c r="AJ805"/>
  <c r="AJ831"/>
  <c r="AJ484"/>
  <c r="AJ859"/>
  <c r="AJ800"/>
  <c r="AJ499"/>
  <c r="AJ523"/>
  <c r="AJ542"/>
  <c r="AJ564"/>
  <c r="AJ586"/>
  <c r="AJ605"/>
  <c r="AJ627"/>
  <c r="AJ646"/>
  <c r="AJ668"/>
  <c r="AJ690"/>
  <c r="AJ709"/>
  <c r="AJ731"/>
  <c r="AJ750"/>
  <c r="AJ772"/>
  <c r="AJ807"/>
  <c r="AJ826"/>
  <c r="AJ848"/>
  <c r="AJ102"/>
  <c r="AJ114" s="1"/>
  <c r="AJ115"/>
  <c r="AJ167"/>
  <c r="AJ206"/>
  <c r="AJ232"/>
  <c r="AJ258"/>
  <c r="AJ284"/>
  <c r="AJ310"/>
  <c r="AJ336"/>
  <c r="AJ362"/>
  <c r="AJ388"/>
  <c r="AJ414"/>
  <c r="AJ440"/>
  <c r="AK3"/>
  <c r="AJ485"/>
  <c r="AJ857"/>
  <c r="AJ795"/>
  <c r="AJ496"/>
  <c r="AJ504"/>
  <c r="AJ526"/>
  <c r="AJ535"/>
  <c r="AJ556"/>
  <c r="AJ569"/>
  <c r="AJ578"/>
  <c r="AJ587"/>
  <c r="AJ595"/>
  <c r="AJ608"/>
  <c r="AJ617"/>
  <c r="AJ634"/>
  <c r="AJ643"/>
  <c r="AJ652"/>
  <c r="AJ665"/>
  <c r="AJ673"/>
  <c r="AJ686"/>
  <c r="AJ699"/>
  <c r="AJ712"/>
  <c r="AJ725"/>
  <c r="AJ738"/>
  <c r="AJ747"/>
  <c r="AJ764"/>
  <c r="AJ773"/>
  <c r="AJ782"/>
  <c r="AJ808"/>
  <c r="AJ816"/>
  <c r="AJ829"/>
  <c r="AJ842"/>
  <c r="AJ855"/>
  <c r="AJ486"/>
  <c r="AJ865"/>
  <c r="AJ497"/>
  <c r="AJ529"/>
  <c r="AJ562"/>
  <c r="AJ614"/>
  <c r="AJ666"/>
  <c r="AJ696"/>
  <c r="AJ748"/>
  <c r="AJ770"/>
  <c r="AJ789"/>
  <c r="AJ824"/>
  <c r="AJ846"/>
  <c r="AJ93"/>
  <c r="AJ98"/>
  <c r="AJ91"/>
  <c r="AJ83"/>
  <c r="AJ100"/>
  <c r="AJ78"/>
  <c r="AJ97"/>
  <c r="AJ94"/>
  <c r="AJ95"/>
  <c r="AJ87"/>
  <c r="AJ267"/>
  <c r="AJ811"/>
  <c r="AJ588"/>
  <c r="AJ568"/>
  <c r="AJ382"/>
  <c r="AJ423"/>
  <c r="AJ567"/>
  <c r="AJ708"/>
  <c r="AJ334"/>
  <c r="AJ651"/>
  <c r="AJ547"/>
  <c r="AJ620"/>
  <c r="AJ839"/>
  <c r="AJ308"/>
  <c r="AJ827"/>
  <c r="AJ853"/>
  <c r="AJ552"/>
  <c r="AJ528"/>
  <c r="AJ852"/>
  <c r="AJ412"/>
  <c r="AJ776"/>
  <c r="AJ383"/>
  <c r="AJ277"/>
  <c r="AJ241"/>
  <c r="AJ409"/>
  <c r="AJ227"/>
  <c r="AJ287"/>
  <c r="AJ380"/>
  <c r="AJ183"/>
  <c r="AJ82"/>
  <c r="AJ85"/>
  <c r="AJ80"/>
  <c r="AJ99"/>
  <c r="AJ92"/>
  <c r="AJ86"/>
  <c r="AJ81"/>
  <c r="AJ84"/>
  <c r="AJ79"/>
  <c r="AJ96"/>
  <c r="AJ89"/>
  <c r="AJ215"/>
  <c r="AJ787"/>
  <c r="AJ606"/>
  <c r="AJ735"/>
  <c r="AJ785"/>
  <c r="AJ276"/>
  <c r="AJ419"/>
  <c r="AJ851"/>
  <c r="AJ803"/>
  <c r="AJ373"/>
  <c r="AJ371"/>
  <c r="AJ745"/>
  <c r="AJ537"/>
  <c r="AJ672"/>
  <c r="AJ850"/>
  <c r="AJ395"/>
  <c r="AJ719"/>
  <c r="AJ239"/>
  <c r="AJ763"/>
  <c r="AJ722"/>
  <c r="AJ710"/>
  <c r="AJ682"/>
  <c r="AJ604"/>
  <c r="AJ629"/>
  <c r="AJ667"/>
  <c r="AJ527"/>
  <c r="AJ264"/>
  <c r="AJ723"/>
  <c r="AJ656"/>
  <c r="AJ202"/>
  <c r="AJ420"/>
  <c r="AJ315"/>
  <c r="AJ203"/>
  <c r="AJ399"/>
  <c r="AJ191"/>
  <c r="AJ307"/>
  <c r="AJ626"/>
  <c r="AJ828"/>
  <c r="AJ201"/>
  <c r="AJ279"/>
  <c r="AJ301"/>
  <c r="AJ293"/>
  <c r="AJ266"/>
  <c r="AJ353"/>
  <c r="AJ165"/>
  <c r="AJ224"/>
  <c r="AJ340"/>
  <c r="AJ434"/>
  <c r="AJ339"/>
  <c r="AJ175"/>
  <c r="AJ122"/>
  <c r="AJ621"/>
  <c r="AJ330"/>
  <c r="AJ278"/>
  <c r="AJ538"/>
  <c r="AJ774"/>
  <c r="AJ802"/>
  <c r="AJ555"/>
  <c r="AJ580"/>
  <c r="AJ711"/>
  <c r="AJ525"/>
  <c r="AJ549"/>
  <c r="AJ607"/>
  <c r="AJ757"/>
  <c r="AJ746"/>
  <c r="AJ684"/>
  <c r="AJ733"/>
  <c r="AJ642"/>
  <c r="AJ645"/>
  <c r="AJ599"/>
  <c r="AJ256"/>
  <c r="AJ551"/>
  <c r="AJ701"/>
  <c r="AJ868"/>
  <c r="AJ577"/>
  <c r="AJ794"/>
  <c r="AJ632"/>
  <c r="AJ563"/>
  <c r="AJ590"/>
  <c r="AJ458"/>
  <c r="AJ306"/>
  <c r="AJ820"/>
  <c r="AJ601"/>
  <c r="AJ162"/>
  <c r="AJ392"/>
  <c r="AJ275"/>
  <c r="AJ269"/>
  <c r="AJ160"/>
  <c r="AJ217"/>
  <c r="AJ157"/>
  <c r="AJ252"/>
  <c r="AJ164"/>
  <c r="AJ393"/>
  <c r="AJ149"/>
  <c r="AJ197"/>
  <c r="AJ432"/>
  <c r="AJ313"/>
  <c r="AJ186"/>
  <c r="AJ184"/>
  <c r="AJ433"/>
  <c r="AJ381"/>
  <c r="AJ139"/>
  <c r="AJ424"/>
  <c r="AJ425"/>
  <c r="AJ431"/>
  <c r="AJ294"/>
  <c r="AJ249"/>
  <c r="AJ171"/>
  <c r="AJ263"/>
  <c r="AJ255"/>
  <c r="AJ411"/>
  <c r="AJ176"/>
  <c r="AJ119"/>
  <c r="AJ408"/>
  <c r="AJ360"/>
  <c r="AJ151"/>
  <c r="AJ341"/>
  <c r="AJ450"/>
  <c r="AJ289"/>
  <c r="AJ304"/>
  <c r="AJ356"/>
  <c r="AJ358"/>
  <c r="AJ462"/>
  <c r="AJ138"/>
  <c r="AJ379"/>
  <c r="AJ394"/>
  <c r="AJ692"/>
  <c r="AJ612"/>
  <c r="AJ705"/>
  <c r="AJ172"/>
  <c r="AJ670"/>
  <c r="AJ204"/>
  <c r="AJ597"/>
  <c r="AJ159"/>
  <c r="AJ150"/>
  <c r="AJ235"/>
  <c r="AJ406"/>
  <c r="AJ236"/>
  <c r="AJ254"/>
  <c r="AJ238"/>
  <c r="AJ343"/>
  <c r="AJ410"/>
  <c r="AJ145"/>
  <c r="AJ342"/>
  <c r="AJ131"/>
  <c r="AJ288"/>
  <c r="AJ359"/>
  <c r="AJ321"/>
  <c r="AJ209"/>
  <c r="AJ302"/>
  <c r="AJ367"/>
  <c r="AJ332"/>
  <c r="AJ295"/>
  <c r="AJ319"/>
  <c r="AJ223"/>
  <c r="AJ318"/>
  <c r="AJ243"/>
  <c r="AJ443"/>
  <c r="AJ320"/>
  <c r="AJ212"/>
  <c r="AJ368"/>
  <c r="AJ346"/>
  <c r="AJ200"/>
  <c r="AJ121"/>
  <c r="AJ214"/>
  <c r="AJ461"/>
  <c r="AJ372"/>
  <c r="AJ291"/>
  <c r="AJ658"/>
  <c r="AJ814"/>
  <c r="AJ775"/>
  <c r="AJ683"/>
  <c r="AJ863"/>
  <c r="AJ724"/>
  <c r="AJ152"/>
  <c r="AJ841"/>
  <c r="AJ659"/>
  <c r="AJ694"/>
  <c r="AJ755"/>
  <c r="AJ649"/>
  <c r="AJ822"/>
  <c r="AJ554"/>
  <c r="AJ762"/>
  <c r="AJ344"/>
  <c r="AJ331"/>
  <c r="AJ457"/>
  <c r="AJ225"/>
  <c r="AJ163"/>
  <c r="AJ290"/>
  <c r="AJ463"/>
  <c r="AJ305"/>
  <c r="AJ445"/>
  <c r="AJ226"/>
  <c r="AJ329"/>
  <c r="AJ449"/>
  <c r="AJ173"/>
  <c r="AJ185"/>
  <c r="AJ250"/>
  <c r="AJ123"/>
  <c r="AJ174"/>
  <c r="AJ422"/>
  <c r="AJ134"/>
  <c r="AJ357"/>
  <c r="AJ327"/>
  <c r="AJ268"/>
  <c r="AJ190"/>
  <c r="AJ788"/>
  <c r="AJ451"/>
  <c r="AJ354"/>
  <c r="AJ328"/>
  <c r="AJ133"/>
  <c r="AJ838"/>
  <c r="AJ124"/>
  <c r="AJ464"/>
  <c r="AJ417"/>
  <c r="AJ444"/>
  <c r="AJ237"/>
  <c r="AJ405"/>
  <c r="AJ345"/>
  <c r="AJ436"/>
  <c r="AJ253"/>
  <c r="AJ216"/>
  <c r="AJ460"/>
  <c r="AJ796"/>
  <c r="AJ447"/>
  <c r="AJ801"/>
  <c r="AJ135"/>
  <c r="AJ398"/>
  <c r="AJ446"/>
  <c r="AJ397"/>
  <c r="AJ132"/>
  <c r="AJ148"/>
  <c r="AJ352"/>
  <c r="AJ407"/>
  <c r="AJ333"/>
  <c r="AJ144"/>
  <c r="AJ228"/>
  <c r="AJ391"/>
  <c r="AJ435"/>
  <c r="AJ280"/>
  <c r="AJ370"/>
  <c r="AJ211"/>
  <c r="AJ198"/>
  <c r="AJ242"/>
  <c r="AJ681"/>
  <c r="AJ818"/>
  <c r="AJ125"/>
  <c r="AJ631"/>
  <c r="AJ385"/>
  <c r="AJ118"/>
  <c r="AJ240"/>
  <c r="AJ187"/>
  <c r="AJ126"/>
  <c r="AJ147"/>
  <c r="AJ282"/>
  <c r="AJ703"/>
  <c r="AJ792"/>
  <c r="AJ753"/>
  <c r="AJ860"/>
  <c r="AJ196"/>
  <c r="AJ386"/>
  <c r="AJ844"/>
  <c r="AJ623"/>
  <c r="AJ154"/>
  <c r="AJ833"/>
  <c r="AJ262"/>
  <c r="AJ120"/>
  <c r="AJ292"/>
  <c r="AJ664"/>
  <c r="AJ180"/>
  <c r="AJ861"/>
  <c r="AJ716"/>
  <c r="AJ536"/>
  <c r="AJ615"/>
  <c r="AJ456"/>
  <c r="AJ136"/>
  <c r="AJ229"/>
  <c r="AJ248"/>
  <c r="AJ430"/>
  <c r="AJ641"/>
  <c r="AJ519"/>
  <c r="AJ693"/>
  <c r="AJ589"/>
  <c r="AJ210"/>
  <c r="AJ378"/>
  <c r="AJ178"/>
  <c r="AJ161"/>
  <c r="AJ366"/>
  <c r="AJ317"/>
  <c r="AJ404"/>
  <c r="AJ760"/>
  <c r="AJ222"/>
  <c r="AJ303"/>
  <c r="AJ734"/>
  <c r="AJ603"/>
  <c r="AJ825"/>
  <c r="AJ695"/>
  <c r="AJ265"/>
  <c r="AJ644"/>
  <c r="AJ573"/>
  <c r="AJ521"/>
  <c r="AJ561"/>
  <c r="AJ797"/>
  <c r="AJ677"/>
  <c r="AJ548"/>
  <c r="AJ849"/>
  <c r="AJ717"/>
  <c r="AJ247"/>
  <c r="AJ862"/>
  <c r="AJ273"/>
  <c r="AJ286"/>
  <c r="AJ390"/>
  <c r="AJ261"/>
  <c r="AJ156"/>
  <c r="AJ365"/>
  <c r="AJ130"/>
  <c r="AJ429"/>
  <c r="AJ384"/>
  <c r="AJ347"/>
  <c r="AJ316"/>
  <c r="AJ137"/>
  <c r="AJ189"/>
  <c r="AJ545"/>
  <c r="AJ640"/>
  <c r="AJ437"/>
  <c r="AJ188"/>
  <c r="AJ230"/>
  <c r="AJ571"/>
  <c r="AJ768"/>
  <c r="AJ314"/>
  <c r="AJ177"/>
  <c r="AJ369"/>
  <c r="AJ448"/>
  <c r="AJ566"/>
  <c r="AJ146"/>
  <c r="AJ199"/>
  <c r="AJ579"/>
  <c r="AJ158"/>
  <c r="AJ675"/>
  <c r="AJ779"/>
  <c r="AJ727"/>
  <c r="AJ809"/>
  <c r="AJ281"/>
  <c r="AJ300"/>
  <c r="AJ170"/>
  <c r="AJ396"/>
  <c r="AJ421"/>
  <c r="AJ459"/>
  <c r="AJ560"/>
  <c r="AJ744"/>
  <c r="AJ653"/>
  <c r="AJ213"/>
  <c r="AJ618"/>
  <c r="AJ438"/>
  <c r="AJ274"/>
  <c r="AJ355"/>
  <c r="AJ128"/>
  <c r="AJ736"/>
  <c r="AJ326"/>
  <c r="AJ543"/>
  <c r="AJ251"/>
  <c r="AJ751"/>
  <c r="AJ364"/>
  <c r="AJ592"/>
  <c r="AJ786"/>
  <c r="AJ836"/>
  <c r="AJ655"/>
  <c r="AJ260"/>
  <c r="AJ707"/>
  <c r="AJ117"/>
  <c r="AJ810"/>
  <c r="AJ418"/>
  <c r="AJ169"/>
  <c r="AJ234"/>
  <c r="AJ771"/>
  <c r="AJ143"/>
  <c r="AJ625"/>
  <c r="AJ403"/>
  <c r="AJ221"/>
  <c r="AJ208"/>
  <c r="AJ416"/>
  <c r="AI531"/>
  <c r="AI166"/>
  <c r="AI583"/>
  <c r="AI557"/>
  <c r="AI609"/>
  <c r="AI830"/>
  <c r="AI413"/>
  <c r="AI257"/>
  <c r="AI88"/>
  <c r="AI752"/>
  <c r="AI674"/>
  <c r="AI596"/>
  <c r="AI426"/>
  <c r="AI374"/>
  <c r="AI270"/>
  <c r="AI218"/>
  <c r="AI127"/>
  <c r="AI843"/>
  <c r="AI778"/>
  <c r="AI700"/>
  <c r="AI622"/>
  <c r="AI544"/>
  <c r="AI505"/>
  <c r="AI869"/>
  <c r="AJ4"/>
  <c r="AI5" i="24"/>
  <c r="AI687" i="18"/>
  <c r="AI635"/>
  <c r="AI765"/>
  <c r="AI661"/>
  <c r="AI713"/>
  <c r="AI101"/>
  <c r="AI439"/>
  <c r="AI283"/>
  <c r="AI231"/>
  <c r="AI153"/>
  <c r="AI726"/>
  <c r="AI648"/>
  <c r="AI570"/>
  <c r="AI492"/>
  <c r="AI400"/>
  <c r="AI296"/>
  <c r="AI244"/>
  <c r="AI179"/>
  <c r="AI817"/>
  <c r="AH192" l="1"/>
  <c r="AI182"/>
  <c r="AI195"/>
  <c r="AH205"/>
  <c r="AI312"/>
  <c r="AH322"/>
  <c r="AH309"/>
  <c r="AI299"/>
  <c r="AJ687"/>
  <c r="AI338"/>
  <c r="AH348"/>
  <c r="AH361"/>
  <c r="AI351"/>
  <c r="AH387"/>
  <c r="AI377"/>
  <c r="AI455"/>
  <c r="AH465"/>
  <c r="AH452"/>
  <c r="AI442"/>
  <c r="AK111"/>
  <c r="AK113"/>
  <c r="AK513"/>
  <c r="AK517"/>
  <c r="AK508"/>
  <c r="AK108"/>
  <c r="AK512"/>
  <c r="AK107"/>
  <c r="AK109"/>
  <c r="AK510"/>
  <c r="AK516"/>
  <c r="AK514"/>
  <c r="AK112"/>
  <c r="AK110"/>
  <c r="AK106"/>
  <c r="AK509"/>
  <c r="AK515"/>
  <c r="AK105"/>
  <c r="AK104"/>
  <c r="AK511"/>
  <c r="AI24" i="24"/>
  <c r="AI32" s="1"/>
  <c r="AJ8"/>
  <c r="AJ791" i="18"/>
  <c r="AJ583"/>
  <c r="AJ5" i="24"/>
  <c r="AK4" i="18"/>
  <c r="AJ140"/>
  <c r="AJ557"/>
  <c r="AJ166"/>
  <c r="AJ856"/>
  <c r="AJ765"/>
  <c r="AJ830"/>
  <c r="AJ661"/>
  <c r="AJ101"/>
  <c r="AJ400"/>
  <c r="AJ296"/>
  <c r="AJ244"/>
  <c r="AJ179"/>
  <c r="AJ817"/>
  <c r="AJ413"/>
  <c r="AJ257"/>
  <c r="AJ88"/>
  <c r="AJ752"/>
  <c r="AJ674"/>
  <c r="AJ596"/>
  <c r="AK487"/>
  <c r="AK864"/>
  <c r="AK498"/>
  <c r="AK506"/>
  <c r="AK518" s="1"/>
  <c r="AK524"/>
  <c r="AK541"/>
  <c r="AK558"/>
  <c r="AK584"/>
  <c r="AK602"/>
  <c r="AK619"/>
  <c r="AK636"/>
  <c r="AK662"/>
  <c r="AK680"/>
  <c r="AK697"/>
  <c r="AK714"/>
  <c r="AK740"/>
  <c r="AK758"/>
  <c r="AK784"/>
  <c r="AK823"/>
  <c r="AK840"/>
  <c r="AK488"/>
  <c r="AK867"/>
  <c r="AK495"/>
  <c r="AK503"/>
  <c r="AK534"/>
  <c r="AK553"/>
  <c r="AK575"/>
  <c r="AK594"/>
  <c r="AK616"/>
  <c r="AK638"/>
  <c r="AK657"/>
  <c r="AK679"/>
  <c r="AK698"/>
  <c r="AK720"/>
  <c r="AK742"/>
  <c r="AK761"/>
  <c r="AK783"/>
  <c r="AK815"/>
  <c r="AK837"/>
  <c r="AK76"/>
  <c r="AK141"/>
  <c r="AK193"/>
  <c r="AK219"/>
  <c r="AK245"/>
  <c r="AK271"/>
  <c r="AK297"/>
  <c r="AK323"/>
  <c r="AK349"/>
  <c r="AK375"/>
  <c r="AK401"/>
  <c r="AK427"/>
  <c r="AK453"/>
  <c r="AK480"/>
  <c r="AK485"/>
  <c r="AK857"/>
  <c r="AK799"/>
  <c r="AK496"/>
  <c r="AK504"/>
  <c r="AK526"/>
  <c r="AK530"/>
  <c r="AK556"/>
  <c r="AK569"/>
  <c r="AK574"/>
  <c r="AK587"/>
  <c r="AK591"/>
  <c r="AK608"/>
  <c r="AK613"/>
  <c r="AK639"/>
  <c r="AK643"/>
  <c r="AK660"/>
  <c r="AK665"/>
  <c r="AK678"/>
  <c r="AK686"/>
  <c r="AK704"/>
  <c r="AK712"/>
  <c r="AK725"/>
  <c r="AK730"/>
  <c r="AK743"/>
  <c r="AK747"/>
  <c r="AK764"/>
  <c r="AK769"/>
  <c r="AK782"/>
  <c r="AK790"/>
  <c r="AK808"/>
  <c r="AK821"/>
  <c r="AK829"/>
  <c r="AK855"/>
  <c r="AK486"/>
  <c r="AK865"/>
  <c r="AK501"/>
  <c r="AK540"/>
  <c r="AK562"/>
  <c r="AK666"/>
  <c r="AK718"/>
  <c r="AK759"/>
  <c r="AK770"/>
  <c r="AK813"/>
  <c r="AK824"/>
  <c r="AK854"/>
  <c r="AK483"/>
  <c r="AK491"/>
  <c r="AK493"/>
  <c r="AK502"/>
  <c r="AK532"/>
  <c r="AK550"/>
  <c r="AK576"/>
  <c r="AK593"/>
  <c r="AK610"/>
  <c r="AK628"/>
  <c r="AK654"/>
  <c r="AK671"/>
  <c r="AK688"/>
  <c r="AK706"/>
  <c r="AK732"/>
  <c r="AK749"/>
  <c r="AK766"/>
  <c r="AK805"/>
  <c r="AK831"/>
  <c r="AK484"/>
  <c r="AK859"/>
  <c r="AK800"/>
  <c r="AK499"/>
  <c r="AK523"/>
  <c r="AK542"/>
  <c r="AK564"/>
  <c r="AK586"/>
  <c r="AK605"/>
  <c r="AK627"/>
  <c r="AK646"/>
  <c r="AK668"/>
  <c r="AK690"/>
  <c r="AK709"/>
  <c r="AK731"/>
  <c r="AK750"/>
  <c r="AK772"/>
  <c r="AK807"/>
  <c r="AK826"/>
  <c r="AK848"/>
  <c r="AK102"/>
  <c r="AK114" s="1"/>
  <c r="AK115"/>
  <c r="AK167"/>
  <c r="AK206"/>
  <c r="AK232"/>
  <c r="AK258"/>
  <c r="AK284"/>
  <c r="AK310"/>
  <c r="AK336"/>
  <c r="AK362"/>
  <c r="AK388"/>
  <c r="AK414"/>
  <c r="AK440"/>
  <c r="AL3"/>
  <c r="AK489"/>
  <c r="AK866"/>
  <c r="AK795"/>
  <c r="AK500"/>
  <c r="AK522"/>
  <c r="AK535"/>
  <c r="AK539"/>
  <c r="AK565"/>
  <c r="AK578"/>
  <c r="AK582"/>
  <c r="AK595"/>
  <c r="AK600"/>
  <c r="AK617"/>
  <c r="AK630"/>
  <c r="AK634"/>
  <c r="AK647"/>
  <c r="AK652"/>
  <c r="AK669"/>
  <c r="AK673"/>
  <c r="AK691"/>
  <c r="AK699"/>
  <c r="AK721"/>
  <c r="AK738"/>
  <c r="AK756"/>
  <c r="AK773"/>
  <c r="AK777"/>
  <c r="AK812"/>
  <c r="AK816"/>
  <c r="AK834"/>
  <c r="AK842"/>
  <c r="AK847"/>
  <c r="AK482"/>
  <c r="AK490"/>
  <c r="AK798"/>
  <c r="AK497"/>
  <c r="AK529"/>
  <c r="AK581"/>
  <c r="AK614"/>
  <c r="AK633"/>
  <c r="AK685"/>
  <c r="AK696"/>
  <c r="AK737"/>
  <c r="AK748"/>
  <c r="AK781"/>
  <c r="AK789"/>
  <c r="AK835"/>
  <c r="AK846"/>
  <c r="AK93"/>
  <c r="AK98"/>
  <c r="AK95"/>
  <c r="AK87"/>
  <c r="AK78"/>
  <c r="AK97"/>
  <c r="AK94"/>
  <c r="AK91"/>
  <c r="AK83"/>
  <c r="AK100"/>
  <c r="AK89"/>
  <c r="AK215"/>
  <c r="AK787"/>
  <c r="AK606"/>
  <c r="AK735"/>
  <c r="AK785"/>
  <c r="AK276"/>
  <c r="AK851"/>
  <c r="AK803"/>
  <c r="AK745"/>
  <c r="AK537"/>
  <c r="AK672"/>
  <c r="AK850"/>
  <c r="AK395"/>
  <c r="AK719"/>
  <c r="AK239"/>
  <c r="AK722"/>
  <c r="AK710"/>
  <c r="AK682"/>
  <c r="AK604"/>
  <c r="AK588"/>
  <c r="AK629"/>
  <c r="AK667"/>
  <c r="AK527"/>
  <c r="AK264"/>
  <c r="AK723"/>
  <c r="AK656"/>
  <c r="AK202"/>
  <c r="AK373"/>
  <c r="AK420"/>
  <c r="AK82"/>
  <c r="AK85"/>
  <c r="AK84"/>
  <c r="AK79"/>
  <c r="AK96"/>
  <c r="AK86"/>
  <c r="AK81"/>
  <c r="AK80"/>
  <c r="AK99"/>
  <c r="AK92"/>
  <c r="AK267"/>
  <c r="AK811"/>
  <c r="AK568"/>
  <c r="AK382"/>
  <c r="AK567"/>
  <c r="AK708"/>
  <c r="AK334"/>
  <c r="AK651"/>
  <c r="AK547"/>
  <c r="AK620"/>
  <c r="AK839"/>
  <c r="AK308"/>
  <c r="AK827"/>
  <c r="AK853"/>
  <c r="AK552"/>
  <c r="AK528"/>
  <c r="AK852"/>
  <c r="AK412"/>
  <c r="AK776"/>
  <c r="AK383"/>
  <c r="AK277"/>
  <c r="AK241"/>
  <c r="AK409"/>
  <c r="AK227"/>
  <c r="AK287"/>
  <c r="AK380"/>
  <c r="AK183"/>
  <c r="AK295"/>
  <c r="AK371"/>
  <c r="AK223"/>
  <c r="AK318"/>
  <c r="AK243"/>
  <c r="AK443"/>
  <c r="AK320"/>
  <c r="AK212"/>
  <c r="AK368"/>
  <c r="AK346"/>
  <c r="AK200"/>
  <c r="AK121"/>
  <c r="AK214"/>
  <c r="AK461"/>
  <c r="AK372"/>
  <c r="AK419"/>
  <c r="AK291"/>
  <c r="AK658"/>
  <c r="AK814"/>
  <c r="AK775"/>
  <c r="AK683"/>
  <c r="AK863"/>
  <c r="AK724"/>
  <c r="AK152"/>
  <c r="AK841"/>
  <c r="AK659"/>
  <c r="AK694"/>
  <c r="AK755"/>
  <c r="AK822"/>
  <c r="AK649"/>
  <c r="AK554"/>
  <c r="AK762"/>
  <c r="AK344"/>
  <c r="AK331"/>
  <c r="AK457"/>
  <c r="AK225"/>
  <c r="AK163"/>
  <c r="AK290"/>
  <c r="AK463"/>
  <c r="AK305"/>
  <c r="AK445"/>
  <c r="AK226"/>
  <c r="AK329"/>
  <c r="AK449"/>
  <c r="AK173"/>
  <c r="AK185"/>
  <c r="AK250"/>
  <c r="AK123"/>
  <c r="AK174"/>
  <c r="AK422"/>
  <c r="AK339"/>
  <c r="AK134"/>
  <c r="AK357"/>
  <c r="AK327"/>
  <c r="AK268"/>
  <c r="AK190"/>
  <c r="AK788"/>
  <c r="AK451"/>
  <c r="AK354"/>
  <c r="AK328"/>
  <c r="AK133"/>
  <c r="AK838"/>
  <c r="AK124"/>
  <c r="AK417"/>
  <c r="AK444"/>
  <c r="AK237"/>
  <c r="AK405"/>
  <c r="AK345"/>
  <c r="AK436"/>
  <c r="AK253"/>
  <c r="AK216"/>
  <c r="AK460"/>
  <c r="AK796"/>
  <c r="AK447"/>
  <c r="AK801"/>
  <c r="AK135"/>
  <c r="AK398"/>
  <c r="AK446"/>
  <c r="AK397"/>
  <c r="AK132"/>
  <c r="AK148"/>
  <c r="AK464"/>
  <c r="AK352"/>
  <c r="AK407"/>
  <c r="AK333"/>
  <c r="AK144"/>
  <c r="AK228"/>
  <c r="AK391"/>
  <c r="AK435"/>
  <c r="AK280"/>
  <c r="AK315"/>
  <c r="AK203"/>
  <c r="AK399"/>
  <c r="AK307"/>
  <c r="AK626"/>
  <c r="AK828"/>
  <c r="AK201"/>
  <c r="AK301"/>
  <c r="AK293"/>
  <c r="AK266"/>
  <c r="AK353"/>
  <c r="AK165"/>
  <c r="AK224"/>
  <c r="AK340"/>
  <c r="AK434"/>
  <c r="AK279"/>
  <c r="AK175"/>
  <c r="AK122"/>
  <c r="AK621"/>
  <c r="AK330"/>
  <c r="AK278"/>
  <c r="AK423"/>
  <c r="AK538"/>
  <c r="AK802"/>
  <c r="AK555"/>
  <c r="AK763"/>
  <c r="AK580"/>
  <c r="AK711"/>
  <c r="AK525"/>
  <c r="AK549"/>
  <c r="AK607"/>
  <c r="AK757"/>
  <c r="AK746"/>
  <c r="AK684"/>
  <c r="AK733"/>
  <c r="AK642"/>
  <c r="AK645"/>
  <c r="AK599"/>
  <c r="AK256"/>
  <c r="AK551"/>
  <c r="AK868"/>
  <c r="AK577"/>
  <c r="AK794"/>
  <c r="AK632"/>
  <c r="AK563"/>
  <c r="AK590"/>
  <c r="AK458"/>
  <c r="AK306"/>
  <c r="AK820"/>
  <c r="AK601"/>
  <c r="AK162"/>
  <c r="AK392"/>
  <c r="AK275"/>
  <c r="AK191"/>
  <c r="AK160"/>
  <c r="AK217"/>
  <c r="AK157"/>
  <c r="AK319"/>
  <c r="AK252"/>
  <c r="AK164"/>
  <c r="AK393"/>
  <c r="AK149"/>
  <c r="AK197"/>
  <c r="AK432"/>
  <c r="AK313"/>
  <c r="AK186"/>
  <c r="AK184"/>
  <c r="AK433"/>
  <c r="AK381"/>
  <c r="AK139"/>
  <c r="AK424"/>
  <c r="AK425"/>
  <c r="AK431"/>
  <c r="AK294"/>
  <c r="AK249"/>
  <c r="AK171"/>
  <c r="AK263"/>
  <c r="AK255"/>
  <c r="AK411"/>
  <c r="AK176"/>
  <c r="AK119"/>
  <c r="AK408"/>
  <c r="AK360"/>
  <c r="AK774"/>
  <c r="AK151"/>
  <c r="AK341"/>
  <c r="AK450"/>
  <c r="AK269"/>
  <c r="AK289"/>
  <c r="AK304"/>
  <c r="AK356"/>
  <c r="AK358"/>
  <c r="AK462"/>
  <c r="AK138"/>
  <c r="AK379"/>
  <c r="AK394"/>
  <c r="AK705"/>
  <c r="AK701"/>
  <c r="AK172"/>
  <c r="AK670"/>
  <c r="AK204"/>
  <c r="AK159"/>
  <c r="AK150"/>
  <c r="AK235"/>
  <c r="AK406"/>
  <c r="AK236"/>
  <c r="AK254"/>
  <c r="AK238"/>
  <c r="AK343"/>
  <c r="AK410"/>
  <c r="AK145"/>
  <c r="AK342"/>
  <c r="AK131"/>
  <c r="AK288"/>
  <c r="AK359"/>
  <c r="AK321"/>
  <c r="AK209"/>
  <c r="AK302"/>
  <c r="AK367"/>
  <c r="AK332"/>
  <c r="AK211"/>
  <c r="AK370"/>
  <c r="AK384"/>
  <c r="AK347"/>
  <c r="AK316"/>
  <c r="AK137"/>
  <c r="AK189"/>
  <c r="AK597"/>
  <c r="AK692"/>
  <c r="AK437"/>
  <c r="AK188"/>
  <c r="AK230"/>
  <c r="AK640"/>
  <c r="AK545"/>
  <c r="AK177"/>
  <c r="AK369"/>
  <c r="AK448"/>
  <c r="AK566"/>
  <c r="AK146"/>
  <c r="AK199"/>
  <c r="AK579"/>
  <c r="AK158"/>
  <c r="AK860"/>
  <c r="AK314"/>
  <c r="AK792"/>
  <c r="AK703"/>
  <c r="AK768"/>
  <c r="AK281"/>
  <c r="AK300"/>
  <c r="AK170"/>
  <c r="AK396"/>
  <c r="AK421"/>
  <c r="AK459"/>
  <c r="AK727"/>
  <c r="AK779"/>
  <c r="AK675"/>
  <c r="AK623"/>
  <c r="AK618"/>
  <c r="AK438"/>
  <c r="AK274"/>
  <c r="AK355"/>
  <c r="AK716"/>
  <c r="AK664"/>
  <c r="AK536"/>
  <c r="AK326"/>
  <c r="AK693"/>
  <c r="AK519"/>
  <c r="AK128"/>
  <c r="AK251"/>
  <c r="AK210"/>
  <c r="AK760"/>
  <c r="AK751"/>
  <c r="AK592"/>
  <c r="AK695"/>
  <c r="AK825"/>
  <c r="AK644"/>
  <c r="AK265"/>
  <c r="AK521"/>
  <c r="AK561"/>
  <c r="AK260"/>
  <c r="AK117"/>
  <c r="AK548"/>
  <c r="AK677"/>
  <c r="AK707"/>
  <c r="AK797"/>
  <c r="AK247"/>
  <c r="AK849"/>
  <c r="AK273"/>
  <c r="AK771"/>
  <c r="AK403"/>
  <c r="AK221"/>
  <c r="AK429"/>
  <c r="AK208"/>
  <c r="AK198"/>
  <c r="AK242"/>
  <c r="AK681"/>
  <c r="AK612"/>
  <c r="AK125"/>
  <c r="AK631"/>
  <c r="AK385"/>
  <c r="AK118"/>
  <c r="AK240"/>
  <c r="AK187"/>
  <c r="AK126"/>
  <c r="AK147"/>
  <c r="AK282"/>
  <c r="AK818"/>
  <c r="AK196"/>
  <c r="AK386"/>
  <c r="AK753"/>
  <c r="AK571"/>
  <c r="AK120"/>
  <c r="AK292"/>
  <c r="AK809"/>
  <c r="AK154"/>
  <c r="AK844"/>
  <c r="AK833"/>
  <c r="AK262"/>
  <c r="AK456"/>
  <c r="AK136"/>
  <c r="AK229"/>
  <c r="AK248"/>
  <c r="AK213"/>
  <c r="AK430"/>
  <c r="AK653"/>
  <c r="AK615"/>
  <c r="AK180"/>
  <c r="AK744"/>
  <c r="AK560"/>
  <c r="AK861"/>
  <c r="AK378"/>
  <c r="AK178"/>
  <c r="AK161"/>
  <c r="AK589"/>
  <c r="AK736"/>
  <c r="AK641"/>
  <c r="AK366"/>
  <c r="AK317"/>
  <c r="AK404"/>
  <c r="AK222"/>
  <c r="AK303"/>
  <c r="AK543"/>
  <c r="AK364"/>
  <c r="AK734"/>
  <c r="AK603"/>
  <c r="AK786"/>
  <c r="AK573"/>
  <c r="AK655"/>
  <c r="AK836"/>
  <c r="AK717"/>
  <c r="AK862"/>
  <c r="AK810"/>
  <c r="AK234"/>
  <c r="AK286"/>
  <c r="AK169"/>
  <c r="AK418"/>
  <c r="AK390"/>
  <c r="AK143"/>
  <c r="AK261"/>
  <c r="AK625"/>
  <c r="AK156"/>
  <c r="AK365"/>
  <c r="AK130"/>
  <c r="AK416"/>
  <c r="AJ531"/>
  <c r="AJ635"/>
  <c r="AJ804"/>
  <c r="AJ609"/>
  <c r="AJ713"/>
  <c r="AJ869"/>
  <c r="AJ426"/>
  <c r="AJ374"/>
  <c r="AJ270"/>
  <c r="AJ218"/>
  <c r="AJ127"/>
  <c r="AJ843"/>
  <c r="AJ778"/>
  <c r="AJ700"/>
  <c r="AJ622"/>
  <c r="AJ544"/>
  <c r="AJ505"/>
  <c r="AJ492"/>
  <c r="AJ439"/>
  <c r="AJ283"/>
  <c r="AJ231"/>
  <c r="AJ153"/>
  <c r="AJ726"/>
  <c r="AJ648"/>
  <c r="AJ570"/>
  <c r="AJ312" l="1"/>
  <c r="AI322"/>
  <c r="AJ195"/>
  <c r="AI205"/>
  <c r="AI309"/>
  <c r="AJ299"/>
  <c r="AJ182"/>
  <c r="AI192"/>
  <c r="AK856"/>
  <c r="AK765"/>
  <c r="AJ338"/>
  <c r="AI348"/>
  <c r="AJ377"/>
  <c r="AI387"/>
  <c r="AJ351"/>
  <c r="AI361"/>
  <c r="AJ455"/>
  <c r="AI465"/>
  <c r="AI452"/>
  <c r="AJ442"/>
  <c r="AL111"/>
  <c r="AL517"/>
  <c r="AL104"/>
  <c r="AL515"/>
  <c r="AL106"/>
  <c r="AL112"/>
  <c r="AL516"/>
  <c r="AL109"/>
  <c r="AL512"/>
  <c r="AL508"/>
  <c r="AL513"/>
  <c r="AL511"/>
  <c r="AL105"/>
  <c r="AL509"/>
  <c r="AL110"/>
  <c r="AL514"/>
  <c r="AL510"/>
  <c r="AL107"/>
  <c r="AL108"/>
  <c r="AL113"/>
  <c r="AK830"/>
  <c r="AJ24" i="24"/>
  <c r="AJ32" s="1"/>
  <c r="AK8"/>
  <c r="AK531" i="18"/>
  <c r="AK635"/>
  <c r="AK791"/>
  <c r="AK804"/>
  <c r="AK400"/>
  <c r="AK296"/>
  <c r="AK244"/>
  <c r="AK179"/>
  <c r="AK817"/>
  <c r="AK413"/>
  <c r="AK257"/>
  <c r="AK88"/>
  <c r="AK752"/>
  <c r="AK674"/>
  <c r="AK596"/>
  <c r="AL866"/>
  <c r="AL535"/>
  <c r="AL578"/>
  <c r="AL595"/>
  <c r="AL617"/>
  <c r="AL630"/>
  <c r="AL647"/>
  <c r="AL669"/>
  <c r="AL691"/>
  <c r="AL773"/>
  <c r="AL812"/>
  <c r="AL834"/>
  <c r="AL842"/>
  <c r="AL798"/>
  <c r="AL581"/>
  <c r="AL614"/>
  <c r="AL685"/>
  <c r="AL737"/>
  <c r="AL781"/>
  <c r="AL835"/>
  <c r="AL489"/>
  <c r="AL795"/>
  <c r="AL500"/>
  <c r="AL522"/>
  <c r="AL539"/>
  <c r="AL565"/>
  <c r="AL582"/>
  <c r="AL600"/>
  <c r="AL634"/>
  <c r="AL652"/>
  <c r="AL673"/>
  <c r="AL699"/>
  <c r="AL721"/>
  <c r="AL738"/>
  <c r="AL756"/>
  <c r="AL777"/>
  <c r="AL816"/>
  <c r="AL847"/>
  <c r="AL482"/>
  <c r="AL490"/>
  <c r="AL497"/>
  <c r="AL529"/>
  <c r="AL633"/>
  <c r="AL696"/>
  <c r="AL748"/>
  <c r="AL789"/>
  <c r="AL846"/>
  <c r="AL487"/>
  <c r="AL864"/>
  <c r="AL498"/>
  <c r="AL506"/>
  <c r="AL518" s="1"/>
  <c r="AL524"/>
  <c r="AL541"/>
  <c r="AL558"/>
  <c r="AL584"/>
  <c r="AL602"/>
  <c r="AL619"/>
  <c r="AL636"/>
  <c r="AL662"/>
  <c r="AL680"/>
  <c r="AL697"/>
  <c r="AL714"/>
  <c r="AL740"/>
  <c r="AL758"/>
  <c r="AL784"/>
  <c r="AL823"/>
  <c r="AL840"/>
  <c r="AL488"/>
  <c r="AL867"/>
  <c r="AL495"/>
  <c r="AL503"/>
  <c r="AL534"/>
  <c r="AL553"/>
  <c r="AL575"/>
  <c r="AL594"/>
  <c r="AL616"/>
  <c r="AL638"/>
  <c r="AL657"/>
  <c r="AL679"/>
  <c r="AL698"/>
  <c r="AL720"/>
  <c r="AL742"/>
  <c r="AL761"/>
  <c r="AL783"/>
  <c r="AL815"/>
  <c r="AL837"/>
  <c r="AL76"/>
  <c r="AL141"/>
  <c r="AL193"/>
  <c r="AL219"/>
  <c r="AL245"/>
  <c r="AL271"/>
  <c r="AL297"/>
  <c r="AL323"/>
  <c r="AL349"/>
  <c r="AL375"/>
  <c r="AL401"/>
  <c r="AL427"/>
  <c r="AL453"/>
  <c r="AL480"/>
  <c r="AL799"/>
  <c r="AL526"/>
  <c r="AL569"/>
  <c r="AL587"/>
  <c r="AL608"/>
  <c r="AL639"/>
  <c r="AL660"/>
  <c r="AL678"/>
  <c r="AL704"/>
  <c r="AL725"/>
  <c r="AL743"/>
  <c r="AL764"/>
  <c r="AL782"/>
  <c r="AL790"/>
  <c r="AL821"/>
  <c r="AL540"/>
  <c r="AL718"/>
  <c r="AL759"/>
  <c r="AL813"/>
  <c r="AL854"/>
  <c r="AL485"/>
  <c r="AL857"/>
  <c r="AL496"/>
  <c r="AL504"/>
  <c r="AL530"/>
  <c r="AL556"/>
  <c r="AL574"/>
  <c r="AL591"/>
  <c r="AL613"/>
  <c r="AL643"/>
  <c r="AL665"/>
  <c r="AL686"/>
  <c r="AL712"/>
  <c r="AL730"/>
  <c r="AL747"/>
  <c r="AL769"/>
  <c r="AL808"/>
  <c r="AL829"/>
  <c r="AL855"/>
  <c r="AL486"/>
  <c r="AL865"/>
  <c r="AL501"/>
  <c r="AL562"/>
  <c r="AL666"/>
  <c r="AL770"/>
  <c r="AL824"/>
  <c r="AL483"/>
  <c r="AL491"/>
  <c r="AL493"/>
  <c r="AL502"/>
  <c r="AL532"/>
  <c r="AL550"/>
  <c r="AL576"/>
  <c r="AL593"/>
  <c r="AL610"/>
  <c r="AL628"/>
  <c r="AL654"/>
  <c r="AL671"/>
  <c r="AL688"/>
  <c r="AL706"/>
  <c r="AL732"/>
  <c r="AL749"/>
  <c r="AL766"/>
  <c r="AL805"/>
  <c r="AL831"/>
  <c r="AL484"/>
  <c r="AL859"/>
  <c r="AL800"/>
  <c r="AL499"/>
  <c r="AL523"/>
  <c r="AL542"/>
  <c r="AL564"/>
  <c r="AL586"/>
  <c r="AL605"/>
  <c r="AL627"/>
  <c r="AL646"/>
  <c r="AL668"/>
  <c r="AL690"/>
  <c r="AL709"/>
  <c r="AL731"/>
  <c r="AL750"/>
  <c r="AL772"/>
  <c r="AL807"/>
  <c r="AL826"/>
  <c r="AL848"/>
  <c r="AL102"/>
  <c r="AL115"/>
  <c r="AL167"/>
  <c r="AL206"/>
  <c r="AL232"/>
  <c r="AL258"/>
  <c r="AL284"/>
  <c r="AL310"/>
  <c r="AL336"/>
  <c r="AL362"/>
  <c r="AL388"/>
  <c r="AL414"/>
  <c r="AL440"/>
  <c r="AM3"/>
  <c r="AL80"/>
  <c r="AL99"/>
  <c r="AL92"/>
  <c r="AL78"/>
  <c r="AL97"/>
  <c r="AL94"/>
  <c r="AL95"/>
  <c r="AL87"/>
  <c r="AL82"/>
  <c r="AL85"/>
  <c r="AL98"/>
  <c r="AL811"/>
  <c r="AL568"/>
  <c r="AL267"/>
  <c r="AL567"/>
  <c r="AL708"/>
  <c r="AL651"/>
  <c r="AL547"/>
  <c r="AL839"/>
  <c r="AL308"/>
  <c r="AL827"/>
  <c r="AL853"/>
  <c r="AL552"/>
  <c r="AL528"/>
  <c r="AL852"/>
  <c r="AL412"/>
  <c r="AL776"/>
  <c r="AL383"/>
  <c r="AL409"/>
  <c r="AL287"/>
  <c r="AL183"/>
  <c r="AL91"/>
  <c r="AL83"/>
  <c r="AL100"/>
  <c r="AL86"/>
  <c r="AL81"/>
  <c r="AL84"/>
  <c r="AL79"/>
  <c r="AL96"/>
  <c r="AL93"/>
  <c r="AL89"/>
  <c r="AL787"/>
  <c r="AL606"/>
  <c r="AL735"/>
  <c r="AL785"/>
  <c r="AL851"/>
  <c r="AL803"/>
  <c r="AL215"/>
  <c r="AL745"/>
  <c r="AL537"/>
  <c r="AL672"/>
  <c r="AL395"/>
  <c r="AL719"/>
  <c r="AL239"/>
  <c r="AL722"/>
  <c r="AL710"/>
  <c r="AL682"/>
  <c r="AL604"/>
  <c r="AL588"/>
  <c r="AL629"/>
  <c r="AL667"/>
  <c r="AL850"/>
  <c r="AL527"/>
  <c r="AL723"/>
  <c r="AL656"/>
  <c r="AL202"/>
  <c r="AL264"/>
  <c r="AL373"/>
  <c r="AL227"/>
  <c r="AL420"/>
  <c r="AL241"/>
  <c r="AL315"/>
  <c r="AL203"/>
  <c r="AL276"/>
  <c r="AL626"/>
  <c r="AL620"/>
  <c r="AL828"/>
  <c r="AL201"/>
  <c r="AL301"/>
  <c r="AL266"/>
  <c r="AL353"/>
  <c r="AL165"/>
  <c r="AL340"/>
  <c r="AL434"/>
  <c r="AL279"/>
  <c r="AL175"/>
  <c r="AL621"/>
  <c r="AL330"/>
  <c r="AL399"/>
  <c r="AL423"/>
  <c r="AL224"/>
  <c r="AL538"/>
  <c r="AL802"/>
  <c r="AL555"/>
  <c r="AL763"/>
  <c r="AL580"/>
  <c r="AL711"/>
  <c r="AL334"/>
  <c r="AL525"/>
  <c r="AL549"/>
  <c r="AL607"/>
  <c r="AL757"/>
  <c r="AL746"/>
  <c r="AL684"/>
  <c r="AL733"/>
  <c r="AL642"/>
  <c r="AL645"/>
  <c r="AL599"/>
  <c r="AL256"/>
  <c r="AL551"/>
  <c r="AL868"/>
  <c r="AL577"/>
  <c r="AL794"/>
  <c r="AL632"/>
  <c r="AL563"/>
  <c r="AL590"/>
  <c r="AL458"/>
  <c r="AL306"/>
  <c r="AL820"/>
  <c r="AL601"/>
  <c r="AL162"/>
  <c r="AL392"/>
  <c r="AL275"/>
  <c r="AL191"/>
  <c r="AL160"/>
  <c r="AL217"/>
  <c r="AL157"/>
  <c r="AL319"/>
  <c r="AL307"/>
  <c r="AL252"/>
  <c r="AL164"/>
  <c r="AL393"/>
  <c r="AL380"/>
  <c r="AL149"/>
  <c r="AL197"/>
  <c r="AL313"/>
  <c r="AL186"/>
  <c r="AL184"/>
  <c r="AL433"/>
  <c r="AL381"/>
  <c r="AL139"/>
  <c r="AL278"/>
  <c r="AL424"/>
  <c r="AL425"/>
  <c r="AL431"/>
  <c r="AL294"/>
  <c r="AL249"/>
  <c r="AL171"/>
  <c r="AL263"/>
  <c r="AL255"/>
  <c r="AL411"/>
  <c r="AL176"/>
  <c r="AL119"/>
  <c r="AL408"/>
  <c r="AL360"/>
  <c r="AL774"/>
  <c r="AL419"/>
  <c r="AL151"/>
  <c r="AL341"/>
  <c r="AL450"/>
  <c r="AL269"/>
  <c r="AL289"/>
  <c r="AL304"/>
  <c r="AL356"/>
  <c r="AL358"/>
  <c r="AL462"/>
  <c r="AL138"/>
  <c r="AL379"/>
  <c r="AL368"/>
  <c r="AL394"/>
  <c r="AL705"/>
  <c r="AL649"/>
  <c r="AL172"/>
  <c r="AL670"/>
  <c r="AL204"/>
  <c r="AL159"/>
  <c r="AL150"/>
  <c r="AL235"/>
  <c r="AL406"/>
  <c r="AL236"/>
  <c r="AL254"/>
  <c r="AL238"/>
  <c r="AL226"/>
  <c r="AL343"/>
  <c r="AL410"/>
  <c r="AL145"/>
  <c r="AL342"/>
  <c r="AL131"/>
  <c r="AL288"/>
  <c r="AL359"/>
  <c r="AL321"/>
  <c r="AL209"/>
  <c r="AL302"/>
  <c r="AL367"/>
  <c r="AL332"/>
  <c r="AL371"/>
  <c r="AL382"/>
  <c r="AL223"/>
  <c r="AL318"/>
  <c r="AL243"/>
  <c r="AL443"/>
  <c r="AL277"/>
  <c r="AL320"/>
  <c r="AL212"/>
  <c r="AL346"/>
  <c r="AL200"/>
  <c r="AL121"/>
  <c r="AL214"/>
  <c r="AL295"/>
  <c r="AL461"/>
  <c r="AL372"/>
  <c r="AL291"/>
  <c r="AL658"/>
  <c r="AL814"/>
  <c r="AL775"/>
  <c r="AL683"/>
  <c r="AL863"/>
  <c r="AL724"/>
  <c r="AL152"/>
  <c r="AL841"/>
  <c r="AL659"/>
  <c r="AL694"/>
  <c r="AL755"/>
  <c r="AL822"/>
  <c r="AL554"/>
  <c r="AL762"/>
  <c r="AL344"/>
  <c r="AL457"/>
  <c r="AL225"/>
  <c r="AL163"/>
  <c r="AL290"/>
  <c r="AL331"/>
  <c r="AL463"/>
  <c r="AL305"/>
  <c r="AL445"/>
  <c r="AL329"/>
  <c r="AL449"/>
  <c r="AL173"/>
  <c r="AL185"/>
  <c r="AL250"/>
  <c r="AL123"/>
  <c r="AL174"/>
  <c r="AL422"/>
  <c r="AL339"/>
  <c r="AL134"/>
  <c r="AL122"/>
  <c r="AL357"/>
  <c r="AL327"/>
  <c r="AL268"/>
  <c r="AL190"/>
  <c r="AL788"/>
  <c r="AL451"/>
  <c r="AL354"/>
  <c r="AL328"/>
  <c r="AL133"/>
  <c r="AL838"/>
  <c r="AL124"/>
  <c r="AL417"/>
  <c r="AL444"/>
  <c r="AL237"/>
  <c r="AL405"/>
  <c r="AL432"/>
  <c r="AL345"/>
  <c r="AL436"/>
  <c r="AL293"/>
  <c r="AL253"/>
  <c r="AL216"/>
  <c r="AL460"/>
  <c r="AL796"/>
  <c r="AL447"/>
  <c r="AL801"/>
  <c r="AL135"/>
  <c r="AL398"/>
  <c r="AL446"/>
  <c r="AL397"/>
  <c r="AL132"/>
  <c r="AL148"/>
  <c r="AL464"/>
  <c r="AL352"/>
  <c r="AL407"/>
  <c r="AL333"/>
  <c r="AL144"/>
  <c r="AL228"/>
  <c r="AL391"/>
  <c r="AL435"/>
  <c r="AL280"/>
  <c r="AL370"/>
  <c r="AL198"/>
  <c r="AL242"/>
  <c r="AL681"/>
  <c r="AL125"/>
  <c r="AL631"/>
  <c r="AL385"/>
  <c r="AL118"/>
  <c r="AL240"/>
  <c r="AL187"/>
  <c r="AL126"/>
  <c r="AL147"/>
  <c r="AL282"/>
  <c r="AL692"/>
  <c r="AL196"/>
  <c r="AL386"/>
  <c r="AL120"/>
  <c r="AL292"/>
  <c r="AL768"/>
  <c r="AL571"/>
  <c r="AL753"/>
  <c r="AL456"/>
  <c r="AL136"/>
  <c r="AL229"/>
  <c r="AL248"/>
  <c r="AL213"/>
  <c r="AL430"/>
  <c r="AL623"/>
  <c r="AL727"/>
  <c r="AL809"/>
  <c r="AL833"/>
  <c r="AL675"/>
  <c r="AL779"/>
  <c r="AL378"/>
  <c r="AL178"/>
  <c r="AL161"/>
  <c r="AL861"/>
  <c r="AL560"/>
  <c r="AL536"/>
  <c r="AL716"/>
  <c r="AL317"/>
  <c r="AL404"/>
  <c r="AL222"/>
  <c r="AL303"/>
  <c r="AL128"/>
  <c r="AL519"/>
  <c r="AL693"/>
  <c r="AL589"/>
  <c r="AL366"/>
  <c r="AL760"/>
  <c r="AL543"/>
  <c r="AL364"/>
  <c r="AL786"/>
  <c r="AL521"/>
  <c r="AL561"/>
  <c r="AL836"/>
  <c r="AL117"/>
  <c r="AL260"/>
  <c r="AL247"/>
  <c r="AL390"/>
  <c r="AL261"/>
  <c r="AL403"/>
  <c r="AL625"/>
  <c r="AL156"/>
  <c r="AL221"/>
  <c r="AL208"/>
  <c r="AL211"/>
  <c r="AL384"/>
  <c r="AL347"/>
  <c r="AL316"/>
  <c r="AL137"/>
  <c r="AL189"/>
  <c r="AL701"/>
  <c r="AL437"/>
  <c r="AL188"/>
  <c r="AL230"/>
  <c r="AL612"/>
  <c r="AL597"/>
  <c r="AL177"/>
  <c r="AL369"/>
  <c r="AL448"/>
  <c r="AL146"/>
  <c r="AL199"/>
  <c r="AL579"/>
  <c r="AL158"/>
  <c r="AL545"/>
  <c r="AL640"/>
  <c r="AL818"/>
  <c r="AL281"/>
  <c r="AL300"/>
  <c r="AL566"/>
  <c r="AL170"/>
  <c r="AL396"/>
  <c r="AL421"/>
  <c r="AL459"/>
  <c r="AL792"/>
  <c r="AL314"/>
  <c r="AL860"/>
  <c r="AL703"/>
  <c r="AL262"/>
  <c r="AL618"/>
  <c r="AL438"/>
  <c r="AL274"/>
  <c r="AL355"/>
  <c r="AL154"/>
  <c r="AL844"/>
  <c r="AL326"/>
  <c r="AL744"/>
  <c r="AL653"/>
  <c r="AL664"/>
  <c r="AL180"/>
  <c r="AL615"/>
  <c r="AL251"/>
  <c r="AL736"/>
  <c r="AL641"/>
  <c r="AL210"/>
  <c r="AL751"/>
  <c r="AL592"/>
  <c r="AL734"/>
  <c r="AL603"/>
  <c r="AL644"/>
  <c r="AL695"/>
  <c r="AL825"/>
  <c r="AL265"/>
  <c r="AL573"/>
  <c r="AL655"/>
  <c r="AL677"/>
  <c r="AL548"/>
  <c r="AL797"/>
  <c r="AL707"/>
  <c r="AL849"/>
  <c r="AL717"/>
  <c r="AL862"/>
  <c r="AL810"/>
  <c r="AL418"/>
  <c r="AL169"/>
  <c r="AL273"/>
  <c r="AL286"/>
  <c r="AL234"/>
  <c r="AL771"/>
  <c r="AL143"/>
  <c r="AL130"/>
  <c r="AL365"/>
  <c r="AL429"/>
  <c r="AL416"/>
  <c r="AL4"/>
  <c r="AK5" i="24"/>
  <c r="AK166" i="18"/>
  <c r="AK583"/>
  <c r="AK140"/>
  <c r="AK687"/>
  <c r="AK557"/>
  <c r="AK609"/>
  <c r="AK713"/>
  <c r="AK661"/>
  <c r="AK101"/>
  <c r="AK426"/>
  <c r="AK374"/>
  <c r="AK270"/>
  <c r="AK218"/>
  <c r="AK127"/>
  <c r="AK843"/>
  <c r="AK778"/>
  <c r="AK700"/>
  <c r="AK622"/>
  <c r="AK544"/>
  <c r="AK505"/>
  <c r="AK869"/>
  <c r="AK492"/>
  <c r="AK439"/>
  <c r="AK283"/>
  <c r="AK231"/>
  <c r="AK153"/>
  <c r="AK726"/>
  <c r="AK648"/>
  <c r="AK570"/>
  <c r="AL114" l="1"/>
  <c r="AJ192"/>
  <c r="AK182"/>
  <c r="AK195"/>
  <c r="AJ205"/>
  <c r="AK312"/>
  <c r="AJ322"/>
  <c r="AK299"/>
  <c r="AJ309"/>
  <c r="AK338"/>
  <c r="AJ348"/>
  <c r="AJ361"/>
  <c r="AK351"/>
  <c r="AJ387"/>
  <c r="AK377"/>
  <c r="AJ465"/>
  <c r="AK455"/>
  <c r="AJ452"/>
  <c r="AK442"/>
  <c r="AM510"/>
  <c r="AM110"/>
  <c r="AM105"/>
  <c r="AM513"/>
  <c r="AM512"/>
  <c r="AM106"/>
  <c r="AM104"/>
  <c r="AM111"/>
  <c r="AM108"/>
  <c r="AM516"/>
  <c r="AM113"/>
  <c r="AM107"/>
  <c r="AM514"/>
  <c r="AM509"/>
  <c r="AM511"/>
  <c r="AM508"/>
  <c r="AM109"/>
  <c r="AM112"/>
  <c r="AM515"/>
  <c r="AM517"/>
  <c r="AL166"/>
  <c r="AL8" i="24"/>
  <c r="AK24"/>
  <c r="AK32" s="1"/>
  <c r="AL101" i="18"/>
  <c r="AM480"/>
  <c r="AM489"/>
  <c r="AM866"/>
  <c r="AM799"/>
  <c r="AM500"/>
  <c r="AM522"/>
  <c r="AM530"/>
  <c r="AM539"/>
  <c r="AM565"/>
  <c r="AM574"/>
  <c r="AM582"/>
  <c r="AM591"/>
  <c r="AM600"/>
  <c r="AM613"/>
  <c r="AM630"/>
  <c r="AM639"/>
  <c r="AM647"/>
  <c r="AM660"/>
  <c r="AM669"/>
  <c r="AM678"/>
  <c r="AM691"/>
  <c r="AM704"/>
  <c r="AM721"/>
  <c r="AM730"/>
  <c r="AM743"/>
  <c r="AM756"/>
  <c r="AM769"/>
  <c r="AM777"/>
  <c r="AM790"/>
  <c r="AM812"/>
  <c r="AM821"/>
  <c r="AM834"/>
  <c r="AM847"/>
  <c r="AM482"/>
  <c r="AM490"/>
  <c r="AM798"/>
  <c r="AM501"/>
  <c r="AM540"/>
  <c r="AM581"/>
  <c r="AM633"/>
  <c r="AM685"/>
  <c r="AM718"/>
  <c r="AM737"/>
  <c r="AM759"/>
  <c r="AM781"/>
  <c r="AM813"/>
  <c r="AM835"/>
  <c r="AM854"/>
  <c r="AM487"/>
  <c r="AM864"/>
  <c r="AM498"/>
  <c r="AM506"/>
  <c r="AM518" s="1"/>
  <c r="AM524"/>
  <c r="AM541"/>
  <c r="AM558"/>
  <c r="AM584"/>
  <c r="AM602"/>
  <c r="AM619"/>
  <c r="AM636"/>
  <c r="AM662"/>
  <c r="AM680"/>
  <c r="AM697"/>
  <c r="AM714"/>
  <c r="AM740"/>
  <c r="AM758"/>
  <c r="AM784"/>
  <c r="AM823"/>
  <c r="AM840"/>
  <c r="AM488"/>
  <c r="AM867"/>
  <c r="AM495"/>
  <c r="AM503"/>
  <c r="AM534"/>
  <c r="AM553"/>
  <c r="AM575"/>
  <c r="AM594"/>
  <c r="AM616"/>
  <c r="AM638"/>
  <c r="AM657"/>
  <c r="AM679"/>
  <c r="AM698"/>
  <c r="AM720"/>
  <c r="AM742"/>
  <c r="AM761"/>
  <c r="AM783"/>
  <c r="AM815"/>
  <c r="AM837"/>
  <c r="AM76"/>
  <c r="AM141"/>
  <c r="AM193"/>
  <c r="AM219"/>
  <c r="AM245"/>
  <c r="AM271"/>
  <c r="AM297"/>
  <c r="AM323"/>
  <c r="AM349"/>
  <c r="AM375"/>
  <c r="AM401"/>
  <c r="AM427"/>
  <c r="AM453"/>
  <c r="AM485"/>
  <c r="AM857"/>
  <c r="AM795"/>
  <c r="AM496"/>
  <c r="AM504"/>
  <c r="AM526"/>
  <c r="AM535"/>
  <c r="AM556"/>
  <c r="AM569"/>
  <c r="AM578"/>
  <c r="AM587"/>
  <c r="AM595"/>
  <c r="AM608"/>
  <c r="AM617"/>
  <c r="AM634"/>
  <c r="AM643"/>
  <c r="AM652"/>
  <c r="AM665"/>
  <c r="AM673"/>
  <c r="AM686"/>
  <c r="AM699"/>
  <c r="AM712"/>
  <c r="AM725"/>
  <c r="AM738"/>
  <c r="AM747"/>
  <c r="AM764"/>
  <c r="AM773"/>
  <c r="AM782"/>
  <c r="AM808"/>
  <c r="AM816"/>
  <c r="AM829"/>
  <c r="AM842"/>
  <c r="AM855"/>
  <c r="AM486"/>
  <c r="AM865"/>
  <c r="AM497"/>
  <c r="AM529"/>
  <c r="AM562"/>
  <c r="AM614"/>
  <c r="AM666"/>
  <c r="AM696"/>
  <c r="AM748"/>
  <c r="AM770"/>
  <c r="AM789"/>
  <c r="AM824"/>
  <c r="AM846"/>
  <c r="AM483"/>
  <c r="AM491"/>
  <c r="AM493"/>
  <c r="AM502"/>
  <c r="AM532"/>
  <c r="AM550"/>
  <c r="AM576"/>
  <c r="AM593"/>
  <c r="AM610"/>
  <c r="AM628"/>
  <c r="AM654"/>
  <c r="AM671"/>
  <c r="AM688"/>
  <c r="AM706"/>
  <c r="AM732"/>
  <c r="AM749"/>
  <c r="AM766"/>
  <c r="AM805"/>
  <c r="AM831"/>
  <c r="AM484"/>
  <c r="AM859"/>
  <c r="AM800"/>
  <c r="AM499"/>
  <c r="AM523"/>
  <c r="AM542"/>
  <c r="AM564"/>
  <c r="AM586"/>
  <c r="AM605"/>
  <c r="AM627"/>
  <c r="AM646"/>
  <c r="AM668"/>
  <c r="AM690"/>
  <c r="AM709"/>
  <c r="AM731"/>
  <c r="AM750"/>
  <c r="AM772"/>
  <c r="AM807"/>
  <c r="AM826"/>
  <c r="AM848"/>
  <c r="AM102"/>
  <c r="AM114" s="1"/>
  <c r="AM115"/>
  <c r="AM167"/>
  <c r="AM206"/>
  <c r="AM232"/>
  <c r="AM258"/>
  <c r="AM284"/>
  <c r="AM310"/>
  <c r="AM336"/>
  <c r="AM362"/>
  <c r="AM388"/>
  <c r="AM414"/>
  <c r="AM440"/>
  <c r="AN3"/>
  <c r="AM95"/>
  <c r="AM79"/>
  <c r="AM96"/>
  <c r="AM86"/>
  <c r="AM81"/>
  <c r="AM99"/>
  <c r="AM92"/>
  <c r="AM100"/>
  <c r="AM93"/>
  <c r="AM98"/>
  <c r="AM89"/>
  <c r="AM787"/>
  <c r="AM606"/>
  <c r="AM735"/>
  <c r="AM785"/>
  <c r="AM851"/>
  <c r="AM803"/>
  <c r="AM745"/>
  <c r="AM537"/>
  <c r="AM672"/>
  <c r="AM395"/>
  <c r="AM719"/>
  <c r="AM839"/>
  <c r="AM722"/>
  <c r="AM710"/>
  <c r="AM682"/>
  <c r="AM604"/>
  <c r="AM629"/>
  <c r="AM667"/>
  <c r="AM850"/>
  <c r="AM527"/>
  <c r="AM723"/>
  <c r="AM656"/>
  <c r="AM420"/>
  <c r="AM241"/>
  <c r="AM84"/>
  <c r="AM91"/>
  <c r="AM87"/>
  <c r="AM78"/>
  <c r="AM97"/>
  <c r="AM94"/>
  <c r="AM80"/>
  <c r="AM83"/>
  <c r="AM82"/>
  <c r="AM85"/>
  <c r="AM811"/>
  <c r="AM567"/>
  <c r="AM568"/>
  <c r="AM708"/>
  <c r="AM651"/>
  <c r="AM547"/>
  <c r="AM308"/>
  <c r="AM827"/>
  <c r="AM853"/>
  <c r="AM552"/>
  <c r="AM528"/>
  <c r="AM852"/>
  <c r="AM412"/>
  <c r="AM776"/>
  <c r="AM383"/>
  <c r="AM287"/>
  <c r="AM373"/>
  <c r="AM183"/>
  <c r="AM371"/>
  <c r="AM382"/>
  <c r="AM243"/>
  <c r="AM443"/>
  <c r="AM277"/>
  <c r="AM320"/>
  <c r="AM346"/>
  <c r="AM200"/>
  <c r="AM227"/>
  <c r="AM121"/>
  <c r="AM295"/>
  <c r="AM461"/>
  <c r="AM372"/>
  <c r="AM291"/>
  <c r="AM658"/>
  <c r="AM814"/>
  <c r="AM775"/>
  <c r="AM683"/>
  <c r="AM863"/>
  <c r="AM724"/>
  <c r="AM152"/>
  <c r="AM841"/>
  <c r="AM659"/>
  <c r="AM694"/>
  <c r="AM755"/>
  <c r="AM822"/>
  <c r="AM554"/>
  <c r="AM762"/>
  <c r="AM733"/>
  <c r="AM344"/>
  <c r="AM457"/>
  <c r="AM225"/>
  <c r="AM163"/>
  <c r="AM290"/>
  <c r="AM331"/>
  <c r="AM463"/>
  <c r="AM305"/>
  <c r="AM445"/>
  <c r="AM329"/>
  <c r="AM449"/>
  <c r="AM173"/>
  <c r="AM185"/>
  <c r="AM250"/>
  <c r="AM123"/>
  <c r="AM223"/>
  <c r="AM422"/>
  <c r="AM339"/>
  <c r="AM134"/>
  <c r="AM434"/>
  <c r="AM202"/>
  <c r="AM357"/>
  <c r="AM327"/>
  <c r="AM268"/>
  <c r="AM190"/>
  <c r="AM788"/>
  <c r="AM451"/>
  <c r="AM354"/>
  <c r="AM328"/>
  <c r="AM191"/>
  <c r="AM133"/>
  <c r="AM838"/>
  <c r="AM124"/>
  <c r="AM417"/>
  <c r="AM444"/>
  <c r="AM237"/>
  <c r="AM405"/>
  <c r="AM162"/>
  <c r="AM214"/>
  <c r="AM432"/>
  <c r="AM345"/>
  <c r="AM436"/>
  <c r="AM293"/>
  <c r="AM318"/>
  <c r="AM253"/>
  <c r="AM216"/>
  <c r="AM460"/>
  <c r="AM796"/>
  <c r="AM447"/>
  <c r="AM801"/>
  <c r="AM135"/>
  <c r="AM398"/>
  <c r="AM446"/>
  <c r="AM397"/>
  <c r="AM132"/>
  <c r="AM148"/>
  <c r="AM236"/>
  <c r="AM464"/>
  <c r="AM352"/>
  <c r="AM407"/>
  <c r="AM333"/>
  <c r="AM144"/>
  <c r="AM228"/>
  <c r="AM391"/>
  <c r="AM435"/>
  <c r="AM280"/>
  <c r="AM315"/>
  <c r="AM203"/>
  <c r="AM409"/>
  <c r="AM276"/>
  <c r="AM626"/>
  <c r="AM828"/>
  <c r="AM201"/>
  <c r="AM266"/>
  <c r="AM353"/>
  <c r="AM165"/>
  <c r="AM264"/>
  <c r="AM212"/>
  <c r="AM279"/>
  <c r="AM175"/>
  <c r="AM621"/>
  <c r="AM215"/>
  <c r="AM399"/>
  <c r="AM423"/>
  <c r="AM267"/>
  <c r="AM224"/>
  <c r="AM588"/>
  <c r="AM538"/>
  <c r="AM802"/>
  <c r="AM555"/>
  <c r="AM763"/>
  <c r="AM580"/>
  <c r="AM711"/>
  <c r="AM334"/>
  <c r="AM525"/>
  <c r="AM549"/>
  <c r="AM607"/>
  <c r="AM757"/>
  <c r="AM746"/>
  <c r="AM684"/>
  <c r="AM642"/>
  <c r="AM645"/>
  <c r="AM599"/>
  <c r="AM256"/>
  <c r="AM551"/>
  <c r="AM868"/>
  <c r="AM577"/>
  <c r="AM794"/>
  <c r="AM239"/>
  <c r="AM632"/>
  <c r="AM563"/>
  <c r="AM590"/>
  <c r="AM458"/>
  <c r="AM820"/>
  <c r="AM601"/>
  <c r="AM275"/>
  <c r="AM160"/>
  <c r="AM217"/>
  <c r="AM157"/>
  <c r="AM319"/>
  <c r="AM307"/>
  <c r="AM306"/>
  <c r="AM392"/>
  <c r="AM252"/>
  <c r="AM393"/>
  <c r="AM340"/>
  <c r="AM164"/>
  <c r="AM380"/>
  <c r="AM149"/>
  <c r="AM197"/>
  <c r="AM330"/>
  <c r="AM313"/>
  <c r="AM186"/>
  <c r="AM184"/>
  <c r="AM174"/>
  <c r="AM620"/>
  <c r="AM433"/>
  <c r="AM381"/>
  <c r="AM139"/>
  <c r="AM278"/>
  <c r="AM424"/>
  <c r="AM425"/>
  <c r="AM431"/>
  <c r="AM294"/>
  <c r="AM249"/>
  <c r="AM171"/>
  <c r="AM263"/>
  <c r="AM255"/>
  <c r="AM411"/>
  <c r="AM176"/>
  <c r="AM119"/>
  <c r="AM408"/>
  <c r="AM360"/>
  <c r="AM774"/>
  <c r="AM419"/>
  <c r="AM151"/>
  <c r="AM341"/>
  <c r="AM450"/>
  <c r="AM269"/>
  <c r="AM289"/>
  <c r="AM304"/>
  <c r="AM356"/>
  <c r="AM358"/>
  <c r="AM462"/>
  <c r="AM138"/>
  <c r="AM122"/>
  <c r="AM379"/>
  <c r="AM368"/>
  <c r="AM301"/>
  <c r="AM394"/>
  <c r="AM705"/>
  <c r="AM172"/>
  <c r="AM670"/>
  <c r="AM204"/>
  <c r="AM159"/>
  <c r="AM150"/>
  <c r="AM235"/>
  <c r="AM406"/>
  <c r="AM254"/>
  <c r="AM238"/>
  <c r="AM226"/>
  <c r="AM343"/>
  <c r="AM410"/>
  <c r="AM145"/>
  <c r="AM342"/>
  <c r="AM131"/>
  <c r="AM288"/>
  <c r="AM359"/>
  <c r="AM321"/>
  <c r="AM209"/>
  <c r="AM302"/>
  <c r="AM367"/>
  <c r="AM332"/>
  <c r="AM211"/>
  <c r="AM384"/>
  <c r="AM347"/>
  <c r="AM316"/>
  <c r="AM137"/>
  <c r="AM189"/>
  <c r="AM649"/>
  <c r="AM437"/>
  <c r="AM188"/>
  <c r="AM230"/>
  <c r="AM701"/>
  <c r="AM177"/>
  <c r="AM369"/>
  <c r="AM448"/>
  <c r="AM146"/>
  <c r="AM199"/>
  <c r="AM579"/>
  <c r="AM692"/>
  <c r="AM281"/>
  <c r="AM300"/>
  <c r="AM566"/>
  <c r="AM170"/>
  <c r="AM396"/>
  <c r="AM421"/>
  <c r="AM459"/>
  <c r="AM545"/>
  <c r="AM262"/>
  <c r="AM618"/>
  <c r="AM438"/>
  <c r="AM274"/>
  <c r="AM355"/>
  <c r="AM753"/>
  <c r="AM571"/>
  <c r="AM326"/>
  <c r="AM675"/>
  <c r="AM833"/>
  <c r="AM809"/>
  <c r="AM727"/>
  <c r="AM251"/>
  <c r="AM716"/>
  <c r="AM664"/>
  <c r="AM861"/>
  <c r="AM615"/>
  <c r="AM536"/>
  <c r="AM560"/>
  <c r="AM589"/>
  <c r="AM693"/>
  <c r="AM519"/>
  <c r="AM128"/>
  <c r="AM543"/>
  <c r="AM760"/>
  <c r="AM364"/>
  <c r="AM734"/>
  <c r="AM825"/>
  <c r="AM644"/>
  <c r="AM695"/>
  <c r="AM573"/>
  <c r="AM521"/>
  <c r="AM561"/>
  <c r="AM655"/>
  <c r="AM548"/>
  <c r="AM677"/>
  <c r="AM797"/>
  <c r="AM717"/>
  <c r="AM247"/>
  <c r="AM862"/>
  <c r="AM418"/>
  <c r="AM286"/>
  <c r="AM273"/>
  <c r="AM390"/>
  <c r="AM261"/>
  <c r="AM403"/>
  <c r="AM221"/>
  <c r="AM429"/>
  <c r="AM365"/>
  <c r="AM130"/>
  <c r="AM416"/>
  <c r="AM370"/>
  <c r="AM198"/>
  <c r="AM242"/>
  <c r="AM681"/>
  <c r="AM125"/>
  <c r="AM631"/>
  <c r="AM385"/>
  <c r="AM118"/>
  <c r="AM240"/>
  <c r="AM187"/>
  <c r="AM126"/>
  <c r="AM147"/>
  <c r="AM282"/>
  <c r="AM196"/>
  <c r="AM386"/>
  <c r="AM597"/>
  <c r="AM612"/>
  <c r="AM158"/>
  <c r="AM120"/>
  <c r="AM292"/>
  <c r="AM818"/>
  <c r="AM640"/>
  <c r="AM456"/>
  <c r="AM136"/>
  <c r="AM229"/>
  <c r="AM248"/>
  <c r="AM213"/>
  <c r="AM430"/>
  <c r="AM703"/>
  <c r="AM768"/>
  <c r="AM860"/>
  <c r="AM314"/>
  <c r="AM792"/>
  <c r="AM378"/>
  <c r="AM178"/>
  <c r="AM161"/>
  <c r="AM779"/>
  <c r="AM844"/>
  <c r="AM154"/>
  <c r="AM623"/>
  <c r="AM317"/>
  <c r="AM404"/>
  <c r="AM222"/>
  <c r="AM303"/>
  <c r="AM180"/>
  <c r="AM653"/>
  <c r="AM744"/>
  <c r="AM210"/>
  <c r="AM366"/>
  <c r="AM736"/>
  <c r="AM641"/>
  <c r="AM751"/>
  <c r="AM592"/>
  <c r="AM603"/>
  <c r="AM265"/>
  <c r="AM786"/>
  <c r="AM836"/>
  <c r="AM260"/>
  <c r="AM117"/>
  <c r="AM707"/>
  <c r="AM849"/>
  <c r="AM810"/>
  <c r="AM234"/>
  <c r="AM169"/>
  <c r="AM771"/>
  <c r="AM143"/>
  <c r="AM625"/>
  <c r="AM156"/>
  <c r="AM208"/>
  <c r="AL856"/>
  <c r="AL804"/>
  <c r="AL830"/>
  <c r="AL557"/>
  <c r="AL609"/>
  <c r="AL531"/>
  <c r="AL687"/>
  <c r="AL635"/>
  <c r="AL583"/>
  <c r="AL661"/>
  <c r="AL426"/>
  <c r="AL374"/>
  <c r="AL270"/>
  <c r="AL218"/>
  <c r="AL127"/>
  <c r="AL843"/>
  <c r="AL778"/>
  <c r="AL700"/>
  <c r="AL622"/>
  <c r="AL544"/>
  <c r="AL505"/>
  <c r="AL869"/>
  <c r="AL492"/>
  <c r="AL439"/>
  <c r="AL283"/>
  <c r="AL231"/>
  <c r="AL153"/>
  <c r="AL726"/>
  <c r="AL648"/>
  <c r="AL570"/>
  <c r="AL5" i="24"/>
  <c r="AM4" i="18"/>
  <c r="AL713"/>
  <c r="AL140"/>
  <c r="AL791"/>
  <c r="AL765"/>
  <c r="AL400"/>
  <c r="AL296"/>
  <c r="AL244"/>
  <c r="AL179"/>
  <c r="AL817"/>
  <c r="AL413"/>
  <c r="AL257"/>
  <c r="AL88"/>
  <c r="AL752"/>
  <c r="AL674"/>
  <c r="AL596"/>
  <c r="AK309" l="1"/>
  <c r="AL299"/>
  <c r="AK322"/>
  <c r="AL312"/>
  <c r="AK205"/>
  <c r="AL195"/>
  <c r="AK192"/>
  <c r="AL182"/>
  <c r="AM830"/>
  <c r="AK348"/>
  <c r="AL338"/>
  <c r="AM804"/>
  <c r="AL377"/>
  <c r="AK387"/>
  <c r="AK361"/>
  <c r="AL351"/>
  <c r="AK452"/>
  <c r="AL442"/>
  <c r="AK465"/>
  <c r="AL455"/>
  <c r="AN109"/>
  <c r="AN511"/>
  <c r="AN514"/>
  <c r="AN113"/>
  <c r="AN108"/>
  <c r="AN104"/>
  <c r="AN512"/>
  <c r="AN105"/>
  <c r="AN510"/>
  <c r="AN112"/>
  <c r="AN111"/>
  <c r="AN516"/>
  <c r="AN515"/>
  <c r="AN517"/>
  <c r="AN508"/>
  <c r="AN509"/>
  <c r="AN107"/>
  <c r="AN106"/>
  <c r="AN513"/>
  <c r="AN110"/>
  <c r="AL24" i="24"/>
  <c r="AL32" s="1"/>
  <c r="AM8"/>
  <c r="AM765" i="18"/>
  <c r="AN4"/>
  <c r="AM5" i="24"/>
  <c r="AN485" i="18"/>
  <c r="AN857"/>
  <c r="AN795"/>
  <c r="AN496"/>
  <c r="AN504"/>
  <c r="AN526"/>
  <c r="AN535"/>
  <c r="AN556"/>
  <c r="AN569"/>
  <c r="AN578"/>
  <c r="AN587"/>
  <c r="AN595"/>
  <c r="AN608"/>
  <c r="AN617"/>
  <c r="AN634"/>
  <c r="AN643"/>
  <c r="AN652"/>
  <c r="AN665"/>
  <c r="AN673"/>
  <c r="AN686"/>
  <c r="AN699"/>
  <c r="AN712"/>
  <c r="AN725"/>
  <c r="AN738"/>
  <c r="AN747"/>
  <c r="AN764"/>
  <c r="AN773"/>
  <c r="AN782"/>
  <c r="AN808"/>
  <c r="AN816"/>
  <c r="AN829"/>
  <c r="AN842"/>
  <c r="AN855"/>
  <c r="AN486"/>
  <c r="AN865"/>
  <c r="AN497"/>
  <c r="AN529"/>
  <c r="AN562"/>
  <c r="AN614"/>
  <c r="AN666"/>
  <c r="AN696"/>
  <c r="AN748"/>
  <c r="AN770"/>
  <c r="AN789"/>
  <c r="AN824"/>
  <c r="AN846"/>
  <c r="AN483"/>
  <c r="AN491"/>
  <c r="AN493"/>
  <c r="AN502"/>
  <c r="AN532"/>
  <c r="AN550"/>
  <c r="AN576"/>
  <c r="AN593"/>
  <c r="AN610"/>
  <c r="AN628"/>
  <c r="AN654"/>
  <c r="AN671"/>
  <c r="AN688"/>
  <c r="AN706"/>
  <c r="AN732"/>
  <c r="AN749"/>
  <c r="AN766"/>
  <c r="AN805"/>
  <c r="AN831"/>
  <c r="AN484"/>
  <c r="AN859"/>
  <c r="AN800"/>
  <c r="AN499"/>
  <c r="AN523"/>
  <c r="AN542"/>
  <c r="AN564"/>
  <c r="AN586"/>
  <c r="AN605"/>
  <c r="AN627"/>
  <c r="AN646"/>
  <c r="AN668"/>
  <c r="AN690"/>
  <c r="AN709"/>
  <c r="AN731"/>
  <c r="AN750"/>
  <c r="AN772"/>
  <c r="AN807"/>
  <c r="AN826"/>
  <c r="AN848"/>
  <c r="AN102"/>
  <c r="AN114" s="1"/>
  <c r="AN115"/>
  <c r="AN167"/>
  <c r="AN206"/>
  <c r="AN232"/>
  <c r="AN258"/>
  <c r="AN284"/>
  <c r="AN310"/>
  <c r="AN336"/>
  <c r="AN362"/>
  <c r="AN388"/>
  <c r="AN414"/>
  <c r="AN440"/>
  <c r="AO3"/>
  <c r="AN480"/>
  <c r="AN489"/>
  <c r="AN866"/>
  <c r="AN799"/>
  <c r="AN500"/>
  <c r="AN522"/>
  <c r="AN530"/>
  <c r="AN539"/>
  <c r="AN565"/>
  <c r="AN574"/>
  <c r="AN582"/>
  <c r="AN591"/>
  <c r="AN600"/>
  <c r="AN613"/>
  <c r="AN630"/>
  <c r="AN639"/>
  <c r="AN647"/>
  <c r="AN660"/>
  <c r="AN669"/>
  <c r="AN678"/>
  <c r="AN691"/>
  <c r="AN704"/>
  <c r="AN721"/>
  <c r="AN730"/>
  <c r="AN743"/>
  <c r="AN756"/>
  <c r="AN769"/>
  <c r="AN777"/>
  <c r="AN790"/>
  <c r="AN812"/>
  <c r="AN821"/>
  <c r="AN834"/>
  <c r="AN847"/>
  <c r="AN482"/>
  <c r="AN490"/>
  <c r="AN798"/>
  <c r="AN501"/>
  <c r="AN540"/>
  <c r="AN581"/>
  <c r="AN633"/>
  <c r="AN685"/>
  <c r="AN718"/>
  <c r="AN737"/>
  <c r="AN759"/>
  <c r="AN781"/>
  <c r="AN813"/>
  <c r="AN835"/>
  <c r="AN854"/>
  <c r="AN487"/>
  <c r="AN864"/>
  <c r="AN498"/>
  <c r="AN506"/>
  <c r="AN518" s="1"/>
  <c r="AN524"/>
  <c r="AN541"/>
  <c r="AN558"/>
  <c r="AN584"/>
  <c r="AN602"/>
  <c r="AN619"/>
  <c r="AN636"/>
  <c r="AN662"/>
  <c r="AN680"/>
  <c r="AN697"/>
  <c r="AN714"/>
  <c r="AN740"/>
  <c r="AN758"/>
  <c r="AN784"/>
  <c r="AN823"/>
  <c r="AN840"/>
  <c r="AN488"/>
  <c r="AN867"/>
  <c r="AN495"/>
  <c r="AN503"/>
  <c r="AN534"/>
  <c r="AN553"/>
  <c r="AN575"/>
  <c r="AN594"/>
  <c r="AN616"/>
  <c r="AN638"/>
  <c r="AN657"/>
  <c r="AN679"/>
  <c r="AN698"/>
  <c r="AN720"/>
  <c r="AN742"/>
  <c r="AN761"/>
  <c r="AN783"/>
  <c r="AN815"/>
  <c r="AN837"/>
  <c r="AN76"/>
  <c r="AN141"/>
  <c r="AN193"/>
  <c r="AN219"/>
  <c r="AN245"/>
  <c r="AN271"/>
  <c r="AN297"/>
  <c r="AN323"/>
  <c r="AN349"/>
  <c r="AN375"/>
  <c r="AN401"/>
  <c r="AN427"/>
  <c r="AN453"/>
  <c r="AN84"/>
  <c r="AN79"/>
  <c r="AN96"/>
  <c r="AN86"/>
  <c r="AN81"/>
  <c r="AN91"/>
  <c r="AN83"/>
  <c r="AN82"/>
  <c r="AN85"/>
  <c r="AN811"/>
  <c r="AN567"/>
  <c r="AN568"/>
  <c r="AN785"/>
  <c r="AN708"/>
  <c r="AN651"/>
  <c r="AN547"/>
  <c r="AN308"/>
  <c r="AN827"/>
  <c r="AN853"/>
  <c r="AN552"/>
  <c r="AN528"/>
  <c r="AN852"/>
  <c r="AN412"/>
  <c r="AN776"/>
  <c r="AN383"/>
  <c r="AN287"/>
  <c r="AN183"/>
  <c r="AN95"/>
  <c r="AN87"/>
  <c r="AN78"/>
  <c r="AN97"/>
  <c r="AN94"/>
  <c r="AN92"/>
  <c r="AN80"/>
  <c r="AN99"/>
  <c r="AN100"/>
  <c r="AN93"/>
  <c r="AN98"/>
  <c r="AN89"/>
  <c r="AN787"/>
  <c r="AN606"/>
  <c r="AN735"/>
  <c r="AN851"/>
  <c r="AN803"/>
  <c r="AN745"/>
  <c r="AN537"/>
  <c r="AN672"/>
  <c r="AN395"/>
  <c r="AN719"/>
  <c r="AN839"/>
  <c r="AN722"/>
  <c r="AN710"/>
  <c r="AN682"/>
  <c r="AN604"/>
  <c r="AN667"/>
  <c r="AN850"/>
  <c r="AN527"/>
  <c r="AN723"/>
  <c r="AN656"/>
  <c r="AN420"/>
  <c r="AN241"/>
  <c r="AN315"/>
  <c r="AN203"/>
  <c r="AN409"/>
  <c r="AN276"/>
  <c r="AN626"/>
  <c r="AN828"/>
  <c r="AN201"/>
  <c r="AN266"/>
  <c r="AN165"/>
  <c r="AN264"/>
  <c r="AN212"/>
  <c r="AN279"/>
  <c r="AN175"/>
  <c r="AN621"/>
  <c r="AN215"/>
  <c r="AN399"/>
  <c r="AN423"/>
  <c r="AN224"/>
  <c r="AN538"/>
  <c r="AN802"/>
  <c r="AN555"/>
  <c r="AN763"/>
  <c r="AN580"/>
  <c r="AN711"/>
  <c r="AN334"/>
  <c r="AN525"/>
  <c r="AN549"/>
  <c r="AN607"/>
  <c r="AN757"/>
  <c r="AN746"/>
  <c r="AN684"/>
  <c r="AN642"/>
  <c r="AN645"/>
  <c r="AN599"/>
  <c r="AN256"/>
  <c r="AN551"/>
  <c r="AN868"/>
  <c r="AN577"/>
  <c r="AN794"/>
  <c r="AN239"/>
  <c r="AN632"/>
  <c r="AN563"/>
  <c r="AN590"/>
  <c r="AN458"/>
  <c r="AN601"/>
  <c r="AN275"/>
  <c r="AN160"/>
  <c r="AN217"/>
  <c r="AN157"/>
  <c r="AN319"/>
  <c r="AN307"/>
  <c r="AN305"/>
  <c r="AN392"/>
  <c r="AN252"/>
  <c r="AN393"/>
  <c r="AN340"/>
  <c r="AN164"/>
  <c r="AN380"/>
  <c r="AN197"/>
  <c r="AN330"/>
  <c r="AN313"/>
  <c r="AN186"/>
  <c r="AN184"/>
  <c r="AN620"/>
  <c r="AN433"/>
  <c r="AN381"/>
  <c r="AN139"/>
  <c r="AN278"/>
  <c r="AN424"/>
  <c r="AN425"/>
  <c r="AN431"/>
  <c r="AN294"/>
  <c r="AN249"/>
  <c r="AN171"/>
  <c r="AN263"/>
  <c r="AN255"/>
  <c r="AN411"/>
  <c r="AN176"/>
  <c r="AN119"/>
  <c r="AN408"/>
  <c r="AN360"/>
  <c r="AN774"/>
  <c r="AN419"/>
  <c r="AN151"/>
  <c r="AN341"/>
  <c r="AN450"/>
  <c r="AN269"/>
  <c r="AN289"/>
  <c r="AN304"/>
  <c r="AN174"/>
  <c r="AN356"/>
  <c r="AN358"/>
  <c r="AN462"/>
  <c r="AN138"/>
  <c r="AN122"/>
  <c r="AN379"/>
  <c r="AN368"/>
  <c r="AN353"/>
  <c r="AN301"/>
  <c r="AN394"/>
  <c r="AN705"/>
  <c r="AN172"/>
  <c r="AN670"/>
  <c r="AN588"/>
  <c r="AN204"/>
  <c r="AN159"/>
  <c r="AN150"/>
  <c r="AN235"/>
  <c r="AN406"/>
  <c r="AN254"/>
  <c r="AN238"/>
  <c r="AN226"/>
  <c r="AN343"/>
  <c r="AN820"/>
  <c r="AN410"/>
  <c r="AN145"/>
  <c r="AN342"/>
  <c r="AN131"/>
  <c r="AN288"/>
  <c r="AN359"/>
  <c r="AN321"/>
  <c r="AN209"/>
  <c r="AN302"/>
  <c r="AN367"/>
  <c r="AN332"/>
  <c r="AN382"/>
  <c r="AN243"/>
  <c r="AN443"/>
  <c r="AN277"/>
  <c r="AN320"/>
  <c r="AN346"/>
  <c r="AN200"/>
  <c r="AN227"/>
  <c r="AN121"/>
  <c r="AN373"/>
  <c r="AN295"/>
  <c r="AN371"/>
  <c r="AN461"/>
  <c r="AN372"/>
  <c r="AN291"/>
  <c r="AN658"/>
  <c r="AN814"/>
  <c r="AN775"/>
  <c r="AN683"/>
  <c r="AN863"/>
  <c r="AN724"/>
  <c r="AN152"/>
  <c r="AN629"/>
  <c r="AN841"/>
  <c r="AN659"/>
  <c r="AN694"/>
  <c r="AN755"/>
  <c r="AN822"/>
  <c r="AN554"/>
  <c r="AN762"/>
  <c r="AN733"/>
  <c r="AN344"/>
  <c r="AN457"/>
  <c r="AN225"/>
  <c r="AN163"/>
  <c r="AN290"/>
  <c r="AN331"/>
  <c r="AN463"/>
  <c r="AN445"/>
  <c r="AN329"/>
  <c r="AN449"/>
  <c r="AN173"/>
  <c r="AN185"/>
  <c r="AN250"/>
  <c r="AN422"/>
  <c r="AN339"/>
  <c r="AN134"/>
  <c r="AN357"/>
  <c r="AN327"/>
  <c r="AN268"/>
  <c r="AN190"/>
  <c r="AN788"/>
  <c r="AN451"/>
  <c r="AN354"/>
  <c r="AN328"/>
  <c r="AN191"/>
  <c r="AN133"/>
  <c r="AN149"/>
  <c r="AN838"/>
  <c r="AN124"/>
  <c r="AN417"/>
  <c r="AN444"/>
  <c r="AN237"/>
  <c r="AN223"/>
  <c r="AN306"/>
  <c r="AN405"/>
  <c r="AN267"/>
  <c r="AN162"/>
  <c r="AN123"/>
  <c r="AN214"/>
  <c r="AN432"/>
  <c r="AN345"/>
  <c r="AN436"/>
  <c r="AN293"/>
  <c r="AN318"/>
  <c r="AN434"/>
  <c r="AN202"/>
  <c r="AN253"/>
  <c r="AN216"/>
  <c r="AN460"/>
  <c r="AN796"/>
  <c r="AN447"/>
  <c r="AN801"/>
  <c r="AN135"/>
  <c r="AN398"/>
  <c r="AN446"/>
  <c r="AN397"/>
  <c r="AN132"/>
  <c r="AN148"/>
  <c r="AN464"/>
  <c r="AN352"/>
  <c r="AN407"/>
  <c r="AN333"/>
  <c r="AN144"/>
  <c r="AN228"/>
  <c r="AN391"/>
  <c r="AN435"/>
  <c r="AN280"/>
  <c r="AN370"/>
  <c r="AN211"/>
  <c r="AN198"/>
  <c r="AN242"/>
  <c r="AN681"/>
  <c r="AN125"/>
  <c r="AN631"/>
  <c r="AN385"/>
  <c r="AN118"/>
  <c r="AN240"/>
  <c r="AN187"/>
  <c r="AN126"/>
  <c r="AN147"/>
  <c r="AN282"/>
  <c r="AN196"/>
  <c r="AN386"/>
  <c r="AN701"/>
  <c r="AN158"/>
  <c r="AN120"/>
  <c r="AN292"/>
  <c r="AN692"/>
  <c r="AN456"/>
  <c r="AN136"/>
  <c r="AN229"/>
  <c r="AN248"/>
  <c r="AN213"/>
  <c r="AN430"/>
  <c r="AN545"/>
  <c r="AN378"/>
  <c r="AN178"/>
  <c r="AN161"/>
  <c r="AN571"/>
  <c r="AN753"/>
  <c r="AN703"/>
  <c r="AN317"/>
  <c r="AN404"/>
  <c r="AN222"/>
  <c r="AN303"/>
  <c r="AN727"/>
  <c r="AN809"/>
  <c r="AN833"/>
  <c r="AN675"/>
  <c r="AN210"/>
  <c r="AN366"/>
  <c r="AN615"/>
  <c r="AN861"/>
  <c r="AN716"/>
  <c r="AN560"/>
  <c r="AN519"/>
  <c r="AN693"/>
  <c r="AN751"/>
  <c r="AN592"/>
  <c r="AN265"/>
  <c r="AN603"/>
  <c r="AN644"/>
  <c r="AN825"/>
  <c r="AN797"/>
  <c r="AN677"/>
  <c r="AN548"/>
  <c r="AN707"/>
  <c r="AN849"/>
  <c r="AN247"/>
  <c r="AN273"/>
  <c r="AN418"/>
  <c r="AN771"/>
  <c r="AN403"/>
  <c r="AN261"/>
  <c r="AN143"/>
  <c r="AN625"/>
  <c r="AN221"/>
  <c r="AN156"/>
  <c r="AN208"/>
  <c r="AN236"/>
  <c r="AN384"/>
  <c r="AN347"/>
  <c r="AN316"/>
  <c r="AN137"/>
  <c r="AN189"/>
  <c r="AN437"/>
  <c r="AN188"/>
  <c r="AN230"/>
  <c r="AN649"/>
  <c r="AN177"/>
  <c r="AN369"/>
  <c r="AN448"/>
  <c r="AN146"/>
  <c r="AN199"/>
  <c r="AN579"/>
  <c r="AN281"/>
  <c r="AN300"/>
  <c r="AN566"/>
  <c r="AN170"/>
  <c r="AN396"/>
  <c r="AN421"/>
  <c r="AN459"/>
  <c r="AN597"/>
  <c r="AN609" s="1"/>
  <c r="AN612"/>
  <c r="AN262"/>
  <c r="AN618"/>
  <c r="AN438"/>
  <c r="AN274"/>
  <c r="AN355"/>
  <c r="AN640"/>
  <c r="AN818"/>
  <c r="AN326"/>
  <c r="AN792"/>
  <c r="AN804" s="1"/>
  <c r="AN314"/>
  <c r="AN860"/>
  <c r="AN768"/>
  <c r="AN251"/>
  <c r="AN623"/>
  <c r="AN154"/>
  <c r="AN844"/>
  <c r="AN779"/>
  <c r="AN536"/>
  <c r="AN664"/>
  <c r="AN180"/>
  <c r="AN744"/>
  <c r="AN653"/>
  <c r="AN641"/>
  <c r="AN128"/>
  <c r="AN736"/>
  <c r="AN589"/>
  <c r="AN760"/>
  <c r="AN543"/>
  <c r="AN364"/>
  <c r="AN734"/>
  <c r="AN695"/>
  <c r="AN786"/>
  <c r="AN521"/>
  <c r="AN573"/>
  <c r="AN561"/>
  <c r="AN836"/>
  <c r="AN655"/>
  <c r="AN117"/>
  <c r="AN260"/>
  <c r="AN717"/>
  <c r="AN862"/>
  <c r="AN810"/>
  <c r="AN169"/>
  <c r="AN234"/>
  <c r="AN286"/>
  <c r="AN390"/>
  <c r="AN130"/>
  <c r="AN365"/>
  <c r="AN429"/>
  <c r="AN416"/>
  <c r="AM166"/>
  <c r="AM791"/>
  <c r="AM140"/>
  <c r="AM687"/>
  <c r="AM583"/>
  <c r="AM713"/>
  <c r="AM661"/>
  <c r="AM426"/>
  <c r="AM374"/>
  <c r="AM270"/>
  <c r="AM218"/>
  <c r="AM127"/>
  <c r="AM843"/>
  <c r="AM778"/>
  <c r="AM700"/>
  <c r="AM622"/>
  <c r="AM544"/>
  <c r="AM505"/>
  <c r="AM869"/>
  <c r="AM413"/>
  <c r="AM257"/>
  <c r="AM88"/>
  <c r="AM752"/>
  <c r="AM674"/>
  <c r="AM596"/>
  <c r="AM635"/>
  <c r="AM856"/>
  <c r="AM609"/>
  <c r="AM531"/>
  <c r="AM557"/>
  <c r="AM101"/>
  <c r="AM400"/>
  <c r="AM296"/>
  <c r="AM244"/>
  <c r="AM179"/>
  <c r="AM817"/>
  <c r="AM439"/>
  <c r="AM283"/>
  <c r="AM231"/>
  <c r="AM153"/>
  <c r="AM726"/>
  <c r="AM648"/>
  <c r="AM570"/>
  <c r="AM492"/>
  <c r="AL192" l="1"/>
  <c r="AM182"/>
  <c r="AL205"/>
  <c r="AM195"/>
  <c r="AM312"/>
  <c r="AL322"/>
  <c r="AL309"/>
  <c r="AM299"/>
  <c r="AN856"/>
  <c r="AN830"/>
  <c r="AL348"/>
  <c r="AM338"/>
  <c r="AM351"/>
  <c r="AL361"/>
  <c r="AN166"/>
  <c r="AM377"/>
  <c r="AL387"/>
  <c r="AM455"/>
  <c r="AL465"/>
  <c r="AM442"/>
  <c r="AL452"/>
  <c r="AO107"/>
  <c r="AO508"/>
  <c r="AO515"/>
  <c r="AO510"/>
  <c r="AO512"/>
  <c r="AO108"/>
  <c r="AO514"/>
  <c r="AO109"/>
  <c r="AO111"/>
  <c r="AO513"/>
  <c r="AO110"/>
  <c r="AO106"/>
  <c r="AO509"/>
  <c r="AO517"/>
  <c r="AO516"/>
  <c r="AO112"/>
  <c r="AO105"/>
  <c r="AO104"/>
  <c r="AO113"/>
  <c r="AO511"/>
  <c r="AN635"/>
  <c r="AN8" i="24"/>
  <c r="AM24"/>
  <c r="AM32" s="1"/>
  <c r="AN101" i="18"/>
  <c r="AO483"/>
  <c r="AO491"/>
  <c r="AO493"/>
  <c r="AO502"/>
  <c r="AO532"/>
  <c r="AO550"/>
  <c r="AO576"/>
  <c r="AO593"/>
  <c r="AO610"/>
  <c r="AO628"/>
  <c r="AO654"/>
  <c r="AO671"/>
  <c r="AO688"/>
  <c r="AO706"/>
  <c r="AO732"/>
  <c r="AO749"/>
  <c r="AO766"/>
  <c r="AO805"/>
  <c r="AO831"/>
  <c r="AO484"/>
  <c r="AO859"/>
  <c r="AO800"/>
  <c r="AO499"/>
  <c r="AO523"/>
  <c r="AO542"/>
  <c r="AO564"/>
  <c r="AO480"/>
  <c r="AO795"/>
  <c r="AO526"/>
  <c r="AO569"/>
  <c r="AO587"/>
  <c r="AO613"/>
  <c r="AO639"/>
  <c r="AO665"/>
  <c r="AO691"/>
  <c r="AO725"/>
  <c r="AO769"/>
  <c r="AO808"/>
  <c r="AO834"/>
  <c r="AO482"/>
  <c r="AO865"/>
  <c r="AO497"/>
  <c r="AO540"/>
  <c r="AO581"/>
  <c r="AO633"/>
  <c r="AO685"/>
  <c r="AO718"/>
  <c r="AO737"/>
  <c r="AO759"/>
  <c r="AO781"/>
  <c r="AO813"/>
  <c r="AO835"/>
  <c r="AO854"/>
  <c r="AO857"/>
  <c r="AO799"/>
  <c r="AO504"/>
  <c r="AO530"/>
  <c r="AO556"/>
  <c r="AO574"/>
  <c r="AO591"/>
  <c r="AO608"/>
  <c r="AO634"/>
  <c r="AO652"/>
  <c r="AO669"/>
  <c r="AO686"/>
  <c r="AO712"/>
  <c r="AO730"/>
  <c r="AO747"/>
  <c r="AO764"/>
  <c r="AO782"/>
  <c r="AO812"/>
  <c r="AO829"/>
  <c r="AO855"/>
  <c r="AO501"/>
  <c r="AO594"/>
  <c r="AO616"/>
  <c r="AO638"/>
  <c r="AO657"/>
  <c r="AO679"/>
  <c r="AO698"/>
  <c r="AO720"/>
  <c r="AO742"/>
  <c r="AO761"/>
  <c r="AO783"/>
  <c r="AO815"/>
  <c r="AO837"/>
  <c r="AO76"/>
  <c r="AO141"/>
  <c r="AO193"/>
  <c r="AO219"/>
  <c r="AO245"/>
  <c r="AO271"/>
  <c r="AO297"/>
  <c r="AO323"/>
  <c r="AO349"/>
  <c r="AO375"/>
  <c r="AO401"/>
  <c r="AO427"/>
  <c r="AO453"/>
  <c r="AO487"/>
  <c r="AO864"/>
  <c r="AO498"/>
  <c r="AO506"/>
  <c r="AO518" s="1"/>
  <c r="AO524"/>
  <c r="AO541"/>
  <c r="AO558"/>
  <c r="AO584"/>
  <c r="AO602"/>
  <c r="AO619"/>
  <c r="AO636"/>
  <c r="AO662"/>
  <c r="AO680"/>
  <c r="AO697"/>
  <c r="AO714"/>
  <c r="AO740"/>
  <c r="AO758"/>
  <c r="AO784"/>
  <c r="AO823"/>
  <c r="AO840"/>
  <c r="AO488"/>
  <c r="AO867"/>
  <c r="AO495"/>
  <c r="AO503"/>
  <c r="AO534"/>
  <c r="AO553"/>
  <c r="AO575"/>
  <c r="AO489"/>
  <c r="AO500"/>
  <c r="AO535"/>
  <c r="AO578"/>
  <c r="AO595"/>
  <c r="AO630"/>
  <c r="AO647"/>
  <c r="AO673"/>
  <c r="AO699"/>
  <c r="AO743"/>
  <c r="AO777"/>
  <c r="AO816"/>
  <c r="AO842"/>
  <c r="AO490"/>
  <c r="AO798"/>
  <c r="AO529"/>
  <c r="AO562"/>
  <c r="AO614"/>
  <c r="AO666"/>
  <c r="AO696"/>
  <c r="AO748"/>
  <c r="AO770"/>
  <c r="AO789"/>
  <c r="AO824"/>
  <c r="AO846"/>
  <c r="AO485"/>
  <c r="AO866"/>
  <c r="AO496"/>
  <c r="AO522"/>
  <c r="AO539"/>
  <c r="AO565"/>
  <c r="AO582"/>
  <c r="AO600"/>
  <c r="AO617"/>
  <c r="AO643"/>
  <c r="AO660"/>
  <c r="AO678"/>
  <c r="AO704"/>
  <c r="AO721"/>
  <c r="AO738"/>
  <c r="AO756"/>
  <c r="AO773"/>
  <c r="AO790"/>
  <c r="AO821"/>
  <c r="AO847"/>
  <c r="AO486"/>
  <c r="AO586"/>
  <c r="AO605"/>
  <c r="AO627"/>
  <c r="AO646"/>
  <c r="AO668"/>
  <c r="AO690"/>
  <c r="AO709"/>
  <c r="AO750"/>
  <c r="AO807"/>
  <c r="AO848"/>
  <c r="AO115"/>
  <c r="AO206"/>
  <c r="AO258"/>
  <c r="AO310"/>
  <c r="AO362"/>
  <c r="AO414"/>
  <c r="AP3"/>
  <c r="AO731"/>
  <c r="AO772"/>
  <c r="AO826"/>
  <c r="AO102"/>
  <c r="AO114" s="1"/>
  <c r="AO167"/>
  <c r="AO232"/>
  <c r="AO284"/>
  <c r="AO336"/>
  <c r="AO388"/>
  <c r="AO440"/>
  <c r="AO78"/>
  <c r="AO97"/>
  <c r="AO83"/>
  <c r="AO100"/>
  <c r="AO85"/>
  <c r="AO82"/>
  <c r="AO80"/>
  <c r="AO79"/>
  <c r="AO96"/>
  <c r="AO81"/>
  <c r="AO787"/>
  <c r="AO606"/>
  <c r="AO735"/>
  <c r="AO851"/>
  <c r="AO803"/>
  <c r="AO745"/>
  <c r="AO537"/>
  <c r="AO672"/>
  <c r="AO395"/>
  <c r="AO719"/>
  <c r="AO839"/>
  <c r="AO722"/>
  <c r="AO710"/>
  <c r="AO682"/>
  <c r="AO604"/>
  <c r="AO667"/>
  <c r="AO850"/>
  <c r="AO527"/>
  <c r="AO723"/>
  <c r="AO656"/>
  <c r="AO420"/>
  <c r="AO241"/>
  <c r="AO86"/>
  <c r="AO91"/>
  <c r="AO92"/>
  <c r="AO84"/>
  <c r="AO98"/>
  <c r="AO93"/>
  <c r="AO99"/>
  <c r="AO87"/>
  <c r="AO95"/>
  <c r="AO94"/>
  <c r="AO89"/>
  <c r="AO811"/>
  <c r="AO567"/>
  <c r="AO568"/>
  <c r="AO785"/>
  <c r="AO708"/>
  <c r="AO651"/>
  <c r="AO547"/>
  <c r="AO308"/>
  <c r="AO827"/>
  <c r="AO853"/>
  <c r="AO552"/>
  <c r="AO528"/>
  <c r="AO852"/>
  <c r="AO412"/>
  <c r="AO776"/>
  <c r="AO383"/>
  <c r="AO287"/>
  <c r="AO183"/>
  <c r="AO382"/>
  <c r="AO243"/>
  <c r="AO443"/>
  <c r="AO277"/>
  <c r="AO320"/>
  <c r="AO346"/>
  <c r="AO200"/>
  <c r="AO227"/>
  <c r="AO121"/>
  <c r="AO373"/>
  <c r="AO295"/>
  <c r="AO371"/>
  <c r="AO461"/>
  <c r="AO372"/>
  <c r="AO291"/>
  <c r="AO658"/>
  <c r="AO814"/>
  <c r="AO775"/>
  <c r="AO683"/>
  <c r="AO863"/>
  <c r="AO724"/>
  <c r="AO152"/>
  <c r="AO629"/>
  <c r="AO841"/>
  <c r="AO659"/>
  <c r="AO694"/>
  <c r="AO755"/>
  <c r="AO822"/>
  <c r="AO554"/>
  <c r="AO733"/>
  <c r="AO344"/>
  <c r="AO163"/>
  <c r="AO290"/>
  <c r="AO331"/>
  <c r="AO463"/>
  <c r="AO445"/>
  <c r="AO329"/>
  <c r="AO449"/>
  <c r="AO173"/>
  <c r="AO185"/>
  <c r="AO250"/>
  <c r="AO422"/>
  <c r="AO339"/>
  <c r="AO134"/>
  <c r="AO357"/>
  <c r="AO327"/>
  <c r="AO268"/>
  <c r="AO190"/>
  <c r="AO788"/>
  <c r="AO276"/>
  <c r="AO451"/>
  <c r="AO354"/>
  <c r="AO328"/>
  <c r="AO191"/>
  <c r="AO133"/>
  <c r="AO149"/>
  <c r="AO838"/>
  <c r="AO124"/>
  <c r="AO417"/>
  <c r="AO444"/>
  <c r="AO237"/>
  <c r="AO223"/>
  <c r="AO306"/>
  <c r="AO405"/>
  <c r="AO267"/>
  <c r="AO162"/>
  <c r="AO123"/>
  <c r="AO214"/>
  <c r="AO432"/>
  <c r="AO345"/>
  <c r="AO436"/>
  <c r="AO293"/>
  <c r="AO318"/>
  <c r="AO434"/>
  <c r="AO202"/>
  <c r="AO253"/>
  <c r="AO216"/>
  <c r="AO460"/>
  <c r="AO796"/>
  <c r="AO447"/>
  <c r="AO801"/>
  <c r="AO762"/>
  <c r="AO135"/>
  <c r="AO398"/>
  <c r="AO446"/>
  <c r="AO397"/>
  <c r="AO132"/>
  <c r="AO148"/>
  <c r="AO464"/>
  <c r="AO352"/>
  <c r="AO407"/>
  <c r="AO333"/>
  <c r="AO144"/>
  <c r="AO228"/>
  <c r="AO391"/>
  <c r="AO435"/>
  <c r="AO280"/>
  <c r="AO315"/>
  <c r="AO203"/>
  <c r="AO409"/>
  <c r="AO626"/>
  <c r="AO828"/>
  <c r="AO201"/>
  <c r="AO266"/>
  <c r="AO165"/>
  <c r="AO264"/>
  <c r="AO212"/>
  <c r="AO279"/>
  <c r="AO175"/>
  <c r="AO621"/>
  <c r="AO215"/>
  <c r="AO399"/>
  <c r="AO423"/>
  <c r="AO224"/>
  <c r="AO538"/>
  <c r="AO802"/>
  <c r="AO555"/>
  <c r="AO763"/>
  <c r="AO580"/>
  <c r="AO711"/>
  <c r="AO334"/>
  <c r="AO525"/>
  <c r="AO549"/>
  <c r="AO607"/>
  <c r="AO757"/>
  <c r="AO746"/>
  <c r="AO684"/>
  <c r="AO642"/>
  <c r="AO645"/>
  <c r="AO599"/>
  <c r="AO256"/>
  <c r="AO551"/>
  <c r="AO868"/>
  <c r="AO577"/>
  <c r="AO794"/>
  <c r="AO239"/>
  <c r="AO632"/>
  <c r="AO563"/>
  <c r="AO590"/>
  <c r="AO458"/>
  <c r="AO601"/>
  <c r="AO275"/>
  <c r="AO160"/>
  <c r="AO217"/>
  <c r="AO157"/>
  <c r="AO319"/>
  <c r="AO307"/>
  <c r="AO305"/>
  <c r="AO392"/>
  <c r="AO252"/>
  <c r="AO393"/>
  <c r="AO340"/>
  <c r="AO164"/>
  <c r="AO380"/>
  <c r="AO225"/>
  <c r="AO197"/>
  <c r="AO330"/>
  <c r="AO313"/>
  <c r="AO186"/>
  <c r="AO184"/>
  <c r="AO620"/>
  <c r="AO433"/>
  <c r="AO381"/>
  <c r="AO139"/>
  <c r="AO278"/>
  <c r="AO424"/>
  <c r="AO425"/>
  <c r="AO431"/>
  <c r="AO294"/>
  <c r="AO249"/>
  <c r="AO171"/>
  <c r="AO263"/>
  <c r="AO255"/>
  <c r="AO411"/>
  <c r="AO176"/>
  <c r="AO119"/>
  <c r="AO408"/>
  <c r="AO360"/>
  <c r="AO774"/>
  <c r="AO419"/>
  <c r="AO151"/>
  <c r="AO341"/>
  <c r="AO450"/>
  <c r="AO457"/>
  <c r="AO269"/>
  <c r="AO289"/>
  <c r="AO304"/>
  <c r="AO174"/>
  <c r="AO356"/>
  <c r="AO358"/>
  <c r="AO462"/>
  <c r="AO138"/>
  <c r="AO122"/>
  <c r="AO379"/>
  <c r="AO368"/>
  <c r="AO353"/>
  <c r="AO301"/>
  <c r="AO394"/>
  <c r="AO705"/>
  <c r="AO172"/>
  <c r="AO670"/>
  <c r="AO204"/>
  <c r="AO159"/>
  <c r="AO150"/>
  <c r="AO235"/>
  <c r="AO406"/>
  <c r="AO254"/>
  <c r="AO238"/>
  <c r="AO226"/>
  <c r="AO343"/>
  <c r="AO820"/>
  <c r="AO410"/>
  <c r="AO145"/>
  <c r="AO342"/>
  <c r="AO131"/>
  <c r="AO288"/>
  <c r="AO359"/>
  <c r="AO321"/>
  <c r="AO209"/>
  <c r="AO302"/>
  <c r="AO367"/>
  <c r="AO332"/>
  <c r="AO211"/>
  <c r="AO370"/>
  <c r="AO236"/>
  <c r="AO384"/>
  <c r="AO347"/>
  <c r="AO316"/>
  <c r="AO137"/>
  <c r="AO189"/>
  <c r="AO588"/>
  <c r="AO437"/>
  <c r="AO188"/>
  <c r="AO230"/>
  <c r="AO177"/>
  <c r="AO369"/>
  <c r="AO448"/>
  <c r="AO146"/>
  <c r="AO199"/>
  <c r="AO579"/>
  <c r="AO281"/>
  <c r="AO300"/>
  <c r="AO566"/>
  <c r="AO170"/>
  <c r="AO396"/>
  <c r="AO421"/>
  <c r="AO459"/>
  <c r="AO618"/>
  <c r="AO438"/>
  <c r="AO274"/>
  <c r="AO355"/>
  <c r="AO692"/>
  <c r="AO326"/>
  <c r="AO545"/>
  <c r="AO640"/>
  <c r="AO251"/>
  <c r="AO703"/>
  <c r="AO753"/>
  <c r="AO571"/>
  <c r="AO809"/>
  <c r="AO727"/>
  <c r="AO675"/>
  <c r="AO833"/>
  <c r="AO664"/>
  <c r="AO536"/>
  <c r="AO560"/>
  <c r="AO861"/>
  <c r="AO589"/>
  <c r="AO736"/>
  <c r="AO519"/>
  <c r="AO641"/>
  <c r="AO751"/>
  <c r="AO786"/>
  <c r="AO695"/>
  <c r="AO521"/>
  <c r="AO836"/>
  <c r="AO797"/>
  <c r="AO247"/>
  <c r="AO717"/>
  <c r="AO862"/>
  <c r="AO810"/>
  <c r="AO418"/>
  <c r="AO286"/>
  <c r="AO169"/>
  <c r="AO403"/>
  <c r="AO625"/>
  <c r="AO221"/>
  <c r="AO365"/>
  <c r="AO130"/>
  <c r="AO416"/>
  <c r="AO198"/>
  <c r="AO242"/>
  <c r="AO681"/>
  <c r="AO125"/>
  <c r="AO631"/>
  <c r="AO385"/>
  <c r="AO118"/>
  <c r="AO240"/>
  <c r="AO187"/>
  <c r="AO126"/>
  <c r="AO147"/>
  <c r="AO282"/>
  <c r="AO196"/>
  <c r="AO386"/>
  <c r="AO649"/>
  <c r="AO158"/>
  <c r="AO120"/>
  <c r="AO292"/>
  <c r="AO701"/>
  <c r="AO456"/>
  <c r="AO136"/>
  <c r="AO229"/>
  <c r="AO248"/>
  <c r="AO213"/>
  <c r="AO430"/>
  <c r="AO597"/>
  <c r="AO612"/>
  <c r="AO178"/>
  <c r="AO161"/>
  <c r="AO818"/>
  <c r="AO262"/>
  <c r="AO378"/>
  <c r="AO317"/>
  <c r="AO404"/>
  <c r="AO222"/>
  <c r="AO303"/>
  <c r="AO768"/>
  <c r="AO860"/>
  <c r="AO314"/>
  <c r="AO792"/>
  <c r="AO154"/>
  <c r="AO623"/>
  <c r="AO779"/>
  <c r="AO844"/>
  <c r="AO210"/>
  <c r="AO653"/>
  <c r="AO716"/>
  <c r="AO366"/>
  <c r="AO180"/>
  <c r="AO744"/>
  <c r="AO615"/>
  <c r="AO693"/>
  <c r="AO128"/>
  <c r="AO543"/>
  <c r="AO760"/>
  <c r="AO364"/>
  <c r="AO592"/>
  <c r="AO265"/>
  <c r="AO734"/>
  <c r="AO603"/>
  <c r="AO825"/>
  <c r="AO644"/>
  <c r="AO573"/>
  <c r="AO561"/>
  <c r="AO655"/>
  <c r="AO117"/>
  <c r="AO260"/>
  <c r="AO707"/>
  <c r="AO548"/>
  <c r="AO677"/>
  <c r="AO849"/>
  <c r="AO234"/>
  <c r="AO273"/>
  <c r="AO771"/>
  <c r="AO390"/>
  <c r="AO261"/>
  <c r="AO143"/>
  <c r="AO156"/>
  <c r="AO429"/>
  <c r="AO208"/>
  <c r="AO4"/>
  <c r="AN5" i="24"/>
  <c r="AN791" i="18"/>
  <c r="AN661"/>
  <c r="AN687"/>
  <c r="AN583"/>
  <c r="AN557"/>
  <c r="AN413"/>
  <c r="AN257"/>
  <c r="AN88"/>
  <c r="AN752"/>
  <c r="AN674"/>
  <c r="AN596"/>
  <c r="AN426"/>
  <c r="AN374"/>
  <c r="AN270"/>
  <c r="AN218"/>
  <c r="AN127"/>
  <c r="AN843"/>
  <c r="AN778"/>
  <c r="AN700"/>
  <c r="AN622"/>
  <c r="AN544"/>
  <c r="AN505"/>
  <c r="AN869"/>
  <c r="AN140"/>
  <c r="AN531"/>
  <c r="AN765"/>
  <c r="AN713"/>
  <c r="AN439"/>
  <c r="AN283"/>
  <c r="AN231"/>
  <c r="AN153"/>
  <c r="AN726"/>
  <c r="AN648"/>
  <c r="AN570"/>
  <c r="AN492"/>
  <c r="AN400"/>
  <c r="AN296"/>
  <c r="AN244"/>
  <c r="AN179"/>
  <c r="AN817"/>
  <c r="AM322" l="1"/>
  <c r="AN312"/>
  <c r="AN299"/>
  <c r="AM309"/>
  <c r="AM205"/>
  <c r="AN195"/>
  <c r="AM192"/>
  <c r="AN182"/>
  <c r="AM348"/>
  <c r="AN338"/>
  <c r="AN351"/>
  <c r="AM361"/>
  <c r="AM387"/>
  <c r="AN377"/>
  <c r="AN455"/>
  <c r="AM465"/>
  <c r="AN442"/>
  <c r="AM452"/>
  <c r="AP113"/>
  <c r="AP105"/>
  <c r="AP516"/>
  <c r="AP509"/>
  <c r="AP110"/>
  <c r="AP111"/>
  <c r="AP514"/>
  <c r="AP512"/>
  <c r="AP515"/>
  <c r="AP107"/>
  <c r="AP112"/>
  <c r="AP510"/>
  <c r="AP511"/>
  <c r="AP104"/>
  <c r="AP517"/>
  <c r="AP106"/>
  <c r="AP513"/>
  <c r="AP109"/>
  <c r="AP108"/>
  <c r="AP508"/>
  <c r="AO635"/>
  <c r="AO804"/>
  <c r="AN24" i="24"/>
  <c r="AN32" s="1"/>
  <c r="AO8"/>
  <c r="AO791" i="18"/>
  <c r="AO140"/>
  <c r="AO531"/>
  <c r="AO101"/>
  <c r="AO5" i="24"/>
  <c r="AP4" i="18"/>
  <c r="AP485"/>
  <c r="AP857"/>
  <c r="AP795"/>
  <c r="AP496"/>
  <c r="AP504"/>
  <c r="AP526"/>
  <c r="AP535"/>
  <c r="AP556"/>
  <c r="AP569"/>
  <c r="AP578"/>
  <c r="AP587"/>
  <c r="AP595"/>
  <c r="AP608"/>
  <c r="AP617"/>
  <c r="AP634"/>
  <c r="AP643"/>
  <c r="AP652"/>
  <c r="AP665"/>
  <c r="AP673"/>
  <c r="AP686"/>
  <c r="AP699"/>
  <c r="AP712"/>
  <c r="AP725"/>
  <c r="AP738"/>
  <c r="AP747"/>
  <c r="AP764"/>
  <c r="AP773"/>
  <c r="AP782"/>
  <c r="AP808"/>
  <c r="AP816"/>
  <c r="AP829"/>
  <c r="AP842"/>
  <c r="AP855"/>
  <c r="AP488"/>
  <c r="AP867"/>
  <c r="AP495"/>
  <c r="AP503"/>
  <c r="AP534"/>
  <c r="AP553"/>
  <c r="AP575"/>
  <c r="AP594"/>
  <c r="AP616"/>
  <c r="AP638"/>
  <c r="AP657"/>
  <c r="AP679"/>
  <c r="AP698"/>
  <c r="AP720"/>
  <c r="AP742"/>
  <c r="AP761"/>
  <c r="AP783"/>
  <c r="AP815"/>
  <c r="AP837"/>
  <c r="AP76"/>
  <c r="AP141"/>
  <c r="AP193"/>
  <c r="AP219"/>
  <c r="AP245"/>
  <c r="AP483"/>
  <c r="AP491"/>
  <c r="AP493"/>
  <c r="AP502"/>
  <c r="AP532"/>
  <c r="AP550"/>
  <c r="AP576"/>
  <c r="AP593"/>
  <c r="AP610"/>
  <c r="AP628"/>
  <c r="AP654"/>
  <c r="AP671"/>
  <c r="AP688"/>
  <c r="AP706"/>
  <c r="AP732"/>
  <c r="AP749"/>
  <c r="AP766"/>
  <c r="AP805"/>
  <c r="AP831"/>
  <c r="AP482"/>
  <c r="AP490"/>
  <c r="AP798"/>
  <c r="AP501"/>
  <c r="AP540"/>
  <c r="AP581"/>
  <c r="AP633"/>
  <c r="AP685"/>
  <c r="AP718"/>
  <c r="AP737"/>
  <c r="AP759"/>
  <c r="AP781"/>
  <c r="AP813"/>
  <c r="AP835"/>
  <c r="AP854"/>
  <c r="AP284"/>
  <c r="AP310"/>
  <c r="AP336"/>
  <c r="AP362"/>
  <c r="AP388"/>
  <c r="AP414"/>
  <c r="AP440"/>
  <c r="AQ3"/>
  <c r="AP489"/>
  <c r="AP799"/>
  <c r="AP522"/>
  <c r="AP539"/>
  <c r="AP574"/>
  <c r="AP591"/>
  <c r="AP613"/>
  <c r="AP639"/>
  <c r="AP660"/>
  <c r="AP678"/>
  <c r="AP704"/>
  <c r="AP730"/>
  <c r="AP756"/>
  <c r="AP777"/>
  <c r="AP812"/>
  <c r="AP834"/>
  <c r="AP484"/>
  <c r="AP800"/>
  <c r="AP523"/>
  <c r="AP564"/>
  <c r="AP605"/>
  <c r="AP646"/>
  <c r="AP690"/>
  <c r="AP731"/>
  <c r="AP772"/>
  <c r="AP826"/>
  <c r="AP102"/>
  <c r="AP114" s="1"/>
  <c r="AP167"/>
  <c r="AP232"/>
  <c r="AP487"/>
  <c r="AP498"/>
  <c r="AP524"/>
  <c r="AP558"/>
  <c r="AP602"/>
  <c r="AP636"/>
  <c r="AP680"/>
  <c r="AP714"/>
  <c r="AP758"/>
  <c r="AP823"/>
  <c r="AP486"/>
  <c r="AP497"/>
  <c r="AP562"/>
  <c r="AP666"/>
  <c r="AP770"/>
  <c r="AP824"/>
  <c r="AP271"/>
  <c r="AP323"/>
  <c r="AP375"/>
  <c r="AP427"/>
  <c r="AP480"/>
  <c r="AP866"/>
  <c r="AP500"/>
  <c r="AP530"/>
  <c r="AP565"/>
  <c r="AP582"/>
  <c r="AP600"/>
  <c r="AP630"/>
  <c r="AP647"/>
  <c r="AP669"/>
  <c r="AP691"/>
  <c r="AP721"/>
  <c r="AP743"/>
  <c r="AP769"/>
  <c r="AP790"/>
  <c r="AP821"/>
  <c r="AP847"/>
  <c r="AP859"/>
  <c r="AP499"/>
  <c r="AP542"/>
  <c r="AP586"/>
  <c r="AP627"/>
  <c r="AP668"/>
  <c r="AP709"/>
  <c r="AP750"/>
  <c r="AP807"/>
  <c r="AP848"/>
  <c r="AP115"/>
  <c r="AP206"/>
  <c r="AP258"/>
  <c r="AP864"/>
  <c r="AP506"/>
  <c r="AP518" s="1"/>
  <c r="AP541"/>
  <c r="AP584"/>
  <c r="AP619"/>
  <c r="AP662"/>
  <c r="AP697"/>
  <c r="AP740"/>
  <c r="AP784"/>
  <c r="AP840"/>
  <c r="AP865"/>
  <c r="AP529"/>
  <c r="AP614"/>
  <c r="AP696"/>
  <c r="AP748"/>
  <c r="AP789"/>
  <c r="AP846"/>
  <c r="AP297"/>
  <c r="AP349"/>
  <c r="AP401"/>
  <c r="AP453"/>
  <c r="AP80"/>
  <c r="AP99"/>
  <c r="AP98"/>
  <c r="AP93"/>
  <c r="AP92"/>
  <c r="AP84"/>
  <c r="AP81"/>
  <c r="AP78"/>
  <c r="AP97"/>
  <c r="AP87"/>
  <c r="AP811"/>
  <c r="AP567"/>
  <c r="AP568"/>
  <c r="AP785"/>
  <c r="AP708"/>
  <c r="AP651"/>
  <c r="AP547"/>
  <c r="AP308"/>
  <c r="AP827"/>
  <c r="AP853"/>
  <c r="AP552"/>
  <c r="AP528"/>
  <c r="AP852"/>
  <c r="AP412"/>
  <c r="AP776"/>
  <c r="AP383"/>
  <c r="AP287"/>
  <c r="AP183"/>
  <c r="AP91"/>
  <c r="AP85"/>
  <c r="AP82"/>
  <c r="AP83"/>
  <c r="AP100"/>
  <c r="AP95"/>
  <c r="AP94"/>
  <c r="AP86"/>
  <c r="AP79"/>
  <c r="AP96"/>
  <c r="AP89"/>
  <c r="AP787"/>
  <c r="AP606"/>
  <c r="AP735"/>
  <c r="AP851"/>
  <c r="AP803"/>
  <c r="AP745"/>
  <c r="AP537"/>
  <c r="AP672"/>
  <c r="AP395"/>
  <c r="AP719"/>
  <c r="AP839"/>
  <c r="AP722"/>
  <c r="AP710"/>
  <c r="AP682"/>
  <c r="AP604"/>
  <c r="AP667"/>
  <c r="AP850"/>
  <c r="AP527"/>
  <c r="AP723"/>
  <c r="AP656"/>
  <c r="AP420"/>
  <c r="AP241"/>
  <c r="AP315"/>
  <c r="AP203"/>
  <c r="AP409"/>
  <c r="AP626"/>
  <c r="AP828"/>
  <c r="AP201"/>
  <c r="AP266"/>
  <c r="AP165"/>
  <c r="AP264"/>
  <c r="AP212"/>
  <c r="AP279"/>
  <c r="AP175"/>
  <c r="AP621"/>
  <c r="AP215"/>
  <c r="AP423"/>
  <c r="AP224"/>
  <c r="AP538"/>
  <c r="AP802"/>
  <c r="AP555"/>
  <c r="AP763"/>
  <c r="AP580"/>
  <c r="AP711"/>
  <c r="AP334"/>
  <c r="AP525"/>
  <c r="AP549"/>
  <c r="AP607"/>
  <c r="AP757"/>
  <c r="AP746"/>
  <c r="AP684"/>
  <c r="AP642"/>
  <c r="AP645"/>
  <c r="AP599"/>
  <c r="AP256"/>
  <c r="AP551"/>
  <c r="AP868"/>
  <c r="AP577"/>
  <c r="AP794"/>
  <c r="AP239"/>
  <c r="AP632"/>
  <c r="AP563"/>
  <c r="AP590"/>
  <c r="AP458"/>
  <c r="AP601"/>
  <c r="AP275"/>
  <c r="AP160"/>
  <c r="AP217"/>
  <c r="AP157"/>
  <c r="AP319"/>
  <c r="AP399"/>
  <c r="AP307"/>
  <c r="AP392"/>
  <c r="AP252"/>
  <c r="AP393"/>
  <c r="AP340"/>
  <c r="AP164"/>
  <c r="AP225"/>
  <c r="AP197"/>
  <c r="AP330"/>
  <c r="AP313"/>
  <c r="AP186"/>
  <c r="AP184"/>
  <c r="AP620"/>
  <c r="AP433"/>
  <c r="AP381"/>
  <c r="AP139"/>
  <c r="AP278"/>
  <c r="AP424"/>
  <c r="AP425"/>
  <c r="AP431"/>
  <c r="AP294"/>
  <c r="AP249"/>
  <c r="AP171"/>
  <c r="AP263"/>
  <c r="AP255"/>
  <c r="AP411"/>
  <c r="AP176"/>
  <c r="AP119"/>
  <c r="AP408"/>
  <c r="AP360"/>
  <c r="AP774"/>
  <c r="AP419"/>
  <c r="AP151"/>
  <c r="AP341"/>
  <c r="AP450"/>
  <c r="AP457"/>
  <c r="AP269"/>
  <c r="AP289"/>
  <c r="AP304"/>
  <c r="AP174"/>
  <c r="AP356"/>
  <c r="AP358"/>
  <c r="AP462"/>
  <c r="AP138"/>
  <c r="AP122"/>
  <c r="AP227"/>
  <c r="AP380"/>
  <c r="AP368"/>
  <c r="AP353"/>
  <c r="AP301"/>
  <c r="AP394"/>
  <c r="AP705"/>
  <c r="AP172"/>
  <c r="AP670"/>
  <c r="AP204"/>
  <c r="AP159"/>
  <c r="AP150"/>
  <c r="AP235"/>
  <c r="AP406"/>
  <c r="AP254"/>
  <c r="AP238"/>
  <c r="AP226"/>
  <c r="AP788"/>
  <c r="AP343"/>
  <c r="AP820"/>
  <c r="AP410"/>
  <c r="AP145"/>
  <c r="AP342"/>
  <c r="AP131"/>
  <c r="AP288"/>
  <c r="AP359"/>
  <c r="AP321"/>
  <c r="AP209"/>
  <c r="AP302"/>
  <c r="AP367"/>
  <c r="AP332"/>
  <c r="AP382"/>
  <c r="AP243"/>
  <c r="AP443"/>
  <c r="AP277"/>
  <c r="AP320"/>
  <c r="AP200"/>
  <c r="AP121"/>
  <c r="AP373"/>
  <c r="AP295"/>
  <c r="AP371"/>
  <c r="AP461"/>
  <c r="AP372"/>
  <c r="AP291"/>
  <c r="AP658"/>
  <c r="AP814"/>
  <c r="AP775"/>
  <c r="AP683"/>
  <c r="AP863"/>
  <c r="AP724"/>
  <c r="AP152"/>
  <c r="AP629"/>
  <c r="AP841"/>
  <c r="AP659"/>
  <c r="AP694"/>
  <c r="AP755"/>
  <c r="AP822"/>
  <c r="AP554"/>
  <c r="AP733"/>
  <c r="AP344"/>
  <c r="AP163"/>
  <c r="AP290"/>
  <c r="AP331"/>
  <c r="AP463"/>
  <c r="AP445"/>
  <c r="AP329"/>
  <c r="AP449"/>
  <c r="AP173"/>
  <c r="AP185"/>
  <c r="AP250"/>
  <c r="AP422"/>
  <c r="AP339"/>
  <c r="AP134"/>
  <c r="AP357"/>
  <c r="AP346"/>
  <c r="AP327"/>
  <c r="AP268"/>
  <c r="AP190"/>
  <c r="AP276"/>
  <c r="AP451"/>
  <c r="AP354"/>
  <c r="AP328"/>
  <c r="AP191"/>
  <c r="AP133"/>
  <c r="AP149"/>
  <c r="AP838"/>
  <c r="AP124"/>
  <c r="AP417"/>
  <c r="AP444"/>
  <c r="AP237"/>
  <c r="AP223"/>
  <c r="AP305"/>
  <c r="AP306"/>
  <c r="AP405"/>
  <c r="AP267"/>
  <c r="AP162"/>
  <c r="AP123"/>
  <c r="AP214"/>
  <c r="AP432"/>
  <c r="AP345"/>
  <c r="AP436"/>
  <c r="AP293"/>
  <c r="AP318"/>
  <c r="AP434"/>
  <c r="AP202"/>
  <c r="AP253"/>
  <c r="AP216"/>
  <c r="AP460"/>
  <c r="AP796"/>
  <c r="AP447"/>
  <c r="AP801"/>
  <c r="AP762"/>
  <c r="AP135"/>
  <c r="AP398"/>
  <c r="AP446"/>
  <c r="AP397"/>
  <c r="AP379"/>
  <c r="AP132"/>
  <c r="AP148"/>
  <c r="AP464"/>
  <c r="AP352"/>
  <c r="AP407"/>
  <c r="AP333"/>
  <c r="AP144"/>
  <c r="AP228"/>
  <c r="AP391"/>
  <c r="AP435"/>
  <c r="AP280"/>
  <c r="AP370"/>
  <c r="AP198"/>
  <c r="AP242"/>
  <c r="AP681"/>
  <c r="AP125"/>
  <c r="AP631"/>
  <c r="AP385"/>
  <c r="AP118"/>
  <c r="AP240"/>
  <c r="AP187"/>
  <c r="AP126"/>
  <c r="AP147"/>
  <c r="AP282"/>
  <c r="AP196"/>
  <c r="AP386"/>
  <c r="AP158"/>
  <c r="AP120"/>
  <c r="AP292"/>
  <c r="AP456"/>
  <c r="AP136"/>
  <c r="AP229"/>
  <c r="AP248"/>
  <c r="AP213"/>
  <c r="AP430"/>
  <c r="AP178"/>
  <c r="AP161"/>
  <c r="AP692"/>
  <c r="AP378"/>
  <c r="AP317"/>
  <c r="AP404"/>
  <c r="AP222"/>
  <c r="AP303"/>
  <c r="AP640"/>
  <c r="AP545"/>
  <c r="AP571"/>
  <c r="AP753"/>
  <c r="AP703"/>
  <c r="AP210"/>
  <c r="AP623"/>
  <c r="AP154"/>
  <c r="AP809"/>
  <c r="AP833"/>
  <c r="AP675"/>
  <c r="AP536"/>
  <c r="AP653"/>
  <c r="AP128"/>
  <c r="AP693"/>
  <c r="AP641"/>
  <c r="AP543"/>
  <c r="AP265"/>
  <c r="AP734"/>
  <c r="AP695"/>
  <c r="AP644"/>
  <c r="AP521"/>
  <c r="AP573"/>
  <c r="AP561"/>
  <c r="AP117"/>
  <c r="AP677"/>
  <c r="AP548"/>
  <c r="AP707"/>
  <c r="AP247"/>
  <c r="AP234"/>
  <c r="AP273"/>
  <c r="AP390"/>
  <c r="AP771"/>
  <c r="AP261"/>
  <c r="AP156"/>
  <c r="AP130"/>
  <c r="AP365"/>
  <c r="AP208"/>
  <c r="AP211"/>
  <c r="AP236"/>
  <c r="AP384"/>
  <c r="AP347"/>
  <c r="AP316"/>
  <c r="AP137"/>
  <c r="AP189"/>
  <c r="AP437"/>
  <c r="AP188"/>
  <c r="AP230"/>
  <c r="AP588"/>
  <c r="AP177"/>
  <c r="AP369"/>
  <c r="AP448"/>
  <c r="AP146"/>
  <c r="AP199"/>
  <c r="AP579"/>
  <c r="AP281"/>
  <c r="AP300"/>
  <c r="AP566"/>
  <c r="AP170"/>
  <c r="AP396"/>
  <c r="AP421"/>
  <c r="AP459"/>
  <c r="AP649"/>
  <c r="AP618"/>
  <c r="AP438"/>
  <c r="AP274"/>
  <c r="AP355"/>
  <c r="AP701"/>
  <c r="AP326"/>
  <c r="AP612"/>
  <c r="AP597"/>
  <c r="AP251"/>
  <c r="AP262"/>
  <c r="AP818"/>
  <c r="AP768"/>
  <c r="AP792"/>
  <c r="AP314"/>
  <c r="AP860"/>
  <c r="AP727"/>
  <c r="AP844"/>
  <c r="AP779"/>
  <c r="AP615"/>
  <c r="AP861"/>
  <c r="AP664"/>
  <c r="AP180"/>
  <c r="AP366"/>
  <c r="AP716"/>
  <c r="AP560"/>
  <c r="AP744"/>
  <c r="AP519"/>
  <c r="AP736"/>
  <c r="AP589"/>
  <c r="AP751"/>
  <c r="AP760"/>
  <c r="AP364"/>
  <c r="AP592"/>
  <c r="AP603"/>
  <c r="AP786"/>
  <c r="AP825"/>
  <c r="AP655"/>
  <c r="AP836"/>
  <c r="AP260"/>
  <c r="AP797"/>
  <c r="AP849"/>
  <c r="AP717"/>
  <c r="AP862"/>
  <c r="AP810"/>
  <c r="AP286"/>
  <c r="AP169"/>
  <c r="AP418"/>
  <c r="AP403"/>
  <c r="AP143"/>
  <c r="AP625"/>
  <c r="AP221"/>
  <c r="AP429"/>
  <c r="AP416"/>
  <c r="AO856"/>
  <c r="AO830"/>
  <c r="AO609"/>
  <c r="AO583"/>
  <c r="AO244"/>
  <c r="AO374"/>
  <c r="AO270"/>
  <c r="AO127"/>
  <c r="AO726"/>
  <c r="AO648"/>
  <c r="AO570"/>
  <c r="AO439"/>
  <c r="AO283"/>
  <c r="AO231"/>
  <c r="AO153"/>
  <c r="AO869"/>
  <c r="AO817"/>
  <c r="AO166"/>
  <c r="AO713"/>
  <c r="AO661"/>
  <c r="AO687"/>
  <c r="AO765"/>
  <c r="AO557"/>
  <c r="AO400"/>
  <c r="AO296"/>
  <c r="AO179"/>
  <c r="AO426"/>
  <c r="AO218"/>
  <c r="AO752"/>
  <c r="AO674"/>
  <c r="AO596"/>
  <c r="AO413"/>
  <c r="AO257"/>
  <c r="AO88"/>
  <c r="AO492"/>
  <c r="AO843"/>
  <c r="AO778"/>
  <c r="AO700"/>
  <c r="AO622"/>
  <c r="AO544"/>
  <c r="AO505"/>
  <c r="AO299" l="1"/>
  <c r="AN309"/>
  <c r="AN192"/>
  <c r="AO182"/>
  <c r="AO195"/>
  <c r="AN205"/>
  <c r="AO312"/>
  <c r="AN322"/>
  <c r="AO338"/>
  <c r="AN348"/>
  <c r="AN361"/>
  <c r="AO351"/>
  <c r="AO377"/>
  <c r="AN387"/>
  <c r="AO442"/>
  <c r="AN452"/>
  <c r="AO455"/>
  <c r="AN465"/>
  <c r="AP713"/>
  <c r="AQ108"/>
  <c r="AQ513"/>
  <c r="AQ517"/>
  <c r="AQ511"/>
  <c r="AQ112"/>
  <c r="AQ515"/>
  <c r="AQ514"/>
  <c r="AQ110"/>
  <c r="AQ516"/>
  <c r="AQ113"/>
  <c r="AQ508"/>
  <c r="AQ109"/>
  <c r="AQ106"/>
  <c r="AQ104"/>
  <c r="AQ510"/>
  <c r="AQ107"/>
  <c r="AQ512"/>
  <c r="AQ111"/>
  <c r="AQ509"/>
  <c r="AQ105"/>
  <c r="AP8" i="24"/>
  <c r="AO24"/>
  <c r="AO32" s="1"/>
  <c r="AP531" i="18"/>
  <c r="AP687"/>
  <c r="AP492"/>
  <c r="AP791"/>
  <c r="AQ480"/>
  <c r="AQ489"/>
  <c r="AQ866"/>
  <c r="AQ799"/>
  <c r="AQ500"/>
  <c r="AQ522"/>
  <c r="AQ530"/>
  <c r="AQ539"/>
  <c r="AQ565"/>
  <c r="AQ574"/>
  <c r="AQ582"/>
  <c r="AQ591"/>
  <c r="AQ600"/>
  <c r="AQ613"/>
  <c r="AQ630"/>
  <c r="AQ639"/>
  <c r="AQ647"/>
  <c r="AQ660"/>
  <c r="AQ669"/>
  <c r="AQ678"/>
  <c r="AQ691"/>
  <c r="AQ704"/>
  <c r="AQ721"/>
  <c r="AQ730"/>
  <c r="AQ743"/>
  <c r="AQ756"/>
  <c r="AQ769"/>
  <c r="AQ777"/>
  <c r="AQ790"/>
  <c r="AQ812"/>
  <c r="AQ821"/>
  <c r="AQ834"/>
  <c r="AQ847"/>
  <c r="AQ482"/>
  <c r="AQ490"/>
  <c r="AQ798"/>
  <c r="AQ501"/>
  <c r="AQ540"/>
  <c r="AQ581"/>
  <c r="AQ633"/>
  <c r="AQ685"/>
  <c r="AQ718"/>
  <c r="AQ737"/>
  <c r="AQ759"/>
  <c r="AQ781"/>
  <c r="AQ813"/>
  <c r="AQ835"/>
  <c r="AQ854"/>
  <c r="AQ487"/>
  <c r="AQ864"/>
  <c r="AQ498"/>
  <c r="AQ506"/>
  <c r="AQ524"/>
  <c r="AQ541"/>
  <c r="AQ558"/>
  <c r="AQ584"/>
  <c r="AQ602"/>
  <c r="AQ619"/>
  <c r="AQ636"/>
  <c r="AQ662"/>
  <c r="AQ680"/>
  <c r="AQ697"/>
  <c r="AQ714"/>
  <c r="AQ740"/>
  <c r="AQ758"/>
  <c r="AQ784"/>
  <c r="AQ823"/>
  <c r="AQ840"/>
  <c r="AQ488"/>
  <c r="AQ867"/>
  <c r="AQ499"/>
  <c r="AQ523"/>
  <c r="AQ542"/>
  <c r="AQ564"/>
  <c r="AQ586"/>
  <c r="AQ605"/>
  <c r="AQ627"/>
  <c r="AQ646"/>
  <c r="AQ668"/>
  <c r="AQ690"/>
  <c r="AQ709"/>
  <c r="AQ731"/>
  <c r="AQ750"/>
  <c r="AQ772"/>
  <c r="AQ807"/>
  <c r="AQ485"/>
  <c r="AQ795"/>
  <c r="AQ504"/>
  <c r="AQ535"/>
  <c r="AQ569"/>
  <c r="AQ587"/>
  <c r="AQ608"/>
  <c r="AQ634"/>
  <c r="AQ652"/>
  <c r="AQ673"/>
  <c r="AQ699"/>
  <c r="AQ725"/>
  <c r="AQ747"/>
  <c r="AQ773"/>
  <c r="AQ808"/>
  <c r="AQ829"/>
  <c r="AQ855"/>
  <c r="AQ865"/>
  <c r="AQ529"/>
  <c r="AQ614"/>
  <c r="AQ696"/>
  <c r="AQ748"/>
  <c r="AQ789"/>
  <c r="AQ846"/>
  <c r="AQ491"/>
  <c r="AQ502"/>
  <c r="AQ532"/>
  <c r="AQ576"/>
  <c r="AQ610"/>
  <c r="AQ654"/>
  <c r="AQ688"/>
  <c r="AQ732"/>
  <c r="AQ766"/>
  <c r="AQ831"/>
  <c r="AQ859"/>
  <c r="AQ503"/>
  <c r="AQ553"/>
  <c r="AQ594"/>
  <c r="AQ638"/>
  <c r="AQ679"/>
  <c r="AQ720"/>
  <c r="AQ761"/>
  <c r="AQ815"/>
  <c r="AQ837"/>
  <c r="AQ76"/>
  <c r="AQ141"/>
  <c r="AQ193"/>
  <c r="AQ219"/>
  <c r="AQ245"/>
  <c r="AQ271"/>
  <c r="AQ297"/>
  <c r="AQ323"/>
  <c r="AQ349"/>
  <c r="AQ375"/>
  <c r="AQ401"/>
  <c r="AQ427"/>
  <c r="AQ453"/>
  <c r="AQ857"/>
  <c r="AQ496"/>
  <c r="AQ526"/>
  <c r="AQ556"/>
  <c r="AQ578"/>
  <c r="AQ595"/>
  <c r="AQ617"/>
  <c r="AQ643"/>
  <c r="AQ665"/>
  <c r="AQ686"/>
  <c r="AQ712"/>
  <c r="AQ738"/>
  <c r="AQ764"/>
  <c r="AQ782"/>
  <c r="AQ816"/>
  <c r="AQ842"/>
  <c r="AQ486"/>
  <c r="AQ497"/>
  <c r="AQ562"/>
  <c r="AQ666"/>
  <c r="AQ770"/>
  <c r="AQ824"/>
  <c r="AQ483"/>
  <c r="AQ493"/>
  <c r="AQ550"/>
  <c r="AQ593"/>
  <c r="AQ628"/>
  <c r="AQ671"/>
  <c r="AQ706"/>
  <c r="AQ749"/>
  <c r="AQ805"/>
  <c r="AQ484"/>
  <c r="AQ800"/>
  <c r="AQ534"/>
  <c r="AQ575"/>
  <c r="AQ616"/>
  <c r="AQ657"/>
  <c r="AQ698"/>
  <c r="AQ742"/>
  <c r="AQ783"/>
  <c r="AQ826"/>
  <c r="AQ848"/>
  <c r="AQ102"/>
  <c r="AQ114" s="1"/>
  <c r="AQ115"/>
  <c r="AQ167"/>
  <c r="AQ206"/>
  <c r="AQ232"/>
  <c r="AQ258"/>
  <c r="AQ284"/>
  <c r="AQ310"/>
  <c r="AQ336"/>
  <c r="AQ362"/>
  <c r="AQ388"/>
  <c r="AQ414"/>
  <c r="AQ440"/>
  <c r="AR3"/>
  <c r="AR508" s="1"/>
  <c r="AQ495"/>
  <c r="AQ80"/>
  <c r="AQ99"/>
  <c r="AQ92"/>
  <c r="AQ78"/>
  <c r="AQ97"/>
  <c r="AQ98"/>
  <c r="AQ84"/>
  <c r="AQ79"/>
  <c r="AQ96"/>
  <c r="AQ93"/>
  <c r="AQ94"/>
  <c r="AQ787"/>
  <c r="AQ606"/>
  <c r="AQ735"/>
  <c r="AQ851"/>
  <c r="AQ803"/>
  <c r="AQ745"/>
  <c r="AQ537"/>
  <c r="AQ672"/>
  <c r="AQ395"/>
  <c r="AQ719"/>
  <c r="AQ839"/>
  <c r="AQ722"/>
  <c r="AQ710"/>
  <c r="AQ682"/>
  <c r="AQ604"/>
  <c r="AQ667"/>
  <c r="AQ850"/>
  <c r="AQ527"/>
  <c r="AQ723"/>
  <c r="AQ656"/>
  <c r="AQ420"/>
  <c r="AQ241"/>
  <c r="AQ91"/>
  <c r="AQ83"/>
  <c r="AQ100"/>
  <c r="AQ86"/>
  <c r="AQ85"/>
  <c r="AQ95"/>
  <c r="AQ87"/>
  <c r="AQ82"/>
  <c r="AQ81"/>
  <c r="AQ89"/>
  <c r="AQ811"/>
  <c r="AQ567"/>
  <c r="AQ568"/>
  <c r="AQ785"/>
  <c r="AQ708"/>
  <c r="AQ651"/>
  <c r="AQ547"/>
  <c r="AQ308"/>
  <c r="AQ827"/>
  <c r="AQ853"/>
  <c r="AQ552"/>
  <c r="AQ528"/>
  <c r="AQ852"/>
  <c r="AQ776"/>
  <c r="AQ383"/>
  <c r="AQ287"/>
  <c r="AQ183"/>
  <c r="AQ382"/>
  <c r="AQ243"/>
  <c r="AQ443"/>
  <c r="AQ277"/>
  <c r="AQ320"/>
  <c r="AQ200"/>
  <c r="AQ121"/>
  <c r="AQ373"/>
  <c r="AQ295"/>
  <c r="AQ371"/>
  <c r="AQ461"/>
  <c r="AQ372"/>
  <c r="AQ291"/>
  <c r="AQ658"/>
  <c r="AQ814"/>
  <c r="AQ775"/>
  <c r="AQ683"/>
  <c r="AQ863"/>
  <c r="AQ724"/>
  <c r="AQ412"/>
  <c r="AQ152"/>
  <c r="AQ629"/>
  <c r="AQ841"/>
  <c r="AQ659"/>
  <c r="AQ694"/>
  <c r="AQ755"/>
  <c r="AQ822"/>
  <c r="AQ554"/>
  <c r="AQ733"/>
  <c r="AQ344"/>
  <c r="AQ163"/>
  <c r="AQ290"/>
  <c r="AQ331"/>
  <c r="AQ463"/>
  <c r="AQ445"/>
  <c r="AQ329"/>
  <c r="AQ449"/>
  <c r="AQ173"/>
  <c r="AQ185"/>
  <c r="AQ250"/>
  <c r="AQ422"/>
  <c r="AQ339"/>
  <c r="AQ134"/>
  <c r="AQ357"/>
  <c r="AQ327"/>
  <c r="AQ268"/>
  <c r="AQ190"/>
  <c r="AQ276"/>
  <c r="AQ451"/>
  <c r="AQ354"/>
  <c r="AQ328"/>
  <c r="AQ191"/>
  <c r="AQ133"/>
  <c r="AQ149"/>
  <c r="AQ838"/>
  <c r="AQ124"/>
  <c r="AQ417"/>
  <c r="AQ444"/>
  <c r="AQ237"/>
  <c r="AQ223"/>
  <c r="AQ305"/>
  <c r="AQ306"/>
  <c r="AQ405"/>
  <c r="AQ267"/>
  <c r="AQ162"/>
  <c r="AQ123"/>
  <c r="AQ214"/>
  <c r="AQ432"/>
  <c r="AQ345"/>
  <c r="AQ436"/>
  <c r="AQ293"/>
  <c r="AQ318"/>
  <c r="AQ434"/>
  <c r="AQ202"/>
  <c r="AQ346"/>
  <c r="AQ253"/>
  <c r="AQ216"/>
  <c r="AQ460"/>
  <c r="AQ796"/>
  <c r="AQ447"/>
  <c r="AQ801"/>
  <c r="AQ762"/>
  <c r="AQ135"/>
  <c r="AQ398"/>
  <c r="AQ446"/>
  <c r="AQ397"/>
  <c r="AQ379"/>
  <c r="AQ132"/>
  <c r="AQ148"/>
  <c r="AQ464"/>
  <c r="AQ352"/>
  <c r="AQ407"/>
  <c r="AQ333"/>
  <c r="AQ144"/>
  <c r="AQ228"/>
  <c r="AQ391"/>
  <c r="AQ435"/>
  <c r="AQ280"/>
  <c r="AQ315"/>
  <c r="AQ203"/>
  <c r="AQ409"/>
  <c r="AQ626"/>
  <c r="AQ828"/>
  <c r="AQ201"/>
  <c r="AQ266"/>
  <c r="AQ165"/>
  <c r="AQ264"/>
  <c r="AQ212"/>
  <c r="AQ279"/>
  <c r="AQ175"/>
  <c r="AQ621"/>
  <c r="AQ215"/>
  <c r="AQ423"/>
  <c r="AQ224"/>
  <c r="AQ538"/>
  <c r="AQ802"/>
  <c r="AQ555"/>
  <c r="AQ763"/>
  <c r="AQ580"/>
  <c r="AQ711"/>
  <c r="AQ334"/>
  <c r="AQ525"/>
  <c r="AQ549"/>
  <c r="AQ607"/>
  <c r="AQ757"/>
  <c r="AQ746"/>
  <c r="AQ684"/>
  <c r="AQ642"/>
  <c r="AQ645"/>
  <c r="AQ599"/>
  <c r="AQ256"/>
  <c r="AQ551"/>
  <c r="AQ868"/>
  <c r="AQ577"/>
  <c r="AQ794"/>
  <c r="AQ239"/>
  <c r="AQ632"/>
  <c r="AQ563"/>
  <c r="AQ590"/>
  <c r="AQ458"/>
  <c r="AQ601"/>
  <c r="AQ275"/>
  <c r="AQ160"/>
  <c r="AQ217"/>
  <c r="AQ157"/>
  <c r="AQ319"/>
  <c r="AQ399"/>
  <c r="AQ307"/>
  <c r="AQ392"/>
  <c r="AQ252"/>
  <c r="AQ393"/>
  <c r="AQ340"/>
  <c r="AQ164"/>
  <c r="AQ225"/>
  <c r="AQ197"/>
  <c r="AQ330"/>
  <c r="AQ313"/>
  <c r="AQ186"/>
  <c r="AQ184"/>
  <c r="AQ620"/>
  <c r="AQ433"/>
  <c r="AQ381"/>
  <c r="AQ139"/>
  <c r="AQ278"/>
  <c r="AQ424"/>
  <c r="AQ425"/>
  <c r="AQ431"/>
  <c r="AQ294"/>
  <c r="AQ249"/>
  <c r="AQ171"/>
  <c r="AQ263"/>
  <c r="AQ255"/>
  <c r="AQ411"/>
  <c r="AQ176"/>
  <c r="AQ119"/>
  <c r="AQ408"/>
  <c r="AQ360"/>
  <c r="AQ774"/>
  <c r="AQ419"/>
  <c r="AQ151"/>
  <c r="AQ341"/>
  <c r="AQ450"/>
  <c r="AQ457"/>
  <c r="AQ269"/>
  <c r="AQ289"/>
  <c r="AQ304"/>
  <c r="AQ174"/>
  <c r="AQ356"/>
  <c r="AQ358"/>
  <c r="AQ462"/>
  <c r="AQ138"/>
  <c r="AQ122"/>
  <c r="AQ227"/>
  <c r="AQ380"/>
  <c r="AQ368"/>
  <c r="AQ353"/>
  <c r="AQ301"/>
  <c r="AQ394"/>
  <c r="AQ705"/>
  <c r="AQ172"/>
  <c r="AQ670"/>
  <c r="AQ204"/>
  <c r="AQ159"/>
  <c r="AQ150"/>
  <c r="AQ235"/>
  <c r="AQ406"/>
  <c r="AQ254"/>
  <c r="AQ238"/>
  <c r="AQ226"/>
  <c r="AQ788"/>
  <c r="AQ343"/>
  <c r="AQ820"/>
  <c r="AQ410"/>
  <c r="AQ145"/>
  <c r="AQ342"/>
  <c r="AQ131"/>
  <c r="AQ288"/>
  <c r="AQ359"/>
  <c r="AQ321"/>
  <c r="AQ209"/>
  <c r="AQ302"/>
  <c r="AQ367"/>
  <c r="AQ332"/>
  <c r="AQ211"/>
  <c r="AQ236"/>
  <c r="AQ384"/>
  <c r="AQ347"/>
  <c r="AQ316"/>
  <c r="AQ137"/>
  <c r="AQ189"/>
  <c r="AQ437"/>
  <c r="AQ188"/>
  <c r="AQ230"/>
  <c r="AQ369"/>
  <c r="AQ448"/>
  <c r="AQ146"/>
  <c r="AQ199"/>
  <c r="AQ579"/>
  <c r="AQ281"/>
  <c r="AQ300"/>
  <c r="AQ566"/>
  <c r="AQ170"/>
  <c r="AQ396"/>
  <c r="AQ459"/>
  <c r="AQ618"/>
  <c r="AQ438"/>
  <c r="AQ274"/>
  <c r="AQ421"/>
  <c r="AQ355"/>
  <c r="AQ649"/>
  <c r="AQ326"/>
  <c r="AQ251"/>
  <c r="AQ692"/>
  <c r="AQ640"/>
  <c r="AQ545"/>
  <c r="AQ703"/>
  <c r="AQ753"/>
  <c r="AQ571"/>
  <c r="AQ809"/>
  <c r="AQ154"/>
  <c r="AQ623"/>
  <c r="AQ779"/>
  <c r="AQ844"/>
  <c r="AQ744"/>
  <c r="AQ716"/>
  <c r="AQ366"/>
  <c r="AQ180"/>
  <c r="AQ861"/>
  <c r="AQ653"/>
  <c r="AQ693"/>
  <c r="AQ128"/>
  <c r="AQ751"/>
  <c r="AQ364"/>
  <c r="AQ592"/>
  <c r="AQ603"/>
  <c r="AQ825"/>
  <c r="AQ786"/>
  <c r="AQ695"/>
  <c r="AQ521"/>
  <c r="AQ573"/>
  <c r="AQ836"/>
  <c r="AQ655"/>
  <c r="AQ117"/>
  <c r="AQ247"/>
  <c r="AQ849"/>
  <c r="AQ862"/>
  <c r="AQ810"/>
  <c r="AQ273"/>
  <c r="AQ286"/>
  <c r="AQ418"/>
  <c r="AQ771"/>
  <c r="AQ390"/>
  <c r="AQ403"/>
  <c r="AQ429"/>
  <c r="AQ416"/>
  <c r="AQ370"/>
  <c r="AQ198"/>
  <c r="AQ242"/>
  <c r="AQ681"/>
  <c r="AQ125"/>
  <c r="AQ631"/>
  <c r="AQ385"/>
  <c r="AQ118"/>
  <c r="AQ240"/>
  <c r="AQ187"/>
  <c r="AQ126"/>
  <c r="AQ147"/>
  <c r="AQ282"/>
  <c r="AQ196"/>
  <c r="AQ386"/>
  <c r="AQ588"/>
  <c r="AQ158"/>
  <c r="AQ120"/>
  <c r="AQ177"/>
  <c r="AQ292"/>
  <c r="AQ456"/>
  <c r="AQ136"/>
  <c r="AQ229"/>
  <c r="AQ248"/>
  <c r="AQ213"/>
  <c r="AQ430"/>
  <c r="AQ178"/>
  <c r="AQ161"/>
  <c r="AQ701"/>
  <c r="AQ378"/>
  <c r="AQ317"/>
  <c r="AQ404"/>
  <c r="AQ222"/>
  <c r="AQ303"/>
  <c r="AQ597"/>
  <c r="AQ612"/>
  <c r="AQ818"/>
  <c r="AQ262"/>
  <c r="AQ210"/>
  <c r="AQ768"/>
  <c r="AQ860"/>
  <c r="AQ314"/>
  <c r="AQ792"/>
  <c r="AQ727"/>
  <c r="AQ675"/>
  <c r="AQ833"/>
  <c r="AQ560"/>
  <c r="AQ664"/>
  <c r="AQ536"/>
  <c r="AQ615"/>
  <c r="AQ589"/>
  <c r="AQ736"/>
  <c r="AQ519"/>
  <c r="AQ641"/>
  <c r="AQ543"/>
  <c r="AQ760"/>
  <c r="AQ265"/>
  <c r="AQ734"/>
  <c r="AQ644"/>
  <c r="AQ561"/>
  <c r="AQ260"/>
  <c r="AQ797"/>
  <c r="AQ707"/>
  <c r="AQ548"/>
  <c r="AQ677"/>
  <c r="AQ717"/>
  <c r="AQ169"/>
  <c r="AQ234"/>
  <c r="AQ143"/>
  <c r="AQ261"/>
  <c r="AQ625"/>
  <c r="AQ156"/>
  <c r="AQ221"/>
  <c r="AQ208"/>
  <c r="AQ365"/>
  <c r="AQ130"/>
  <c r="AP856"/>
  <c r="AP804"/>
  <c r="AP830"/>
  <c r="AP140"/>
  <c r="AP166"/>
  <c r="AP765"/>
  <c r="AP557"/>
  <c r="AP101"/>
  <c r="AP413"/>
  <c r="AP752"/>
  <c r="AP674"/>
  <c r="AP596"/>
  <c r="AP270"/>
  <c r="AP127"/>
  <c r="AP439"/>
  <c r="AP179"/>
  <c r="AP426"/>
  <c r="AP374"/>
  <c r="AP817"/>
  <c r="AP257"/>
  <c r="AP88"/>
  <c r="AP5" i="24"/>
  <c r="AQ4" i="18"/>
  <c r="AP609"/>
  <c r="AP661"/>
  <c r="AP635"/>
  <c r="AP583"/>
  <c r="AP218"/>
  <c r="AP283"/>
  <c r="AP726"/>
  <c r="AP648"/>
  <c r="AP570"/>
  <c r="AP244"/>
  <c r="AP400"/>
  <c r="AP296"/>
  <c r="AP843"/>
  <c r="AP778"/>
  <c r="AP700"/>
  <c r="AP622"/>
  <c r="AP544"/>
  <c r="AP505"/>
  <c r="AP231"/>
  <c r="AP153"/>
  <c r="AP869"/>
  <c r="AQ518" l="1"/>
  <c r="AP312"/>
  <c r="AO322"/>
  <c r="AP195"/>
  <c r="AO205"/>
  <c r="AP299"/>
  <c r="AO309"/>
  <c r="AO192"/>
  <c r="AP182"/>
  <c r="AO348"/>
  <c r="AP338"/>
  <c r="AP377"/>
  <c r="AO387"/>
  <c r="AP351"/>
  <c r="AO361"/>
  <c r="AP455"/>
  <c r="AO465"/>
  <c r="AP442"/>
  <c r="AO452"/>
  <c r="AR509"/>
  <c r="AR512"/>
  <c r="AR510"/>
  <c r="AR106"/>
  <c r="AR516"/>
  <c r="AR514"/>
  <c r="AR112"/>
  <c r="AR517"/>
  <c r="AR108"/>
  <c r="AR105"/>
  <c r="AR111"/>
  <c r="AR107"/>
  <c r="AR104"/>
  <c r="AR109"/>
  <c r="AR113"/>
  <c r="AR110"/>
  <c r="AR515"/>
  <c r="AR511"/>
  <c r="AR513"/>
  <c r="AQ531"/>
  <c r="AQ830"/>
  <c r="AQ609"/>
  <c r="AQ8" i="24"/>
  <c r="AP24"/>
  <c r="AP32" s="1"/>
  <c r="AQ791" i="18"/>
  <c r="AQ5" i="24"/>
  <c r="AR4" i="18"/>
  <c r="AR483"/>
  <c r="AR491"/>
  <c r="AR493"/>
  <c r="AR502"/>
  <c r="AR532"/>
  <c r="AR550"/>
  <c r="AR576"/>
  <c r="AR593"/>
  <c r="AR610"/>
  <c r="AR628"/>
  <c r="AR654"/>
  <c r="AR671"/>
  <c r="AR688"/>
  <c r="AR706"/>
  <c r="AR732"/>
  <c r="AR749"/>
  <c r="AR766"/>
  <c r="AR805"/>
  <c r="AR831"/>
  <c r="AR484"/>
  <c r="AR859"/>
  <c r="AR800"/>
  <c r="AR503"/>
  <c r="AR534"/>
  <c r="AR553"/>
  <c r="AR575"/>
  <c r="AR594"/>
  <c r="AR616"/>
  <c r="AR638"/>
  <c r="AR657"/>
  <c r="AR679"/>
  <c r="AR698"/>
  <c r="AR720"/>
  <c r="AR742"/>
  <c r="AR761"/>
  <c r="AR783"/>
  <c r="AR815"/>
  <c r="AR837"/>
  <c r="AR76"/>
  <c r="AR141"/>
  <c r="AR193"/>
  <c r="AR219"/>
  <c r="AR245"/>
  <c r="AR271"/>
  <c r="AR297"/>
  <c r="AR323"/>
  <c r="AR349"/>
  <c r="AR375"/>
  <c r="AR401"/>
  <c r="AR427"/>
  <c r="AR453"/>
  <c r="AR480"/>
  <c r="AR489"/>
  <c r="AR866"/>
  <c r="AR799"/>
  <c r="AR500"/>
  <c r="AR522"/>
  <c r="AR530"/>
  <c r="AR539"/>
  <c r="AR565"/>
  <c r="AR574"/>
  <c r="AR582"/>
  <c r="AR591"/>
  <c r="AR600"/>
  <c r="AR613"/>
  <c r="AR630"/>
  <c r="AR639"/>
  <c r="AR647"/>
  <c r="AR660"/>
  <c r="AR669"/>
  <c r="AR678"/>
  <c r="AR691"/>
  <c r="AR704"/>
  <c r="AR721"/>
  <c r="AR730"/>
  <c r="AR743"/>
  <c r="AR756"/>
  <c r="AR769"/>
  <c r="AR777"/>
  <c r="AR790"/>
  <c r="AR812"/>
  <c r="AR821"/>
  <c r="AR834"/>
  <c r="AR847"/>
  <c r="AR482"/>
  <c r="AR490"/>
  <c r="AR798"/>
  <c r="AR501"/>
  <c r="AR540"/>
  <c r="AR581"/>
  <c r="AR633"/>
  <c r="AR685"/>
  <c r="AR718"/>
  <c r="AR737"/>
  <c r="AR759"/>
  <c r="AR781"/>
  <c r="AR813"/>
  <c r="AR835"/>
  <c r="AR854"/>
  <c r="AR487"/>
  <c r="AR864"/>
  <c r="AR498"/>
  <c r="AR506"/>
  <c r="AR518" s="1"/>
  <c r="AR524"/>
  <c r="AR541"/>
  <c r="AR558"/>
  <c r="AR584"/>
  <c r="AR602"/>
  <c r="AR619"/>
  <c r="AR636"/>
  <c r="AR662"/>
  <c r="AR680"/>
  <c r="AR697"/>
  <c r="AR714"/>
  <c r="AR740"/>
  <c r="AR758"/>
  <c r="AR784"/>
  <c r="AR823"/>
  <c r="AR840"/>
  <c r="AR488"/>
  <c r="AR867"/>
  <c r="AR499"/>
  <c r="AR523"/>
  <c r="AR542"/>
  <c r="AR564"/>
  <c r="AR586"/>
  <c r="AR605"/>
  <c r="AR627"/>
  <c r="AR646"/>
  <c r="AR668"/>
  <c r="AR690"/>
  <c r="AR709"/>
  <c r="AR731"/>
  <c r="AR750"/>
  <c r="AR772"/>
  <c r="AR807"/>
  <c r="AR826"/>
  <c r="AR848"/>
  <c r="AR102"/>
  <c r="AR114" s="1"/>
  <c r="AR115"/>
  <c r="AR167"/>
  <c r="AR206"/>
  <c r="AR232"/>
  <c r="AR258"/>
  <c r="AR284"/>
  <c r="AR310"/>
  <c r="AR336"/>
  <c r="AR362"/>
  <c r="AR388"/>
  <c r="AR414"/>
  <c r="AR440"/>
  <c r="AS3"/>
  <c r="AS112" s="1"/>
  <c r="AR485"/>
  <c r="AR857"/>
  <c r="AR795"/>
  <c r="AR496"/>
  <c r="AR504"/>
  <c r="AR526"/>
  <c r="AR535"/>
  <c r="AR556"/>
  <c r="AR569"/>
  <c r="AR578"/>
  <c r="AR587"/>
  <c r="AR595"/>
  <c r="AR608"/>
  <c r="AR617"/>
  <c r="AR634"/>
  <c r="AR643"/>
  <c r="AR652"/>
  <c r="AR665"/>
  <c r="AR673"/>
  <c r="AR686"/>
  <c r="AR699"/>
  <c r="AR712"/>
  <c r="AR725"/>
  <c r="AR738"/>
  <c r="AR747"/>
  <c r="AR764"/>
  <c r="AR773"/>
  <c r="AR782"/>
  <c r="AR808"/>
  <c r="AR816"/>
  <c r="AR829"/>
  <c r="AR842"/>
  <c r="AR855"/>
  <c r="AR486"/>
  <c r="AR865"/>
  <c r="AR497"/>
  <c r="AR529"/>
  <c r="AR562"/>
  <c r="AR614"/>
  <c r="AR666"/>
  <c r="AR696"/>
  <c r="AR748"/>
  <c r="AR770"/>
  <c r="AR789"/>
  <c r="AR824"/>
  <c r="AR846"/>
  <c r="AR93"/>
  <c r="AR94"/>
  <c r="AR91"/>
  <c r="AR83"/>
  <c r="AR100"/>
  <c r="AR86"/>
  <c r="AR85"/>
  <c r="AR84"/>
  <c r="AR79"/>
  <c r="AR96"/>
  <c r="AR495"/>
  <c r="AR811"/>
  <c r="AR567"/>
  <c r="AR568"/>
  <c r="AR785"/>
  <c r="AR708"/>
  <c r="AR651"/>
  <c r="AR547"/>
  <c r="AR308"/>
  <c r="AR827"/>
  <c r="AR853"/>
  <c r="AR552"/>
  <c r="AR528"/>
  <c r="AR852"/>
  <c r="AR776"/>
  <c r="AR383"/>
  <c r="AR287"/>
  <c r="AR183"/>
  <c r="AR82"/>
  <c r="AR81"/>
  <c r="AR80"/>
  <c r="AR99"/>
  <c r="AR92"/>
  <c r="AR78"/>
  <c r="AR97"/>
  <c r="AR98"/>
  <c r="AR95"/>
  <c r="AR87"/>
  <c r="AR89"/>
  <c r="AR787"/>
  <c r="AR606"/>
  <c r="AR735"/>
  <c r="AR851"/>
  <c r="AR803"/>
  <c r="AR745"/>
  <c r="AR537"/>
  <c r="AR672"/>
  <c r="AR395"/>
  <c r="AR719"/>
  <c r="AR839"/>
  <c r="AR722"/>
  <c r="AR710"/>
  <c r="AR682"/>
  <c r="AR604"/>
  <c r="AR667"/>
  <c r="AR850"/>
  <c r="AR527"/>
  <c r="AR723"/>
  <c r="AR656"/>
  <c r="AR420"/>
  <c r="AR241"/>
  <c r="AR315"/>
  <c r="AR203"/>
  <c r="AR409"/>
  <c r="AR626"/>
  <c r="AR828"/>
  <c r="AR201"/>
  <c r="AR266"/>
  <c r="AR165"/>
  <c r="AR264"/>
  <c r="AR212"/>
  <c r="AR279"/>
  <c r="AR175"/>
  <c r="AR621"/>
  <c r="AR215"/>
  <c r="AR423"/>
  <c r="AR224"/>
  <c r="AR538"/>
  <c r="AR802"/>
  <c r="AR555"/>
  <c r="AR763"/>
  <c r="AR580"/>
  <c r="AR711"/>
  <c r="AR334"/>
  <c r="AR525"/>
  <c r="AR549"/>
  <c r="AR607"/>
  <c r="AR757"/>
  <c r="AR746"/>
  <c r="AR684"/>
  <c r="AR642"/>
  <c r="AR645"/>
  <c r="AR599"/>
  <c r="AR256"/>
  <c r="AR551"/>
  <c r="AR868"/>
  <c r="AR577"/>
  <c r="AR794"/>
  <c r="AR239"/>
  <c r="AR632"/>
  <c r="AR563"/>
  <c r="AR590"/>
  <c r="AR458"/>
  <c r="AR601"/>
  <c r="AR275"/>
  <c r="AR160"/>
  <c r="AR217"/>
  <c r="AR157"/>
  <c r="AR319"/>
  <c r="AR399"/>
  <c r="AR307"/>
  <c r="AR392"/>
  <c r="AR252"/>
  <c r="AR393"/>
  <c r="AR340"/>
  <c r="AR164"/>
  <c r="AR197"/>
  <c r="AR330"/>
  <c r="AR313"/>
  <c r="AR186"/>
  <c r="AR184"/>
  <c r="AR620"/>
  <c r="AR433"/>
  <c r="AR381"/>
  <c r="AR139"/>
  <c r="AR278"/>
  <c r="AR424"/>
  <c r="AR425"/>
  <c r="AR431"/>
  <c r="AR294"/>
  <c r="AR249"/>
  <c r="AR171"/>
  <c r="AR263"/>
  <c r="AR255"/>
  <c r="AR411"/>
  <c r="AR176"/>
  <c r="AR119"/>
  <c r="AR408"/>
  <c r="AR360"/>
  <c r="AR774"/>
  <c r="AR419"/>
  <c r="AR151"/>
  <c r="AR341"/>
  <c r="AR450"/>
  <c r="AR457"/>
  <c r="AR269"/>
  <c r="AR289"/>
  <c r="AR304"/>
  <c r="AR174"/>
  <c r="AR356"/>
  <c r="AR358"/>
  <c r="AR462"/>
  <c r="AR138"/>
  <c r="AR122"/>
  <c r="AR227"/>
  <c r="AR380"/>
  <c r="AR368"/>
  <c r="AR353"/>
  <c r="AR301"/>
  <c r="AR394"/>
  <c r="AR172"/>
  <c r="AR670"/>
  <c r="AR204"/>
  <c r="AR159"/>
  <c r="AR150"/>
  <c r="AR235"/>
  <c r="AR406"/>
  <c r="AR254"/>
  <c r="AR238"/>
  <c r="AR226"/>
  <c r="AR705"/>
  <c r="AR788"/>
  <c r="AR343"/>
  <c r="AR820"/>
  <c r="AR410"/>
  <c r="AR145"/>
  <c r="AR342"/>
  <c r="AR131"/>
  <c r="AR288"/>
  <c r="AR359"/>
  <c r="AR321"/>
  <c r="AR209"/>
  <c r="AR302"/>
  <c r="AR367"/>
  <c r="AR332"/>
  <c r="AR382"/>
  <c r="AR243"/>
  <c r="AR443"/>
  <c r="AR277"/>
  <c r="AR320"/>
  <c r="AR200"/>
  <c r="AR121"/>
  <c r="AR373"/>
  <c r="AR295"/>
  <c r="AR371"/>
  <c r="AR461"/>
  <c r="AR372"/>
  <c r="AR291"/>
  <c r="AR658"/>
  <c r="AR814"/>
  <c r="AR775"/>
  <c r="AR683"/>
  <c r="AR863"/>
  <c r="AR724"/>
  <c r="AR412"/>
  <c r="AR152"/>
  <c r="AR629"/>
  <c r="AR841"/>
  <c r="AR659"/>
  <c r="AR694"/>
  <c r="AR755"/>
  <c r="AR822"/>
  <c r="AR554"/>
  <c r="AR733"/>
  <c r="AR344"/>
  <c r="AR163"/>
  <c r="AR290"/>
  <c r="AR331"/>
  <c r="AR463"/>
  <c r="AR445"/>
  <c r="AR329"/>
  <c r="AR449"/>
  <c r="AR173"/>
  <c r="AR185"/>
  <c r="AR250"/>
  <c r="AR422"/>
  <c r="AR339"/>
  <c r="AR134"/>
  <c r="AR357"/>
  <c r="AR327"/>
  <c r="AR268"/>
  <c r="AR190"/>
  <c r="AR276"/>
  <c r="AR451"/>
  <c r="AR354"/>
  <c r="AR328"/>
  <c r="AR191"/>
  <c r="AR133"/>
  <c r="AR149"/>
  <c r="AR838"/>
  <c r="AR124"/>
  <c r="AR417"/>
  <c r="AR444"/>
  <c r="AR237"/>
  <c r="AR223"/>
  <c r="AR305"/>
  <c r="AR306"/>
  <c r="AR405"/>
  <c r="AR267"/>
  <c r="AR162"/>
  <c r="AR123"/>
  <c r="AR214"/>
  <c r="AR432"/>
  <c r="AR345"/>
  <c r="AR436"/>
  <c r="AR293"/>
  <c r="AR318"/>
  <c r="AR434"/>
  <c r="AR225"/>
  <c r="AR202"/>
  <c r="AR346"/>
  <c r="AR253"/>
  <c r="AR216"/>
  <c r="AR460"/>
  <c r="AR796"/>
  <c r="AR447"/>
  <c r="AR801"/>
  <c r="AR762"/>
  <c r="AR135"/>
  <c r="AR398"/>
  <c r="AR446"/>
  <c r="AR397"/>
  <c r="AR379"/>
  <c r="AR132"/>
  <c r="AR148"/>
  <c r="AR464"/>
  <c r="AR352"/>
  <c r="AR407"/>
  <c r="AR333"/>
  <c r="AR144"/>
  <c r="AR228"/>
  <c r="AR391"/>
  <c r="AR435"/>
  <c r="AR280"/>
  <c r="AR370"/>
  <c r="AR211"/>
  <c r="AR198"/>
  <c r="AR242"/>
  <c r="AR681"/>
  <c r="AR125"/>
  <c r="AR631"/>
  <c r="AR385"/>
  <c r="AR118"/>
  <c r="AR240"/>
  <c r="AR187"/>
  <c r="AR126"/>
  <c r="AR147"/>
  <c r="AR282"/>
  <c r="AR196"/>
  <c r="AR386"/>
  <c r="AR158"/>
  <c r="AR120"/>
  <c r="AR177"/>
  <c r="AR292"/>
  <c r="AR588"/>
  <c r="AR456"/>
  <c r="AR136"/>
  <c r="AR229"/>
  <c r="AR248"/>
  <c r="AR213"/>
  <c r="AR430"/>
  <c r="AR178"/>
  <c r="AR161"/>
  <c r="AR649"/>
  <c r="AR378"/>
  <c r="AR317"/>
  <c r="AR404"/>
  <c r="AR222"/>
  <c r="AR303"/>
  <c r="AR692"/>
  <c r="AR262"/>
  <c r="AR818"/>
  <c r="AR545"/>
  <c r="AR571"/>
  <c r="AR210"/>
  <c r="AR314"/>
  <c r="AR860"/>
  <c r="AR833"/>
  <c r="AR779"/>
  <c r="AR727"/>
  <c r="AR615"/>
  <c r="AR861"/>
  <c r="AR664"/>
  <c r="AR180"/>
  <c r="AR366"/>
  <c r="AR716"/>
  <c r="AR744"/>
  <c r="AR641"/>
  <c r="AR519"/>
  <c r="AR736"/>
  <c r="AR589"/>
  <c r="AR751"/>
  <c r="AR364"/>
  <c r="AR734"/>
  <c r="AR695"/>
  <c r="AR644"/>
  <c r="AR561"/>
  <c r="AR655"/>
  <c r="AR260"/>
  <c r="AR117"/>
  <c r="AR677"/>
  <c r="AR548"/>
  <c r="AR707"/>
  <c r="AR797"/>
  <c r="AR849"/>
  <c r="AR247"/>
  <c r="AR418"/>
  <c r="AR273"/>
  <c r="AR390"/>
  <c r="AR143"/>
  <c r="AR403"/>
  <c r="AR221"/>
  <c r="AR156"/>
  <c r="AR429"/>
  <c r="AR130"/>
  <c r="AR365"/>
  <c r="AR208"/>
  <c r="AR416"/>
  <c r="AR236"/>
  <c r="AR384"/>
  <c r="AR347"/>
  <c r="AR316"/>
  <c r="AR137"/>
  <c r="AR189"/>
  <c r="AR437"/>
  <c r="AR188"/>
  <c r="AR230"/>
  <c r="AR369"/>
  <c r="AR448"/>
  <c r="AR146"/>
  <c r="AR199"/>
  <c r="AR579"/>
  <c r="AR281"/>
  <c r="AR300"/>
  <c r="AR566"/>
  <c r="AR170"/>
  <c r="AR396"/>
  <c r="AR459"/>
  <c r="AR618"/>
  <c r="AR438"/>
  <c r="AR274"/>
  <c r="AR421"/>
  <c r="AR355"/>
  <c r="AR326"/>
  <c r="AR251"/>
  <c r="AR701"/>
  <c r="AR597"/>
  <c r="AR612"/>
  <c r="AR640"/>
  <c r="AR768"/>
  <c r="AR792"/>
  <c r="AR753"/>
  <c r="AR703"/>
  <c r="AR844"/>
  <c r="AR675"/>
  <c r="AR623"/>
  <c r="AR154"/>
  <c r="AR809"/>
  <c r="AR536"/>
  <c r="AR653"/>
  <c r="AR560"/>
  <c r="AR128"/>
  <c r="AR693"/>
  <c r="AR760"/>
  <c r="AR543"/>
  <c r="AR265"/>
  <c r="AR592"/>
  <c r="AR603"/>
  <c r="AR786"/>
  <c r="AR825"/>
  <c r="AR573"/>
  <c r="AR521"/>
  <c r="AR836"/>
  <c r="AR717"/>
  <c r="AR862"/>
  <c r="AR810"/>
  <c r="AR234"/>
  <c r="AR169"/>
  <c r="AR286"/>
  <c r="AR771"/>
  <c r="AR261"/>
  <c r="AR625"/>
  <c r="AQ687"/>
  <c r="AQ804"/>
  <c r="AQ713"/>
  <c r="AQ140"/>
  <c r="AQ856"/>
  <c r="AQ635"/>
  <c r="AQ765"/>
  <c r="AQ557"/>
  <c r="AQ101"/>
  <c r="AQ426"/>
  <c r="AQ374"/>
  <c r="AQ270"/>
  <c r="AQ218"/>
  <c r="AQ127"/>
  <c r="AQ505"/>
  <c r="AQ869"/>
  <c r="AQ439"/>
  <c r="AQ283"/>
  <c r="AQ231"/>
  <c r="AQ153"/>
  <c r="AQ843"/>
  <c r="AQ726"/>
  <c r="AQ648"/>
  <c r="AQ570"/>
  <c r="AQ492"/>
  <c r="AQ166"/>
  <c r="AQ583"/>
  <c r="AQ661"/>
  <c r="AQ400"/>
  <c r="AQ296"/>
  <c r="AQ244"/>
  <c r="AQ179"/>
  <c r="AQ817"/>
  <c r="AQ413"/>
  <c r="AQ257"/>
  <c r="AQ88"/>
  <c r="AQ778"/>
  <c r="AQ700"/>
  <c r="AQ622"/>
  <c r="AQ544"/>
  <c r="AQ752"/>
  <c r="AQ674"/>
  <c r="AQ596"/>
  <c r="AR804" l="1"/>
  <c r="AQ299"/>
  <c r="AP309"/>
  <c r="AQ195"/>
  <c r="AP205"/>
  <c r="AQ312"/>
  <c r="AP322"/>
  <c r="AQ182"/>
  <c r="AP192"/>
  <c r="AQ338"/>
  <c r="AP348"/>
  <c r="AP361"/>
  <c r="AQ351"/>
  <c r="AQ377"/>
  <c r="AP387"/>
  <c r="AQ442"/>
  <c r="AP452"/>
  <c r="AQ455"/>
  <c r="AP465"/>
  <c r="AS511"/>
  <c r="AS110"/>
  <c r="AS109"/>
  <c r="AS107"/>
  <c r="AS105"/>
  <c r="AS108"/>
  <c r="AS516"/>
  <c r="AS510"/>
  <c r="AS509"/>
  <c r="AS513"/>
  <c r="AS515"/>
  <c r="AS113"/>
  <c r="AS104"/>
  <c r="AS111"/>
  <c r="AS508"/>
  <c r="AS517"/>
  <c r="AS514"/>
  <c r="AS106"/>
  <c r="AS512"/>
  <c r="AR166"/>
  <c r="AR687"/>
  <c r="AR856"/>
  <c r="AR8" i="24"/>
  <c r="AQ24"/>
  <c r="AQ32" s="1"/>
  <c r="AR140" i="18"/>
  <c r="AS487"/>
  <c r="AS864"/>
  <c r="AS498"/>
  <c r="AS506"/>
  <c r="AS524"/>
  <c r="AS541"/>
  <c r="AS558"/>
  <c r="AS584"/>
  <c r="AS602"/>
  <c r="AS619"/>
  <c r="AS636"/>
  <c r="AS662"/>
  <c r="AS680"/>
  <c r="AS697"/>
  <c r="AS714"/>
  <c r="AS740"/>
  <c r="AS758"/>
  <c r="AS784"/>
  <c r="AS823"/>
  <c r="AS840"/>
  <c r="AS488"/>
  <c r="AS867"/>
  <c r="AS499"/>
  <c r="AS523"/>
  <c r="AS542"/>
  <c r="AS564"/>
  <c r="AS586"/>
  <c r="AS605"/>
  <c r="AS627"/>
  <c r="AS646"/>
  <c r="AS668"/>
  <c r="AS690"/>
  <c r="AS709"/>
  <c r="AS731"/>
  <c r="AS750"/>
  <c r="AS772"/>
  <c r="AS807"/>
  <c r="AS826"/>
  <c r="AS848"/>
  <c r="AS102"/>
  <c r="AS115"/>
  <c r="AS167"/>
  <c r="AS206"/>
  <c r="AS232"/>
  <c r="AS258"/>
  <c r="AS284"/>
  <c r="AS310"/>
  <c r="AS336"/>
  <c r="AS362"/>
  <c r="AS388"/>
  <c r="AS414"/>
  <c r="AS440"/>
  <c r="AT3"/>
  <c r="AT112" s="1"/>
  <c r="AS485"/>
  <c r="AS857"/>
  <c r="AS795"/>
  <c r="AS496"/>
  <c r="AS504"/>
  <c r="AS526"/>
  <c r="AS535"/>
  <c r="AS556"/>
  <c r="AS569"/>
  <c r="AS578"/>
  <c r="AS587"/>
  <c r="AS595"/>
  <c r="AS608"/>
  <c r="AS617"/>
  <c r="AS634"/>
  <c r="AS643"/>
  <c r="AS652"/>
  <c r="AS665"/>
  <c r="AS673"/>
  <c r="AS686"/>
  <c r="AS699"/>
  <c r="AS712"/>
  <c r="AS725"/>
  <c r="AS738"/>
  <c r="AS747"/>
  <c r="AS764"/>
  <c r="AS773"/>
  <c r="AS782"/>
  <c r="AS808"/>
  <c r="AS816"/>
  <c r="AS829"/>
  <c r="AS842"/>
  <c r="AS855"/>
  <c r="AS486"/>
  <c r="AS865"/>
  <c r="AS497"/>
  <c r="AS529"/>
  <c r="AS562"/>
  <c r="AS614"/>
  <c r="AS666"/>
  <c r="AS696"/>
  <c r="AS748"/>
  <c r="AS770"/>
  <c r="AS789"/>
  <c r="AS824"/>
  <c r="AS846"/>
  <c r="AS483"/>
  <c r="AS491"/>
  <c r="AS493"/>
  <c r="AS502"/>
  <c r="AS532"/>
  <c r="AS550"/>
  <c r="AS576"/>
  <c r="AS593"/>
  <c r="AS610"/>
  <c r="AS628"/>
  <c r="AS654"/>
  <c r="AS671"/>
  <c r="AS688"/>
  <c r="AS706"/>
  <c r="AS732"/>
  <c r="AS749"/>
  <c r="AS766"/>
  <c r="AS805"/>
  <c r="AS831"/>
  <c r="AS484"/>
  <c r="AS859"/>
  <c r="AS800"/>
  <c r="AS503"/>
  <c r="AS534"/>
  <c r="AS553"/>
  <c r="AS575"/>
  <c r="AS594"/>
  <c r="AS616"/>
  <c r="AS638"/>
  <c r="AS657"/>
  <c r="AS679"/>
  <c r="AS698"/>
  <c r="AS720"/>
  <c r="AS742"/>
  <c r="AS761"/>
  <c r="AS783"/>
  <c r="AS815"/>
  <c r="AS837"/>
  <c r="AS76"/>
  <c r="AS141"/>
  <c r="AS193"/>
  <c r="AS219"/>
  <c r="AS245"/>
  <c r="AS271"/>
  <c r="AS297"/>
  <c r="AS323"/>
  <c r="AS349"/>
  <c r="AS375"/>
  <c r="AS401"/>
  <c r="AS427"/>
  <c r="AS453"/>
  <c r="AS480"/>
  <c r="AS489"/>
  <c r="AS866"/>
  <c r="AS799"/>
  <c r="AS500"/>
  <c r="AS522"/>
  <c r="AS530"/>
  <c r="AS539"/>
  <c r="AS565"/>
  <c r="AS574"/>
  <c r="AS582"/>
  <c r="AS591"/>
  <c r="AS600"/>
  <c r="AS613"/>
  <c r="AS630"/>
  <c r="AS639"/>
  <c r="AS647"/>
  <c r="AS660"/>
  <c r="AS669"/>
  <c r="AS678"/>
  <c r="AS691"/>
  <c r="AS704"/>
  <c r="AS721"/>
  <c r="AS730"/>
  <c r="AS743"/>
  <c r="AS756"/>
  <c r="AS769"/>
  <c r="AS777"/>
  <c r="AS790"/>
  <c r="AS812"/>
  <c r="AS821"/>
  <c r="AS834"/>
  <c r="AS847"/>
  <c r="AS482"/>
  <c r="AS490"/>
  <c r="AS798"/>
  <c r="AS501"/>
  <c r="AS540"/>
  <c r="AS581"/>
  <c r="AS633"/>
  <c r="AS685"/>
  <c r="AS718"/>
  <c r="AS737"/>
  <c r="AS759"/>
  <c r="AS781"/>
  <c r="AS813"/>
  <c r="AS835"/>
  <c r="AS854"/>
  <c r="AS93"/>
  <c r="AS94"/>
  <c r="AS91"/>
  <c r="AS83"/>
  <c r="AS100"/>
  <c r="AS86"/>
  <c r="AS85"/>
  <c r="AS84"/>
  <c r="AS79"/>
  <c r="AS96"/>
  <c r="AS89"/>
  <c r="AS787"/>
  <c r="AS606"/>
  <c r="AS735"/>
  <c r="AS851"/>
  <c r="AS803"/>
  <c r="AS745"/>
  <c r="AS537"/>
  <c r="AS672"/>
  <c r="AS395"/>
  <c r="AS719"/>
  <c r="AS839"/>
  <c r="AS722"/>
  <c r="AS710"/>
  <c r="AS682"/>
  <c r="AS604"/>
  <c r="AS667"/>
  <c r="AS850"/>
  <c r="AS527"/>
  <c r="AS723"/>
  <c r="AS656"/>
  <c r="AS420"/>
  <c r="AS241"/>
  <c r="AS82"/>
  <c r="AS81"/>
  <c r="AS80"/>
  <c r="AS99"/>
  <c r="AS92"/>
  <c r="AS78"/>
  <c r="AS97"/>
  <c r="AS98"/>
  <c r="AS95"/>
  <c r="AS87"/>
  <c r="AS495"/>
  <c r="AS811"/>
  <c r="AS567"/>
  <c r="AS568"/>
  <c r="AS785"/>
  <c r="AS708"/>
  <c r="AS651"/>
  <c r="AS547"/>
  <c r="AS308"/>
  <c r="AS827"/>
  <c r="AS853"/>
  <c r="AS552"/>
  <c r="AS528"/>
  <c r="AS852"/>
  <c r="AS776"/>
  <c r="AS383"/>
  <c r="AS287"/>
  <c r="AS382"/>
  <c r="AS243"/>
  <c r="AS443"/>
  <c r="AS277"/>
  <c r="AS320"/>
  <c r="AS200"/>
  <c r="AS121"/>
  <c r="AS373"/>
  <c r="AS295"/>
  <c r="AS371"/>
  <c r="AS461"/>
  <c r="AS372"/>
  <c r="AS291"/>
  <c r="AS658"/>
  <c r="AS814"/>
  <c r="AS775"/>
  <c r="AS683"/>
  <c r="AS863"/>
  <c r="AS724"/>
  <c r="AS412"/>
  <c r="AS152"/>
  <c r="AS629"/>
  <c r="AS841"/>
  <c r="AS659"/>
  <c r="AS694"/>
  <c r="AS755"/>
  <c r="AS822"/>
  <c r="AS554"/>
  <c r="AS733"/>
  <c r="AS344"/>
  <c r="AS163"/>
  <c r="AS290"/>
  <c r="AS331"/>
  <c r="AS463"/>
  <c r="AS445"/>
  <c r="AS329"/>
  <c r="AS449"/>
  <c r="AS173"/>
  <c r="AS185"/>
  <c r="AS250"/>
  <c r="AS422"/>
  <c r="AS339"/>
  <c r="AS134"/>
  <c r="AS357"/>
  <c r="AS327"/>
  <c r="AS268"/>
  <c r="AS190"/>
  <c r="AS276"/>
  <c r="AS451"/>
  <c r="AS354"/>
  <c r="AS328"/>
  <c r="AS191"/>
  <c r="AS133"/>
  <c r="AS149"/>
  <c r="AS838"/>
  <c r="AS124"/>
  <c r="AS417"/>
  <c r="AS444"/>
  <c r="AS237"/>
  <c r="AS223"/>
  <c r="AS305"/>
  <c r="AS306"/>
  <c r="AS405"/>
  <c r="AS267"/>
  <c r="AS162"/>
  <c r="AS123"/>
  <c r="AS214"/>
  <c r="AS432"/>
  <c r="AS345"/>
  <c r="AS436"/>
  <c r="AS293"/>
  <c r="AS318"/>
  <c r="AS434"/>
  <c r="AS225"/>
  <c r="AS202"/>
  <c r="AS346"/>
  <c r="AS253"/>
  <c r="AS216"/>
  <c r="AS460"/>
  <c r="AS796"/>
  <c r="AS447"/>
  <c r="AS801"/>
  <c r="AS762"/>
  <c r="AS135"/>
  <c r="AS398"/>
  <c r="AS446"/>
  <c r="AS397"/>
  <c r="AS379"/>
  <c r="AS132"/>
  <c r="AS148"/>
  <c r="AS464"/>
  <c r="AS352"/>
  <c r="AS407"/>
  <c r="AS333"/>
  <c r="AS144"/>
  <c r="AS228"/>
  <c r="AS391"/>
  <c r="AS435"/>
  <c r="AS280"/>
  <c r="AS183"/>
  <c r="AS315"/>
  <c r="AS203"/>
  <c r="AS409"/>
  <c r="AS626"/>
  <c r="AS828"/>
  <c r="AS201"/>
  <c r="AS266"/>
  <c r="AS165"/>
  <c r="AS264"/>
  <c r="AS212"/>
  <c r="AS279"/>
  <c r="AS175"/>
  <c r="AS621"/>
  <c r="AS215"/>
  <c r="AS423"/>
  <c r="AS224"/>
  <c r="AS538"/>
  <c r="AS802"/>
  <c r="AS555"/>
  <c r="AS763"/>
  <c r="AS580"/>
  <c r="AS711"/>
  <c r="AS334"/>
  <c r="AS525"/>
  <c r="AS549"/>
  <c r="AS607"/>
  <c r="AS757"/>
  <c r="AS746"/>
  <c r="AS684"/>
  <c r="AS642"/>
  <c r="AS645"/>
  <c r="AS599"/>
  <c r="AS256"/>
  <c r="AS551"/>
  <c r="AS868"/>
  <c r="AS577"/>
  <c r="AS794"/>
  <c r="AS239"/>
  <c r="AS632"/>
  <c r="AS563"/>
  <c r="AS590"/>
  <c r="AS458"/>
  <c r="AS601"/>
  <c r="AS275"/>
  <c r="AS160"/>
  <c r="AS217"/>
  <c r="AS157"/>
  <c r="AS319"/>
  <c r="AS399"/>
  <c r="AS307"/>
  <c r="AS392"/>
  <c r="AS252"/>
  <c r="AS393"/>
  <c r="AS340"/>
  <c r="AS164"/>
  <c r="AS197"/>
  <c r="AS330"/>
  <c r="AS313"/>
  <c r="AS186"/>
  <c r="AS184"/>
  <c r="AS620"/>
  <c r="AS433"/>
  <c r="AS381"/>
  <c r="AS139"/>
  <c r="AS278"/>
  <c r="AS424"/>
  <c r="AS425"/>
  <c r="AS431"/>
  <c r="AS294"/>
  <c r="AS249"/>
  <c r="AS171"/>
  <c r="AS263"/>
  <c r="AS255"/>
  <c r="AS411"/>
  <c r="AS176"/>
  <c r="AS119"/>
  <c r="AS408"/>
  <c r="AS360"/>
  <c r="AS774"/>
  <c r="AS419"/>
  <c r="AS151"/>
  <c r="AS341"/>
  <c r="AS450"/>
  <c r="AS457"/>
  <c r="AS269"/>
  <c r="AS289"/>
  <c r="AS304"/>
  <c r="AS174"/>
  <c r="AS356"/>
  <c r="AS358"/>
  <c r="AS462"/>
  <c r="AS138"/>
  <c r="AS122"/>
  <c r="AS227"/>
  <c r="AS380"/>
  <c r="AS368"/>
  <c r="AS353"/>
  <c r="AS301"/>
  <c r="AS394"/>
  <c r="AS172"/>
  <c r="AS670"/>
  <c r="AS204"/>
  <c r="AS159"/>
  <c r="AS150"/>
  <c r="AS235"/>
  <c r="AS406"/>
  <c r="AS254"/>
  <c r="AS238"/>
  <c r="AS226"/>
  <c r="AS705"/>
  <c r="AS788"/>
  <c r="AS343"/>
  <c r="AS820"/>
  <c r="AS410"/>
  <c r="AS145"/>
  <c r="AS342"/>
  <c r="AS131"/>
  <c r="AS288"/>
  <c r="AS359"/>
  <c r="AS321"/>
  <c r="AS209"/>
  <c r="AS302"/>
  <c r="AS367"/>
  <c r="AS332"/>
  <c r="AS211"/>
  <c r="AS370"/>
  <c r="AS236"/>
  <c r="AS384"/>
  <c r="AS347"/>
  <c r="AS316"/>
  <c r="AS137"/>
  <c r="AS189"/>
  <c r="AS437"/>
  <c r="AS188"/>
  <c r="AS230"/>
  <c r="AS369"/>
  <c r="AS448"/>
  <c r="AS146"/>
  <c r="AS199"/>
  <c r="AS579"/>
  <c r="AS281"/>
  <c r="AS300"/>
  <c r="AS566"/>
  <c r="AS170"/>
  <c r="AS396"/>
  <c r="AS459"/>
  <c r="AS618"/>
  <c r="AS438"/>
  <c r="AS274"/>
  <c r="AS421"/>
  <c r="AS355"/>
  <c r="AS588"/>
  <c r="AS326"/>
  <c r="AS251"/>
  <c r="AS649"/>
  <c r="AS692"/>
  <c r="AS818"/>
  <c r="AS262"/>
  <c r="AS753"/>
  <c r="AS792"/>
  <c r="AS768"/>
  <c r="AS727"/>
  <c r="AS779"/>
  <c r="AS833"/>
  <c r="AS744"/>
  <c r="AS653"/>
  <c r="AS560"/>
  <c r="AS664"/>
  <c r="AS536"/>
  <c r="AS615"/>
  <c r="AS128"/>
  <c r="AS589"/>
  <c r="AS736"/>
  <c r="AS543"/>
  <c r="AS760"/>
  <c r="AS265"/>
  <c r="AS364"/>
  <c r="AS592"/>
  <c r="AS603"/>
  <c r="AS786"/>
  <c r="AS836"/>
  <c r="AS717"/>
  <c r="AS862"/>
  <c r="AS286"/>
  <c r="AS403"/>
  <c r="AS261"/>
  <c r="AS625"/>
  <c r="AS221"/>
  <c r="AS156"/>
  <c r="AS208"/>
  <c r="AS365"/>
  <c r="AS130"/>
  <c r="AS429"/>
  <c r="AS198"/>
  <c r="AS242"/>
  <c r="AS681"/>
  <c r="AS125"/>
  <c r="AS631"/>
  <c r="AS385"/>
  <c r="AS118"/>
  <c r="AS240"/>
  <c r="AS187"/>
  <c r="AS126"/>
  <c r="AS147"/>
  <c r="AS282"/>
  <c r="AS196"/>
  <c r="AS386"/>
  <c r="AS158"/>
  <c r="AS120"/>
  <c r="AS177"/>
  <c r="AS292"/>
  <c r="AS456"/>
  <c r="AS136"/>
  <c r="AS229"/>
  <c r="AS248"/>
  <c r="AS213"/>
  <c r="AS430"/>
  <c r="AS178"/>
  <c r="AS161"/>
  <c r="AS378"/>
  <c r="AS317"/>
  <c r="AS404"/>
  <c r="AS222"/>
  <c r="AS303"/>
  <c r="AS701"/>
  <c r="AS597"/>
  <c r="AS612"/>
  <c r="AS640"/>
  <c r="AS545"/>
  <c r="AS860"/>
  <c r="AS314"/>
  <c r="AS210"/>
  <c r="AS571"/>
  <c r="AS703"/>
  <c r="AS809"/>
  <c r="AS154"/>
  <c r="AS623"/>
  <c r="AS675"/>
  <c r="AS844"/>
  <c r="AS716"/>
  <c r="AS366"/>
  <c r="AS180"/>
  <c r="AS861"/>
  <c r="AS519"/>
  <c r="AS693"/>
  <c r="AS641"/>
  <c r="AS751"/>
  <c r="AS734"/>
  <c r="AS825"/>
  <c r="AS644"/>
  <c r="AS695"/>
  <c r="AS521"/>
  <c r="AS573"/>
  <c r="AS561"/>
  <c r="AS655"/>
  <c r="AS260"/>
  <c r="AS117"/>
  <c r="AS797"/>
  <c r="AS707"/>
  <c r="AS548"/>
  <c r="AS677"/>
  <c r="AS849"/>
  <c r="AS247"/>
  <c r="AS810"/>
  <c r="AS273"/>
  <c r="AS418"/>
  <c r="AS169"/>
  <c r="AS234"/>
  <c r="AS771"/>
  <c r="AS390"/>
  <c r="AS143"/>
  <c r="AS416"/>
  <c r="AR5" i="24"/>
  <c r="AS4" i="18"/>
  <c r="AR635"/>
  <c r="AR765"/>
  <c r="AR713"/>
  <c r="AR531"/>
  <c r="AR791"/>
  <c r="AR557"/>
  <c r="AR101"/>
  <c r="AR869"/>
  <c r="AR426"/>
  <c r="AR374"/>
  <c r="AR270"/>
  <c r="AR218"/>
  <c r="AR127"/>
  <c r="AR726"/>
  <c r="AR648"/>
  <c r="AR570"/>
  <c r="AR492"/>
  <c r="AR439"/>
  <c r="AR283"/>
  <c r="AR231"/>
  <c r="AR153"/>
  <c r="AR817"/>
  <c r="AR609"/>
  <c r="AR583"/>
  <c r="AR830"/>
  <c r="AR661"/>
  <c r="AR400"/>
  <c r="AR296"/>
  <c r="AR244"/>
  <c r="AR179"/>
  <c r="AR752"/>
  <c r="AR674"/>
  <c r="AR596"/>
  <c r="AR413"/>
  <c r="AR257"/>
  <c r="AR88"/>
  <c r="AR843"/>
  <c r="AR778"/>
  <c r="AR700"/>
  <c r="AR622"/>
  <c r="AR544"/>
  <c r="AR505"/>
  <c r="AS114" l="1"/>
  <c r="AS518"/>
  <c r="AR182"/>
  <c r="AQ192"/>
  <c r="AR312"/>
  <c r="AQ322"/>
  <c r="AR195"/>
  <c r="AQ205"/>
  <c r="AR299"/>
  <c r="AQ309"/>
  <c r="AR338"/>
  <c r="AQ348"/>
  <c r="AQ361"/>
  <c r="AR351"/>
  <c r="AR377"/>
  <c r="AQ387"/>
  <c r="AQ465"/>
  <c r="AR455"/>
  <c r="AR442"/>
  <c r="AQ452"/>
  <c r="AT106"/>
  <c r="AT517"/>
  <c r="AT111"/>
  <c r="AT113"/>
  <c r="AT513"/>
  <c r="AT509"/>
  <c r="AT516"/>
  <c r="AT105"/>
  <c r="AT109"/>
  <c r="AT511"/>
  <c r="AT512"/>
  <c r="AT514"/>
  <c r="AT508"/>
  <c r="AT104"/>
  <c r="AT515"/>
  <c r="AT510"/>
  <c r="AT108"/>
  <c r="AT107"/>
  <c r="AT110"/>
  <c r="AS635"/>
  <c r="AS8" i="24"/>
  <c r="AR24"/>
  <c r="AR32" s="1"/>
  <c r="AS166" i="18"/>
  <c r="AS609"/>
  <c r="AS856"/>
  <c r="AS583"/>
  <c r="AS557"/>
  <c r="AS713"/>
  <c r="AS140"/>
  <c r="AS791"/>
  <c r="AS765"/>
  <c r="AS830"/>
  <c r="AS661"/>
  <c r="AS101"/>
  <c r="AS492"/>
  <c r="AS439"/>
  <c r="AS283"/>
  <c r="AS231"/>
  <c r="AS153"/>
  <c r="AS817"/>
  <c r="AS400"/>
  <c r="AS296"/>
  <c r="AS244"/>
  <c r="AS179"/>
  <c r="AS752"/>
  <c r="AS674"/>
  <c r="AS596"/>
  <c r="AS5" i="24"/>
  <c r="AT4" i="18"/>
  <c r="AT485"/>
  <c r="AT857"/>
  <c r="AT795"/>
  <c r="AT496"/>
  <c r="AT504"/>
  <c r="AT526"/>
  <c r="AT535"/>
  <c r="AT556"/>
  <c r="AT569"/>
  <c r="AT578"/>
  <c r="AT587"/>
  <c r="AT595"/>
  <c r="AT608"/>
  <c r="AT617"/>
  <c r="AT634"/>
  <c r="AT643"/>
  <c r="AT652"/>
  <c r="AT665"/>
  <c r="AT673"/>
  <c r="AT686"/>
  <c r="AT699"/>
  <c r="AT712"/>
  <c r="AT725"/>
  <c r="AT738"/>
  <c r="AT747"/>
  <c r="AT764"/>
  <c r="AT773"/>
  <c r="AT782"/>
  <c r="AT808"/>
  <c r="AT816"/>
  <c r="AT829"/>
  <c r="AT842"/>
  <c r="AT855"/>
  <c r="AT486"/>
  <c r="AT865"/>
  <c r="AT497"/>
  <c r="AT529"/>
  <c r="AT562"/>
  <c r="AT614"/>
  <c r="AT666"/>
  <c r="AT696"/>
  <c r="AT748"/>
  <c r="AT770"/>
  <c r="AT789"/>
  <c r="AT824"/>
  <c r="AT846"/>
  <c r="AT483"/>
  <c r="AT491"/>
  <c r="AT493"/>
  <c r="AT506"/>
  <c r="AT518" s="1"/>
  <c r="AT524"/>
  <c r="AT541"/>
  <c r="AT558"/>
  <c r="AT584"/>
  <c r="AT602"/>
  <c r="AT619"/>
  <c r="AT636"/>
  <c r="AT662"/>
  <c r="AT680"/>
  <c r="AT697"/>
  <c r="AT714"/>
  <c r="AT740"/>
  <c r="AT758"/>
  <c r="AT784"/>
  <c r="AT823"/>
  <c r="AT840"/>
  <c r="AT488"/>
  <c r="AT867"/>
  <c r="AT499"/>
  <c r="AT523"/>
  <c r="AT542"/>
  <c r="AT564"/>
  <c r="AT586"/>
  <c r="AT605"/>
  <c r="AT627"/>
  <c r="AT646"/>
  <c r="AT668"/>
  <c r="AT690"/>
  <c r="AT709"/>
  <c r="AT731"/>
  <c r="AT750"/>
  <c r="AT772"/>
  <c r="AT807"/>
  <c r="AT826"/>
  <c r="AT848"/>
  <c r="AT102"/>
  <c r="AT114" s="1"/>
  <c r="AT115"/>
  <c r="AT167"/>
  <c r="AT206"/>
  <c r="AT232"/>
  <c r="AT258"/>
  <c r="AT284"/>
  <c r="AT310"/>
  <c r="AT336"/>
  <c r="AT362"/>
  <c r="AT388"/>
  <c r="AT414"/>
  <c r="AT440"/>
  <c r="AU3"/>
  <c r="AU108" s="1"/>
  <c r="AT480"/>
  <c r="AT489"/>
  <c r="AT866"/>
  <c r="AT799"/>
  <c r="AT500"/>
  <c r="AT522"/>
  <c r="AT530"/>
  <c r="AT539"/>
  <c r="AT565"/>
  <c r="AT574"/>
  <c r="AT582"/>
  <c r="AT591"/>
  <c r="AT600"/>
  <c r="AT613"/>
  <c r="AT630"/>
  <c r="AT639"/>
  <c r="AT647"/>
  <c r="AT660"/>
  <c r="AT669"/>
  <c r="AT678"/>
  <c r="AT691"/>
  <c r="AT704"/>
  <c r="AT721"/>
  <c r="AT730"/>
  <c r="AT743"/>
  <c r="AT756"/>
  <c r="AT769"/>
  <c r="AT777"/>
  <c r="AT790"/>
  <c r="AT812"/>
  <c r="AT821"/>
  <c r="AT834"/>
  <c r="AT847"/>
  <c r="AT482"/>
  <c r="AT490"/>
  <c r="AT798"/>
  <c r="AT501"/>
  <c r="AT540"/>
  <c r="AT581"/>
  <c r="AT633"/>
  <c r="AT685"/>
  <c r="AT718"/>
  <c r="AT737"/>
  <c r="AT759"/>
  <c r="AT781"/>
  <c r="AT813"/>
  <c r="AT835"/>
  <c r="AT854"/>
  <c r="AT487"/>
  <c r="AT864"/>
  <c r="AT502"/>
  <c r="AT532"/>
  <c r="AT550"/>
  <c r="AT576"/>
  <c r="AT593"/>
  <c r="AT610"/>
  <c r="AT628"/>
  <c r="AT654"/>
  <c r="AT671"/>
  <c r="AT688"/>
  <c r="AT706"/>
  <c r="AT732"/>
  <c r="AT749"/>
  <c r="AT766"/>
  <c r="AT805"/>
  <c r="AT831"/>
  <c r="AT484"/>
  <c r="AT859"/>
  <c r="AT800"/>
  <c r="AT503"/>
  <c r="AT534"/>
  <c r="AT553"/>
  <c r="AT575"/>
  <c r="AT594"/>
  <c r="AT616"/>
  <c r="AT638"/>
  <c r="AT657"/>
  <c r="AT679"/>
  <c r="AT698"/>
  <c r="AT720"/>
  <c r="AT742"/>
  <c r="AT761"/>
  <c r="AT783"/>
  <c r="AT815"/>
  <c r="AT837"/>
  <c r="AT76"/>
  <c r="AT141"/>
  <c r="AT193"/>
  <c r="AT219"/>
  <c r="AT245"/>
  <c r="AT271"/>
  <c r="AT297"/>
  <c r="AT323"/>
  <c r="AT349"/>
  <c r="AT375"/>
  <c r="AT401"/>
  <c r="AT427"/>
  <c r="AT453"/>
  <c r="AT498"/>
  <c r="AT95"/>
  <c r="AT87"/>
  <c r="AT82"/>
  <c r="AT81"/>
  <c r="AT92"/>
  <c r="AT99"/>
  <c r="AT100"/>
  <c r="AT86"/>
  <c r="AT85"/>
  <c r="AT495"/>
  <c r="AT811"/>
  <c r="AT567"/>
  <c r="AT568"/>
  <c r="AT785"/>
  <c r="AT708"/>
  <c r="AT651"/>
  <c r="AT547"/>
  <c r="AT308"/>
  <c r="AT827"/>
  <c r="AT853"/>
  <c r="AT552"/>
  <c r="AT528"/>
  <c r="AT852"/>
  <c r="AT776"/>
  <c r="AT383"/>
  <c r="AT287"/>
  <c r="AT84"/>
  <c r="AT79"/>
  <c r="AT96"/>
  <c r="AT93"/>
  <c r="AT94"/>
  <c r="AT91"/>
  <c r="AT80"/>
  <c r="AT83"/>
  <c r="AT78"/>
  <c r="AT97"/>
  <c r="AT98"/>
  <c r="AT89"/>
  <c r="AT787"/>
  <c r="AT606"/>
  <c r="AT735"/>
  <c r="AT851"/>
  <c r="AT803"/>
  <c r="AT745"/>
  <c r="AT537"/>
  <c r="AT672"/>
  <c r="AT395"/>
  <c r="AT719"/>
  <c r="AT839"/>
  <c r="AT722"/>
  <c r="AT710"/>
  <c r="AT682"/>
  <c r="AT604"/>
  <c r="AT667"/>
  <c r="AT850"/>
  <c r="AT527"/>
  <c r="AT723"/>
  <c r="AT656"/>
  <c r="AT420"/>
  <c r="AT241"/>
  <c r="AT183"/>
  <c r="AT315"/>
  <c r="AT203"/>
  <c r="AT409"/>
  <c r="AT626"/>
  <c r="AT828"/>
  <c r="AT201"/>
  <c r="AT266"/>
  <c r="AT165"/>
  <c r="AT264"/>
  <c r="AT212"/>
  <c r="AT279"/>
  <c r="AT175"/>
  <c r="AT621"/>
  <c r="AT215"/>
  <c r="AT423"/>
  <c r="AT224"/>
  <c r="AT538"/>
  <c r="AT802"/>
  <c r="AT555"/>
  <c r="AT763"/>
  <c r="AT580"/>
  <c r="AT711"/>
  <c r="AT334"/>
  <c r="AT525"/>
  <c r="AT549"/>
  <c r="AT607"/>
  <c r="AT757"/>
  <c r="AT746"/>
  <c r="AT684"/>
  <c r="AT642"/>
  <c r="AT645"/>
  <c r="AT599"/>
  <c r="AT256"/>
  <c r="AT551"/>
  <c r="AT868"/>
  <c r="AT577"/>
  <c r="AT794"/>
  <c r="AT239"/>
  <c r="AT632"/>
  <c r="AT563"/>
  <c r="AT590"/>
  <c r="AT458"/>
  <c r="AT601"/>
  <c r="AT275"/>
  <c r="AT160"/>
  <c r="AT217"/>
  <c r="AT157"/>
  <c r="AT319"/>
  <c r="AT399"/>
  <c r="AT307"/>
  <c r="AT392"/>
  <c r="AT252"/>
  <c r="AT393"/>
  <c r="AT340"/>
  <c r="AT164"/>
  <c r="AT197"/>
  <c r="AT330"/>
  <c r="AT313"/>
  <c r="AT186"/>
  <c r="AT184"/>
  <c r="AT620"/>
  <c r="AT433"/>
  <c r="AT381"/>
  <c r="AT139"/>
  <c r="AT278"/>
  <c r="AT424"/>
  <c r="AT425"/>
  <c r="AT431"/>
  <c r="AT294"/>
  <c r="AT249"/>
  <c r="AT171"/>
  <c r="AT263"/>
  <c r="AT255"/>
  <c r="AT411"/>
  <c r="AT176"/>
  <c r="AT119"/>
  <c r="AT408"/>
  <c r="AT360"/>
  <c r="AT774"/>
  <c r="AT419"/>
  <c r="AT151"/>
  <c r="AT341"/>
  <c r="AT450"/>
  <c r="AT457"/>
  <c r="AT269"/>
  <c r="AT289"/>
  <c r="AT304"/>
  <c r="AT174"/>
  <c r="AT356"/>
  <c r="AT358"/>
  <c r="AT462"/>
  <c r="AT138"/>
  <c r="AT122"/>
  <c r="AT227"/>
  <c r="AT380"/>
  <c r="AT368"/>
  <c r="AT353"/>
  <c r="AT301"/>
  <c r="AT394"/>
  <c r="AT172"/>
  <c r="AT670"/>
  <c r="AT204"/>
  <c r="AT159"/>
  <c r="AT150"/>
  <c r="AT235"/>
  <c r="AT406"/>
  <c r="AT254"/>
  <c r="AT238"/>
  <c r="AT226"/>
  <c r="AT705"/>
  <c r="AT788"/>
  <c r="AT343"/>
  <c r="AT820"/>
  <c r="AT410"/>
  <c r="AT145"/>
  <c r="AT342"/>
  <c r="AT131"/>
  <c r="AT288"/>
  <c r="AT359"/>
  <c r="AT321"/>
  <c r="AT209"/>
  <c r="AT302"/>
  <c r="AT367"/>
  <c r="AT332"/>
  <c r="AT382"/>
  <c r="AT243"/>
  <c r="AT443"/>
  <c r="AT277"/>
  <c r="AT320"/>
  <c r="AT200"/>
  <c r="AT121"/>
  <c r="AT373"/>
  <c r="AT295"/>
  <c r="AT371"/>
  <c r="AT461"/>
  <c r="AT372"/>
  <c r="AT291"/>
  <c r="AT658"/>
  <c r="AT814"/>
  <c r="AT775"/>
  <c r="AT683"/>
  <c r="AT863"/>
  <c r="AT724"/>
  <c r="AT412"/>
  <c r="AT152"/>
  <c r="AT629"/>
  <c r="AT841"/>
  <c r="AT659"/>
  <c r="AT694"/>
  <c r="AT755"/>
  <c r="AT822"/>
  <c r="AT554"/>
  <c r="AT733"/>
  <c r="AT344"/>
  <c r="AT163"/>
  <c r="AT290"/>
  <c r="AT331"/>
  <c r="AT463"/>
  <c r="AT445"/>
  <c r="AT329"/>
  <c r="AT449"/>
  <c r="AT173"/>
  <c r="AT185"/>
  <c r="AT250"/>
  <c r="AT422"/>
  <c r="AT339"/>
  <c r="AT134"/>
  <c r="AT357"/>
  <c r="AT327"/>
  <c r="AT268"/>
  <c r="AT190"/>
  <c r="AT276"/>
  <c r="AT451"/>
  <c r="AT354"/>
  <c r="AT328"/>
  <c r="AT191"/>
  <c r="AT133"/>
  <c r="AT149"/>
  <c r="AT838"/>
  <c r="AT124"/>
  <c r="AT417"/>
  <c r="AT444"/>
  <c r="AT237"/>
  <c r="AT223"/>
  <c r="AT305"/>
  <c r="AT306"/>
  <c r="AT405"/>
  <c r="AT267"/>
  <c r="AT162"/>
  <c r="AT123"/>
  <c r="AT214"/>
  <c r="AT432"/>
  <c r="AT345"/>
  <c r="AT436"/>
  <c r="AT293"/>
  <c r="AT318"/>
  <c r="AT434"/>
  <c r="AT225"/>
  <c r="AT202"/>
  <c r="AT346"/>
  <c r="AT253"/>
  <c r="AT216"/>
  <c r="AT460"/>
  <c r="AT796"/>
  <c r="AT447"/>
  <c r="AT801"/>
  <c r="AT762"/>
  <c r="AT135"/>
  <c r="AT398"/>
  <c r="AT446"/>
  <c r="AT397"/>
  <c r="AT379"/>
  <c r="AT132"/>
  <c r="AT148"/>
  <c r="AT464"/>
  <c r="AT352"/>
  <c r="AT407"/>
  <c r="AT333"/>
  <c r="AT144"/>
  <c r="AT228"/>
  <c r="AT391"/>
  <c r="AT435"/>
  <c r="AT280"/>
  <c r="AT370"/>
  <c r="AT198"/>
  <c r="AT242"/>
  <c r="AT681"/>
  <c r="AT125"/>
  <c r="AT631"/>
  <c r="AT385"/>
  <c r="AT118"/>
  <c r="AT240"/>
  <c r="AT187"/>
  <c r="AT126"/>
  <c r="AT147"/>
  <c r="AT282"/>
  <c r="AT196"/>
  <c r="AT386"/>
  <c r="AT158"/>
  <c r="AT120"/>
  <c r="AT177"/>
  <c r="AT292"/>
  <c r="AT456"/>
  <c r="AT136"/>
  <c r="AT229"/>
  <c r="AT248"/>
  <c r="AT213"/>
  <c r="AT430"/>
  <c r="AT178"/>
  <c r="AT161"/>
  <c r="AT588"/>
  <c r="AT378"/>
  <c r="AT317"/>
  <c r="AT404"/>
  <c r="AT222"/>
  <c r="AT303"/>
  <c r="AT649"/>
  <c r="AT612"/>
  <c r="AT545"/>
  <c r="AT640"/>
  <c r="AT768"/>
  <c r="AT703"/>
  <c r="AT792"/>
  <c r="AT753"/>
  <c r="AT833"/>
  <c r="AT623"/>
  <c r="AT154"/>
  <c r="AT809"/>
  <c r="AT664"/>
  <c r="AT180"/>
  <c r="AT366"/>
  <c r="AT716"/>
  <c r="AT519"/>
  <c r="AT736"/>
  <c r="AT589"/>
  <c r="AT760"/>
  <c r="AT751"/>
  <c r="AT364"/>
  <c r="AT734"/>
  <c r="AT786"/>
  <c r="AT825"/>
  <c r="AT573"/>
  <c r="AT521"/>
  <c r="AT655"/>
  <c r="AT677"/>
  <c r="AT548"/>
  <c r="AT707"/>
  <c r="AT797"/>
  <c r="AT849"/>
  <c r="AT247"/>
  <c r="AT234"/>
  <c r="AT390"/>
  <c r="AT221"/>
  <c r="AT429"/>
  <c r="AT130"/>
  <c r="AT365"/>
  <c r="AT416"/>
  <c r="AT211"/>
  <c r="AT236"/>
  <c r="AT384"/>
  <c r="AT347"/>
  <c r="AT316"/>
  <c r="AT137"/>
  <c r="AT189"/>
  <c r="AT437"/>
  <c r="AT188"/>
  <c r="AT230"/>
  <c r="AT369"/>
  <c r="AT448"/>
  <c r="AT146"/>
  <c r="AT199"/>
  <c r="AT579"/>
  <c r="AT281"/>
  <c r="AT300"/>
  <c r="AT566"/>
  <c r="AT170"/>
  <c r="AT396"/>
  <c r="AT459"/>
  <c r="AT618"/>
  <c r="AT438"/>
  <c r="AT274"/>
  <c r="AT421"/>
  <c r="AT355"/>
  <c r="AT326"/>
  <c r="AT251"/>
  <c r="AT701"/>
  <c r="AT597"/>
  <c r="AT692"/>
  <c r="AT262"/>
  <c r="AT818"/>
  <c r="AT571"/>
  <c r="AT210"/>
  <c r="AT314"/>
  <c r="AT860"/>
  <c r="AT844"/>
  <c r="AT779"/>
  <c r="AT675"/>
  <c r="AT727"/>
  <c r="AT536"/>
  <c r="AT560"/>
  <c r="AT615"/>
  <c r="AT861"/>
  <c r="AT653"/>
  <c r="AT744"/>
  <c r="AT128"/>
  <c r="AT641"/>
  <c r="AT693"/>
  <c r="AT265"/>
  <c r="AT543"/>
  <c r="AT592"/>
  <c r="AT603"/>
  <c r="AT644"/>
  <c r="AT695"/>
  <c r="AT561"/>
  <c r="AT836"/>
  <c r="AT260"/>
  <c r="AT117"/>
  <c r="AT717"/>
  <c r="AT862"/>
  <c r="AT810"/>
  <c r="AT169"/>
  <c r="AT418"/>
  <c r="AT273"/>
  <c r="AT286"/>
  <c r="AT771"/>
  <c r="AT403"/>
  <c r="AT261"/>
  <c r="AT143"/>
  <c r="AT625"/>
  <c r="AT156"/>
  <c r="AT208"/>
  <c r="AS531"/>
  <c r="AS687"/>
  <c r="AS804"/>
  <c r="AS413"/>
  <c r="AS257"/>
  <c r="AS88"/>
  <c r="AS843"/>
  <c r="AS778"/>
  <c r="AS700"/>
  <c r="AS622"/>
  <c r="AS544"/>
  <c r="AS505"/>
  <c r="AS869"/>
  <c r="AS426"/>
  <c r="AS374"/>
  <c r="AS270"/>
  <c r="AS218"/>
  <c r="AS127"/>
  <c r="AS726"/>
  <c r="AS648"/>
  <c r="AS570"/>
  <c r="AS299" l="1"/>
  <c r="AR309"/>
  <c r="AR205"/>
  <c r="AS195"/>
  <c r="AR322"/>
  <c r="AS312"/>
  <c r="AR192"/>
  <c r="AS182"/>
  <c r="AS338"/>
  <c r="AR348"/>
  <c r="AS377"/>
  <c r="AR387"/>
  <c r="AS351"/>
  <c r="AR361"/>
  <c r="AR465"/>
  <c r="AS455"/>
  <c r="AS442"/>
  <c r="AR452"/>
  <c r="AU107"/>
  <c r="AU510"/>
  <c r="AU104"/>
  <c r="AU514"/>
  <c r="AU511"/>
  <c r="AU105"/>
  <c r="AU509"/>
  <c r="AU113"/>
  <c r="AU517"/>
  <c r="AU112"/>
  <c r="AU110"/>
  <c r="AU515"/>
  <c r="AU508"/>
  <c r="AU512"/>
  <c r="AU109"/>
  <c r="AU516"/>
  <c r="AU513"/>
  <c r="AU111"/>
  <c r="AU106"/>
  <c r="AT140"/>
  <c r="AT687"/>
  <c r="AT856"/>
  <c r="AT583"/>
  <c r="AT791"/>
  <c r="AT830"/>
  <c r="AT713"/>
  <c r="AT8" i="24"/>
  <c r="AS24"/>
  <c r="AS32" s="1"/>
  <c r="AT101" i="18"/>
  <c r="AU485"/>
  <c r="AU857"/>
  <c r="AU795"/>
  <c r="AU496"/>
  <c r="AU504"/>
  <c r="AU526"/>
  <c r="AU535"/>
  <c r="AU556"/>
  <c r="AU569"/>
  <c r="AU578"/>
  <c r="AU587"/>
  <c r="AU595"/>
  <c r="AU608"/>
  <c r="AU617"/>
  <c r="AU634"/>
  <c r="AU643"/>
  <c r="AU652"/>
  <c r="AU665"/>
  <c r="AU673"/>
  <c r="AU686"/>
  <c r="AU699"/>
  <c r="AU712"/>
  <c r="AU725"/>
  <c r="AU738"/>
  <c r="AU747"/>
  <c r="AU764"/>
  <c r="AU773"/>
  <c r="AU782"/>
  <c r="AU808"/>
  <c r="AU816"/>
  <c r="AU829"/>
  <c r="AU842"/>
  <c r="AU855"/>
  <c r="AU486"/>
  <c r="AU865"/>
  <c r="AU497"/>
  <c r="AU529"/>
  <c r="AU562"/>
  <c r="AU614"/>
  <c r="AU666"/>
  <c r="AU696"/>
  <c r="AU748"/>
  <c r="AU770"/>
  <c r="AU789"/>
  <c r="AU824"/>
  <c r="AU846"/>
  <c r="AU483"/>
  <c r="AU491"/>
  <c r="AU493"/>
  <c r="AU506"/>
  <c r="AU518" s="1"/>
  <c r="AU524"/>
  <c r="AU541"/>
  <c r="AU558"/>
  <c r="AU584"/>
  <c r="AU602"/>
  <c r="AU619"/>
  <c r="AU636"/>
  <c r="AU662"/>
  <c r="AU680"/>
  <c r="AU697"/>
  <c r="AU714"/>
  <c r="AU740"/>
  <c r="AU758"/>
  <c r="AU784"/>
  <c r="AU823"/>
  <c r="AU840"/>
  <c r="AU488"/>
  <c r="AU867"/>
  <c r="AU499"/>
  <c r="AU523"/>
  <c r="AU542"/>
  <c r="AU564"/>
  <c r="AU586"/>
  <c r="AU605"/>
  <c r="AU627"/>
  <c r="AU646"/>
  <c r="AU668"/>
  <c r="AU690"/>
  <c r="AU709"/>
  <c r="AU731"/>
  <c r="AU750"/>
  <c r="AU772"/>
  <c r="AU807"/>
  <c r="AU826"/>
  <c r="AU848"/>
  <c r="AU102"/>
  <c r="AU114" s="1"/>
  <c r="AU115"/>
  <c r="AU167"/>
  <c r="AU206"/>
  <c r="AU232"/>
  <c r="AU258"/>
  <c r="AU284"/>
  <c r="AU310"/>
  <c r="AU336"/>
  <c r="AU362"/>
  <c r="AU388"/>
  <c r="AU414"/>
  <c r="AU440"/>
  <c r="AV3"/>
  <c r="AV110" s="1"/>
  <c r="AU480"/>
  <c r="AU489"/>
  <c r="AU866"/>
  <c r="AU799"/>
  <c r="AU500"/>
  <c r="AU522"/>
  <c r="AU530"/>
  <c r="AU539"/>
  <c r="AU565"/>
  <c r="AU574"/>
  <c r="AU582"/>
  <c r="AU591"/>
  <c r="AU600"/>
  <c r="AU613"/>
  <c r="AU630"/>
  <c r="AU639"/>
  <c r="AU647"/>
  <c r="AU660"/>
  <c r="AU669"/>
  <c r="AU678"/>
  <c r="AU691"/>
  <c r="AU704"/>
  <c r="AU721"/>
  <c r="AU730"/>
  <c r="AU743"/>
  <c r="AU756"/>
  <c r="AU769"/>
  <c r="AU777"/>
  <c r="AU790"/>
  <c r="AU812"/>
  <c r="AU821"/>
  <c r="AU834"/>
  <c r="AU847"/>
  <c r="AU482"/>
  <c r="AU490"/>
  <c r="AU798"/>
  <c r="AU501"/>
  <c r="AU540"/>
  <c r="AU581"/>
  <c r="AU633"/>
  <c r="AU685"/>
  <c r="AU718"/>
  <c r="AU737"/>
  <c r="AU759"/>
  <c r="AU781"/>
  <c r="AU813"/>
  <c r="AU835"/>
  <c r="AU854"/>
  <c r="AU487"/>
  <c r="AU864"/>
  <c r="AU502"/>
  <c r="AU532"/>
  <c r="AU550"/>
  <c r="AU576"/>
  <c r="AU593"/>
  <c r="AU610"/>
  <c r="AU628"/>
  <c r="AU654"/>
  <c r="AU671"/>
  <c r="AU688"/>
  <c r="AU706"/>
  <c r="AU732"/>
  <c r="AU749"/>
  <c r="AU766"/>
  <c r="AU805"/>
  <c r="AU831"/>
  <c r="AU484"/>
  <c r="AU859"/>
  <c r="AU800"/>
  <c r="AU503"/>
  <c r="AU534"/>
  <c r="AU553"/>
  <c r="AU575"/>
  <c r="AU594"/>
  <c r="AU616"/>
  <c r="AU638"/>
  <c r="AU657"/>
  <c r="AU679"/>
  <c r="AU698"/>
  <c r="AU720"/>
  <c r="AU742"/>
  <c r="AU761"/>
  <c r="AU783"/>
  <c r="AU815"/>
  <c r="AU837"/>
  <c r="AU76"/>
  <c r="AU141"/>
  <c r="AU193"/>
  <c r="AU219"/>
  <c r="AU245"/>
  <c r="AU271"/>
  <c r="AU297"/>
  <c r="AU323"/>
  <c r="AU349"/>
  <c r="AU375"/>
  <c r="AU401"/>
  <c r="AU427"/>
  <c r="AU453"/>
  <c r="AU80"/>
  <c r="AU99"/>
  <c r="AU92"/>
  <c r="AU78"/>
  <c r="AU97"/>
  <c r="AU98"/>
  <c r="AU84"/>
  <c r="AU79"/>
  <c r="AU96"/>
  <c r="AU93"/>
  <c r="AU94"/>
  <c r="AU89"/>
  <c r="AU787"/>
  <c r="AU606"/>
  <c r="AU735"/>
  <c r="AU851"/>
  <c r="AU803"/>
  <c r="AU745"/>
  <c r="AU537"/>
  <c r="AU672"/>
  <c r="AU395"/>
  <c r="AU719"/>
  <c r="AU839"/>
  <c r="AU722"/>
  <c r="AU710"/>
  <c r="AU682"/>
  <c r="AU604"/>
  <c r="AU667"/>
  <c r="AU850"/>
  <c r="AU527"/>
  <c r="AU723"/>
  <c r="AU656"/>
  <c r="AU420"/>
  <c r="AU241"/>
  <c r="AU498"/>
  <c r="AU91"/>
  <c r="AU83"/>
  <c r="AU100"/>
  <c r="AU86"/>
  <c r="AU85"/>
  <c r="AU95"/>
  <c r="AU87"/>
  <c r="AU82"/>
  <c r="AU81"/>
  <c r="AU495"/>
  <c r="AU811"/>
  <c r="AU567"/>
  <c r="AU568"/>
  <c r="AU785"/>
  <c r="AU708"/>
  <c r="AU651"/>
  <c r="AU547"/>
  <c r="AU308"/>
  <c r="AU827"/>
  <c r="AU853"/>
  <c r="AU552"/>
  <c r="AU528"/>
  <c r="AU852"/>
  <c r="AU776"/>
  <c r="AU383"/>
  <c r="AU287"/>
  <c r="AU382"/>
  <c r="AU243"/>
  <c r="AU443"/>
  <c r="AU277"/>
  <c r="AU320"/>
  <c r="AU200"/>
  <c r="AU121"/>
  <c r="AU373"/>
  <c r="AU295"/>
  <c r="AU371"/>
  <c r="AU461"/>
  <c r="AU372"/>
  <c r="AU291"/>
  <c r="AU658"/>
  <c r="AU814"/>
  <c r="AU775"/>
  <c r="AU683"/>
  <c r="AU863"/>
  <c r="AU724"/>
  <c r="AU412"/>
  <c r="AU152"/>
  <c r="AU629"/>
  <c r="AU841"/>
  <c r="AU659"/>
  <c r="AU694"/>
  <c r="AU755"/>
  <c r="AU822"/>
  <c r="AU554"/>
  <c r="AU733"/>
  <c r="AU344"/>
  <c r="AU163"/>
  <c r="AU290"/>
  <c r="AU331"/>
  <c r="AU463"/>
  <c r="AU445"/>
  <c r="AU329"/>
  <c r="AU449"/>
  <c r="AU173"/>
  <c r="AU185"/>
  <c r="AU250"/>
  <c r="AU422"/>
  <c r="AU339"/>
  <c r="AU134"/>
  <c r="AU357"/>
  <c r="AU327"/>
  <c r="AU268"/>
  <c r="AU190"/>
  <c r="AU276"/>
  <c r="AU451"/>
  <c r="AU354"/>
  <c r="AU328"/>
  <c r="AU191"/>
  <c r="AU133"/>
  <c r="AU149"/>
  <c r="AU838"/>
  <c r="AU124"/>
  <c r="AU417"/>
  <c r="AU444"/>
  <c r="AU237"/>
  <c r="AU223"/>
  <c r="AU305"/>
  <c r="AU306"/>
  <c r="AU405"/>
  <c r="AU267"/>
  <c r="AU162"/>
  <c r="AU123"/>
  <c r="AU214"/>
  <c r="AU432"/>
  <c r="AU345"/>
  <c r="AU436"/>
  <c r="AU293"/>
  <c r="AU318"/>
  <c r="AU434"/>
  <c r="AU225"/>
  <c r="AU202"/>
  <c r="AU346"/>
  <c r="AU253"/>
  <c r="AU216"/>
  <c r="AU460"/>
  <c r="AU796"/>
  <c r="AU447"/>
  <c r="AU801"/>
  <c r="AU762"/>
  <c r="AU135"/>
  <c r="AU398"/>
  <c r="AU446"/>
  <c r="AU397"/>
  <c r="AU379"/>
  <c r="AU132"/>
  <c r="AU148"/>
  <c r="AU464"/>
  <c r="AU352"/>
  <c r="AU407"/>
  <c r="AU333"/>
  <c r="AU144"/>
  <c r="AU228"/>
  <c r="AU391"/>
  <c r="AU435"/>
  <c r="AU280"/>
  <c r="AU183"/>
  <c r="AU315"/>
  <c r="AU203"/>
  <c r="AU409"/>
  <c r="AU626"/>
  <c r="AU828"/>
  <c r="AU201"/>
  <c r="AU266"/>
  <c r="AU165"/>
  <c r="AU264"/>
  <c r="AU212"/>
  <c r="AU279"/>
  <c r="AU175"/>
  <c r="AU621"/>
  <c r="AU215"/>
  <c r="AU423"/>
  <c r="AU224"/>
  <c r="AU538"/>
  <c r="AU802"/>
  <c r="AU555"/>
  <c r="AU763"/>
  <c r="AU580"/>
  <c r="AU711"/>
  <c r="AU334"/>
  <c r="AU525"/>
  <c r="AU549"/>
  <c r="AU607"/>
  <c r="AU757"/>
  <c r="AU746"/>
  <c r="AU684"/>
  <c r="AU642"/>
  <c r="AU645"/>
  <c r="AU599"/>
  <c r="AU256"/>
  <c r="AU551"/>
  <c r="AU868"/>
  <c r="AU577"/>
  <c r="AU794"/>
  <c r="AU239"/>
  <c r="AU632"/>
  <c r="AU563"/>
  <c r="AU590"/>
  <c r="AU458"/>
  <c r="AU601"/>
  <c r="AU275"/>
  <c r="AU160"/>
  <c r="AU217"/>
  <c r="AU157"/>
  <c r="AU319"/>
  <c r="AU399"/>
  <c r="AU307"/>
  <c r="AU392"/>
  <c r="AU252"/>
  <c r="AU393"/>
  <c r="AU340"/>
  <c r="AU164"/>
  <c r="AU197"/>
  <c r="AU330"/>
  <c r="AU313"/>
  <c r="AU186"/>
  <c r="AU184"/>
  <c r="AU620"/>
  <c r="AU433"/>
  <c r="AU381"/>
  <c r="AU139"/>
  <c r="AU278"/>
  <c r="AU424"/>
  <c r="AU425"/>
  <c r="AU431"/>
  <c r="AU294"/>
  <c r="AU249"/>
  <c r="AU171"/>
  <c r="AU263"/>
  <c r="AU255"/>
  <c r="AU411"/>
  <c r="AU176"/>
  <c r="AU119"/>
  <c r="AU408"/>
  <c r="AU360"/>
  <c r="AU774"/>
  <c r="AU419"/>
  <c r="AU151"/>
  <c r="AU341"/>
  <c r="AU450"/>
  <c r="AU457"/>
  <c r="AU269"/>
  <c r="AU289"/>
  <c r="AU304"/>
  <c r="AU174"/>
  <c r="AU356"/>
  <c r="AU358"/>
  <c r="AU462"/>
  <c r="AU138"/>
  <c r="AU122"/>
  <c r="AU227"/>
  <c r="AU380"/>
  <c r="AU368"/>
  <c r="AU353"/>
  <c r="AU301"/>
  <c r="AU394"/>
  <c r="AU172"/>
  <c r="AU670"/>
  <c r="AU204"/>
  <c r="AU159"/>
  <c r="AU150"/>
  <c r="AU235"/>
  <c r="AU406"/>
  <c r="AU254"/>
  <c r="AU238"/>
  <c r="AU226"/>
  <c r="AU705"/>
  <c r="AU788"/>
  <c r="AU343"/>
  <c r="AU820"/>
  <c r="AU410"/>
  <c r="AU145"/>
  <c r="AU342"/>
  <c r="AU131"/>
  <c r="AU288"/>
  <c r="AU359"/>
  <c r="AU321"/>
  <c r="AU209"/>
  <c r="AU302"/>
  <c r="AU367"/>
  <c r="AU332"/>
  <c r="AU211"/>
  <c r="AU236"/>
  <c r="AU384"/>
  <c r="AU347"/>
  <c r="AU316"/>
  <c r="AU189"/>
  <c r="AU437"/>
  <c r="AU188"/>
  <c r="AU137"/>
  <c r="AU230"/>
  <c r="AU369"/>
  <c r="AU448"/>
  <c r="AU146"/>
  <c r="AU199"/>
  <c r="AU579"/>
  <c r="AU281"/>
  <c r="AU300"/>
  <c r="AU566"/>
  <c r="AU170"/>
  <c r="AU396"/>
  <c r="AU459"/>
  <c r="AU618"/>
  <c r="AU438"/>
  <c r="AU274"/>
  <c r="AU421"/>
  <c r="AU355"/>
  <c r="AU326"/>
  <c r="AU251"/>
  <c r="AU588"/>
  <c r="AU649"/>
  <c r="AU701"/>
  <c r="AU597"/>
  <c r="AU612"/>
  <c r="AU640"/>
  <c r="AU545"/>
  <c r="AU860"/>
  <c r="AU314"/>
  <c r="AU571"/>
  <c r="AU727"/>
  <c r="AU675"/>
  <c r="AU779"/>
  <c r="AU844"/>
  <c r="AU664"/>
  <c r="AU536"/>
  <c r="AU615"/>
  <c r="AU693"/>
  <c r="AU128"/>
  <c r="AU543"/>
  <c r="AU760"/>
  <c r="AU364"/>
  <c r="AU592"/>
  <c r="AU734"/>
  <c r="AU603"/>
  <c r="AU695"/>
  <c r="AU786"/>
  <c r="AU825"/>
  <c r="AU561"/>
  <c r="AU836"/>
  <c r="AU548"/>
  <c r="AU247"/>
  <c r="AU849"/>
  <c r="AU717"/>
  <c r="AU810"/>
  <c r="AU286"/>
  <c r="AU403"/>
  <c r="AU273"/>
  <c r="AU418"/>
  <c r="AU169"/>
  <c r="AU771"/>
  <c r="AU390"/>
  <c r="AU156"/>
  <c r="AU221"/>
  <c r="AU208"/>
  <c r="AU365"/>
  <c r="AU130"/>
  <c r="AU416"/>
  <c r="AU370"/>
  <c r="AU198"/>
  <c r="AU242"/>
  <c r="AU681"/>
  <c r="AU125"/>
  <c r="AU631"/>
  <c r="AU385"/>
  <c r="AU118"/>
  <c r="AU240"/>
  <c r="AU187"/>
  <c r="AU126"/>
  <c r="AU147"/>
  <c r="AU282"/>
  <c r="AU196"/>
  <c r="AU386"/>
  <c r="AU158"/>
  <c r="AU120"/>
  <c r="AU177"/>
  <c r="AU292"/>
  <c r="AU456"/>
  <c r="AU136"/>
  <c r="AU229"/>
  <c r="AU248"/>
  <c r="AU213"/>
  <c r="AU430"/>
  <c r="AU178"/>
  <c r="AU161"/>
  <c r="AU378"/>
  <c r="AU317"/>
  <c r="AU404"/>
  <c r="AU222"/>
  <c r="AU303"/>
  <c r="AU692"/>
  <c r="AU818"/>
  <c r="AU262"/>
  <c r="AU792"/>
  <c r="AU703"/>
  <c r="AU753"/>
  <c r="AU210"/>
  <c r="AU768"/>
  <c r="AU809"/>
  <c r="AU154"/>
  <c r="AU623"/>
  <c r="AU833"/>
  <c r="AU744"/>
  <c r="AU716"/>
  <c r="AU366"/>
  <c r="AU180"/>
  <c r="AU653"/>
  <c r="AU861"/>
  <c r="AU560"/>
  <c r="AU589"/>
  <c r="AU736"/>
  <c r="AU641"/>
  <c r="AU519"/>
  <c r="AU265"/>
  <c r="AU751"/>
  <c r="AU644"/>
  <c r="AU521"/>
  <c r="AU573"/>
  <c r="AU655"/>
  <c r="AU260"/>
  <c r="AU117"/>
  <c r="AU797"/>
  <c r="AU707"/>
  <c r="AU677"/>
  <c r="AU862"/>
  <c r="AU234"/>
  <c r="AU261"/>
  <c r="AU143"/>
  <c r="AU625"/>
  <c r="AU429"/>
  <c r="AU4"/>
  <c r="AT5" i="24"/>
  <c r="AT609" i="18"/>
  <c r="AT635"/>
  <c r="AT765"/>
  <c r="AT413"/>
  <c r="AT257"/>
  <c r="AT88"/>
  <c r="AT843"/>
  <c r="AT778"/>
  <c r="AT700"/>
  <c r="AT622"/>
  <c r="AT544"/>
  <c r="AT426"/>
  <c r="AT374"/>
  <c r="AT270"/>
  <c r="AT218"/>
  <c r="AT127"/>
  <c r="AT726"/>
  <c r="AT648"/>
  <c r="AT570"/>
  <c r="AT505"/>
  <c r="AT869"/>
  <c r="AT531"/>
  <c r="AT166"/>
  <c r="AT804"/>
  <c r="AT557"/>
  <c r="AT661"/>
  <c r="AT439"/>
  <c r="AT283"/>
  <c r="AT231"/>
  <c r="AT153"/>
  <c r="AT817"/>
  <c r="AT492"/>
  <c r="AT400"/>
  <c r="AT296"/>
  <c r="AT244"/>
  <c r="AT179"/>
  <c r="AT752"/>
  <c r="AT674"/>
  <c r="AT596"/>
  <c r="AT299" l="1"/>
  <c r="AS309"/>
  <c r="AS192"/>
  <c r="AT182"/>
  <c r="AT312"/>
  <c r="AS322"/>
  <c r="AT195"/>
  <c r="AS205"/>
  <c r="AS348"/>
  <c r="AT338"/>
  <c r="AS361"/>
  <c r="AT351"/>
  <c r="AS387"/>
  <c r="AT377"/>
  <c r="AS452"/>
  <c r="AT442"/>
  <c r="AT455"/>
  <c r="AS465"/>
  <c r="AV111"/>
  <c r="AV516"/>
  <c r="AV512"/>
  <c r="AV515"/>
  <c r="AV108"/>
  <c r="AV517"/>
  <c r="AV509"/>
  <c r="AV511"/>
  <c r="AV104"/>
  <c r="AV107"/>
  <c r="AV106"/>
  <c r="AV513"/>
  <c r="AV109"/>
  <c r="AV508"/>
  <c r="AV112"/>
  <c r="AV113"/>
  <c r="AV105"/>
  <c r="AV514"/>
  <c r="AV510"/>
  <c r="AU765"/>
  <c r="AU830"/>
  <c r="AU166"/>
  <c r="AU8" i="24"/>
  <c r="AT24"/>
  <c r="AT32" s="1"/>
  <c r="AU531" i="18"/>
  <c r="AU635"/>
  <c r="AU856"/>
  <c r="AU687"/>
  <c r="AU583"/>
  <c r="AU609"/>
  <c r="AU661"/>
  <c r="AU439"/>
  <c r="AU283"/>
  <c r="AU231"/>
  <c r="AU153"/>
  <c r="AU817"/>
  <c r="AU492"/>
  <c r="AU400"/>
  <c r="AU296"/>
  <c r="AU244"/>
  <c r="AU179"/>
  <c r="AU752"/>
  <c r="AU674"/>
  <c r="AU596"/>
  <c r="AV4"/>
  <c r="AU5" i="24"/>
  <c r="AV487" i="18"/>
  <c r="AV864"/>
  <c r="AV502"/>
  <c r="AV532"/>
  <c r="AV550"/>
  <c r="AV576"/>
  <c r="AV593"/>
  <c r="AV610"/>
  <c r="AV628"/>
  <c r="AV654"/>
  <c r="AV671"/>
  <c r="AV688"/>
  <c r="AV706"/>
  <c r="AV732"/>
  <c r="AV749"/>
  <c r="AV766"/>
  <c r="AV805"/>
  <c r="AV831"/>
  <c r="AV484"/>
  <c r="AV859"/>
  <c r="AV800"/>
  <c r="AV503"/>
  <c r="AV534"/>
  <c r="AV553"/>
  <c r="AV575"/>
  <c r="AV594"/>
  <c r="AV616"/>
  <c r="AV638"/>
  <c r="AV657"/>
  <c r="AV679"/>
  <c r="AV698"/>
  <c r="AV720"/>
  <c r="AV742"/>
  <c r="AV761"/>
  <c r="AV783"/>
  <c r="AV815"/>
  <c r="AV837"/>
  <c r="AV76"/>
  <c r="AV141"/>
  <c r="AV193"/>
  <c r="AV219"/>
  <c r="AV245"/>
  <c r="AV271"/>
  <c r="AV297"/>
  <c r="AV323"/>
  <c r="AV349"/>
  <c r="AV375"/>
  <c r="AV401"/>
  <c r="AV427"/>
  <c r="AV453"/>
  <c r="AV480"/>
  <c r="AV489"/>
  <c r="AV866"/>
  <c r="AV799"/>
  <c r="AV500"/>
  <c r="AV522"/>
  <c r="AV530"/>
  <c r="AV539"/>
  <c r="AV565"/>
  <c r="AV574"/>
  <c r="AV582"/>
  <c r="AV591"/>
  <c r="AV600"/>
  <c r="AV613"/>
  <c r="AV630"/>
  <c r="AV639"/>
  <c r="AV647"/>
  <c r="AV660"/>
  <c r="AV669"/>
  <c r="AV678"/>
  <c r="AV691"/>
  <c r="AV704"/>
  <c r="AV721"/>
  <c r="AV730"/>
  <c r="AV743"/>
  <c r="AV756"/>
  <c r="AV769"/>
  <c r="AV777"/>
  <c r="AV790"/>
  <c r="AV812"/>
  <c r="AV821"/>
  <c r="AV834"/>
  <c r="AV847"/>
  <c r="AV482"/>
  <c r="AV490"/>
  <c r="AV798"/>
  <c r="AV501"/>
  <c r="AV540"/>
  <c r="AV581"/>
  <c r="AV633"/>
  <c r="AV685"/>
  <c r="AV718"/>
  <c r="AV737"/>
  <c r="AV759"/>
  <c r="AV781"/>
  <c r="AV813"/>
  <c r="AV835"/>
  <c r="AV854"/>
  <c r="AV483"/>
  <c r="AV491"/>
  <c r="AV493"/>
  <c r="AV506"/>
  <c r="AV518" s="1"/>
  <c r="AV524"/>
  <c r="AV541"/>
  <c r="AV558"/>
  <c r="AV584"/>
  <c r="AV602"/>
  <c r="AV619"/>
  <c r="AV636"/>
  <c r="AV662"/>
  <c r="AV680"/>
  <c r="AV697"/>
  <c r="AV714"/>
  <c r="AV740"/>
  <c r="AV758"/>
  <c r="AV784"/>
  <c r="AV823"/>
  <c r="AV840"/>
  <c r="AV488"/>
  <c r="AV867"/>
  <c r="AV499"/>
  <c r="AV523"/>
  <c r="AV542"/>
  <c r="AV564"/>
  <c r="AV586"/>
  <c r="AV605"/>
  <c r="AV627"/>
  <c r="AV646"/>
  <c r="AV668"/>
  <c r="AV690"/>
  <c r="AV709"/>
  <c r="AV731"/>
  <c r="AV750"/>
  <c r="AV772"/>
  <c r="AV807"/>
  <c r="AV826"/>
  <c r="AV848"/>
  <c r="AV102"/>
  <c r="AV115"/>
  <c r="AV167"/>
  <c r="AV206"/>
  <c r="AV232"/>
  <c r="AV258"/>
  <c r="AV284"/>
  <c r="AV310"/>
  <c r="AV336"/>
  <c r="AV362"/>
  <c r="AV388"/>
  <c r="AV414"/>
  <c r="AV440"/>
  <c r="AW3"/>
  <c r="AW110" s="1"/>
  <c r="AV485"/>
  <c r="AV857"/>
  <c r="AV795"/>
  <c r="AV496"/>
  <c r="AV504"/>
  <c r="AV526"/>
  <c r="AV535"/>
  <c r="AV556"/>
  <c r="AV569"/>
  <c r="AV578"/>
  <c r="AV587"/>
  <c r="AV595"/>
  <c r="AV608"/>
  <c r="AV617"/>
  <c r="AV634"/>
  <c r="AV643"/>
  <c r="AV652"/>
  <c r="AV665"/>
  <c r="AV673"/>
  <c r="AV686"/>
  <c r="AV699"/>
  <c r="AV712"/>
  <c r="AV725"/>
  <c r="AV738"/>
  <c r="AV747"/>
  <c r="AV764"/>
  <c r="AV773"/>
  <c r="AV782"/>
  <c r="AV808"/>
  <c r="AV816"/>
  <c r="AV829"/>
  <c r="AV842"/>
  <c r="AV855"/>
  <c r="AV486"/>
  <c r="AV865"/>
  <c r="AV497"/>
  <c r="AV529"/>
  <c r="AV562"/>
  <c r="AV614"/>
  <c r="AV666"/>
  <c r="AV696"/>
  <c r="AV748"/>
  <c r="AV770"/>
  <c r="AV789"/>
  <c r="AV824"/>
  <c r="AV846"/>
  <c r="AV86"/>
  <c r="AV85"/>
  <c r="AV80"/>
  <c r="AV83"/>
  <c r="AV100"/>
  <c r="AV91"/>
  <c r="AV93"/>
  <c r="AV94"/>
  <c r="AV95"/>
  <c r="AV87"/>
  <c r="AV498"/>
  <c r="AV811"/>
  <c r="AV567"/>
  <c r="AV568"/>
  <c r="AV785"/>
  <c r="AV708"/>
  <c r="AV651"/>
  <c r="AV547"/>
  <c r="AV308"/>
  <c r="AV827"/>
  <c r="AV853"/>
  <c r="AV552"/>
  <c r="AV528"/>
  <c r="AV852"/>
  <c r="AV776"/>
  <c r="AV383"/>
  <c r="AV287"/>
  <c r="AV78"/>
  <c r="AV97"/>
  <c r="AV98"/>
  <c r="AV99"/>
  <c r="AV92"/>
  <c r="AV82"/>
  <c r="AV81"/>
  <c r="AV84"/>
  <c r="AV79"/>
  <c r="AV96"/>
  <c r="AV495"/>
  <c r="AV787"/>
  <c r="AV606"/>
  <c r="AV735"/>
  <c r="AV851"/>
  <c r="AV803"/>
  <c r="AV745"/>
  <c r="AV537"/>
  <c r="AV672"/>
  <c r="AV89"/>
  <c r="AV395"/>
  <c r="AV719"/>
  <c r="AV839"/>
  <c r="AV722"/>
  <c r="AV710"/>
  <c r="AV682"/>
  <c r="AV604"/>
  <c r="AV667"/>
  <c r="AV850"/>
  <c r="AV527"/>
  <c r="AV723"/>
  <c r="AV656"/>
  <c r="AV420"/>
  <c r="AV241"/>
  <c r="AV183"/>
  <c r="AV315"/>
  <c r="AV203"/>
  <c r="AV409"/>
  <c r="AV626"/>
  <c r="AV828"/>
  <c r="AV201"/>
  <c r="AV266"/>
  <c r="AV165"/>
  <c r="AV264"/>
  <c r="AV212"/>
  <c r="AV279"/>
  <c r="AV175"/>
  <c r="AV621"/>
  <c r="AV215"/>
  <c r="AV423"/>
  <c r="AV224"/>
  <c r="AV538"/>
  <c r="AV802"/>
  <c r="AV555"/>
  <c r="AV763"/>
  <c r="AV580"/>
  <c r="AV711"/>
  <c r="AV334"/>
  <c r="AV525"/>
  <c r="AV549"/>
  <c r="AV607"/>
  <c r="AV757"/>
  <c r="AV746"/>
  <c r="AV684"/>
  <c r="AV642"/>
  <c r="AV645"/>
  <c r="AV599"/>
  <c r="AV256"/>
  <c r="AV551"/>
  <c r="AV868"/>
  <c r="AV577"/>
  <c r="AV794"/>
  <c r="AV239"/>
  <c r="AV632"/>
  <c r="AV563"/>
  <c r="AV590"/>
  <c r="AV458"/>
  <c r="AV601"/>
  <c r="AV275"/>
  <c r="AV160"/>
  <c r="AV217"/>
  <c r="AV157"/>
  <c r="AV319"/>
  <c r="AV399"/>
  <c r="AV307"/>
  <c r="AV392"/>
  <c r="AV252"/>
  <c r="AV393"/>
  <c r="AV340"/>
  <c r="AV164"/>
  <c r="AV197"/>
  <c r="AV330"/>
  <c r="AV313"/>
  <c r="AV186"/>
  <c r="AV184"/>
  <c r="AV620"/>
  <c r="AV433"/>
  <c r="AV381"/>
  <c r="AV139"/>
  <c r="AV278"/>
  <c r="AV424"/>
  <c r="AV425"/>
  <c r="AV431"/>
  <c r="AV294"/>
  <c r="AV249"/>
  <c r="AV171"/>
  <c r="AV263"/>
  <c r="AV255"/>
  <c r="AV411"/>
  <c r="AV176"/>
  <c r="AV119"/>
  <c r="AV408"/>
  <c r="AV360"/>
  <c r="AV774"/>
  <c r="AV419"/>
  <c r="AV151"/>
  <c r="AV341"/>
  <c r="AV450"/>
  <c r="AV457"/>
  <c r="AV269"/>
  <c r="AV289"/>
  <c r="AV304"/>
  <c r="AV174"/>
  <c r="AV356"/>
  <c r="AV358"/>
  <c r="AV462"/>
  <c r="AV138"/>
  <c r="AV122"/>
  <c r="AV227"/>
  <c r="AV380"/>
  <c r="AV368"/>
  <c r="AV353"/>
  <c r="AV301"/>
  <c r="AV394"/>
  <c r="AV172"/>
  <c r="AV670"/>
  <c r="AV204"/>
  <c r="AV159"/>
  <c r="AV150"/>
  <c r="AV235"/>
  <c r="AV406"/>
  <c r="AV254"/>
  <c r="AV238"/>
  <c r="AV226"/>
  <c r="AV801"/>
  <c r="AV705"/>
  <c r="AV788"/>
  <c r="AV343"/>
  <c r="AV820"/>
  <c r="AV410"/>
  <c r="AV145"/>
  <c r="AV342"/>
  <c r="AV131"/>
  <c r="AV288"/>
  <c r="AV359"/>
  <c r="AV321"/>
  <c r="AV209"/>
  <c r="AV302"/>
  <c r="AV367"/>
  <c r="AV332"/>
  <c r="AV382"/>
  <c r="AV243"/>
  <c r="AV443"/>
  <c r="AV277"/>
  <c r="AV320"/>
  <c r="AV200"/>
  <c r="AV121"/>
  <c r="AV373"/>
  <c r="AV295"/>
  <c r="AV371"/>
  <c r="AV461"/>
  <c r="AV372"/>
  <c r="AV291"/>
  <c r="AV658"/>
  <c r="AV814"/>
  <c r="AV775"/>
  <c r="AV683"/>
  <c r="AV863"/>
  <c r="AV724"/>
  <c r="AV412"/>
  <c r="AV152"/>
  <c r="AV629"/>
  <c r="AV841"/>
  <c r="AV659"/>
  <c r="AV694"/>
  <c r="AV755"/>
  <c r="AV822"/>
  <c r="AV554"/>
  <c r="AV733"/>
  <c r="AV344"/>
  <c r="AV163"/>
  <c r="AV290"/>
  <c r="AV331"/>
  <c r="AV463"/>
  <c r="AV445"/>
  <c r="AV329"/>
  <c r="AV449"/>
  <c r="AV173"/>
  <c r="AV185"/>
  <c r="AV250"/>
  <c r="AV422"/>
  <c r="AV339"/>
  <c r="AV134"/>
  <c r="AV357"/>
  <c r="AV327"/>
  <c r="AV268"/>
  <c r="AV190"/>
  <c r="AV276"/>
  <c r="AV451"/>
  <c r="AV354"/>
  <c r="AV328"/>
  <c r="AV191"/>
  <c r="AV133"/>
  <c r="AV149"/>
  <c r="AV838"/>
  <c r="AV124"/>
  <c r="AV417"/>
  <c r="AV444"/>
  <c r="AV237"/>
  <c r="AV223"/>
  <c r="AV305"/>
  <c r="AV306"/>
  <c r="AV405"/>
  <c r="AV267"/>
  <c r="AV162"/>
  <c r="AV123"/>
  <c r="AV214"/>
  <c r="AV432"/>
  <c r="AV345"/>
  <c r="AV436"/>
  <c r="AV293"/>
  <c r="AV318"/>
  <c r="AV434"/>
  <c r="AV225"/>
  <c r="AV202"/>
  <c r="AV346"/>
  <c r="AV253"/>
  <c r="AV216"/>
  <c r="AV460"/>
  <c r="AV796"/>
  <c r="AV447"/>
  <c r="AV762"/>
  <c r="AV135"/>
  <c r="AV398"/>
  <c r="AV446"/>
  <c r="AV397"/>
  <c r="AV379"/>
  <c r="AV132"/>
  <c r="AV148"/>
  <c r="AV464"/>
  <c r="AV352"/>
  <c r="AV407"/>
  <c r="AV333"/>
  <c r="AV144"/>
  <c r="AV228"/>
  <c r="AV391"/>
  <c r="AV435"/>
  <c r="AV280"/>
  <c r="AV370"/>
  <c r="AV211"/>
  <c r="AV198"/>
  <c r="AV242"/>
  <c r="AV681"/>
  <c r="AV125"/>
  <c r="AV631"/>
  <c r="AV385"/>
  <c r="AV118"/>
  <c r="AV240"/>
  <c r="AV187"/>
  <c r="AV126"/>
  <c r="AV147"/>
  <c r="AV282"/>
  <c r="AV196"/>
  <c r="AV386"/>
  <c r="AV158"/>
  <c r="AV120"/>
  <c r="AV177"/>
  <c r="AV292"/>
  <c r="AV456"/>
  <c r="AV136"/>
  <c r="AV229"/>
  <c r="AV248"/>
  <c r="AV213"/>
  <c r="AV430"/>
  <c r="AV178"/>
  <c r="AV161"/>
  <c r="AV378"/>
  <c r="AV317"/>
  <c r="AV404"/>
  <c r="AV222"/>
  <c r="AV303"/>
  <c r="AV588"/>
  <c r="AV649"/>
  <c r="AV701"/>
  <c r="AV612"/>
  <c r="AV597"/>
  <c r="AV545"/>
  <c r="AV262"/>
  <c r="AV818"/>
  <c r="AV768"/>
  <c r="AV210"/>
  <c r="AV753"/>
  <c r="AV703"/>
  <c r="AV792"/>
  <c r="AV844"/>
  <c r="AV779"/>
  <c r="AV623"/>
  <c r="AV154"/>
  <c r="AV809"/>
  <c r="AV833"/>
  <c r="AV675"/>
  <c r="AV560"/>
  <c r="AV615"/>
  <c r="AV861"/>
  <c r="AV664"/>
  <c r="AV180"/>
  <c r="AV366"/>
  <c r="AV716"/>
  <c r="AV641"/>
  <c r="AV736"/>
  <c r="AV519"/>
  <c r="AV265"/>
  <c r="AV751"/>
  <c r="AV364"/>
  <c r="AV592"/>
  <c r="AV734"/>
  <c r="AV644"/>
  <c r="AV695"/>
  <c r="AV573"/>
  <c r="AV521"/>
  <c r="AV655"/>
  <c r="AV836"/>
  <c r="AV717"/>
  <c r="AV247"/>
  <c r="AV862"/>
  <c r="AV810"/>
  <c r="AV273"/>
  <c r="AV234"/>
  <c r="AV169"/>
  <c r="AV418"/>
  <c r="AV390"/>
  <c r="AV261"/>
  <c r="AV625"/>
  <c r="AV221"/>
  <c r="AV130"/>
  <c r="AV365"/>
  <c r="AV208"/>
  <c r="AV429"/>
  <c r="AV416"/>
  <c r="AV236"/>
  <c r="AV384"/>
  <c r="AV347"/>
  <c r="AV316"/>
  <c r="AV189"/>
  <c r="AV437"/>
  <c r="AV188"/>
  <c r="AV137"/>
  <c r="AV230"/>
  <c r="AV369"/>
  <c r="AV448"/>
  <c r="AV146"/>
  <c r="AV199"/>
  <c r="AV579"/>
  <c r="AV281"/>
  <c r="AV300"/>
  <c r="AV566"/>
  <c r="AV170"/>
  <c r="AV396"/>
  <c r="AV459"/>
  <c r="AV618"/>
  <c r="AV438"/>
  <c r="AV274"/>
  <c r="AV421"/>
  <c r="AV355"/>
  <c r="AV326"/>
  <c r="AV251"/>
  <c r="AV692"/>
  <c r="AV640"/>
  <c r="AV571"/>
  <c r="AV314"/>
  <c r="AV860"/>
  <c r="AV727"/>
  <c r="AV744"/>
  <c r="AV653"/>
  <c r="AV536"/>
  <c r="AV693"/>
  <c r="AV589"/>
  <c r="AV128"/>
  <c r="AV760"/>
  <c r="AV543"/>
  <c r="AV603"/>
  <c r="AV825"/>
  <c r="AV786"/>
  <c r="AV561"/>
  <c r="AV117"/>
  <c r="AV260"/>
  <c r="AV677"/>
  <c r="AV707"/>
  <c r="AV797"/>
  <c r="AV548"/>
  <c r="AV849"/>
  <c r="AV403"/>
  <c r="AV286"/>
  <c r="AV771"/>
  <c r="AV143"/>
  <c r="AV156"/>
  <c r="AU804"/>
  <c r="AU140"/>
  <c r="AU791"/>
  <c r="AU557"/>
  <c r="AU713"/>
  <c r="AU101"/>
  <c r="AU413"/>
  <c r="AU257"/>
  <c r="AU88"/>
  <c r="AU843"/>
  <c r="AU778"/>
  <c r="AU700"/>
  <c r="AU622"/>
  <c r="AU544"/>
  <c r="AU426"/>
  <c r="AU374"/>
  <c r="AU270"/>
  <c r="AU218"/>
  <c r="AU127"/>
  <c r="AU726"/>
  <c r="AU648"/>
  <c r="AU570"/>
  <c r="AU505"/>
  <c r="AU869"/>
  <c r="AU195" l="1"/>
  <c r="AT205"/>
  <c r="AU312"/>
  <c r="AT322"/>
  <c r="AU299"/>
  <c r="AT309"/>
  <c r="AU182"/>
  <c r="AT192"/>
  <c r="AV114"/>
  <c r="AU338"/>
  <c r="AT348"/>
  <c r="AT387"/>
  <c r="AU377"/>
  <c r="AU351"/>
  <c r="AT361"/>
  <c r="AT452"/>
  <c r="AU442"/>
  <c r="AU455"/>
  <c r="AT465"/>
  <c r="AW514"/>
  <c r="AW113"/>
  <c r="AW508"/>
  <c r="AW513"/>
  <c r="AW104"/>
  <c r="AW509"/>
  <c r="AW108"/>
  <c r="AW512"/>
  <c r="AW111"/>
  <c r="AW510"/>
  <c r="AW105"/>
  <c r="AW112"/>
  <c r="AW109"/>
  <c r="AW106"/>
  <c r="AW107"/>
  <c r="AW511"/>
  <c r="AW517"/>
  <c r="AW515"/>
  <c r="AW516"/>
  <c r="AV140"/>
  <c r="AV583"/>
  <c r="AV101"/>
  <c r="AU24" i="24"/>
  <c r="AU32" s="1"/>
  <c r="AV8"/>
  <c r="AV531" i="18"/>
  <c r="AV687"/>
  <c r="AV635"/>
  <c r="AV856"/>
  <c r="AV830"/>
  <c r="AV557"/>
  <c r="AV661"/>
  <c r="AV400"/>
  <c r="AV296"/>
  <c r="AV244"/>
  <c r="AV179"/>
  <c r="AV752"/>
  <c r="AV674"/>
  <c r="AV596"/>
  <c r="AV413"/>
  <c r="AV257"/>
  <c r="AV88"/>
  <c r="AV843"/>
  <c r="AV778"/>
  <c r="AV700"/>
  <c r="AV622"/>
  <c r="AV544"/>
  <c r="AW485"/>
  <c r="AW857"/>
  <c r="AW795"/>
  <c r="AW496"/>
  <c r="AW504"/>
  <c r="AW526"/>
  <c r="AW535"/>
  <c r="AW556"/>
  <c r="AW569"/>
  <c r="AW578"/>
  <c r="AW587"/>
  <c r="AW595"/>
  <c r="AW608"/>
  <c r="AW617"/>
  <c r="AW634"/>
  <c r="AW643"/>
  <c r="AW652"/>
  <c r="AW665"/>
  <c r="AW673"/>
  <c r="AW686"/>
  <c r="AW699"/>
  <c r="AW712"/>
  <c r="AW725"/>
  <c r="AW738"/>
  <c r="AW747"/>
  <c r="AW764"/>
  <c r="AW773"/>
  <c r="AW782"/>
  <c r="AW808"/>
  <c r="AW816"/>
  <c r="AW829"/>
  <c r="AW842"/>
  <c r="AW855"/>
  <c r="AW486"/>
  <c r="AW865"/>
  <c r="AW497"/>
  <c r="AW540"/>
  <c r="AW581"/>
  <c r="AW633"/>
  <c r="AW685"/>
  <c r="AW718"/>
  <c r="AW737"/>
  <c r="AW759"/>
  <c r="AW781"/>
  <c r="AW813"/>
  <c r="AW835"/>
  <c r="AW854"/>
  <c r="AW487"/>
  <c r="AW864"/>
  <c r="AW502"/>
  <c r="AW532"/>
  <c r="AW550"/>
  <c r="AW576"/>
  <c r="AW593"/>
  <c r="AW610"/>
  <c r="AW628"/>
  <c r="AW654"/>
  <c r="AW671"/>
  <c r="AW688"/>
  <c r="AW706"/>
  <c r="AW732"/>
  <c r="AW749"/>
  <c r="AW766"/>
  <c r="AW805"/>
  <c r="AW831"/>
  <c r="AW484"/>
  <c r="AW859"/>
  <c r="AW800"/>
  <c r="AW503"/>
  <c r="AW534"/>
  <c r="AW553"/>
  <c r="AW575"/>
  <c r="AW594"/>
  <c r="AW616"/>
  <c r="AW638"/>
  <c r="AW657"/>
  <c r="AW679"/>
  <c r="AW698"/>
  <c r="AW720"/>
  <c r="AW742"/>
  <c r="AW761"/>
  <c r="AW783"/>
  <c r="AW815"/>
  <c r="AW837"/>
  <c r="AW76"/>
  <c r="AW141"/>
  <c r="AW193"/>
  <c r="AW219"/>
  <c r="AW245"/>
  <c r="AW271"/>
  <c r="AW297"/>
  <c r="AW323"/>
  <c r="AW349"/>
  <c r="AW375"/>
  <c r="AW401"/>
  <c r="AW427"/>
  <c r="AW453"/>
  <c r="AW480"/>
  <c r="AW489"/>
  <c r="AW866"/>
  <c r="AW799"/>
  <c r="AW500"/>
  <c r="AW522"/>
  <c r="AW530"/>
  <c r="AW539"/>
  <c r="AW565"/>
  <c r="AW574"/>
  <c r="AW582"/>
  <c r="AW591"/>
  <c r="AW600"/>
  <c r="AW613"/>
  <c r="AW630"/>
  <c r="AW639"/>
  <c r="AW647"/>
  <c r="AW660"/>
  <c r="AW669"/>
  <c r="AW678"/>
  <c r="AW691"/>
  <c r="AW704"/>
  <c r="AW721"/>
  <c r="AW730"/>
  <c r="AW743"/>
  <c r="AW756"/>
  <c r="AW769"/>
  <c r="AW777"/>
  <c r="AW790"/>
  <c r="AW812"/>
  <c r="AW821"/>
  <c r="AW834"/>
  <c r="AW847"/>
  <c r="AW482"/>
  <c r="AW490"/>
  <c r="AW798"/>
  <c r="AW529"/>
  <c r="AW562"/>
  <c r="AW614"/>
  <c r="AW666"/>
  <c r="AW696"/>
  <c r="AW748"/>
  <c r="AW770"/>
  <c r="AW789"/>
  <c r="AW824"/>
  <c r="AW846"/>
  <c r="AW483"/>
  <c r="AW491"/>
  <c r="AW493"/>
  <c r="AW506"/>
  <c r="AW518" s="1"/>
  <c r="AW524"/>
  <c r="AW541"/>
  <c r="AW558"/>
  <c r="AW584"/>
  <c r="AW602"/>
  <c r="AW619"/>
  <c r="AW636"/>
  <c r="AW662"/>
  <c r="AW680"/>
  <c r="AW697"/>
  <c r="AW714"/>
  <c r="AW740"/>
  <c r="AW758"/>
  <c r="AW784"/>
  <c r="AW823"/>
  <c r="AW840"/>
  <c r="AW488"/>
  <c r="AW867"/>
  <c r="AW499"/>
  <c r="AW523"/>
  <c r="AW542"/>
  <c r="AW564"/>
  <c r="AW586"/>
  <c r="AW605"/>
  <c r="AW627"/>
  <c r="AW646"/>
  <c r="AW668"/>
  <c r="AW690"/>
  <c r="AW709"/>
  <c r="AW731"/>
  <c r="AW750"/>
  <c r="AW772"/>
  <c r="AW807"/>
  <c r="AW826"/>
  <c r="AW848"/>
  <c r="AW102"/>
  <c r="AW114" s="1"/>
  <c r="AW115"/>
  <c r="AW167"/>
  <c r="AW206"/>
  <c r="AW232"/>
  <c r="AW258"/>
  <c r="AW284"/>
  <c r="AW310"/>
  <c r="AW336"/>
  <c r="AW362"/>
  <c r="AW388"/>
  <c r="AW414"/>
  <c r="AW440"/>
  <c r="AX3"/>
  <c r="AX110" s="1"/>
  <c r="AW501"/>
  <c r="AW99"/>
  <c r="AW87"/>
  <c r="AW78"/>
  <c r="AW97"/>
  <c r="AW98"/>
  <c r="AW84"/>
  <c r="AW83"/>
  <c r="AW82"/>
  <c r="AW81"/>
  <c r="AW91"/>
  <c r="AW787"/>
  <c r="AW606"/>
  <c r="AW735"/>
  <c r="AW851"/>
  <c r="AW803"/>
  <c r="AW745"/>
  <c r="AW537"/>
  <c r="AW672"/>
  <c r="AW395"/>
  <c r="AW89"/>
  <c r="AW719"/>
  <c r="AW839"/>
  <c r="AW722"/>
  <c r="AW710"/>
  <c r="AW682"/>
  <c r="AW604"/>
  <c r="AW667"/>
  <c r="AW850"/>
  <c r="AW527"/>
  <c r="AW723"/>
  <c r="AW656"/>
  <c r="AW420"/>
  <c r="AW241"/>
  <c r="AW80"/>
  <c r="AW79"/>
  <c r="AW96"/>
  <c r="AW86"/>
  <c r="AW85"/>
  <c r="AW92"/>
  <c r="AW95"/>
  <c r="AW100"/>
  <c r="AW93"/>
  <c r="AW94"/>
  <c r="AW498"/>
  <c r="AW495"/>
  <c r="AW811"/>
  <c r="AW567"/>
  <c r="AW568"/>
  <c r="AW785"/>
  <c r="AW708"/>
  <c r="AW651"/>
  <c r="AW547"/>
  <c r="AW308"/>
  <c r="AW827"/>
  <c r="AW853"/>
  <c r="AW552"/>
  <c r="AW528"/>
  <c r="AW852"/>
  <c r="AW776"/>
  <c r="AW383"/>
  <c r="AW287"/>
  <c r="AW382"/>
  <c r="AW243"/>
  <c r="AW443"/>
  <c r="AW277"/>
  <c r="AW320"/>
  <c r="AW200"/>
  <c r="AW121"/>
  <c r="AW373"/>
  <c r="AW295"/>
  <c r="AW371"/>
  <c r="AW461"/>
  <c r="AW372"/>
  <c r="AW291"/>
  <c r="AW658"/>
  <c r="AW814"/>
  <c r="AW775"/>
  <c r="AW683"/>
  <c r="AW863"/>
  <c r="AW724"/>
  <c r="AW412"/>
  <c r="AW152"/>
  <c r="AW629"/>
  <c r="AW841"/>
  <c r="AW694"/>
  <c r="AW755"/>
  <c r="AW822"/>
  <c r="AW554"/>
  <c r="AW733"/>
  <c r="AW344"/>
  <c r="AW163"/>
  <c r="AW290"/>
  <c r="AW331"/>
  <c r="AW463"/>
  <c r="AW445"/>
  <c r="AW329"/>
  <c r="AW449"/>
  <c r="AW173"/>
  <c r="AW185"/>
  <c r="AW250"/>
  <c r="AW422"/>
  <c r="AW339"/>
  <c r="AW134"/>
  <c r="AW357"/>
  <c r="AW327"/>
  <c r="AW268"/>
  <c r="AW190"/>
  <c r="AW276"/>
  <c r="AW451"/>
  <c r="AW354"/>
  <c r="AW328"/>
  <c r="AW191"/>
  <c r="AW133"/>
  <c r="AW149"/>
  <c r="AW838"/>
  <c r="AW124"/>
  <c r="AW417"/>
  <c r="AW444"/>
  <c r="AW237"/>
  <c r="AW223"/>
  <c r="AW305"/>
  <c r="AW306"/>
  <c r="AW405"/>
  <c r="AW267"/>
  <c r="AW162"/>
  <c r="AW123"/>
  <c r="AW214"/>
  <c r="AW432"/>
  <c r="AW345"/>
  <c r="AW436"/>
  <c r="AW293"/>
  <c r="AW318"/>
  <c r="AW434"/>
  <c r="AW225"/>
  <c r="AW202"/>
  <c r="AW346"/>
  <c r="AW253"/>
  <c r="AW216"/>
  <c r="AW460"/>
  <c r="AW796"/>
  <c r="AW447"/>
  <c r="AW762"/>
  <c r="AW135"/>
  <c r="AW398"/>
  <c r="AW446"/>
  <c r="AW397"/>
  <c r="AW379"/>
  <c r="AW132"/>
  <c r="AW148"/>
  <c r="AW464"/>
  <c r="AW352"/>
  <c r="AW407"/>
  <c r="AW333"/>
  <c r="AW144"/>
  <c r="AW228"/>
  <c r="AW391"/>
  <c r="AW435"/>
  <c r="AW183"/>
  <c r="AW315"/>
  <c r="AW203"/>
  <c r="AW409"/>
  <c r="AW626"/>
  <c r="AW828"/>
  <c r="AW201"/>
  <c r="AW266"/>
  <c r="AW165"/>
  <c r="AW264"/>
  <c r="AW212"/>
  <c r="AW279"/>
  <c r="AW175"/>
  <c r="AW621"/>
  <c r="AW215"/>
  <c r="AW423"/>
  <c r="AW224"/>
  <c r="AW538"/>
  <c r="AW802"/>
  <c r="AW555"/>
  <c r="AW763"/>
  <c r="AW580"/>
  <c r="AW711"/>
  <c r="AW334"/>
  <c r="AW525"/>
  <c r="AW549"/>
  <c r="AW607"/>
  <c r="AW757"/>
  <c r="AW746"/>
  <c r="AW684"/>
  <c r="AW642"/>
  <c r="AW645"/>
  <c r="AW599"/>
  <c r="AW256"/>
  <c r="AW551"/>
  <c r="AW868"/>
  <c r="AW577"/>
  <c r="AW794"/>
  <c r="AW239"/>
  <c r="AW632"/>
  <c r="AW563"/>
  <c r="AW590"/>
  <c r="AW458"/>
  <c r="AW601"/>
  <c r="AW275"/>
  <c r="AW160"/>
  <c r="AW217"/>
  <c r="AW157"/>
  <c r="AW319"/>
  <c r="AW399"/>
  <c r="AW307"/>
  <c r="AW392"/>
  <c r="AW252"/>
  <c r="AW393"/>
  <c r="AW340"/>
  <c r="AW164"/>
  <c r="AW197"/>
  <c r="AW330"/>
  <c r="AW313"/>
  <c r="AW186"/>
  <c r="AW184"/>
  <c r="AW620"/>
  <c r="AW433"/>
  <c r="AW381"/>
  <c r="AW139"/>
  <c r="AW278"/>
  <c r="AW424"/>
  <c r="AW425"/>
  <c r="AW431"/>
  <c r="AW294"/>
  <c r="AW249"/>
  <c r="AW171"/>
  <c r="AW263"/>
  <c r="AW255"/>
  <c r="AW411"/>
  <c r="AW176"/>
  <c r="AW119"/>
  <c r="AW408"/>
  <c r="AW360"/>
  <c r="AW774"/>
  <c r="AW419"/>
  <c r="AW151"/>
  <c r="AW341"/>
  <c r="AW450"/>
  <c r="AW457"/>
  <c r="AW269"/>
  <c r="AW289"/>
  <c r="AW304"/>
  <c r="AW174"/>
  <c r="AW356"/>
  <c r="AW358"/>
  <c r="AW462"/>
  <c r="AW138"/>
  <c r="AW122"/>
  <c r="AW227"/>
  <c r="AW380"/>
  <c r="AW368"/>
  <c r="AW353"/>
  <c r="AW301"/>
  <c r="AW394"/>
  <c r="AW172"/>
  <c r="AW670"/>
  <c r="AW204"/>
  <c r="AW659"/>
  <c r="AW159"/>
  <c r="AW150"/>
  <c r="AW235"/>
  <c r="AW406"/>
  <c r="AW254"/>
  <c r="AW238"/>
  <c r="AW226"/>
  <c r="AW801"/>
  <c r="AW705"/>
  <c r="AW788"/>
  <c r="AW343"/>
  <c r="AW820"/>
  <c r="AW410"/>
  <c r="AW145"/>
  <c r="AW342"/>
  <c r="AW131"/>
  <c r="AW288"/>
  <c r="AW359"/>
  <c r="AW321"/>
  <c r="AW209"/>
  <c r="AW302"/>
  <c r="AW367"/>
  <c r="AW332"/>
  <c r="AW211"/>
  <c r="AW280"/>
  <c r="AW370"/>
  <c r="AW236"/>
  <c r="AW384"/>
  <c r="AW347"/>
  <c r="AW316"/>
  <c r="AW189"/>
  <c r="AW437"/>
  <c r="AW188"/>
  <c r="AW137"/>
  <c r="AW230"/>
  <c r="AW369"/>
  <c r="AW448"/>
  <c r="AW146"/>
  <c r="AW199"/>
  <c r="AW579"/>
  <c r="AW281"/>
  <c r="AW300"/>
  <c r="AW566"/>
  <c r="AW170"/>
  <c r="AW396"/>
  <c r="AW459"/>
  <c r="AW618"/>
  <c r="AW438"/>
  <c r="AW274"/>
  <c r="AW421"/>
  <c r="AW355"/>
  <c r="AW326"/>
  <c r="AW251"/>
  <c r="AW588"/>
  <c r="AW701"/>
  <c r="AW612"/>
  <c r="AW640"/>
  <c r="AW792"/>
  <c r="AW703"/>
  <c r="AW753"/>
  <c r="AW210"/>
  <c r="AW779"/>
  <c r="AW844"/>
  <c r="AW833"/>
  <c r="AW727"/>
  <c r="AW653"/>
  <c r="AW861"/>
  <c r="AW664"/>
  <c r="AW536"/>
  <c r="AW560"/>
  <c r="AW519"/>
  <c r="AW589"/>
  <c r="AW693"/>
  <c r="AW543"/>
  <c r="AW592"/>
  <c r="AW603"/>
  <c r="AW695"/>
  <c r="AW786"/>
  <c r="AW825"/>
  <c r="AW521"/>
  <c r="AW561"/>
  <c r="AW836"/>
  <c r="AW655"/>
  <c r="AW260"/>
  <c r="AW117"/>
  <c r="AW797"/>
  <c r="AW707"/>
  <c r="AW677"/>
  <c r="AW247"/>
  <c r="AW862"/>
  <c r="AW234"/>
  <c r="AW273"/>
  <c r="AW169"/>
  <c r="AW771"/>
  <c r="AW625"/>
  <c r="AW429"/>
  <c r="AW208"/>
  <c r="AW365"/>
  <c r="AW130"/>
  <c r="AW198"/>
  <c r="AW242"/>
  <c r="AW681"/>
  <c r="AW125"/>
  <c r="AW631"/>
  <c r="AW385"/>
  <c r="AW118"/>
  <c r="AW240"/>
  <c r="AW187"/>
  <c r="AW126"/>
  <c r="AW147"/>
  <c r="AW282"/>
  <c r="AW196"/>
  <c r="AW386"/>
  <c r="AW158"/>
  <c r="AW120"/>
  <c r="AW177"/>
  <c r="AW292"/>
  <c r="AW456"/>
  <c r="AW136"/>
  <c r="AW229"/>
  <c r="AW248"/>
  <c r="AW213"/>
  <c r="AW430"/>
  <c r="AW178"/>
  <c r="AW161"/>
  <c r="AW378"/>
  <c r="AW317"/>
  <c r="AW404"/>
  <c r="AW222"/>
  <c r="AW303"/>
  <c r="AW649"/>
  <c r="AW692"/>
  <c r="AW597"/>
  <c r="AW818"/>
  <c r="AW262"/>
  <c r="AW545"/>
  <c r="AW768"/>
  <c r="AW860"/>
  <c r="AW314"/>
  <c r="AW571"/>
  <c r="AW675"/>
  <c r="AW809"/>
  <c r="AW154"/>
  <c r="AW623"/>
  <c r="AW615"/>
  <c r="AW744"/>
  <c r="AW716"/>
  <c r="AW366"/>
  <c r="AW180"/>
  <c r="AW128"/>
  <c r="AW641"/>
  <c r="AW736"/>
  <c r="AW265"/>
  <c r="AW751"/>
  <c r="AW760"/>
  <c r="AW364"/>
  <c r="AW734"/>
  <c r="AW644"/>
  <c r="AW573"/>
  <c r="AW548"/>
  <c r="AW849"/>
  <c r="AW717"/>
  <c r="AW403"/>
  <c r="AW810"/>
  <c r="AW286"/>
  <c r="AW418"/>
  <c r="AW390"/>
  <c r="AW261"/>
  <c r="AW143"/>
  <c r="AW156"/>
  <c r="AW221"/>
  <c r="AW416"/>
  <c r="AV5" i="24"/>
  <c r="AW4" i="18"/>
  <c r="AV166"/>
  <c r="AV791"/>
  <c r="AV804"/>
  <c r="AV765"/>
  <c r="AV609"/>
  <c r="AV713"/>
  <c r="AV869"/>
  <c r="AV426"/>
  <c r="AV374"/>
  <c r="AV270"/>
  <c r="AV218"/>
  <c r="AV127"/>
  <c r="AV726"/>
  <c r="AV648"/>
  <c r="AV570"/>
  <c r="AV505"/>
  <c r="AV492"/>
  <c r="AV439"/>
  <c r="AV283"/>
  <c r="AV231"/>
  <c r="AV153"/>
  <c r="AV817"/>
  <c r="AV182" l="1"/>
  <c r="AU192"/>
  <c r="AU309"/>
  <c r="AV299"/>
  <c r="AU322"/>
  <c r="AV312"/>
  <c r="AV195"/>
  <c r="AU205"/>
  <c r="AU348"/>
  <c r="AV338"/>
  <c r="AV351"/>
  <c r="AU361"/>
  <c r="AU387"/>
  <c r="AV377"/>
  <c r="AU465"/>
  <c r="AV455"/>
  <c r="AU452"/>
  <c r="AV442"/>
  <c r="AW830"/>
  <c r="AW635"/>
  <c r="AX515"/>
  <c r="AX511"/>
  <c r="AX106"/>
  <c r="AX112"/>
  <c r="AX510"/>
  <c r="AX512"/>
  <c r="AX509"/>
  <c r="AX513"/>
  <c r="AX113"/>
  <c r="AX516"/>
  <c r="AX517"/>
  <c r="AX107"/>
  <c r="AX109"/>
  <c r="AX105"/>
  <c r="AX111"/>
  <c r="AX108"/>
  <c r="AX104"/>
  <c r="AX508"/>
  <c r="AX514"/>
  <c r="AW609"/>
  <c r="AW140"/>
  <c r="AV24" i="24"/>
  <c r="AV32" s="1"/>
  <c r="AW8"/>
  <c r="AW687" i="18"/>
  <c r="AW661"/>
  <c r="AW531"/>
  <c r="AW5" i="24"/>
  <c r="AX4" i="18"/>
  <c r="AX487"/>
  <c r="AX864"/>
  <c r="AX506"/>
  <c r="AX524"/>
  <c r="AX541"/>
  <c r="AX558"/>
  <c r="AX584"/>
  <c r="AX602"/>
  <c r="AX619"/>
  <c r="AX636"/>
  <c r="AX662"/>
  <c r="AX680"/>
  <c r="AX697"/>
  <c r="AX714"/>
  <c r="AX740"/>
  <c r="AX758"/>
  <c r="AX784"/>
  <c r="AX823"/>
  <c r="AX840"/>
  <c r="AX488"/>
  <c r="AX867"/>
  <c r="AX499"/>
  <c r="AX523"/>
  <c r="AX542"/>
  <c r="AX564"/>
  <c r="AX586"/>
  <c r="AX605"/>
  <c r="AX627"/>
  <c r="AX646"/>
  <c r="AX668"/>
  <c r="AX690"/>
  <c r="AX709"/>
  <c r="AX731"/>
  <c r="AX750"/>
  <c r="AX772"/>
  <c r="AX807"/>
  <c r="AX826"/>
  <c r="AX848"/>
  <c r="AX102"/>
  <c r="AX115"/>
  <c r="AX167"/>
  <c r="AX206"/>
  <c r="AX232"/>
  <c r="AX258"/>
  <c r="AX284"/>
  <c r="AX310"/>
  <c r="AX336"/>
  <c r="AX362"/>
  <c r="AX388"/>
  <c r="AX414"/>
  <c r="AX440"/>
  <c r="AY3"/>
  <c r="AY106" s="1"/>
  <c r="AX485"/>
  <c r="AX857"/>
  <c r="AX795"/>
  <c r="AX496"/>
  <c r="AX504"/>
  <c r="AX526"/>
  <c r="AX535"/>
  <c r="AX556"/>
  <c r="AX569"/>
  <c r="AX578"/>
  <c r="AX587"/>
  <c r="AX595"/>
  <c r="AX608"/>
  <c r="AX617"/>
  <c r="AX634"/>
  <c r="AX643"/>
  <c r="AX652"/>
  <c r="AX665"/>
  <c r="AX673"/>
  <c r="AX686"/>
  <c r="AX699"/>
  <c r="AX712"/>
  <c r="AX725"/>
  <c r="AX738"/>
  <c r="AX747"/>
  <c r="AX764"/>
  <c r="AX773"/>
  <c r="AX782"/>
  <c r="AX808"/>
  <c r="AX816"/>
  <c r="AX829"/>
  <c r="AX842"/>
  <c r="AX855"/>
  <c r="AX486"/>
  <c r="AX865"/>
  <c r="AX497"/>
  <c r="AX540"/>
  <c r="AX581"/>
  <c r="AX633"/>
  <c r="AX685"/>
  <c r="AX718"/>
  <c r="AX737"/>
  <c r="AX759"/>
  <c r="AX781"/>
  <c r="AX813"/>
  <c r="AX835"/>
  <c r="AX854"/>
  <c r="AX483"/>
  <c r="AX491"/>
  <c r="AX493"/>
  <c r="AX532"/>
  <c r="AX550"/>
  <c r="AX576"/>
  <c r="AX593"/>
  <c r="AX610"/>
  <c r="AX628"/>
  <c r="AX654"/>
  <c r="AX671"/>
  <c r="AX688"/>
  <c r="AX706"/>
  <c r="AX732"/>
  <c r="AX749"/>
  <c r="AX766"/>
  <c r="AX805"/>
  <c r="AX831"/>
  <c r="AX484"/>
  <c r="AX859"/>
  <c r="AX800"/>
  <c r="AX503"/>
  <c r="AX534"/>
  <c r="AX553"/>
  <c r="AX575"/>
  <c r="AX594"/>
  <c r="AX616"/>
  <c r="AX638"/>
  <c r="AX657"/>
  <c r="AX679"/>
  <c r="AX698"/>
  <c r="AX720"/>
  <c r="AX742"/>
  <c r="AX761"/>
  <c r="AX783"/>
  <c r="AX815"/>
  <c r="AX837"/>
  <c r="AX76"/>
  <c r="AX141"/>
  <c r="AX193"/>
  <c r="AX219"/>
  <c r="AX245"/>
  <c r="AX271"/>
  <c r="AX297"/>
  <c r="AX323"/>
  <c r="AX349"/>
  <c r="AX375"/>
  <c r="AX401"/>
  <c r="AX427"/>
  <c r="AX453"/>
  <c r="AX480"/>
  <c r="AX489"/>
  <c r="AX866"/>
  <c r="AX799"/>
  <c r="AX500"/>
  <c r="AX522"/>
  <c r="AX530"/>
  <c r="AX539"/>
  <c r="AX565"/>
  <c r="AX574"/>
  <c r="AX582"/>
  <c r="AX591"/>
  <c r="AX600"/>
  <c r="AX613"/>
  <c r="AX630"/>
  <c r="AX639"/>
  <c r="AX647"/>
  <c r="AX660"/>
  <c r="AX669"/>
  <c r="AX678"/>
  <c r="AX691"/>
  <c r="AX704"/>
  <c r="AX721"/>
  <c r="AX730"/>
  <c r="AX743"/>
  <c r="AX756"/>
  <c r="AX769"/>
  <c r="AX777"/>
  <c r="AX790"/>
  <c r="AX812"/>
  <c r="AX821"/>
  <c r="AX834"/>
  <c r="AX847"/>
  <c r="AX482"/>
  <c r="AX490"/>
  <c r="AX798"/>
  <c r="AX529"/>
  <c r="AX562"/>
  <c r="AX614"/>
  <c r="AX666"/>
  <c r="AX696"/>
  <c r="AX748"/>
  <c r="AX770"/>
  <c r="AX789"/>
  <c r="AX824"/>
  <c r="AX846"/>
  <c r="AX97"/>
  <c r="AX98"/>
  <c r="AX99"/>
  <c r="AX87"/>
  <c r="AX92"/>
  <c r="AX78"/>
  <c r="AX81"/>
  <c r="AX84"/>
  <c r="AX83"/>
  <c r="AX93"/>
  <c r="AX91"/>
  <c r="AX811"/>
  <c r="AX567"/>
  <c r="AX568"/>
  <c r="AX785"/>
  <c r="AX708"/>
  <c r="AX651"/>
  <c r="AX547"/>
  <c r="AX308"/>
  <c r="AX827"/>
  <c r="AX853"/>
  <c r="AX552"/>
  <c r="AX528"/>
  <c r="AX852"/>
  <c r="AX776"/>
  <c r="AX383"/>
  <c r="AX287"/>
  <c r="AX502"/>
  <c r="AX501"/>
  <c r="AX82"/>
  <c r="AX85"/>
  <c r="AX80"/>
  <c r="AX79"/>
  <c r="AX96"/>
  <c r="AX86"/>
  <c r="AX94"/>
  <c r="AX95"/>
  <c r="AX100"/>
  <c r="AX498"/>
  <c r="AX787"/>
  <c r="AX606"/>
  <c r="AX735"/>
  <c r="AX851"/>
  <c r="AX495"/>
  <c r="AX803"/>
  <c r="AX745"/>
  <c r="AX537"/>
  <c r="AX672"/>
  <c r="AX395"/>
  <c r="AX719"/>
  <c r="AX839"/>
  <c r="AX722"/>
  <c r="AX710"/>
  <c r="AX682"/>
  <c r="AX604"/>
  <c r="AX667"/>
  <c r="AX850"/>
  <c r="AX527"/>
  <c r="AX723"/>
  <c r="AX656"/>
  <c r="AX420"/>
  <c r="AX241"/>
  <c r="AX183"/>
  <c r="AX315"/>
  <c r="AX203"/>
  <c r="AX409"/>
  <c r="AX626"/>
  <c r="AX828"/>
  <c r="AX201"/>
  <c r="AX266"/>
  <c r="AX165"/>
  <c r="AX264"/>
  <c r="AX212"/>
  <c r="AX279"/>
  <c r="AX175"/>
  <c r="AX621"/>
  <c r="AX215"/>
  <c r="AX423"/>
  <c r="AX224"/>
  <c r="AX538"/>
  <c r="AX802"/>
  <c r="AX555"/>
  <c r="AX763"/>
  <c r="AX580"/>
  <c r="AX711"/>
  <c r="AX334"/>
  <c r="AX525"/>
  <c r="AX549"/>
  <c r="AX607"/>
  <c r="AX757"/>
  <c r="AX746"/>
  <c r="AX684"/>
  <c r="AX642"/>
  <c r="AX645"/>
  <c r="AX599"/>
  <c r="AX89"/>
  <c r="AX256"/>
  <c r="AX551"/>
  <c r="AX868"/>
  <c r="AX577"/>
  <c r="AX794"/>
  <c r="AX239"/>
  <c r="AX632"/>
  <c r="AX563"/>
  <c r="AX590"/>
  <c r="AX458"/>
  <c r="AX601"/>
  <c r="AX275"/>
  <c r="AX160"/>
  <c r="AX217"/>
  <c r="AX157"/>
  <c r="AX319"/>
  <c r="AX399"/>
  <c r="AX307"/>
  <c r="AX392"/>
  <c r="AX252"/>
  <c r="AX393"/>
  <c r="AX340"/>
  <c r="AX164"/>
  <c r="AX197"/>
  <c r="AX330"/>
  <c r="AX313"/>
  <c r="AX186"/>
  <c r="AX184"/>
  <c r="AX620"/>
  <c r="AX433"/>
  <c r="AX381"/>
  <c r="AX139"/>
  <c r="AX278"/>
  <c r="AX424"/>
  <c r="AX425"/>
  <c r="AX431"/>
  <c r="AX294"/>
  <c r="AX249"/>
  <c r="AX171"/>
  <c r="AX263"/>
  <c r="AX255"/>
  <c r="AX411"/>
  <c r="AX176"/>
  <c r="AX119"/>
  <c r="AX408"/>
  <c r="AX360"/>
  <c r="AX774"/>
  <c r="AX419"/>
  <c r="AX151"/>
  <c r="AX341"/>
  <c r="AX450"/>
  <c r="AX457"/>
  <c r="AX269"/>
  <c r="AX289"/>
  <c r="AX304"/>
  <c r="AX174"/>
  <c r="AX356"/>
  <c r="AX358"/>
  <c r="AX462"/>
  <c r="AX138"/>
  <c r="AX122"/>
  <c r="AX227"/>
  <c r="AX380"/>
  <c r="AX368"/>
  <c r="AX353"/>
  <c r="AX301"/>
  <c r="AX394"/>
  <c r="AX172"/>
  <c r="AX670"/>
  <c r="AX204"/>
  <c r="AX659"/>
  <c r="AX159"/>
  <c r="AX150"/>
  <c r="AX235"/>
  <c r="AX406"/>
  <c r="AX254"/>
  <c r="AX238"/>
  <c r="AX226"/>
  <c r="AX788"/>
  <c r="AX343"/>
  <c r="AX820"/>
  <c r="AX410"/>
  <c r="AX145"/>
  <c r="AX342"/>
  <c r="AX131"/>
  <c r="AX288"/>
  <c r="AX359"/>
  <c r="AX321"/>
  <c r="AX209"/>
  <c r="AX302"/>
  <c r="AX367"/>
  <c r="AX332"/>
  <c r="AX382"/>
  <c r="AX243"/>
  <c r="AX443"/>
  <c r="AX277"/>
  <c r="AX320"/>
  <c r="AX200"/>
  <c r="AX121"/>
  <c r="AX373"/>
  <c r="AX295"/>
  <c r="AX371"/>
  <c r="AX461"/>
  <c r="AX372"/>
  <c r="AX291"/>
  <c r="AX658"/>
  <c r="AX814"/>
  <c r="AX775"/>
  <c r="AX683"/>
  <c r="AX863"/>
  <c r="AX724"/>
  <c r="AX412"/>
  <c r="AX152"/>
  <c r="AX629"/>
  <c r="AX841"/>
  <c r="AX694"/>
  <c r="AX755"/>
  <c r="AX822"/>
  <c r="AX554"/>
  <c r="AX733"/>
  <c r="AX344"/>
  <c r="AX163"/>
  <c r="AX290"/>
  <c r="AX331"/>
  <c r="AX463"/>
  <c r="AX445"/>
  <c r="AX329"/>
  <c r="AX449"/>
  <c r="AX173"/>
  <c r="AX185"/>
  <c r="AX250"/>
  <c r="AX422"/>
  <c r="AX339"/>
  <c r="AX134"/>
  <c r="AX357"/>
  <c r="AX327"/>
  <c r="AX268"/>
  <c r="AX190"/>
  <c r="AX276"/>
  <c r="AX451"/>
  <c r="AX354"/>
  <c r="AX328"/>
  <c r="AX191"/>
  <c r="AX133"/>
  <c r="AX149"/>
  <c r="AX838"/>
  <c r="AX124"/>
  <c r="AX417"/>
  <c r="AX444"/>
  <c r="AX237"/>
  <c r="AX223"/>
  <c r="AX305"/>
  <c r="AX306"/>
  <c r="AX405"/>
  <c r="AX267"/>
  <c r="AX162"/>
  <c r="AX123"/>
  <c r="AX214"/>
  <c r="AX432"/>
  <c r="AX345"/>
  <c r="AX436"/>
  <c r="AX293"/>
  <c r="AX318"/>
  <c r="AX434"/>
  <c r="AX225"/>
  <c r="AX202"/>
  <c r="AX346"/>
  <c r="AX253"/>
  <c r="AX216"/>
  <c r="AX460"/>
  <c r="AX796"/>
  <c r="AX447"/>
  <c r="AX762"/>
  <c r="AX135"/>
  <c r="AX398"/>
  <c r="AX446"/>
  <c r="AX397"/>
  <c r="AX379"/>
  <c r="AX132"/>
  <c r="AX148"/>
  <c r="AX464"/>
  <c r="AX352"/>
  <c r="AX407"/>
  <c r="AX333"/>
  <c r="AX144"/>
  <c r="AX228"/>
  <c r="AX391"/>
  <c r="AX435"/>
  <c r="AX280"/>
  <c r="AX370"/>
  <c r="AX198"/>
  <c r="AX242"/>
  <c r="AX681"/>
  <c r="AX125"/>
  <c r="AX631"/>
  <c r="AX385"/>
  <c r="AX118"/>
  <c r="AX240"/>
  <c r="AX187"/>
  <c r="AX126"/>
  <c r="AX147"/>
  <c r="AX282"/>
  <c r="AX196"/>
  <c r="AX386"/>
  <c r="AX158"/>
  <c r="AX120"/>
  <c r="AX177"/>
  <c r="AX292"/>
  <c r="AX456"/>
  <c r="AX136"/>
  <c r="AX229"/>
  <c r="AX248"/>
  <c r="AX213"/>
  <c r="AX430"/>
  <c r="AX178"/>
  <c r="AX161"/>
  <c r="AX378"/>
  <c r="AX317"/>
  <c r="AX404"/>
  <c r="AX222"/>
  <c r="AX303"/>
  <c r="AX701"/>
  <c r="AX597"/>
  <c r="AX692"/>
  <c r="AX262"/>
  <c r="AX818"/>
  <c r="AX571"/>
  <c r="AX314"/>
  <c r="AX860"/>
  <c r="AX792"/>
  <c r="AX703"/>
  <c r="AX768"/>
  <c r="AX844"/>
  <c r="AX779"/>
  <c r="AX623"/>
  <c r="AX154"/>
  <c r="AX809"/>
  <c r="AX693"/>
  <c r="AX128"/>
  <c r="AX589"/>
  <c r="AX265"/>
  <c r="AX543"/>
  <c r="AX760"/>
  <c r="AX364"/>
  <c r="AX734"/>
  <c r="AX603"/>
  <c r="AX825"/>
  <c r="AX695"/>
  <c r="AX644"/>
  <c r="AX521"/>
  <c r="AX561"/>
  <c r="AX655"/>
  <c r="AX836"/>
  <c r="AX260"/>
  <c r="AX677"/>
  <c r="AX707"/>
  <c r="AX797"/>
  <c r="AX247"/>
  <c r="AX717"/>
  <c r="AX810"/>
  <c r="AX286"/>
  <c r="AX273"/>
  <c r="AX771"/>
  <c r="AX143"/>
  <c r="AX261"/>
  <c r="AX429"/>
  <c r="AX211"/>
  <c r="AX705"/>
  <c r="AX236"/>
  <c r="AX384"/>
  <c r="AX347"/>
  <c r="AX316"/>
  <c r="AX189"/>
  <c r="AX437"/>
  <c r="AX188"/>
  <c r="AX137"/>
  <c r="AX801"/>
  <c r="AX230"/>
  <c r="AX369"/>
  <c r="AX448"/>
  <c r="AX146"/>
  <c r="AX199"/>
  <c r="AX579"/>
  <c r="AX281"/>
  <c r="AX300"/>
  <c r="AX170"/>
  <c r="AX396"/>
  <c r="AX566"/>
  <c r="AX459"/>
  <c r="AX618"/>
  <c r="AX438"/>
  <c r="AX274"/>
  <c r="AX421"/>
  <c r="AX355"/>
  <c r="AX326"/>
  <c r="AX251"/>
  <c r="AX588"/>
  <c r="AX649"/>
  <c r="AX612"/>
  <c r="AX545"/>
  <c r="AX640"/>
  <c r="AX210"/>
  <c r="AX753"/>
  <c r="AX765" s="1"/>
  <c r="AX727"/>
  <c r="AX833"/>
  <c r="AX675"/>
  <c r="AX560"/>
  <c r="AX664"/>
  <c r="AX180"/>
  <c r="AX366"/>
  <c r="AX716"/>
  <c r="AX744"/>
  <c r="AX653"/>
  <c r="AX536"/>
  <c r="AX615"/>
  <c r="AX861"/>
  <c r="AX641"/>
  <c r="AX736"/>
  <c r="AX519"/>
  <c r="AX751"/>
  <c r="AX592"/>
  <c r="AX786"/>
  <c r="AX573"/>
  <c r="AX117"/>
  <c r="AX548"/>
  <c r="AX849"/>
  <c r="AX862"/>
  <c r="AX403"/>
  <c r="AX418"/>
  <c r="AX169"/>
  <c r="AX234"/>
  <c r="AX390"/>
  <c r="AX625"/>
  <c r="AX156"/>
  <c r="AX221"/>
  <c r="AX130"/>
  <c r="AX365"/>
  <c r="AX208"/>
  <c r="AX416"/>
  <c r="AW166"/>
  <c r="AW791"/>
  <c r="AW765"/>
  <c r="AW804"/>
  <c r="AW426"/>
  <c r="AW374"/>
  <c r="AW270"/>
  <c r="AW218"/>
  <c r="AW127"/>
  <c r="AW726"/>
  <c r="AW648"/>
  <c r="AW570"/>
  <c r="AW505"/>
  <c r="AW413"/>
  <c r="AW257"/>
  <c r="AW88"/>
  <c r="AW843"/>
  <c r="AW778"/>
  <c r="AW700"/>
  <c r="AW622"/>
  <c r="AW544"/>
  <c r="AW583"/>
  <c r="AW557"/>
  <c r="AW856"/>
  <c r="AW713"/>
  <c r="AW101"/>
  <c r="AW400"/>
  <c r="AW296"/>
  <c r="AW244"/>
  <c r="AW179"/>
  <c r="AW752"/>
  <c r="AW674"/>
  <c r="AW596"/>
  <c r="AW492"/>
  <c r="AW439"/>
  <c r="AW283"/>
  <c r="AW231"/>
  <c r="AW153"/>
  <c r="AW817"/>
  <c r="AW869"/>
  <c r="AX518" l="1"/>
  <c r="AV205"/>
  <c r="AW195"/>
  <c r="AW182"/>
  <c r="AV192"/>
  <c r="AW312"/>
  <c r="AV322"/>
  <c r="AV309"/>
  <c r="AW299"/>
  <c r="AX531"/>
  <c r="AX114"/>
  <c r="AV348"/>
  <c r="AW338"/>
  <c r="AV361"/>
  <c r="AW351"/>
  <c r="AW377"/>
  <c r="AV387"/>
  <c r="AV452"/>
  <c r="AW442"/>
  <c r="AW455"/>
  <c r="AV465"/>
  <c r="AY514"/>
  <c r="AY104"/>
  <c r="AY111"/>
  <c r="AY109"/>
  <c r="AY517"/>
  <c r="AY113"/>
  <c r="AY509"/>
  <c r="AY510"/>
  <c r="AY515"/>
  <c r="AY110"/>
  <c r="AY508"/>
  <c r="AY108"/>
  <c r="AY105"/>
  <c r="AY107"/>
  <c r="AY516"/>
  <c r="AY513"/>
  <c r="AY512"/>
  <c r="AY112"/>
  <c r="AY511"/>
  <c r="AX687"/>
  <c r="AX101"/>
  <c r="AX8" i="24"/>
  <c r="AW24"/>
  <c r="AW32" s="1"/>
  <c r="AY480" i="18"/>
  <c r="AY489"/>
  <c r="AY866"/>
  <c r="AY799"/>
  <c r="AY500"/>
  <c r="AY522"/>
  <c r="AY530"/>
  <c r="AY539"/>
  <c r="AY565"/>
  <c r="AY574"/>
  <c r="AY582"/>
  <c r="AY591"/>
  <c r="AY600"/>
  <c r="AY613"/>
  <c r="AY630"/>
  <c r="AY639"/>
  <c r="AY647"/>
  <c r="AY660"/>
  <c r="AY669"/>
  <c r="AY678"/>
  <c r="AY691"/>
  <c r="AY704"/>
  <c r="AY721"/>
  <c r="AY730"/>
  <c r="AY743"/>
  <c r="AY756"/>
  <c r="AY769"/>
  <c r="AY777"/>
  <c r="AY790"/>
  <c r="AY812"/>
  <c r="AY821"/>
  <c r="AY834"/>
  <c r="AY847"/>
  <c r="AY482"/>
  <c r="AY490"/>
  <c r="AY798"/>
  <c r="AY529"/>
  <c r="AY562"/>
  <c r="AY614"/>
  <c r="AY666"/>
  <c r="AY696"/>
  <c r="AY748"/>
  <c r="AY770"/>
  <c r="AY789"/>
  <c r="AY824"/>
  <c r="AY846"/>
  <c r="AY483"/>
  <c r="AY491"/>
  <c r="AY493"/>
  <c r="AY532"/>
  <c r="AY550"/>
  <c r="AY576"/>
  <c r="AY593"/>
  <c r="AY610"/>
  <c r="AY628"/>
  <c r="AY654"/>
  <c r="AY671"/>
  <c r="AY688"/>
  <c r="AY706"/>
  <c r="AY732"/>
  <c r="AY749"/>
  <c r="AY766"/>
  <c r="AY805"/>
  <c r="AY831"/>
  <c r="AY484"/>
  <c r="AY859"/>
  <c r="AY800"/>
  <c r="AY523"/>
  <c r="AY542"/>
  <c r="AY564"/>
  <c r="AY586"/>
  <c r="AY605"/>
  <c r="AY627"/>
  <c r="AY646"/>
  <c r="AY668"/>
  <c r="AY690"/>
  <c r="AY709"/>
  <c r="AY731"/>
  <c r="AY750"/>
  <c r="AY772"/>
  <c r="AY807"/>
  <c r="AY826"/>
  <c r="AY848"/>
  <c r="AY102"/>
  <c r="AY114" s="1"/>
  <c r="AY115"/>
  <c r="AY167"/>
  <c r="AY206"/>
  <c r="AY232"/>
  <c r="AY258"/>
  <c r="AY284"/>
  <c r="AY310"/>
  <c r="AY336"/>
  <c r="AY362"/>
  <c r="AY388"/>
  <c r="AY414"/>
  <c r="AY440"/>
  <c r="AZ3"/>
  <c r="AZ508" s="1"/>
  <c r="AY485"/>
  <c r="AY857"/>
  <c r="AY795"/>
  <c r="AY496"/>
  <c r="AY504"/>
  <c r="AY526"/>
  <c r="AY535"/>
  <c r="AY556"/>
  <c r="AY569"/>
  <c r="AY578"/>
  <c r="AY587"/>
  <c r="AY595"/>
  <c r="AY608"/>
  <c r="AY617"/>
  <c r="AY634"/>
  <c r="AY643"/>
  <c r="AY652"/>
  <c r="AY665"/>
  <c r="AY673"/>
  <c r="AY686"/>
  <c r="AY699"/>
  <c r="AY712"/>
  <c r="AY725"/>
  <c r="AY738"/>
  <c r="AY747"/>
  <c r="AY764"/>
  <c r="AY773"/>
  <c r="AY782"/>
  <c r="AY808"/>
  <c r="AY816"/>
  <c r="AY829"/>
  <c r="AY842"/>
  <c r="AY855"/>
  <c r="AY486"/>
  <c r="AY865"/>
  <c r="AY497"/>
  <c r="AY540"/>
  <c r="AY581"/>
  <c r="AY633"/>
  <c r="AY685"/>
  <c r="AY718"/>
  <c r="AY737"/>
  <c r="AY759"/>
  <c r="AY781"/>
  <c r="AY813"/>
  <c r="AY835"/>
  <c r="AY854"/>
  <c r="AY487"/>
  <c r="AY864"/>
  <c r="AY506"/>
  <c r="AY518" s="1"/>
  <c r="AY524"/>
  <c r="AY541"/>
  <c r="AY558"/>
  <c r="AY584"/>
  <c r="AY602"/>
  <c r="AY619"/>
  <c r="AY636"/>
  <c r="AY662"/>
  <c r="AY680"/>
  <c r="AY697"/>
  <c r="AY714"/>
  <c r="AY740"/>
  <c r="AY758"/>
  <c r="AY784"/>
  <c r="AY823"/>
  <c r="AY840"/>
  <c r="AY488"/>
  <c r="AY867"/>
  <c r="AY499"/>
  <c r="AY534"/>
  <c r="AY553"/>
  <c r="AY575"/>
  <c r="AY594"/>
  <c r="AY616"/>
  <c r="AY638"/>
  <c r="AY657"/>
  <c r="AY679"/>
  <c r="AY698"/>
  <c r="AY720"/>
  <c r="AY742"/>
  <c r="AY761"/>
  <c r="AY783"/>
  <c r="AY815"/>
  <c r="AY837"/>
  <c r="AY76"/>
  <c r="AY141"/>
  <c r="AY193"/>
  <c r="AY219"/>
  <c r="AY245"/>
  <c r="AY271"/>
  <c r="AY297"/>
  <c r="AY323"/>
  <c r="AY349"/>
  <c r="AY375"/>
  <c r="AY401"/>
  <c r="AY427"/>
  <c r="AY453"/>
  <c r="AY503"/>
  <c r="AY501"/>
  <c r="AY80"/>
  <c r="AY79"/>
  <c r="AY96"/>
  <c r="AY86"/>
  <c r="AY98"/>
  <c r="AY84"/>
  <c r="AY83"/>
  <c r="AY82"/>
  <c r="AY81"/>
  <c r="AY502"/>
  <c r="AY91"/>
  <c r="AY787"/>
  <c r="AY606"/>
  <c r="AY735"/>
  <c r="AY851"/>
  <c r="AY803"/>
  <c r="AY745"/>
  <c r="AY537"/>
  <c r="AY672"/>
  <c r="AY395"/>
  <c r="AY719"/>
  <c r="AY839"/>
  <c r="AY722"/>
  <c r="AY710"/>
  <c r="AY682"/>
  <c r="AY604"/>
  <c r="AY667"/>
  <c r="AY850"/>
  <c r="AY527"/>
  <c r="AY723"/>
  <c r="AY495"/>
  <c r="AY656"/>
  <c r="AY420"/>
  <c r="AY241"/>
  <c r="AY99"/>
  <c r="AY87"/>
  <c r="AY78"/>
  <c r="AY85"/>
  <c r="AY92"/>
  <c r="AY95"/>
  <c r="AY100"/>
  <c r="AY97"/>
  <c r="AY94"/>
  <c r="AY93"/>
  <c r="AY498"/>
  <c r="AY811"/>
  <c r="AY567"/>
  <c r="AY568"/>
  <c r="AY785"/>
  <c r="AY708"/>
  <c r="AY651"/>
  <c r="AY547"/>
  <c r="AY308"/>
  <c r="AY827"/>
  <c r="AY853"/>
  <c r="AY552"/>
  <c r="AY528"/>
  <c r="AY852"/>
  <c r="AY776"/>
  <c r="AY383"/>
  <c r="AY287"/>
  <c r="AY382"/>
  <c r="AY243"/>
  <c r="AY443"/>
  <c r="AY277"/>
  <c r="AY320"/>
  <c r="AY200"/>
  <c r="AY121"/>
  <c r="AY373"/>
  <c r="AY295"/>
  <c r="AY371"/>
  <c r="AY461"/>
  <c r="AY372"/>
  <c r="AY291"/>
  <c r="AY658"/>
  <c r="AY814"/>
  <c r="AY775"/>
  <c r="AY683"/>
  <c r="AY863"/>
  <c r="AY724"/>
  <c r="AY412"/>
  <c r="AY152"/>
  <c r="AY629"/>
  <c r="AY841"/>
  <c r="AY694"/>
  <c r="AY755"/>
  <c r="AY822"/>
  <c r="AY554"/>
  <c r="AY733"/>
  <c r="AY344"/>
  <c r="AY163"/>
  <c r="AY290"/>
  <c r="AY331"/>
  <c r="AY463"/>
  <c r="AY445"/>
  <c r="AY329"/>
  <c r="AY449"/>
  <c r="AY173"/>
  <c r="AY185"/>
  <c r="AY250"/>
  <c r="AY422"/>
  <c r="AY339"/>
  <c r="AY134"/>
  <c r="AY357"/>
  <c r="AY327"/>
  <c r="AY268"/>
  <c r="AY190"/>
  <c r="AY276"/>
  <c r="AY451"/>
  <c r="AY354"/>
  <c r="AY328"/>
  <c r="AY191"/>
  <c r="AY133"/>
  <c r="AY149"/>
  <c r="AY838"/>
  <c r="AY124"/>
  <c r="AY417"/>
  <c r="AY444"/>
  <c r="AY237"/>
  <c r="AY223"/>
  <c r="AY305"/>
  <c r="AY306"/>
  <c r="AY405"/>
  <c r="AY267"/>
  <c r="AY162"/>
  <c r="AY123"/>
  <c r="AY214"/>
  <c r="AY432"/>
  <c r="AY345"/>
  <c r="AY436"/>
  <c r="AY293"/>
  <c r="AY318"/>
  <c r="AY434"/>
  <c r="AY225"/>
  <c r="AY202"/>
  <c r="AY346"/>
  <c r="AY253"/>
  <c r="AY216"/>
  <c r="AY460"/>
  <c r="AY796"/>
  <c r="AY447"/>
  <c r="AY762"/>
  <c r="AY89"/>
  <c r="AY135"/>
  <c r="AY398"/>
  <c r="AY446"/>
  <c r="AY397"/>
  <c r="AY379"/>
  <c r="AY132"/>
  <c r="AY148"/>
  <c r="AY464"/>
  <c r="AY352"/>
  <c r="AY407"/>
  <c r="AY333"/>
  <c r="AY144"/>
  <c r="AY228"/>
  <c r="AY391"/>
  <c r="AY435"/>
  <c r="AY183"/>
  <c r="AY315"/>
  <c r="AY203"/>
  <c r="AY409"/>
  <c r="AY626"/>
  <c r="AY828"/>
  <c r="AY201"/>
  <c r="AY266"/>
  <c r="AY165"/>
  <c r="AY264"/>
  <c r="AY212"/>
  <c r="AY279"/>
  <c r="AY175"/>
  <c r="AY621"/>
  <c r="AY215"/>
  <c r="AY423"/>
  <c r="AY224"/>
  <c r="AY538"/>
  <c r="AY802"/>
  <c r="AY555"/>
  <c r="AY763"/>
  <c r="AY580"/>
  <c r="AY711"/>
  <c r="AY334"/>
  <c r="AY525"/>
  <c r="AY549"/>
  <c r="AY607"/>
  <c r="AY757"/>
  <c r="AY746"/>
  <c r="AY684"/>
  <c r="AY642"/>
  <c r="AY645"/>
  <c r="AY599"/>
  <c r="AY256"/>
  <c r="AY551"/>
  <c r="AY868"/>
  <c r="AY577"/>
  <c r="AY794"/>
  <c r="AY239"/>
  <c r="AY632"/>
  <c r="AY563"/>
  <c r="AY590"/>
  <c r="AY458"/>
  <c r="AY601"/>
  <c r="AY275"/>
  <c r="AY160"/>
  <c r="AY217"/>
  <c r="AY157"/>
  <c r="AY319"/>
  <c r="AY399"/>
  <c r="AY307"/>
  <c r="AY392"/>
  <c r="AY252"/>
  <c r="AY393"/>
  <c r="AY340"/>
  <c r="AY164"/>
  <c r="AY197"/>
  <c r="AY330"/>
  <c r="AY313"/>
  <c r="AY186"/>
  <c r="AY184"/>
  <c r="AY620"/>
  <c r="AY433"/>
  <c r="AY381"/>
  <c r="AY139"/>
  <c r="AY278"/>
  <c r="AY424"/>
  <c r="AY425"/>
  <c r="AY431"/>
  <c r="AY294"/>
  <c r="AY249"/>
  <c r="AY171"/>
  <c r="AY263"/>
  <c r="AY255"/>
  <c r="AY411"/>
  <c r="AY176"/>
  <c r="AY119"/>
  <c r="AY408"/>
  <c r="AY360"/>
  <c r="AY774"/>
  <c r="AY419"/>
  <c r="AY151"/>
  <c r="AY341"/>
  <c r="AY450"/>
  <c r="AY457"/>
  <c r="AY269"/>
  <c r="AY289"/>
  <c r="AY304"/>
  <c r="AY174"/>
  <c r="AY356"/>
  <c r="AY358"/>
  <c r="AY462"/>
  <c r="AY138"/>
  <c r="AY122"/>
  <c r="AY227"/>
  <c r="AY380"/>
  <c r="AY368"/>
  <c r="AY353"/>
  <c r="AY301"/>
  <c r="AY394"/>
  <c r="AY172"/>
  <c r="AY670"/>
  <c r="AY204"/>
  <c r="AY659"/>
  <c r="AY159"/>
  <c r="AY150"/>
  <c r="AY235"/>
  <c r="AY406"/>
  <c r="AY254"/>
  <c r="AY238"/>
  <c r="AY226"/>
  <c r="AY788"/>
  <c r="AY343"/>
  <c r="AY820"/>
  <c r="AY410"/>
  <c r="AY145"/>
  <c r="AY342"/>
  <c r="AY131"/>
  <c r="AY288"/>
  <c r="AY359"/>
  <c r="AY321"/>
  <c r="AY209"/>
  <c r="AY302"/>
  <c r="AY367"/>
  <c r="AY332"/>
  <c r="AY211"/>
  <c r="AY705"/>
  <c r="AY236"/>
  <c r="AY384"/>
  <c r="AY347"/>
  <c r="AY316"/>
  <c r="AY189"/>
  <c r="AY437"/>
  <c r="AY188"/>
  <c r="AY137"/>
  <c r="AY801"/>
  <c r="AY230"/>
  <c r="AY369"/>
  <c r="AY448"/>
  <c r="AY146"/>
  <c r="AY199"/>
  <c r="AY579"/>
  <c r="AY281"/>
  <c r="AY300"/>
  <c r="AY170"/>
  <c r="AY396"/>
  <c r="AY566"/>
  <c r="AY459"/>
  <c r="AY618"/>
  <c r="AY438"/>
  <c r="AY274"/>
  <c r="AY421"/>
  <c r="AY355"/>
  <c r="AY326"/>
  <c r="AY251"/>
  <c r="AY588"/>
  <c r="AY649"/>
  <c r="AY692"/>
  <c r="AY640"/>
  <c r="AY792"/>
  <c r="AY860"/>
  <c r="AY314"/>
  <c r="AY571"/>
  <c r="AY809"/>
  <c r="AY154"/>
  <c r="AY623"/>
  <c r="AY779"/>
  <c r="AY844"/>
  <c r="AY675"/>
  <c r="AY861"/>
  <c r="AY716"/>
  <c r="AY366"/>
  <c r="AY180"/>
  <c r="AY615"/>
  <c r="AY536"/>
  <c r="AY744"/>
  <c r="AY589"/>
  <c r="AY641"/>
  <c r="AY543"/>
  <c r="AY364"/>
  <c r="AY592"/>
  <c r="AY644"/>
  <c r="AY573"/>
  <c r="AY521"/>
  <c r="AY655"/>
  <c r="AY260"/>
  <c r="AY707"/>
  <c r="AY677"/>
  <c r="AY717"/>
  <c r="AY247"/>
  <c r="AY849"/>
  <c r="AY862"/>
  <c r="AY403"/>
  <c r="AY169"/>
  <c r="AY286"/>
  <c r="AY273"/>
  <c r="AY771"/>
  <c r="AY390"/>
  <c r="AY221"/>
  <c r="AY280"/>
  <c r="AY370"/>
  <c r="AY198"/>
  <c r="AY242"/>
  <c r="AY681"/>
  <c r="AY125"/>
  <c r="AY631"/>
  <c r="AY385"/>
  <c r="AY118"/>
  <c r="AY240"/>
  <c r="AY187"/>
  <c r="AY126"/>
  <c r="AY147"/>
  <c r="AY282"/>
  <c r="AY196"/>
  <c r="AY386"/>
  <c r="AY158"/>
  <c r="AY120"/>
  <c r="AY177"/>
  <c r="AY292"/>
  <c r="AY456"/>
  <c r="AY136"/>
  <c r="AY229"/>
  <c r="AY248"/>
  <c r="AY213"/>
  <c r="AY430"/>
  <c r="AY178"/>
  <c r="AY161"/>
  <c r="AY378"/>
  <c r="AY317"/>
  <c r="AY404"/>
  <c r="AY222"/>
  <c r="AY303"/>
  <c r="AY701"/>
  <c r="AY597"/>
  <c r="AY612"/>
  <c r="AY545"/>
  <c r="AY818"/>
  <c r="AY262"/>
  <c r="AY703"/>
  <c r="AY768"/>
  <c r="AY753"/>
  <c r="AY210"/>
  <c r="AY833"/>
  <c r="AY727"/>
  <c r="AY653"/>
  <c r="AY664"/>
  <c r="AY560"/>
  <c r="AY519"/>
  <c r="AY736"/>
  <c r="AY128"/>
  <c r="AY693"/>
  <c r="AY265"/>
  <c r="AY751"/>
  <c r="AY760"/>
  <c r="AY734"/>
  <c r="AY603"/>
  <c r="AY786"/>
  <c r="AY695"/>
  <c r="AY825"/>
  <c r="AY561"/>
  <c r="AY836"/>
  <c r="AY117"/>
  <c r="AY548"/>
  <c r="AY797"/>
  <c r="AY810"/>
  <c r="AY418"/>
  <c r="AY234"/>
  <c r="AY261"/>
  <c r="AY143"/>
  <c r="AY625"/>
  <c r="AY156"/>
  <c r="AY429"/>
  <c r="AY208"/>
  <c r="AY365"/>
  <c r="AY130"/>
  <c r="AY416"/>
  <c r="AY4"/>
  <c r="AX5" i="24"/>
  <c r="AX166" i="18"/>
  <c r="AX791"/>
  <c r="AX804"/>
  <c r="AX830"/>
  <c r="AX713"/>
  <c r="AX492"/>
  <c r="AX439"/>
  <c r="AX283"/>
  <c r="AX231"/>
  <c r="AX153"/>
  <c r="AX817"/>
  <c r="AX505"/>
  <c r="AX869"/>
  <c r="AX426"/>
  <c r="AX374"/>
  <c r="AX270"/>
  <c r="AX218"/>
  <c r="AX127"/>
  <c r="AX726"/>
  <c r="AX648"/>
  <c r="AX570"/>
  <c r="AX557"/>
  <c r="AX661"/>
  <c r="AX140"/>
  <c r="AX635"/>
  <c r="AX856"/>
  <c r="AX583"/>
  <c r="AX609"/>
  <c r="AX413"/>
  <c r="AX257"/>
  <c r="AX88"/>
  <c r="AX843"/>
  <c r="AX778"/>
  <c r="AX700"/>
  <c r="AX622"/>
  <c r="AX544"/>
  <c r="AX400"/>
  <c r="AX296"/>
  <c r="AX244"/>
  <c r="AX179"/>
  <c r="AX752"/>
  <c r="AX674"/>
  <c r="AX596"/>
  <c r="AW322" l="1"/>
  <c r="AX312"/>
  <c r="AX182"/>
  <c r="AW192"/>
  <c r="AW309"/>
  <c r="AX299"/>
  <c r="AX195"/>
  <c r="AW205"/>
  <c r="AY531"/>
  <c r="AX338"/>
  <c r="AW348"/>
  <c r="AX377"/>
  <c r="AW387"/>
  <c r="AW361"/>
  <c r="AX351"/>
  <c r="AX455"/>
  <c r="AW465"/>
  <c r="AX442"/>
  <c r="AW452"/>
  <c r="AZ112"/>
  <c r="AZ513"/>
  <c r="AZ107"/>
  <c r="AZ108"/>
  <c r="AZ106"/>
  <c r="AZ515"/>
  <c r="AZ509"/>
  <c r="AZ517"/>
  <c r="AZ111"/>
  <c r="AZ514"/>
  <c r="AZ511"/>
  <c r="AZ512"/>
  <c r="AZ516"/>
  <c r="AZ105"/>
  <c r="AZ110"/>
  <c r="AZ510"/>
  <c r="AZ113"/>
  <c r="AZ109"/>
  <c r="AZ104"/>
  <c r="AY101"/>
  <c r="AX24" i="24"/>
  <c r="AX32" s="1"/>
  <c r="AY8"/>
  <c r="AY5"/>
  <c r="AZ4" i="18"/>
  <c r="AZ487"/>
  <c r="AZ864"/>
  <c r="AZ506"/>
  <c r="AZ524"/>
  <c r="AZ541"/>
  <c r="AZ558"/>
  <c r="AZ584"/>
  <c r="AZ602"/>
  <c r="AZ619"/>
  <c r="AZ636"/>
  <c r="AZ662"/>
  <c r="AZ680"/>
  <c r="AZ480"/>
  <c r="AZ795"/>
  <c r="AZ526"/>
  <c r="AZ569"/>
  <c r="AZ587"/>
  <c r="AZ613"/>
  <c r="AZ639"/>
  <c r="AZ665"/>
  <c r="AZ691"/>
  <c r="AZ706"/>
  <c r="AZ732"/>
  <c r="AZ749"/>
  <c r="AZ766"/>
  <c r="AZ805"/>
  <c r="AZ831"/>
  <c r="AZ484"/>
  <c r="AZ859"/>
  <c r="AZ800"/>
  <c r="AZ523"/>
  <c r="AZ542"/>
  <c r="AZ564"/>
  <c r="AZ586"/>
  <c r="AZ605"/>
  <c r="AZ627"/>
  <c r="AZ646"/>
  <c r="AZ668"/>
  <c r="AZ690"/>
  <c r="AZ709"/>
  <c r="AZ731"/>
  <c r="AZ750"/>
  <c r="AZ772"/>
  <c r="AZ807"/>
  <c r="AZ826"/>
  <c r="AZ848"/>
  <c r="AZ102"/>
  <c r="AZ114" s="1"/>
  <c r="AZ115"/>
  <c r="AZ167"/>
  <c r="AZ206"/>
  <c r="AZ232"/>
  <c r="AZ258"/>
  <c r="AZ284"/>
  <c r="AZ310"/>
  <c r="AZ336"/>
  <c r="AZ362"/>
  <c r="AZ388"/>
  <c r="AZ414"/>
  <c r="AZ440"/>
  <c r="BA3"/>
  <c r="BA508" s="1"/>
  <c r="AZ857"/>
  <c r="AZ799"/>
  <c r="AZ504"/>
  <c r="AZ530"/>
  <c r="AZ556"/>
  <c r="AZ574"/>
  <c r="AZ591"/>
  <c r="AZ608"/>
  <c r="AZ634"/>
  <c r="AZ652"/>
  <c r="AZ669"/>
  <c r="AZ686"/>
  <c r="AZ704"/>
  <c r="AZ721"/>
  <c r="AZ730"/>
  <c r="AZ743"/>
  <c r="AZ756"/>
  <c r="AZ769"/>
  <c r="AZ777"/>
  <c r="AZ790"/>
  <c r="AZ812"/>
  <c r="AZ821"/>
  <c r="AZ834"/>
  <c r="AZ847"/>
  <c r="AZ482"/>
  <c r="AZ490"/>
  <c r="AZ798"/>
  <c r="AZ529"/>
  <c r="AZ562"/>
  <c r="AZ614"/>
  <c r="AZ666"/>
  <c r="AZ696"/>
  <c r="AZ748"/>
  <c r="AZ770"/>
  <c r="AZ789"/>
  <c r="AZ824"/>
  <c r="AZ846"/>
  <c r="AZ483"/>
  <c r="AZ491"/>
  <c r="AZ493"/>
  <c r="AZ532"/>
  <c r="AZ550"/>
  <c r="AZ576"/>
  <c r="AZ593"/>
  <c r="AZ610"/>
  <c r="AZ628"/>
  <c r="AZ654"/>
  <c r="AZ671"/>
  <c r="AZ688"/>
  <c r="AZ489"/>
  <c r="AZ500"/>
  <c r="AZ535"/>
  <c r="AZ578"/>
  <c r="AZ595"/>
  <c r="AZ630"/>
  <c r="AZ647"/>
  <c r="AZ673"/>
  <c r="AZ697"/>
  <c r="AZ714"/>
  <c r="AZ740"/>
  <c r="AZ758"/>
  <c r="AZ784"/>
  <c r="AZ823"/>
  <c r="AZ840"/>
  <c r="AZ488"/>
  <c r="AZ867"/>
  <c r="AZ499"/>
  <c r="AZ534"/>
  <c r="AZ553"/>
  <c r="AZ575"/>
  <c r="AZ594"/>
  <c r="AZ616"/>
  <c r="AZ638"/>
  <c r="AZ657"/>
  <c r="AZ679"/>
  <c r="AZ698"/>
  <c r="AZ720"/>
  <c r="AZ742"/>
  <c r="AZ761"/>
  <c r="AZ783"/>
  <c r="AZ815"/>
  <c r="AZ837"/>
  <c r="AZ76"/>
  <c r="AZ141"/>
  <c r="AZ193"/>
  <c r="AZ219"/>
  <c r="AZ245"/>
  <c r="AZ271"/>
  <c r="AZ297"/>
  <c r="AZ323"/>
  <c r="AZ349"/>
  <c r="AZ375"/>
  <c r="AZ401"/>
  <c r="AZ427"/>
  <c r="AZ453"/>
  <c r="AZ485"/>
  <c r="AZ866"/>
  <c r="AZ496"/>
  <c r="AZ522"/>
  <c r="AZ539"/>
  <c r="AZ565"/>
  <c r="AZ582"/>
  <c r="AZ600"/>
  <c r="AZ617"/>
  <c r="AZ643"/>
  <c r="AZ660"/>
  <c r="AZ678"/>
  <c r="AZ699"/>
  <c r="AZ712"/>
  <c r="AZ725"/>
  <c r="AZ738"/>
  <c r="AZ747"/>
  <c r="AZ764"/>
  <c r="AZ773"/>
  <c r="AZ782"/>
  <c r="AZ808"/>
  <c r="AZ816"/>
  <c r="AZ829"/>
  <c r="AZ842"/>
  <c r="AZ855"/>
  <c r="AZ486"/>
  <c r="AZ865"/>
  <c r="AZ497"/>
  <c r="AZ540"/>
  <c r="AZ581"/>
  <c r="AZ633"/>
  <c r="AZ685"/>
  <c r="AZ718"/>
  <c r="AZ737"/>
  <c r="AZ759"/>
  <c r="AZ781"/>
  <c r="AZ813"/>
  <c r="AZ835"/>
  <c r="AZ854"/>
  <c r="AZ86"/>
  <c r="AZ98"/>
  <c r="AZ99"/>
  <c r="AZ87"/>
  <c r="AZ92"/>
  <c r="AZ82"/>
  <c r="AZ81"/>
  <c r="AZ84"/>
  <c r="AZ83"/>
  <c r="AZ503"/>
  <c r="AZ502"/>
  <c r="AZ91"/>
  <c r="AZ498"/>
  <c r="AZ811"/>
  <c r="AZ567"/>
  <c r="AZ568"/>
  <c r="AZ785"/>
  <c r="AZ708"/>
  <c r="AZ651"/>
  <c r="AZ547"/>
  <c r="AZ308"/>
  <c r="AZ827"/>
  <c r="AZ853"/>
  <c r="AZ552"/>
  <c r="AZ528"/>
  <c r="AZ852"/>
  <c r="AZ776"/>
  <c r="AZ383"/>
  <c r="AZ495"/>
  <c r="AZ287"/>
  <c r="AZ501"/>
  <c r="AZ78"/>
  <c r="AZ85"/>
  <c r="AZ80"/>
  <c r="AZ79"/>
  <c r="AZ96"/>
  <c r="AZ97"/>
  <c r="AZ94"/>
  <c r="AZ95"/>
  <c r="AZ100"/>
  <c r="AZ93"/>
  <c r="AZ787"/>
  <c r="AZ606"/>
  <c r="AZ735"/>
  <c r="AZ851"/>
  <c r="AZ803"/>
  <c r="AZ745"/>
  <c r="AZ537"/>
  <c r="AZ672"/>
  <c r="AZ395"/>
  <c r="AZ719"/>
  <c r="AZ839"/>
  <c r="AZ722"/>
  <c r="AZ710"/>
  <c r="AZ682"/>
  <c r="AZ604"/>
  <c r="AZ667"/>
  <c r="AZ850"/>
  <c r="AZ527"/>
  <c r="AZ723"/>
  <c r="AZ656"/>
  <c r="AZ420"/>
  <c r="AZ241"/>
  <c r="AZ183"/>
  <c r="AZ315"/>
  <c r="AZ203"/>
  <c r="AZ409"/>
  <c r="AZ626"/>
  <c r="AZ828"/>
  <c r="AZ201"/>
  <c r="AZ266"/>
  <c r="AZ165"/>
  <c r="AZ264"/>
  <c r="AZ212"/>
  <c r="AZ279"/>
  <c r="AZ175"/>
  <c r="AZ621"/>
  <c r="AZ215"/>
  <c r="AZ423"/>
  <c r="AZ224"/>
  <c r="AZ538"/>
  <c r="AZ802"/>
  <c r="AZ555"/>
  <c r="AZ763"/>
  <c r="AZ580"/>
  <c r="AZ711"/>
  <c r="AZ334"/>
  <c r="AZ525"/>
  <c r="AZ549"/>
  <c r="AZ607"/>
  <c r="AZ757"/>
  <c r="AZ746"/>
  <c r="AZ684"/>
  <c r="AZ642"/>
  <c r="AZ645"/>
  <c r="AZ599"/>
  <c r="AZ256"/>
  <c r="AZ551"/>
  <c r="AZ868"/>
  <c r="AZ577"/>
  <c r="AZ794"/>
  <c r="AZ239"/>
  <c r="AZ632"/>
  <c r="AZ563"/>
  <c r="AZ590"/>
  <c r="AZ458"/>
  <c r="AZ601"/>
  <c r="AZ275"/>
  <c r="AZ160"/>
  <c r="AZ217"/>
  <c r="AZ157"/>
  <c r="AZ319"/>
  <c r="AZ399"/>
  <c r="AZ307"/>
  <c r="AZ392"/>
  <c r="AZ252"/>
  <c r="AZ393"/>
  <c r="AZ340"/>
  <c r="AZ164"/>
  <c r="AZ197"/>
  <c r="AZ330"/>
  <c r="AZ313"/>
  <c r="AZ186"/>
  <c r="AZ184"/>
  <c r="AZ620"/>
  <c r="AZ433"/>
  <c r="AZ381"/>
  <c r="AZ139"/>
  <c r="AZ278"/>
  <c r="AZ424"/>
  <c r="AZ425"/>
  <c r="AZ431"/>
  <c r="AZ294"/>
  <c r="AZ249"/>
  <c r="AZ171"/>
  <c r="AZ263"/>
  <c r="AZ255"/>
  <c r="AZ411"/>
  <c r="AZ176"/>
  <c r="AZ119"/>
  <c r="AZ408"/>
  <c r="AZ360"/>
  <c r="AZ774"/>
  <c r="AZ419"/>
  <c r="AZ151"/>
  <c r="AZ341"/>
  <c r="AZ450"/>
  <c r="AZ457"/>
  <c r="AZ269"/>
  <c r="AZ289"/>
  <c r="AZ304"/>
  <c r="AZ174"/>
  <c r="AZ356"/>
  <c r="AZ358"/>
  <c r="AZ462"/>
  <c r="AZ138"/>
  <c r="AZ122"/>
  <c r="AZ227"/>
  <c r="AZ380"/>
  <c r="AZ368"/>
  <c r="AZ353"/>
  <c r="AZ301"/>
  <c r="AZ394"/>
  <c r="AZ172"/>
  <c r="AZ670"/>
  <c r="AZ204"/>
  <c r="AZ659"/>
  <c r="AZ159"/>
  <c r="AZ150"/>
  <c r="AZ235"/>
  <c r="AZ406"/>
  <c r="AZ254"/>
  <c r="AZ238"/>
  <c r="AZ226"/>
  <c r="AZ788"/>
  <c r="AZ343"/>
  <c r="AZ820"/>
  <c r="AZ410"/>
  <c r="AZ145"/>
  <c r="AZ342"/>
  <c r="AZ131"/>
  <c r="AZ288"/>
  <c r="AZ359"/>
  <c r="AZ321"/>
  <c r="AZ209"/>
  <c r="AZ302"/>
  <c r="AZ367"/>
  <c r="AZ332"/>
  <c r="AZ382"/>
  <c r="AZ243"/>
  <c r="AZ443"/>
  <c r="AZ277"/>
  <c r="AZ320"/>
  <c r="AZ200"/>
  <c r="AZ121"/>
  <c r="AZ373"/>
  <c r="AZ295"/>
  <c r="AZ371"/>
  <c r="AZ461"/>
  <c r="AZ372"/>
  <c r="AZ291"/>
  <c r="AZ658"/>
  <c r="AZ814"/>
  <c r="AZ775"/>
  <c r="AZ683"/>
  <c r="AZ863"/>
  <c r="AZ724"/>
  <c r="AZ412"/>
  <c r="AZ152"/>
  <c r="AZ629"/>
  <c r="AZ841"/>
  <c r="AZ694"/>
  <c r="AZ755"/>
  <c r="AZ822"/>
  <c r="AZ554"/>
  <c r="AZ733"/>
  <c r="AZ344"/>
  <c r="AZ163"/>
  <c r="AZ290"/>
  <c r="AZ331"/>
  <c r="AZ463"/>
  <c r="AZ445"/>
  <c r="AZ329"/>
  <c r="AZ449"/>
  <c r="AZ173"/>
  <c r="AZ185"/>
  <c r="AZ250"/>
  <c r="AZ422"/>
  <c r="AZ339"/>
  <c r="AZ134"/>
  <c r="AZ357"/>
  <c r="AZ327"/>
  <c r="AZ268"/>
  <c r="AZ190"/>
  <c r="AZ276"/>
  <c r="AZ451"/>
  <c r="AZ354"/>
  <c r="AZ328"/>
  <c r="AZ191"/>
  <c r="AZ133"/>
  <c r="AZ149"/>
  <c r="AZ838"/>
  <c r="AZ124"/>
  <c r="AZ417"/>
  <c r="AZ444"/>
  <c r="AZ237"/>
  <c r="AZ223"/>
  <c r="AZ305"/>
  <c r="AZ306"/>
  <c r="AZ405"/>
  <c r="AZ267"/>
  <c r="AZ162"/>
  <c r="AZ123"/>
  <c r="AZ214"/>
  <c r="AZ432"/>
  <c r="AZ345"/>
  <c r="AZ436"/>
  <c r="AZ293"/>
  <c r="AZ318"/>
  <c r="AZ434"/>
  <c r="AZ225"/>
  <c r="AZ202"/>
  <c r="AZ346"/>
  <c r="AZ253"/>
  <c r="AZ216"/>
  <c r="AZ460"/>
  <c r="AZ796"/>
  <c r="AZ447"/>
  <c r="AZ762"/>
  <c r="AZ135"/>
  <c r="AZ398"/>
  <c r="AZ446"/>
  <c r="AZ397"/>
  <c r="AZ379"/>
  <c r="AZ132"/>
  <c r="AZ148"/>
  <c r="AZ464"/>
  <c r="AZ352"/>
  <c r="AZ407"/>
  <c r="AZ333"/>
  <c r="AZ144"/>
  <c r="AZ228"/>
  <c r="AZ391"/>
  <c r="AZ435"/>
  <c r="AZ280"/>
  <c r="AZ370"/>
  <c r="AZ211"/>
  <c r="AZ198"/>
  <c r="AZ242"/>
  <c r="AZ681"/>
  <c r="AZ125"/>
  <c r="AZ631"/>
  <c r="AZ385"/>
  <c r="AZ118"/>
  <c r="AZ240"/>
  <c r="AZ187"/>
  <c r="AZ126"/>
  <c r="AZ147"/>
  <c r="AZ282"/>
  <c r="AZ196"/>
  <c r="AZ386"/>
  <c r="AZ158"/>
  <c r="AZ120"/>
  <c r="AZ177"/>
  <c r="AZ292"/>
  <c r="AZ456"/>
  <c r="AZ136"/>
  <c r="AZ229"/>
  <c r="AZ248"/>
  <c r="AZ213"/>
  <c r="AZ430"/>
  <c r="AZ178"/>
  <c r="AZ161"/>
  <c r="AZ378"/>
  <c r="AZ317"/>
  <c r="AZ404"/>
  <c r="AZ222"/>
  <c r="AZ303"/>
  <c r="AZ588"/>
  <c r="AZ612"/>
  <c r="AZ597"/>
  <c r="AZ262"/>
  <c r="AZ818"/>
  <c r="AZ571"/>
  <c r="AZ860"/>
  <c r="AZ792"/>
  <c r="AZ703"/>
  <c r="AZ314"/>
  <c r="AZ675"/>
  <c r="AZ727"/>
  <c r="AZ833"/>
  <c r="AZ560"/>
  <c r="AZ653"/>
  <c r="AZ536"/>
  <c r="AZ641"/>
  <c r="AZ589"/>
  <c r="AZ751"/>
  <c r="AZ364"/>
  <c r="AZ786"/>
  <c r="AZ573"/>
  <c r="AZ561"/>
  <c r="AZ836"/>
  <c r="AZ797"/>
  <c r="AZ548"/>
  <c r="AZ247"/>
  <c r="AZ169"/>
  <c r="AZ234"/>
  <c r="AZ286"/>
  <c r="AZ390"/>
  <c r="AZ143"/>
  <c r="AZ221"/>
  <c r="AZ416"/>
  <c r="AZ705"/>
  <c r="AZ236"/>
  <c r="AZ384"/>
  <c r="AZ347"/>
  <c r="AZ316"/>
  <c r="AZ189"/>
  <c r="AZ89"/>
  <c r="AZ437"/>
  <c r="AZ188"/>
  <c r="AZ137"/>
  <c r="AZ801"/>
  <c r="AZ230"/>
  <c r="AZ369"/>
  <c r="AZ448"/>
  <c r="AZ146"/>
  <c r="AZ199"/>
  <c r="AZ579"/>
  <c r="AZ281"/>
  <c r="AZ300"/>
  <c r="AZ170"/>
  <c r="AZ396"/>
  <c r="AZ566"/>
  <c r="AZ459"/>
  <c r="AZ618"/>
  <c r="AZ438"/>
  <c r="AZ274"/>
  <c r="AZ421"/>
  <c r="AZ355"/>
  <c r="AZ326"/>
  <c r="AZ251"/>
  <c r="AZ649"/>
  <c r="AZ701"/>
  <c r="AZ692"/>
  <c r="AZ545"/>
  <c r="AZ640"/>
  <c r="AZ753"/>
  <c r="AZ768"/>
  <c r="AZ210"/>
  <c r="AZ623"/>
  <c r="AZ154"/>
  <c r="AZ809"/>
  <c r="AZ844"/>
  <c r="AZ779"/>
  <c r="AZ744"/>
  <c r="AZ615"/>
  <c r="AZ664"/>
  <c r="AZ180"/>
  <c r="AZ366"/>
  <c r="AZ716"/>
  <c r="AZ861"/>
  <c r="AZ128"/>
  <c r="AZ736"/>
  <c r="AZ693"/>
  <c r="AZ519"/>
  <c r="AZ265"/>
  <c r="AZ543"/>
  <c r="AZ760"/>
  <c r="AZ592"/>
  <c r="AZ734"/>
  <c r="AZ603"/>
  <c r="AZ825"/>
  <c r="AZ695"/>
  <c r="AZ644"/>
  <c r="AZ521"/>
  <c r="AZ655"/>
  <c r="AZ260"/>
  <c r="AZ117"/>
  <c r="AZ677"/>
  <c r="AZ707"/>
  <c r="AZ849"/>
  <c r="AZ717"/>
  <c r="AZ862"/>
  <c r="AZ403"/>
  <c r="AZ810"/>
  <c r="AZ273"/>
  <c r="AZ418"/>
  <c r="AZ771"/>
  <c r="AZ261"/>
  <c r="AZ625"/>
  <c r="AZ156"/>
  <c r="AZ130"/>
  <c r="AZ365"/>
  <c r="AZ208"/>
  <c r="AZ429"/>
  <c r="AY765"/>
  <c r="AY830"/>
  <c r="AY713"/>
  <c r="AY687"/>
  <c r="AY791"/>
  <c r="AY166"/>
  <c r="AY583"/>
  <c r="AY661"/>
  <c r="AY439"/>
  <c r="AY283"/>
  <c r="AY231"/>
  <c r="AY153"/>
  <c r="AY752"/>
  <c r="AY674"/>
  <c r="AY596"/>
  <c r="AY869"/>
  <c r="AY426"/>
  <c r="AY374"/>
  <c r="AY270"/>
  <c r="AY218"/>
  <c r="AY127"/>
  <c r="AY817"/>
  <c r="AY505"/>
  <c r="AY140"/>
  <c r="AY557"/>
  <c r="AY609"/>
  <c r="AY856"/>
  <c r="AY635"/>
  <c r="AY804"/>
  <c r="AY413"/>
  <c r="AY257"/>
  <c r="AY88"/>
  <c r="AY726"/>
  <c r="AY648"/>
  <c r="AY570"/>
  <c r="AY400"/>
  <c r="AY296"/>
  <c r="AY244"/>
  <c r="AY179"/>
  <c r="AY843"/>
  <c r="AY778"/>
  <c r="AY700"/>
  <c r="AY622"/>
  <c r="AY544"/>
  <c r="AY492"/>
  <c r="AY195" l="1"/>
  <c r="AX205"/>
  <c r="AX192"/>
  <c r="AY182"/>
  <c r="AY299"/>
  <c r="AX309"/>
  <c r="AY312"/>
  <c r="AX322"/>
  <c r="AY338"/>
  <c r="AX348"/>
  <c r="AZ518"/>
  <c r="AY351"/>
  <c r="AX361"/>
  <c r="AY377"/>
  <c r="AX387"/>
  <c r="AY442"/>
  <c r="AX452"/>
  <c r="AY455"/>
  <c r="AX465"/>
  <c r="AZ557"/>
  <c r="BA109"/>
  <c r="BA510"/>
  <c r="BA105"/>
  <c r="BA512"/>
  <c r="BA111"/>
  <c r="BA509"/>
  <c r="BA106"/>
  <c r="BA107"/>
  <c r="BA112"/>
  <c r="BA104"/>
  <c r="BA113"/>
  <c r="BA110"/>
  <c r="BA516"/>
  <c r="BA511"/>
  <c r="BA514"/>
  <c r="BA517"/>
  <c r="BA515"/>
  <c r="BA108"/>
  <c r="BA513"/>
  <c r="AZ791"/>
  <c r="AZ101"/>
  <c r="AZ8" i="24"/>
  <c r="AY24"/>
  <c r="AY32" s="1"/>
  <c r="BA485" i="18"/>
  <c r="BA857"/>
  <c r="BA795"/>
  <c r="BA496"/>
  <c r="BA504"/>
  <c r="BA526"/>
  <c r="BA535"/>
  <c r="BA556"/>
  <c r="BA569"/>
  <c r="BA578"/>
  <c r="BA587"/>
  <c r="BA595"/>
  <c r="BA608"/>
  <c r="BA617"/>
  <c r="BA634"/>
  <c r="BA643"/>
  <c r="BA652"/>
  <c r="BA665"/>
  <c r="BA673"/>
  <c r="BA686"/>
  <c r="BA699"/>
  <c r="BA712"/>
  <c r="BA725"/>
  <c r="BA738"/>
  <c r="BA747"/>
  <c r="BA764"/>
  <c r="BA773"/>
  <c r="BA782"/>
  <c r="BA808"/>
  <c r="BA816"/>
  <c r="BA829"/>
  <c r="BA842"/>
  <c r="BA855"/>
  <c r="BA488"/>
  <c r="BA867"/>
  <c r="BA499"/>
  <c r="BA534"/>
  <c r="BA553"/>
  <c r="BA575"/>
  <c r="BA594"/>
  <c r="BA616"/>
  <c r="BA638"/>
  <c r="BA657"/>
  <c r="BA679"/>
  <c r="BA698"/>
  <c r="BA720"/>
  <c r="BA742"/>
  <c r="BA761"/>
  <c r="BA783"/>
  <c r="BA815"/>
  <c r="BA837"/>
  <c r="BA76"/>
  <c r="BA141"/>
  <c r="BA193"/>
  <c r="BA219"/>
  <c r="BA258"/>
  <c r="BA310"/>
  <c r="BA362"/>
  <c r="BA414"/>
  <c r="BB3"/>
  <c r="BA483"/>
  <c r="BA491"/>
  <c r="BA493"/>
  <c r="BA532"/>
  <c r="BA550"/>
  <c r="BA576"/>
  <c r="BA593"/>
  <c r="BA610"/>
  <c r="BA628"/>
  <c r="BA654"/>
  <c r="BA671"/>
  <c r="BA688"/>
  <c r="BA706"/>
  <c r="BA732"/>
  <c r="BA749"/>
  <c r="BA766"/>
  <c r="BA805"/>
  <c r="BA831"/>
  <c r="BA482"/>
  <c r="BA490"/>
  <c r="BA798"/>
  <c r="BA529"/>
  <c r="BA562"/>
  <c r="BA614"/>
  <c r="BA666"/>
  <c r="BA696"/>
  <c r="BA748"/>
  <c r="BA770"/>
  <c r="BA789"/>
  <c r="BA824"/>
  <c r="BA846"/>
  <c r="BA245"/>
  <c r="BA297"/>
  <c r="BA349"/>
  <c r="BA401"/>
  <c r="BA480"/>
  <c r="BA489"/>
  <c r="BA866"/>
  <c r="BA799"/>
  <c r="BA500"/>
  <c r="BA522"/>
  <c r="BA530"/>
  <c r="BA539"/>
  <c r="BA565"/>
  <c r="BA574"/>
  <c r="BA582"/>
  <c r="BA591"/>
  <c r="BA600"/>
  <c r="BA613"/>
  <c r="BA630"/>
  <c r="BA639"/>
  <c r="BA647"/>
  <c r="BA660"/>
  <c r="BA669"/>
  <c r="BA678"/>
  <c r="BA691"/>
  <c r="BA704"/>
  <c r="BA721"/>
  <c r="BA730"/>
  <c r="BA743"/>
  <c r="BA756"/>
  <c r="BA769"/>
  <c r="BA777"/>
  <c r="BA790"/>
  <c r="BA812"/>
  <c r="BA821"/>
  <c r="BA834"/>
  <c r="BA847"/>
  <c r="BA484"/>
  <c r="BA859"/>
  <c r="BA800"/>
  <c r="BA523"/>
  <c r="BA542"/>
  <c r="BA564"/>
  <c r="BA586"/>
  <c r="BA605"/>
  <c r="BA627"/>
  <c r="BA646"/>
  <c r="BA668"/>
  <c r="BA690"/>
  <c r="BA709"/>
  <c r="BA731"/>
  <c r="BA750"/>
  <c r="BA772"/>
  <c r="BA807"/>
  <c r="BA826"/>
  <c r="BA848"/>
  <c r="BA102"/>
  <c r="BA114" s="1"/>
  <c r="BA115"/>
  <c r="BA167"/>
  <c r="BA206"/>
  <c r="BA232"/>
  <c r="BA284"/>
  <c r="BA336"/>
  <c r="BA388"/>
  <c r="BA440"/>
  <c r="BA453"/>
  <c r="BA487"/>
  <c r="BA864"/>
  <c r="BA506"/>
  <c r="BA518" s="1"/>
  <c r="BA524"/>
  <c r="BA541"/>
  <c r="BA558"/>
  <c r="BA584"/>
  <c r="BA602"/>
  <c r="BA619"/>
  <c r="BA636"/>
  <c r="BA662"/>
  <c r="BA680"/>
  <c r="BA697"/>
  <c r="BA714"/>
  <c r="BA740"/>
  <c r="BA758"/>
  <c r="BA784"/>
  <c r="BA823"/>
  <c r="BA840"/>
  <c r="BA486"/>
  <c r="BA865"/>
  <c r="BA497"/>
  <c r="BA540"/>
  <c r="BA581"/>
  <c r="BA633"/>
  <c r="BA685"/>
  <c r="BA718"/>
  <c r="BA737"/>
  <c r="BA759"/>
  <c r="BA781"/>
  <c r="BA813"/>
  <c r="BA835"/>
  <c r="BA854"/>
  <c r="BA271"/>
  <c r="BA323"/>
  <c r="BA375"/>
  <c r="BA427"/>
  <c r="BA80"/>
  <c r="BA81"/>
  <c r="BA97"/>
  <c r="BA84"/>
  <c r="BA85"/>
  <c r="BA78"/>
  <c r="BA79"/>
  <c r="BA100"/>
  <c r="BA501"/>
  <c r="BA94"/>
  <c r="BA787"/>
  <c r="BA606"/>
  <c r="BA735"/>
  <c r="BA851"/>
  <c r="BA803"/>
  <c r="BA91"/>
  <c r="BA745"/>
  <c r="BA537"/>
  <c r="BA672"/>
  <c r="BA395"/>
  <c r="BA719"/>
  <c r="BA839"/>
  <c r="BA722"/>
  <c r="BA710"/>
  <c r="BA682"/>
  <c r="BA604"/>
  <c r="BA667"/>
  <c r="BA850"/>
  <c r="BA527"/>
  <c r="BA723"/>
  <c r="BA656"/>
  <c r="BA420"/>
  <c r="BA241"/>
  <c r="BA99"/>
  <c r="BA82"/>
  <c r="BA83"/>
  <c r="BA92"/>
  <c r="BA95"/>
  <c r="BA98"/>
  <c r="BA86"/>
  <c r="BA87"/>
  <c r="BA503"/>
  <c r="BA502"/>
  <c r="BA96"/>
  <c r="BA811"/>
  <c r="BA93"/>
  <c r="BA567"/>
  <c r="BA568"/>
  <c r="BA785"/>
  <c r="BA708"/>
  <c r="BA651"/>
  <c r="BA547"/>
  <c r="BA498"/>
  <c r="BA308"/>
  <c r="BA827"/>
  <c r="BA853"/>
  <c r="BA552"/>
  <c r="BA528"/>
  <c r="BA852"/>
  <c r="BA776"/>
  <c r="BA383"/>
  <c r="BA287"/>
  <c r="BA382"/>
  <c r="BA243"/>
  <c r="BA443"/>
  <c r="BA277"/>
  <c r="BA320"/>
  <c r="BA200"/>
  <c r="BA121"/>
  <c r="BA373"/>
  <c r="BA295"/>
  <c r="BA371"/>
  <c r="BA461"/>
  <c r="BA372"/>
  <c r="BA291"/>
  <c r="BA658"/>
  <c r="BA814"/>
  <c r="BA775"/>
  <c r="BA683"/>
  <c r="BA863"/>
  <c r="BA724"/>
  <c r="BA412"/>
  <c r="BA152"/>
  <c r="BA629"/>
  <c r="BA841"/>
  <c r="BA694"/>
  <c r="BA755"/>
  <c r="BA822"/>
  <c r="BA554"/>
  <c r="BA733"/>
  <c r="BA344"/>
  <c r="BA163"/>
  <c r="BA290"/>
  <c r="BA331"/>
  <c r="BA463"/>
  <c r="BA445"/>
  <c r="BA329"/>
  <c r="BA449"/>
  <c r="BA173"/>
  <c r="BA185"/>
  <c r="BA250"/>
  <c r="BA422"/>
  <c r="BA339"/>
  <c r="BA134"/>
  <c r="BA357"/>
  <c r="BA327"/>
  <c r="BA268"/>
  <c r="BA190"/>
  <c r="BA276"/>
  <c r="BA451"/>
  <c r="BA354"/>
  <c r="BA328"/>
  <c r="BA191"/>
  <c r="BA133"/>
  <c r="BA149"/>
  <c r="BA838"/>
  <c r="BA124"/>
  <c r="BA417"/>
  <c r="BA444"/>
  <c r="BA237"/>
  <c r="BA223"/>
  <c r="BA305"/>
  <c r="BA306"/>
  <c r="BA405"/>
  <c r="BA267"/>
  <c r="BA162"/>
  <c r="BA123"/>
  <c r="BA214"/>
  <c r="BA432"/>
  <c r="BA345"/>
  <c r="BA436"/>
  <c r="BA293"/>
  <c r="BA318"/>
  <c r="BA434"/>
  <c r="BA225"/>
  <c r="BA202"/>
  <c r="BA346"/>
  <c r="BA253"/>
  <c r="BA216"/>
  <c r="BA460"/>
  <c r="BA796"/>
  <c r="BA447"/>
  <c r="BA762"/>
  <c r="BA135"/>
  <c r="BA398"/>
  <c r="BA446"/>
  <c r="BA397"/>
  <c r="BA379"/>
  <c r="BA132"/>
  <c r="BA148"/>
  <c r="BA464"/>
  <c r="BA352"/>
  <c r="BA407"/>
  <c r="BA333"/>
  <c r="BA144"/>
  <c r="BA228"/>
  <c r="BA391"/>
  <c r="BA435"/>
  <c r="BA183"/>
  <c r="BA315"/>
  <c r="BA203"/>
  <c r="BA409"/>
  <c r="BA626"/>
  <c r="BA828"/>
  <c r="BA201"/>
  <c r="BA266"/>
  <c r="BA165"/>
  <c r="BA264"/>
  <c r="BA212"/>
  <c r="BA279"/>
  <c r="BA175"/>
  <c r="BA621"/>
  <c r="BA215"/>
  <c r="BA423"/>
  <c r="BA224"/>
  <c r="BA538"/>
  <c r="BA802"/>
  <c r="BA555"/>
  <c r="BA763"/>
  <c r="BA580"/>
  <c r="BA711"/>
  <c r="BA334"/>
  <c r="BA525"/>
  <c r="BA549"/>
  <c r="BA607"/>
  <c r="BA757"/>
  <c r="BA746"/>
  <c r="BA684"/>
  <c r="BA642"/>
  <c r="BA645"/>
  <c r="BA599"/>
  <c r="BA256"/>
  <c r="BA551"/>
  <c r="BA868"/>
  <c r="BA577"/>
  <c r="BA794"/>
  <c r="BA239"/>
  <c r="BA632"/>
  <c r="BA563"/>
  <c r="BA590"/>
  <c r="BA458"/>
  <c r="BA601"/>
  <c r="BA275"/>
  <c r="BA160"/>
  <c r="BA217"/>
  <c r="BA157"/>
  <c r="BA319"/>
  <c r="BA399"/>
  <c r="BA495"/>
  <c r="BA307"/>
  <c r="BA392"/>
  <c r="BA252"/>
  <c r="BA393"/>
  <c r="BA340"/>
  <c r="BA164"/>
  <c r="BA197"/>
  <c r="BA330"/>
  <c r="BA313"/>
  <c r="BA186"/>
  <c r="BA184"/>
  <c r="BA620"/>
  <c r="BA433"/>
  <c r="BA381"/>
  <c r="BA139"/>
  <c r="BA278"/>
  <c r="BA424"/>
  <c r="BA425"/>
  <c r="BA431"/>
  <c r="BA294"/>
  <c r="BA249"/>
  <c r="BA171"/>
  <c r="BA263"/>
  <c r="BA255"/>
  <c r="BA411"/>
  <c r="BA176"/>
  <c r="BA119"/>
  <c r="BA408"/>
  <c r="BA360"/>
  <c r="BA774"/>
  <c r="BA419"/>
  <c r="BA151"/>
  <c r="BA341"/>
  <c r="BA450"/>
  <c r="BA457"/>
  <c r="BA269"/>
  <c r="BA289"/>
  <c r="BA304"/>
  <c r="BA174"/>
  <c r="BA356"/>
  <c r="BA358"/>
  <c r="BA462"/>
  <c r="BA138"/>
  <c r="BA122"/>
  <c r="BA227"/>
  <c r="BA380"/>
  <c r="BA368"/>
  <c r="BA353"/>
  <c r="BA301"/>
  <c r="BA394"/>
  <c r="BA172"/>
  <c r="BA670"/>
  <c r="BA204"/>
  <c r="BA659"/>
  <c r="BA159"/>
  <c r="BA150"/>
  <c r="BA235"/>
  <c r="BA406"/>
  <c r="BA254"/>
  <c r="BA238"/>
  <c r="BA226"/>
  <c r="BA788"/>
  <c r="BA343"/>
  <c r="BA820"/>
  <c r="BA410"/>
  <c r="BA145"/>
  <c r="BA342"/>
  <c r="BA131"/>
  <c r="BA288"/>
  <c r="BA359"/>
  <c r="BA321"/>
  <c r="BA209"/>
  <c r="BA302"/>
  <c r="BA367"/>
  <c r="BA332"/>
  <c r="BA211"/>
  <c r="BA280"/>
  <c r="BA370"/>
  <c r="BA705"/>
  <c r="BA236"/>
  <c r="BA384"/>
  <c r="BA347"/>
  <c r="BA316"/>
  <c r="BA189"/>
  <c r="BA437"/>
  <c r="BA188"/>
  <c r="BA137"/>
  <c r="BA801"/>
  <c r="BA230"/>
  <c r="BA369"/>
  <c r="BA448"/>
  <c r="BA146"/>
  <c r="BA199"/>
  <c r="BA579"/>
  <c r="BA281"/>
  <c r="BA300"/>
  <c r="BA170"/>
  <c r="BA396"/>
  <c r="BA566"/>
  <c r="BA459"/>
  <c r="BA618"/>
  <c r="BA438"/>
  <c r="BA274"/>
  <c r="BA421"/>
  <c r="BA355"/>
  <c r="BA326"/>
  <c r="BA251"/>
  <c r="BA649"/>
  <c r="BA612"/>
  <c r="BA818"/>
  <c r="BA262"/>
  <c r="BA314"/>
  <c r="BA703"/>
  <c r="BA768"/>
  <c r="BA860"/>
  <c r="BA571"/>
  <c r="BA779"/>
  <c r="BA809"/>
  <c r="BA154"/>
  <c r="BA623"/>
  <c r="BA675"/>
  <c r="BA664"/>
  <c r="BA653"/>
  <c r="BA615"/>
  <c r="BA861"/>
  <c r="BA560"/>
  <c r="BA128"/>
  <c r="BA589"/>
  <c r="BA641"/>
  <c r="BA543"/>
  <c r="BA364"/>
  <c r="BA734"/>
  <c r="BA644"/>
  <c r="BA521"/>
  <c r="BA561"/>
  <c r="BA655"/>
  <c r="BA836"/>
  <c r="BA707"/>
  <c r="BA677"/>
  <c r="BA849"/>
  <c r="BA717"/>
  <c r="BA403"/>
  <c r="BA234"/>
  <c r="BA169"/>
  <c r="BA418"/>
  <c r="BA390"/>
  <c r="BA143"/>
  <c r="BA261"/>
  <c r="BA156"/>
  <c r="BA208"/>
  <c r="BA365"/>
  <c r="BA130"/>
  <c r="BA416"/>
  <c r="BA198"/>
  <c r="BA242"/>
  <c r="BA681"/>
  <c r="BA125"/>
  <c r="BA631"/>
  <c r="BA385"/>
  <c r="BA118"/>
  <c r="BA240"/>
  <c r="BA187"/>
  <c r="BA126"/>
  <c r="BA147"/>
  <c r="BA282"/>
  <c r="BA89"/>
  <c r="BA101" s="1"/>
  <c r="BA196"/>
  <c r="BA386"/>
  <c r="BA158"/>
  <c r="BA120"/>
  <c r="BA177"/>
  <c r="BA292"/>
  <c r="BA456"/>
  <c r="BA136"/>
  <c r="BA229"/>
  <c r="BA248"/>
  <c r="BA213"/>
  <c r="BA430"/>
  <c r="BA178"/>
  <c r="BA161"/>
  <c r="BA378"/>
  <c r="BA317"/>
  <c r="BA404"/>
  <c r="BA222"/>
  <c r="BA303"/>
  <c r="BA588"/>
  <c r="BA701"/>
  <c r="BA692"/>
  <c r="BA597"/>
  <c r="BA640"/>
  <c r="BA545"/>
  <c r="BA210"/>
  <c r="BA792"/>
  <c r="BA753"/>
  <c r="BA844"/>
  <c r="BA833"/>
  <c r="BA727"/>
  <c r="BA716"/>
  <c r="BA366"/>
  <c r="BA180"/>
  <c r="BA536"/>
  <c r="BA744"/>
  <c r="BA519"/>
  <c r="BA693"/>
  <c r="BA736"/>
  <c r="BA265"/>
  <c r="BA751"/>
  <c r="BA760"/>
  <c r="BA592"/>
  <c r="BA603"/>
  <c r="BA786"/>
  <c r="BA695"/>
  <c r="BA825"/>
  <c r="BA573"/>
  <c r="BA117"/>
  <c r="BA260"/>
  <c r="BA548"/>
  <c r="BA797"/>
  <c r="BA247"/>
  <c r="BA862"/>
  <c r="BA810"/>
  <c r="BA286"/>
  <c r="BA273"/>
  <c r="BA771"/>
  <c r="BA625"/>
  <c r="BA221"/>
  <c r="BA429"/>
  <c r="AZ5" i="24"/>
  <c r="BA4" i="18"/>
  <c r="AZ531"/>
  <c r="AZ856"/>
  <c r="AZ166"/>
  <c r="AZ765"/>
  <c r="AZ713"/>
  <c r="AZ687"/>
  <c r="AZ830"/>
  <c r="AZ609"/>
  <c r="AZ413"/>
  <c r="AZ257"/>
  <c r="AZ88"/>
  <c r="AZ726"/>
  <c r="AZ700"/>
  <c r="AZ622"/>
  <c r="AZ544"/>
  <c r="AZ426"/>
  <c r="AZ374"/>
  <c r="AZ270"/>
  <c r="AZ218"/>
  <c r="AZ127"/>
  <c r="AZ817"/>
  <c r="AZ648"/>
  <c r="AZ570"/>
  <c r="AZ140"/>
  <c r="AZ635"/>
  <c r="AZ661"/>
  <c r="AZ804"/>
  <c r="AZ583"/>
  <c r="AZ439"/>
  <c r="AZ283"/>
  <c r="AZ231"/>
  <c r="AZ153"/>
  <c r="AZ752"/>
  <c r="AZ505"/>
  <c r="AZ869"/>
  <c r="AZ400"/>
  <c r="AZ296"/>
  <c r="AZ244"/>
  <c r="AZ179"/>
  <c r="AZ843"/>
  <c r="AZ778"/>
  <c r="AZ492"/>
  <c r="AZ674"/>
  <c r="AZ596"/>
  <c r="AZ312" l="1"/>
  <c r="AY322"/>
  <c r="AY309"/>
  <c r="AZ299"/>
  <c r="AZ195"/>
  <c r="AY205"/>
  <c r="AZ182"/>
  <c r="AY192"/>
  <c r="AY348"/>
  <c r="AZ338"/>
  <c r="BB106"/>
  <c r="AZ377"/>
  <c r="AY387"/>
  <c r="AZ351"/>
  <c r="AY361"/>
  <c r="AZ455"/>
  <c r="AY465"/>
  <c r="AZ442"/>
  <c r="AY452"/>
  <c r="BB513"/>
  <c r="BB515"/>
  <c r="BB514"/>
  <c r="BB516"/>
  <c r="BB113"/>
  <c r="BB112"/>
  <c r="BB111"/>
  <c r="BB105"/>
  <c r="BB109"/>
  <c r="BB508"/>
  <c r="BB108"/>
  <c r="BB517"/>
  <c r="BB511"/>
  <c r="BB110"/>
  <c r="BB104"/>
  <c r="BB107"/>
  <c r="BB509"/>
  <c r="BB512"/>
  <c r="BB510"/>
  <c r="BA531"/>
  <c r="BA856"/>
  <c r="BA713"/>
  <c r="AZ24" i="24"/>
  <c r="AZ32" s="1"/>
  <c r="BA8"/>
  <c r="BB4" i="18"/>
  <c r="BA5" i="24"/>
  <c r="BA804" i="18"/>
  <c r="BA557"/>
  <c r="BA609"/>
  <c r="BA140"/>
  <c r="BA687"/>
  <c r="BA166"/>
  <c r="BA791"/>
  <c r="BA439"/>
  <c r="BA752"/>
  <c r="BA674"/>
  <c r="BA596"/>
  <c r="BA244"/>
  <c r="BA179"/>
  <c r="BA492"/>
  <c r="BA257"/>
  <c r="BA817"/>
  <c r="BA505"/>
  <c r="BA426"/>
  <c r="BA231"/>
  <c r="BA153"/>
  <c r="BB483"/>
  <c r="BB491"/>
  <c r="BB493"/>
  <c r="BB532"/>
  <c r="BB550"/>
  <c r="BB576"/>
  <c r="BB593"/>
  <c r="BB610"/>
  <c r="BB628"/>
  <c r="BB654"/>
  <c r="BB671"/>
  <c r="BB688"/>
  <c r="BB706"/>
  <c r="BB732"/>
  <c r="BB749"/>
  <c r="BB766"/>
  <c r="BB805"/>
  <c r="BB831"/>
  <c r="BB484"/>
  <c r="BB859"/>
  <c r="BB800"/>
  <c r="BB523"/>
  <c r="BB542"/>
  <c r="BB564"/>
  <c r="BB586"/>
  <c r="BB605"/>
  <c r="BB627"/>
  <c r="BB646"/>
  <c r="BB668"/>
  <c r="BB690"/>
  <c r="BB709"/>
  <c r="BB731"/>
  <c r="BB750"/>
  <c r="BB772"/>
  <c r="BB807"/>
  <c r="BB826"/>
  <c r="BB848"/>
  <c r="BB102"/>
  <c r="BB115"/>
  <c r="BB167"/>
  <c r="BB206"/>
  <c r="BB232"/>
  <c r="BB258"/>
  <c r="BB284"/>
  <c r="BB310"/>
  <c r="BB336"/>
  <c r="BB362"/>
  <c r="BB388"/>
  <c r="BB414"/>
  <c r="BB440"/>
  <c r="BC3"/>
  <c r="BB485"/>
  <c r="BB857"/>
  <c r="BB795"/>
  <c r="BB496"/>
  <c r="BB504"/>
  <c r="BB526"/>
  <c r="BB535"/>
  <c r="BB556"/>
  <c r="BB569"/>
  <c r="BB578"/>
  <c r="BB587"/>
  <c r="BB595"/>
  <c r="BB608"/>
  <c r="BB617"/>
  <c r="BB634"/>
  <c r="BB643"/>
  <c r="BB652"/>
  <c r="BB665"/>
  <c r="BB673"/>
  <c r="BB686"/>
  <c r="BB699"/>
  <c r="BB712"/>
  <c r="BB725"/>
  <c r="BB738"/>
  <c r="BB747"/>
  <c r="BB764"/>
  <c r="BB773"/>
  <c r="BB782"/>
  <c r="BB808"/>
  <c r="BB816"/>
  <c r="BB829"/>
  <c r="BB842"/>
  <c r="BB855"/>
  <c r="BB486"/>
  <c r="BB865"/>
  <c r="BB497"/>
  <c r="BB540"/>
  <c r="BB581"/>
  <c r="BB633"/>
  <c r="BB685"/>
  <c r="BB718"/>
  <c r="BB737"/>
  <c r="BB759"/>
  <c r="BB781"/>
  <c r="BB813"/>
  <c r="BB835"/>
  <c r="BB854"/>
  <c r="BB487"/>
  <c r="BB864"/>
  <c r="BB506"/>
  <c r="BB518" s="1"/>
  <c r="BB524"/>
  <c r="BB541"/>
  <c r="BB558"/>
  <c r="BB584"/>
  <c r="BB602"/>
  <c r="BB619"/>
  <c r="BB636"/>
  <c r="BB662"/>
  <c r="BB680"/>
  <c r="BB697"/>
  <c r="BB714"/>
  <c r="BB740"/>
  <c r="BB758"/>
  <c r="BB784"/>
  <c r="BB823"/>
  <c r="BB840"/>
  <c r="BB488"/>
  <c r="BB867"/>
  <c r="BB499"/>
  <c r="BB534"/>
  <c r="BB553"/>
  <c r="BB575"/>
  <c r="BB594"/>
  <c r="BB616"/>
  <c r="BB638"/>
  <c r="BB657"/>
  <c r="BB679"/>
  <c r="BB698"/>
  <c r="BB720"/>
  <c r="BB742"/>
  <c r="BB761"/>
  <c r="BB783"/>
  <c r="BB815"/>
  <c r="BB837"/>
  <c r="BB76"/>
  <c r="BB141"/>
  <c r="BB193"/>
  <c r="BB219"/>
  <c r="BB245"/>
  <c r="BB271"/>
  <c r="BB297"/>
  <c r="BB323"/>
  <c r="BB349"/>
  <c r="BB375"/>
  <c r="BB401"/>
  <c r="BB427"/>
  <c r="BB453"/>
  <c r="BB480"/>
  <c r="BB489"/>
  <c r="BB866"/>
  <c r="BB799"/>
  <c r="BB500"/>
  <c r="BB522"/>
  <c r="BB530"/>
  <c r="BB539"/>
  <c r="BB565"/>
  <c r="BB574"/>
  <c r="BB582"/>
  <c r="BB591"/>
  <c r="BB600"/>
  <c r="BB613"/>
  <c r="BB630"/>
  <c r="BB639"/>
  <c r="BB647"/>
  <c r="BB660"/>
  <c r="BB669"/>
  <c r="BB678"/>
  <c r="BB691"/>
  <c r="BB704"/>
  <c r="BB721"/>
  <c r="BB730"/>
  <c r="BB743"/>
  <c r="BB756"/>
  <c r="BB769"/>
  <c r="BB777"/>
  <c r="BB790"/>
  <c r="BB812"/>
  <c r="BB821"/>
  <c r="BB834"/>
  <c r="BB847"/>
  <c r="BB482"/>
  <c r="BB490"/>
  <c r="BB798"/>
  <c r="BB529"/>
  <c r="BB562"/>
  <c r="BB614"/>
  <c r="BB666"/>
  <c r="BB696"/>
  <c r="BB748"/>
  <c r="BB770"/>
  <c r="BB789"/>
  <c r="BB824"/>
  <c r="BB846"/>
  <c r="BB82"/>
  <c r="BB80"/>
  <c r="BB79"/>
  <c r="BB100"/>
  <c r="BB86"/>
  <c r="BB98"/>
  <c r="BB95"/>
  <c r="BB503"/>
  <c r="BB96"/>
  <c r="BB94"/>
  <c r="BB811"/>
  <c r="BB93"/>
  <c r="BB567"/>
  <c r="BB568"/>
  <c r="BB785"/>
  <c r="BB708"/>
  <c r="BB651"/>
  <c r="BB547"/>
  <c r="BB498"/>
  <c r="BB308"/>
  <c r="BB827"/>
  <c r="BB853"/>
  <c r="BB552"/>
  <c r="BB528"/>
  <c r="BB852"/>
  <c r="BB776"/>
  <c r="BB383"/>
  <c r="BB287"/>
  <c r="BB81"/>
  <c r="BB99"/>
  <c r="BB87"/>
  <c r="BB78"/>
  <c r="BB85"/>
  <c r="BB84"/>
  <c r="BB83"/>
  <c r="BB501"/>
  <c r="BB92"/>
  <c r="BB97"/>
  <c r="BB502"/>
  <c r="BB787"/>
  <c r="BB606"/>
  <c r="BB735"/>
  <c r="BB851"/>
  <c r="BB803"/>
  <c r="BB91"/>
  <c r="BB745"/>
  <c r="BB537"/>
  <c r="BB672"/>
  <c r="BB395"/>
  <c r="BB719"/>
  <c r="BB839"/>
  <c r="BB722"/>
  <c r="BB710"/>
  <c r="BB682"/>
  <c r="BB604"/>
  <c r="BB667"/>
  <c r="BB850"/>
  <c r="BB527"/>
  <c r="BB723"/>
  <c r="BB656"/>
  <c r="BB420"/>
  <c r="BB241"/>
  <c r="BB183"/>
  <c r="BB315"/>
  <c r="BB203"/>
  <c r="BB409"/>
  <c r="BB626"/>
  <c r="BB828"/>
  <c r="BB201"/>
  <c r="BB266"/>
  <c r="BB165"/>
  <c r="BB264"/>
  <c r="BB212"/>
  <c r="BB279"/>
  <c r="BB175"/>
  <c r="BB621"/>
  <c r="BB215"/>
  <c r="BB423"/>
  <c r="BB224"/>
  <c r="BB538"/>
  <c r="BB802"/>
  <c r="BB555"/>
  <c r="BB763"/>
  <c r="BB580"/>
  <c r="BB711"/>
  <c r="BB334"/>
  <c r="BB525"/>
  <c r="BB549"/>
  <c r="BB607"/>
  <c r="BB757"/>
  <c r="BB746"/>
  <c r="BB684"/>
  <c r="BB642"/>
  <c r="BB645"/>
  <c r="BB599"/>
  <c r="BB256"/>
  <c r="BB551"/>
  <c r="BB868"/>
  <c r="BB577"/>
  <c r="BB794"/>
  <c r="BB239"/>
  <c r="BB632"/>
  <c r="BB563"/>
  <c r="BB590"/>
  <c r="BB458"/>
  <c r="BB601"/>
  <c r="BB275"/>
  <c r="BB160"/>
  <c r="BB217"/>
  <c r="BB157"/>
  <c r="BB319"/>
  <c r="BB399"/>
  <c r="BB307"/>
  <c r="BB392"/>
  <c r="BB252"/>
  <c r="BB393"/>
  <c r="BB340"/>
  <c r="BB164"/>
  <c r="BB197"/>
  <c r="BB330"/>
  <c r="BB313"/>
  <c r="BB186"/>
  <c r="BB184"/>
  <c r="BB620"/>
  <c r="BB433"/>
  <c r="BB381"/>
  <c r="BB139"/>
  <c r="BB278"/>
  <c r="BB424"/>
  <c r="BB425"/>
  <c r="BB431"/>
  <c r="BB294"/>
  <c r="BB249"/>
  <c r="BB171"/>
  <c r="BB263"/>
  <c r="BB255"/>
  <c r="BB411"/>
  <c r="BB176"/>
  <c r="BB119"/>
  <c r="BB408"/>
  <c r="BB360"/>
  <c r="BB774"/>
  <c r="BB419"/>
  <c r="BB151"/>
  <c r="BB341"/>
  <c r="BB450"/>
  <c r="BB457"/>
  <c r="BB269"/>
  <c r="BB289"/>
  <c r="BB304"/>
  <c r="BB174"/>
  <c r="BB356"/>
  <c r="BB358"/>
  <c r="BB462"/>
  <c r="BB138"/>
  <c r="BB122"/>
  <c r="BB227"/>
  <c r="BB380"/>
  <c r="BB368"/>
  <c r="BB353"/>
  <c r="BB301"/>
  <c r="BB394"/>
  <c r="BB172"/>
  <c r="BB670"/>
  <c r="BB204"/>
  <c r="BB659"/>
  <c r="BB159"/>
  <c r="BB150"/>
  <c r="BB235"/>
  <c r="BB406"/>
  <c r="BB495"/>
  <c r="BB254"/>
  <c r="BB238"/>
  <c r="BB226"/>
  <c r="BB788"/>
  <c r="BB343"/>
  <c r="BB820"/>
  <c r="BB410"/>
  <c r="BB145"/>
  <c r="BB342"/>
  <c r="BB131"/>
  <c r="BB288"/>
  <c r="BB359"/>
  <c r="BB321"/>
  <c r="BB209"/>
  <c r="BB302"/>
  <c r="BB367"/>
  <c r="BB332"/>
  <c r="BB382"/>
  <c r="BB243"/>
  <c r="BB443"/>
  <c r="BB277"/>
  <c r="BB320"/>
  <c r="BB200"/>
  <c r="BB121"/>
  <c r="BB373"/>
  <c r="BB295"/>
  <c r="BB371"/>
  <c r="BB461"/>
  <c r="BB372"/>
  <c r="BB291"/>
  <c r="BB658"/>
  <c r="BB814"/>
  <c r="BB775"/>
  <c r="BB683"/>
  <c r="BB863"/>
  <c r="BB724"/>
  <c r="BB412"/>
  <c r="BB152"/>
  <c r="BB629"/>
  <c r="BB841"/>
  <c r="BB694"/>
  <c r="BB755"/>
  <c r="BB822"/>
  <c r="BB554"/>
  <c r="BB733"/>
  <c r="BB344"/>
  <c r="BB163"/>
  <c r="BB290"/>
  <c r="BB331"/>
  <c r="BB463"/>
  <c r="BB445"/>
  <c r="BB329"/>
  <c r="BB449"/>
  <c r="BB173"/>
  <c r="BB185"/>
  <c r="BB250"/>
  <c r="BB422"/>
  <c r="BB339"/>
  <c r="BB134"/>
  <c r="BB357"/>
  <c r="BB327"/>
  <c r="BB268"/>
  <c r="BB190"/>
  <c r="BB276"/>
  <c r="BB451"/>
  <c r="BB354"/>
  <c r="BB328"/>
  <c r="BB191"/>
  <c r="BB133"/>
  <c r="BB149"/>
  <c r="BB838"/>
  <c r="BB124"/>
  <c r="BB417"/>
  <c r="BB444"/>
  <c r="BB237"/>
  <c r="BB223"/>
  <c r="BB305"/>
  <c r="BB306"/>
  <c r="BB405"/>
  <c r="BB267"/>
  <c r="BB162"/>
  <c r="BB123"/>
  <c r="BB214"/>
  <c r="BB432"/>
  <c r="BB345"/>
  <c r="BB436"/>
  <c r="BB293"/>
  <c r="BB318"/>
  <c r="BB434"/>
  <c r="BB225"/>
  <c r="BB202"/>
  <c r="BB346"/>
  <c r="BB253"/>
  <c r="BB216"/>
  <c r="BB460"/>
  <c r="BB796"/>
  <c r="BB447"/>
  <c r="BB762"/>
  <c r="BB135"/>
  <c r="BB398"/>
  <c r="BB446"/>
  <c r="BB397"/>
  <c r="BB379"/>
  <c r="BB132"/>
  <c r="BB148"/>
  <c r="BB464"/>
  <c r="BB352"/>
  <c r="BB407"/>
  <c r="BB333"/>
  <c r="BB144"/>
  <c r="BB228"/>
  <c r="BB391"/>
  <c r="BB435"/>
  <c r="BB280"/>
  <c r="BB370"/>
  <c r="BB198"/>
  <c r="BB242"/>
  <c r="BB681"/>
  <c r="BB125"/>
  <c r="BB631"/>
  <c r="BB385"/>
  <c r="BB118"/>
  <c r="BB240"/>
  <c r="BB187"/>
  <c r="BB126"/>
  <c r="BB147"/>
  <c r="BB282"/>
  <c r="BB196"/>
  <c r="BB386"/>
  <c r="BB89"/>
  <c r="BB158"/>
  <c r="BB120"/>
  <c r="BB177"/>
  <c r="BB292"/>
  <c r="BB456"/>
  <c r="BB136"/>
  <c r="BB229"/>
  <c r="BB248"/>
  <c r="BB213"/>
  <c r="BB430"/>
  <c r="BB178"/>
  <c r="BB161"/>
  <c r="BB378"/>
  <c r="BB317"/>
  <c r="BB404"/>
  <c r="BB222"/>
  <c r="BB303"/>
  <c r="BB588"/>
  <c r="BB597"/>
  <c r="BB692"/>
  <c r="BB640"/>
  <c r="BB545"/>
  <c r="BB571"/>
  <c r="BB314"/>
  <c r="BB623"/>
  <c r="BB154"/>
  <c r="BB809"/>
  <c r="BB844"/>
  <c r="BB744"/>
  <c r="BB664"/>
  <c r="BB180"/>
  <c r="BB366"/>
  <c r="BB716"/>
  <c r="BB560"/>
  <c r="BB861"/>
  <c r="BB653"/>
  <c r="BB736"/>
  <c r="BB693"/>
  <c r="BB519"/>
  <c r="BB641"/>
  <c r="BB265"/>
  <c r="BB760"/>
  <c r="BB751"/>
  <c r="BB592"/>
  <c r="BB644"/>
  <c r="BB825"/>
  <c r="BB695"/>
  <c r="BB521"/>
  <c r="BB573"/>
  <c r="BB561"/>
  <c r="BB655"/>
  <c r="BB117"/>
  <c r="BB717"/>
  <c r="BB273"/>
  <c r="BB169"/>
  <c r="BB234"/>
  <c r="BB390"/>
  <c r="BB261"/>
  <c r="BB156"/>
  <c r="BB221"/>
  <c r="BB429"/>
  <c r="BB208"/>
  <c r="BB211"/>
  <c r="BB705"/>
  <c r="BB236"/>
  <c r="BB384"/>
  <c r="BB347"/>
  <c r="BB316"/>
  <c r="BB189"/>
  <c r="BB437"/>
  <c r="BB188"/>
  <c r="BB137"/>
  <c r="BB801"/>
  <c r="BB230"/>
  <c r="BB369"/>
  <c r="BB448"/>
  <c r="BB146"/>
  <c r="BB199"/>
  <c r="BB579"/>
  <c r="BB281"/>
  <c r="BB300"/>
  <c r="BB170"/>
  <c r="BB396"/>
  <c r="BB566"/>
  <c r="BB459"/>
  <c r="BB618"/>
  <c r="BB438"/>
  <c r="BB274"/>
  <c r="BB421"/>
  <c r="BB355"/>
  <c r="BB326"/>
  <c r="BB251"/>
  <c r="BB649"/>
  <c r="BB701"/>
  <c r="BB612"/>
  <c r="BB262"/>
  <c r="BB818"/>
  <c r="BB860"/>
  <c r="BB703"/>
  <c r="BB753"/>
  <c r="BB792"/>
  <c r="BB768"/>
  <c r="BB210"/>
  <c r="BB675"/>
  <c r="BB727"/>
  <c r="BB833"/>
  <c r="BB779"/>
  <c r="BB536"/>
  <c r="BB615"/>
  <c r="BB589"/>
  <c r="BB128"/>
  <c r="BB543"/>
  <c r="BB364"/>
  <c r="BB734"/>
  <c r="BB603"/>
  <c r="BB786"/>
  <c r="BB836"/>
  <c r="BB260"/>
  <c r="BB677"/>
  <c r="BB707"/>
  <c r="BB797"/>
  <c r="BB548"/>
  <c r="BB849"/>
  <c r="BB247"/>
  <c r="BB862"/>
  <c r="BB403"/>
  <c r="BB810"/>
  <c r="BB286"/>
  <c r="BB418"/>
  <c r="BB771"/>
  <c r="BB143"/>
  <c r="BB625"/>
  <c r="BB130"/>
  <c r="BB365"/>
  <c r="BB416"/>
  <c r="BA765"/>
  <c r="BA635"/>
  <c r="BA583"/>
  <c r="BA830"/>
  <c r="BA661"/>
  <c r="BA283"/>
  <c r="BA726"/>
  <c r="BA648"/>
  <c r="BA570"/>
  <c r="BA400"/>
  <c r="BA296"/>
  <c r="BA218"/>
  <c r="BA127"/>
  <c r="BA413"/>
  <c r="BA843"/>
  <c r="BA778"/>
  <c r="BA700"/>
  <c r="BA622"/>
  <c r="BA544"/>
  <c r="BA374"/>
  <c r="BA270"/>
  <c r="BA88"/>
  <c r="BA869"/>
  <c r="BA182" l="1"/>
  <c r="AZ192"/>
  <c r="AZ205"/>
  <c r="BA195"/>
  <c r="BA312"/>
  <c r="AZ322"/>
  <c r="BA299"/>
  <c r="AZ309"/>
  <c r="BB765"/>
  <c r="BB114"/>
  <c r="BC106"/>
  <c r="BA338"/>
  <c r="AZ348"/>
  <c r="AZ361"/>
  <c r="BA351"/>
  <c r="AZ387"/>
  <c r="BA377"/>
  <c r="BA442"/>
  <c r="AZ452"/>
  <c r="AZ465"/>
  <c r="BA455"/>
  <c r="BC510"/>
  <c r="BC509"/>
  <c r="BC104"/>
  <c r="BC511"/>
  <c r="BC108"/>
  <c r="BC109"/>
  <c r="BC111"/>
  <c r="BC113"/>
  <c r="BC514"/>
  <c r="BC513"/>
  <c r="BC512"/>
  <c r="BC107"/>
  <c r="BC110"/>
  <c r="BC517"/>
  <c r="BC508"/>
  <c r="BC105"/>
  <c r="BC112"/>
  <c r="BC516"/>
  <c r="BC515"/>
  <c r="BB830"/>
  <c r="BB661"/>
  <c r="BB101"/>
  <c r="BA24" i="24"/>
  <c r="BA32" s="1"/>
  <c r="BB8"/>
  <c r="BB791" i="18"/>
  <c r="BC485"/>
  <c r="BC857"/>
  <c r="BC795"/>
  <c r="BC496"/>
  <c r="BC504"/>
  <c r="BC526"/>
  <c r="BC535"/>
  <c r="BC556"/>
  <c r="BC569"/>
  <c r="BC578"/>
  <c r="BC587"/>
  <c r="BC595"/>
  <c r="BC608"/>
  <c r="BC617"/>
  <c r="BC634"/>
  <c r="BC643"/>
  <c r="BC652"/>
  <c r="BC665"/>
  <c r="BC673"/>
  <c r="BC686"/>
  <c r="BC699"/>
  <c r="BC712"/>
  <c r="BC725"/>
  <c r="BC738"/>
  <c r="BC747"/>
  <c r="BC764"/>
  <c r="BC773"/>
  <c r="BC782"/>
  <c r="BC808"/>
  <c r="BC816"/>
  <c r="BC829"/>
  <c r="BC842"/>
  <c r="BC855"/>
  <c r="BC484"/>
  <c r="BC859"/>
  <c r="BC800"/>
  <c r="BC523"/>
  <c r="BC542"/>
  <c r="BC564"/>
  <c r="BC586"/>
  <c r="BC605"/>
  <c r="BC627"/>
  <c r="BC646"/>
  <c r="BC668"/>
  <c r="BC690"/>
  <c r="BC709"/>
  <c r="BC731"/>
  <c r="BC750"/>
  <c r="BC772"/>
  <c r="BC807"/>
  <c r="BC826"/>
  <c r="BC848"/>
  <c r="BC102"/>
  <c r="BC114" s="1"/>
  <c r="BC115"/>
  <c r="BC167"/>
  <c r="BC206"/>
  <c r="BC232"/>
  <c r="BC258"/>
  <c r="BC284"/>
  <c r="BC310"/>
  <c r="BC336"/>
  <c r="BC362"/>
  <c r="BC388"/>
  <c r="BC414"/>
  <c r="BC440"/>
  <c r="BC483"/>
  <c r="BC491"/>
  <c r="BC493"/>
  <c r="BC532"/>
  <c r="BC550"/>
  <c r="BC576"/>
  <c r="BC593"/>
  <c r="BC610"/>
  <c r="BC628"/>
  <c r="BC654"/>
  <c r="BC671"/>
  <c r="BC688"/>
  <c r="BC706"/>
  <c r="BC732"/>
  <c r="BC749"/>
  <c r="BC766"/>
  <c r="BC805"/>
  <c r="BC831"/>
  <c r="BC482"/>
  <c r="BC490"/>
  <c r="BC798"/>
  <c r="BC529"/>
  <c r="BC562"/>
  <c r="BC614"/>
  <c r="BC666"/>
  <c r="BC696"/>
  <c r="BC748"/>
  <c r="BC770"/>
  <c r="BC789"/>
  <c r="BC824"/>
  <c r="BC846"/>
  <c r="BC480"/>
  <c r="BC489"/>
  <c r="BC866"/>
  <c r="BC799"/>
  <c r="BC500"/>
  <c r="BC522"/>
  <c r="BC530"/>
  <c r="BC539"/>
  <c r="BC565"/>
  <c r="BC574"/>
  <c r="BC582"/>
  <c r="BC591"/>
  <c r="BC600"/>
  <c r="BC613"/>
  <c r="BC630"/>
  <c r="BC639"/>
  <c r="BC647"/>
  <c r="BC660"/>
  <c r="BC669"/>
  <c r="BC678"/>
  <c r="BC691"/>
  <c r="BC704"/>
  <c r="BC721"/>
  <c r="BC730"/>
  <c r="BC743"/>
  <c r="BC756"/>
  <c r="BC769"/>
  <c r="BC777"/>
  <c r="BC790"/>
  <c r="BC812"/>
  <c r="BC821"/>
  <c r="BC834"/>
  <c r="BC847"/>
  <c r="BD3"/>
  <c r="BD106" s="1"/>
  <c r="BC488"/>
  <c r="BC867"/>
  <c r="BC499"/>
  <c r="BC534"/>
  <c r="BC553"/>
  <c r="BC575"/>
  <c r="BC594"/>
  <c r="BC616"/>
  <c r="BC638"/>
  <c r="BC657"/>
  <c r="BC679"/>
  <c r="BC698"/>
  <c r="BC720"/>
  <c r="BC742"/>
  <c r="BC761"/>
  <c r="BC783"/>
  <c r="BC815"/>
  <c r="BC837"/>
  <c r="BC76"/>
  <c r="BC141"/>
  <c r="BC193"/>
  <c r="BC219"/>
  <c r="BC245"/>
  <c r="BC271"/>
  <c r="BC297"/>
  <c r="BC323"/>
  <c r="BC349"/>
  <c r="BC375"/>
  <c r="BC401"/>
  <c r="BC427"/>
  <c r="BC453"/>
  <c r="BC487"/>
  <c r="BC864"/>
  <c r="BC506"/>
  <c r="BC518" s="1"/>
  <c r="BC524"/>
  <c r="BC541"/>
  <c r="BC558"/>
  <c r="BC584"/>
  <c r="BC602"/>
  <c r="BC619"/>
  <c r="BC636"/>
  <c r="BC662"/>
  <c r="BC680"/>
  <c r="BC697"/>
  <c r="BC714"/>
  <c r="BC740"/>
  <c r="BC758"/>
  <c r="BC784"/>
  <c r="BC823"/>
  <c r="BC840"/>
  <c r="BC486"/>
  <c r="BC865"/>
  <c r="BC497"/>
  <c r="BC540"/>
  <c r="BC581"/>
  <c r="BC633"/>
  <c r="BC685"/>
  <c r="BC718"/>
  <c r="BC737"/>
  <c r="BC759"/>
  <c r="BC781"/>
  <c r="BC813"/>
  <c r="BC835"/>
  <c r="BC854"/>
  <c r="BC81"/>
  <c r="BC86"/>
  <c r="BC80"/>
  <c r="BC85"/>
  <c r="BC79"/>
  <c r="BC100"/>
  <c r="BC95"/>
  <c r="BC98"/>
  <c r="BC97"/>
  <c r="BC787"/>
  <c r="BC606"/>
  <c r="BC735"/>
  <c r="BC851"/>
  <c r="BC803"/>
  <c r="BC91"/>
  <c r="BC745"/>
  <c r="BC537"/>
  <c r="BC672"/>
  <c r="BC395"/>
  <c r="BC719"/>
  <c r="BC839"/>
  <c r="BC722"/>
  <c r="BC710"/>
  <c r="BC682"/>
  <c r="BC604"/>
  <c r="BC667"/>
  <c r="BC850"/>
  <c r="BC527"/>
  <c r="BC723"/>
  <c r="BC656"/>
  <c r="BC420"/>
  <c r="BC241"/>
  <c r="BC84"/>
  <c r="BC78"/>
  <c r="BC83"/>
  <c r="BC99"/>
  <c r="BC82"/>
  <c r="BC87"/>
  <c r="BC92"/>
  <c r="BC501"/>
  <c r="BC503"/>
  <c r="BC502"/>
  <c r="BC96"/>
  <c r="BC94"/>
  <c r="BC811"/>
  <c r="BC93"/>
  <c r="BC567"/>
  <c r="BC568"/>
  <c r="BC785"/>
  <c r="BC708"/>
  <c r="BC651"/>
  <c r="BC547"/>
  <c r="BC308"/>
  <c r="BC827"/>
  <c r="BC853"/>
  <c r="BC552"/>
  <c r="BC528"/>
  <c r="BC852"/>
  <c r="BC776"/>
  <c r="BC383"/>
  <c r="BC287"/>
  <c r="BC382"/>
  <c r="BC243"/>
  <c r="BC443"/>
  <c r="BC277"/>
  <c r="BC320"/>
  <c r="BC200"/>
  <c r="BC121"/>
  <c r="BC373"/>
  <c r="BC295"/>
  <c r="BC371"/>
  <c r="BC461"/>
  <c r="BC372"/>
  <c r="BC498"/>
  <c r="BC291"/>
  <c r="BC658"/>
  <c r="BC814"/>
  <c r="BC775"/>
  <c r="BC683"/>
  <c r="BC863"/>
  <c r="BC724"/>
  <c r="BC412"/>
  <c r="BC152"/>
  <c r="BC629"/>
  <c r="BC841"/>
  <c r="BC694"/>
  <c r="BC755"/>
  <c r="BC822"/>
  <c r="BC554"/>
  <c r="BC733"/>
  <c r="BC344"/>
  <c r="BC163"/>
  <c r="BC290"/>
  <c r="BC331"/>
  <c r="BC463"/>
  <c r="BC445"/>
  <c r="BC329"/>
  <c r="BC449"/>
  <c r="BC173"/>
  <c r="BC185"/>
  <c r="BC250"/>
  <c r="BC422"/>
  <c r="BC339"/>
  <c r="BC134"/>
  <c r="BC357"/>
  <c r="BC327"/>
  <c r="BC268"/>
  <c r="BC190"/>
  <c r="BC276"/>
  <c r="BC451"/>
  <c r="BC354"/>
  <c r="BC328"/>
  <c r="BC191"/>
  <c r="BC133"/>
  <c r="BC149"/>
  <c r="BC838"/>
  <c r="BC124"/>
  <c r="BC417"/>
  <c r="BC444"/>
  <c r="BC237"/>
  <c r="BC223"/>
  <c r="BC305"/>
  <c r="BC306"/>
  <c r="BC405"/>
  <c r="BC267"/>
  <c r="BC162"/>
  <c r="BC123"/>
  <c r="BC214"/>
  <c r="BC432"/>
  <c r="BC345"/>
  <c r="BC436"/>
  <c r="BC293"/>
  <c r="BC318"/>
  <c r="BC434"/>
  <c r="BC225"/>
  <c r="BC202"/>
  <c r="BC346"/>
  <c r="BC253"/>
  <c r="BC216"/>
  <c r="BC460"/>
  <c r="BC796"/>
  <c r="BC447"/>
  <c r="BC762"/>
  <c r="BC135"/>
  <c r="BC398"/>
  <c r="BC446"/>
  <c r="BC397"/>
  <c r="BC379"/>
  <c r="BC132"/>
  <c r="BC148"/>
  <c r="BC464"/>
  <c r="BC352"/>
  <c r="BC407"/>
  <c r="BC333"/>
  <c r="BC144"/>
  <c r="BC228"/>
  <c r="BC391"/>
  <c r="BC435"/>
  <c r="BC183"/>
  <c r="BC315"/>
  <c r="BC203"/>
  <c r="BC409"/>
  <c r="BC626"/>
  <c r="BC828"/>
  <c r="BC201"/>
  <c r="BC266"/>
  <c r="BC165"/>
  <c r="BC264"/>
  <c r="BC212"/>
  <c r="BC279"/>
  <c r="BC175"/>
  <c r="BC621"/>
  <c r="BC215"/>
  <c r="BC423"/>
  <c r="BC224"/>
  <c r="BC538"/>
  <c r="BC802"/>
  <c r="BC555"/>
  <c r="BC763"/>
  <c r="BC580"/>
  <c r="BC711"/>
  <c r="BC334"/>
  <c r="BC525"/>
  <c r="BC549"/>
  <c r="BC607"/>
  <c r="BC757"/>
  <c r="BC746"/>
  <c r="BC684"/>
  <c r="BC642"/>
  <c r="BC645"/>
  <c r="BC599"/>
  <c r="BC256"/>
  <c r="BC551"/>
  <c r="BC868"/>
  <c r="BC577"/>
  <c r="BC794"/>
  <c r="BC239"/>
  <c r="BC632"/>
  <c r="BC563"/>
  <c r="BC590"/>
  <c r="BC458"/>
  <c r="BC601"/>
  <c r="BC275"/>
  <c r="BC160"/>
  <c r="BC217"/>
  <c r="BC157"/>
  <c r="BC319"/>
  <c r="BC399"/>
  <c r="BC307"/>
  <c r="BC392"/>
  <c r="BC252"/>
  <c r="BC393"/>
  <c r="BC340"/>
  <c r="BC164"/>
  <c r="BC197"/>
  <c r="BC330"/>
  <c r="BC313"/>
  <c r="BC186"/>
  <c r="BC184"/>
  <c r="BC620"/>
  <c r="BC433"/>
  <c r="BC381"/>
  <c r="BC139"/>
  <c r="BC278"/>
  <c r="BC424"/>
  <c r="BC425"/>
  <c r="BC431"/>
  <c r="BC294"/>
  <c r="BC249"/>
  <c r="BC171"/>
  <c r="BC263"/>
  <c r="BC255"/>
  <c r="BC411"/>
  <c r="BC176"/>
  <c r="BC119"/>
  <c r="BC408"/>
  <c r="BC360"/>
  <c r="BC774"/>
  <c r="BC419"/>
  <c r="BC151"/>
  <c r="BC341"/>
  <c r="BC450"/>
  <c r="BC457"/>
  <c r="BC269"/>
  <c r="BC289"/>
  <c r="BC304"/>
  <c r="BC174"/>
  <c r="BC356"/>
  <c r="BC358"/>
  <c r="BC462"/>
  <c r="BC138"/>
  <c r="BC122"/>
  <c r="BC227"/>
  <c r="BC380"/>
  <c r="BC368"/>
  <c r="BC353"/>
  <c r="BC301"/>
  <c r="BC394"/>
  <c r="BC172"/>
  <c r="BC670"/>
  <c r="BC204"/>
  <c r="BC659"/>
  <c r="BC159"/>
  <c r="BC150"/>
  <c r="BC235"/>
  <c r="BC406"/>
  <c r="BC254"/>
  <c r="BC238"/>
  <c r="BC226"/>
  <c r="BC788"/>
  <c r="BC343"/>
  <c r="BC820"/>
  <c r="BC410"/>
  <c r="BC145"/>
  <c r="BC342"/>
  <c r="BC131"/>
  <c r="BC288"/>
  <c r="BC359"/>
  <c r="BC321"/>
  <c r="BC209"/>
  <c r="BC302"/>
  <c r="BC367"/>
  <c r="BC332"/>
  <c r="BC211"/>
  <c r="BC705"/>
  <c r="BC236"/>
  <c r="BC384"/>
  <c r="BC347"/>
  <c r="BC316"/>
  <c r="BC189"/>
  <c r="BC437"/>
  <c r="BC188"/>
  <c r="BC137"/>
  <c r="BC801"/>
  <c r="BC495"/>
  <c r="BC230"/>
  <c r="BC369"/>
  <c r="BC448"/>
  <c r="BC146"/>
  <c r="BC199"/>
  <c r="BC579"/>
  <c r="BC281"/>
  <c r="BC300"/>
  <c r="BC170"/>
  <c r="BC396"/>
  <c r="BC566"/>
  <c r="BC459"/>
  <c r="BC89"/>
  <c r="BC101" s="1"/>
  <c r="BC618"/>
  <c r="BC438"/>
  <c r="BC274"/>
  <c r="BC421"/>
  <c r="BC355"/>
  <c r="BC326"/>
  <c r="BC251"/>
  <c r="BC588"/>
  <c r="BC649"/>
  <c r="BC612"/>
  <c r="BC545"/>
  <c r="BC818"/>
  <c r="BC262"/>
  <c r="BC314"/>
  <c r="BC792"/>
  <c r="BC753"/>
  <c r="BC844"/>
  <c r="BC833"/>
  <c r="BC727"/>
  <c r="BC675"/>
  <c r="BC664"/>
  <c r="BC536"/>
  <c r="BC653"/>
  <c r="BC560"/>
  <c r="BC693"/>
  <c r="BC736"/>
  <c r="BC641"/>
  <c r="BC751"/>
  <c r="BC603"/>
  <c r="BC695"/>
  <c r="BC825"/>
  <c r="BC786"/>
  <c r="BC561"/>
  <c r="BC836"/>
  <c r="BC260"/>
  <c r="BC717"/>
  <c r="BC247"/>
  <c r="BC418"/>
  <c r="BC810"/>
  <c r="BC286"/>
  <c r="BC273"/>
  <c r="BC390"/>
  <c r="BC261"/>
  <c r="BC143"/>
  <c r="BC156"/>
  <c r="BC221"/>
  <c r="BC365"/>
  <c r="BC130"/>
  <c r="BC280"/>
  <c r="BC370"/>
  <c r="BC198"/>
  <c r="BC242"/>
  <c r="BC681"/>
  <c r="BC125"/>
  <c r="BC631"/>
  <c r="BC385"/>
  <c r="BC118"/>
  <c r="BC240"/>
  <c r="BC187"/>
  <c r="BC126"/>
  <c r="BC147"/>
  <c r="BC282"/>
  <c r="BC196"/>
  <c r="BC386"/>
  <c r="BC158"/>
  <c r="BC120"/>
  <c r="BC177"/>
  <c r="BC292"/>
  <c r="BC456"/>
  <c r="BC136"/>
  <c r="BC229"/>
  <c r="BC248"/>
  <c r="BC213"/>
  <c r="BC430"/>
  <c r="BC178"/>
  <c r="BC161"/>
  <c r="BC378"/>
  <c r="BC317"/>
  <c r="BC404"/>
  <c r="BC222"/>
  <c r="BC303"/>
  <c r="BC701"/>
  <c r="BC692"/>
  <c r="BC597"/>
  <c r="BC640"/>
  <c r="BC768"/>
  <c r="BC703"/>
  <c r="BC210"/>
  <c r="BC571"/>
  <c r="BC860"/>
  <c r="BC779"/>
  <c r="BC809"/>
  <c r="BC154"/>
  <c r="BC623"/>
  <c r="BC615"/>
  <c r="BC861"/>
  <c r="BC716"/>
  <c r="BC366"/>
  <c r="BC180"/>
  <c r="BC744"/>
  <c r="BC519"/>
  <c r="BC128"/>
  <c r="BC589"/>
  <c r="BC265"/>
  <c r="BC543"/>
  <c r="BC760"/>
  <c r="BC364"/>
  <c r="BC592"/>
  <c r="BC734"/>
  <c r="BC644"/>
  <c r="BC573"/>
  <c r="BC521"/>
  <c r="BC655"/>
  <c r="BC117"/>
  <c r="BC548"/>
  <c r="BC797"/>
  <c r="BC707"/>
  <c r="BC677"/>
  <c r="BC849"/>
  <c r="BC862"/>
  <c r="BC403"/>
  <c r="BC234"/>
  <c r="BC169"/>
  <c r="BC771"/>
  <c r="BC625"/>
  <c r="BC208"/>
  <c r="BC429"/>
  <c r="BC416"/>
  <c r="BB5" i="24"/>
  <c r="BC4" i="18"/>
  <c r="BB687"/>
  <c r="BB713"/>
  <c r="BB531"/>
  <c r="BB635"/>
  <c r="BB583"/>
  <c r="BB609"/>
  <c r="BB492"/>
  <c r="BB439"/>
  <c r="BB283"/>
  <c r="BB231"/>
  <c r="BB153"/>
  <c r="BB752"/>
  <c r="BB674"/>
  <c r="BB596"/>
  <c r="BB869"/>
  <c r="BB426"/>
  <c r="BB374"/>
  <c r="BB270"/>
  <c r="BB218"/>
  <c r="BB127"/>
  <c r="BB817"/>
  <c r="BB505"/>
  <c r="BB140"/>
  <c r="BB804"/>
  <c r="BB856"/>
  <c r="BB166"/>
  <c r="BB557"/>
  <c r="BB413"/>
  <c r="BB257"/>
  <c r="BB88"/>
  <c r="BB726"/>
  <c r="BB648"/>
  <c r="BB570"/>
  <c r="BB400"/>
  <c r="BB296"/>
  <c r="BB244"/>
  <c r="BB179"/>
  <c r="BB843"/>
  <c r="BB778"/>
  <c r="BB700"/>
  <c r="BB622"/>
  <c r="BB544"/>
  <c r="BA309" l="1"/>
  <c r="BB299"/>
  <c r="BB312"/>
  <c r="BA322"/>
  <c r="BA192"/>
  <c r="BB182"/>
  <c r="BB195"/>
  <c r="BA205"/>
  <c r="BA348"/>
  <c r="BB338"/>
  <c r="BB377"/>
  <c r="BA387"/>
  <c r="BA361"/>
  <c r="BB351"/>
  <c r="BB455"/>
  <c r="BA465"/>
  <c r="BA452"/>
  <c r="BB442"/>
  <c r="BC609"/>
  <c r="BD516"/>
  <c r="BD105"/>
  <c r="BD517"/>
  <c r="BD107"/>
  <c r="BD513"/>
  <c r="BD113"/>
  <c r="BD109"/>
  <c r="BD511"/>
  <c r="BD509"/>
  <c r="BD515"/>
  <c r="BD112"/>
  <c r="BD508"/>
  <c r="BD110"/>
  <c r="BD512"/>
  <c r="BD514"/>
  <c r="BD111"/>
  <c r="BD108"/>
  <c r="BD104"/>
  <c r="BD510"/>
  <c r="BC791"/>
  <c r="BC8" i="24"/>
  <c r="BB24"/>
  <c r="BB32" s="1"/>
  <c r="BC140" i="18"/>
  <c r="BC166"/>
  <c r="BC531"/>
  <c r="BD480"/>
  <c r="BD489"/>
  <c r="BD866"/>
  <c r="BD799"/>
  <c r="BD500"/>
  <c r="BD522"/>
  <c r="BD530"/>
  <c r="BD539"/>
  <c r="BD565"/>
  <c r="BD574"/>
  <c r="BD582"/>
  <c r="BD591"/>
  <c r="BD600"/>
  <c r="BD613"/>
  <c r="BD630"/>
  <c r="BD639"/>
  <c r="BD647"/>
  <c r="BD660"/>
  <c r="BD669"/>
  <c r="BD678"/>
  <c r="BD691"/>
  <c r="BD704"/>
  <c r="BD721"/>
  <c r="BD730"/>
  <c r="BD743"/>
  <c r="BD756"/>
  <c r="BD769"/>
  <c r="BD777"/>
  <c r="BD790"/>
  <c r="BD812"/>
  <c r="BD821"/>
  <c r="BD834"/>
  <c r="BD847"/>
  <c r="BD482"/>
  <c r="BD490"/>
  <c r="BD798"/>
  <c r="BD529"/>
  <c r="BD562"/>
  <c r="BD614"/>
  <c r="BD666"/>
  <c r="BD696"/>
  <c r="BD748"/>
  <c r="BD770"/>
  <c r="BD789"/>
  <c r="BD824"/>
  <c r="BD846"/>
  <c r="BD483"/>
  <c r="BD491"/>
  <c r="BD493"/>
  <c r="BD532"/>
  <c r="BD550"/>
  <c r="BD576"/>
  <c r="BD593"/>
  <c r="BD610"/>
  <c r="BD628"/>
  <c r="BD654"/>
  <c r="BD671"/>
  <c r="BD688"/>
  <c r="BD706"/>
  <c r="BD732"/>
  <c r="BD749"/>
  <c r="BD766"/>
  <c r="BD805"/>
  <c r="BD831"/>
  <c r="BD484"/>
  <c r="BD859"/>
  <c r="BD800"/>
  <c r="BD523"/>
  <c r="BD542"/>
  <c r="BD564"/>
  <c r="BD586"/>
  <c r="BD605"/>
  <c r="BD627"/>
  <c r="BD646"/>
  <c r="BD668"/>
  <c r="BD690"/>
  <c r="BD709"/>
  <c r="BD731"/>
  <c r="BD750"/>
  <c r="BD772"/>
  <c r="BD807"/>
  <c r="BD826"/>
  <c r="BD848"/>
  <c r="BD102"/>
  <c r="BD114" s="1"/>
  <c r="BD115"/>
  <c r="BD167"/>
  <c r="BD206"/>
  <c r="BD232"/>
  <c r="BD258"/>
  <c r="BD284"/>
  <c r="BD310"/>
  <c r="BD336"/>
  <c r="BD362"/>
  <c r="BD388"/>
  <c r="BD414"/>
  <c r="BD440"/>
  <c r="BE3"/>
  <c r="BE106" s="1"/>
  <c r="BD485"/>
  <c r="BD857"/>
  <c r="BD795"/>
  <c r="BD496"/>
  <c r="BD504"/>
  <c r="BD526"/>
  <c r="BD535"/>
  <c r="BD556"/>
  <c r="BD569"/>
  <c r="BD578"/>
  <c r="BD587"/>
  <c r="BD595"/>
  <c r="BD608"/>
  <c r="BD617"/>
  <c r="BD634"/>
  <c r="BD643"/>
  <c r="BD652"/>
  <c r="BD665"/>
  <c r="BD673"/>
  <c r="BD686"/>
  <c r="BD699"/>
  <c r="BD712"/>
  <c r="BD725"/>
  <c r="BD738"/>
  <c r="BD747"/>
  <c r="BD764"/>
  <c r="BD773"/>
  <c r="BD782"/>
  <c r="BD808"/>
  <c r="BD816"/>
  <c r="BD829"/>
  <c r="BD842"/>
  <c r="BD855"/>
  <c r="BD486"/>
  <c r="BD865"/>
  <c r="BD497"/>
  <c r="BD540"/>
  <c r="BD581"/>
  <c r="BD633"/>
  <c r="BD685"/>
  <c r="BD718"/>
  <c r="BD737"/>
  <c r="BD759"/>
  <c r="BD781"/>
  <c r="BD813"/>
  <c r="BD835"/>
  <c r="BD854"/>
  <c r="BD487"/>
  <c r="BD864"/>
  <c r="BD506"/>
  <c r="BD518" s="1"/>
  <c r="BD524"/>
  <c r="BD541"/>
  <c r="BD558"/>
  <c r="BD584"/>
  <c r="BD602"/>
  <c r="BD619"/>
  <c r="BD636"/>
  <c r="BD662"/>
  <c r="BD680"/>
  <c r="BD697"/>
  <c r="BD714"/>
  <c r="BD740"/>
  <c r="BD758"/>
  <c r="BD784"/>
  <c r="BD823"/>
  <c r="BD840"/>
  <c r="BD488"/>
  <c r="BD867"/>
  <c r="BD499"/>
  <c r="BD534"/>
  <c r="BD553"/>
  <c r="BD575"/>
  <c r="BD594"/>
  <c r="BD616"/>
  <c r="BD638"/>
  <c r="BD657"/>
  <c r="BD679"/>
  <c r="BD698"/>
  <c r="BD720"/>
  <c r="BD742"/>
  <c r="BD761"/>
  <c r="BD783"/>
  <c r="BD815"/>
  <c r="BD837"/>
  <c r="BD76"/>
  <c r="BD141"/>
  <c r="BD193"/>
  <c r="BD219"/>
  <c r="BD245"/>
  <c r="BD271"/>
  <c r="BD297"/>
  <c r="BD323"/>
  <c r="BD349"/>
  <c r="BD375"/>
  <c r="BD401"/>
  <c r="BD427"/>
  <c r="BD453"/>
  <c r="BD84"/>
  <c r="BD82"/>
  <c r="BD99"/>
  <c r="BD87"/>
  <c r="BD78"/>
  <c r="BD85"/>
  <c r="BD95"/>
  <c r="BD97"/>
  <c r="BD502"/>
  <c r="BD811"/>
  <c r="BD93"/>
  <c r="BD94"/>
  <c r="BD567"/>
  <c r="BD568"/>
  <c r="BD785"/>
  <c r="BD708"/>
  <c r="BD651"/>
  <c r="BD547"/>
  <c r="BD308"/>
  <c r="BD827"/>
  <c r="BD853"/>
  <c r="BD552"/>
  <c r="BD528"/>
  <c r="BD852"/>
  <c r="BD776"/>
  <c r="BD383"/>
  <c r="BD287"/>
  <c r="BD83"/>
  <c r="BD81"/>
  <c r="BD80"/>
  <c r="BD79"/>
  <c r="BD100"/>
  <c r="BD86"/>
  <c r="BD98"/>
  <c r="BD501"/>
  <c r="BD92"/>
  <c r="BD503"/>
  <c r="BD96"/>
  <c r="BD787"/>
  <c r="BD606"/>
  <c r="BD735"/>
  <c r="BD851"/>
  <c r="BD803"/>
  <c r="BD91"/>
  <c r="BD745"/>
  <c r="BD537"/>
  <c r="BD672"/>
  <c r="BD395"/>
  <c r="BD719"/>
  <c r="BD839"/>
  <c r="BD722"/>
  <c r="BD710"/>
  <c r="BD682"/>
  <c r="BD604"/>
  <c r="BD667"/>
  <c r="BD850"/>
  <c r="BD527"/>
  <c r="BD723"/>
  <c r="BD656"/>
  <c r="BD420"/>
  <c r="BD241"/>
  <c r="BD183"/>
  <c r="BD315"/>
  <c r="BD203"/>
  <c r="BD409"/>
  <c r="BD626"/>
  <c r="BD828"/>
  <c r="BD201"/>
  <c r="BD266"/>
  <c r="BD165"/>
  <c r="BD264"/>
  <c r="BD212"/>
  <c r="BD279"/>
  <c r="BD175"/>
  <c r="BD621"/>
  <c r="BD215"/>
  <c r="BD423"/>
  <c r="BD224"/>
  <c r="BD538"/>
  <c r="BD802"/>
  <c r="BD555"/>
  <c r="BD763"/>
  <c r="BD580"/>
  <c r="BD711"/>
  <c r="BD334"/>
  <c r="BD525"/>
  <c r="BD549"/>
  <c r="BD607"/>
  <c r="BD757"/>
  <c r="BD746"/>
  <c r="BD684"/>
  <c r="BD642"/>
  <c r="BD645"/>
  <c r="BD599"/>
  <c r="BD256"/>
  <c r="BD551"/>
  <c r="BD868"/>
  <c r="BD577"/>
  <c r="BD794"/>
  <c r="BD239"/>
  <c r="BD632"/>
  <c r="BD563"/>
  <c r="BD590"/>
  <c r="BD458"/>
  <c r="BD601"/>
  <c r="BD275"/>
  <c r="BD160"/>
  <c r="BD217"/>
  <c r="BD157"/>
  <c r="BD319"/>
  <c r="BD399"/>
  <c r="BD307"/>
  <c r="BD392"/>
  <c r="BD252"/>
  <c r="BD393"/>
  <c r="BD340"/>
  <c r="BD164"/>
  <c r="BD197"/>
  <c r="BD330"/>
  <c r="BD313"/>
  <c r="BD186"/>
  <c r="BD184"/>
  <c r="BD620"/>
  <c r="BD433"/>
  <c r="BD381"/>
  <c r="BD139"/>
  <c r="BD278"/>
  <c r="BD424"/>
  <c r="BD425"/>
  <c r="BD431"/>
  <c r="BD294"/>
  <c r="BD249"/>
  <c r="BD171"/>
  <c r="BD263"/>
  <c r="BD255"/>
  <c r="BD411"/>
  <c r="BD176"/>
  <c r="BD119"/>
  <c r="BD408"/>
  <c r="BD360"/>
  <c r="BD774"/>
  <c r="BD419"/>
  <c r="BD151"/>
  <c r="BD341"/>
  <c r="BD450"/>
  <c r="BD457"/>
  <c r="BD269"/>
  <c r="BD289"/>
  <c r="BD304"/>
  <c r="BD174"/>
  <c r="BD356"/>
  <c r="BD358"/>
  <c r="BD462"/>
  <c r="BD138"/>
  <c r="BD122"/>
  <c r="BD227"/>
  <c r="BD380"/>
  <c r="BD368"/>
  <c r="BD353"/>
  <c r="BD301"/>
  <c r="BD394"/>
  <c r="BD172"/>
  <c r="BD670"/>
  <c r="BD204"/>
  <c r="BD659"/>
  <c r="BD159"/>
  <c r="BD150"/>
  <c r="BD235"/>
  <c r="BD406"/>
  <c r="BD254"/>
  <c r="BD238"/>
  <c r="BD226"/>
  <c r="BD788"/>
  <c r="BD343"/>
  <c r="BD820"/>
  <c r="BD410"/>
  <c r="BD145"/>
  <c r="BD342"/>
  <c r="BD131"/>
  <c r="BD288"/>
  <c r="BD359"/>
  <c r="BD321"/>
  <c r="BD209"/>
  <c r="BD302"/>
  <c r="BD367"/>
  <c r="BD332"/>
  <c r="BD382"/>
  <c r="BD243"/>
  <c r="BD443"/>
  <c r="BD277"/>
  <c r="BD320"/>
  <c r="BD200"/>
  <c r="BD121"/>
  <c r="BD373"/>
  <c r="BD295"/>
  <c r="BD371"/>
  <c r="BD461"/>
  <c r="BD372"/>
  <c r="BD498"/>
  <c r="BD291"/>
  <c r="BD658"/>
  <c r="BD814"/>
  <c r="BD775"/>
  <c r="BD683"/>
  <c r="BD863"/>
  <c r="BD724"/>
  <c r="BD412"/>
  <c r="BD152"/>
  <c r="BD629"/>
  <c r="BD841"/>
  <c r="BD694"/>
  <c r="BD755"/>
  <c r="BD822"/>
  <c r="BD554"/>
  <c r="BD733"/>
  <c r="BD344"/>
  <c r="BD163"/>
  <c r="BD290"/>
  <c r="BD331"/>
  <c r="BD463"/>
  <c r="BD445"/>
  <c r="BD329"/>
  <c r="BD449"/>
  <c r="BD173"/>
  <c r="BD185"/>
  <c r="BD250"/>
  <c r="BD422"/>
  <c r="BD339"/>
  <c r="BD134"/>
  <c r="BD357"/>
  <c r="BD327"/>
  <c r="BD268"/>
  <c r="BD190"/>
  <c r="BD276"/>
  <c r="BD451"/>
  <c r="BD354"/>
  <c r="BD328"/>
  <c r="BD191"/>
  <c r="BD133"/>
  <c r="BD149"/>
  <c r="BD838"/>
  <c r="BD124"/>
  <c r="BD417"/>
  <c r="BD444"/>
  <c r="BD237"/>
  <c r="BD223"/>
  <c r="BD305"/>
  <c r="BD306"/>
  <c r="BD405"/>
  <c r="BD267"/>
  <c r="BD162"/>
  <c r="BD123"/>
  <c r="BD214"/>
  <c r="BD432"/>
  <c r="BD345"/>
  <c r="BD436"/>
  <c r="BD293"/>
  <c r="BD318"/>
  <c r="BD434"/>
  <c r="BD225"/>
  <c r="BD202"/>
  <c r="BD346"/>
  <c r="BD253"/>
  <c r="BD216"/>
  <c r="BD460"/>
  <c r="BD796"/>
  <c r="BD447"/>
  <c r="BD762"/>
  <c r="BD135"/>
  <c r="BD398"/>
  <c r="BD446"/>
  <c r="BD397"/>
  <c r="BD379"/>
  <c r="BD132"/>
  <c r="BD148"/>
  <c r="BD464"/>
  <c r="BD352"/>
  <c r="BD407"/>
  <c r="BD333"/>
  <c r="BD144"/>
  <c r="BD228"/>
  <c r="BD391"/>
  <c r="BD435"/>
  <c r="BD280"/>
  <c r="BD370"/>
  <c r="BD198"/>
  <c r="BD242"/>
  <c r="BD681"/>
  <c r="BD125"/>
  <c r="BD631"/>
  <c r="BD385"/>
  <c r="BD118"/>
  <c r="BD240"/>
  <c r="BD187"/>
  <c r="BD126"/>
  <c r="BD147"/>
  <c r="BD282"/>
  <c r="BD705"/>
  <c r="BD196"/>
  <c r="BD386"/>
  <c r="BD158"/>
  <c r="BD120"/>
  <c r="BD177"/>
  <c r="BD292"/>
  <c r="BD456"/>
  <c r="BD136"/>
  <c r="BD229"/>
  <c r="BD248"/>
  <c r="BD213"/>
  <c r="BD430"/>
  <c r="BD178"/>
  <c r="BD161"/>
  <c r="BD378"/>
  <c r="BD317"/>
  <c r="BD404"/>
  <c r="BD222"/>
  <c r="BD303"/>
  <c r="BD588"/>
  <c r="BD649"/>
  <c r="BD701"/>
  <c r="BD597"/>
  <c r="BD692"/>
  <c r="BD262"/>
  <c r="BD818"/>
  <c r="BD753"/>
  <c r="BD792"/>
  <c r="BD768"/>
  <c r="BD623"/>
  <c r="BD154"/>
  <c r="BD809"/>
  <c r="BD779"/>
  <c r="BD653"/>
  <c r="BD744"/>
  <c r="BD664"/>
  <c r="BD180"/>
  <c r="BD615"/>
  <c r="BD641"/>
  <c r="BD736"/>
  <c r="BD693"/>
  <c r="BD265"/>
  <c r="BD543"/>
  <c r="BD760"/>
  <c r="BD734"/>
  <c r="BD603"/>
  <c r="BD695"/>
  <c r="BD644"/>
  <c r="BD521"/>
  <c r="BD561"/>
  <c r="BD117"/>
  <c r="BD862"/>
  <c r="BD810"/>
  <c r="BD286"/>
  <c r="BD261"/>
  <c r="BD143"/>
  <c r="BD625"/>
  <c r="BD156"/>
  <c r="BD429"/>
  <c r="BD130"/>
  <c r="BD365"/>
  <c r="BD416"/>
  <c r="BD211"/>
  <c r="BD236"/>
  <c r="BD384"/>
  <c r="BD347"/>
  <c r="BD316"/>
  <c r="BD189"/>
  <c r="BD437"/>
  <c r="BD188"/>
  <c r="BD137"/>
  <c r="BD801"/>
  <c r="BD230"/>
  <c r="BD369"/>
  <c r="BD495"/>
  <c r="BD448"/>
  <c r="BD146"/>
  <c r="BD199"/>
  <c r="BD579"/>
  <c r="BD281"/>
  <c r="BD300"/>
  <c r="BD170"/>
  <c r="BD396"/>
  <c r="BD566"/>
  <c r="BD459"/>
  <c r="BD618"/>
  <c r="BD438"/>
  <c r="BD274"/>
  <c r="BD421"/>
  <c r="BD355"/>
  <c r="BD89"/>
  <c r="BD101" s="1"/>
  <c r="BD326"/>
  <c r="BD251"/>
  <c r="BD612"/>
  <c r="BD640"/>
  <c r="BD545"/>
  <c r="BD860"/>
  <c r="BD571"/>
  <c r="BD210"/>
  <c r="BD314"/>
  <c r="BD703"/>
  <c r="BD675"/>
  <c r="BD727"/>
  <c r="BD833"/>
  <c r="BD844"/>
  <c r="BD536"/>
  <c r="BD366"/>
  <c r="BD716"/>
  <c r="BD861"/>
  <c r="BD560"/>
  <c r="BD589"/>
  <c r="BD128"/>
  <c r="BD519"/>
  <c r="BD531" s="1"/>
  <c r="BD751"/>
  <c r="BD364"/>
  <c r="BD592"/>
  <c r="BD825"/>
  <c r="BD786"/>
  <c r="BD573"/>
  <c r="BD836"/>
  <c r="BD655"/>
  <c r="BD260"/>
  <c r="BD677"/>
  <c r="BD707"/>
  <c r="BD797"/>
  <c r="BD548"/>
  <c r="BD849"/>
  <c r="BD247"/>
  <c r="BD717"/>
  <c r="BD418"/>
  <c r="BD403"/>
  <c r="BD273"/>
  <c r="BD169"/>
  <c r="BD234"/>
  <c r="BD390"/>
  <c r="BD771"/>
  <c r="BD221"/>
  <c r="BD208"/>
  <c r="BC635"/>
  <c r="BC713"/>
  <c r="BC687"/>
  <c r="BC765"/>
  <c r="BC830"/>
  <c r="BC752"/>
  <c r="BC674"/>
  <c r="BC596"/>
  <c r="BC439"/>
  <c r="BC283"/>
  <c r="BC231"/>
  <c r="BC153"/>
  <c r="BC843"/>
  <c r="BC778"/>
  <c r="BC700"/>
  <c r="BC622"/>
  <c r="BC544"/>
  <c r="BC400"/>
  <c r="BC296"/>
  <c r="BC244"/>
  <c r="BC179"/>
  <c r="BC5" i="24"/>
  <c r="BD4" i="18"/>
  <c r="BC583"/>
  <c r="BC856"/>
  <c r="BC804"/>
  <c r="BC557"/>
  <c r="BC661"/>
  <c r="BC726"/>
  <c r="BC648"/>
  <c r="BC570"/>
  <c r="BC413"/>
  <c r="BC257"/>
  <c r="BC88"/>
  <c r="BC492"/>
  <c r="BC817"/>
  <c r="BC505"/>
  <c r="BC426"/>
  <c r="BC374"/>
  <c r="BC270"/>
  <c r="BC218"/>
  <c r="BC127"/>
  <c r="BC869"/>
  <c r="BC195" l="1"/>
  <c r="BB205"/>
  <c r="BB322"/>
  <c r="BC312"/>
  <c r="BC182"/>
  <c r="BB192"/>
  <c r="BC299"/>
  <c r="BB309"/>
  <c r="BC338"/>
  <c r="BB348"/>
  <c r="BB387"/>
  <c r="BC377"/>
  <c r="BC351"/>
  <c r="BB361"/>
  <c r="BC442"/>
  <c r="BB452"/>
  <c r="BC455"/>
  <c r="BB465"/>
  <c r="BE510"/>
  <c r="BE108"/>
  <c r="BE514"/>
  <c r="BE110"/>
  <c r="BE112"/>
  <c r="BE509"/>
  <c r="BE109"/>
  <c r="BE513"/>
  <c r="BE517"/>
  <c r="BE516"/>
  <c r="BE104"/>
  <c r="BE111"/>
  <c r="BE512"/>
  <c r="BE508"/>
  <c r="BE515"/>
  <c r="BE511"/>
  <c r="BE113"/>
  <c r="BE107"/>
  <c r="BE105"/>
  <c r="BC24" i="24"/>
  <c r="BC32" s="1"/>
  <c r="BD8"/>
  <c r="BD140" i="18"/>
  <c r="BE485"/>
  <c r="BE857"/>
  <c r="BE795"/>
  <c r="BE496"/>
  <c r="BE504"/>
  <c r="BE526"/>
  <c r="BE535"/>
  <c r="BE556"/>
  <c r="BE569"/>
  <c r="BE578"/>
  <c r="BE587"/>
  <c r="BE595"/>
  <c r="BE608"/>
  <c r="BE617"/>
  <c r="BE634"/>
  <c r="BE643"/>
  <c r="BE652"/>
  <c r="BE665"/>
  <c r="BE673"/>
  <c r="BE686"/>
  <c r="BE699"/>
  <c r="BE712"/>
  <c r="BE725"/>
  <c r="BE738"/>
  <c r="BE747"/>
  <c r="BE764"/>
  <c r="BE773"/>
  <c r="BE782"/>
  <c r="BE808"/>
  <c r="BE816"/>
  <c r="BE829"/>
  <c r="BE842"/>
  <c r="BE855"/>
  <c r="BE484"/>
  <c r="BE859"/>
  <c r="BE800"/>
  <c r="BE523"/>
  <c r="BE542"/>
  <c r="BE564"/>
  <c r="BE586"/>
  <c r="BE605"/>
  <c r="BE627"/>
  <c r="BE646"/>
  <c r="BE668"/>
  <c r="BE690"/>
  <c r="BE709"/>
  <c r="BE731"/>
  <c r="BE750"/>
  <c r="BE772"/>
  <c r="BE807"/>
  <c r="BE826"/>
  <c r="BE848"/>
  <c r="BE102"/>
  <c r="BE115"/>
  <c r="BE167"/>
  <c r="BE206"/>
  <c r="BE232"/>
  <c r="BE258"/>
  <c r="BE284"/>
  <c r="BE310"/>
  <c r="BE336"/>
  <c r="BE362"/>
  <c r="BE388"/>
  <c r="BE414"/>
  <c r="BE440"/>
  <c r="BE483"/>
  <c r="BE491"/>
  <c r="BE493"/>
  <c r="BE532"/>
  <c r="BE550"/>
  <c r="BE576"/>
  <c r="BE593"/>
  <c r="BE610"/>
  <c r="BE628"/>
  <c r="BE654"/>
  <c r="BE671"/>
  <c r="BE688"/>
  <c r="BE706"/>
  <c r="BE732"/>
  <c r="BE749"/>
  <c r="BE766"/>
  <c r="BE805"/>
  <c r="BE831"/>
  <c r="BE482"/>
  <c r="BE865"/>
  <c r="BE497"/>
  <c r="BE540"/>
  <c r="BE581"/>
  <c r="BE633"/>
  <c r="BE685"/>
  <c r="BE718"/>
  <c r="BE737"/>
  <c r="BE759"/>
  <c r="BE781"/>
  <c r="BE813"/>
  <c r="BE835"/>
  <c r="BE854"/>
  <c r="BE480"/>
  <c r="BE489"/>
  <c r="BE866"/>
  <c r="BE799"/>
  <c r="BE500"/>
  <c r="BE522"/>
  <c r="BE530"/>
  <c r="BE539"/>
  <c r="BE565"/>
  <c r="BE574"/>
  <c r="BE582"/>
  <c r="BE591"/>
  <c r="BE600"/>
  <c r="BE613"/>
  <c r="BE630"/>
  <c r="BE639"/>
  <c r="BE647"/>
  <c r="BE660"/>
  <c r="BE669"/>
  <c r="BE678"/>
  <c r="BE691"/>
  <c r="BE704"/>
  <c r="BE721"/>
  <c r="BE730"/>
  <c r="BE743"/>
  <c r="BE756"/>
  <c r="BE769"/>
  <c r="BE777"/>
  <c r="BE790"/>
  <c r="BE812"/>
  <c r="BE821"/>
  <c r="BE834"/>
  <c r="BE847"/>
  <c r="BF3"/>
  <c r="BF106" s="1"/>
  <c r="BE488"/>
  <c r="BE867"/>
  <c r="BE499"/>
  <c r="BE534"/>
  <c r="BE553"/>
  <c r="BE575"/>
  <c r="BE594"/>
  <c r="BE616"/>
  <c r="BE638"/>
  <c r="BE657"/>
  <c r="BE679"/>
  <c r="BE698"/>
  <c r="BE720"/>
  <c r="BE742"/>
  <c r="BE761"/>
  <c r="BE783"/>
  <c r="BE815"/>
  <c r="BE837"/>
  <c r="BE76"/>
  <c r="BE141"/>
  <c r="BE193"/>
  <c r="BE219"/>
  <c r="BE245"/>
  <c r="BE271"/>
  <c r="BE297"/>
  <c r="BE323"/>
  <c r="BE349"/>
  <c r="BE375"/>
  <c r="BE401"/>
  <c r="BE427"/>
  <c r="BE453"/>
  <c r="BE487"/>
  <c r="BE864"/>
  <c r="BE506"/>
  <c r="BE518" s="1"/>
  <c r="BE524"/>
  <c r="BE541"/>
  <c r="BE558"/>
  <c r="BE584"/>
  <c r="BE602"/>
  <c r="BE619"/>
  <c r="BE636"/>
  <c r="BE662"/>
  <c r="BE680"/>
  <c r="BE697"/>
  <c r="BE714"/>
  <c r="BE740"/>
  <c r="BE758"/>
  <c r="BE784"/>
  <c r="BE823"/>
  <c r="BE840"/>
  <c r="BE490"/>
  <c r="BE798"/>
  <c r="BE529"/>
  <c r="BE562"/>
  <c r="BE614"/>
  <c r="BE666"/>
  <c r="BE696"/>
  <c r="BE748"/>
  <c r="BE770"/>
  <c r="BE789"/>
  <c r="BE824"/>
  <c r="BE846"/>
  <c r="BE84"/>
  <c r="BE82"/>
  <c r="BE99"/>
  <c r="BE78"/>
  <c r="BE79"/>
  <c r="BE100"/>
  <c r="BE97"/>
  <c r="BE92"/>
  <c r="BE501"/>
  <c r="BE503"/>
  <c r="BE96"/>
  <c r="BE787"/>
  <c r="BE606"/>
  <c r="BE735"/>
  <c r="BE851"/>
  <c r="BE803"/>
  <c r="BE502"/>
  <c r="BE91"/>
  <c r="BE745"/>
  <c r="BE537"/>
  <c r="BE672"/>
  <c r="BE395"/>
  <c r="BE719"/>
  <c r="BE839"/>
  <c r="BE722"/>
  <c r="BE710"/>
  <c r="BE604"/>
  <c r="BE667"/>
  <c r="BE850"/>
  <c r="BE527"/>
  <c r="BE723"/>
  <c r="BE656"/>
  <c r="BE420"/>
  <c r="BE241"/>
  <c r="BE486"/>
  <c r="BE81"/>
  <c r="BE83"/>
  <c r="BE80"/>
  <c r="BE85"/>
  <c r="BE86"/>
  <c r="BE87"/>
  <c r="BE98"/>
  <c r="BE95"/>
  <c r="BE811"/>
  <c r="BE93"/>
  <c r="BE94"/>
  <c r="BE567"/>
  <c r="BE568"/>
  <c r="BE785"/>
  <c r="BE708"/>
  <c r="BE651"/>
  <c r="BE547"/>
  <c r="BE308"/>
  <c r="BE827"/>
  <c r="BE853"/>
  <c r="BE552"/>
  <c r="BE528"/>
  <c r="BE852"/>
  <c r="BE776"/>
  <c r="BE383"/>
  <c r="BE287"/>
  <c r="BE382"/>
  <c r="BE243"/>
  <c r="BE443"/>
  <c r="BE277"/>
  <c r="BE320"/>
  <c r="BE200"/>
  <c r="BE121"/>
  <c r="BE373"/>
  <c r="BE295"/>
  <c r="BE371"/>
  <c r="BE461"/>
  <c r="BE372"/>
  <c r="BE498"/>
  <c r="BE291"/>
  <c r="BE658"/>
  <c r="BE814"/>
  <c r="BE775"/>
  <c r="BE683"/>
  <c r="BE863"/>
  <c r="BE682"/>
  <c r="BE724"/>
  <c r="BE412"/>
  <c r="BE152"/>
  <c r="BE629"/>
  <c r="BE841"/>
  <c r="BE694"/>
  <c r="BE755"/>
  <c r="BE822"/>
  <c r="BE554"/>
  <c r="BE733"/>
  <c r="BE344"/>
  <c r="BE163"/>
  <c r="BE290"/>
  <c r="BE331"/>
  <c r="BE463"/>
  <c r="BE445"/>
  <c r="BE329"/>
  <c r="BE449"/>
  <c r="BE173"/>
  <c r="BE185"/>
  <c r="BE250"/>
  <c r="BE422"/>
  <c r="BE339"/>
  <c r="BE134"/>
  <c r="BE357"/>
  <c r="BE327"/>
  <c r="BE268"/>
  <c r="BE190"/>
  <c r="BE276"/>
  <c r="BE451"/>
  <c r="BE354"/>
  <c r="BE328"/>
  <c r="BE191"/>
  <c r="BE133"/>
  <c r="BE149"/>
  <c r="BE838"/>
  <c r="BE124"/>
  <c r="BE417"/>
  <c r="BE444"/>
  <c r="BE237"/>
  <c r="BE223"/>
  <c r="BE305"/>
  <c r="BE306"/>
  <c r="BE405"/>
  <c r="BE267"/>
  <c r="BE162"/>
  <c r="BE123"/>
  <c r="BE214"/>
  <c r="BE432"/>
  <c r="BE345"/>
  <c r="BE436"/>
  <c r="BE293"/>
  <c r="BE318"/>
  <c r="BE434"/>
  <c r="BE225"/>
  <c r="BE202"/>
  <c r="BE346"/>
  <c r="BE253"/>
  <c r="BE216"/>
  <c r="BE460"/>
  <c r="BE796"/>
  <c r="BE447"/>
  <c r="BE762"/>
  <c r="BE135"/>
  <c r="BE398"/>
  <c r="BE446"/>
  <c r="BE397"/>
  <c r="BE379"/>
  <c r="BE132"/>
  <c r="BE148"/>
  <c r="BE464"/>
  <c r="BE352"/>
  <c r="BE407"/>
  <c r="BE333"/>
  <c r="BE144"/>
  <c r="BE228"/>
  <c r="BE391"/>
  <c r="BE435"/>
  <c r="BE183"/>
  <c r="BE315"/>
  <c r="BE203"/>
  <c r="BE409"/>
  <c r="BE626"/>
  <c r="BE828"/>
  <c r="BE201"/>
  <c r="BE266"/>
  <c r="BE165"/>
  <c r="BE264"/>
  <c r="BE212"/>
  <c r="BE279"/>
  <c r="BE175"/>
  <c r="BE621"/>
  <c r="BE215"/>
  <c r="BE423"/>
  <c r="BE224"/>
  <c r="BE538"/>
  <c r="BE802"/>
  <c r="BE555"/>
  <c r="BE763"/>
  <c r="BE580"/>
  <c r="BE711"/>
  <c r="BE334"/>
  <c r="BE525"/>
  <c r="BE549"/>
  <c r="BE607"/>
  <c r="BE757"/>
  <c r="BE746"/>
  <c r="BE684"/>
  <c r="BE642"/>
  <c r="BE645"/>
  <c r="BE599"/>
  <c r="BE256"/>
  <c r="BE551"/>
  <c r="BE868"/>
  <c r="BE577"/>
  <c r="BE794"/>
  <c r="BE239"/>
  <c r="BE632"/>
  <c r="BE563"/>
  <c r="BE590"/>
  <c r="BE458"/>
  <c r="BE601"/>
  <c r="BE275"/>
  <c r="BE160"/>
  <c r="BE217"/>
  <c r="BE157"/>
  <c r="BE319"/>
  <c r="BE399"/>
  <c r="BE307"/>
  <c r="BE392"/>
  <c r="BE252"/>
  <c r="BE393"/>
  <c r="BE340"/>
  <c r="BE164"/>
  <c r="BE197"/>
  <c r="BE330"/>
  <c r="BE313"/>
  <c r="BE186"/>
  <c r="BE184"/>
  <c r="BE620"/>
  <c r="BE433"/>
  <c r="BE381"/>
  <c r="BE139"/>
  <c r="BE278"/>
  <c r="BE424"/>
  <c r="BE425"/>
  <c r="BE431"/>
  <c r="BE294"/>
  <c r="BE249"/>
  <c r="BE171"/>
  <c r="BE263"/>
  <c r="BE255"/>
  <c r="BE411"/>
  <c r="BE176"/>
  <c r="BE119"/>
  <c r="BE408"/>
  <c r="BE360"/>
  <c r="BE774"/>
  <c r="BE419"/>
  <c r="BE151"/>
  <c r="BE341"/>
  <c r="BE450"/>
  <c r="BE457"/>
  <c r="BE269"/>
  <c r="BE289"/>
  <c r="BE304"/>
  <c r="BE174"/>
  <c r="BE356"/>
  <c r="BE358"/>
  <c r="BE462"/>
  <c r="BE138"/>
  <c r="BE122"/>
  <c r="BE227"/>
  <c r="BE380"/>
  <c r="BE368"/>
  <c r="BE353"/>
  <c r="BE301"/>
  <c r="BE394"/>
  <c r="BE172"/>
  <c r="BE670"/>
  <c r="BE204"/>
  <c r="BE659"/>
  <c r="BE159"/>
  <c r="BE150"/>
  <c r="BE235"/>
  <c r="BE406"/>
  <c r="BE254"/>
  <c r="BE238"/>
  <c r="BE226"/>
  <c r="BE788"/>
  <c r="BE343"/>
  <c r="BE820"/>
  <c r="BE410"/>
  <c r="BE145"/>
  <c r="BE342"/>
  <c r="BE131"/>
  <c r="BE288"/>
  <c r="BE359"/>
  <c r="BE321"/>
  <c r="BE209"/>
  <c r="BE302"/>
  <c r="BE367"/>
  <c r="BE332"/>
  <c r="BE280"/>
  <c r="BE370"/>
  <c r="BE211"/>
  <c r="BE236"/>
  <c r="BE384"/>
  <c r="BE347"/>
  <c r="BE316"/>
  <c r="BE189"/>
  <c r="BE437"/>
  <c r="BE188"/>
  <c r="BE137"/>
  <c r="BE801"/>
  <c r="BE230"/>
  <c r="BE369"/>
  <c r="BE448"/>
  <c r="BE146"/>
  <c r="BE199"/>
  <c r="BE579"/>
  <c r="BE281"/>
  <c r="BE300"/>
  <c r="BE170"/>
  <c r="BE396"/>
  <c r="BE566"/>
  <c r="BE459"/>
  <c r="BE618"/>
  <c r="BE438"/>
  <c r="BE274"/>
  <c r="BE421"/>
  <c r="BE355"/>
  <c r="BE326"/>
  <c r="BE89"/>
  <c r="BE101" s="1"/>
  <c r="BE251"/>
  <c r="BE588"/>
  <c r="BE701"/>
  <c r="BE692"/>
  <c r="BE597"/>
  <c r="BE612"/>
  <c r="BE640"/>
  <c r="BE314"/>
  <c r="BE571"/>
  <c r="BE860"/>
  <c r="BE844"/>
  <c r="BE833"/>
  <c r="BE154"/>
  <c r="BE623"/>
  <c r="BE560"/>
  <c r="BE180"/>
  <c r="BE744"/>
  <c r="BE589"/>
  <c r="BE519"/>
  <c r="BE265"/>
  <c r="BE760"/>
  <c r="BE751"/>
  <c r="BE364"/>
  <c r="BE592"/>
  <c r="BE786"/>
  <c r="BE644"/>
  <c r="BE825"/>
  <c r="BE561"/>
  <c r="BE418"/>
  <c r="BE548"/>
  <c r="BE797"/>
  <c r="BE849"/>
  <c r="BE403"/>
  <c r="BE862"/>
  <c r="BE810"/>
  <c r="BE234"/>
  <c r="BE221"/>
  <c r="BE208"/>
  <c r="BE365"/>
  <c r="BE130"/>
  <c r="BE429"/>
  <c r="BE198"/>
  <c r="BE242"/>
  <c r="BE681"/>
  <c r="BE125"/>
  <c r="BE631"/>
  <c r="BE385"/>
  <c r="BE118"/>
  <c r="BE240"/>
  <c r="BE187"/>
  <c r="BE126"/>
  <c r="BE147"/>
  <c r="BE282"/>
  <c r="BE705"/>
  <c r="BE196"/>
  <c r="BE386"/>
  <c r="BE158"/>
  <c r="BE120"/>
  <c r="BE495"/>
  <c r="BE177"/>
  <c r="BE292"/>
  <c r="BE456"/>
  <c r="BE136"/>
  <c r="BE229"/>
  <c r="BE248"/>
  <c r="BE213"/>
  <c r="BE430"/>
  <c r="BE178"/>
  <c r="BE161"/>
  <c r="BE378"/>
  <c r="BE317"/>
  <c r="BE404"/>
  <c r="BE222"/>
  <c r="BE303"/>
  <c r="BE649"/>
  <c r="BE545"/>
  <c r="BE818"/>
  <c r="BE262"/>
  <c r="BE768"/>
  <c r="BE792"/>
  <c r="BE753"/>
  <c r="BE703"/>
  <c r="BE210"/>
  <c r="BE779"/>
  <c r="BE809"/>
  <c r="BE727"/>
  <c r="BE675"/>
  <c r="BE615"/>
  <c r="BE653"/>
  <c r="BE861"/>
  <c r="BE716"/>
  <c r="BE366"/>
  <c r="BE664"/>
  <c r="BE536"/>
  <c r="BE128"/>
  <c r="BE693"/>
  <c r="BE736"/>
  <c r="BE641"/>
  <c r="BE543"/>
  <c r="BE734"/>
  <c r="BE603"/>
  <c r="BE695"/>
  <c r="BE573"/>
  <c r="BE521"/>
  <c r="BE655"/>
  <c r="BE836"/>
  <c r="BE260"/>
  <c r="BE117"/>
  <c r="BE707"/>
  <c r="BE677"/>
  <c r="BE247"/>
  <c r="BE717"/>
  <c r="BE286"/>
  <c r="BE169"/>
  <c r="BE273"/>
  <c r="BE390"/>
  <c r="BE771"/>
  <c r="BE143"/>
  <c r="BE261"/>
  <c r="BE625"/>
  <c r="BE156"/>
  <c r="BE416"/>
  <c r="BD856"/>
  <c r="BD791"/>
  <c r="BD166"/>
  <c r="BD765"/>
  <c r="BD609"/>
  <c r="BD661"/>
  <c r="BD439"/>
  <c r="BD283"/>
  <c r="BD231"/>
  <c r="BD153"/>
  <c r="BD752"/>
  <c r="BD674"/>
  <c r="BD596"/>
  <c r="BD869"/>
  <c r="BD426"/>
  <c r="BD374"/>
  <c r="BD270"/>
  <c r="BD218"/>
  <c r="BD127"/>
  <c r="BD817"/>
  <c r="BD505"/>
  <c r="BD5" i="24"/>
  <c r="BE4" i="18"/>
  <c r="BD687"/>
  <c r="BD583"/>
  <c r="BD557"/>
  <c r="BD635"/>
  <c r="BD804"/>
  <c r="BD830"/>
  <c r="BD713"/>
  <c r="BD413"/>
  <c r="BD257"/>
  <c r="BD88"/>
  <c r="BD726"/>
  <c r="BD648"/>
  <c r="BD570"/>
  <c r="BD400"/>
  <c r="BD296"/>
  <c r="BD244"/>
  <c r="BD179"/>
  <c r="BD843"/>
  <c r="BD778"/>
  <c r="BD700"/>
  <c r="BD622"/>
  <c r="BD544"/>
  <c r="BD492"/>
  <c r="BD299" l="1"/>
  <c r="BC309"/>
  <c r="BC192"/>
  <c r="BD182"/>
  <c r="BD195"/>
  <c r="BC205"/>
  <c r="BD312"/>
  <c r="BC322"/>
  <c r="BE114"/>
  <c r="BD338"/>
  <c r="BC348"/>
  <c r="BC361"/>
  <c r="BD351"/>
  <c r="BD377"/>
  <c r="BC387"/>
  <c r="BD442"/>
  <c r="BC452"/>
  <c r="BD455"/>
  <c r="BC465"/>
  <c r="BE140"/>
  <c r="BF105"/>
  <c r="BF113"/>
  <c r="BF515"/>
  <c r="BF512"/>
  <c r="BF104"/>
  <c r="BF516"/>
  <c r="BF513"/>
  <c r="BF509"/>
  <c r="BF110"/>
  <c r="BF108"/>
  <c r="BF107"/>
  <c r="BF511"/>
  <c r="BF508"/>
  <c r="BF111"/>
  <c r="BF517"/>
  <c r="BF109"/>
  <c r="BF112"/>
  <c r="BF514"/>
  <c r="BF510"/>
  <c r="BE791"/>
  <c r="BE804"/>
  <c r="BE557"/>
  <c r="BE765"/>
  <c r="BE830"/>
  <c r="BD24" i="24"/>
  <c r="BD32" s="1"/>
  <c r="BE8"/>
  <c r="BE531" i="18"/>
  <c r="BE166"/>
  <c r="BE856"/>
  <c r="BE583"/>
  <c r="BE609"/>
  <c r="BE713"/>
  <c r="BE726"/>
  <c r="BE648"/>
  <c r="BE570"/>
  <c r="BE413"/>
  <c r="BE257"/>
  <c r="BE88"/>
  <c r="BE492"/>
  <c r="BE817"/>
  <c r="BE505"/>
  <c r="BE426"/>
  <c r="BE374"/>
  <c r="BE270"/>
  <c r="BE218"/>
  <c r="BE127"/>
  <c r="BE869"/>
  <c r="BF4"/>
  <c r="BE5" i="24"/>
  <c r="BF491" i="18"/>
  <c r="BF493"/>
  <c r="BF532"/>
  <c r="BF550"/>
  <c r="BF576"/>
  <c r="BF593"/>
  <c r="BF610"/>
  <c r="BF628"/>
  <c r="BF654"/>
  <c r="BF671"/>
  <c r="BF688"/>
  <c r="BF706"/>
  <c r="BF732"/>
  <c r="BF749"/>
  <c r="BF766"/>
  <c r="BF805"/>
  <c r="BF831"/>
  <c r="BF484"/>
  <c r="BF859"/>
  <c r="BF800"/>
  <c r="BF523"/>
  <c r="BF542"/>
  <c r="BF564"/>
  <c r="BF586"/>
  <c r="BF605"/>
  <c r="BF627"/>
  <c r="BF646"/>
  <c r="BF668"/>
  <c r="BF690"/>
  <c r="BF709"/>
  <c r="BF731"/>
  <c r="BF750"/>
  <c r="BF772"/>
  <c r="BF807"/>
  <c r="BF826"/>
  <c r="BF848"/>
  <c r="BF102"/>
  <c r="BF114" s="1"/>
  <c r="BF115"/>
  <c r="BF167"/>
  <c r="BF206"/>
  <c r="BF232"/>
  <c r="BF258"/>
  <c r="BF284"/>
  <c r="BF310"/>
  <c r="BF336"/>
  <c r="BF362"/>
  <c r="BF388"/>
  <c r="BF414"/>
  <c r="BF440"/>
  <c r="BG3"/>
  <c r="BG106" s="1"/>
  <c r="BF485"/>
  <c r="BF857"/>
  <c r="BF795"/>
  <c r="BF496"/>
  <c r="BF504"/>
  <c r="BF526"/>
  <c r="BF535"/>
  <c r="BF556"/>
  <c r="BF569"/>
  <c r="BF578"/>
  <c r="BF587"/>
  <c r="BF595"/>
  <c r="BF608"/>
  <c r="BF617"/>
  <c r="BF634"/>
  <c r="BF643"/>
  <c r="BF652"/>
  <c r="BF665"/>
  <c r="BF673"/>
  <c r="BF686"/>
  <c r="BF699"/>
  <c r="BF712"/>
  <c r="BF725"/>
  <c r="BF738"/>
  <c r="BF747"/>
  <c r="BF764"/>
  <c r="BF773"/>
  <c r="BF782"/>
  <c r="BF808"/>
  <c r="BF816"/>
  <c r="BF829"/>
  <c r="BF842"/>
  <c r="BF855"/>
  <c r="BF490"/>
  <c r="BF798"/>
  <c r="BF529"/>
  <c r="BF562"/>
  <c r="BF614"/>
  <c r="BF666"/>
  <c r="BF696"/>
  <c r="BF748"/>
  <c r="BF770"/>
  <c r="BF789"/>
  <c r="BF824"/>
  <c r="BF846"/>
  <c r="BF483"/>
  <c r="BF864"/>
  <c r="BF506"/>
  <c r="BF518" s="1"/>
  <c r="BF524"/>
  <c r="BF541"/>
  <c r="BF558"/>
  <c r="BF584"/>
  <c r="BF602"/>
  <c r="BF619"/>
  <c r="BF636"/>
  <c r="BF662"/>
  <c r="BF680"/>
  <c r="BF697"/>
  <c r="BF714"/>
  <c r="BF740"/>
  <c r="BF758"/>
  <c r="BF784"/>
  <c r="BF823"/>
  <c r="BF840"/>
  <c r="BF488"/>
  <c r="BF867"/>
  <c r="BF499"/>
  <c r="BF534"/>
  <c r="BF553"/>
  <c r="BF575"/>
  <c r="BF594"/>
  <c r="BF616"/>
  <c r="BF638"/>
  <c r="BF657"/>
  <c r="BF679"/>
  <c r="BF698"/>
  <c r="BF720"/>
  <c r="BF742"/>
  <c r="BF761"/>
  <c r="BF783"/>
  <c r="BF815"/>
  <c r="BF837"/>
  <c r="BF76"/>
  <c r="BF141"/>
  <c r="BF193"/>
  <c r="BF219"/>
  <c r="BF245"/>
  <c r="BF271"/>
  <c r="BF297"/>
  <c r="BF323"/>
  <c r="BF349"/>
  <c r="BF375"/>
  <c r="BF401"/>
  <c r="BF427"/>
  <c r="BF453"/>
  <c r="BF480"/>
  <c r="BF489"/>
  <c r="BF866"/>
  <c r="BF799"/>
  <c r="BF500"/>
  <c r="BF522"/>
  <c r="BF530"/>
  <c r="BF539"/>
  <c r="BF565"/>
  <c r="BF574"/>
  <c r="BF582"/>
  <c r="BF591"/>
  <c r="BF600"/>
  <c r="BF613"/>
  <c r="BF630"/>
  <c r="BF639"/>
  <c r="BF647"/>
  <c r="BF660"/>
  <c r="BF669"/>
  <c r="BF678"/>
  <c r="BF691"/>
  <c r="BF704"/>
  <c r="BF721"/>
  <c r="BF730"/>
  <c r="BF743"/>
  <c r="BF756"/>
  <c r="BF769"/>
  <c r="BF777"/>
  <c r="BF790"/>
  <c r="BF812"/>
  <c r="BF821"/>
  <c r="BF834"/>
  <c r="BF847"/>
  <c r="BF482"/>
  <c r="BF865"/>
  <c r="BF497"/>
  <c r="BF540"/>
  <c r="BF581"/>
  <c r="BF633"/>
  <c r="BF685"/>
  <c r="BF718"/>
  <c r="BF737"/>
  <c r="BF759"/>
  <c r="BF781"/>
  <c r="BF813"/>
  <c r="BF835"/>
  <c r="BF854"/>
  <c r="BF82"/>
  <c r="BF86"/>
  <c r="BF80"/>
  <c r="BF83"/>
  <c r="BF79"/>
  <c r="BF100"/>
  <c r="BF98"/>
  <c r="BF501"/>
  <c r="BF97"/>
  <c r="BF92"/>
  <c r="BF811"/>
  <c r="BF567"/>
  <c r="BF568"/>
  <c r="BF785"/>
  <c r="BF708"/>
  <c r="BF651"/>
  <c r="BF547"/>
  <c r="BF308"/>
  <c r="BF827"/>
  <c r="BF853"/>
  <c r="BF552"/>
  <c r="BF528"/>
  <c r="BF852"/>
  <c r="BF776"/>
  <c r="BF383"/>
  <c r="BF287"/>
  <c r="BF487"/>
  <c r="BF81"/>
  <c r="BF78"/>
  <c r="BF85"/>
  <c r="BF99"/>
  <c r="BF84"/>
  <c r="BF87"/>
  <c r="BF486"/>
  <c r="BF503"/>
  <c r="BF95"/>
  <c r="BF96"/>
  <c r="BF787"/>
  <c r="BF606"/>
  <c r="BF735"/>
  <c r="BF851"/>
  <c r="BF803"/>
  <c r="BF745"/>
  <c r="BF537"/>
  <c r="BF672"/>
  <c r="BF395"/>
  <c r="BF719"/>
  <c r="BF839"/>
  <c r="BF722"/>
  <c r="BF710"/>
  <c r="BF604"/>
  <c r="BF667"/>
  <c r="BF850"/>
  <c r="BF527"/>
  <c r="BF723"/>
  <c r="BF656"/>
  <c r="BF502"/>
  <c r="BF94"/>
  <c r="BF420"/>
  <c r="BF241"/>
  <c r="BF183"/>
  <c r="BF315"/>
  <c r="BF203"/>
  <c r="BF409"/>
  <c r="BF626"/>
  <c r="BF828"/>
  <c r="BF201"/>
  <c r="BF266"/>
  <c r="BF165"/>
  <c r="BF264"/>
  <c r="BF212"/>
  <c r="BF279"/>
  <c r="BF175"/>
  <c r="BF621"/>
  <c r="BF215"/>
  <c r="BF423"/>
  <c r="BF224"/>
  <c r="BF538"/>
  <c r="BF802"/>
  <c r="BF555"/>
  <c r="BF763"/>
  <c r="BF580"/>
  <c r="BF711"/>
  <c r="BF334"/>
  <c r="BF525"/>
  <c r="BF549"/>
  <c r="BF607"/>
  <c r="BF757"/>
  <c r="BF746"/>
  <c r="BF684"/>
  <c r="BF642"/>
  <c r="BF645"/>
  <c r="BF599"/>
  <c r="BF256"/>
  <c r="BF551"/>
  <c r="BF868"/>
  <c r="BF577"/>
  <c r="BF794"/>
  <c r="BF239"/>
  <c r="BF632"/>
  <c r="BF563"/>
  <c r="BF590"/>
  <c r="BF458"/>
  <c r="BF601"/>
  <c r="BF275"/>
  <c r="BF160"/>
  <c r="BF217"/>
  <c r="BF157"/>
  <c r="BF319"/>
  <c r="BF399"/>
  <c r="BF307"/>
  <c r="BF392"/>
  <c r="BF252"/>
  <c r="BF393"/>
  <c r="BF340"/>
  <c r="BF164"/>
  <c r="BF197"/>
  <c r="BF330"/>
  <c r="BF313"/>
  <c r="BF186"/>
  <c r="BF184"/>
  <c r="BF620"/>
  <c r="BF433"/>
  <c r="BF381"/>
  <c r="BF139"/>
  <c r="BF278"/>
  <c r="BF424"/>
  <c r="BF425"/>
  <c r="BF431"/>
  <c r="BF294"/>
  <c r="BF249"/>
  <c r="BF171"/>
  <c r="BF263"/>
  <c r="BF255"/>
  <c r="BF411"/>
  <c r="BF176"/>
  <c r="BF119"/>
  <c r="BF408"/>
  <c r="BF360"/>
  <c r="BF774"/>
  <c r="BF419"/>
  <c r="BF151"/>
  <c r="BF341"/>
  <c r="BF450"/>
  <c r="BF457"/>
  <c r="BF269"/>
  <c r="BF289"/>
  <c r="BF304"/>
  <c r="BF174"/>
  <c r="BF356"/>
  <c r="BF358"/>
  <c r="BF462"/>
  <c r="BF138"/>
  <c r="BF122"/>
  <c r="BF227"/>
  <c r="BF380"/>
  <c r="BF368"/>
  <c r="BF353"/>
  <c r="BF301"/>
  <c r="BF394"/>
  <c r="BF172"/>
  <c r="BF670"/>
  <c r="BF204"/>
  <c r="BF659"/>
  <c r="BF159"/>
  <c r="BF150"/>
  <c r="BF235"/>
  <c r="BF406"/>
  <c r="BF254"/>
  <c r="BF238"/>
  <c r="BF226"/>
  <c r="BF788"/>
  <c r="BF343"/>
  <c r="BF820"/>
  <c r="BF410"/>
  <c r="BF145"/>
  <c r="BF342"/>
  <c r="BF131"/>
  <c r="BF288"/>
  <c r="BF359"/>
  <c r="BF321"/>
  <c r="BF209"/>
  <c r="BF302"/>
  <c r="BF367"/>
  <c r="BF332"/>
  <c r="BF382"/>
  <c r="BF93"/>
  <c r="BF243"/>
  <c r="BF91"/>
  <c r="BF443"/>
  <c r="BF277"/>
  <c r="BF320"/>
  <c r="BF200"/>
  <c r="BF121"/>
  <c r="BF373"/>
  <c r="BF295"/>
  <c r="BF371"/>
  <c r="BF461"/>
  <c r="BF372"/>
  <c r="BF498"/>
  <c r="BF291"/>
  <c r="BF658"/>
  <c r="BF814"/>
  <c r="BF775"/>
  <c r="BF683"/>
  <c r="BF863"/>
  <c r="BF682"/>
  <c r="BF724"/>
  <c r="BF412"/>
  <c r="BF152"/>
  <c r="BF629"/>
  <c r="BF841"/>
  <c r="BF694"/>
  <c r="BF755"/>
  <c r="BF822"/>
  <c r="BF554"/>
  <c r="BF733"/>
  <c r="BF344"/>
  <c r="BF163"/>
  <c r="BF290"/>
  <c r="BF331"/>
  <c r="BF463"/>
  <c r="BF445"/>
  <c r="BF329"/>
  <c r="BF449"/>
  <c r="BF173"/>
  <c r="BF185"/>
  <c r="BF250"/>
  <c r="BF422"/>
  <c r="BF339"/>
  <c r="BF134"/>
  <c r="BF357"/>
  <c r="BF327"/>
  <c r="BF268"/>
  <c r="BF190"/>
  <c r="BF276"/>
  <c r="BF451"/>
  <c r="BF354"/>
  <c r="BF328"/>
  <c r="BF191"/>
  <c r="BF133"/>
  <c r="BF149"/>
  <c r="BF838"/>
  <c r="BF124"/>
  <c r="BF417"/>
  <c r="BF444"/>
  <c r="BF237"/>
  <c r="BF223"/>
  <c r="BF305"/>
  <c r="BF306"/>
  <c r="BF405"/>
  <c r="BF267"/>
  <c r="BF162"/>
  <c r="BF123"/>
  <c r="BF214"/>
  <c r="BF432"/>
  <c r="BF345"/>
  <c r="BF436"/>
  <c r="BF293"/>
  <c r="BF318"/>
  <c r="BF434"/>
  <c r="BF225"/>
  <c r="BF202"/>
  <c r="BF346"/>
  <c r="BF253"/>
  <c r="BF216"/>
  <c r="BF460"/>
  <c r="BF796"/>
  <c r="BF447"/>
  <c r="BF762"/>
  <c r="BF135"/>
  <c r="BF398"/>
  <c r="BF446"/>
  <c r="BF397"/>
  <c r="BF379"/>
  <c r="BF132"/>
  <c r="BF148"/>
  <c r="BF464"/>
  <c r="BF352"/>
  <c r="BF407"/>
  <c r="BF333"/>
  <c r="BF144"/>
  <c r="BF228"/>
  <c r="BF391"/>
  <c r="BF435"/>
  <c r="BF280"/>
  <c r="BF370"/>
  <c r="BF198"/>
  <c r="BF242"/>
  <c r="BF681"/>
  <c r="BF125"/>
  <c r="BF631"/>
  <c r="BF385"/>
  <c r="BF118"/>
  <c r="BF240"/>
  <c r="BF187"/>
  <c r="BF126"/>
  <c r="BF147"/>
  <c r="BF282"/>
  <c r="BF705"/>
  <c r="BF196"/>
  <c r="BF386"/>
  <c r="BF158"/>
  <c r="BF120"/>
  <c r="BF177"/>
  <c r="BF292"/>
  <c r="BF456"/>
  <c r="BF136"/>
  <c r="BF495"/>
  <c r="BF229"/>
  <c r="BF248"/>
  <c r="BF213"/>
  <c r="BF430"/>
  <c r="BF178"/>
  <c r="BF161"/>
  <c r="BF378"/>
  <c r="BF317"/>
  <c r="BF404"/>
  <c r="BF222"/>
  <c r="BF303"/>
  <c r="BF588"/>
  <c r="BF649"/>
  <c r="BF701"/>
  <c r="BF612"/>
  <c r="BF262"/>
  <c r="BF818"/>
  <c r="BF545"/>
  <c r="BF753"/>
  <c r="BF792"/>
  <c r="BF768"/>
  <c r="BF314"/>
  <c r="BF623"/>
  <c r="BF154"/>
  <c r="BF833"/>
  <c r="BF844"/>
  <c r="BF716"/>
  <c r="BF861"/>
  <c r="BF560"/>
  <c r="BF180"/>
  <c r="BF519"/>
  <c r="BF736"/>
  <c r="BF693"/>
  <c r="BF265"/>
  <c r="BF751"/>
  <c r="BF364"/>
  <c r="BF734"/>
  <c r="BF644"/>
  <c r="BF825"/>
  <c r="BF117"/>
  <c r="BF260"/>
  <c r="BF707"/>
  <c r="BF247"/>
  <c r="BF717"/>
  <c r="BF862"/>
  <c r="BF810"/>
  <c r="BF273"/>
  <c r="BF169"/>
  <c r="BF234"/>
  <c r="BF771"/>
  <c r="BF221"/>
  <c r="BF211"/>
  <c r="BF236"/>
  <c r="BF384"/>
  <c r="BF347"/>
  <c r="BF316"/>
  <c r="BF189"/>
  <c r="BF437"/>
  <c r="BF188"/>
  <c r="BF137"/>
  <c r="BF801"/>
  <c r="BF230"/>
  <c r="BF369"/>
  <c r="BF448"/>
  <c r="BF146"/>
  <c r="BF199"/>
  <c r="BF579"/>
  <c r="BF281"/>
  <c r="BF300"/>
  <c r="BF170"/>
  <c r="BF396"/>
  <c r="BF566"/>
  <c r="BF459"/>
  <c r="BF618"/>
  <c r="BF438"/>
  <c r="BF274"/>
  <c r="BF421"/>
  <c r="BF355"/>
  <c r="BF326"/>
  <c r="BF251"/>
  <c r="BF89"/>
  <c r="BF597"/>
  <c r="BF692"/>
  <c r="BF640"/>
  <c r="BF860"/>
  <c r="BF703"/>
  <c r="BF571"/>
  <c r="BF210"/>
  <c r="BF675"/>
  <c r="BF727"/>
  <c r="BF809"/>
  <c r="BF779"/>
  <c r="BF744"/>
  <c r="BF653"/>
  <c r="BF615"/>
  <c r="BF536"/>
  <c r="BF664"/>
  <c r="BF366"/>
  <c r="BF641"/>
  <c r="BF128"/>
  <c r="BF589"/>
  <c r="BF543"/>
  <c r="BF760"/>
  <c r="BF592"/>
  <c r="BF603"/>
  <c r="BF786"/>
  <c r="BF695"/>
  <c r="BF521"/>
  <c r="BF573"/>
  <c r="BF561"/>
  <c r="BF418"/>
  <c r="BF836"/>
  <c r="BF655"/>
  <c r="BF797"/>
  <c r="BF548"/>
  <c r="BF677"/>
  <c r="BF849"/>
  <c r="BF403"/>
  <c r="BF286"/>
  <c r="BF390"/>
  <c r="BF143"/>
  <c r="BF261"/>
  <c r="BF625"/>
  <c r="BF156"/>
  <c r="BF130"/>
  <c r="BF365"/>
  <c r="BF208"/>
  <c r="BF429"/>
  <c r="BF416"/>
  <c r="BE687"/>
  <c r="BE661"/>
  <c r="BE635"/>
  <c r="BE752"/>
  <c r="BE674"/>
  <c r="BE596"/>
  <c r="BE439"/>
  <c r="BE283"/>
  <c r="BE231"/>
  <c r="BE153"/>
  <c r="BE843"/>
  <c r="BE778"/>
  <c r="BE700"/>
  <c r="BE622"/>
  <c r="BE544"/>
  <c r="BE400"/>
  <c r="BE296"/>
  <c r="BE244"/>
  <c r="BE179"/>
  <c r="BE312" l="1"/>
  <c r="BD322"/>
  <c r="BE195"/>
  <c r="BD205"/>
  <c r="BE299"/>
  <c r="BD309"/>
  <c r="BD192"/>
  <c r="BE182"/>
  <c r="BE338"/>
  <c r="BD348"/>
  <c r="BE377"/>
  <c r="BD387"/>
  <c r="BE351"/>
  <c r="BD361"/>
  <c r="BE455"/>
  <c r="BD465"/>
  <c r="BE442"/>
  <c r="BD452"/>
  <c r="BG514"/>
  <c r="BG109"/>
  <c r="BG111"/>
  <c r="BG511"/>
  <c r="BG108"/>
  <c r="BG509"/>
  <c r="BG516"/>
  <c r="BG512"/>
  <c r="BG113"/>
  <c r="BG510"/>
  <c r="BG112"/>
  <c r="BG517"/>
  <c r="BG508"/>
  <c r="BG107"/>
  <c r="BG110"/>
  <c r="BG513"/>
  <c r="BG104"/>
  <c r="BG515"/>
  <c r="BG105"/>
  <c r="BF101"/>
  <c r="BF8" i="24"/>
  <c r="BE24"/>
  <c r="BE32" s="1"/>
  <c r="BF5"/>
  <c r="BG4" i="18"/>
  <c r="BF140"/>
  <c r="BF791"/>
  <c r="BF609"/>
  <c r="BF531"/>
  <c r="BF635"/>
  <c r="BF765"/>
  <c r="BF830"/>
  <c r="BF661"/>
  <c r="BF492"/>
  <c r="BF439"/>
  <c r="BF283"/>
  <c r="BF231"/>
  <c r="BF153"/>
  <c r="BF752"/>
  <c r="BF674"/>
  <c r="BF596"/>
  <c r="BF400"/>
  <c r="BF296"/>
  <c r="BF244"/>
  <c r="BF179"/>
  <c r="BF843"/>
  <c r="BF778"/>
  <c r="BF700"/>
  <c r="BF622"/>
  <c r="BF544"/>
  <c r="BG480"/>
  <c r="BG489"/>
  <c r="BG866"/>
  <c r="BG799"/>
  <c r="BG500"/>
  <c r="BG522"/>
  <c r="BG530"/>
  <c r="BG539"/>
  <c r="BG565"/>
  <c r="BG574"/>
  <c r="BG582"/>
  <c r="BG591"/>
  <c r="BG600"/>
  <c r="BG613"/>
  <c r="BG630"/>
  <c r="BG639"/>
  <c r="BG647"/>
  <c r="BG660"/>
  <c r="BG669"/>
  <c r="BG678"/>
  <c r="BG691"/>
  <c r="BG704"/>
  <c r="BG721"/>
  <c r="BG730"/>
  <c r="BG743"/>
  <c r="BG756"/>
  <c r="BG769"/>
  <c r="BG777"/>
  <c r="BG790"/>
  <c r="BG812"/>
  <c r="BG821"/>
  <c r="BG834"/>
  <c r="BG847"/>
  <c r="BH3"/>
  <c r="BH106" s="1"/>
  <c r="BG859"/>
  <c r="BG800"/>
  <c r="BG523"/>
  <c r="BG542"/>
  <c r="BG564"/>
  <c r="BG586"/>
  <c r="BG605"/>
  <c r="BG627"/>
  <c r="BG646"/>
  <c r="BG668"/>
  <c r="BG690"/>
  <c r="BG709"/>
  <c r="BG731"/>
  <c r="BG750"/>
  <c r="BG772"/>
  <c r="BG807"/>
  <c r="BG826"/>
  <c r="BG848"/>
  <c r="BG102"/>
  <c r="BG114" s="1"/>
  <c r="BG115"/>
  <c r="BG167"/>
  <c r="BG206"/>
  <c r="BG232"/>
  <c r="BG258"/>
  <c r="BG284"/>
  <c r="BG310"/>
  <c r="BG336"/>
  <c r="BG362"/>
  <c r="BG388"/>
  <c r="BG414"/>
  <c r="BG440"/>
  <c r="BG483"/>
  <c r="BG864"/>
  <c r="BG506"/>
  <c r="BG518" s="1"/>
  <c r="BG524"/>
  <c r="BG541"/>
  <c r="BG558"/>
  <c r="BG584"/>
  <c r="BG602"/>
  <c r="BG619"/>
  <c r="BG636"/>
  <c r="BG662"/>
  <c r="BG680"/>
  <c r="BG697"/>
  <c r="BG714"/>
  <c r="BG740"/>
  <c r="BG758"/>
  <c r="BG784"/>
  <c r="BG823"/>
  <c r="BG840"/>
  <c r="BG490"/>
  <c r="BG798"/>
  <c r="BG529"/>
  <c r="BG562"/>
  <c r="BG614"/>
  <c r="BG666"/>
  <c r="BG696"/>
  <c r="BG748"/>
  <c r="BG770"/>
  <c r="BG789"/>
  <c r="BG824"/>
  <c r="BG846"/>
  <c r="BG485"/>
  <c r="BG857"/>
  <c r="BG795"/>
  <c r="BG496"/>
  <c r="BG504"/>
  <c r="BG526"/>
  <c r="BG535"/>
  <c r="BG556"/>
  <c r="BG569"/>
  <c r="BG578"/>
  <c r="BG587"/>
  <c r="BG595"/>
  <c r="BG608"/>
  <c r="BG617"/>
  <c r="BG634"/>
  <c r="BG643"/>
  <c r="BG652"/>
  <c r="BG665"/>
  <c r="BG673"/>
  <c r="BG686"/>
  <c r="BG699"/>
  <c r="BG712"/>
  <c r="BG725"/>
  <c r="BG738"/>
  <c r="BG747"/>
  <c r="BG764"/>
  <c r="BG773"/>
  <c r="BG782"/>
  <c r="BG808"/>
  <c r="BG816"/>
  <c r="BG829"/>
  <c r="BG842"/>
  <c r="BG855"/>
  <c r="BG484"/>
  <c r="BG867"/>
  <c r="BG499"/>
  <c r="BG534"/>
  <c r="BG553"/>
  <c r="BG575"/>
  <c r="BG594"/>
  <c r="BG616"/>
  <c r="BG638"/>
  <c r="BG657"/>
  <c r="BG679"/>
  <c r="BG698"/>
  <c r="BG720"/>
  <c r="BG742"/>
  <c r="BG761"/>
  <c r="BG783"/>
  <c r="BG815"/>
  <c r="BG837"/>
  <c r="BG76"/>
  <c r="BG141"/>
  <c r="BG193"/>
  <c r="BG219"/>
  <c r="BG245"/>
  <c r="BG271"/>
  <c r="BG297"/>
  <c r="BG323"/>
  <c r="BG349"/>
  <c r="BG375"/>
  <c r="BG401"/>
  <c r="BG427"/>
  <c r="BG453"/>
  <c r="BG491"/>
  <c r="BG493"/>
  <c r="BG532"/>
  <c r="BG550"/>
  <c r="BG576"/>
  <c r="BG593"/>
  <c r="BG610"/>
  <c r="BG628"/>
  <c r="BG654"/>
  <c r="BG671"/>
  <c r="BG688"/>
  <c r="BG706"/>
  <c r="BG732"/>
  <c r="BG749"/>
  <c r="BG766"/>
  <c r="BG805"/>
  <c r="BG831"/>
  <c r="BG482"/>
  <c r="BG865"/>
  <c r="BG497"/>
  <c r="BG540"/>
  <c r="BG581"/>
  <c r="BG633"/>
  <c r="BG685"/>
  <c r="BG718"/>
  <c r="BG737"/>
  <c r="BG759"/>
  <c r="BG781"/>
  <c r="BG813"/>
  <c r="BG835"/>
  <c r="BG854"/>
  <c r="BG488"/>
  <c r="BG487"/>
  <c r="BG85"/>
  <c r="BG86"/>
  <c r="BG80"/>
  <c r="BG81"/>
  <c r="BG87"/>
  <c r="BG486"/>
  <c r="BG503"/>
  <c r="BG787"/>
  <c r="BG606"/>
  <c r="BG735"/>
  <c r="BG851"/>
  <c r="BG803"/>
  <c r="BG745"/>
  <c r="BG537"/>
  <c r="BG672"/>
  <c r="BG395"/>
  <c r="BG719"/>
  <c r="BG839"/>
  <c r="BG722"/>
  <c r="BG710"/>
  <c r="BG604"/>
  <c r="BG667"/>
  <c r="BG850"/>
  <c r="BG527"/>
  <c r="BG723"/>
  <c r="BG656"/>
  <c r="BG502"/>
  <c r="BG94"/>
  <c r="BG420"/>
  <c r="BG241"/>
  <c r="BG84"/>
  <c r="BG78"/>
  <c r="BG83"/>
  <c r="BG100"/>
  <c r="BG99"/>
  <c r="BG82"/>
  <c r="BG79"/>
  <c r="BG98"/>
  <c r="BG97"/>
  <c r="BG92"/>
  <c r="BG501"/>
  <c r="BG811"/>
  <c r="BG95"/>
  <c r="BG567"/>
  <c r="BG96"/>
  <c r="BG568"/>
  <c r="BG785"/>
  <c r="BG708"/>
  <c r="BG651"/>
  <c r="BG547"/>
  <c r="BG308"/>
  <c r="BG827"/>
  <c r="BG853"/>
  <c r="BG552"/>
  <c r="BG528"/>
  <c r="BG852"/>
  <c r="BG776"/>
  <c r="BG383"/>
  <c r="BG287"/>
  <c r="BG382"/>
  <c r="BG93"/>
  <c r="BG243"/>
  <c r="BG91"/>
  <c r="BG443"/>
  <c r="BG277"/>
  <c r="BG320"/>
  <c r="BG200"/>
  <c r="BG121"/>
  <c r="BG373"/>
  <c r="BG295"/>
  <c r="BG371"/>
  <c r="BG461"/>
  <c r="BG372"/>
  <c r="BG291"/>
  <c r="BG658"/>
  <c r="BG814"/>
  <c r="BG775"/>
  <c r="BG683"/>
  <c r="BG863"/>
  <c r="BG682"/>
  <c r="BG724"/>
  <c r="BG412"/>
  <c r="BG152"/>
  <c r="BG629"/>
  <c r="BG841"/>
  <c r="BG694"/>
  <c r="BG755"/>
  <c r="BG822"/>
  <c r="BG554"/>
  <c r="BG733"/>
  <c r="BG344"/>
  <c r="BG163"/>
  <c r="BG290"/>
  <c r="BG331"/>
  <c r="BG463"/>
  <c r="BG445"/>
  <c r="BG329"/>
  <c r="BG449"/>
  <c r="BG173"/>
  <c r="BG185"/>
  <c r="BG250"/>
  <c r="BG422"/>
  <c r="BG339"/>
  <c r="BG134"/>
  <c r="BG357"/>
  <c r="BG327"/>
  <c r="BG268"/>
  <c r="BG190"/>
  <c r="BG276"/>
  <c r="BG451"/>
  <c r="BG354"/>
  <c r="BG328"/>
  <c r="BG191"/>
  <c r="BG133"/>
  <c r="BG149"/>
  <c r="BG838"/>
  <c r="BG124"/>
  <c r="BG417"/>
  <c r="BG444"/>
  <c r="BG237"/>
  <c r="BG223"/>
  <c r="BG305"/>
  <c r="BG306"/>
  <c r="BG405"/>
  <c r="BG267"/>
  <c r="BG162"/>
  <c r="BG123"/>
  <c r="BG214"/>
  <c r="BG432"/>
  <c r="BG345"/>
  <c r="BG436"/>
  <c r="BG293"/>
  <c r="BG318"/>
  <c r="BG434"/>
  <c r="BG225"/>
  <c r="BG202"/>
  <c r="BG346"/>
  <c r="BG253"/>
  <c r="BG216"/>
  <c r="BG460"/>
  <c r="BG796"/>
  <c r="BG447"/>
  <c r="BG762"/>
  <c r="BG135"/>
  <c r="BG398"/>
  <c r="BG446"/>
  <c r="BG397"/>
  <c r="BG379"/>
  <c r="BG132"/>
  <c r="BG148"/>
  <c r="BG464"/>
  <c r="BG352"/>
  <c r="BG407"/>
  <c r="BG333"/>
  <c r="BG144"/>
  <c r="BG228"/>
  <c r="BG391"/>
  <c r="BG435"/>
  <c r="BG183"/>
  <c r="BG315"/>
  <c r="BG203"/>
  <c r="BG409"/>
  <c r="BG626"/>
  <c r="BG828"/>
  <c r="BG201"/>
  <c r="BG266"/>
  <c r="BG165"/>
  <c r="BG264"/>
  <c r="BG212"/>
  <c r="BG279"/>
  <c r="BG175"/>
  <c r="BG621"/>
  <c r="BG215"/>
  <c r="BG423"/>
  <c r="BG224"/>
  <c r="BG538"/>
  <c r="BG802"/>
  <c r="BG555"/>
  <c r="BG763"/>
  <c r="BG580"/>
  <c r="BG711"/>
  <c r="BG334"/>
  <c r="BG525"/>
  <c r="BG549"/>
  <c r="BG607"/>
  <c r="BG757"/>
  <c r="BG746"/>
  <c r="BG684"/>
  <c r="BG642"/>
  <c r="BG645"/>
  <c r="BG599"/>
  <c r="BG498"/>
  <c r="BG256"/>
  <c r="BG551"/>
  <c r="BG868"/>
  <c r="BG577"/>
  <c r="BG794"/>
  <c r="BG239"/>
  <c r="BG632"/>
  <c r="BG563"/>
  <c r="BG590"/>
  <c r="BG458"/>
  <c r="BG601"/>
  <c r="BG275"/>
  <c r="BG160"/>
  <c r="BG217"/>
  <c r="BG157"/>
  <c r="BG319"/>
  <c r="BG399"/>
  <c r="BG307"/>
  <c r="BG392"/>
  <c r="BG252"/>
  <c r="BG393"/>
  <c r="BG340"/>
  <c r="BG164"/>
  <c r="BG197"/>
  <c r="BG330"/>
  <c r="BG313"/>
  <c r="BG186"/>
  <c r="BG184"/>
  <c r="BG620"/>
  <c r="BG433"/>
  <c r="BG381"/>
  <c r="BG139"/>
  <c r="BG278"/>
  <c r="BG424"/>
  <c r="BG425"/>
  <c r="BG431"/>
  <c r="BG294"/>
  <c r="BG249"/>
  <c r="BG171"/>
  <c r="BG263"/>
  <c r="BG255"/>
  <c r="BG411"/>
  <c r="BG176"/>
  <c r="BG119"/>
  <c r="BG408"/>
  <c r="BG360"/>
  <c r="BG774"/>
  <c r="BG419"/>
  <c r="BG151"/>
  <c r="BG341"/>
  <c r="BG450"/>
  <c r="BG457"/>
  <c r="BG269"/>
  <c r="BG289"/>
  <c r="BG304"/>
  <c r="BG174"/>
  <c r="BG356"/>
  <c r="BG358"/>
  <c r="BG462"/>
  <c r="BG138"/>
  <c r="BG122"/>
  <c r="BG227"/>
  <c r="BG380"/>
  <c r="BG368"/>
  <c r="BG353"/>
  <c r="BG301"/>
  <c r="BG394"/>
  <c r="BG172"/>
  <c r="BG670"/>
  <c r="BG204"/>
  <c r="BG659"/>
  <c r="BG159"/>
  <c r="BG150"/>
  <c r="BG235"/>
  <c r="BG406"/>
  <c r="BG254"/>
  <c r="BG238"/>
  <c r="BG226"/>
  <c r="BG788"/>
  <c r="BG343"/>
  <c r="BG820"/>
  <c r="BG410"/>
  <c r="BG145"/>
  <c r="BG342"/>
  <c r="BG131"/>
  <c r="BG288"/>
  <c r="BG359"/>
  <c r="BG321"/>
  <c r="BG209"/>
  <c r="BG302"/>
  <c r="BG367"/>
  <c r="BG332"/>
  <c r="BG211"/>
  <c r="BG236"/>
  <c r="BG384"/>
  <c r="BG347"/>
  <c r="BG316"/>
  <c r="BG189"/>
  <c r="BG437"/>
  <c r="BG188"/>
  <c r="BG137"/>
  <c r="BG801"/>
  <c r="BG230"/>
  <c r="BG369"/>
  <c r="BG448"/>
  <c r="BG146"/>
  <c r="BG199"/>
  <c r="BG579"/>
  <c r="BG281"/>
  <c r="BG300"/>
  <c r="BG170"/>
  <c r="BG396"/>
  <c r="BG566"/>
  <c r="BG459"/>
  <c r="BG618"/>
  <c r="BG438"/>
  <c r="BG274"/>
  <c r="BG421"/>
  <c r="BG355"/>
  <c r="BG326"/>
  <c r="BG251"/>
  <c r="BG89"/>
  <c r="BG101" s="1"/>
  <c r="BG649"/>
  <c r="BG692"/>
  <c r="BG597"/>
  <c r="BG612"/>
  <c r="BG818"/>
  <c r="BG262"/>
  <c r="BG314"/>
  <c r="BG768"/>
  <c r="BG792"/>
  <c r="BG753"/>
  <c r="BG623"/>
  <c r="BG675"/>
  <c r="BG844"/>
  <c r="BG180"/>
  <c r="BG664"/>
  <c r="BG615"/>
  <c r="BG653"/>
  <c r="BG736"/>
  <c r="BG589"/>
  <c r="BG519"/>
  <c r="BG760"/>
  <c r="BG543"/>
  <c r="BG364"/>
  <c r="BG592"/>
  <c r="BG825"/>
  <c r="BG418"/>
  <c r="BG573"/>
  <c r="BG117"/>
  <c r="BG260"/>
  <c r="BG707"/>
  <c r="BG677"/>
  <c r="BG548"/>
  <c r="BG797"/>
  <c r="BG849"/>
  <c r="BG403"/>
  <c r="BG862"/>
  <c r="BG234"/>
  <c r="BG286"/>
  <c r="BG390"/>
  <c r="BG261"/>
  <c r="BG143"/>
  <c r="BG625"/>
  <c r="BG156"/>
  <c r="BG429"/>
  <c r="BG365"/>
  <c r="BG130"/>
  <c r="BG416"/>
  <c r="BG280"/>
  <c r="BG370"/>
  <c r="BG198"/>
  <c r="BG242"/>
  <c r="BG681"/>
  <c r="BG125"/>
  <c r="BG631"/>
  <c r="BG385"/>
  <c r="BG118"/>
  <c r="BG240"/>
  <c r="BG187"/>
  <c r="BG126"/>
  <c r="BG147"/>
  <c r="BG282"/>
  <c r="BG705"/>
  <c r="BG196"/>
  <c r="BG386"/>
  <c r="BG158"/>
  <c r="BG120"/>
  <c r="BG177"/>
  <c r="BG292"/>
  <c r="BG456"/>
  <c r="BG136"/>
  <c r="BG229"/>
  <c r="BG248"/>
  <c r="BG213"/>
  <c r="BG430"/>
  <c r="BG178"/>
  <c r="BG495"/>
  <c r="BG161"/>
  <c r="BG378"/>
  <c r="BG317"/>
  <c r="BG404"/>
  <c r="BG222"/>
  <c r="BG303"/>
  <c r="BG588"/>
  <c r="BG701"/>
  <c r="BG545"/>
  <c r="BG640"/>
  <c r="BG210"/>
  <c r="BG571"/>
  <c r="BG703"/>
  <c r="BG860"/>
  <c r="BG833"/>
  <c r="BG809"/>
  <c r="BG727"/>
  <c r="BG779"/>
  <c r="BG154"/>
  <c r="BG366"/>
  <c r="BG536"/>
  <c r="BG716"/>
  <c r="BG744"/>
  <c r="BG560"/>
  <c r="BG861"/>
  <c r="BG641"/>
  <c r="BG693"/>
  <c r="BG128"/>
  <c r="BG265"/>
  <c r="BG751"/>
  <c r="BG734"/>
  <c r="BG603"/>
  <c r="BG695"/>
  <c r="BG786"/>
  <c r="BG644"/>
  <c r="BG521"/>
  <c r="BG561"/>
  <c r="BG655"/>
  <c r="BG836"/>
  <c r="BG717"/>
  <c r="BG247"/>
  <c r="BG810"/>
  <c r="BG169"/>
  <c r="BG273"/>
  <c r="BG771"/>
  <c r="BG221"/>
  <c r="BG208"/>
  <c r="BF687"/>
  <c r="BF583"/>
  <c r="BF856"/>
  <c r="BF166"/>
  <c r="BF804"/>
  <c r="BF557"/>
  <c r="BF713"/>
  <c r="BF413"/>
  <c r="BF257"/>
  <c r="BF88"/>
  <c r="BF726"/>
  <c r="BF648"/>
  <c r="BF570"/>
  <c r="BF869"/>
  <c r="BF426"/>
  <c r="BF374"/>
  <c r="BF270"/>
  <c r="BF218"/>
  <c r="BF127"/>
  <c r="BF817"/>
  <c r="BF505"/>
  <c r="BG557" l="1"/>
  <c r="BE309"/>
  <c r="BF299"/>
  <c r="BE205"/>
  <c r="BF195"/>
  <c r="BE322"/>
  <c r="BF312"/>
  <c r="BF182"/>
  <c r="BE192"/>
  <c r="BF338"/>
  <c r="BE348"/>
  <c r="BE361"/>
  <c r="BF351"/>
  <c r="BF377"/>
  <c r="BE387"/>
  <c r="BF442"/>
  <c r="BE452"/>
  <c r="BE465"/>
  <c r="BF455"/>
  <c r="BH515"/>
  <c r="BH513"/>
  <c r="BH107"/>
  <c r="BH517"/>
  <c r="BH510"/>
  <c r="BH512"/>
  <c r="BH509"/>
  <c r="BH511"/>
  <c r="BH109"/>
  <c r="BH105"/>
  <c r="BH104"/>
  <c r="BH110"/>
  <c r="BH508"/>
  <c r="BH112"/>
  <c r="BH113"/>
  <c r="BH516"/>
  <c r="BH108"/>
  <c r="BH111"/>
  <c r="BH514"/>
  <c r="BG583"/>
  <c r="BG166"/>
  <c r="BG140"/>
  <c r="BG8" i="24"/>
  <c r="BF24"/>
  <c r="BF32" s="1"/>
  <c r="BG713" i="18"/>
  <c r="BG856"/>
  <c r="BH480"/>
  <c r="BH489"/>
  <c r="BH866"/>
  <c r="BH799"/>
  <c r="BH500"/>
  <c r="BH522"/>
  <c r="BH530"/>
  <c r="BH539"/>
  <c r="BH565"/>
  <c r="BH574"/>
  <c r="BH582"/>
  <c r="BH591"/>
  <c r="BH600"/>
  <c r="BH613"/>
  <c r="BH630"/>
  <c r="BH639"/>
  <c r="BH647"/>
  <c r="BH660"/>
  <c r="BH669"/>
  <c r="BH678"/>
  <c r="BH691"/>
  <c r="BH704"/>
  <c r="BH721"/>
  <c r="BH730"/>
  <c r="BH743"/>
  <c r="BH756"/>
  <c r="BH769"/>
  <c r="BH777"/>
  <c r="BH790"/>
  <c r="BH812"/>
  <c r="BH821"/>
  <c r="BH834"/>
  <c r="BH847"/>
  <c r="BH482"/>
  <c r="BH865"/>
  <c r="BH497"/>
  <c r="BH540"/>
  <c r="BH581"/>
  <c r="BH633"/>
  <c r="BH685"/>
  <c r="BH718"/>
  <c r="BH737"/>
  <c r="BH759"/>
  <c r="BH781"/>
  <c r="BH813"/>
  <c r="BH835"/>
  <c r="BH854"/>
  <c r="BH491"/>
  <c r="BH493"/>
  <c r="BH532"/>
  <c r="BH550"/>
  <c r="BH576"/>
  <c r="BH593"/>
  <c r="BH610"/>
  <c r="BH628"/>
  <c r="BH654"/>
  <c r="BH671"/>
  <c r="BH688"/>
  <c r="BH706"/>
  <c r="BH732"/>
  <c r="BH749"/>
  <c r="BH766"/>
  <c r="BH805"/>
  <c r="BH831"/>
  <c r="BH484"/>
  <c r="BH867"/>
  <c r="BH499"/>
  <c r="BH534"/>
  <c r="BH553"/>
  <c r="BH575"/>
  <c r="BH594"/>
  <c r="BH616"/>
  <c r="BH638"/>
  <c r="BH657"/>
  <c r="BH679"/>
  <c r="BH698"/>
  <c r="BH720"/>
  <c r="BH742"/>
  <c r="BH761"/>
  <c r="BH783"/>
  <c r="BH815"/>
  <c r="BH837"/>
  <c r="BH76"/>
  <c r="BH141"/>
  <c r="BH193"/>
  <c r="BH219"/>
  <c r="BH245"/>
  <c r="BH271"/>
  <c r="BH297"/>
  <c r="BH323"/>
  <c r="BH349"/>
  <c r="BH375"/>
  <c r="BH401"/>
  <c r="BH427"/>
  <c r="BH453"/>
  <c r="BH485"/>
  <c r="BH857"/>
  <c r="BH795"/>
  <c r="BH496"/>
  <c r="BH504"/>
  <c r="BH526"/>
  <c r="BH535"/>
  <c r="BH556"/>
  <c r="BH569"/>
  <c r="BH578"/>
  <c r="BH587"/>
  <c r="BH595"/>
  <c r="BH608"/>
  <c r="BH617"/>
  <c r="BH634"/>
  <c r="BH643"/>
  <c r="BH652"/>
  <c r="BH665"/>
  <c r="BH673"/>
  <c r="BH686"/>
  <c r="BH699"/>
  <c r="BH712"/>
  <c r="BH725"/>
  <c r="BH738"/>
  <c r="BH747"/>
  <c r="BH764"/>
  <c r="BH773"/>
  <c r="BH782"/>
  <c r="BH808"/>
  <c r="BH816"/>
  <c r="BH829"/>
  <c r="BH842"/>
  <c r="BH855"/>
  <c r="BH490"/>
  <c r="BH798"/>
  <c r="BH529"/>
  <c r="BH562"/>
  <c r="BH614"/>
  <c r="BH666"/>
  <c r="BH696"/>
  <c r="BH748"/>
  <c r="BH770"/>
  <c r="BH789"/>
  <c r="BH824"/>
  <c r="BH846"/>
  <c r="BH483"/>
  <c r="BH864"/>
  <c r="BH506"/>
  <c r="BH518" s="1"/>
  <c r="BH524"/>
  <c r="BH541"/>
  <c r="BH558"/>
  <c r="BH584"/>
  <c r="BH602"/>
  <c r="BH619"/>
  <c r="BH636"/>
  <c r="BH662"/>
  <c r="BH680"/>
  <c r="BH697"/>
  <c r="BH714"/>
  <c r="BH740"/>
  <c r="BH758"/>
  <c r="BH784"/>
  <c r="BH823"/>
  <c r="BH840"/>
  <c r="BH859"/>
  <c r="BH800"/>
  <c r="BH523"/>
  <c r="BH542"/>
  <c r="BH564"/>
  <c r="BH586"/>
  <c r="BH605"/>
  <c r="BH627"/>
  <c r="BH646"/>
  <c r="BH668"/>
  <c r="BH690"/>
  <c r="BH709"/>
  <c r="BH731"/>
  <c r="BH750"/>
  <c r="BH772"/>
  <c r="BH807"/>
  <c r="BH826"/>
  <c r="BH848"/>
  <c r="BH102"/>
  <c r="BH115"/>
  <c r="BH167"/>
  <c r="BH206"/>
  <c r="BH232"/>
  <c r="BH258"/>
  <c r="BH284"/>
  <c r="BH310"/>
  <c r="BH336"/>
  <c r="BH362"/>
  <c r="BH388"/>
  <c r="BH414"/>
  <c r="BH440"/>
  <c r="BI3"/>
  <c r="BI106" s="1"/>
  <c r="BH84"/>
  <c r="BH82"/>
  <c r="BH100"/>
  <c r="BH99"/>
  <c r="BH78"/>
  <c r="BH86"/>
  <c r="BH487"/>
  <c r="BH79"/>
  <c r="BH486"/>
  <c r="BH503"/>
  <c r="BH501"/>
  <c r="BH811"/>
  <c r="BH92"/>
  <c r="BH567"/>
  <c r="BH96"/>
  <c r="BH568"/>
  <c r="BH785"/>
  <c r="BH708"/>
  <c r="BH651"/>
  <c r="BH547"/>
  <c r="BH308"/>
  <c r="BH827"/>
  <c r="BH853"/>
  <c r="BH552"/>
  <c r="BH528"/>
  <c r="BH852"/>
  <c r="BH776"/>
  <c r="BH383"/>
  <c r="BH287"/>
  <c r="BH488"/>
  <c r="BH83"/>
  <c r="BH85"/>
  <c r="BH80"/>
  <c r="BH87"/>
  <c r="BH81"/>
  <c r="BH98"/>
  <c r="BH787"/>
  <c r="BH606"/>
  <c r="BH735"/>
  <c r="BH97"/>
  <c r="BH851"/>
  <c r="BH803"/>
  <c r="BH745"/>
  <c r="BH537"/>
  <c r="BH672"/>
  <c r="BH395"/>
  <c r="BH719"/>
  <c r="BH839"/>
  <c r="BH722"/>
  <c r="BH710"/>
  <c r="BH604"/>
  <c r="BH667"/>
  <c r="BH850"/>
  <c r="BH527"/>
  <c r="BH723"/>
  <c r="BH656"/>
  <c r="BH502"/>
  <c r="BH420"/>
  <c r="BH94"/>
  <c r="BH241"/>
  <c r="BH183"/>
  <c r="BH315"/>
  <c r="BH203"/>
  <c r="BH409"/>
  <c r="BH626"/>
  <c r="BH828"/>
  <c r="BH201"/>
  <c r="BH266"/>
  <c r="BH165"/>
  <c r="BH264"/>
  <c r="BH212"/>
  <c r="BH279"/>
  <c r="BH175"/>
  <c r="BH621"/>
  <c r="BH215"/>
  <c r="BH95"/>
  <c r="BH423"/>
  <c r="BH224"/>
  <c r="BH538"/>
  <c r="BH802"/>
  <c r="BH555"/>
  <c r="BH763"/>
  <c r="BH580"/>
  <c r="BH711"/>
  <c r="BH334"/>
  <c r="BH525"/>
  <c r="BH549"/>
  <c r="BH607"/>
  <c r="BH757"/>
  <c r="BH746"/>
  <c r="BH684"/>
  <c r="BH642"/>
  <c r="BH645"/>
  <c r="BH599"/>
  <c r="BH498"/>
  <c r="BH256"/>
  <c r="BH551"/>
  <c r="BH868"/>
  <c r="BH577"/>
  <c r="BH794"/>
  <c r="BH239"/>
  <c r="BH632"/>
  <c r="BH563"/>
  <c r="BH590"/>
  <c r="BH458"/>
  <c r="BH601"/>
  <c r="BH275"/>
  <c r="BH160"/>
  <c r="BH217"/>
  <c r="BH157"/>
  <c r="BH319"/>
  <c r="BH399"/>
  <c r="BH307"/>
  <c r="BH392"/>
  <c r="BH252"/>
  <c r="BH393"/>
  <c r="BH340"/>
  <c r="BH164"/>
  <c r="BH197"/>
  <c r="BH330"/>
  <c r="BH313"/>
  <c r="BH186"/>
  <c r="BH184"/>
  <c r="BH620"/>
  <c r="BH433"/>
  <c r="BH381"/>
  <c r="BH139"/>
  <c r="BH278"/>
  <c r="BH424"/>
  <c r="BH425"/>
  <c r="BH431"/>
  <c r="BH294"/>
  <c r="BH249"/>
  <c r="BH171"/>
  <c r="BH263"/>
  <c r="BH255"/>
  <c r="BH411"/>
  <c r="BH176"/>
  <c r="BH119"/>
  <c r="BH408"/>
  <c r="BH360"/>
  <c r="BH774"/>
  <c r="BH419"/>
  <c r="BH151"/>
  <c r="BH341"/>
  <c r="BH450"/>
  <c r="BH457"/>
  <c r="BH269"/>
  <c r="BH289"/>
  <c r="BH304"/>
  <c r="BH174"/>
  <c r="BH356"/>
  <c r="BH358"/>
  <c r="BH462"/>
  <c r="BH138"/>
  <c r="BH122"/>
  <c r="BH227"/>
  <c r="BH380"/>
  <c r="BH368"/>
  <c r="BH353"/>
  <c r="BH301"/>
  <c r="BH394"/>
  <c r="BH172"/>
  <c r="BH670"/>
  <c r="BH204"/>
  <c r="BH659"/>
  <c r="BH159"/>
  <c r="BH150"/>
  <c r="BH235"/>
  <c r="BH406"/>
  <c r="BH254"/>
  <c r="BH238"/>
  <c r="BH226"/>
  <c r="BH788"/>
  <c r="BH343"/>
  <c r="BH820"/>
  <c r="BH410"/>
  <c r="BH145"/>
  <c r="BH342"/>
  <c r="BH131"/>
  <c r="BH288"/>
  <c r="BH359"/>
  <c r="BH321"/>
  <c r="BH209"/>
  <c r="BH302"/>
  <c r="BH367"/>
  <c r="BH332"/>
  <c r="BH382"/>
  <c r="BH93"/>
  <c r="BH243"/>
  <c r="BH91"/>
  <c r="BH443"/>
  <c r="BH277"/>
  <c r="BH320"/>
  <c r="BH200"/>
  <c r="BH121"/>
  <c r="BH373"/>
  <c r="BH295"/>
  <c r="BH371"/>
  <c r="BH461"/>
  <c r="BH372"/>
  <c r="BH291"/>
  <c r="BH658"/>
  <c r="BH814"/>
  <c r="BH775"/>
  <c r="BH683"/>
  <c r="BH863"/>
  <c r="BH682"/>
  <c r="BH724"/>
  <c r="BH412"/>
  <c r="BH152"/>
  <c r="BH629"/>
  <c r="BH841"/>
  <c r="BH694"/>
  <c r="BH755"/>
  <c r="BH822"/>
  <c r="BH554"/>
  <c r="BH733"/>
  <c r="BH344"/>
  <c r="BH163"/>
  <c r="BH290"/>
  <c r="BH331"/>
  <c r="BH463"/>
  <c r="BH445"/>
  <c r="BH329"/>
  <c r="BH449"/>
  <c r="BH173"/>
  <c r="BH185"/>
  <c r="BH250"/>
  <c r="BH422"/>
  <c r="BH339"/>
  <c r="BH134"/>
  <c r="BH357"/>
  <c r="BH327"/>
  <c r="BH268"/>
  <c r="BH190"/>
  <c r="BH276"/>
  <c r="BH451"/>
  <c r="BH354"/>
  <c r="BH328"/>
  <c r="BH191"/>
  <c r="BH133"/>
  <c r="BH149"/>
  <c r="BH838"/>
  <c r="BH124"/>
  <c r="BH417"/>
  <c r="BH444"/>
  <c r="BH237"/>
  <c r="BH223"/>
  <c r="BH305"/>
  <c r="BH306"/>
  <c r="BH405"/>
  <c r="BH267"/>
  <c r="BH162"/>
  <c r="BH123"/>
  <c r="BH214"/>
  <c r="BH432"/>
  <c r="BH345"/>
  <c r="BH436"/>
  <c r="BH293"/>
  <c r="BH318"/>
  <c r="BH434"/>
  <c r="BH225"/>
  <c r="BH202"/>
  <c r="BH346"/>
  <c r="BH253"/>
  <c r="BH216"/>
  <c r="BH460"/>
  <c r="BH796"/>
  <c r="BH447"/>
  <c r="BH762"/>
  <c r="BH135"/>
  <c r="BH398"/>
  <c r="BH446"/>
  <c r="BH397"/>
  <c r="BH379"/>
  <c r="BH132"/>
  <c r="BH148"/>
  <c r="BH464"/>
  <c r="BH352"/>
  <c r="BH407"/>
  <c r="BH333"/>
  <c r="BH144"/>
  <c r="BH228"/>
  <c r="BH391"/>
  <c r="BH435"/>
  <c r="BH280"/>
  <c r="BH370"/>
  <c r="BH198"/>
  <c r="BH242"/>
  <c r="BH681"/>
  <c r="BH125"/>
  <c r="BH631"/>
  <c r="BH385"/>
  <c r="BH118"/>
  <c r="BH240"/>
  <c r="BH187"/>
  <c r="BH126"/>
  <c r="BH147"/>
  <c r="BH282"/>
  <c r="BH705"/>
  <c r="BH196"/>
  <c r="BH386"/>
  <c r="BH158"/>
  <c r="BH120"/>
  <c r="BH177"/>
  <c r="BH292"/>
  <c r="BH456"/>
  <c r="BH136"/>
  <c r="BH229"/>
  <c r="BH248"/>
  <c r="BH213"/>
  <c r="BH430"/>
  <c r="BH178"/>
  <c r="BH161"/>
  <c r="BH378"/>
  <c r="BH317"/>
  <c r="BH404"/>
  <c r="BH222"/>
  <c r="BH303"/>
  <c r="BH588"/>
  <c r="BH692"/>
  <c r="BH612"/>
  <c r="BH262"/>
  <c r="BH818"/>
  <c r="BH753"/>
  <c r="BH768"/>
  <c r="BH703"/>
  <c r="BH210"/>
  <c r="BH154"/>
  <c r="BH844"/>
  <c r="BH623"/>
  <c r="BH727"/>
  <c r="BH809"/>
  <c r="BH833"/>
  <c r="BH861"/>
  <c r="BH744"/>
  <c r="BH180"/>
  <c r="BH589"/>
  <c r="BH641"/>
  <c r="BH736"/>
  <c r="BH128"/>
  <c r="BH751"/>
  <c r="BH364"/>
  <c r="BH786"/>
  <c r="BH695"/>
  <c r="BH836"/>
  <c r="BH655"/>
  <c r="BH260"/>
  <c r="BH797"/>
  <c r="BH548"/>
  <c r="BH677"/>
  <c r="BH707"/>
  <c r="BH247"/>
  <c r="BH849"/>
  <c r="BH403"/>
  <c r="BH273"/>
  <c r="BH286"/>
  <c r="BH143"/>
  <c r="BH221"/>
  <c r="BH130"/>
  <c r="BH365"/>
  <c r="BH208"/>
  <c r="BH211"/>
  <c r="BH236"/>
  <c r="BH384"/>
  <c r="BH347"/>
  <c r="BH316"/>
  <c r="BH189"/>
  <c r="BH437"/>
  <c r="BH188"/>
  <c r="BH137"/>
  <c r="BH801"/>
  <c r="BH230"/>
  <c r="BH369"/>
  <c r="BH448"/>
  <c r="BH146"/>
  <c r="BH199"/>
  <c r="BH579"/>
  <c r="BH281"/>
  <c r="BH300"/>
  <c r="BH170"/>
  <c r="BH396"/>
  <c r="BH566"/>
  <c r="BH459"/>
  <c r="BH618"/>
  <c r="BH438"/>
  <c r="BH274"/>
  <c r="BH421"/>
  <c r="BH355"/>
  <c r="BH326"/>
  <c r="BH251"/>
  <c r="BH495"/>
  <c r="BH89"/>
  <c r="BH649"/>
  <c r="BH701"/>
  <c r="BH597"/>
  <c r="BH640"/>
  <c r="BH545"/>
  <c r="BH792"/>
  <c r="BH314"/>
  <c r="BH571"/>
  <c r="BH860"/>
  <c r="BH779"/>
  <c r="BH675"/>
  <c r="BH560"/>
  <c r="BH615"/>
  <c r="BH653"/>
  <c r="BH716"/>
  <c r="BH536"/>
  <c r="BH664"/>
  <c r="BH366"/>
  <c r="BH693"/>
  <c r="BH519"/>
  <c r="BH265"/>
  <c r="BH760"/>
  <c r="BH543"/>
  <c r="BH592"/>
  <c r="BH734"/>
  <c r="BH418"/>
  <c r="BH603"/>
  <c r="BH825"/>
  <c r="BH644"/>
  <c r="BH573"/>
  <c r="BH521"/>
  <c r="BH561"/>
  <c r="BH117"/>
  <c r="BH717"/>
  <c r="BH862"/>
  <c r="BH810"/>
  <c r="BH234"/>
  <c r="BH169"/>
  <c r="BH771"/>
  <c r="BH390"/>
  <c r="BH261"/>
  <c r="BH625"/>
  <c r="BH156"/>
  <c r="BH429"/>
  <c r="BH416"/>
  <c r="BG531"/>
  <c r="BG687"/>
  <c r="BG765"/>
  <c r="BG843"/>
  <c r="BG778"/>
  <c r="BG700"/>
  <c r="BG622"/>
  <c r="BG544"/>
  <c r="BG439"/>
  <c r="BG283"/>
  <c r="BG231"/>
  <c r="BG153"/>
  <c r="BG752"/>
  <c r="BG674"/>
  <c r="BG596"/>
  <c r="BG426"/>
  <c r="BG374"/>
  <c r="BG270"/>
  <c r="BG218"/>
  <c r="BG127"/>
  <c r="BG5" i="24"/>
  <c r="BH4" i="18"/>
  <c r="BG791"/>
  <c r="BG635"/>
  <c r="BG804"/>
  <c r="BG830"/>
  <c r="BG609"/>
  <c r="BG661"/>
  <c r="BG817"/>
  <c r="BG505"/>
  <c r="BG413"/>
  <c r="BG257"/>
  <c r="BG88"/>
  <c r="BG869"/>
  <c r="BG726"/>
  <c r="BG648"/>
  <c r="BG570"/>
  <c r="BG400"/>
  <c r="BG296"/>
  <c r="BG244"/>
  <c r="BG179"/>
  <c r="BG492"/>
  <c r="BG182" l="1"/>
  <c r="BF192"/>
  <c r="BG312"/>
  <c r="BF322"/>
  <c r="BG195"/>
  <c r="BF205"/>
  <c r="BG299"/>
  <c r="BF309"/>
  <c r="BH791"/>
  <c r="BH804"/>
  <c r="BH713"/>
  <c r="BH101"/>
  <c r="BH114"/>
  <c r="BG338"/>
  <c r="BF348"/>
  <c r="BF387"/>
  <c r="BG377"/>
  <c r="BG351"/>
  <c r="BF361"/>
  <c r="BG455"/>
  <c r="BF465"/>
  <c r="BF452"/>
  <c r="BG442"/>
  <c r="BI111"/>
  <c r="BI516"/>
  <c r="BI112"/>
  <c r="BI110"/>
  <c r="BI105"/>
  <c r="BI511"/>
  <c r="BI512"/>
  <c r="BI517"/>
  <c r="BI513"/>
  <c r="BI514"/>
  <c r="BI108"/>
  <c r="BI113"/>
  <c r="BI508"/>
  <c r="BI104"/>
  <c r="BI109"/>
  <c r="BI509"/>
  <c r="BI510"/>
  <c r="BI107"/>
  <c r="BI515"/>
  <c r="BH687"/>
  <c r="BH557"/>
  <c r="BH8" i="24"/>
  <c r="BG24"/>
  <c r="BG32" s="1"/>
  <c r="BH531" i="18"/>
  <c r="BI4"/>
  <c r="BI5" i="24" s="1"/>
  <c r="BH5"/>
  <c r="BH583" i="18"/>
  <c r="BH856"/>
  <c r="BH830"/>
  <c r="BH400"/>
  <c r="BH296"/>
  <c r="BH244"/>
  <c r="BH179"/>
  <c r="BH726"/>
  <c r="BH648"/>
  <c r="BH570"/>
  <c r="BH869"/>
  <c r="BH413"/>
  <c r="BH257"/>
  <c r="BH88"/>
  <c r="BH817"/>
  <c r="BH505"/>
  <c r="BH492"/>
  <c r="BI480"/>
  <c r="BI489"/>
  <c r="BI866"/>
  <c r="BI799"/>
  <c r="BI500"/>
  <c r="BI522"/>
  <c r="BI530"/>
  <c r="BI539"/>
  <c r="BI565"/>
  <c r="BI574"/>
  <c r="BI582"/>
  <c r="BI591"/>
  <c r="BI600"/>
  <c r="BI613"/>
  <c r="BI630"/>
  <c r="BI639"/>
  <c r="BI647"/>
  <c r="BI660"/>
  <c r="BI669"/>
  <c r="BI678"/>
  <c r="BI691"/>
  <c r="BI704"/>
  <c r="BI721"/>
  <c r="BI730"/>
  <c r="BI743"/>
  <c r="BI756"/>
  <c r="BI769"/>
  <c r="BI777"/>
  <c r="BI790"/>
  <c r="BI812"/>
  <c r="BI821"/>
  <c r="BI834"/>
  <c r="BI847"/>
  <c r="BI482"/>
  <c r="BI865"/>
  <c r="BI497"/>
  <c r="BI540"/>
  <c r="BI581"/>
  <c r="BI633"/>
  <c r="BI685"/>
  <c r="BI718"/>
  <c r="BI737"/>
  <c r="BI759"/>
  <c r="BI781"/>
  <c r="BI813"/>
  <c r="BI835"/>
  <c r="BI854"/>
  <c r="BI491"/>
  <c r="BI493"/>
  <c r="BI532"/>
  <c r="BI550"/>
  <c r="BI576"/>
  <c r="BI593"/>
  <c r="BI610"/>
  <c r="BI628"/>
  <c r="BI654"/>
  <c r="BI671"/>
  <c r="BI688"/>
  <c r="BI706"/>
  <c r="BI732"/>
  <c r="BI749"/>
  <c r="BI766"/>
  <c r="BI805"/>
  <c r="BI831"/>
  <c r="BI484"/>
  <c r="BI867"/>
  <c r="BI499"/>
  <c r="BI534"/>
  <c r="BI553"/>
  <c r="BI575"/>
  <c r="BI594"/>
  <c r="BI616"/>
  <c r="BI638"/>
  <c r="BI657"/>
  <c r="BI679"/>
  <c r="BI698"/>
  <c r="BI720"/>
  <c r="BI742"/>
  <c r="BI761"/>
  <c r="BI783"/>
  <c r="BI815"/>
  <c r="BI837"/>
  <c r="BI76"/>
  <c r="BI141"/>
  <c r="BI193"/>
  <c r="BI219"/>
  <c r="BI245"/>
  <c r="BI271"/>
  <c r="BI297"/>
  <c r="BI323"/>
  <c r="BI349"/>
  <c r="BI375"/>
  <c r="BI401"/>
  <c r="BI427"/>
  <c r="BI453"/>
  <c r="BI485"/>
  <c r="BI857"/>
  <c r="BI795"/>
  <c r="BI496"/>
  <c r="BI504"/>
  <c r="BI526"/>
  <c r="BI535"/>
  <c r="BI556"/>
  <c r="BI569"/>
  <c r="BI578"/>
  <c r="BI587"/>
  <c r="BI595"/>
  <c r="BI608"/>
  <c r="BI617"/>
  <c r="BI634"/>
  <c r="BI643"/>
  <c r="BI652"/>
  <c r="BI665"/>
  <c r="BI673"/>
  <c r="BI686"/>
  <c r="BI699"/>
  <c r="BI712"/>
  <c r="BI725"/>
  <c r="BI738"/>
  <c r="BI747"/>
  <c r="BI764"/>
  <c r="BI773"/>
  <c r="BI782"/>
  <c r="BI808"/>
  <c r="BI816"/>
  <c r="BI829"/>
  <c r="BI842"/>
  <c r="BI855"/>
  <c r="BI490"/>
  <c r="BI798"/>
  <c r="BI529"/>
  <c r="BI562"/>
  <c r="BI614"/>
  <c r="BI666"/>
  <c r="BI696"/>
  <c r="BI748"/>
  <c r="BI770"/>
  <c r="BI789"/>
  <c r="BI824"/>
  <c r="BI846"/>
  <c r="BI483"/>
  <c r="BI864"/>
  <c r="BI506"/>
  <c r="BI518" s="1"/>
  <c r="BI524"/>
  <c r="BI541"/>
  <c r="BI558"/>
  <c r="BI584"/>
  <c r="BI602"/>
  <c r="BI619"/>
  <c r="BI636"/>
  <c r="BI662"/>
  <c r="BI680"/>
  <c r="BI697"/>
  <c r="BI714"/>
  <c r="BI740"/>
  <c r="BI758"/>
  <c r="BI784"/>
  <c r="BI823"/>
  <c r="BI840"/>
  <c r="BI859"/>
  <c r="BI800"/>
  <c r="BI523"/>
  <c r="BI542"/>
  <c r="BI564"/>
  <c r="BI586"/>
  <c r="BI605"/>
  <c r="BI627"/>
  <c r="BI646"/>
  <c r="BI668"/>
  <c r="BI690"/>
  <c r="BI709"/>
  <c r="BI731"/>
  <c r="BI750"/>
  <c r="BI772"/>
  <c r="BI807"/>
  <c r="BI826"/>
  <c r="BI848"/>
  <c r="BI102"/>
  <c r="BI114" s="1"/>
  <c r="BI115"/>
  <c r="BI167"/>
  <c r="BI206"/>
  <c r="BI232"/>
  <c r="BI258"/>
  <c r="BI284"/>
  <c r="BI310"/>
  <c r="BI336"/>
  <c r="BI362"/>
  <c r="BI388"/>
  <c r="BI414"/>
  <c r="BI440"/>
  <c r="BI488"/>
  <c r="BI87"/>
  <c r="BI85"/>
  <c r="BI80"/>
  <c r="BI84"/>
  <c r="BI82"/>
  <c r="BI81"/>
  <c r="BI486"/>
  <c r="BI79"/>
  <c r="BI787"/>
  <c r="BI606"/>
  <c r="BI735"/>
  <c r="BI97"/>
  <c r="BI851"/>
  <c r="BI803"/>
  <c r="BI745"/>
  <c r="BI537"/>
  <c r="BI672"/>
  <c r="BI395"/>
  <c r="BI719"/>
  <c r="BI839"/>
  <c r="BI722"/>
  <c r="BI710"/>
  <c r="BI604"/>
  <c r="BI667"/>
  <c r="BI850"/>
  <c r="BI527"/>
  <c r="BI723"/>
  <c r="BI656"/>
  <c r="BI502"/>
  <c r="BI420"/>
  <c r="BI241"/>
  <c r="BI86"/>
  <c r="BI100"/>
  <c r="BI99"/>
  <c r="BI78"/>
  <c r="BI83"/>
  <c r="BI487"/>
  <c r="BI98"/>
  <c r="BI503"/>
  <c r="BI501"/>
  <c r="BI811"/>
  <c r="BI92"/>
  <c r="BI567"/>
  <c r="BI568"/>
  <c r="BI785"/>
  <c r="BI708"/>
  <c r="BI651"/>
  <c r="BI547"/>
  <c r="BI308"/>
  <c r="BI827"/>
  <c r="BI853"/>
  <c r="BI552"/>
  <c r="BI528"/>
  <c r="BI852"/>
  <c r="BI776"/>
  <c r="BI383"/>
  <c r="BI287"/>
  <c r="BI96"/>
  <c r="BI382"/>
  <c r="BI93"/>
  <c r="BI243"/>
  <c r="BI91"/>
  <c r="BI443"/>
  <c r="BI277"/>
  <c r="BI320"/>
  <c r="BI200"/>
  <c r="BI94"/>
  <c r="BI121"/>
  <c r="BI373"/>
  <c r="BI295"/>
  <c r="BI371"/>
  <c r="BI461"/>
  <c r="BI372"/>
  <c r="BI291"/>
  <c r="BI658"/>
  <c r="BI814"/>
  <c r="BI775"/>
  <c r="BI683"/>
  <c r="BI863"/>
  <c r="BI682"/>
  <c r="BI724"/>
  <c r="BI412"/>
  <c r="BI152"/>
  <c r="BI629"/>
  <c r="BI841"/>
  <c r="BI694"/>
  <c r="BI755"/>
  <c r="BI822"/>
  <c r="BI554"/>
  <c r="BI733"/>
  <c r="BI344"/>
  <c r="BI163"/>
  <c r="BI290"/>
  <c r="BI331"/>
  <c r="BI463"/>
  <c r="BI445"/>
  <c r="BI329"/>
  <c r="BI449"/>
  <c r="BI173"/>
  <c r="BI185"/>
  <c r="BI250"/>
  <c r="BI422"/>
  <c r="BI339"/>
  <c r="BI134"/>
  <c r="BI357"/>
  <c r="BI327"/>
  <c r="BI268"/>
  <c r="BI190"/>
  <c r="BI276"/>
  <c r="BI451"/>
  <c r="BI354"/>
  <c r="BI328"/>
  <c r="BI191"/>
  <c r="BI133"/>
  <c r="BI149"/>
  <c r="BI838"/>
  <c r="BI124"/>
  <c r="BI417"/>
  <c r="BI444"/>
  <c r="BI237"/>
  <c r="BI223"/>
  <c r="BI305"/>
  <c r="BI306"/>
  <c r="BI405"/>
  <c r="BI267"/>
  <c r="BI162"/>
  <c r="BI123"/>
  <c r="BI214"/>
  <c r="BI432"/>
  <c r="BI345"/>
  <c r="BI436"/>
  <c r="BI293"/>
  <c r="BI318"/>
  <c r="BI434"/>
  <c r="BI225"/>
  <c r="BI202"/>
  <c r="BI346"/>
  <c r="BI253"/>
  <c r="BI216"/>
  <c r="BI460"/>
  <c r="BI796"/>
  <c r="BI447"/>
  <c r="BI762"/>
  <c r="BI135"/>
  <c r="BI398"/>
  <c r="BI446"/>
  <c r="BI397"/>
  <c r="BI379"/>
  <c r="BI132"/>
  <c r="BI148"/>
  <c r="BI464"/>
  <c r="BI352"/>
  <c r="BI407"/>
  <c r="BI333"/>
  <c r="BI144"/>
  <c r="BI228"/>
  <c r="BI391"/>
  <c r="BI435"/>
  <c r="BI183"/>
  <c r="BI315"/>
  <c r="BI203"/>
  <c r="BI409"/>
  <c r="BI626"/>
  <c r="BI828"/>
  <c r="BI201"/>
  <c r="BI266"/>
  <c r="BI165"/>
  <c r="BI264"/>
  <c r="BI212"/>
  <c r="BI279"/>
  <c r="BI175"/>
  <c r="BI621"/>
  <c r="BI215"/>
  <c r="BI95"/>
  <c r="BI423"/>
  <c r="BI224"/>
  <c r="BI538"/>
  <c r="BI802"/>
  <c r="BI555"/>
  <c r="BI763"/>
  <c r="BI580"/>
  <c r="BI711"/>
  <c r="BI334"/>
  <c r="BI525"/>
  <c r="BI549"/>
  <c r="BI607"/>
  <c r="BI757"/>
  <c r="BI746"/>
  <c r="BI684"/>
  <c r="BI642"/>
  <c r="BI645"/>
  <c r="BI599"/>
  <c r="BI498"/>
  <c r="BI256"/>
  <c r="BI551"/>
  <c r="BI868"/>
  <c r="BI577"/>
  <c r="BI794"/>
  <c r="BI239"/>
  <c r="BI632"/>
  <c r="BI563"/>
  <c r="BI590"/>
  <c r="BI458"/>
  <c r="BI601"/>
  <c r="BI275"/>
  <c r="BI160"/>
  <c r="BI217"/>
  <c r="BI157"/>
  <c r="BI319"/>
  <c r="BI399"/>
  <c r="BI307"/>
  <c r="BI392"/>
  <c r="BI252"/>
  <c r="BI393"/>
  <c r="BI340"/>
  <c r="BI164"/>
  <c r="BI197"/>
  <c r="BI330"/>
  <c r="BI313"/>
  <c r="BI186"/>
  <c r="BI184"/>
  <c r="BI620"/>
  <c r="BI433"/>
  <c r="BI381"/>
  <c r="BI139"/>
  <c r="BI278"/>
  <c r="BI424"/>
  <c r="BI425"/>
  <c r="BI431"/>
  <c r="BI294"/>
  <c r="BI249"/>
  <c r="BI171"/>
  <c r="BI263"/>
  <c r="BI255"/>
  <c r="BI411"/>
  <c r="BI176"/>
  <c r="BI119"/>
  <c r="BI408"/>
  <c r="BI360"/>
  <c r="BI774"/>
  <c r="BI419"/>
  <c r="BI151"/>
  <c r="BI341"/>
  <c r="BI450"/>
  <c r="BI457"/>
  <c r="BI269"/>
  <c r="BI289"/>
  <c r="BI304"/>
  <c r="BI174"/>
  <c r="BI356"/>
  <c r="BI358"/>
  <c r="BI462"/>
  <c r="BI138"/>
  <c r="BI122"/>
  <c r="BI227"/>
  <c r="BI380"/>
  <c r="BI368"/>
  <c r="BI353"/>
  <c r="BI301"/>
  <c r="BI394"/>
  <c r="BI172"/>
  <c r="BI670"/>
  <c r="BI204"/>
  <c r="BI659"/>
  <c r="BI159"/>
  <c r="BI150"/>
  <c r="BI235"/>
  <c r="BI406"/>
  <c r="BI254"/>
  <c r="BI238"/>
  <c r="BI226"/>
  <c r="BI788"/>
  <c r="BI343"/>
  <c r="BI820"/>
  <c r="BI410"/>
  <c r="BI145"/>
  <c r="BI342"/>
  <c r="BI131"/>
  <c r="BI288"/>
  <c r="BI359"/>
  <c r="BI321"/>
  <c r="BI209"/>
  <c r="BI302"/>
  <c r="BI367"/>
  <c r="BI332"/>
  <c r="BI280"/>
  <c r="BI370"/>
  <c r="BI211"/>
  <c r="BI236"/>
  <c r="BI384"/>
  <c r="BI347"/>
  <c r="BI316"/>
  <c r="BI189"/>
  <c r="BI437"/>
  <c r="BI188"/>
  <c r="BI137"/>
  <c r="BI801"/>
  <c r="BI230"/>
  <c r="BI369"/>
  <c r="BI448"/>
  <c r="BI146"/>
  <c r="BI199"/>
  <c r="BI579"/>
  <c r="BI281"/>
  <c r="BI300"/>
  <c r="BI170"/>
  <c r="BI396"/>
  <c r="BI566"/>
  <c r="BI459"/>
  <c r="BI618"/>
  <c r="BI438"/>
  <c r="BI274"/>
  <c r="BI421"/>
  <c r="BI355"/>
  <c r="BI326"/>
  <c r="BI251"/>
  <c r="BI495"/>
  <c r="BI588"/>
  <c r="BI649"/>
  <c r="BI612"/>
  <c r="BI692"/>
  <c r="BI545"/>
  <c r="BI262"/>
  <c r="BI818"/>
  <c r="BI314"/>
  <c r="BI753"/>
  <c r="BI571"/>
  <c r="BI809"/>
  <c r="BI727"/>
  <c r="BI623"/>
  <c r="BI844"/>
  <c r="BI154"/>
  <c r="BI366"/>
  <c r="BI664"/>
  <c r="BI536"/>
  <c r="BI861"/>
  <c r="BI180"/>
  <c r="BI744"/>
  <c r="BI560"/>
  <c r="BI128"/>
  <c r="BI736"/>
  <c r="BI641"/>
  <c r="BI693"/>
  <c r="BI760"/>
  <c r="BI364"/>
  <c r="BI592"/>
  <c r="BI418"/>
  <c r="BI603"/>
  <c r="BI695"/>
  <c r="BI644"/>
  <c r="BI573"/>
  <c r="BI655"/>
  <c r="BI836"/>
  <c r="BI117"/>
  <c r="BI707"/>
  <c r="BI548"/>
  <c r="BI247"/>
  <c r="BI169"/>
  <c r="BI273"/>
  <c r="BI390"/>
  <c r="BI771"/>
  <c r="BI143"/>
  <c r="BI625"/>
  <c r="BI365"/>
  <c r="BI429"/>
  <c r="BI416"/>
  <c r="BI198"/>
  <c r="BI242"/>
  <c r="BI681"/>
  <c r="BI125"/>
  <c r="BI631"/>
  <c r="BI385"/>
  <c r="BI118"/>
  <c r="BI240"/>
  <c r="BI187"/>
  <c r="BI126"/>
  <c r="BI147"/>
  <c r="BI282"/>
  <c r="BI705"/>
  <c r="BI196"/>
  <c r="BI386"/>
  <c r="BI158"/>
  <c r="BI120"/>
  <c r="BI177"/>
  <c r="BI292"/>
  <c r="BI456"/>
  <c r="BI136"/>
  <c r="BI229"/>
  <c r="BI248"/>
  <c r="BI213"/>
  <c r="BI430"/>
  <c r="BI178"/>
  <c r="BI161"/>
  <c r="BI378"/>
  <c r="BI317"/>
  <c r="BI404"/>
  <c r="BI222"/>
  <c r="BI303"/>
  <c r="BI89"/>
  <c r="BI701"/>
  <c r="BI597"/>
  <c r="BI640"/>
  <c r="BI860"/>
  <c r="BI768"/>
  <c r="BI792"/>
  <c r="BI210"/>
  <c r="BI703"/>
  <c r="BI833"/>
  <c r="BI675"/>
  <c r="BI779"/>
  <c r="BI653"/>
  <c r="BI615"/>
  <c r="BI716"/>
  <c r="BI519"/>
  <c r="BI589"/>
  <c r="BI265"/>
  <c r="BI543"/>
  <c r="BI751"/>
  <c r="BI734"/>
  <c r="BI786"/>
  <c r="BI825"/>
  <c r="BI521"/>
  <c r="BI561"/>
  <c r="BI260"/>
  <c r="BI403"/>
  <c r="BI677"/>
  <c r="BI797"/>
  <c r="BI849"/>
  <c r="BI717"/>
  <c r="BI862"/>
  <c r="BI810"/>
  <c r="BI286"/>
  <c r="BI234"/>
  <c r="BI261"/>
  <c r="BI156"/>
  <c r="BI221"/>
  <c r="BI208"/>
  <c r="BI130"/>
  <c r="BH609"/>
  <c r="BH661"/>
  <c r="BH140"/>
  <c r="BH635"/>
  <c r="BH166"/>
  <c r="BH765"/>
  <c r="BH426"/>
  <c r="BH374"/>
  <c r="BH270"/>
  <c r="BH218"/>
  <c r="BH127"/>
  <c r="BH752"/>
  <c r="BH674"/>
  <c r="BH596"/>
  <c r="BH439"/>
  <c r="BH283"/>
  <c r="BH231"/>
  <c r="BH153"/>
  <c r="BH843"/>
  <c r="BH778"/>
  <c r="BH700"/>
  <c r="BH622"/>
  <c r="BH544"/>
  <c r="BH299" l="1"/>
  <c r="BG309"/>
  <c r="BH195"/>
  <c r="BG205"/>
  <c r="BH312"/>
  <c r="BG322"/>
  <c r="BH182"/>
  <c r="BG192"/>
  <c r="BI101"/>
  <c r="BH338"/>
  <c r="BG348"/>
  <c r="BH351"/>
  <c r="BG361"/>
  <c r="BH377"/>
  <c r="BG387"/>
  <c r="BH442"/>
  <c r="BG452"/>
  <c r="BH455"/>
  <c r="BG465"/>
  <c r="BI609"/>
  <c r="BI8" i="24"/>
  <c r="BI24" s="1"/>
  <c r="BI32" s="1"/>
  <c r="BH24"/>
  <c r="BH32" s="1"/>
  <c r="BI687" i="18"/>
  <c r="BI856"/>
  <c r="BI400"/>
  <c r="BI296"/>
  <c r="BI244"/>
  <c r="BI179"/>
  <c r="BI726"/>
  <c r="BI648"/>
  <c r="BI570"/>
  <c r="BI869"/>
  <c r="BI413"/>
  <c r="BI257"/>
  <c r="BI88"/>
  <c r="BI817"/>
  <c r="BI505"/>
  <c r="BI492"/>
  <c r="BI804"/>
  <c r="BI583"/>
  <c r="BI661"/>
  <c r="BI531"/>
  <c r="BI791"/>
  <c r="BI713"/>
  <c r="BI140"/>
  <c r="BI166"/>
  <c r="BI635"/>
  <c r="BI765"/>
  <c r="BI830"/>
  <c r="BI557"/>
  <c r="BI426"/>
  <c r="BI374"/>
  <c r="BI270"/>
  <c r="BI218"/>
  <c r="BI127"/>
  <c r="BI752"/>
  <c r="BI674"/>
  <c r="BI596"/>
  <c r="BI439"/>
  <c r="BI283"/>
  <c r="BI231"/>
  <c r="BI153"/>
  <c r="BI843"/>
  <c r="BI778"/>
  <c r="BI700"/>
  <c r="BI622"/>
  <c r="BI544"/>
  <c r="BI182" l="1"/>
  <c r="BI192" s="1"/>
  <c r="BH192"/>
  <c r="BH322"/>
  <c r="BI312"/>
  <c r="BI322" s="1"/>
  <c r="BH205"/>
  <c r="BI195"/>
  <c r="BI205" s="1"/>
  <c r="BH309"/>
  <c r="BI299"/>
  <c r="BI309" s="1"/>
  <c r="BH348"/>
  <c r="BI338"/>
  <c r="BI348" s="1"/>
  <c r="BI377"/>
  <c r="BI387" s="1"/>
  <c r="BH387"/>
  <c r="BH361"/>
  <c r="BI351"/>
  <c r="BI361" s="1"/>
  <c r="BI455"/>
  <c r="BI465" s="1"/>
  <c r="BH465"/>
  <c r="BI442"/>
  <c r="BI452" s="1"/>
  <c r="BH452"/>
  <c r="G128" i="1" l="1"/>
  <c r="G71"/>
  <c r="Q72" s="1"/>
  <c r="G230"/>
  <c r="G173"/>
  <c r="Q174" s="1"/>
  <c r="G241" l="1"/>
  <c r="H729" i="18"/>
  <c r="H739" s="1"/>
  <c r="H479" s="1"/>
  <c r="H33" i="24" s="1"/>
  <c r="I729" i="18"/>
  <c r="I739" s="1"/>
  <c r="I479" s="1"/>
  <c r="I33" i="24" s="1"/>
  <c r="I325" i="18"/>
  <c r="I335" s="1"/>
  <c r="I75" s="1"/>
  <c r="I472" s="1"/>
  <c r="J729"/>
  <c r="J739" s="1"/>
  <c r="J479" s="1"/>
  <c r="J33" i="24" s="1"/>
  <c r="H325" i="18"/>
  <c r="H335" s="1"/>
  <c r="H75" s="1"/>
  <c r="H472" s="1"/>
  <c r="J325"/>
  <c r="J335" s="1"/>
  <c r="J75" s="1"/>
  <c r="J472" s="1"/>
  <c r="K729"/>
  <c r="K739" s="1"/>
  <c r="K479" s="1"/>
  <c r="K33" i="24" s="1"/>
  <c r="K325" i="18"/>
  <c r="K335" s="1"/>
  <c r="K75" s="1"/>
  <c r="K472" s="1"/>
  <c r="L729"/>
  <c r="L739" s="1"/>
  <c r="L479" s="1"/>
  <c r="L33" i="24" s="1"/>
  <c r="L325" i="18"/>
  <c r="L335" s="1"/>
  <c r="L75" s="1"/>
  <c r="L472" s="1"/>
  <c r="M325"/>
  <c r="M335" s="1"/>
  <c r="M75" s="1"/>
  <c r="M472" s="1"/>
  <c r="N325"/>
  <c r="N335" s="1"/>
  <c r="N75" s="1"/>
  <c r="N472" s="1"/>
  <c r="O325"/>
  <c r="O335" s="1"/>
  <c r="O75" s="1"/>
  <c r="O472" s="1"/>
  <c r="P325"/>
  <c r="P335" s="1"/>
  <c r="P75" s="1"/>
  <c r="P472" s="1"/>
  <c r="Q325"/>
  <c r="Q335" s="1"/>
  <c r="Q75" s="1"/>
  <c r="Q472" s="1"/>
  <c r="R325"/>
  <c r="R335" s="1"/>
  <c r="R75" s="1"/>
  <c r="R472" s="1"/>
  <c r="S325"/>
  <c r="S335" s="1"/>
  <c r="S75" s="1"/>
  <c r="S472" s="1"/>
  <c r="T325"/>
  <c r="T335" s="1"/>
  <c r="T75" s="1"/>
  <c r="T472" s="1"/>
  <c r="U325"/>
  <c r="U335" s="1"/>
  <c r="U75" s="1"/>
  <c r="U472" s="1"/>
  <c r="V325"/>
  <c r="V335" s="1"/>
  <c r="V75" s="1"/>
  <c r="V472" s="1"/>
  <c r="W325"/>
  <c r="W335" s="1"/>
  <c r="W75" s="1"/>
  <c r="W472" s="1"/>
  <c r="X325"/>
  <c r="X335" s="1"/>
  <c r="X75" s="1"/>
  <c r="X472" s="1"/>
  <c r="Y325"/>
  <c r="Y335" s="1"/>
  <c r="Y75" s="1"/>
  <c r="Y472" s="1"/>
  <c r="Z325"/>
  <c r="Z335" s="1"/>
  <c r="Z75" s="1"/>
  <c r="Z472" s="1"/>
  <c r="AA325"/>
  <c r="AA335" s="1"/>
  <c r="AA75" s="1"/>
  <c r="AA472" s="1"/>
  <c r="AB325"/>
  <c r="AB335" s="1"/>
  <c r="AB75" s="1"/>
  <c r="AB472" s="1"/>
  <c r="AC325"/>
  <c r="AC335" s="1"/>
  <c r="AC75" s="1"/>
  <c r="AC472" s="1"/>
  <c r="AD325"/>
  <c r="AD335" s="1"/>
  <c r="AD75" s="1"/>
  <c r="AD472" s="1"/>
  <c r="AE325"/>
  <c r="AE335" s="1"/>
  <c r="AE75" s="1"/>
  <c r="AE472" s="1"/>
  <c r="AF325"/>
  <c r="AF335" s="1"/>
  <c r="AF75" s="1"/>
  <c r="AF472" s="1"/>
  <c r="AG325"/>
  <c r="AG335" s="1"/>
  <c r="AG75" s="1"/>
  <c r="AG472" s="1"/>
  <c r="AH325"/>
  <c r="AH335" s="1"/>
  <c r="AH75" s="1"/>
  <c r="AH472" s="1"/>
  <c r="AI325"/>
  <c r="AI335" s="1"/>
  <c r="AI75" s="1"/>
  <c r="AI472" s="1"/>
  <c r="AJ325"/>
  <c r="AJ335" s="1"/>
  <c r="AJ75" s="1"/>
  <c r="AJ472" s="1"/>
  <c r="AK325"/>
  <c r="AK335" s="1"/>
  <c r="AK75" s="1"/>
  <c r="AK472" s="1"/>
  <c r="AL325"/>
  <c r="AL335" s="1"/>
  <c r="AL75" s="1"/>
  <c r="AL472" s="1"/>
  <c r="AM325"/>
  <c r="AM335" s="1"/>
  <c r="AM75" s="1"/>
  <c r="AM472" s="1"/>
  <c r="AN325"/>
  <c r="AN335" s="1"/>
  <c r="AN75" s="1"/>
  <c r="AN472" s="1"/>
  <c r="AO325"/>
  <c r="AO335" s="1"/>
  <c r="AO75" s="1"/>
  <c r="AO472" s="1"/>
  <c r="AP325"/>
  <c r="AP335" s="1"/>
  <c r="AP75" s="1"/>
  <c r="AP472" s="1"/>
  <c r="AQ325"/>
  <c r="AQ335" s="1"/>
  <c r="AQ75" s="1"/>
  <c r="AQ472" s="1"/>
  <c r="AR325"/>
  <c r="AR335" s="1"/>
  <c r="AR75" s="1"/>
  <c r="AR472" s="1"/>
  <c r="AS325"/>
  <c r="AS335" s="1"/>
  <c r="AS75" s="1"/>
  <c r="AS472" s="1"/>
  <c r="AT325"/>
  <c r="AT335" s="1"/>
  <c r="AT75" s="1"/>
  <c r="AT472" s="1"/>
  <c r="AU325"/>
  <c r="AU335" s="1"/>
  <c r="AU75" s="1"/>
  <c r="AU472" s="1"/>
  <c r="AV325"/>
  <c r="AV335" s="1"/>
  <c r="AV75" s="1"/>
  <c r="AV472" s="1"/>
  <c r="AW325"/>
  <c r="AW335" s="1"/>
  <c r="AW75" s="1"/>
  <c r="AW472" s="1"/>
  <c r="AX325"/>
  <c r="AX335" s="1"/>
  <c r="AX75" s="1"/>
  <c r="AX472" s="1"/>
  <c r="G139" i="1"/>
  <c r="Q140" s="1"/>
  <c r="G30" i="18"/>
  <c r="M729" l="1"/>
  <c r="M739" s="1"/>
  <c r="M479" s="1"/>
  <c r="M33" i="24" s="1"/>
  <c r="G61" i="18"/>
  <c r="G41" s="1"/>
  <c r="G10"/>
  <c r="G466" s="1"/>
  <c r="K876"/>
  <c r="J876"/>
  <c r="Q242" i="1"/>
  <c r="G870" i="18"/>
  <c r="H870" s="1"/>
  <c r="I870" s="1"/>
  <c r="J870" s="1"/>
  <c r="K870" s="1"/>
  <c r="L870" s="1"/>
  <c r="M870" s="1"/>
  <c r="AY325"/>
  <c r="AZ325" s="1"/>
  <c r="AZ335" s="1"/>
  <c r="AZ75" s="1"/>
  <c r="AZ472" s="1"/>
  <c r="H876"/>
  <c r="I876"/>
  <c r="N729" l="1"/>
  <c r="O729" s="1"/>
  <c r="AY335"/>
  <c r="AY75" s="1"/>
  <c r="AY472" s="1"/>
  <c r="G54" i="24"/>
  <c r="G9" i="7942"/>
  <c r="G51" i="24"/>
  <c r="F51" s="1"/>
  <c r="G875" i="18"/>
  <c r="BA325"/>
  <c r="BA335" s="1"/>
  <c r="BA75" s="1"/>
  <c r="BA472" s="1"/>
  <c r="L876"/>
  <c r="H467"/>
  <c r="H475" s="1"/>
  <c r="G474"/>
  <c r="H466"/>
  <c r="O739" l="1"/>
  <c r="O479" s="1"/>
  <c r="O33" i="24" s="1"/>
  <c r="P729" i="18"/>
  <c r="P739" s="1"/>
  <c r="P479" s="1"/>
  <c r="P33" i="24" s="1"/>
  <c r="N739" i="18"/>
  <c r="N479" s="1"/>
  <c r="H86" i="24"/>
  <c r="M876" i="18"/>
  <c r="N876" s="1"/>
  <c r="H874"/>
  <c r="H8" i="7942"/>
  <c r="G878" i="18"/>
  <c r="H249" i="1"/>
  <c r="H250" s="1"/>
  <c r="H471" i="18"/>
  <c r="H49" i="24"/>
  <c r="H12"/>
  <c r="L875" i="18"/>
  <c r="M875" s="1"/>
  <c r="G10" i="7942"/>
  <c r="G31"/>
  <c r="L9"/>
  <c r="L31" s="1"/>
  <c r="H474" i="18"/>
  <c r="I467"/>
  <c r="I475" s="1"/>
  <c r="I466"/>
  <c r="G100" i="24"/>
  <c r="G82"/>
  <c r="G71"/>
  <c r="BB325" i="18"/>
  <c r="BB335" s="1"/>
  <c r="BB75" s="1"/>
  <c r="BB472" s="1"/>
  <c r="Q729" l="1"/>
  <c r="Q739" s="1"/>
  <c r="Q479" s="1"/>
  <c r="Q33" i="24" s="1"/>
  <c r="N33"/>
  <c r="N870" i="18"/>
  <c r="O870" s="1"/>
  <c r="P870" s="1"/>
  <c r="Q870" s="1"/>
  <c r="I86" i="24"/>
  <c r="O876" i="18"/>
  <c r="P876" s="1"/>
  <c r="G73" i="24"/>
  <c r="G75"/>
  <c r="G72"/>
  <c r="J467" i="18"/>
  <c r="J475" s="1"/>
  <c r="J466"/>
  <c r="I474"/>
  <c r="I49" i="24"/>
  <c r="I874" i="18"/>
  <c r="I8" i="7942"/>
  <c r="I10" s="1"/>
  <c r="I471" i="18"/>
  <c r="I249" i="1"/>
  <c r="I250" s="1"/>
  <c r="I24" i="24" s="1"/>
  <c r="H878" i="18"/>
  <c r="I12" i="24"/>
  <c r="H13"/>
  <c r="H14"/>
  <c r="H877" i="18"/>
  <c r="H473"/>
  <c r="M9" i="7942"/>
  <c r="N875" i="18"/>
  <c r="O875" s="1"/>
  <c r="P875" s="1"/>
  <c r="H24" i="24"/>
  <c r="H10" i="7942"/>
  <c r="BC325" i="18"/>
  <c r="BC335" s="1"/>
  <c r="BC75" s="1"/>
  <c r="BC472" s="1"/>
  <c r="R729" l="1"/>
  <c r="R739" s="1"/>
  <c r="R479" s="1"/>
  <c r="R33" i="24" s="1"/>
  <c r="BD325" i="18"/>
  <c r="BD335" s="1"/>
  <c r="BD75" s="1"/>
  <c r="BD472" s="1"/>
  <c r="M31" i="7942"/>
  <c r="N9"/>
  <c r="H22" i="24"/>
  <c r="H112" s="1"/>
  <c r="H9" i="7941" s="1"/>
  <c r="H83" i="24"/>
  <c r="G56"/>
  <c r="H20"/>
  <c r="I110"/>
  <c r="I32"/>
  <c r="I96"/>
  <c r="J249" i="1"/>
  <c r="J250" s="1"/>
  <c r="J49" i="24"/>
  <c r="J8" i="7942"/>
  <c r="J12" i="24"/>
  <c r="J874" i="18"/>
  <c r="J471"/>
  <c r="I878"/>
  <c r="G74" i="24"/>
  <c r="J86"/>
  <c r="H110"/>
  <c r="H96"/>
  <c r="H32"/>
  <c r="H91"/>
  <c r="H19"/>
  <c r="I14"/>
  <c r="I13"/>
  <c r="I877" i="18"/>
  <c r="I473"/>
  <c r="J474"/>
  <c r="K467"/>
  <c r="K475" s="1"/>
  <c r="K466"/>
  <c r="G76" i="24"/>
  <c r="BE325" i="18" l="1"/>
  <c r="BE335" s="1"/>
  <c r="BE75" s="1"/>
  <c r="BE472" s="1"/>
  <c r="S729"/>
  <c r="T729" s="1"/>
  <c r="R870"/>
  <c r="S739"/>
  <c r="S479" s="1"/>
  <c r="S33" i="24" s="1"/>
  <c r="K86"/>
  <c r="K474" i="18"/>
  <c r="L466"/>
  <c r="L467"/>
  <c r="L475" s="1"/>
  <c r="L86" i="24" s="1"/>
  <c r="K874" i="18"/>
  <c r="L874" s="1"/>
  <c r="M874" s="1"/>
  <c r="K12" i="24"/>
  <c r="K471" i="18"/>
  <c r="J878"/>
  <c r="K49" i="24"/>
  <c r="K249" i="1"/>
  <c r="K250" s="1"/>
  <c r="K24" i="24" s="1"/>
  <c r="K8" i="7942"/>
  <c r="K10" s="1"/>
  <c r="I20" i="24"/>
  <c r="J877" i="18"/>
  <c r="J473"/>
  <c r="J13" i="24"/>
  <c r="J14"/>
  <c r="I21" i="7942"/>
  <c r="I11" i="7941"/>
  <c r="H34" i="24"/>
  <c r="H35" s="1"/>
  <c r="H44" s="1"/>
  <c r="H26" s="1"/>
  <c r="H55"/>
  <c r="H22" i="7942" s="1"/>
  <c r="I22" i="24"/>
  <c r="I112" s="1"/>
  <c r="I9" i="7941" s="1"/>
  <c r="I83" i="24"/>
  <c r="I91"/>
  <c r="I19"/>
  <c r="H17"/>
  <c r="H109"/>
  <c r="H50"/>
  <c r="H21" i="7942"/>
  <c r="H11" i="7941"/>
  <c r="J10" i="7942"/>
  <c r="J24" i="24"/>
  <c r="G32" i="7942"/>
  <c r="G84" i="24"/>
  <c r="G101"/>
  <c r="G69"/>
  <c r="G59"/>
  <c r="O9" i="7942"/>
  <c r="O31" s="1"/>
  <c r="N31"/>
  <c r="H56" i="24"/>
  <c r="Q251" i="1" l="1"/>
  <c r="L8" i="7942"/>
  <c r="M8" s="1"/>
  <c r="BF325" i="18"/>
  <c r="BF335" s="1"/>
  <c r="BF75" s="1"/>
  <c r="BF472" s="1"/>
  <c r="S870"/>
  <c r="T739"/>
  <c r="T479" s="1"/>
  <c r="T33" i="24" s="1"/>
  <c r="U729" i="18"/>
  <c r="P9" i="7942"/>
  <c r="P31" s="1"/>
  <c r="Q31" s="1"/>
  <c r="H14"/>
  <c r="H27" i="24"/>
  <c r="H23" i="7942"/>
  <c r="H113" i="24"/>
  <c r="H15" i="7941" s="1"/>
  <c r="H32" i="7942"/>
  <c r="H33" s="1"/>
  <c r="H84" i="24"/>
  <c r="H101"/>
  <c r="G63"/>
  <c r="G60"/>
  <c r="G103"/>
  <c r="G33" i="7942"/>
  <c r="J110" i="24"/>
  <c r="J32"/>
  <c r="J96"/>
  <c r="L10" i="7942"/>
  <c r="M10" s="1"/>
  <c r="H115" i="24"/>
  <c r="H7" i="7941"/>
  <c r="I17" i="24"/>
  <c r="I50"/>
  <c r="I109"/>
  <c r="H97"/>
  <c r="J19"/>
  <c r="J91"/>
  <c r="I34"/>
  <c r="I55"/>
  <c r="I22" i="7942" s="1"/>
  <c r="K877" i="18"/>
  <c r="K473"/>
  <c r="K878"/>
  <c r="L12" i="24"/>
  <c r="L471" i="18"/>
  <c r="L473" s="1"/>
  <c r="L49" i="24"/>
  <c r="N8" i="7942"/>
  <c r="J20" i="24"/>
  <c r="J83"/>
  <c r="J22"/>
  <c r="J112" s="1"/>
  <c r="J9" i="7941" s="1"/>
  <c r="K32" i="24"/>
  <c r="K96"/>
  <c r="K110"/>
  <c r="K13"/>
  <c r="K14"/>
  <c r="J56" s="1"/>
  <c r="L474" i="18"/>
  <c r="M466"/>
  <c r="M467"/>
  <c r="M475" s="1"/>
  <c r="I56" i="24"/>
  <c r="BG325" i="18" l="1"/>
  <c r="BH325" s="1"/>
  <c r="T870"/>
  <c r="Q9" i="7942"/>
  <c r="U739" i="18"/>
  <c r="U479" s="1"/>
  <c r="U33" i="24" s="1"/>
  <c r="V729" i="18"/>
  <c r="N10" i="7942"/>
  <c r="O8"/>
  <c r="P8" s="1"/>
  <c r="Q8" s="1"/>
  <c r="H29" i="24"/>
  <c r="H7" i="19" s="1"/>
  <c r="M86" i="24"/>
  <c r="J84"/>
  <c r="J32" i="7942"/>
  <c r="J33" s="1"/>
  <c r="J101" i="24"/>
  <c r="M474" i="18"/>
  <c r="N466"/>
  <c r="N467"/>
  <c r="N475" s="1"/>
  <c r="N86" i="24" s="1"/>
  <c r="K21" i="7942"/>
  <c r="K11" i="7941"/>
  <c r="L14" i="24"/>
  <c r="K56" s="1"/>
  <c r="L13"/>
  <c r="K83"/>
  <c r="K22"/>
  <c r="K112" s="1"/>
  <c r="K9" i="7941" s="1"/>
  <c r="I84" i="24"/>
  <c r="I32" i="7942"/>
  <c r="I101" i="24"/>
  <c r="M49"/>
  <c r="M471" i="18"/>
  <c r="M473" s="1"/>
  <c r="M12" i="24"/>
  <c r="K91"/>
  <c r="K19"/>
  <c r="J55"/>
  <c r="J22" i="7942" s="1"/>
  <c r="J34" i="24"/>
  <c r="L878" i="18"/>
  <c r="M878" s="1"/>
  <c r="L877"/>
  <c r="M877" s="1"/>
  <c r="I97" i="24"/>
  <c r="I35"/>
  <c r="J109"/>
  <c r="J50"/>
  <c r="J17"/>
  <c r="I7" i="7941"/>
  <c r="I115" i="24"/>
  <c r="G64"/>
  <c r="G61"/>
  <c r="J35"/>
  <c r="K20"/>
  <c r="BG335" i="18"/>
  <c r="BG75" s="1"/>
  <c r="BG472" s="1"/>
  <c r="L22" i="24"/>
  <c r="L112" s="1"/>
  <c r="L83"/>
  <c r="J11" i="7941"/>
  <c r="J21" i="7942"/>
  <c r="H15"/>
  <c r="H95" i="24" l="1"/>
  <c r="H17" i="7941"/>
  <c r="U870" i="18"/>
  <c r="H40" i="24"/>
  <c r="H67" s="1"/>
  <c r="Q10" i="7942"/>
  <c r="H71" i="24"/>
  <c r="H73" s="1"/>
  <c r="H59"/>
  <c r="H63" s="1"/>
  <c r="O10" i="7942"/>
  <c r="P10" s="1"/>
  <c r="V739" i="18"/>
  <c r="V479" s="1"/>
  <c r="V33" i="24" s="1"/>
  <c r="W729" i="18"/>
  <c r="N878"/>
  <c r="O878" s="1"/>
  <c r="P878" s="1"/>
  <c r="H9" i="19"/>
  <c r="H13"/>
  <c r="H24"/>
  <c r="L21" i="7942"/>
  <c r="M21" s="1"/>
  <c r="L11" i="7941"/>
  <c r="M11" s="1"/>
  <c r="N11" s="1"/>
  <c r="K55" i="24"/>
  <c r="K22" i="7942" s="1"/>
  <c r="K34" i="24"/>
  <c r="J115"/>
  <c r="J7" i="7941"/>
  <c r="J97" i="24"/>
  <c r="K109"/>
  <c r="K17"/>
  <c r="K50"/>
  <c r="M14"/>
  <c r="M13"/>
  <c r="I33" i="7942"/>
  <c r="L9" i="7941"/>
  <c r="M9" s="1"/>
  <c r="L20" i="24"/>
  <c r="L56"/>
  <c r="O467" i="18"/>
  <c r="O475" s="1"/>
  <c r="N474"/>
  <c r="O466"/>
  <c r="N877"/>
  <c r="H25" i="7942"/>
  <c r="H16"/>
  <c r="BH335" i="18"/>
  <c r="BH75" s="1"/>
  <c r="BH472" s="1"/>
  <c r="BI325"/>
  <c r="BI335" s="1"/>
  <c r="BI75" s="1"/>
  <c r="BI472" s="1"/>
  <c r="K32" i="7942"/>
  <c r="K33" s="1"/>
  <c r="K84" i="24"/>
  <c r="K101"/>
  <c r="K102" s="1"/>
  <c r="G65"/>
  <c r="G81"/>
  <c r="G85" s="1"/>
  <c r="M83"/>
  <c r="M22"/>
  <c r="M112" s="1"/>
  <c r="L91"/>
  <c r="L19"/>
  <c r="N874" i="18"/>
  <c r="N471"/>
  <c r="N473" s="1"/>
  <c r="N12" i="24"/>
  <c r="N49"/>
  <c r="V870" i="18" l="1"/>
  <c r="H39" i="24"/>
  <c r="H41" s="1"/>
  <c r="I44" s="1"/>
  <c r="I26" s="1"/>
  <c r="W739" i="18"/>
  <c r="W479" s="1"/>
  <c r="W33" i="24" s="1"/>
  <c r="X729" i="18"/>
  <c r="O11" i="7941"/>
  <c r="P11" s="1"/>
  <c r="Q11" s="1"/>
  <c r="O86" i="24"/>
  <c r="N9" i="7941"/>
  <c r="N83" i="24"/>
  <c r="N22"/>
  <c r="N112" s="1"/>
  <c r="H26" i="7942"/>
  <c r="N13" i="24"/>
  <c r="N14"/>
  <c r="G87"/>
  <c r="G89" s="1"/>
  <c r="G88"/>
  <c r="O874" i="18"/>
  <c r="O12" i="24"/>
  <c r="O49"/>
  <c r="O471" i="18"/>
  <c r="O473" s="1"/>
  <c r="L84" i="24"/>
  <c r="L101"/>
  <c r="M20"/>
  <c r="M56"/>
  <c r="K115"/>
  <c r="K7" i="7941"/>
  <c r="O877" i="18"/>
  <c r="P877" s="1"/>
  <c r="L32" i="7942"/>
  <c r="M32" s="1"/>
  <c r="M33" s="1"/>
  <c r="N21"/>
  <c r="O21" s="1"/>
  <c r="P21" s="1"/>
  <c r="Q21" s="1"/>
  <c r="L50" i="24"/>
  <c r="L109"/>
  <c r="L115" s="1"/>
  <c r="L17"/>
  <c r="P466" i="18"/>
  <c r="P467"/>
  <c r="P475" s="1"/>
  <c r="O474"/>
  <c r="L34" i="24"/>
  <c r="L55"/>
  <c r="L22" i="7942" s="1"/>
  <c r="M22" s="1"/>
  <c r="M19" i="24"/>
  <c r="M91"/>
  <c r="K97"/>
  <c r="K35"/>
  <c r="H69"/>
  <c r="H68"/>
  <c r="H42" l="1"/>
  <c r="H98" s="1"/>
  <c r="X739" i="18"/>
  <c r="X479" s="1"/>
  <c r="X33" i="24" s="1"/>
  <c r="Y729" i="18"/>
  <c r="L7" i="7941"/>
  <c r="M7" s="1"/>
  <c r="N7" s="1"/>
  <c r="W870" i="18"/>
  <c r="P874"/>
  <c r="P49" i="24"/>
  <c r="P471" i="18"/>
  <c r="P473" s="1"/>
  <c r="P12" i="24"/>
  <c r="P474" i="18"/>
  <c r="Q467"/>
  <c r="Q475" s="1"/>
  <c r="Q466"/>
  <c r="M50" i="24"/>
  <c r="M109"/>
  <c r="M115" s="1"/>
  <c r="M17"/>
  <c r="L97"/>
  <c r="L35"/>
  <c r="M84"/>
  <c r="M101"/>
  <c r="M102" s="1"/>
  <c r="L102"/>
  <c r="O83"/>
  <c r="O22"/>
  <c r="O112" s="1"/>
  <c r="O9" i="7941" s="1"/>
  <c r="O14" i="24"/>
  <c r="O13"/>
  <c r="N20"/>
  <c r="P86"/>
  <c r="L33" i="7942"/>
  <c r="N32"/>
  <c r="N33" s="1"/>
  <c r="I14"/>
  <c r="I27" i="24"/>
  <c r="I23" i="7942"/>
  <c r="M34" i="24"/>
  <c r="M55"/>
  <c r="N19"/>
  <c r="N91"/>
  <c r="H40" i="7942"/>
  <c r="H60" i="24" l="1"/>
  <c r="H61" s="1"/>
  <c r="H43"/>
  <c r="H99" s="1"/>
  <c r="H103" s="1"/>
  <c r="H72"/>
  <c r="H74" s="1"/>
  <c r="H75"/>
  <c r="H76" s="1"/>
  <c r="X870" i="18"/>
  <c r="Z729"/>
  <c r="Y739"/>
  <c r="Y479" s="1"/>
  <c r="Y33" i="24" s="1"/>
  <c r="I113"/>
  <c r="I15" i="7941" s="1"/>
  <c r="M97" i="24"/>
  <c r="M35"/>
  <c r="N34"/>
  <c r="N55"/>
  <c r="N22" i="7942" s="1"/>
  <c r="O20" i="24"/>
  <c r="I15" i="7942"/>
  <c r="O19" i="24"/>
  <c r="O91"/>
  <c r="P14"/>
  <c r="P13"/>
  <c r="I29"/>
  <c r="N56"/>
  <c r="Q86"/>
  <c r="O7" i="7941"/>
  <c r="P7" s="1"/>
  <c r="Q7" s="1"/>
  <c r="N17" i="24"/>
  <c r="N109"/>
  <c r="N115" s="1"/>
  <c r="N50"/>
  <c r="R467" i="18"/>
  <c r="R475" s="1"/>
  <c r="Q474"/>
  <c r="R466"/>
  <c r="Q49" i="24"/>
  <c r="Q471" i="18"/>
  <c r="Q473" s="1"/>
  <c r="Q12" i="24"/>
  <c r="P83"/>
  <c r="P22"/>
  <c r="P112" s="1"/>
  <c r="P9" i="7941" s="1"/>
  <c r="Q9" s="1"/>
  <c r="H64" i="24" l="1"/>
  <c r="R86"/>
  <c r="Y870" i="18"/>
  <c r="Z739"/>
  <c r="Z479" s="1"/>
  <c r="Z33" i="24" s="1"/>
  <c r="AA729" i="18"/>
  <c r="Q83" i="24"/>
  <c r="Q22"/>
  <c r="S467" i="18"/>
  <c r="S475" s="1"/>
  <c r="R474"/>
  <c r="S466"/>
  <c r="N101" i="24"/>
  <c r="N84"/>
  <c r="Q14"/>
  <c r="Q13"/>
  <c r="R49"/>
  <c r="R12"/>
  <c r="R471" i="18"/>
  <c r="R473" s="1"/>
  <c r="I59" i="24"/>
  <c r="I71"/>
  <c r="I7" i="19"/>
  <c r="I40" i="24"/>
  <c r="I95"/>
  <c r="I17" i="7941"/>
  <c r="P20" i="24"/>
  <c r="P56"/>
  <c r="O50"/>
  <c r="O17"/>
  <c r="O109"/>
  <c r="O115" s="1"/>
  <c r="O56"/>
  <c r="P91"/>
  <c r="P19"/>
  <c r="I16" i="7942"/>
  <c r="I25"/>
  <c r="H65" i="24"/>
  <c r="H81"/>
  <c r="H85" s="1"/>
  <c r="O34"/>
  <c r="O55"/>
  <c r="O22" i="7942" s="1"/>
  <c r="N97" i="24"/>
  <c r="N35"/>
  <c r="Z870" i="18" l="1"/>
  <c r="AA739"/>
  <c r="AA479" s="1"/>
  <c r="AA33" i="24" s="1"/>
  <c r="AB729" i="18"/>
  <c r="P17" i="24"/>
  <c r="P109"/>
  <c r="P115" s="1"/>
  <c r="P50"/>
  <c r="O32" i="7942"/>
  <c r="P32" s="1"/>
  <c r="P33" s="1"/>
  <c r="O101" i="24"/>
  <c r="O102" s="1"/>
  <c r="O84"/>
  <c r="I39"/>
  <c r="I67"/>
  <c r="R22"/>
  <c r="R83"/>
  <c r="O97"/>
  <c r="O35"/>
  <c r="H87"/>
  <c r="H89" s="1"/>
  <c r="H88"/>
  <c r="I26" i="7942"/>
  <c r="P34" i="24"/>
  <c r="P55"/>
  <c r="P22" i="7942" s="1"/>
  <c r="Q22" s="1"/>
  <c r="I13" i="19"/>
  <c r="I24"/>
  <c r="I9"/>
  <c r="I63" i="24"/>
  <c r="R14"/>
  <c r="Q56" s="1"/>
  <c r="Q84" s="1"/>
  <c r="R13"/>
  <c r="Q91"/>
  <c r="Q19"/>
  <c r="T467" i="18"/>
  <c r="T475" s="1"/>
  <c r="S474"/>
  <c r="T466"/>
  <c r="S86" i="24"/>
  <c r="P84"/>
  <c r="P101"/>
  <c r="I73"/>
  <c r="Q20"/>
  <c r="N102"/>
  <c r="S49"/>
  <c r="S12"/>
  <c r="S471" i="18"/>
  <c r="S473" s="1"/>
  <c r="P102" i="24" l="1"/>
  <c r="AA870" i="18"/>
  <c r="AB739"/>
  <c r="AB479" s="1"/>
  <c r="AB33" i="24" s="1"/>
  <c r="AC729" i="18"/>
  <c r="T86" i="24"/>
  <c r="S14"/>
  <c r="S13"/>
  <c r="Q34"/>
  <c r="Q55"/>
  <c r="T12"/>
  <c r="T49"/>
  <c r="T471" i="18"/>
  <c r="T473" s="1"/>
  <c r="Q17" i="24"/>
  <c r="Q50"/>
  <c r="R91"/>
  <c r="R19"/>
  <c r="P97"/>
  <c r="P35"/>
  <c r="I40" i="7942"/>
  <c r="I69" i="24"/>
  <c r="I68"/>
  <c r="O33" i="7942"/>
  <c r="Q33" s="1"/>
  <c r="Q32"/>
  <c r="S83" i="24"/>
  <c r="S22"/>
  <c r="U467" i="18"/>
  <c r="U475" s="1"/>
  <c r="T474"/>
  <c r="U466"/>
  <c r="R20" i="24"/>
  <c r="R56"/>
  <c r="R84" s="1"/>
  <c r="I41"/>
  <c r="J44" s="1"/>
  <c r="J26" s="1"/>
  <c r="I42"/>
  <c r="AB870" i="18" l="1"/>
  <c r="AC739"/>
  <c r="AC479" s="1"/>
  <c r="AC33" i="24" s="1"/>
  <c r="AD729" i="18"/>
  <c r="J23" i="7942"/>
  <c r="J27" i="24"/>
  <c r="J14" i="7942"/>
  <c r="R34" i="24"/>
  <c r="R55"/>
  <c r="U12"/>
  <c r="U49"/>
  <c r="U471" i="18"/>
  <c r="U473" s="1"/>
  <c r="I43" i="24"/>
  <c r="I99" s="1"/>
  <c r="I98"/>
  <c r="I60"/>
  <c r="I72"/>
  <c r="V467" i="18"/>
  <c r="V475" s="1"/>
  <c r="U474"/>
  <c r="V466"/>
  <c r="R17" i="24"/>
  <c r="R50"/>
  <c r="T22"/>
  <c r="T83"/>
  <c r="T14"/>
  <c r="S56" s="1"/>
  <c r="S84" s="1"/>
  <c r="T13"/>
  <c r="Q35"/>
  <c r="S20"/>
  <c r="U86"/>
  <c r="S91"/>
  <c r="S19"/>
  <c r="J113" l="1"/>
  <c r="J15" i="7941" s="1"/>
  <c r="AD739" i="18"/>
  <c r="AD479" s="1"/>
  <c r="AD33" i="24" s="1"/>
  <c r="AE729" i="18"/>
  <c r="J29" i="24"/>
  <c r="J71" s="1"/>
  <c r="AC870" i="18"/>
  <c r="I75" i="24"/>
  <c r="S50"/>
  <c r="S17"/>
  <c r="T20"/>
  <c r="S55"/>
  <c r="S34"/>
  <c r="T91"/>
  <c r="T19"/>
  <c r="W467" i="18"/>
  <c r="W475" s="1"/>
  <c r="W466"/>
  <c r="V474"/>
  <c r="I74" i="24"/>
  <c r="U22"/>
  <c r="U83"/>
  <c r="U13"/>
  <c r="U14"/>
  <c r="R35"/>
  <c r="V86"/>
  <c r="I103"/>
  <c r="V12"/>
  <c r="V471" i="18"/>
  <c r="V473" s="1"/>
  <c r="V49" i="24"/>
  <c r="I76"/>
  <c r="I61"/>
  <c r="I64"/>
  <c r="J15" i="7942"/>
  <c r="J40" i="24" l="1"/>
  <c r="J39" s="1"/>
  <c r="J17" i="7941"/>
  <c r="J95" i="24"/>
  <c r="J7" i="19"/>
  <c r="J24" s="1"/>
  <c r="J59" i="24"/>
  <c r="J63" s="1"/>
  <c r="AD870" i="18"/>
  <c r="AE739"/>
  <c r="AE479" s="1"/>
  <c r="AE33" i="24" s="1"/>
  <c r="AF729" i="18"/>
  <c r="J25" i="7942"/>
  <c r="J16"/>
  <c r="J67" i="24"/>
  <c r="I65"/>
  <c r="I81"/>
  <c r="I85" s="1"/>
  <c r="V83"/>
  <c r="V22"/>
  <c r="U20"/>
  <c r="W12"/>
  <c r="W471" i="18"/>
  <c r="W473" s="1"/>
  <c r="W49" i="24"/>
  <c r="T55"/>
  <c r="T34"/>
  <c r="W86"/>
  <c r="J73"/>
  <c r="V14"/>
  <c r="V13"/>
  <c r="U19"/>
  <c r="U91"/>
  <c r="W474" i="18"/>
  <c r="X467"/>
  <c r="X475" s="1"/>
  <c r="X466"/>
  <c r="T17" i="24"/>
  <c r="T50"/>
  <c r="S35"/>
  <c r="T56"/>
  <c r="T84" s="1"/>
  <c r="J9" i="19" l="1"/>
  <c r="J13"/>
  <c r="AF739" i="18"/>
  <c r="AF479" s="1"/>
  <c r="AF33" i="24" s="1"/>
  <c r="AG729" i="18"/>
  <c r="AE870"/>
  <c r="AF870" s="1"/>
  <c r="X474"/>
  <c r="Y466"/>
  <c r="Y467"/>
  <c r="Y475" s="1"/>
  <c r="U50" i="24"/>
  <c r="U17"/>
  <c r="V20"/>
  <c r="W13"/>
  <c r="W14"/>
  <c r="V91"/>
  <c r="V19"/>
  <c r="W83"/>
  <c r="W22"/>
  <c r="J41"/>
  <c r="K44" s="1"/>
  <c r="K26" s="1"/>
  <c r="J42"/>
  <c r="X86"/>
  <c r="U56"/>
  <c r="U84" s="1"/>
  <c r="X12"/>
  <c r="X49"/>
  <c r="X471" i="18"/>
  <c r="X473" s="1"/>
  <c r="T35" i="24"/>
  <c r="U55"/>
  <c r="U34"/>
  <c r="I87"/>
  <c r="I89" s="1"/>
  <c r="I88"/>
  <c r="J69"/>
  <c r="J68"/>
  <c r="J26" i="7942"/>
  <c r="Y86" i="24" l="1"/>
  <c r="AH729" i="18"/>
  <c r="AG739"/>
  <c r="AG479" s="1"/>
  <c r="AG33" i="24" s="1"/>
  <c r="J40" i="7942"/>
  <c r="X22" i="24"/>
  <c r="X83"/>
  <c r="X14"/>
  <c r="X13"/>
  <c r="J98"/>
  <c r="J43"/>
  <c r="J99" s="1"/>
  <c r="J60"/>
  <c r="J72"/>
  <c r="V50"/>
  <c r="V17"/>
  <c r="W56"/>
  <c r="W84" s="1"/>
  <c r="W20"/>
  <c r="Y471" i="18"/>
  <c r="Y473" s="1"/>
  <c r="Y12" i="24"/>
  <c r="Y49"/>
  <c r="V56"/>
  <c r="V84" s="1"/>
  <c r="U35"/>
  <c r="K23" i="7942"/>
  <c r="K27" i="24"/>
  <c r="K14" i="7942"/>
  <c r="W19" i="24"/>
  <c r="W91"/>
  <c r="V34"/>
  <c r="V55"/>
  <c r="Z467" i="18"/>
  <c r="Z475" s="1"/>
  <c r="Y474"/>
  <c r="Z466"/>
  <c r="K113" i="24" l="1"/>
  <c r="K15" i="7941" s="1"/>
  <c r="Z86" i="24"/>
  <c r="AG870" i="18"/>
  <c r="AH739"/>
  <c r="AH479" s="1"/>
  <c r="AH33" i="24" s="1"/>
  <c r="AI729" i="18"/>
  <c r="AA466"/>
  <c r="AA467"/>
  <c r="AA475" s="1"/>
  <c r="Z474"/>
  <c r="Z49" i="24"/>
  <c r="Z12"/>
  <c r="Z471" i="18"/>
  <c r="Z473" s="1"/>
  <c r="K15" i="7942"/>
  <c r="L14"/>
  <c r="L23"/>
  <c r="M23" s="1"/>
  <c r="Y13" i="24"/>
  <c r="Y14"/>
  <c r="X56" s="1"/>
  <c r="X84" s="1"/>
  <c r="W55"/>
  <c r="W34"/>
  <c r="J61"/>
  <c r="J64"/>
  <c r="X20"/>
  <c r="K29"/>
  <c r="J75"/>
  <c r="J103"/>
  <c r="V35"/>
  <c r="W50"/>
  <c r="W17"/>
  <c r="Y22"/>
  <c r="Y83"/>
  <c r="J74"/>
  <c r="X19"/>
  <c r="X91"/>
  <c r="AA86" l="1"/>
  <c r="AI739" i="18"/>
  <c r="AI479" s="1"/>
  <c r="AI33" i="24" s="1"/>
  <c r="AJ729" i="18"/>
  <c r="AH870"/>
  <c r="N23" i="7942"/>
  <c r="O23" s="1"/>
  <c r="M14"/>
  <c r="N14" s="1"/>
  <c r="J76" i="24"/>
  <c r="J65"/>
  <c r="J81"/>
  <c r="J85" s="1"/>
  <c r="Y91"/>
  <c r="Y19"/>
  <c r="K25" i="7942"/>
  <c r="K16"/>
  <c r="L15"/>
  <c r="Z14" i="24"/>
  <c r="Z13"/>
  <c r="AA471" i="18"/>
  <c r="AA473" s="1"/>
  <c r="AA49" i="24"/>
  <c r="AA12"/>
  <c r="AA474" i="18"/>
  <c r="AB467"/>
  <c r="AB475" s="1"/>
  <c r="AB466"/>
  <c r="X50" i="24"/>
  <c r="X17"/>
  <c r="K17" i="7941"/>
  <c r="K40" i="24"/>
  <c r="K7" i="19"/>
  <c r="K71" i="24"/>
  <c r="K59"/>
  <c r="K95"/>
  <c r="X55"/>
  <c r="X34"/>
  <c r="W35"/>
  <c r="Y20"/>
  <c r="Y56"/>
  <c r="Y84" s="1"/>
  <c r="Z22"/>
  <c r="Z83"/>
  <c r="AI870" i="18" l="1"/>
  <c r="AJ739"/>
  <c r="AJ479" s="1"/>
  <c r="AJ33" i="24" s="1"/>
  <c r="AK729" i="18"/>
  <c r="P23" i="7942"/>
  <c r="Q23" s="1"/>
  <c r="O14"/>
  <c r="P14" s="1"/>
  <c r="AB86" i="24"/>
  <c r="K9" i="19"/>
  <c r="K11" s="1"/>
  <c r="K24"/>
  <c r="K13"/>
  <c r="L7"/>
  <c r="M7" s="1"/>
  <c r="L17" i="7941"/>
  <c r="M21" s="1"/>
  <c r="L21"/>
  <c r="L23"/>
  <c r="AA83" i="24"/>
  <c r="AA22"/>
  <c r="Z20"/>
  <c r="Y55"/>
  <c r="Y34"/>
  <c r="X35"/>
  <c r="K73"/>
  <c r="K39"/>
  <c r="K67"/>
  <c r="AB474" i="18"/>
  <c r="AC466"/>
  <c r="AC467"/>
  <c r="AC475" s="1"/>
  <c r="AB49" i="24"/>
  <c r="AB471" i="18"/>
  <c r="AB473" s="1"/>
  <c r="AB12" i="24"/>
  <c r="Z91"/>
  <c r="Z19"/>
  <c r="L25" i="7942"/>
  <c r="L16"/>
  <c r="L26" s="1"/>
  <c r="L40" s="1"/>
  <c r="Y50" i="24"/>
  <c r="Y17"/>
  <c r="M15" i="7942"/>
  <c r="K63" i="24"/>
  <c r="AA13"/>
  <c r="AA14"/>
  <c r="K26" i="7942"/>
  <c r="J87" i="24"/>
  <c r="J89" s="1"/>
  <c r="J88"/>
  <c r="M17" i="7941" l="1"/>
  <c r="N21" s="1"/>
  <c r="N26" i="19" s="1"/>
  <c r="N8" i="7940" s="1"/>
  <c r="M23" i="7941"/>
  <c r="AJ870" i="18"/>
  <c r="AC86" i="24"/>
  <c r="AK739" i="18"/>
  <c r="AK479" s="1"/>
  <c r="AK33" i="24" s="1"/>
  <c r="AL729" i="18"/>
  <c r="Q14" i="7942"/>
  <c r="N7" i="19"/>
  <c r="N13" s="1"/>
  <c r="N20" i="7942"/>
  <c r="N24" s="1"/>
  <c r="M8" i="28"/>
  <c r="M20" i="7942"/>
  <c r="M24" s="1"/>
  <c r="M26" i="19"/>
  <c r="M8" i="7940" s="1"/>
  <c r="Z17" i="24"/>
  <c r="Z50"/>
  <c r="AB13"/>
  <c r="AB14"/>
  <c r="AA56" s="1"/>
  <c r="AA84" s="1"/>
  <c r="AC474" i="18"/>
  <c r="AD466"/>
  <c r="AD467"/>
  <c r="AD475" s="1"/>
  <c r="K69" i="24"/>
  <c r="K68"/>
  <c r="Z55"/>
  <c r="Z34"/>
  <c r="L20" i="7942"/>
  <c r="L24" s="1"/>
  <c r="L27" s="1"/>
  <c r="L34" s="1"/>
  <c r="L35" s="1"/>
  <c r="L39" s="1"/>
  <c r="L41" s="1"/>
  <c r="L45" s="1"/>
  <c r="L8" i="28"/>
  <c r="L26" i="19"/>
  <c r="L8" i="7940" s="1"/>
  <c r="AA91" i="24"/>
  <c r="AA19"/>
  <c r="M25" i="7942"/>
  <c r="M16"/>
  <c r="N15"/>
  <c r="O15" s="1"/>
  <c r="K40"/>
  <c r="AA20" i="24"/>
  <c r="AB83"/>
  <c r="AB22"/>
  <c r="AC12"/>
  <c r="AC49"/>
  <c r="AC471" i="18"/>
  <c r="AC473" s="1"/>
  <c r="K41" i="24"/>
  <c r="L44" s="1"/>
  <c r="L26" s="1"/>
  <c r="K42"/>
  <c r="Y35"/>
  <c r="M13" i="19"/>
  <c r="M9"/>
  <c r="M24"/>
  <c r="L24"/>
  <c r="L13"/>
  <c r="L9"/>
  <c r="Z56" i="24"/>
  <c r="Z84" s="1"/>
  <c r="AD86" l="1"/>
  <c r="N17" i="7941"/>
  <c r="O23" s="1"/>
  <c r="N8" i="28"/>
  <c r="N23" i="7941"/>
  <c r="O7" i="19"/>
  <c r="P7" s="1"/>
  <c r="P13" s="1"/>
  <c r="N24"/>
  <c r="AL739" i="18"/>
  <c r="AL479" s="1"/>
  <c r="AL33" i="24" s="1"/>
  <c r="AM729" i="18"/>
  <c r="N9" i="19"/>
  <c r="AK870" i="18"/>
  <c r="R7" i="19"/>
  <c r="K43" i="24"/>
  <c r="K99" s="1"/>
  <c r="K98"/>
  <c r="K72"/>
  <c r="K60"/>
  <c r="AC22"/>
  <c r="AC83"/>
  <c r="AC14"/>
  <c r="AC20" s="1"/>
  <c r="AC13"/>
  <c r="AA34"/>
  <c r="AA55"/>
  <c r="N16" i="7942"/>
  <c r="N26" s="1"/>
  <c r="N40" s="1"/>
  <c r="N25"/>
  <c r="AE466" i="18"/>
  <c r="AD474"/>
  <c r="AE467"/>
  <c r="AE475" s="1"/>
  <c r="AB20" i="24"/>
  <c r="AB56"/>
  <c r="AB84" s="1"/>
  <c r="L27"/>
  <c r="L113" s="1"/>
  <c r="L15" i="7941" s="1"/>
  <c r="O25" i="7942"/>
  <c r="O16"/>
  <c r="O26" s="1"/>
  <c r="O40" s="1"/>
  <c r="P15"/>
  <c r="M26"/>
  <c r="AA50" i="24"/>
  <c r="AA17"/>
  <c r="Z35"/>
  <c r="AD12"/>
  <c r="AD471" i="18"/>
  <c r="AD473" s="1"/>
  <c r="AD49" i="24"/>
  <c r="AB91"/>
  <c r="AB19"/>
  <c r="O17" i="7941" l="1"/>
  <c r="P17" s="1"/>
  <c r="Q17" s="1"/>
  <c r="O21"/>
  <c r="O20" i="7942" s="1"/>
  <c r="O24" s="1"/>
  <c r="O13" i="19"/>
  <c r="P23" i="7941"/>
  <c r="K75" i="24"/>
  <c r="O24" i="19"/>
  <c r="P21" i="7941"/>
  <c r="P26" i="19" s="1"/>
  <c r="P8" i="7940" s="1"/>
  <c r="O9" i="19"/>
  <c r="P9"/>
  <c r="P24"/>
  <c r="N27" i="7942"/>
  <c r="N34" s="1"/>
  <c r="N35" s="1"/>
  <c r="N39" s="1"/>
  <c r="N41" s="1"/>
  <c r="N45" s="1"/>
  <c r="AL870" i="18"/>
  <c r="AM739"/>
  <c r="AM479" s="1"/>
  <c r="AM33" i="24" s="1"/>
  <c r="AN729" i="18"/>
  <c r="AB17" i="24"/>
  <c r="AB50"/>
  <c r="AD13"/>
  <c r="AD14"/>
  <c r="M40" i="7942"/>
  <c r="AE474" i="18"/>
  <c r="AF467"/>
  <c r="AF475" s="1"/>
  <c r="AF466"/>
  <c r="AA35" i="24"/>
  <c r="AC34"/>
  <c r="AC55"/>
  <c r="K74"/>
  <c r="L29"/>
  <c r="M27" i="7942"/>
  <c r="M34" s="1"/>
  <c r="M35" s="1"/>
  <c r="M39" s="1"/>
  <c r="AE86" i="24"/>
  <c r="K103"/>
  <c r="E105" s="1"/>
  <c r="AD83"/>
  <c r="AD22"/>
  <c r="Q15" i="7942"/>
  <c r="P25"/>
  <c r="Q25" s="1"/>
  <c r="P16"/>
  <c r="P20"/>
  <c r="P24" s="1"/>
  <c r="P8" i="28"/>
  <c r="AB55" i="24"/>
  <c r="AB34"/>
  <c r="AE12"/>
  <c r="AE471" i="18"/>
  <c r="AE473" s="1"/>
  <c r="AE49" i="24"/>
  <c r="AC19"/>
  <c r="AC91"/>
  <c r="K61"/>
  <c r="K64"/>
  <c r="K76"/>
  <c r="O27" i="7942"/>
  <c r="O34" s="1"/>
  <c r="O35" s="1"/>
  <c r="O39" s="1"/>
  <c r="O41" s="1"/>
  <c r="O45" s="1"/>
  <c r="R13" i="19"/>
  <c r="O26" l="1"/>
  <c r="O8" i="7940" s="1"/>
  <c r="O8" i="28"/>
  <c r="R9" i="19"/>
  <c r="R11" s="1"/>
  <c r="M41" i="7942"/>
  <c r="M45" s="1"/>
  <c r="AN739" i="18"/>
  <c r="AN479" s="1"/>
  <c r="AN33" i="24" s="1"/>
  <c r="AO729" i="18"/>
  <c r="AM870"/>
  <c r="AN870" s="1"/>
  <c r="AF86" i="24"/>
  <c r="K81"/>
  <c r="K85" s="1"/>
  <c r="K65"/>
  <c r="AE22"/>
  <c r="AE83"/>
  <c r="R17" i="19"/>
  <c r="H21" i="7941"/>
  <c r="J23"/>
  <c r="I21"/>
  <c r="G21"/>
  <c r="K23"/>
  <c r="I23"/>
  <c r="H23"/>
  <c r="K21"/>
  <c r="J21"/>
  <c r="AE13" i="24"/>
  <c r="AE14"/>
  <c r="AE20" s="1"/>
  <c r="P26" i="7942"/>
  <c r="Q16"/>
  <c r="AC35" i="24"/>
  <c r="AG466" i="18"/>
  <c r="AG467"/>
  <c r="AG475" s="1"/>
  <c r="AF474"/>
  <c r="AF471"/>
  <c r="AF473" s="1"/>
  <c r="AF49" i="24"/>
  <c r="AF12"/>
  <c r="AD91"/>
  <c r="AD19"/>
  <c r="AC17"/>
  <c r="AC50"/>
  <c r="AB35"/>
  <c r="L95"/>
  <c r="L71"/>
  <c r="L40"/>
  <c r="L59"/>
  <c r="AC56"/>
  <c r="AC84" s="1"/>
  <c r="AD20"/>
  <c r="AD56" l="1"/>
  <c r="AD84" s="1"/>
  <c r="AO739" i="18"/>
  <c r="AO479" s="1"/>
  <c r="AO33" i="24" s="1"/>
  <c r="AP729" i="18"/>
  <c r="AG86" i="24"/>
  <c r="AD34"/>
  <c r="AD55"/>
  <c r="L67"/>
  <c r="L39"/>
  <c r="AG49"/>
  <c r="AG471" i="18"/>
  <c r="AG473" s="1"/>
  <c r="AG12" i="24"/>
  <c r="AH467" i="18"/>
  <c r="AH475" s="1"/>
  <c r="AH466"/>
  <c r="AG474"/>
  <c r="AE34" i="24"/>
  <c r="AE55"/>
  <c r="J20" i="7942"/>
  <c r="J24" s="1"/>
  <c r="J27" s="1"/>
  <c r="J34" s="1"/>
  <c r="J35" s="1"/>
  <c r="J39" s="1"/>
  <c r="J41" s="1"/>
  <c r="J45" s="1"/>
  <c r="J8" i="28"/>
  <c r="J26" i="19"/>
  <c r="J8" i="7940" s="1"/>
  <c r="I26" i="19"/>
  <c r="I8" i="7940" s="1"/>
  <c r="I20" i="7942"/>
  <c r="I24" s="1"/>
  <c r="I27" s="1"/>
  <c r="I34" s="1"/>
  <c r="I35" s="1"/>
  <c r="I39" s="1"/>
  <c r="I41" s="1"/>
  <c r="I45" s="1"/>
  <c r="I8" i="28"/>
  <c r="H8"/>
  <c r="H26" i="19"/>
  <c r="H8" i="7940" s="1"/>
  <c r="H20" i="7942"/>
  <c r="H24" s="1"/>
  <c r="H27" s="1"/>
  <c r="H34" s="1"/>
  <c r="H35" s="1"/>
  <c r="H39" s="1"/>
  <c r="H41" s="1"/>
  <c r="H45" s="1"/>
  <c r="K88" i="24"/>
  <c r="K87"/>
  <c r="K89" s="1"/>
  <c r="L63"/>
  <c r="L73"/>
  <c r="AD50"/>
  <c r="AD17"/>
  <c r="AF14"/>
  <c r="AF13"/>
  <c r="AF83"/>
  <c r="AF22"/>
  <c r="P27" i="7942"/>
  <c r="P34" s="1"/>
  <c r="P35" s="1"/>
  <c r="P39" s="1"/>
  <c r="P40"/>
  <c r="Q40" s="1"/>
  <c r="Q26"/>
  <c r="AE91" i="24"/>
  <c r="AE19"/>
  <c r="K26" i="19"/>
  <c r="K8" i="7940" s="1"/>
  <c r="K8" i="28"/>
  <c r="K20" i="7942"/>
  <c r="K24" s="1"/>
  <c r="K27" s="1"/>
  <c r="K34" s="1"/>
  <c r="K35" s="1"/>
  <c r="K39" s="1"/>
  <c r="K41" s="1"/>
  <c r="K45" s="1"/>
  <c r="G20"/>
  <c r="Q21" i="7941"/>
  <c r="G8" i="28"/>
  <c r="G26" i="19"/>
  <c r="G8" i="7940" s="1"/>
  <c r="AO870" i="18" l="1"/>
  <c r="AP739"/>
  <c r="AP479" s="1"/>
  <c r="AP33" i="24" s="1"/>
  <c r="AQ729" i="18"/>
  <c r="G12" i="28"/>
  <c r="G14" s="1"/>
  <c r="G10"/>
  <c r="G24" i="7942"/>
  <c r="Q20"/>
  <c r="K12" i="7940"/>
  <c r="K10"/>
  <c r="AF91" i="24"/>
  <c r="AF19"/>
  <c r="G12" i="7940"/>
  <c r="G14" s="1"/>
  <c r="G10"/>
  <c r="K12" i="28"/>
  <c r="K10"/>
  <c r="AE17" i="24"/>
  <c r="AE50"/>
  <c r="AE56"/>
  <c r="AE84" s="1"/>
  <c r="AF20"/>
  <c r="H12" i="28"/>
  <c r="H14" s="1"/>
  <c r="H10"/>
  <c r="AE35" i="24"/>
  <c r="AH474" i="18"/>
  <c r="AI467"/>
  <c r="AI475" s="1"/>
  <c r="AI466"/>
  <c r="AG14" i="24"/>
  <c r="AG13"/>
  <c r="L69"/>
  <c r="L68"/>
  <c r="AD35"/>
  <c r="P41" i="7942"/>
  <c r="P45" s="1"/>
  <c r="H10" i="7940"/>
  <c r="H12"/>
  <c r="I10" i="28"/>
  <c r="I12"/>
  <c r="I10" i="7940"/>
  <c r="I12"/>
  <c r="I14" s="1"/>
  <c r="J10"/>
  <c r="J12"/>
  <c r="J14" s="1"/>
  <c r="J12" i="28"/>
  <c r="J10"/>
  <c r="AH471" i="18"/>
  <c r="AH473" s="1"/>
  <c r="AH12" i="24"/>
  <c r="AH49"/>
  <c r="AG83"/>
  <c r="AG22"/>
  <c r="L42"/>
  <c r="L41"/>
  <c r="M44" s="1"/>
  <c r="M26" s="1"/>
  <c r="AH86"/>
  <c r="AP870" i="18" l="1"/>
  <c r="I14" i="28"/>
  <c r="H14" i="7940"/>
  <c r="AQ739" i="18"/>
  <c r="AQ479" s="1"/>
  <c r="AQ33" i="24" s="1"/>
  <c r="AR729" i="18"/>
  <c r="AI86" i="24"/>
  <c r="AH13"/>
  <c r="AH14"/>
  <c r="AG20"/>
  <c r="AG56"/>
  <c r="AG84" s="1"/>
  <c r="M27"/>
  <c r="M113" s="1"/>
  <c r="M15" i="7941" s="1"/>
  <c r="AH83" i="24"/>
  <c r="AH22"/>
  <c r="AG91"/>
  <c r="AG19"/>
  <c r="AI474" i="18"/>
  <c r="AJ466"/>
  <c r="AJ467"/>
  <c r="AJ475" s="1"/>
  <c r="AJ86" i="24" s="1"/>
  <c r="AI49"/>
  <c r="AI471" i="18"/>
  <c r="AI473" s="1"/>
  <c r="AI12" i="24"/>
  <c r="G27" i="7942"/>
  <c r="Q24"/>
  <c r="J14" i="28"/>
  <c r="AF56" i="24"/>
  <c r="AF84" s="1"/>
  <c r="K14" i="28"/>
  <c r="K14" i="7940"/>
  <c r="L43" i="24"/>
  <c r="L99" s="1"/>
  <c r="L98"/>
  <c r="L75"/>
  <c r="L76" s="1"/>
  <c r="L60"/>
  <c r="L72"/>
  <c r="L74" s="1"/>
  <c r="AF34"/>
  <c r="AF55"/>
  <c r="AF17"/>
  <c r="AF50"/>
  <c r="S10" i="7940"/>
  <c r="S11" s="1"/>
  <c r="S10" i="28"/>
  <c r="S11" s="1"/>
  <c r="AQ870" i="18" l="1"/>
  <c r="S14" i="7940"/>
  <c r="S15" s="1"/>
  <c r="AR739" i="18"/>
  <c r="AR479" s="1"/>
  <c r="AR33" i="24" s="1"/>
  <c r="AS729" i="18"/>
  <c r="M29" i="24"/>
  <c r="M59" s="1"/>
  <c r="S14" i="28"/>
  <c r="S15" s="1"/>
  <c r="AF35" i="24"/>
  <c r="L64"/>
  <c r="L61"/>
  <c r="Q27" i="7942"/>
  <c r="G34"/>
  <c r="AI83" i="24"/>
  <c r="AI22"/>
  <c r="AJ49"/>
  <c r="AJ471" i="18"/>
  <c r="AJ473" s="1"/>
  <c r="AJ12" i="24"/>
  <c r="AG55"/>
  <c r="AG34"/>
  <c r="AH19"/>
  <c r="AH91"/>
  <c r="AI14"/>
  <c r="AH56" s="1"/>
  <c r="AH84" s="1"/>
  <c r="AI13"/>
  <c r="AK467" i="18"/>
  <c r="AK475" s="1"/>
  <c r="AK466"/>
  <c r="AJ474"/>
  <c r="AG50" i="24"/>
  <c r="AG17"/>
  <c r="AH20"/>
  <c r="M71" l="1"/>
  <c r="M95"/>
  <c r="M40"/>
  <c r="M39" s="1"/>
  <c r="AS739" i="18"/>
  <c r="AS479" s="1"/>
  <c r="AS33" i="24" s="1"/>
  <c r="AT729" i="18"/>
  <c r="AR870"/>
  <c r="AI19" i="24"/>
  <c r="AI91"/>
  <c r="AH55"/>
  <c r="AH34"/>
  <c r="M73"/>
  <c r="AK12"/>
  <c r="AK49"/>
  <c r="AK471" i="18"/>
  <c r="AK473" s="1"/>
  <c r="AI20" i="24"/>
  <c r="AH17"/>
  <c r="AH50"/>
  <c r="AJ22"/>
  <c r="AJ83"/>
  <c r="Q34" i="7942"/>
  <c r="G35"/>
  <c r="L65" i="24"/>
  <c r="L81"/>
  <c r="L85" s="1"/>
  <c r="AK86"/>
  <c r="M63"/>
  <c r="AL467" i="18"/>
  <c r="AL475" s="1"/>
  <c r="AL466"/>
  <c r="AK474"/>
  <c r="AG35" i="24"/>
  <c r="AJ13"/>
  <c r="AJ14"/>
  <c r="M67" l="1"/>
  <c r="M69" s="1"/>
  <c r="AS870" i="18"/>
  <c r="AT739"/>
  <c r="AT479" s="1"/>
  <c r="AT33" i="24" s="1"/>
  <c r="AU729" i="18"/>
  <c r="AJ19" i="24"/>
  <c r="AJ91"/>
  <c r="AJ20"/>
  <c r="AM467" i="18"/>
  <c r="AM475" s="1"/>
  <c r="AM466"/>
  <c r="AL474"/>
  <c r="L87" i="24"/>
  <c r="L89" s="1"/>
  <c r="L88"/>
  <c r="G39" i="7942"/>
  <c r="Q35"/>
  <c r="AI55" i="24"/>
  <c r="AI34"/>
  <c r="AI17"/>
  <c r="AI50"/>
  <c r="M68"/>
  <c r="AL471" i="18"/>
  <c r="AL473" s="1"/>
  <c r="AL12" i="24"/>
  <c r="AL49"/>
  <c r="AK83"/>
  <c r="AK22"/>
  <c r="AK13"/>
  <c r="AK14"/>
  <c r="AH35"/>
  <c r="M41"/>
  <c r="N44" s="1"/>
  <c r="N26" s="1"/>
  <c r="M42"/>
  <c r="AL86"/>
  <c r="AI56"/>
  <c r="AI84" s="1"/>
  <c r="AU739" i="18" l="1"/>
  <c r="AU479" s="1"/>
  <c r="AU33" i="24" s="1"/>
  <c r="AV729" i="18"/>
  <c r="AT870"/>
  <c r="AU870" s="1"/>
  <c r="N27" i="24"/>
  <c r="N113" s="1"/>
  <c r="N15" i="7941" s="1"/>
  <c r="AK20" i="24"/>
  <c r="AL83"/>
  <c r="AL22"/>
  <c r="AI35"/>
  <c r="AN467" i="18"/>
  <c r="AN475" s="1"/>
  <c r="AM474"/>
  <c r="AN466"/>
  <c r="M98" i="24"/>
  <c r="M43"/>
  <c r="M99" s="1"/>
  <c r="M72"/>
  <c r="M74" s="1"/>
  <c r="M75"/>
  <c r="M76" s="1"/>
  <c r="M60"/>
  <c r="AK91"/>
  <c r="AK19"/>
  <c r="AL13"/>
  <c r="AL14"/>
  <c r="G41" i="7942"/>
  <c r="Q39"/>
  <c r="AM12" i="24"/>
  <c r="AM49"/>
  <c r="AM471" i="18"/>
  <c r="AM473" s="1"/>
  <c r="AJ34" i="24"/>
  <c r="AJ55"/>
  <c r="AJ17"/>
  <c r="AJ50"/>
  <c r="AJ56"/>
  <c r="AJ84" s="1"/>
  <c r="AM86"/>
  <c r="AV739" i="18" l="1"/>
  <c r="AV479" s="1"/>
  <c r="AV33" i="24" s="1"/>
  <c r="AW729" i="18"/>
  <c r="AM22" i="24"/>
  <c r="AM83"/>
  <c r="AM14"/>
  <c r="AL56" s="1"/>
  <c r="AL84" s="1"/>
  <c r="AM13"/>
  <c r="AL20"/>
  <c r="AK17"/>
  <c r="AK50"/>
  <c r="M64"/>
  <c r="M61"/>
  <c r="AN49"/>
  <c r="AN471" i="18"/>
  <c r="AN473" s="1"/>
  <c r="AN12" i="24"/>
  <c r="AK55"/>
  <c r="AK34"/>
  <c r="AJ35"/>
  <c r="G45" i="7942"/>
  <c r="Q45" s="1"/>
  <c r="Q41"/>
  <c r="AL91" i="24"/>
  <c r="AL19"/>
  <c r="AO466" i="18"/>
  <c r="AO467"/>
  <c r="AO475" s="1"/>
  <c r="AN474"/>
  <c r="AN86" i="24"/>
  <c r="AK56"/>
  <c r="AK84" s="1"/>
  <c r="N29"/>
  <c r="AW739" i="18" l="1"/>
  <c r="AW479" s="1"/>
  <c r="AW33" i="24" s="1"/>
  <c r="AX729" i="18"/>
  <c r="AV870"/>
  <c r="M65" i="24"/>
  <c r="M81"/>
  <c r="M85" s="1"/>
  <c r="N59"/>
  <c r="N40"/>
  <c r="N71"/>
  <c r="N95"/>
  <c r="AL50"/>
  <c r="AL17"/>
  <c r="AK35"/>
  <c r="AN13"/>
  <c r="AN14"/>
  <c r="AM56" s="1"/>
  <c r="AM84" s="1"/>
  <c r="AL34"/>
  <c r="AL55"/>
  <c r="AM20"/>
  <c r="AO86"/>
  <c r="AO12"/>
  <c r="AO471" i="18"/>
  <c r="AO473" s="1"/>
  <c r="AO49" i="24"/>
  <c r="AP467" i="18"/>
  <c r="AP475" s="1"/>
  <c r="AP466"/>
  <c r="AO474"/>
  <c r="AN83" i="24"/>
  <c r="AN22"/>
  <c r="AM91"/>
  <c r="AM19"/>
  <c r="AW870" i="18" l="1"/>
  <c r="AX739"/>
  <c r="AX479" s="1"/>
  <c r="AX33" i="24" s="1"/>
  <c r="AY729" i="18"/>
  <c r="AQ466"/>
  <c r="AQ467"/>
  <c r="AQ475" s="1"/>
  <c r="AP474"/>
  <c r="AO14" i="24"/>
  <c r="AN56" s="1"/>
  <c r="AN84" s="1"/>
  <c r="AO13"/>
  <c r="AN20"/>
  <c r="N73"/>
  <c r="N63"/>
  <c r="AM17"/>
  <c r="AM50"/>
  <c r="AP49"/>
  <c r="AP471" i="18"/>
  <c r="AP473" s="1"/>
  <c r="AP12" i="24"/>
  <c r="AO22"/>
  <c r="AO83"/>
  <c r="AM34"/>
  <c r="AM55"/>
  <c r="AL35"/>
  <c r="AN91"/>
  <c r="AN19"/>
  <c r="N39"/>
  <c r="N67"/>
  <c r="M88"/>
  <c r="M87"/>
  <c r="M89" s="1"/>
  <c r="AP86"/>
  <c r="AQ86" l="1"/>
  <c r="AY739" i="18"/>
  <c r="AY479" s="1"/>
  <c r="AY33" i="24" s="1"/>
  <c r="AZ729" i="18"/>
  <c r="AX870"/>
  <c r="N69" i="24"/>
  <c r="N68"/>
  <c r="AN50"/>
  <c r="AN17"/>
  <c r="AM35"/>
  <c r="AP22"/>
  <c r="AP83"/>
  <c r="AO20"/>
  <c r="N42"/>
  <c r="N41"/>
  <c r="O44" s="1"/>
  <c r="O26" s="1"/>
  <c r="AP13"/>
  <c r="AP14"/>
  <c r="AN34"/>
  <c r="AN55"/>
  <c r="AO91"/>
  <c r="AO19"/>
  <c r="AQ49"/>
  <c r="AQ471" i="18"/>
  <c r="AQ473" s="1"/>
  <c r="AQ12" i="24"/>
  <c r="AQ474" i="18"/>
  <c r="AR466"/>
  <c r="AR467"/>
  <c r="AR475" s="1"/>
  <c r="AY870" l="1"/>
  <c r="AZ739"/>
  <c r="AZ479" s="1"/>
  <c r="AZ33" i="24" s="1"/>
  <c r="BA729" i="18"/>
  <c r="AR86" i="24"/>
  <c r="AS467" i="18"/>
  <c r="AS475" s="1"/>
  <c r="AR474"/>
  <c r="AS466"/>
  <c r="AQ14" i="24"/>
  <c r="AP56" s="1"/>
  <c r="AP84" s="1"/>
  <c r="AQ13"/>
  <c r="AN35"/>
  <c r="AP91"/>
  <c r="AP19"/>
  <c r="N98"/>
  <c r="N43"/>
  <c r="N99" s="1"/>
  <c r="N72"/>
  <c r="N74" s="1"/>
  <c r="N60"/>
  <c r="AO34"/>
  <c r="AO55"/>
  <c r="AR49"/>
  <c r="AR12"/>
  <c r="AR471" i="18"/>
  <c r="AR473" s="1"/>
  <c r="AQ83" i="24"/>
  <c r="AQ22"/>
  <c r="AO50"/>
  <c r="AO17"/>
  <c r="AP20"/>
  <c r="O27"/>
  <c r="O113" s="1"/>
  <c r="O15" i="7941" s="1"/>
  <c r="AO56" i="24"/>
  <c r="AO84" s="1"/>
  <c r="AZ870" i="18" l="1"/>
  <c r="BA739"/>
  <c r="BA479" s="1"/>
  <c r="BA33" i="24" s="1"/>
  <c r="BB729" i="18"/>
  <c r="N75" i="24"/>
  <c r="N76" s="1"/>
  <c r="O29"/>
  <c r="O59" s="1"/>
  <c r="AP34"/>
  <c r="AP55"/>
  <c r="AR13"/>
  <c r="AR14"/>
  <c r="N64"/>
  <c r="N61"/>
  <c r="AQ91"/>
  <c r="AQ19"/>
  <c r="AS474" i="18"/>
  <c r="AT466"/>
  <c r="AT467"/>
  <c r="AT475" s="1"/>
  <c r="AS86" i="24"/>
  <c r="AR83"/>
  <c r="AR22"/>
  <c r="AO35"/>
  <c r="AP50"/>
  <c r="AP17"/>
  <c r="AQ20"/>
  <c r="AS49"/>
  <c r="AS12"/>
  <c r="AS471" i="18"/>
  <c r="AS473" s="1"/>
  <c r="AT86" i="24" l="1"/>
  <c r="BA870" i="18"/>
  <c r="O40" i="24"/>
  <c r="O39" s="1"/>
  <c r="BB739" i="18"/>
  <c r="BB479" s="1"/>
  <c r="BB33" i="24" s="1"/>
  <c r="BC729" i="18"/>
  <c r="O71" i="24"/>
  <c r="O95"/>
  <c r="AS22"/>
  <c r="AS83"/>
  <c r="AQ55"/>
  <c r="AQ34"/>
  <c r="AU466" i="18"/>
  <c r="AU467"/>
  <c r="AU475" s="1"/>
  <c r="AT474"/>
  <c r="AQ17" i="24"/>
  <c r="AQ50"/>
  <c r="AR20"/>
  <c r="AS14"/>
  <c r="AS13"/>
  <c r="AT49"/>
  <c r="AT12"/>
  <c r="AT471" i="18"/>
  <c r="AT473" s="1"/>
  <c r="AR19" i="24"/>
  <c r="AR91"/>
  <c r="AP35"/>
  <c r="O63"/>
  <c r="AQ56"/>
  <c r="AQ84" s="1"/>
  <c r="N65"/>
  <c r="N81"/>
  <c r="N85" s="1"/>
  <c r="O73"/>
  <c r="O67" l="1"/>
  <c r="O68" s="1"/>
  <c r="BC739" i="18"/>
  <c r="BC479" s="1"/>
  <c r="BC33" i="24" s="1"/>
  <c r="BD729" i="18"/>
  <c r="AU86" i="24"/>
  <c r="BB870" i="18"/>
  <c r="N87" i="24"/>
  <c r="N89" s="1"/>
  <c r="N88"/>
  <c r="AT22"/>
  <c r="AT83"/>
  <c r="AS20"/>
  <c r="O42"/>
  <c r="O41"/>
  <c r="P44" s="1"/>
  <c r="P26" s="1"/>
  <c r="AR55"/>
  <c r="AR34"/>
  <c r="AR50"/>
  <c r="AR17"/>
  <c r="AT13"/>
  <c r="AT14"/>
  <c r="AS91"/>
  <c r="AS19"/>
  <c r="O69"/>
  <c r="AU49"/>
  <c r="AU471" i="18"/>
  <c r="AU473" s="1"/>
  <c r="AU12" i="24"/>
  <c r="AV466" i="18"/>
  <c r="AU474"/>
  <c r="AV467"/>
  <c r="AV475" s="1"/>
  <c r="AR56" i="24"/>
  <c r="AR84" s="1"/>
  <c r="AQ35"/>
  <c r="BC870" i="18" l="1"/>
  <c r="BD739"/>
  <c r="BD479" s="1"/>
  <c r="BD33" i="24" s="1"/>
  <c r="BE729" i="18"/>
  <c r="AV86" i="24"/>
  <c r="AV474" i="18"/>
  <c r="AW466"/>
  <c r="AW467"/>
  <c r="AW475" s="1"/>
  <c r="AU83" i="24"/>
  <c r="AU22"/>
  <c r="AS50"/>
  <c r="AS17"/>
  <c r="AT20"/>
  <c r="AR35"/>
  <c r="AV471" i="18"/>
  <c r="AV473" s="1"/>
  <c r="AV49" i="24"/>
  <c r="AV12"/>
  <c r="AU14"/>
  <c r="AU13"/>
  <c r="AT19"/>
  <c r="AT91"/>
  <c r="O43"/>
  <c r="O99" s="1"/>
  <c r="O98"/>
  <c r="O60"/>
  <c r="O72"/>
  <c r="O74" s="1"/>
  <c r="AS55"/>
  <c r="AS34"/>
  <c r="AS56"/>
  <c r="AS84" s="1"/>
  <c r="P27"/>
  <c r="P113" s="1"/>
  <c r="P15" i="7941" s="1"/>
  <c r="Q15" s="1"/>
  <c r="BD870" i="18" l="1"/>
  <c r="BE739"/>
  <c r="BE479" s="1"/>
  <c r="BE33" i="24" s="1"/>
  <c r="BF729" i="18"/>
  <c r="AW86" i="24"/>
  <c r="P29"/>
  <c r="P59" s="1"/>
  <c r="O61"/>
  <c r="O64"/>
  <c r="AU20"/>
  <c r="AU91"/>
  <c r="AU19"/>
  <c r="AV13"/>
  <c r="AV14"/>
  <c r="AV83"/>
  <c r="AV22"/>
  <c r="AT55"/>
  <c r="AT34"/>
  <c r="AW12"/>
  <c r="AW49"/>
  <c r="AW471" i="18"/>
  <c r="AW473" s="1"/>
  <c r="O75" i="24"/>
  <c r="O76" s="1"/>
  <c r="AS35"/>
  <c r="AT17"/>
  <c r="AT50"/>
  <c r="AW474" i="18"/>
  <c r="AX466"/>
  <c r="AX467"/>
  <c r="AX475" s="1"/>
  <c r="AT56" i="24"/>
  <c r="AT84" s="1"/>
  <c r="AX86" l="1"/>
  <c r="BF739" i="18"/>
  <c r="BF479" s="1"/>
  <c r="BF33" i="24" s="1"/>
  <c r="BG729" i="18"/>
  <c r="BE870"/>
  <c r="P40" i="24"/>
  <c r="P67" s="1"/>
  <c r="P95"/>
  <c r="P71"/>
  <c r="P73" s="1"/>
  <c r="AX49"/>
  <c r="AX471" i="18"/>
  <c r="AX473" s="1"/>
  <c r="AX12" i="24"/>
  <c r="AT35"/>
  <c r="AV20"/>
  <c r="AY467" i="18"/>
  <c r="AY475" s="1"/>
  <c r="AX474"/>
  <c r="AY466"/>
  <c r="AW83" i="24"/>
  <c r="AW22"/>
  <c r="AW14"/>
  <c r="AV56" s="1"/>
  <c r="AV84" s="1"/>
  <c r="AW13"/>
  <c r="AV91"/>
  <c r="AV19"/>
  <c r="AU55"/>
  <c r="AU34"/>
  <c r="O81"/>
  <c r="O85" s="1"/>
  <c r="O65"/>
  <c r="P63"/>
  <c r="AU56"/>
  <c r="AU84" s="1"/>
  <c r="AU50"/>
  <c r="AU17"/>
  <c r="BF870" i="18" l="1"/>
  <c r="P39" i="24"/>
  <c r="P42" s="1"/>
  <c r="BG739" i="18"/>
  <c r="BG479" s="1"/>
  <c r="BG33" i="24" s="1"/>
  <c r="BH729" i="18"/>
  <c r="P69" i="24"/>
  <c r="P68"/>
  <c r="O88"/>
  <c r="O87"/>
  <c r="O89" s="1"/>
  <c r="AY471" i="18"/>
  <c r="AY473" s="1"/>
  <c r="AY49" i="24"/>
  <c r="AY12"/>
  <c r="P41"/>
  <c r="Q44" s="1"/>
  <c r="Q26" s="1"/>
  <c r="Q27" s="1"/>
  <c r="Q29" s="1"/>
  <c r="AU35"/>
  <c r="AV17"/>
  <c r="AV50"/>
  <c r="AW91"/>
  <c r="AW19"/>
  <c r="AZ466" i="18"/>
  <c r="AZ467"/>
  <c r="AZ475" s="1"/>
  <c r="AY474"/>
  <c r="AV34" i="24"/>
  <c r="AV55"/>
  <c r="AX14"/>
  <c r="AW56" s="1"/>
  <c r="AW84" s="1"/>
  <c r="AX13"/>
  <c r="AY86"/>
  <c r="AW20"/>
  <c r="AX22"/>
  <c r="AX83"/>
  <c r="BH739" i="18" l="1"/>
  <c r="BH479" s="1"/>
  <c r="BH33" i="24" s="1"/>
  <c r="BI729" i="18"/>
  <c r="BI739" s="1"/>
  <c r="BI479" s="1"/>
  <c r="BI33" i="24" s="1"/>
  <c r="BG870" i="18"/>
  <c r="BH870" s="1"/>
  <c r="AZ86" i="24"/>
  <c r="AV35"/>
  <c r="Q71"/>
  <c r="Q40"/>
  <c r="Q59"/>
  <c r="AW34"/>
  <c r="AW55"/>
  <c r="AX91"/>
  <c r="AX19"/>
  <c r="AZ49"/>
  <c r="AZ12"/>
  <c r="AZ471" i="18"/>
  <c r="AZ473" s="1"/>
  <c r="BA466"/>
  <c r="BA467"/>
  <c r="BA475" s="1"/>
  <c r="AZ474"/>
  <c r="P43" i="24"/>
  <c r="P99" s="1"/>
  <c r="P98"/>
  <c r="P60"/>
  <c r="P72"/>
  <c r="P74" s="1"/>
  <c r="P75"/>
  <c r="P76" s="1"/>
  <c r="AY13"/>
  <c r="AY14"/>
  <c r="AX56" s="1"/>
  <c r="AX84" s="1"/>
  <c r="AY22"/>
  <c r="AY83"/>
  <c r="AX20"/>
  <c r="AW50"/>
  <c r="AW17"/>
  <c r="BI870" i="18" l="1"/>
  <c r="AX55" i="24"/>
  <c r="AX34"/>
  <c r="AY91"/>
  <c r="AY19"/>
  <c r="BB467" i="18"/>
  <c r="BB475" s="1"/>
  <c r="BA474"/>
  <c r="BB466"/>
  <c r="AZ14" i="24"/>
  <c r="AZ13"/>
  <c r="AX50"/>
  <c r="AX17"/>
  <c r="Q73"/>
  <c r="AY20"/>
  <c r="P61"/>
  <c r="P64"/>
  <c r="AZ83"/>
  <c r="AZ22"/>
  <c r="AW35"/>
  <c r="Q39"/>
  <c r="Q67"/>
  <c r="BA86"/>
  <c r="BA49"/>
  <c r="BA12"/>
  <c r="BA471" i="18"/>
  <c r="BA473" s="1"/>
  <c r="Q63" i="24"/>
  <c r="BA83" l="1"/>
  <c r="BA22"/>
  <c r="Q69"/>
  <c r="Q68"/>
  <c r="P65"/>
  <c r="P81"/>
  <c r="P85" s="1"/>
  <c r="AY34"/>
  <c r="AY55"/>
  <c r="AZ20"/>
  <c r="BB471" i="18"/>
  <c r="BB473" s="1"/>
  <c r="BB12" i="24"/>
  <c r="BB49"/>
  <c r="BA13"/>
  <c r="BA14"/>
  <c r="AZ56" s="1"/>
  <c r="AZ84" s="1"/>
  <c r="Q42"/>
  <c r="Q41"/>
  <c r="R44" s="1"/>
  <c r="R26" s="1"/>
  <c r="R27" s="1"/>
  <c r="R29" s="1"/>
  <c r="AZ91"/>
  <c r="AZ19"/>
  <c r="BB474" i="18"/>
  <c r="BC467"/>
  <c r="BC475" s="1"/>
  <c r="BC466"/>
  <c r="AY56" i="24"/>
  <c r="AY84" s="1"/>
  <c r="BB86"/>
  <c r="AY17"/>
  <c r="AY50"/>
  <c r="AX35"/>
  <c r="BD466" i="18" l="1"/>
  <c r="BD467"/>
  <c r="BD475" s="1"/>
  <c r="BC474"/>
  <c r="BC471"/>
  <c r="BC473" s="1"/>
  <c r="BC12" i="24"/>
  <c r="BC49"/>
  <c r="Q43"/>
  <c r="Q75" s="1"/>
  <c r="Q76" s="1"/>
  <c r="Q60"/>
  <c r="Q72"/>
  <c r="Q74" s="1"/>
  <c r="BB13"/>
  <c r="BB14"/>
  <c r="BA56" s="1"/>
  <c r="BA84" s="1"/>
  <c r="AZ17"/>
  <c r="AZ50"/>
  <c r="R59"/>
  <c r="R40"/>
  <c r="R71"/>
  <c r="BA20"/>
  <c r="BB83"/>
  <c r="BB22"/>
  <c r="AZ34"/>
  <c r="AZ55"/>
  <c r="AY35"/>
  <c r="BC86"/>
  <c r="BA19"/>
  <c r="BA91"/>
  <c r="P88"/>
  <c r="P87"/>
  <c r="P89" s="1"/>
  <c r="BD86" l="1"/>
  <c r="R73"/>
  <c r="R63"/>
  <c r="BB91"/>
  <c r="BB19"/>
  <c r="BC22"/>
  <c r="BC83"/>
  <c r="BA17"/>
  <c r="BA50"/>
  <c r="AZ35"/>
  <c r="BA55"/>
  <c r="BA34"/>
  <c r="R39"/>
  <c r="R67"/>
  <c r="BB20"/>
  <c r="BC14"/>
  <c r="BB56" s="1"/>
  <c r="BB84" s="1"/>
  <c r="BC13"/>
  <c r="BD12"/>
  <c r="BD49"/>
  <c r="BD471" i="18"/>
  <c r="BD473" s="1"/>
  <c r="BD474"/>
  <c r="BE467"/>
  <c r="BE475" s="1"/>
  <c r="BE466"/>
  <c r="Q64" i="24"/>
  <c r="Q61"/>
  <c r="BE86" l="1"/>
  <c r="BD83"/>
  <c r="BD22"/>
  <c r="BD13"/>
  <c r="BD14"/>
  <c r="BC56" s="1"/>
  <c r="BC84" s="1"/>
  <c r="BB55"/>
  <c r="BB34"/>
  <c r="R41"/>
  <c r="S44" s="1"/>
  <c r="S26" s="1"/>
  <c r="S27" s="1"/>
  <c r="S29" s="1"/>
  <c r="R42"/>
  <c r="BB17"/>
  <c r="BB50"/>
  <c r="Q65"/>
  <c r="Q81"/>
  <c r="Q85" s="1"/>
  <c r="BE474" i="18"/>
  <c r="BF466"/>
  <c r="BF467"/>
  <c r="BF475" s="1"/>
  <c r="BE12" i="24"/>
  <c r="BE471" i="18"/>
  <c r="BE473" s="1"/>
  <c r="BE49" i="24"/>
  <c r="BC91"/>
  <c r="BC19"/>
  <c r="R69"/>
  <c r="R68"/>
  <c r="BA35"/>
  <c r="BC20"/>
  <c r="BF86" l="1"/>
  <c r="BC55"/>
  <c r="BC34"/>
  <c r="BC17"/>
  <c r="BC50"/>
  <c r="BE13"/>
  <c r="BE14"/>
  <c r="BF474" i="18"/>
  <c r="BG467"/>
  <c r="BG475" s="1"/>
  <c r="BG466"/>
  <c r="BE83" i="24"/>
  <c r="BE22"/>
  <c r="BF471" i="18"/>
  <c r="BF473" s="1"/>
  <c r="BF12" i="24"/>
  <c r="BF49"/>
  <c r="S59"/>
  <c r="S71"/>
  <c r="S40"/>
  <c r="BD19"/>
  <c r="BD91"/>
  <c r="Q87"/>
  <c r="Q89" s="1"/>
  <c r="Q88"/>
  <c r="R43"/>
  <c r="R75" s="1"/>
  <c r="R76" s="1"/>
  <c r="R72"/>
  <c r="R74" s="1"/>
  <c r="R60"/>
  <c r="BB35"/>
  <c r="BD20"/>
  <c r="BG86" l="1"/>
  <c r="R64"/>
  <c r="R61"/>
  <c r="BD50"/>
  <c r="BD17"/>
  <c r="BF22"/>
  <c r="BF83"/>
  <c r="BE20"/>
  <c r="S39"/>
  <c r="S67"/>
  <c r="S63"/>
  <c r="BF13"/>
  <c r="BF14"/>
  <c r="BH466" i="18"/>
  <c r="BH467"/>
  <c r="BH475" s="1"/>
  <c r="BG474"/>
  <c r="BG12" i="24"/>
  <c r="BG471" i="18"/>
  <c r="BG473" s="1"/>
  <c r="BG49" i="24"/>
  <c r="BE19"/>
  <c r="BE91"/>
  <c r="BD56"/>
  <c r="BD84" s="1"/>
  <c r="BD55"/>
  <c r="BD34"/>
  <c r="S73"/>
  <c r="BC35"/>
  <c r="BH86" l="1"/>
  <c r="BF20"/>
  <c r="S69"/>
  <c r="S68"/>
  <c r="BD35"/>
  <c r="BE17"/>
  <c r="BE50"/>
  <c r="BG22"/>
  <c r="BG83"/>
  <c r="BH471" i="18"/>
  <c r="BH473" s="1"/>
  <c r="BH49" i="24"/>
  <c r="BH12"/>
  <c r="BI466" i="18"/>
  <c r="BI474" s="1"/>
  <c r="BI467"/>
  <c r="BI475" s="1"/>
  <c r="BH474"/>
  <c r="BF19" i="24"/>
  <c r="BF91"/>
  <c r="S42"/>
  <c r="S41"/>
  <c r="T44" s="1"/>
  <c r="T26" s="1"/>
  <c r="T27" s="1"/>
  <c r="T29" s="1"/>
  <c r="BE34"/>
  <c r="BE55"/>
  <c r="BE56"/>
  <c r="BE84" s="1"/>
  <c r="BG13"/>
  <c r="BG14"/>
  <c r="R65"/>
  <c r="R81"/>
  <c r="R85" s="1"/>
  <c r="BI86" l="1"/>
  <c r="R88"/>
  <c r="R87"/>
  <c r="R89" s="1"/>
  <c r="BE35"/>
  <c r="S43"/>
  <c r="S75" s="1"/>
  <c r="S76" s="1"/>
  <c r="S60"/>
  <c r="S72"/>
  <c r="S74" s="1"/>
  <c r="BF17"/>
  <c r="BF50"/>
  <c r="BH83"/>
  <c r="BH22"/>
  <c r="BG19"/>
  <c r="BG91"/>
  <c r="T59"/>
  <c r="T71"/>
  <c r="T40"/>
  <c r="BI12"/>
  <c r="BI49"/>
  <c r="BI471" i="18"/>
  <c r="BI473" s="1"/>
  <c r="BF55" i="24"/>
  <c r="BF34"/>
  <c r="BG20"/>
  <c r="BH13"/>
  <c r="BH14"/>
  <c r="BF56"/>
  <c r="BF84" s="1"/>
  <c r="BH20" l="1"/>
  <c r="T39"/>
  <c r="T67"/>
  <c r="T63"/>
  <c r="BH91"/>
  <c r="BH19"/>
  <c r="BG55"/>
  <c r="BG34"/>
  <c r="BF35"/>
  <c r="BI83"/>
  <c r="BI22"/>
  <c r="BI13"/>
  <c r="BI14"/>
  <c r="BH56" s="1"/>
  <c r="BH84" s="1"/>
  <c r="T73"/>
  <c r="S64"/>
  <c r="S61"/>
  <c r="BG56"/>
  <c r="BG84" s="1"/>
  <c r="BG50"/>
  <c r="BG17"/>
  <c r="BG35" l="1"/>
  <c r="BH50"/>
  <c r="BH17"/>
  <c r="T69"/>
  <c r="T68"/>
  <c r="S65"/>
  <c r="S81"/>
  <c r="S85" s="1"/>
  <c r="BI20"/>
  <c r="BI56"/>
  <c r="BI84" s="1"/>
  <c r="T42"/>
  <c r="T41"/>
  <c r="U44" s="1"/>
  <c r="U26" s="1"/>
  <c r="U27" s="1"/>
  <c r="U29" s="1"/>
  <c r="BH55"/>
  <c r="BH34"/>
  <c r="BI19"/>
  <c r="BI91"/>
  <c r="BI50" l="1"/>
  <c r="F50" s="1"/>
  <c r="F49" s="1"/>
  <c r="BI17"/>
  <c r="BI55"/>
  <c r="BI34"/>
  <c r="BH35"/>
  <c r="U71"/>
  <c r="U40"/>
  <c r="U59"/>
  <c r="S88"/>
  <c r="S87"/>
  <c r="S89" s="1"/>
  <c r="T43"/>
  <c r="T75" s="1"/>
  <c r="T76" s="1"/>
  <c r="T72"/>
  <c r="T74" s="1"/>
  <c r="T60"/>
  <c r="U39" l="1"/>
  <c r="U67"/>
  <c r="T64"/>
  <c r="T61"/>
  <c r="U63"/>
  <c r="U73"/>
  <c r="BI35"/>
  <c r="T65" l="1"/>
  <c r="T81"/>
  <c r="T85" s="1"/>
  <c r="U69"/>
  <c r="U68"/>
  <c r="U42"/>
  <c r="U41"/>
  <c r="V44" s="1"/>
  <c r="V26" s="1"/>
  <c r="V27" s="1"/>
  <c r="V29" s="1"/>
  <c r="V71" l="1"/>
  <c r="V59"/>
  <c r="V40"/>
  <c r="T88"/>
  <c r="T87"/>
  <c r="T89" s="1"/>
  <c r="U43"/>
  <c r="U75" s="1"/>
  <c r="U76" s="1"/>
  <c r="U60"/>
  <c r="U72"/>
  <c r="U74" s="1"/>
  <c r="V63" l="1"/>
  <c r="U61"/>
  <c r="U64"/>
  <c r="V39"/>
  <c r="V67"/>
  <c r="V73"/>
  <c r="V69" l="1"/>
  <c r="V68"/>
  <c r="V41"/>
  <c r="W44" s="1"/>
  <c r="W26" s="1"/>
  <c r="W27" s="1"/>
  <c r="W29" s="1"/>
  <c r="V42"/>
  <c r="U65"/>
  <c r="U81"/>
  <c r="U85" s="1"/>
  <c r="U88" l="1"/>
  <c r="U87"/>
  <c r="U89" s="1"/>
  <c r="V43"/>
  <c r="V75" s="1"/>
  <c r="V76" s="1"/>
  <c r="V60"/>
  <c r="V72"/>
  <c r="V74" s="1"/>
  <c r="W71"/>
  <c r="W59"/>
  <c r="W40"/>
  <c r="W39" l="1"/>
  <c r="W67"/>
  <c r="W73"/>
  <c r="V64"/>
  <c r="V61"/>
  <c r="W63"/>
  <c r="V81" l="1"/>
  <c r="V85" s="1"/>
  <c r="V65"/>
  <c r="W69"/>
  <c r="W68"/>
  <c r="W42"/>
  <c r="W41"/>
  <c r="X44" s="1"/>
  <c r="X26" s="1"/>
  <c r="X27" s="1"/>
  <c r="X29" s="1"/>
  <c r="W43" l="1"/>
  <c r="W75" s="1"/>
  <c r="W76" s="1"/>
  <c r="W72"/>
  <c r="W74" s="1"/>
  <c r="W60"/>
  <c r="V88"/>
  <c r="V87"/>
  <c r="V89" s="1"/>
  <c r="X71"/>
  <c r="X59"/>
  <c r="X40"/>
  <c r="X63" l="1"/>
  <c r="X39"/>
  <c r="X67"/>
  <c r="X73"/>
  <c r="W64"/>
  <c r="W61"/>
  <c r="X42" l="1"/>
  <c r="X41"/>
  <c r="Y44" s="1"/>
  <c r="Y26" s="1"/>
  <c r="Y27" s="1"/>
  <c r="Y29" s="1"/>
  <c r="W81"/>
  <c r="W85" s="1"/>
  <c r="W65"/>
  <c r="X69"/>
  <c r="X68"/>
  <c r="Y40" l="1"/>
  <c r="Y71"/>
  <c r="Y59"/>
  <c r="W87"/>
  <c r="W89" s="1"/>
  <c r="W88"/>
  <c r="X43"/>
  <c r="X75" s="1"/>
  <c r="X76" s="1"/>
  <c r="X60"/>
  <c r="X72"/>
  <c r="X74" s="1"/>
  <c r="Y73" l="1"/>
  <c r="X64"/>
  <c r="X61"/>
  <c r="Y63"/>
  <c r="Y39"/>
  <c r="Y67"/>
  <c r="Y69" l="1"/>
  <c r="Y68"/>
  <c r="X81"/>
  <c r="X85" s="1"/>
  <c r="X65"/>
  <c r="Y42"/>
  <c r="Y41"/>
  <c r="Z44" s="1"/>
  <c r="Z26" s="1"/>
  <c r="Z27" s="1"/>
  <c r="Z29" s="1"/>
  <c r="Y43" l="1"/>
  <c r="Y75" s="1"/>
  <c r="Y76" s="1"/>
  <c r="Y72"/>
  <c r="Y74" s="1"/>
  <c r="Y60"/>
  <c r="X87"/>
  <c r="X89" s="1"/>
  <c r="X88"/>
  <c r="Z59"/>
  <c r="Z71"/>
  <c r="Z40"/>
  <c r="Z73" l="1"/>
  <c r="Z39"/>
  <c r="Z67"/>
  <c r="Z63"/>
  <c r="Y61"/>
  <c r="Y64"/>
  <c r="Z69" l="1"/>
  <c r="Z68"/>
  <c r="Y81"/>
  <c r="Y85" s="1"/>
  <c r="Y65"/>
  <c r="Z41"/>
  <c r="AA44" s="1"/>
  <c r="AA26" s="1"/>
  <c r="AA27" s="1"/>
  <c r="AA29" s="1"/>
  <c r="Z42"/>
  <c r="Z43" l="1"/>
  <c r="Z75" s="1"/>
  <c r="Z76" s="1"/>
  <c r="Z72"/>
  <c r="Z74" s="1"/>
  <c r="Z60"/>
  <c r="AA40"/>
  <c r="AA71"/>
  <c r="AA59"/>
  <c r="Y87"/>
  <c r="Y89" s="1"/>
  <c r="Y88"/>
  <c r="AA63" l="1"/>
  <c r="AA39"/>
  <c r="AA67"/>
  <c r="AA73"/>
  <c r="Z61"/>
  <c r="Z64"/>
  <c r="AA69" l="1"/>
  <c r="AA68"/>
  <c r="Z65"/>
  <c r="Z81"/>
  <c r="Z85" s="1"/>
  <c r="AA42"/>
  <c r="AA41"/>
  <c r="AB44" s="1"/>
  <c r="AB26" s="1"/>
  <c r="AB27" s="1"/>
  <c r="AB29" s="1"/>
  <c r="AB59" l="1"/>
  <c r="AB71"/>
  <c r="AB40"/>
  <c r="Z88"/>
  <c r="Z87"/>
  <c r="Z89" s="1"/>
  <c r="AA43"/>
  <c r="AA75" s="1"/>
  <c r="AA76" s="1"/>
  <c r="AA60"/>
  <c r="AA72"/>
  <c r="AA74" s="1"/>
  <c r="AB73" l="1"/>
  <c r="AA61"/>
  <c r="AA64"/>
  <c r="AB39"/>
  <c r="AB67"/>
  <c r="AB63"/>
  <c r="AB69" l="1"/>
  <c r="AB68"/>
  <c r="AB41"/>
  <c r="AC44" s="1"/>
  <c r="AC26" s="1"/>
  <c r="AC27" s="1"/>
  <c r="AC29" s="1"/>
  <c r="AB42"/>
  <c r="AA81"/>
  <c r="AA85" s="1"/>
  <c r="AA65"/>
  <c r="AB43" l="1"/>
  <c r="AB75" s="1"/>
  <c r="AB76" s="1"/>
  <c r="AB72"/>
  <c r="AB74" s="1"/>
  <c r="AB60"/>
  <c r="AA87"/>
  <c r="AA89" s="1"/>
  <c r="AA88"/>
  <c r="AC40"/>
  <c r="AC59"/>
  <c r="AC71"/>
  <c r="AC73" l="1"/>
  <c r="AC39"/>
  <c r="AC67"/>
  <c r="AC63"/>
  <c r="AB64"/>
  <c r="AB61"/>
  <c r="AB81" l="1"/>
  <c r="AB85" s="1"/>
  <c r="AB65"/>
  <c r="AC69"/>
  <c r="AC68"/>
  <c r="AC42"/>
  <c r="AC41"/>
  <c r="AD44" s="1"/>
  <c r="AD26" s="1"/>
  <c r="AD27" s="1"/>
  <c r="AD29" s="1"/>
  <c r="AD59" l="1"/>
  <c r="AD71"/>
  <c r="AD40"/>
  <c r="AC43"/>
  <c r="AC75" s="1"/>
  <c r="AC76" s="1"/>
  <c r="AC72"/>
  <c r="AC74" s="1"/>
  <c r="AC60"/>
  <c r="AB87"/>
  <c r="AB89" s="1"/>
  <c r="AB88"/>
  <c r="AC61" l="1"/>
  <c r="AC64"/>
  <c r="AD73"/>
  <c r="AD39"/>
  <c r="AD67"/>
  <c r="AD63"/>
  <c r="AD69" l="1"/>
  <c r="AD68"/>
  <c r="AD42"/>
  <c r="AD41"/>
  <c r="AE44" s="1"/>
  <c r="AE26" s="1"/>
  <c r="AE27" s="1"/>
  <c r="AE29" s="1"/>
  <c r="AC81"/>
  <c r="AC85" s="1"/>
  <c r="AC65"/>
  <c r="AE40" l="1"/>
  <c r="AE59"/>
  <c r="AE71"/>
  <c r="AC87"/>
  <c r="AC89" s="1"/>
  <c r="AC88"/>
  <c r="AD43"/>
  <c r="AD75" s="1"/>
  <c r="AD76" s="1"/>
  <c r="AD72"/>
  <c r="AD74" s="1"/>
  <c r="AD60"/>
  <c r="AD64" l="1"/>
  <c r="AD61"/>
  <c r="AE63"/>
  <c r="AE73"/>
  <c r="AE39"/>
  <c r="AE67"/>
  <c r="AE41" l="1"/>
  <c r="AF44" s="1"/>
  <c r="AF26" s="1"/>
  <c r="AF27" s="1"/>
  <c r="AF29" s="1"/>
  <c r="AE42"/>
  <c r="AD81"/>
  <c r="AD85" s="1"/>
  <c r="AD65"/>
  <c r="AE69"/>
  <c r="AE68"/>
  <c r="AD88" l="1"/>
  <c r="AD87"/>
  <c r="AD89" s="1"/>
  <c r="AF71"/>
  <c r="AF59"/>
  <c r="AF40"/>
  <c r="AE43"/>
  <c r="AE75" s="1"/>
  <c r="AE76" s="1"/>
  <c r="AE72"/>
  <c r="AE74" s="1"/>
  <c r="AE60"/>
  <c r="AF63" l="1"/>
  <c r="AE64"/>
  <c r="AE61"/>
  <c r="AF39"/>
  <c r="AF67"/>
  <c r="AF73"/>
  <c r="AF69" l="1"/>
  <c r="AF68"/>
  <c r="AE81"/>
  <c r="AE85" s="1"/>
  <c r="AE65"/>
  <c r="AF42"/>
  <c r="AF41"/>
  <c r="AG44" s="1"/>
  <c r="AG26" s="1"/>
  <c r="AG27" s="1"/>
  <c r="AG29" s="1"/>
  <c r="AG59" l="1"/>
  <c r="AG40"/>
  <c r="AG71"/>
  <c r="AF43"/>
  <c r="AF75" s="1"/>
  <c r="AF76" s="1"/>
  <c r="AF60"/>
  <c r="AF72"/>
  <c r="AF74" s="1"/>
  <c r="AE87"/>
  <c r="AE89" s="1"/>
  <c r="AE88"/>
  <c r="AG39" l="1"/>
  <c r="AG67"/>
  <c r="AF64"/>
  <c r="AF61"/>
  <c r="AG73"/>
  <c r="AG63"/>
  <c r="AF81" l="1"/>
  <c r="AF85" s="1"/>
  <c r="AF65"/>
  <c r="AG69"/>
  <c r="AG68"/>
  <c r="AG42"/>
  <c r="AG41"/>
  <c r="AH44" s="1"/>
  <c r="AH26" s="1"/>
  <c r="AH27" s="1"/>
  <c r="AH29" s="1"/>
  <c r="AH59" l="1"/>
  <c r="AH71"/>
  <c r="AH40"/>
  <c r="AG43"/>
  <c r="AG75" s="1"/>
  <c r="AG76" s="1"/>
  <c r="AG72"/>
  <c r="AG74" s="1"/>
  <c r="AG60"/>
  <c r="AF87"/>
  <c r="AF89" s="1"/>
  <c r="AF88"/>
  <c r="AG61" l="1"/>
  <c r="AG64"/>
  <c r="AH73"/>
  <c r="AH39"/>
  <c r="AH67"/>
  <c r="AH63"/>
  <c r="AH69" l="1"/>
  <c r="AH68"/>
  <c r="AH41"/>
  <c r="AI44" s="1"/>
  <c r="AI26" s="1"/>
  <c r="AI27" s="1"/>
  <c r="AI29" s="1"/>
  <c r="AH42"/>
  <c r="AG65"/>
  <c r="AG81"/>
  <c r="AG85" s="1"/>
  <c r="AG87" l="1"/>
  <c r="AG89" s="1"/>
  <c r="AG88"/>
  <c r="AI40"/>
  <c r="AI59"/>
  <c r="AI71"/>
  <c r="AH43"/>
  <c r="AH75" s="1"/>
  <c r="AH76" s="1"/>
  <c r="AH72"/>
  <c r="AH74" s="1"/>
  <c r="AH60"/>
  <c r="AI63" l="1"/>
  <c r="AH64"/>
  <c r="AH61"/>
  <c r="AI73"/>
  <c r="AI39"/>
  <c r="AI67"/>
  <c r="AI69" l="1"/>
  <c r="AI68"/>
  <c r="AH65"/>
  <c r="AH81"/>
  <c r="AH85" s="1"/>
  <c r="AI41"/>
  <c r="AJ44" s="1"/>
  <c r="AJ26" s="1"/>
  <c r="AJ27" s="1"/>
  <c r="AJ29" s="1"/>
  <c r="AI42"/>
  <c r="AI43" l="1"/>
  <c r="AI75" s="1"/>
  <c r="AI76" s="1"/>
  <c r="AI60"/>
  <c r="AI72"/>
  <c r="AI74" s="1"/>
  <c r="AH87"/>
  <c r="AH89" s="1"/>
  <c r="AH88"/>
  <c r="AJ59"/>
  <c r="AJ71"/>
  <c r="AJ40"/>
  <c r="AJ39" l="1"/>
  <c r="AJ67"/>
  <c r="AJ63"/>
  <c r="AI64"/>
  <c r="AI61"/>
  <c r="AJ73"/>
  <c r="AI81" l="1"/>
  <c r="AI85" s="1"/>
  <c r="AI65"/>
  <c r="AJ69"/>
  <c r="AJ68"/>
  <c r="AJ41"/>
  <c r="AK44" s="1"/>
  <c r="AK26" s="1"/>
  <c r="AK27" s="1"/>
  <c r="AK29" s="1"/>
  <c r="AJ42"/>
  <c r="AJ43" l="1"/>
  <c r="AJ75" s="1"/>
  <c r="AJ76" s="1"/>
  <c r="AJ60"/>
  <c r="AJ72"/>
  <c r="AJ74" s="1"/>
  <c r="AK40"/>
  <c r="AK59"/>
  <c r="AK71"/>
  <c r="AI87"/>
  <c r="AI89" s="1"/>
  <c r="AI88"/>
  <c r="AK73" l="1"/>
  <c r="AK39"/>
  <c r="AK67"/>
  <c r="AJ64"/>
  <c r="AJ61"/>
  <c r="AK63"/>
  <c r="AJ81" l="1"/>
  <c r="AJ85" s="1"/>
  <c r="AJ65"/>
  <c r="AK69"/>
  <c r="AK68"/>
  <c r="AK41"/>
  <c r="AL44" s="1"/>
  <c r="AL26" s="1"/>
  <c r="AL27" s="1"/>
  <c r="AL29" s="1"/>
  <c r="AK42"/>
  <c r="AK43" l="1"/>
  <c r="AK75" s="1"/>
  <c r="AK76" s="1"/>
  <c r="AK72"/>
  <c r="AK74" s="1"/>
  <c r="AK60"/>
  <c r="AL71"/>
  <c r="AL59"/>
  <c r="AL40"/>
  <c r="AJ87"/>
  <c r="AJ89" s="1"/>
  <c r="AJ88"/>
  <c r="AL39" l="1"/>
  <c r="AL67"/>
  <c r="AL73"/>
  <c r="AL63"/>
  <c r="AK64"/>
  <c r="AK61"/>
  <c r="AK81" l="1"/>
  <c r="AK85" s="1"/>
  <c r="AK65"/>
  <c r="AL69"/>
  <c r="AL68"/>
  <c r="AL41"/>
  <c r="AM44" s="1"/>
  <c r="AM26" s="1"/>
  <c r="AM27" s="1"/>
  <c r="AM29" s="1"/>
  <c r="AL42"/>
  <c r="AL43" l="1"/>
  <c r="AL75" s="1"/>
  <c r="AL76" s="1"/>
  <c r="AL72"/>
  <c r="AL74" s="1"/>
  <c r="AL60"/>
  <c r="AM40"/>
  <c r="AM59"/>
  <c r="AM71"/>
  <c r="AK87"/>
  <c r="AK89" s="1"/>
  <c r="AK88"/>
  <c r="AM73" l="1"/>
  <c r="AM39"/>
  <c r="AM67"/>
  <c r="AM63"/>
  <c r="AL61"/>
  <c r="AL64"/>
  <c r="AM69" l="1"/>
  <c r="AM68"/>
  <c r="AL81"/>
  <c r="AL85" s="1"/>
  <c r="AL65"/>
  <c r="AM41"/>
  <c r="AN44" s="1"/>
  <c r="AN26" s="1"/>
  <c r="AN27" s="1"/>
  <c r="AN29" s="1"/>
  <c r="AM42"/>
  <c r="AM43" l="1"/>
  <c r="AM75" s="1"/>
  <c r="AM76" s="1"/>
  <c r="AM60"/>
  <c r="AM72"/>
  <c r="AM74" s="1"/>
  <c r="AN59"/>
  <c r="AN71"/>
  <c r="AN40"/>
  <c r="AL87"/>
  <c r="AL89" s="1"/>
  <c r="AL88"/>
  <c r="AN39" l="1"/>
  <c r="AN67"/>
  <c r="AN63"/>
  <c r="AM64"/>
  <c r="AM61"/>
  <c r="AN73"/>
  <c r="AM81" l="1"/>
  <c r="AM85" s="1"/>
  <c r="AM65"/>
  <c r="AN69"/>
  <c r="AN68"/>
  <c r="AN41"/>
  <c r="AO44" s="1"/>
  <c r="AO26" s="1"/>
  <c r="AO27" s="1"/>
  <c r="AO29" s="1"/>
  <c r="AN42"/>
  <c r="AN43" l="1"/>
  <c r="AN75" s="1"/>
  <c r="AN76" s="1"/>
  <c r="AN60"/>
  <c r="AN72"/>
  <c r="AN74" s="1"/>
  <c r="AO40"/>
  <c r="AO59"/>
  <c r="AO71"/>
  <c r="AM87"/>
  <c r="AM89" s="1"/>
  <c r="AM88"/>
  <c r="AO73" l="1"/>
  <c r="AO39"/>
  <c r="AO67"/>
  <c r="AN61"/>
  <c r="AN64"/>
  <c r="AO63"/>
  <c r="AO69" l="1"/>
  <c r="AO68"/>
  <c r="AN81"/>
  <c r="AN85" s="1"/>
  <c r="AN65"/>
  <c r="AO42"/>
  <c r="AO41"/>
  <c r="AP44" s="1"/>
  <c r="AP26" s="1"/>
  <c r="AP27" s="1"/>
  <c r="AP29" s="1"/>
  <c r="AP59" l="1"/>
  <c r="AP71"/>
  <c r="AP40"/>
  <c r="AO43"/>
  <c r="AO75" s="1"/>
  <c r="AO76" s="1"/>
  <c r="AO72"/>
  <c r="AO74" s="1"/>
  <c r="AO60"/>
  <c r="AN87"/>
  <c r="AN89" s="1"/>
  <c r="AN88"/>
  <c r="AP73" l="1"/>
  <c r="AP39"/>
  <c r="AP67"/>
  <c r="AP63"/>
  <c r="AO64"/>
  <c r="AO61"/>
  <c r="AO65" l="1"/>
  <c r="AO81"/>
  <c r="AO85" s="1"/>
  <c r="AP69"/>
  <c r="AP68"/>
  <c r="AP41"/>
  <c r="AQ44" s="1"/>
  <c r="AQ26" s="1"/>
  <c r="AQ27" s="1"/>
  <c r="AQ29" s="1"/>
  <c r="AP42"/>
  <c r="AP43" l="1"/>
  <c r="AP75" s="1"/>
  <c r="AP76" s="1"/>
  <c r="AP72"/>
  <c r="AP74" s="1"/>
  <c r="AP60"/>
  <c r="AQ71"/>
  <c r="AQ40"/>
  <c r="AQ59"/>
  <c r="AO87"/>
  <c r="AO89" s="1"/>
  <c r="AO88"/>
  <c r="AQ63" l="1"/>
  <c r="AQ73"/>
  <c r="AQ39"/>
  <c r="AQ67"/>
  <c r="AP64"/>
  <c r="AP61"/>
  <c r="AP81" l="1"/>
  <c r="AP85" s="1"/>
  <c r="AP65"/>
  <c r="AQ69"/>
  <c r="AQ68"/>
  <c r="AQ42"/>
  <c r="AQ41"/>
  <c r="AR44" s="1"/>
  <c r="AR26" s="1"/>
  <c r="AR27" s="1"/>
  <c r="AR29" s="1"/>
  <c r="AR59" l="1"/>
  <c r="AR71"/>
  <c r="AR40"/>
  <c r="AQ43"/>
  <c r="AQ75" s="1"/>
  <c r="AQ76" s="1"/>
  <c r="AQ60"/>
  <c r="AQ72"/>
  <c r="AQ74" s="1"/>
  <c r="AP88"/>
  <c r="AP87"/>
  <c r="AP89" s="1"/>
  <c r="AR73" l="1"/>
  <c r="AQ64"/>
  <c r="AQ61"/>
  <c r="AR39"/>
  <c r="AR67"/>
  <c r="AR63"/>
  <c r="AR69" l="1"/>
  <c r="AR68"/>
  <c r="AQ81"/>
  <c r="AQ85" s="1"/>
  <c r="AQ65"/>
  <c r="AR42"/>
  <c r="AR41"/>
  <c r="AS44" s="1"/>
  <c r="AS26" s="1"/>
  <c r="AS27" s="1"/>
  <c r="AS29" s="1"/>
  <c r="AS40" l="1"/>
  <c r="AS59"/>
  <c r="AS71"/>
  <c r="AR43"/>
  <c r="AR75" s="1"/>
  <c r="AR76" s="1"/>
  <c r="AR72"/>
  <c r="AR74" s="1"/>
  <c r="AR60"/>
  <c r="AQ87"/>
  <c r="AQ89" s="1"/>
  <c r="AQ88"/>
  <c r="AR64" l="1"/>
  <c r="AR61"/>
  <c r="AS63"/>
  <c r="AS73"/>
  <c r="AS39"/>
  <c r="AS67"/>
  <c r="AS69" l="1"/>
  <c r="AS68"/>
  <c r="AR81"/>
  <c r="AR85" s="1"/>
  <c r="AR65"/>
  <c r="AS42"/>
  <c r="AS41"/>
  <c r="AT44" s="1"/>
  <c r="AT26" s="1"/>
  <c r="AT27" s="1"/>
  <c r="AT29" s="1"/>
  <c r="AT59" l="1"/>
  <c r="AT71"/>
  <c r="AT40"/>
  <c r="AS43"/>
  <c r="AS75" s="1"/>
  <c r="AS76" s="1"/>
  <c r="AS60"/>
  <c r="AS72"/>
  <c r="AS74" s="1"/>
  <c r="AR87"/>
  <c r="AR89" s="1"/>
  <c r="AR88"/>
  <c r="AT73" l="1"/>
  <c r="AS64"/>
  <c r="AS61"/>
  <c r="AT39"/>
  <c r="AT67"/>
  <c r="AT63"/>
  <c r="AT69" l="1"/>
  <c r="AT68"/>
  <c r="AS81"/>
  <c r="AS85" s="1"/>
  <c r="AS65"/>
  <c r="AT41"/>
  <c r="AU44" s="1"/>
  <c r="AU26" s="1"/>
  <c r="AU27" s="1"/>
  <c r="AU29" s="1"/>
  <c r="AT42"/>
  <c r="AT43" l="1"/>
  <c r="AT75" s="1"/>
  <c r="AT76" s="1"/>
  <c r="AT72"/>
  <c r="AT74" s="1"/>
  <c r="AT60"/>
  <c r="AU40"/>
  <c r="AU59"/>
  <c r="AU71"/>
  <c r="AS87"/>
  <c r="AS89" s="1"/>
  <c r="AS88"/>
  <c r="AU73" l="1"/>
  <c r="AU39"/>
  <c r="AU67"/>
  <c r="AU63"/>
  <c r="AT61"/>
  <c r="AT64"/>
  <c r="AU69" l="1"/>
  <c r="AU68"/>
  <c r="AT65"/>
  <c r="AT81"/>
  <c r="AT85" s="1"/>
  <c r="AU42"/>
  <c r="AU41"/>
  <c r="AV44" s="1"/>
  <c r="AV26" s="1"/>
  <c r="AV27" s="1"/>
  <c r="AV29" s="1"/>
  <c r="AV59" l="1"/>
  <c r="AV71"/>
  <c r="AV40"/>
  <c r="AT87"/>
  <c r="AT89" s="1"/>
  <c r="AT88"/>
  <c r="AU43"/>
  <c r="AU75" s="1"/>
  <c r="AU76" s="1"/>
  <c r="AU72"/>
  <c r="AU74" s="1"/>
  <c r="AU60"/>
  <c r="AV73" l="1"/>
  <c r="AV39"/>
  <c r="AV67"/>
  <c r="AV63"/>
  <c r="AU64"/>
  <c r="AU61"/>
  <c r="AU81" l="1"/>
  <c r="AU85" s="1"/>
  <c r="AU65"/>
  <c r="AV69"/>
  <c r="AV68"/>
  <c r="AV41"/>
  <c r="AW44" s="1"/>
  <c r="AW26" s="1"/>
  <c r="AW27" s="1"/>
  <c r="AW29" s="1"/>
  <c r="AV42"/>
  <c r="AV43" l="1"/>
  <c r="AV75" s="1"/>
  <c r="AV76" s="1"/>
  <c r="AV72"/>
  <c r="AV74" s="1"/>
  <c r="AV60"/>
  <c r="AW40"/>
  <c r="AW59"/>
  <c r="AW71"/>
  <c r="AU87"/>
  <c r="AU89" s="1"/>
  <c r="AU88"/>
  <c r="AW73" l="1"/>
  <c r="AW39"/>
  <c r="AW67"/>
  <c r="AW63"/>
  <c r="AV61"/>
  <c r="AV64"/>
  <c r="AW69" l="1"/>
  <c r="AW68"/>
  <c r="AV65"/>
  <c r="AV81"/>
  <c r="AV85" s="1"/>
  <c r="AW42"/>
  <c r="AW41"/>
  <c r="AX44" s="1"/>
  <c r="AX26" s="1"/>
  <c r="AX27" s="1"/>
  <c r="AX29" s="1"/>
  <c r="AX59" l="1"/>
  <c r="AX71"/>
  <c r="AX40"/>
  <c r="AV87"/>
  <c r="AV89" s="1"/>
  <c r="AV88"/>
  <c r="AW43"/>
  <c r="AW75" s="1"/>
  <c r="AW76" s="1"/>
  <c r="AW72"/>
  <c r="AW74" s="1"/>
  <c r="AW60"/>
  <c r="AX73" l="1"/>
  <c r="AX39"/>
  <c r="AX67"/>
  <c r="AX63"/>
  <c r="AW61"/>
  <c r="AW64"/>
  <c r="AX69" l="1"/>
  <c r="AX68"/>
  <c r="AW65"/>
  <c r="AW81"/>
  <c r="AW85" s="1"/>
  <c r="AX42"/>
  <c r="AX41"/>
  <c r="AY44" s="1"/>
  <c r="AY26" s="1"/>
  <c r="AY27" s="1"/>
  <c r="AY29" s="1"/>
  <c r="AY40" l="1"/>
  <c r="AY59"/>
  <c r="AY71"/>
  <c r="AW87"/>
  <c r="AW89" s="1"/>
  <c r="AW88"/>
  <c r="AX43"/>
  <c r="AX75" s="1"/>
  <c r="AX76" s="1"/>
  <c r="AX72"/>
  <c r="AX74" s="1"/>
  <c r="AX60"/>
  <c r="AX61" l="1"/>
  <c r="AX64"/>
  <c r="AY63"/>
  <c r="AY73"/>
  <c r="AY39"/>
  <c r="AY67"/>
  <c r="AY69" l="1"/>
  <c r="AY68"/>
  <c r="AY42"/>
  <c r="AY41"/>
  <c r="AZ44" s="1"/>
  <c r="AZ26" s="1"/>
  <c r="AZ27" s="1"/>
  <c r="AZ29" s="1"/>
  <c r="AX65"/>
  <c r="AX81"/>
  <c r="AX85" s="1"/>
  <c r="AZ59" l="1"/>
  <c r="AZ71"/>
  <c r="AZ40"/>
  <c r="AY43"/>
  <c r="AY75" s="1"/>
  <c r="AY76" s="1"/>
  <c r="AY60"/>
  <c r="AY72"/>
  <c r="AY74" s="1"/>
  <c r="AX87"/>
  <c r="AX89" s="1"/>
  <c r="AX88"/>
  <c r="AY61" l="1"/>
  <c r="AY64"/>
  <c r="AZ39"/>
  <c r="AZ67"/>
  <c r="AZ63"/>
  <c r="AZ73"/>
  <c r="AZ69" l="1"/>
  <c r="AZ68"/>
  <c r="AZ41"/>
  <c r="BA44" s="1"/>
  <c r="BA26" s="1"/>
  <c r="BA27" s="1"/>
  <c r="BA29" s="1"/>
  <c r="AZ42"/>
  <c r="AY81"/>
  <c r="AY85" s="1"/>
  <c r="AY65"/>
  <c r="AZ43" l="1"/>
  <c r="AZ75" s="1"/>
  <c r="AZ76" s="1"/>
  <c r="AZ60"/>
  <c r="AZ72"/>
  <c r="AZ74" s="1"/>
  <c r="AY87"/>
  <c r="AY89" s="1"/>
  <c r="AY88"/>
  <c r="BA40"/>
  <c r="BA59"/>
  <c r="BA71"/>
  <c r="BA73" l="1"/>
  <c r="BA39"/>
  <c r="BA67"/>
  <c r="AZ61"/>
  <c r="AZ64"/>
  <c r="BA63"/>
  <c r="BA69" l="1"/>
  <c r="BA68"/>
  <c r="AZ65"/>
  <c r="AZ81"/>
  <c r="AZ85" s="1"/>
  <c r="BA41"/>
  <c r="BB44" s="1"/>
  <c r="BB26" s="1"/>
  <c r="BB27" s="1"/>
  <c r="BB29" s="1"/>
  <c r="BA42"/>
  <c r="BA43" l="1"/>
  <c r="BA75" s="1"/>
  <c r="BA76" s="1"/>
  <c r="BA72"/>
  <c r="BA74" s="1"/>
  <c r="BA60"/>
  <c r="BB59"/>
  <c r="BB71"/>
  <c r="BB40"/>
  <c r="AZ88"/>
  <c r="AZ87"/>
  <c r="AZ89" s="1"/>
  <c r="BB39" l="1"/>
  <c r="BB67"/>
  <c r="BB63"/>
  <c r="BB73"/>
  <c r="BA64"/>
  <c r="BA61"/>
  <c r="BA81" l="1"/>
  <c r="BA85" s="1"/>
  <c r="BA65"/>
  <c r="BB69"/>
  <c r="BB68"/>
  <c r="BB41"/>
  <c r="BC44" s="1"/>
  <c r="BC26" s="1"/>
  <c r="BC27" s="1"/>
  <c r="BC29" s="1"/>
  <c r="BB42"/>
  <c r="BB43" l="1"/>
  <c r="BB75" s="1"/>
  <c r="BB76" s="1"/>
  <c r="BB60"/>
  <c r="BB72"/>
  <c r="BB74" s="1"/>
  <c r="BC40"/>
  <c r="BC59"/>
  <c r="BC71"/>
  <c r="BA87"/>
  <c r="BA89" s="1"/>
  <c r="BA88"/>
  <c r="BC73" l="1"/>
  <c r="BC39"/>
  <c r="BC67"/>
  <c r="BB64"/>
  <c r="BB61"/>
  <c r="BC63"/>
  <c r="BB81" l="1"/>
  <c r="BB85" s="1"/>
  <c r="BB65"/>
  <c r="BC69"/>
  <c r="BC68"/>
  <c r="BC42"/>
  <c r="BC41"/>
  <c r="BD44" s="1"/>
  <c r="BD26" s="1"/>
  <c r="BD27" s="1"/>
  <c r="BD29" s="1"/>
  <c r="BD59" l="1"/>
  <c r="BD71"/>
  <c r="BD40"/>
  <c r="BC43"/>
  <c r="BC75" s="1"/>
  <c r="BC76" s="1"/>
  <c r="BC72"/>
  <c r="BC74" s="1"/>
  <c r="BC60"/>
  <c r="BB87"/>
  <c r="BB89" s="1"/>
  <c r="BB88"/>
  <c r="BD73" l="1"/>
  <c r="BD39"/>
  <c r="BD67"/>
  <c r="BD63"/>
  <c r="BC61"/>
  <c r="BC64"/>
  <c r="BD69" l="1"/>
  <c r="BD68"/>
  <c r="BC81"/>
  <c r="BC85" s="1"/>
  <c r="BC65"/>
  <c r="BD41"/>
  <c r="BE44" s="1"/>
  <c r="BE26" s="1"/>
  <c r="BE27" s="1"/>
  <c r="BE29" s="1"/>
  <c r="BD42"/>
  <c r="BD43" l="1"/>
  <c r="BD75" s="1"/>
  <c r="BD76" s="1"/>
  <c r="BD72"/>
  <c r="BD74" s="1"/>
  <c r="BD60"/>
  <c r="BE40"/>
  <c r="BE71"/>
  <c r="BE59"/>
  <c r="BC87"/>
  <c r="BC89" s="1"/>
  <c r="BC88"/>
  <c r="BE73" l="1"/>
  <c r="BD61"/>
  <c r="BD64"/>
  <c r="BE63"/>
  <c r="BE39"/>
  <c r="BE67"/>
  <c r="BE41" l="1"/>
  <c r="BF44" s="1"/>
  <c r="BF26" s="1"/>
  <c r="BF27" s="1"/>
  <c r="BF29" s="1"/>
  <c r="BE42"/>
  <c r="BD65"/>
  <c r="BD81"/>
  <c r="BD85" s="1"/>
  <c r="BE69"/>
  <c r="BE68"/>
  <c r="BF59" l="1"/>
  <c r="BF71"/>
  <c r="BF40"/>
  <c r="BD88"/>
  <c r="BD87"/>
  <c r="BD89" s="1"/>
  <c r="BE43"/>
  <c r="BE75" s="1"/>
  <c r="BE76" s="1"/>
  <c r="BE72"/>
  <c r="BE74" s="1"/>
  <c r="BE60"/>
  <c r="BE61" l="1"/>
  <c r="BE64"/>
  <c r="BF39"/>
  <c r="BF67"/>
  <c r="BF63"/>
  <c r="BF73"/>
  <c r="BF42" l="1"/>
  <c r="BF41"/>
  <c r="BG44" s="1"/>
  <c r="BG26" s="1"/>
  <c r="BG27" s="1"/>
  <c r="BG29" s="1"/>
  <c r="BE81"/>
  <c r="BE85" s="1"/>
  <c r="BE65"/>
  <c r="BF69"/>
  <c r="BF68"/>
  <c r="BG40" l="1"/>
  <c r="BG59"/>
  <c r="BG71"/>
  <c r="BE87"/>
  <c r="BE89" s="1"/>
  <c r="BE88"/>
  <c r="BF43"/>
  <c r="BF75" s="1"/>
  <c r="BF76" s="1"/>
  <c r="BF60"/>
  <c r="BF72"/>
  <c r="BF74" s="1"/>
  <c r="BG63" l="1"/>
  <c r="BF61"/>
  <c r="BF64"/>
  <c r="BG73"/>
  <c r="BG39"/>
  <c r="BG67"/>
  <c r="BG69" l="1"/>
  <c r="BG68"/>
  <c r="BG42"/>
  <c r="BG41"/>
  <c r="BH44" s="1"/>
  <c r="BH26" s="1"/>
  <c r="BH27" s="1"/>
  <c r="BH29" s="1"/>
  <c r="BF65"/>
  <c r="BF81"/>
  <c r="BF85" s="1"/>
  <c r="BH59" l="1"/>
  <c r="BH71"/>
  <c r="BH40"/>
  <c r="BG43"/>
  <c r="BG75" s="1"/>
  <c r="BG76" s="1"/>
  <c r="BG60"/>
  <c r="BG72"/>
  <c r="BG74" s="1"/>
  <c r="BF88"/>
  <c r="BF87"/>
  <c r="BF89" s="1"/>
  <c r="BH73" l="1"/>
  <c r="BG64"/>
  <c r="BG61"/>
  <c r="BH39"/>
  <c r="BH67"/>
  <c r="BH63"/>
  <c r="BH69" l="1"/>
  <c r="BH68"/>
  <c r="BG81"/>
  <c r="BG85" s="1"/>
  <c r="BG65"/>
  <c r="BH42"/>
  <c r="BH41"/>
  <c r="BI44" s="1"/>
  <c r="BI26" s="1"/>
  <c r="BI27" s="1"/>
  <c r="BI29" s="1"/>
  <c r="BI40" l="1"/>
  <c r="BI59"/>
  <c r="BI71"/>
  <c r="BH43"/>
  <c r="BH75" s="1"/>
  <c r="BH76" s="1"/>
  <c r="BH72"/>
  <c r="BH74" s="1"/>
  <c r="BH60"/>
  <c r="BG87"/>
  <c r="BG89" s="1"/>
  <c r="BG88"/>
  <c r="BH61" l="1"/>
  <c r="BH64"/>
  <c r="BI63"/>
  <c r="E63" s="1"/>
  <c r="E59"/>
  <c r="BI73"/>
  <c r="E73" s="1"/>
  <c r="G32" i="2" s="1"/>
  <c r="G34" s="1"/>
  <c r="E71" i="24"/>
  <c r="G31" i="2" s="1"/>
  <c r="G33" s="1"/>
  <c r="BI39" i="24"/>
  <c r="BI67"/>
  <c r="BI69" l="1"/>
  <c r="E69" s="1"/>
  <c r="D69" s="1"/>
  <c r="BI68"/>
  <c r="BI41"/>
  <c r="BI42"/>
  <c r="BH65"/>
  <c r="BH81"/>
  <c r="BH85" s="1"/>
  <c r="G16" i="2" l="1"/>
  <c r="F16"/>
  <c r="BH87" i="24"/>
  <c r="BH89" s="1"/>
  <c r="BH88"/>
  <c r="BI43"/>
  <c r="BI75" s="1"/>
  <c r="BI60"/>
  <c r="BI72"/>
  <c r="BI64" l="1"/>
  <c r="E64" s="1"/>
  <c r="BI61"/>
  <c r="E60"/>
  <c r="D59" s="1"/>
  <c r="G15" i="2" s="1"/>
  <c r="F15" s="1"/>
  <c r="BI74" i="24"/>
  <c r="E74" s="1"/>
  <c r="G30" i="2" s="1"/>
  <c r="E72" i="24"/>
  <c r="G29" i="2" s="1"/>
  <c r="BI76" i="24"/>
  <c r="E76" s="1"/>
  <c r="G28" i="2" s="1"/>
  <c r="E75" i="24"/>
  <c r="G27" i="2" s="1"/>
  <c r="F31" l="1"/>
  <c r="F29"/>
  <c r="F30" s="1"/>
  <c r="BI65" i="24"/>
  <c r="E65" s="1"/>
  <c r="G26" i="2" s="1"/>
  <c r="BI81" i="24"/>
  <c r="BI85" s="1"/>
  <c r="E61"/>
  <c r="G25" i="2" s="1"/>
  <c r="F32" l="1"/>
  <c r="F34" s="1"/>
  <c r="F33"/>
  <c r="BI88" i="24"/>
  <c r="BI87"/>
  <c r="BI89" s="1"/>
</calcChain>
</file>

<file path=xl/comments1.xml><?xml version="1.0" encoding="utf-8"?>
<comments xmlns="http://schemas.openxmlformats.org/spreadsheetml/2006/main">
  <authors>
    <author>Author</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0">
      <text>
        <r>
          <rPr>
            <sz val="8"/>
            <color indexed="81"/>
            <rFont val="Tahoma"/>
            <family val="2"/>
          </rPr>
          <t>Based on the partially as incurred opening RAB values determined in the RFM.</t>
        </r>
      </text>
    </comment>
    <comment ref="K6" authorId="0">
      <text>
        <r>
          <rPr>
            <sz val="8"/>
            <color indexed="81"/>
            <rFont val="Tahoma"/>
            <family val="2"/>
          </rPr>
          <t>Based on the partially as incurred opening RAB values determined in the RFM.</t>
        </r>
      </text>
    </comment>
    <comment ref="L6" authorId="0">
      <text>
        <r>
          <rPr>
            <sz val="8"/>
            <color indexed="81"/>
            <rFont val="Tahoma"/>
            <family val="2"/>
          </rPr>
          <t>Set equal to economic life of asset. Enter a valid numeric life or n/a.</t>
        </r>
      </text>
    </comment>
    <comment ref="M6" authorId="0">
      <text>
        <r>
          <rPr>
            <sz val="8"/>
            <color indexed="81"/>
            <rFont val="Tahoma"/>
            <family val="2"/>
          </rPr>
          <t>Enter a valid numeric life or n/a.</t>
        </r>
      </text>
    </comment>
    <comment ref="N6" authorId="0">
      <text>
        <r>
          <rPr>
            <sz val="8"/>
            <color indexed="81"/>
            <rFont val="Tahoma"/>
            <family val="2"/>
          </rPr>
          <t>Based on the opening tax asset values determined in the RFM.</t>
        </r>
      </text>
    </comment>
    <comment ref="O6" authorId="0">
      <text>
        <r>
          <rPr>
            <sz val="8"/>
            <color indexed="81"/>
            <rFont val="Tahoma"/>
            <family val="2"/>
          </rPr>
          <t>Enter a valid numeric life or n/a.</t>
        </r>
      </text>
    </comment>
    <comment ref="P6" authorId="0">
      <text>
        <r>
          <rPr>
            <sz val="8"/>
            <color indexed="81"/>
            <rFont val="Tahoma"/>
            <family val="2"/>
          </rPr>
          <t>Set equal to tax life specified by the Australian Tax Office for the category  of assets and commissioning date. See ATO, Taxation ruling, Income tax: effective life of depreciating assets (applicable from 1 July 2010). Enter a valid numeric life or n/a.</t>
        </r>
      </text>
    </comment>
    <comment ref="Q6" authorId="0">
      <text>
        <r>
          <rPr>
            <sz val="8"/>
            <color indexed="81"/>
            <rFont val="Tahoma"/>
            <family val="2"/>
          </rPr>
          <t>Insert the base financial year that the regulatory control period commences in.</t>
        </r>
      </text>
    </comment>
    <comment ref="R6" authorId="0">
      <text>
        <r>
          <rPr>
            <sz val="8"/>
            <color indexed="81"/>
            <rFont val="Tahoma"/>
            <family val="2"/>
          </rPr>
          <t>Insert the number of years for the regulatory control period.</t>
        </r>
      </text>
    </comment>
    <comment ref="J7" authorId="0">
      <text>
        <r>
          <rPr>
            <b/>
            <sz val="8"/>
            <color indexed="81"/>
            <rFont val="Tahoma"/>
            <family val="2"/>
          </rPr>
          <t>Author:</t>
        </r>
        <r>
          <rPr>
            <sz val="8"/>
            <color indexed="81"/>
            <rFont val="Tahoma"/>
            <family val="2"/>
          </rPr>
          <t xml:space="preserve">
Adjusted for:
- amount of $35.4m for (LE);
- amount of $0.12m to ensure total matches amended RFM total.</t>
        </r>
      </text>
    </comment>
    <comment ref="K7" authorId="0">
      <text>
        <r>
          <rPr>
            <b/>
            <sz val="8"/>
            <color indexed="81"/>
            <rFont val="Tahoma"/>
            <family val="2"/>
          </rPr>
          <t>Author:</t>
        </r>
        <r>
          <rPr>
            <sz val="8"/>
            <color indexed="81"/>
            <rFont val="Tahoma"/>
            <family val="2"/>
          </rPr>
          <t xml:space="preserve">
Adjusted for:
- amount of $9.9m for (LE);
- amount of $0.12m to ensure total matches amended RFM total.</t>
        </r>
      </text>
    </comment>
    <comment ref="L7" authorId="0">
      <text>
        <r>
          <rPr>
            <b/>
            <sz val="8"/>
            <color indexed="81"/>
            <rFont val="Tahoma"/>
            <family val="2"/>
          </rPr>
          <t>Author:</t>
        </r>
        <r>
          <rPr>
            <sz val="8"/>
            <color indexed="81"/>
            <rFont val="Tahoma"/>
            <family val="2"/>
          </rPr>
          <t xml:space="preserve">
Remaining asset lives sourced from RFM  output summary sheet, cells L7:L26.</t>
        </r>
      </text>
    </comment>
    <comment ref="N7" authorId="0">
      <text>
        <r>
          <rPr>
            <b/>
            <sz val="8"/>
            <color indexed="81"/>
            <rFont val="Tahoma"/>
            <family val="2"/>
          </rPr>
          <t>Author:</t>
        </r>
        <r>
          <rPr>
            <sz val="8"/>
            <color indexed="81"/>
            <rFont val="Tahoma"/>
            <family val="2"/>
          </rPr>
          <t xml:space="preserve">
Adjusted for:
- amount of $9.55m for (LE);
- amount of -$0.09m to ensure total matches amended RFM total.</t>
        </r>
      </text>
    </comment>
    <comment ref="O7" authorId="0">
      <text>
        <r>
          <rPr>
            <b/>
            <sz val="8"/>
            <color indexed="81"/>
            <rFont val="Tahoma"/>
            <family val="2"/>
          </rPr>
          <t>Author:</t>
        </r>
        <r>
          <rPr>
            <sz val="8"/>
            <color indexed="81"/>
            <rFont val="Tahoma"/>
            <family val="2"/>
          </rPr>
          <t xml:space="preserve">
Remaining tax asset lives sourced from RFM  output summary sheet, cells O7:O26.</t>
        </r>
      </text>
    </comment>
    <comment ref="J9" authorId="0">
      <text>
        <r>
          <rPr>
            <b/>
            <sz val="8"/>
            <color indexed="81"/>
            <rFont val="Tahoma"/>
            <family val="2"/>
          </rPr>
          <t>Author:</t>
        </r>
        <r>
          <rPr>
            <sz val="8"/>
            <color indexed="81"/>
            <rFont val="Tahoma"/>
            <family val="2"/>
          </rPr>
          <t xml:space="preserve">
Removed.</t>
        </r>
      </text>
    </comment>
    <comment ref="K9" authorId="0">
      <text>
        <r>
          <rPr>
            <b/>
            <sz val="8"/>
            <color indexed="81"/>
            <rFont val="Tahoma"/>
            <family val="2"/>
          </rPr>
          <t>Author:</t>
        </r>
        <r>
          <rPr>
            <sz val="8"/>
            <color indexed="81"/>
            <rFont val="Tahoma"/>
            <family val="2"/>
          </rPr>
          <t xml:space="preserve">
Removed.</t>
        </r>
      </text>
    </comment>
    <comment ref="N9" authorId="0">
      <text>
        <r>
          <rPr>
            <b/>
            <sz val="8"/>
            <color indexed="81"/>
            <rFont val="Tahoma"/>
            <family val="2"/>
          </rPr>
          <t>Author:</t>
        </r>
        <r>
          <rPr>
            <sz val="8"/>
            <color indexed="81"/>
            <rFont val="Tahoma"/>
            <family val="2"/>
          </rPr>
          <t xml:space="preserve">
Removed.</t>
        </r>
      </text>
    </comment>
    <comment ref="E39" authorId="0">
      <text>
        <r>
          <rPr>
            <sz val="8"/>
            <color indexed="81"/>
            <rFont val="Tahoma"/>
            <family val="2"/>
          </rPr>
          <t>Exclude half year rate of return. Inputs are assumed to be in end of year terms.</t>
        </r>
      </text>
    </comment>
    <comment ref="Q72" authorId="0">
      <text>
        <r>
          <rPr>
            <sz val="8"/>
            <color indexed="81"/>
            <rFont val="Tahoma"/>
            <family val="2"/>
          </rPr>
          <t>Total for the regulatory control period.</t>
        </r>
      </text>
    </comment>
    <comment ref="E73" authorId="0">
      <text>
        <r>
          <rPr>
            <sz val="8"/>
            <color indexed="81"/>
            <rFont val="Tahoma"/>
            <family val="2"/>
          </rPr>
          <t>Exclude half year rate of return. Inputs are assumed to be in end of year terms.</t>
        </r>
      </text>
    </comment>
    <comment ref="Q106" authorId="0">
      <text>
        <r>
          <rPr>
            <sz val="8"/>
            <color indexed="81"/>
            <rFont val="Tahoma"/>
            <family val="2"/>
          </rPr>
          <t>Total for the regulatory control period.</t>
        </r>
      </text>
    </comment>
    <comment ref="E107" authorId="0">
      <text>
        <r>
          <rPr>
            <sz val="8"/>
            <color indexed="81"/>
            <rFont val="Tahoma"/>
            <family val="2"/>
          </rPr>
          <t>Exclude half year rate of return. Inputs are assumed to be in end of year terms.</t>
        </r>
      </text>
    </comment>
    <comment ref="Q140" authorId="0">
      <text>
        <r>
          <rPr>
            <sz val="8"/>
            <color indexed="81"/>
            <rFont val="Tahoma"/>
            <family val="2"/>
          </rPr>
          <t>Total for the regulatory control period.</t>
        </r>
      </text>
    </comment>
    <comment ref="E141" authorId="0">
      <text>
        <r>
          <rPr>
            <sz val="8"/>
            <color indexed="81"/>
            <rFont val="Tahoma"/>
            <family val="2"/>
          </rPr>
          <t>Exclude half year rate of return. Inputs are assumed to be in end of year terms.</t>
        </r>
      </text>
    </comment>
    <comment ref="Q174" authorId="0">
      <text>
        <r>
          <rPr>
            <sz val="8"/>
            <color indexed="81"/>
            <rFont val="Tahoma"/>
            <family val="2"/>
          </rPr>
          <t>Total for the regulatory control period.</t>
        </r>
      </text>
    </comment>
    <comment ref="E175" authorId="0">
      <text>
        <r>
          <rPr>
            <sz val="8"/>
            <color indexed="81"/>
            <rFont val="Tahoma"/>
            <family val="2"/>
          </rPr>
          <t>Exclude half year rate of return. Inputs are assumed to be in end of year terms.</t>
        </r>
      </text>
    </comment>
    <comment ref="Q208" authorId="0">
      <text>
        <r>
          <rPr>
            <sz val="8"/>
            <color indexed="81"/>
            <rFont val="Tahoma"/>
            <family val="2"/>
          </rPr>
          <t>Total for the regulatory control period.</t>
        </r>
      </text>
    </comment>
    <comment ref="E209" authorId="0">
      <text>
        <r>
          <rPr>
            <sz val="8"/>
            <color indexed="81"/>
            <rFont val="Tahoma"/>
            <family val="2"/>
          </rPr>
          <t>Exclude half year rate of return. Inputs are assumed to be in end of year terms.</t>
        </r>
      </text>
    </comment>
    <comment ref="Q242" authorId="0">
      <text>
        <r>
          <rPr>
            <sz val="8"/>
            <color indexed="81"/>
            <rFont val="Tahoma"/>
            <family val="2"/>
          </rPr>
          <t>Total for the regulatory control period.</t>
        </r>
      </text>
    </comment>
    <comment ref="E243" authorId="0">
      <text>
        <r>
          <rPr>
            <sz val="8"/>
            <color indexed="81"/>
            <rFont val="Tahoma"/>
            <family val="2"/>
          </rPr>
          <t>Inputs are assumed to be in end of year terms.</t>
        </r>
      </text>
    </comment>
    <comment ref="E248" authorId="0">
      <text>
        <r>
          <rPr>
            <sz val="8"/>
            <color indexed="81"/>
            <rFont val="Tahoma"/>
            <family val="2"/>
          </rPr>
          <t>These values are determined in accordance with the AER's guideline on the efficiency benefit sharing scheme (EBSS).</t>
        </r>
      </text>
    </comment>
    <comment ref="E249" authorId="0">
      <text>
        <r>
          <rPr>
            <sz val="8"/>
            <color indexed="81"/>
            <rFont val="Tahoma"/>
            <family val="2"/>
          </rPr>
          <t>The calculation for benchmark debt raising costs is based on the practice of treating the allowance as an opex line item.</t>
        </r>
      </text>
    </comment>
    <comment ref="Q251" authorId="0">
      <text>
        <r>
          <rPr>
            <sz val="8"/>
            <color indexed="81"/>
            <rFont val="Tahoma"/>
            <family val="2"/>
          </rPr>
          <t>Total for the regulatory control period.</t>
        </r>
      </text>
    </comment>
    <comment ref="F254" authorId="0">
      <text>
        <r>
          <rPr>
            <sz val="8"/>
            <color indexed="81"/>
            <rFont val="Tahoma"/>
            <family val="2"/>
          </rPr>
          <t>Set at the current statutory tax rate.</t>
        </r>
      </text>
    </comment>
    <comment ref="E258" authorId="0">
      <text>
        <r>
          <rPr>
            <sz val="8"/>
            <color indexed="81"/>
            <rFont val="Tahoma"/>
            <family val="2"/>
          </rPr>
          <t>Clauses 6A.6.2(c) and (d) set out the method to determine the nominal risk free rate.</t>
        </r>
      </text>
    </comment>
    <comment ref="E259" authorId="0">
      <text>
        <r>
          <rPr>
            <sz val="8"/>
            <color indexed="81"/>
            <rFont val="Tahoma"/>
            <family val="2"/>
          </rPr>
          <t xml:space="preserve">Clause 6A.5.3(b)(1) of the NER requires the AER to specify in the PTRM a methodology that is likely to result in the best estimate of expected inflation. The AER uses an approach that calculates the geometric average based on the inflation forecasts for two years sourced from the latest available Reserve Bank of Australia’s (RBA’s) Statement of monetary policy and the mid-point of the RBA’s target inflation band for eight years (see AER, </t>
        </r>
        <r>
          <rPr>
            <i/>
            <sz val="8"/>
            <color indexed="81"/>
            <rFont val="Tahoma"/>
            <family val="2"/>
          </rPr>
          <t>Final decision, TransGrid transmission determination 2009–10 to 2013–14</t>
        </r>
        <r>
          <rPr>
            <sz val="8"/>
            <color indexed="81"/>
            <rFont val="Tahoma"/>
            <family val="2"/>
          </rPr>
          <t>, April 2009, pp. 60–64).</t>
        </r>
      </text>
    </comment>
    <comment ref="E260" authorId="0">
      <text>
        <r>
          <rPr>
            <sz val="8"/>
            <color indexed="81"/>
            <rFont val="Tahoma"/>
            <family val="2"/>
          </rPr>
          <t>Clause 6A.6.2(e)  sets out the method to determine the cost of debt margin (or debt risk premium).</t>
        </r>
      </text>
    </comment>
    <comment ref="F268" authorId="0">
      <text>
        <r>
          <rPr>
            <sz val="8"/>
            <color indexed="81"/>
            <rFont val="Tahoma"/>
            <family val="2"/>
          </rPr>
          <t>Set the value of the payout ratio to be consistent with that used to determine gamma, which is the product of the payout ratio and the utilisation rate of imputation credits.</t>
        </r>
      </text>
    </comment>
    <comment ref="F269" authorId="0">
      <text>
        <r>
          <rPr>
            <sz val="8"/>
            <color indexed="81"/>
            <rFont val="Tahoma"/>
            <family val="2"/>
          </rPr>
          <t>Deternined in accordance with the methodology set out in the report by Allen Consulting Group,</t>
        </r>
        <r>
          <rPr>
            <i/>
            <sz val="8"/>
            <color indexed="81"/>
            <rFont val="Tahoma"/>
            <family val="2"/>
          </rPr>
          <t xml:space="preserve"> Debt and equity raising transaction costs: final report to the ACCC</t>
        </r>
        <r>
          <rPr>
            <sz val="8"/>
            <color indexed="81"/>
            <rFont val="Tahoma"/>
            <family val="2"/>
          </rPr>
          <t>,  December 2004.</t>
        </r>
      </text>
    </comment>
    <comment ref="F270" authorId="0">
      <text>
        <r>
          <rPr>
            <sz val="8"/>
            <color indexed="81"/>
            <rFont val="Tahoma"/>
            <family val="2"/>
          </rPr>
          <t xml:space="preserve">Determined in accordance with the AER methodology (see AER, </t>
        </r>
        <r>
          <rPr>
            <i/>
            <sz val="8"/>
            <color indexed="81"/>
            <rFont val="Tahoma"/>
            <family val="2"/>
          </rPr>
          <t>Final decision, TransGrid transmission determination 2009–10 to 2013–14</t>
        </r>
        <r>
          <rPr>
            <sz val="8"/>
            <color indexed="81"/>
            <rFont val="Tahoma"/>
            <family val="2"/>
          </rPr>
          <t>, April 2009, pp. 233–244).</t>
        </r>
      </text>
    </comment>
    <comment ref="F271" authorId="0">
      <text>
        <r>
          <rPr>
            <sz val="8"/>
            <color indexed="81"/>
            <rFont val="Tahoma"/>
            <family val="2"/>
          </rPr>
          <t xml:space="preserve">Determined in accordance with the AER methodology (see AER, </t>
        </r>
        <r>
          <rPr>
            <i/>
            <sz val="8"/>
            <color indexed="81"/>
            <rFont val="Tahoma"/>
            <family val="2"/>
          </rPr>
          <t>Final decision, TransGrid transmission determination 2009–10 to 2013–14</t>
        </r>
        <r>
          <rPr>
            <sz val="8"/>
            <color indexed="81"/>
            <rFont val="Tahoma"/>
            <family val="2"/>
          </rPr>
          <t>, April 2009, p. 244).</t>
        </r>
      </text>
    </comment>
    <comment ref="F272" authorId="0">
      <text>
        <r>
          <rPr>
            <sz val="8"/>
            <color indexed="81"/>
            <rFont val="Tahoma"/>
            <family val="2"/>
          </rPr>
          <t xml:space="preserve">Based on the notional debt issue size and deternined in accordance with the methodology set out in the report by Allen Consulting Group, </t>
        </r>
        <r>
          <rPr>
            <i/>
            <sz val="8"/>
            <color indexed="81"/>
            <rFont val="Tahoma"/>
            <family val="2"/>
          </rPr>
          <t>Debt and equity raising transaction costs: final report to the ACCC</t>
        </r>
        <r>
          <rPr>
            <sz val="8"/>
            <color indexed="81"/>
            <rFont val="Tahoma"/>
            <family val="2"/>
          </rPr>
          <t>,  December 2004.</t>
        </r>
      </text>
    </comment>
    <comment ref="E278" authorId="0">
      <text>
        <r>
          <rPr>
            <sz val="8"/>
            <color indexed="81"/>
            <rFont val="Tahoma"/>
            <family val="2"/>
          </rPr>
          <t>Energy delivered forecasts may be obtained from NEMMCO's latest Statement of Opportunities, TNSPs or other relevant industry sources.</t>
        </r>
      </text>
    </comment>
    <comment ref="E280" authorId="0">
      <text>
        <r>
          <rPr>
            <b/>
            <sz val="8"/>
            <color indexed="81"/>
            <rFont val="Tahoma"/>
            <family val="2"/>
          </rPr>
          <t>Author:</t>
        </r>
        <r>
          <rPr>
            <sz val="8"/>
            <color indexed="81"/>
            <rFont val="Tahoma"/>
            <family val="2"/>
          </rPr>
          <t xml:space="preserve">
Updated based on PQ, Annual planning report 2011, table 2.7.
The AER has reduced the forecasts shown in PQ's annual planning report (in the same proportion) to account for the reduced demand forecasts as a result of the draft decision from 2012-13 to 2016-17.</t>
        </r>
      </text>
    </comment>
  </commentList>
</comments>
</file>

<file path=xl/comments2.xml><?xml version="1.0" encoding="utf-8"?>
<comments xmlns="http://schemas.openxmlformats.org/spreadsheetml/2006/main">
  <authors>
    <author>Author</author>
  </authors>
  <commentList>
    <comment ref="F14" authorId="0">
      <text>
        <r>
          <rPr>
            <sz val="8"/>
            <color indexed="81"/>
            <rFont val="Tahoma"/>
            <family val="2"/>
          </rPr>
          <t>Average corporate tax rate for the regulatory control period.</t>
        </r>
      </text>
    </commen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Author</author>
  </authors>
  <commentList>
    <comment ref="B4" authorId="0">
      <text>
        <r>
          <rPr>
            <sz val="8"/>
            <color indexed="81"/>
            <rFont val="Tahoma"/>
            <family val="2"/>
          </rPr>
          <t>The Assets and Analysis worksheets display 55 years of data so that the effective tax rate for the TNSP can be estimated.</t>
        </r>
      </text>
    </comment>
  </commentList>
</comments>
</file>

<file path=xl/comments4.xml><?xml version="1.0" encoding="utf-8"?>
<comments xmlns="http://schemas.openxmlformats.org/spreadsheetml/2006/main">
  <authors>
    <author>Author</author>
  </authors>
  <commentList>
    <comment ref="B41" authorId="0">
      <text>
        <r>
          <rPr>
            <sz val="8"/>
            <color indexed="81"/>
            <rFont val="Tahoma"/>
            <family val="2"/>
          </rPr>
          <t>For existing assets there may be an existing accumulated tax loss. If this is the case then the tax loss being carried forward into period 1 should be recorded in cell F40.</t>
        </r>
      </text>
    </comment>
    <comment ref="F41" authorId="0">
      <text>
        <r>
          <rPr>
            <sz val="8"/>
            <color indexed="81"/>
            <rFont val="Tahoma"/>
            <family val="2"/>
          </rPr>
          <t>Obtain carried forward tax loss from tax accounts or company statutory accounts.</t>
        </r>
      </text>
    </comment>
    <comment ref="D42" authorId="0">
      <text>
        <r>
          <rPr>
            <sz val="8"/>
            <color indexed="81"/>
            <rFont val="Tahoma"/>
            <family val="2"/>
          </rPr>
          <t>Average corporate tax rate for the regulatory control period.</t>
        </r>
      </text>
    </comment>
    <comment ref="C59" authorId="0">
      <text>
        <r>
          <rPr>
            <sz val="8"/>
            <color indexed="81"/>
            <rFont val="Tahoma"/>
            <family val="2"/>
          </rPr>
          <t>Calculated as the percentage difference between pre and post tax cashflows.</t>
        </r>
      </text>
    </comment>
    <comment ref="B66" authorId="0">
      <text>
        <r>
          <rPr>
            <sz val="8"/>
            <color indexed="81"/>
            <rFont val="Tahoma"/>
            <family val="2"/>
          </rPr>
          <t>Cash Flow to debt represents cash flows from perspective of the borrower. It does not reflect actual cash received by the lender.</t>
        </r>
      </text>
    </comment>
    <comment ref="C67" authorId="0">
      <text>
        <r>
          <rPr>
            <sz val="8"/>
            <color indexed="81"/>
            <rFont val="Tahoma"/>
            <family val="2"/>
          </rPr>
          <t>This row calculates the utilisation of the debt shield to reduce taxable income.</t>
        </r>
      </text>
    </comment>
    <comment ref="E69" authorId="0">
      <text>
        <r>
          <rPr>
            <sz val="8"/>
            <color indexed="81"/>
            <rFont val="Tahoma"/>
            <family val="2"/>
          </rPr>
          <t>When the tax shield is fully utilsed this value will equal Rd*(1-T).</t>
        </r>
      </text>
    </comment>
  </commentList>
</comments>
</file>

<file path=xl/sharedStrings.xml><?xml version="1.0" encoding="utf-8"?>
<sst xmlns="http://schemas.openxmlformats.org/spreadsheetml/2006/main" count="556" uniqueCount="350">
  <si>
    <t>Nominal Risk Free Rate</t>
  </si>
  <si>
    <t>Real Risk Free Rate</t>
  </si>
  <si>
    <t>Inflation Rate</t>
  </si>
  <si>
    <t>f</t>
  </si>
  <si>
    <t>Corporate Tax Rate</t>
  </si>
  <si>
    <t>T</t>
  </si>
  <si>
    <t>Te</t>
  </si>
  <si>
    <t>Td</t>
  </si>
  <si>
    <t>g</t>
  </si>
  <si>
    <t>E/V</t>
  </si>
  <si>
    <t>D/V</t>
  </si>
  <si>
    <t>Nominal Vanilla WACC</t>
  </si>
  <si>
    <t>Real Vanilla WACC</t>
  </si>
  <si>
    <t>Capital Expenditure</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</si>
  <si>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</si>
  <si>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</si>
  <si>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</si>
  <si>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</si>
  <si>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</si>
  <si>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</si>
  <si>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</si>
  <si>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</si>
  <si>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</si>
  <si>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</si>
  <si>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</si>
  <si>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</si>
  <si>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</si>
  <si>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</si>
  <si>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</si>
  <si>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</si>
  <si>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</si>
  <si>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</si>
  <si>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</si>
  <si>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</si>
  <si>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</si>
  <si>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</si>
  <si>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</si>
  <si>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</si>
  <si>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</si>
  <si>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</si>
  <si>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</si>
  <si>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</si>
  <si>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</si>
  <si>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</si>
  <si>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</si>
  <si>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</si>
  <si>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</si>
  <si>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</si>
  <si>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Under the building block approach significant year to year variations in costs and/or forecast volumes can lead to undesirable</t>
  </si>
  <si>
    <t>NPV</t>
  </si>
  <si>
    <t>Formula Approximation</t>
  </si>
  <si>
    <t>WACC Analysis</t>
  </si>
  <si>
    <t>Td  =</t>
  </si>
  <si>
    <t>Return on Capital</t>
  </si>
  <si>
    <t>Net Cash Flow to Debt</t>
  </si>
  <si>
    <t>GRAPH DATA</t>
  </si>
  <si>
    <t>(intermediate tax calculation)</t>
  </si>
  <si>
    <t>%ROE (1 year)</t>
  </si>
  <si>
    <t>%real ROE (1 year)</t>
  </si>
  <si>
    <t>Asset Class 1</t>
  </si>
  <si>
    <t>Asset Class 2</t>
  </si>
  <si>
    <t>Year</t>
  </si>
  <si>
    <t>Cost of Capital</t>
  </si>
  <si>
    <t>Asset Class 3</t>
  </si>
  <si>
    <t>βe</t>
  </si>
  <si>
    <t>Initial Asset Base</t>
  </si>
  <si>
    <t>Basic Building Block Model</t>
  </si>
  <si>
    <t>Input Data &amp; Calculated Inputs</t>
  </si>
  <si>
    <t>Cash Flow Analysis</t>
  </si>
  <si>
    <t>Energy</t>
  </si>
  <si>
    <t>Current MAR</t>
  </si>
  <si>
    <t>Cashflow to Asset</t>
  </si>
  <si>
    <t>PRICE PATH AND DEMAND FORECASTS</t>
  </si>
  <si>
    <t>Introduction</t>
  </si>
  <si>
    <t>Asset Class 4</t>
  </si>
  <si>
    <t>Asset Class 5</t>
  </si>
  <si>
    <t>Asset Class 6</t>
  </si>
  <si>
    <t>Asset Class 7</t>
  </si>
  <si>
    <t>Asset Class 8</t>
  </si>
  <si>
    <t>Asset Class 9</t>
  </si>
  <si>
    <t>Energy (MWh)</t>
  </si>
  <si>
    <t>Price Path ($/MWh)</t>
  </si>
  <si>
    <t>Asset Class 10</t>
  </si>
  <si>
    <t>Asset Class 11</t>
  </si>
  <si>
    <t>Asset Class 12</t>
  </si>
  <si>
    <t>Asset Class 13</t>
  </si>
  <si>
    <t>Asset Class 14</t>
  </si>
  <si>
    <t>Asset Class 15</t>
  </si>
  <si>
    <t>Asset Class 16</t>
  </si>
  <si>
    <t>Asset Class 17</t>
  </si>
  <si>
    <t>Rrf</t>
  </si>
  <si>
    <t>Rd</t>
  </si>
  <si>
    <t>Rrd</t>
  </si>
  <si>
    <t>Opex</t>
  </si>
  <si>
    <t xml:space="preserve"> - Opex</t>
  </si>
  <si>
    <t>Energy Delivered Forecast (MWh)</t>
  </si>
  <si>
    <t xml:space="preserve"> -  Pre-tax</t>
  </si>
  <si>
    <t xml:space="preserve"> -  Post-tax </t>
  </si>
  <si>
    <t>Cashflow to Asset Post-tax</t>
  </si>
  <si>
    <t>Annual Percentage Impact on Prices</t>
  </si>
  <si>
    <t>Total</t>
  </si>
  <si>
    <t>Average</t>
  </si>
  <si>
    <t>Proportion of Equity Funding</t>
  </si>
  <si>
    <t>Proportion of Debt Funding</t>
  </si>
  <si>
    <t>Net Present Values</t>
  </si>
  <si>
    <t>Project NPV Check</t>
  </si>
  <si>
    <t>To do so, select Options from the Tools menu in Excel, then select the Calculation tab.</t>
  </si>
  <si>
    <t>Make sure that Manual (rather than Automatic) is selected and tick the iteration box.</t>
  </si>
  <si>
    <t>To operate 'Fix_Te', highlight it and click on Run. To operate ‘Smooth’, highlight it and click on Run.</t>
  </si>
  <si>
    <t>Deduction Utilised to Reduce Tax</t>
  </si>
  <si>
    <t>Unutilised Deductions Carried Forward</t>
  </si>
  <si>
    <t>Cashflow to Asset Real</t>
  </si>
  <si>
    <t>Cashflow to Asset Real Post-tax</t>
  </si>
  <si>
    <t>Further Dissection of Cash Flows</t>
  </si>
  <si>
    <t>Equity at Start of Period</t>
  </si>
  <si>
    <t>RAB Residual Value</t>
  </si>
  <si>
    <t>Post-tax Return on Equity</t>
  </si>
  <si>
    <t xml:space="preserve">To run the 'Fix_Te' and ‘Smooth’ macros manually, select Macro from the Tools menu, and then select Macros. </t>
  </si>
  <si>
    <t>SMOOTHING REVENUE BASED ON BUILDING BLOCK MODEL</t>
  </si>
  <si>
    <t>Numbers in Orange cells are transferred from relevant sheets</t>
  </si>
  <si>
    <t>Numbers in White cells are calculated on this sheet from input parameters.</t>
  </si>
  <si>
    <t>Easements</t>
  </si>
  <si>
    <t>n/a</t>
  </si>
  <si>
    <t>Base Financial Year</t>
  </si>
  <si>
    <t>Asset Class 18</t>
  </si>
  <si>
    <t>Asset Class 19</t>
  </si>
  <si>
    <t>Asset Class 20</t>
  </si>
  <si>
    <t>Annual Percentage Impact on Revenues</t>
  </si>
  <si>
    <t>Controllable opex</t>
  </si>
  <si>
    <t>Debt raising costs</t>
  </si>
  <si>
    <t>Real Straight-line Depreciation</t>
  </si>
  <si>
    <t>Inflation Assumption (CPI % increase)</t>
  </si>
  <si>
    <t>Inflation on Opening RAB</t>
  </si>
  <si>
    <t>Nominal Straight-line Depreciation</t>
  </si>
  <si>
    <t>Nominal Residual RAB (end period)</t>
  </si>
  <si>
    <t>Inflated Nominal Residual RAB (start period)</t>
  </si>
  <si>
    <t>Real Residual RAB (end period)</t>
  </si>
  <si>
    <t>Real Residual RAB (start period)</t>
  </si>
  <si>
    <t>Efficiency carryover</t>
  </si>
  <si>
    <t>Efficiency Carryover</t>
  </si>
  <si>
    <t>Revenue Forecasts in Absence of Corporate Tax</t>
  </si>
  <si>
    <t>Before using the PTRM, Excel’s iteration mode of calculation needs to be selected.</t>
  </si>
  <si>
    <t>Annual Building Block Revenue Requirement</t>
  </si>
  <si>
    <t>Difference between NPVs</t>
  </si>
  <si>
    <t>Multiple X Factors</t>
  </si>
  <si>
    <t>Nominal Regulatory Depreciation</t>
  </si>
  <si>
    <t>Return of Asset (regulatory depreciation)</t>
  </si>
  <si>
    <t>The National Electricity Rules (clause 6A.6.8) require that X factors must be set such that:</t>
  </si>
  <si>
    <t>Electricity Transmission Network Service Provider</t>
  </si>
  <si>
    <t xml:space="preserve">lumpiness in calculated pricing designed to deliver the expected cost recovery. </t>
  </si>
  <si>
    <r>
      <t xml:space="preserve">To minimise price shock, the revenue can be smoothed </t>
    </r>
    <r>
      <rPr>
        <b/>
        <i/>
        <u/>
        <sz val="10"/>
        <rFont val="Arial"/>
        <family val="2"/>
      </rPr>
      <t>within a regulatory control period</t>
    </r>
    <r>
      <rPr>
        <b/>
        <sz val="10"/>
        <rFont val="Arial"/>
        <family val="2"/>
      </rPr>
      <t xml:space="preserve"> while maintaining the key principle of cost recovery </t>
    </r>
  </si>
  <si>
    <t>under the building block approach.  This is done by allowing some cost recovery to be diverted to adjacent years within the regulatory control period.</t>
  </si>
  <si>
    <t>Inflation Assumption (CPI increase)</t>
  </si>
  <si>
    <t>CPI Index (end period)</t>
  </si>
  <si>
    <t>Aggregate Revenue Forecast</t>
  </si>
  <si>
    <t>Smoothed Revenue</t>
  </si>
  <si>
    <t>($m Nominal)</t>
  </si>
  <si>
    <t>Maximum Allowed Revenue - Smoothed</t>
  </si>
  <si>
    <t>The TNSP may nominate the X factors (in row 15) to apply for each year of the regulatory control period, and these X factors must satisfy the requirements of clause 6A.6.8.</t>
  </si>
  <si>
    <t>Equity Beta</t>
  </si>
  <si>
    <t>Electricity Transmission Module</t>
  </si>
  <si>
    <t>Input cells are in blue</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</si>
  <si>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</si>
  <si>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</si>
  <si>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</si>
  <si>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</si>
  <si>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</si>
  <si>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</si>
  <si>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</si>
  <si>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t>For illustrative purposes, this sheet provides an indication of the impact that the AER's revenue determination will have on transmission charges.</t>
  </si>
  <si>
    <t>The National Electricity Rules require the AER to determine the Maximum Allowed Revenue for TNSPs and not transmission charges.</t>
  </si>
  <si>
    <t>Current Maximum Allowed Revenue</t>
  </si>
  <si>
    <t>Cashflow with Imputation</t>
  </si>
  <si>
    <t>IRR (during regulatory control period)</t>
  </si>
  <si>
    <t>Target (during regulatory control period)</t>
  </si>
  <si>
    <t>Asset Class Name</t>
  </si>
  <si>
    <t>X Factor</t>
  </si>
  <si>
    <t xml:space="preserve"> - Pre-tax Income</t>
  </si>
  <si>
    <t xml:space="preserve"> - Tax Loss Carried Forward</t>
  </si>
  <si>
    <t>PV for Returns on and of Asset Only</t>
  </si>
  <si>
    <t>PV for Capex Only</t>
  </si>
  <si>
    <t xml:space="preserve"> -  Post-tax + Value of Imputation Credits</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</si>
  <si>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</si>
  <si>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</si>
  <si>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</si>
  <si>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</si>
  <si>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</si>
  <si>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</si>
  <si>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</si>
  <si>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</si>
  <si>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</si>
  <si>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</si>
  <si>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</si>
  <si>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</si>
  <si>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</si>
  <si>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Post-Tax Revenue Model</t>
  </si>
  <si>
    <t>This Post-Tax Revenue Model (PTRM) is used by the Australian Energy Regulator to determine the maximum allowed</t>
  </si>
  <si>
    <t>DRP</t>
  </si>
  <si>
    <t>Capex in year</t>
  </si>
  <si>
    <t>Opening RAB</t>
  </si>
  <si>
    <t>Closing RAB</t>
  </si>
  <si>
    <t>Nominal Net Capex</t>
  </si>
  <si>
    <t>Net Capex</t>
  </si>
  <si>
    <t>Straight-line Depreciation</t>
  </si>
  <si>
    <t>Regulatory Depreciation (Return of Capital)</t>
  </si>
  <si>
    <t>Opex Allowance</t>
  </si>
  <si>
    <t>Net Tax Allowance</t>
  </si>
  <si>
    <t>Annual Building Block Revenue Requirement (unsmoothed)</t>
  </si>
  <si>
    <t>Maximum Allowed Revenue (smoothed)</t>
  </si>
  <si>
    <t>Opening Asset Value (Partially As Incurred)</t>
  </si>
  <si>
    <t>Opening Asset Value (As Commissioned)</t>
  </si>
  <si>
    <t>Opening Regulatory Asset Base (RAB)</t>
  </si>
  <si>
    <t>Summary of Asset Roll Forward ($m Nominal)</t>
  </si>
  <si>
    <t>Tax Values ($m Nominal)</t>
  </si>
  <si>
    <t>Asset Values ($m Nominal)</t>
  </si>
  <si>
    <t>Check on Vanilla WACC Cash Flow (nominal)</t>
  </si>
  <si>
    <t>Operating Expenditure (opex)</t>
  </si>
  <si>
    <t>Real Net Capital Expenditure (capex)</t>
  </si>
  <si>
    <t>Effective Tax Rate for Equity (from relevant cashflows)</t>
  </si>
  <si>
    <t>Effective Tax Rate for Debt (effective debt shield)</t>
  </si>
  <si>
    <t>Utilisation of Imputation (franking) Credits</t>
  </si>
  <si>
    <t>Post-tax Nominal Return on Equity (pre-imp)</t>
  </si>
  <si>
    <t>Post-tax Real Return on Equity (pre-imp)</t>
  </si>
  <si>
    <t>Standard Life (Year)</t>
  </si>
  <si>
    <t>Tax Standard Life (Year)</t>
  </si>
  <si>
    <t>Length of Regulatory Control Period (Year)</t>
  </si>
  <si>
    <t>Average Remaining Life (Year)</t>
  </si>
  <si>
    <t>Average Tax Remaining Life (Year)</t>
  </si>
  <si>
    <t>2) the expected MAR for the final year of the regulatory control period must be as close as reasonably possible to the annual building block revenue requirement for that year.</t>
  </si>
  <si>
    <t>1) the NPV of the expected smoothed MAR (cells R9 and R13) must equal the NPV of the expected annual building block revenue requirement (cell R7), and</t>
  </si>
  <si>
    <t>revenue for a transmission network service provider.</t>
  </si>
  <si>
    <t>Version: 2.0</t>
  </si>
  <si>
    <t>Capex</t>
  </si>
  <si>
    <t>Dividends</t>
  </si>
  <si>
    <t>Revenue (smoothed)</t>
  </si>
  <si>
    <t>Capex Rate</t>
  </si>
  <si>
    <t>Dividend Reinvestment</t>
  </si>
  <si>
    <t>Interest Payment</t>
  </si>
  <si>
    <t>Internal Cash Flow</t>
  </si>
  <si>
    <t>Retained Cash Flow</t>
  </si>
  <si>
    <t>Capex Funding Requirement</t>
  </si>
  <si>
    <t>Debt Component</t>
  </si>
  <si>
    <t>Equity Component</t>
  </si>
  <si>
    <t>Retained Cash Flows</t>
  </si>
  <si>
    <t>Equity Requirement (SEO)</t>
  </si>
  <si>
    <t>External Equity Raising Cost</t>
  </si>
  <si>
    <t>Dividend Reinvestment Plan Cost</t>
  </si>
  <si>
    <t>Total Cost of Investing Equity</t>
  </si>
  <si>
    <t>Equity Raising Cost</t>
  </si>
  <si>
    <t>RAB and Capex ($m Nominal)</t>
  </si>
  <si>
    <t>Regulatory Control Period Cash Flow Analysis</t>
  </si>
  <si>
    <t>Regulatory Control Period Analysis ($m Nominal)</t>
  </si>
  <si>
    <t>Cash Flow Analysis Below This Line ($m Nominal)</t>
  </si>
  <si>
    <t>Annual Building Blocks ($m Nominal)</t>
  </si>
  <si>
    <t>Equity Raising Costs ($m Nominal)</t>
  </si>
  <si>
    <t>Dividend Assessment ($m Nominal)</t>
  </si>
  <si>
    <t>Benchmark Cash Flows ($m Nominal)</t>
  </si>
  <si>
    <t>Benchmark Capex Funding ($m Nominal)</t>
  </si>
  <si>
    <t>Transaction Cost of Financing (per cent)</t>
  </si>
  <si>
    <t>Expected Taxation Rate (per cent)</t>
  </si>
  <si>
    <t>Dividend Reinvestment Plan Take Up          DRPT</t>
  </si>
  <si>
    <t>Opening Tax Asset Value</t>
  </si>
  <si>
    <t>Asset Class 21</t>
  </si>
  <si>
    <t>Asset Class 22</t>
  </si>
  <si>
    <t>Asset Class 23</t>
  </si>
  <si>
    <t>Asset Class 24</t>
  </si>
  <si>
    <t>Asset Class 25</t>
  </si>
  <si>
    <t>Asset Class 26</t>
  </si>
  <si>
    <t>Asset Class 27</t>
  </si>
  <si>
    <t>Asset Class 28</t>
  </si>
  <si>
    <t>Asset Class 29</t>
  </si>
  <si>
    <t>Asset Class 30</t>
  </si>
  <si>
    <t>Amendment record:</t>
  </si>
  <si>
    <t>Date</t>
  </si>
  <si>
    <t>Details of amendments</t>
  </si>
  <si>
    <t>February 2011</t>
  </si>
  <si>
    <t>Smoothed Revenue ($ Nominal)</t>
  </si>
  <si>
    <t>New opex row macro - Updated to reference row 247 of Input tab.</t>
  </si>
  <si>
    <t>Price path (nominal) tab - Updated label in cell B8 to remove reference to "m".</t>
  </si>
  <si>
    <t>Price path (real) tab - Updated label in cell B8 to remove reference to "m".</t>
  </si>
  <si>
    <t>Input tab - Inserted default rate of 30% in cell F253.</t>
  </si>
  <si>
    <t>Analysis tab - Updated formula in cell G38 to reference cell F253 of Input tab.</t>
  </si>
  <si>
    <t>Analysis tab - Updated formula in cell F75 to be in a consistent format with the formula in cells G75:BI75 (no impact on value).</t>
  </si>
  <si>
    <t>Equity raising cost-capex tab - Updated formula in column Q to sum to column P.</t>
  </si>
  <si>
    <t>Analysis tab - Updated formula in row 102 to link with the length of regulatory control period, consistent with the format in other tabs (no impact on values).</t>
  </si>
  <si>
    <t>Powerlink Revenue Reset</t>
  </si>
  <si>
    <t>This label will appear at the top of each worksheet. Please update as required.</t>
  </si>
  <si>
    <t>Page orientation and grid rulers have been removed.</t>
  </si>
  <si>
    <t>The spreadsheet has been saved in MS Excel V7.0 formats</t>
  </si>
  <si>
    <t>2012-13</t>
  </si>
  <si>
    <t>Transmission Lines (OH-inc wood poles)</t>
  </si>
  <si>
    <t>Transmission Lines (UG)</t>
  </si>
  <si>
    <t>Transmission Lines (LE)</t>
  </si>
  <si>
    <t>Substations Primary Plant</t>
  </si>
  <si>
    <t>Substations Secondary Systems</t>
  </si>
  <si>
    <t>Communications Other Assets</t>
  </si>
  <si>
    <t>Comms - Civil Works</t>
  </si>
  <si>
    <t>Network Switching Centres</t>
  </si>
  <si>
    <t>Land</t>
  </si>
  <si>
    <t>Commercial Buildings</t>
  </si>
  <si>
    <t>Computer Equipment</t>
  </si>
  <si>
    <t>Office Furniture &amp; Miscellaneous</t>
  </si>
  <si>
    <t>Office Machines</t>
  </si>
  <si>
    <t>Vehicles</t>
  </si>
  <si>
    <t>Moveable Plant</t>
  </si>
  <si>
    <t>Insurance Spares</t>
  </si>
  <si>
    <t>-</t>
  </si>
  <si>
    <t>Equity raising costs</t>
  </si>
  <si>
    <t>Insurances</t>
  </si>
  <si>
    <t>Network Support</t>
  </si>
  <si>
    <t>POWERLINK modifications to the AER version 2.0 Dec 2010 reissued Feb 2011</t>
  </si>
  <si>
    <t>PQ Note: delete % values in section for multiple X Factors as they trigger changes to supporting graphs.</t>
  </si>
  <si>
    <t>PQ Note: cell F26 added</t>
  </si>
  <si>
    <t>PQ Note: Smoothed Revenue is based on 'multiple x-factor' smoothed revenue. Powerlink uses single x-factor smoothed revenue.</t>
  </si>
  <si>
    <t>This page is based on Multiple x-factor smoothed revenue.</t>
  </si>
  <si>
    <t>Date: February 2011</t>
  </si>
  <si>
    <t>'Intro' sheet has been modified to change the version date to 2011.</t>
  </si>
  <si>
    <t>Modifications to the spreadsheet done by POWERLINK.</t>
  </si>
  <si>
    <t>CAPEX</t>
  </si>
  <si>
    <t>CAPN</t>
  </si>
  <si>
    <t>Record of changes</t>
  </si>
  <si>
    <t>excl equity raising</t>
  </si>
  <si>
    <t>Italic formatting has been removed.</t>
  </si>
  <si>
    <t>Powerlink has not used some of the functionality in the model. Comments have been placed on the relevant sheets.</t>
  </si>
  <si>
    <t>Page setup has been modified on each sheet to allow for printing.</t>
  </si>
  <si>
    <t>Headings on each sheet have been modified to access a version label input on the sheet 'record of changes'.</t>
  </si>
  <si>
    <t>Footers with filenames, sheet references and page numbers.</t>
  </si>
  <si>
    <t>Grouping TABs have been applied so that future years beyond the next regulatory period can be hidden.</t>
  </si>
  <si>
    <t>Numbers have been re-formatted so that negative signs are next to the numbers.</t>
  </si>
  <si>
    <t>Merged Cells have been removed to allow the use of cut and paste techniques when entering data.</t>
  </si>
  <si>
    <t>Graphs axis settings have been set to Auto and footers have been added.</t>
  </si>
  <si>
    <t>Selected rows have been hidden to allow easier printing.</t>
  </si>
  <si>
    <t>PQ Note: This page is not used by Powerlink</t>
  </si>
  <si>
    <t>Difference</t>
  </si>
  <si>
    <t>Nominal Risk Free Rate                                 Rf</t>
  </si>
  <si>
    <t>Inflation Rate                                                  f</t>
  </si>
  <si>
    <t>Debt Risk Premium                                     DRP</t>
  </si>
  <si>
    <t>Market Risk Premium                                 MRP</t>
  </si>
  <si>
    <r>
      <t xml:space="preserve"> Utilisation of Imputation (Franking) Credits       </t>
    </r>
    <r>
      <rPr>
        <sz val="10"/>
        <rFont val="Symbol"/>
        <family val="1"/>
        <charset val="2"/>
      </rPr>
      <t>g</t>
    </r>
  </si>
  <si>
    <t>Proportion of Debt Funding                            D/V</t>
  </si>
  <si>
    <t>Equity Beta                                                  βe</t>
  </si>
  <si>
    <t>Dividend/Imputation Payout Ratio                 PR</t>
  </si>
  <si>
    <t>Subsequent Equity Raising Cost                 SEO</t>
  </si>
  <si>
    <t>Dividend Reinvestment Plan Cost               DRPC</t>
  </si>
  <si>
    <t>Powerlink - PTRM - Draft decision data as at November 2011</t>
  </si>
  <si>
    <t>Debt Raising Cost                                     DRC</t>
  </si>
  <si>
    <t>Return on capital</t>
  </si>
  <si>
    <t>Opex allowance</t>
  </si>
  <si>
    <t>Return of capital</t>
  </si>
  <si>
    <t>Net tax allowance</t>
  </si>
</sst>
</file>

<file path=xl/styles.xml><?xml version="1.0" encoding="utf-8"?>
<styleSheet xmlns="http://schemas.openxmlformats.org/spreadsheetml/2006/main">
  <numFmts count="27">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0.000"/>
    <numFmt numFmtId="173" formatCode="_-* #,##0.000000_-;\-* #,##0.000000_-;_-* &quot;-&quot;??_-;_-@_-"/>
    <numFmt numFmtId="174" formatCode="0.00000000%"/>
    <numFmt numFmtId="175" formatCode="_(* #,##0.0_);_(* \(#,##0.0\);_(* &quot;-&quot;_);_(@_)"/>
    <numFmt numFmtId="176" formatCode="_(* #,##0_);_(* \(#,##0\);_(* &quot;-&quot;??_);_(@_)"/>
    <numFmt numFmtId="177" formatCode="#,##0.00_ ;\-#,##0.00\ "/>
    <numFmt numFmtId="178" formatCode="_-&quot;$&quot;* #,##0.000_-;\-&quot;$&quot;* #,##0.000_-;_-&quot;$&quot;* &quot;-&quot;??_-;_-@_-"/>
    <numFmt numFmtId="179" formatCode="_(* #,##0.00_);_(* \(#,##0.00\);_(* &quot;-&quot;??_);_(@_)"/>
    <numFmt numFmtId="180" formatCode="#,##0.00_ ;\-#,##0.00_-;_-* &quot;-&quot;??_-"/>
    <numFmt numFmtId="181" formatCode="_(&quot;$&quot;* #,##0.00_);_(&quot;$&quot;* \(#,##0.00\);_(&quot;$&quot;* &quot;-&quot;??_);_(@_)"/>
    <numFmt numFmtId="182" formatCode="#,##0;\(#,##0\)"/>
    <numFmt numFmtId="183" formatCode="&quot;$&quot;#,##0.00;\(&quot;$&quot;#,##0.00\)"/>
    <numFmt numFmtId="184" formatCode="&quot;$&quot;#,##0\ ;\(&quot;$&quot;#,##0\)"/>
    <numFmt numFmtId="185" formatCode="d\-mmm\-yyyy"/>
    <numFmt numFmtId="186" formatCode="0.0000"/>
    <numFmt numFmtId="187" formatCode="0.00%;\(0.00%\)"/>
    <numFmt numFmtId="188" formatCode="#,##0.0"/>
  </numFmts>
  <fonts count="93">
    <font>
      <sz val="10"/>
      <name val="Arial"/>
    </font>
    <font>
      <sz val="11"/>
      <color theme="1"/>
      <name val="Calibri"/>
      <family val="2"/>
      <scheme val="minor"/>
    </font>
    <font>
      <sz val="11"/>
      <color theme="1"/>
      <name val="Calibri"/>
      <family val="2"/>
      <scheme val="minor"/>
    </font>
    <font>
      <sz val="10"/>
      <name val="Arial"/>
      <family val="2"/>
    </font>
    <font>
      <sz val="9"/>
      <name val="Times New Roman"/>
      <family val="1"/>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b/>
      <u/>
      <sz val="10"/>
      <name val="Arial"/>
      <family val="2"/>
    </font>
    <font>
      <b/>
      <u/>
      <sz val="10"/>
      <color indexed="13"/>
      <name val="Arial"/>
      <family val="2"/>
    </font>
    <font>
      <b/>
      <i/>
      <u/>
      <sz val="10"/>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i/>
      <sz val="8"/>
      <name val="Arial"/>
      <family val="2"/>
    </font>
    <font>
      <sz val="8"/>
      <name val="Arial"/>
      <family val="2"/>
    </font>
    <font>
      <b/>
      <sz val="10"/>
      <color indexed="22"/>
      <name val="Arial"/>
      <family val="2"/>
    </font>
    <font>
      <b/>
      <sz val="10"/>
      <color indexed="9"/>
      <name val="Arial"/>
      <family val="2"/>
    </font>
    <font>
      <sz val="36"/>
      <name val="Arial"/>
      <family val="2"/>
    </font>
    <font>
      <sz val="26"/>
      <name val="Arial"/>
      <family val="2"/>
    </font>
    <font>
      <sz val="22"/>
      <color indexed="9"/>
      <name val="Arial"/>
      <family val="2"/>
    </font>
    <font>
      <sz val="10.5"/>
      <name val="TimesNewRoman"/>
    </font>
    <font>
      <sz val="8"/>
      <color indexed="10"/>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26"/>
      <name val="Arial"/>
      <family val="2"/>
    </font>
    <font>
      <b/>
      <sz val="42"/>
      <name val="Arial"/>
      <family val="2"/>
    </font>
    <font>
      <sz val="22"/>
      <name val="Arial"/>
      <family val="2"/>
    </font>
    <font>
      <b/>
      <sz val="16"/>
      <name val="Arial"/>
      <family val="2"/>
    </font>
    <font>
      <sz val="9"/>
      <name val="Arial"/>
      <family val="2"/>
    </font>
    <font>
      <sz val="10"/>
      <color indexed="9"/>
      <name val="Arial"/>
      <family val="2"/>
    </font>
    <font>
      <sz val="10"/>
      <color indexed="47"/>
      <name val="Arial"/>
      <family val="2"/>
    </font>
    <font>
      <sz val="12"/>
      <name val="Arial"/>
      <family val="2"/>
    </font>
    <font>
      <b/>
      <sz val="11"/>
      <color theme="3"/>
      <name val="Calibri"/>
      <family val="2"/>
      <scheme val="minor"/>
    </font>
    <font>
      <b/>
      <sz val="16"/>
      <color rgb="FF002060"/>
      <name val="Arial"/>
      <family val="2"/>
    </font>
    <font>
      <b/>
      <sz val="11"/>
      <color theme="3"/>
      <name val="Verdana"/>
      <family val="2"/>
    </font>
    <font>
      <sz val="11"/>
      <color theme="1"/>
      <name val="Verdana"/>
      <family val="2"/>
    </font>
    <font>
      <sz val="10"/>
      <color theme="1"/>
      <name val="Arial"/>
      <family val="2"/>
    </font>
    <font>
      <b/>
      <sz val="18"/>
      <color theme="5" tint="-0.249977111117893"/>
      <name val="Arial"/>
      <family val="2"/>
    </font>
    <font>
      <b/>
      <sz val="10"/>
      <color rgb="FF002060"/>
      <name val="Arial"/>
      <family val="2"/>
    </font>
    <font>
      <b/>
      <sz val="10"/>
      <color theme="1"/>
      <name val="Arial"/>
      <family val="2"/>
    </font>
    <font>
      <b/>
      <u/>
      <sz val="10"/>
      <color theme="2" tint="-0.499984740745262"/>
      <name val="Arial"/>
      <family val="2"/>
    </font>
    <font>
      <sz val="8"/>
      <color theme="2" tint="-0.249977111117893"/>
      <name val="Arial"/>
      <family val="2"/>
    </font>
    <font>
      <b/>
      <sz val="8"/>
      <color theme="2" tint="-0.249977111117893"/>
      <name val="Arial"/>
      <family val="2"/>
    </font>
    <font>
      <b/>
      <sz val="10"/>
      <color theme="9" tint="-0.249977111117893"/>
      <name val="Arial"/>
      <family val="2"/>
    </font>
    <font>
      <b/>
      <sz val="12"/>
      <color rgb="FF002060"/>
      <name val="Arial"/>
      <family val="2"/>
    </font>
    <font>
      <sz val="12"/>
      <color theme="1"/>
      <name val="Arial"/>
      <family val="2"/>
    </font>
    <font>
      <sz val="11"/>
      <color indexed="8"/>
      <name val="Calibri"/>
      <family val="2"/>
    </font>
    <font>
      <sz val="10"/>
      <name val="Helv"/>
      <charset val="204"/>
    </font>
    <font>
      <b/>
      <sz val="8"/>
      <color indexed="81"/>
      <name val="Tahoma"/>
      <family val="2"/>
    </font>
    <font>
      <sz val="11"/>
      <color indexed="9"/>
      <name val="Calibri"/>
      <family val="2"/>
    </font>
    <font>
      <sz val="11"/>
      <color indexed="16"/>
      <name val="Calibri"/>
      <family val="2"/>
    </font>
    <font>
      <b/>
      <sz val="11"/>
      <color indexed="53"/>
      <name val="Calibri"/>
      <family val="2"/>
    </font>
    <font>
      <b/>
      <sz val="11"/>
      <color indexed="9"/>
      <name val="Calibri"/>
      <family val="2"/>
    </font>
    <font>
      <sz val="10"/>
      <color indexed="24"/>
      <name val="Arial"/>
      <family val="2"/>
    </font>
    <font>
      <b/>
      <sz val="11"/>
      <color indexed="8"/>
      <name val="Calibri"/>
      <family val="2"/>
    </font>
    <font>
      <sz val="11"/>
      <color indexed="17"/>
      <name val="Calibri"/>
      <family val="2"/>
    </font>
    <font>
      <b/>
      <sz val="18"/>
      <color indexed="24"/>
      <name val="Arial"/>
      <family val="2"/>
    </font>
    <font>
      <b/>
      <sz val="15"/>
      <color indexed="62"/>
      <name val="Calibri"/>
      <family val="2"/>
    </font>
    <font>
      <b/>
      <sz val="12"/>
      <color indexed="24"/>
      <name val="Arial"/>
      <family val="2"/>
    </font>
    <font>
      <b/>
      <sz val="13"/>
      <color indexed="62"/>
      <name val="Calibri"/>
      <family val="2"/>
    </font>
    <font>
      <b/>
      <sz val="10"/>
      <color indexed="8"/>
      <name val="Arial"/>
      <family val="2"/>
    </font>
    <font>
      <b/>
      <sz val="11"/>
      <color indexed="62"/>
      <name val="Calibri"/>
      <family val="2"/>
    </font>
    <font>
      <b/>
      <i/>
      <sz val="12"/>
      <color indexed="24"/>
      <name val="Arial"/>
      <family val="2"/>
    </font>
    <font>
      <u/>
      <sz val="10"/>
      <color indexed="12"/>
      <name val="MS Sans Serif"/>
      <family val="2"/>
    </font>
    <font>
      <u/>
      <sz val="7.5"/>
      <color indexed="12"/>
      <name val="Arial Narrow"/>
      <family val="2"/>
    </font>
    <font>
      <sz val="11"/>
      <color indexed="48"/>
      <name val="Calibri"/>
      <family val="2"/>
    </font>
    <font>
      <sz val="11"/>
      <color indexed="53"/>
      <name val="Calibri"/>
      <family val="2"/>
    </font>
    <font>
      <sz val="11"/>
      <color indexed="60"/>
      <name val="Calibri"/>
      <family val="2"/>
    </font>
    <font>
      <sz val="10"/>
      <name val="Arial Narrow"/>
      <family val="2"/>
    </font>
    <font>
      <b/>
      <sz val="11"/>
      <color indexed="63"/>
      <name val="Calibri"/>
      <family val="2"/>
    </font>
    <font>
      <sz val="10"/>
      <color indexed="8"/>
      <name val="Arial"/>
      <family val="2"/>
    </font>
    <font>
      <b/>
      <sz val="10"/>
      <color indexed="39"/>
      <name val="Arial"/>
      <family val="2"/>
    </font>
    <font>
      <b/>
      <sz val="12"/>
      <color indexed="8"/>
      <name val="Arial"/>
      <family val="2"/>
    </font>
    <font>
      <sz val="10"/>
      <color indexed="39"/>
      <name val="Arial"/>
      <family val="2"/>
    </font>
    <font>
      <b/>
      <sz val="16"/>
      <color indexed="23"/>
      <name val="Arial"/>
      <family val="2"/>
    </font>
    <font>
      <sz val="19"/>
      <color indexed="48"/>
      <name val="Arial"/>
      <family val="2"/>
    </font>
    <font>
      <b/>
      <sz val="18"/>
      <color indexed="62"/>
      <name val="Cambria"/>
      <family val="2"/>
    </font>
    <font>
      <u/>
      <sz val="10"/>
      <name val="Arial"/>
      <family val="2"/>
    </font>
    <font>
      <sz val="11"/>
      <color indexed="10"/>
      <name val="Calibri"/>
      <family val="2"/>
    </font>
  </fonts>
  <fills count="58">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rgb="FF92D050"/>
        <bgColor indexed="64"/>
      </patternFill>
    </fill>
    <fill>
      <patternFill patternType="solid">
        <fgColor rgb="FFFFFFCC"/>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31"/>
        <bgColor indexed="64"/>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6" tint="0.39997558519241921"/>
        <bgColor indexed="64"/>
      </patternFill>
    </fill>
    <fill>
      <patternFill patternType="solid">
        <fgColor theme="6"/>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style="thin">
        <color indexed="64"/>
      </left>
      <right style="thin">
        <color indexed="64"/>
      </right>
      <top/>
      <bottom style="thin">
        <color indexed="64"/>
      </bottom>
      <diagonal/>
    </border>
    <border>
      <left/>
      <right style="dashed">
        <color indexed="64"/>
      </right>
      <top/>
      <bottom/>
      <diagonal/>
    </border>
    <border>
      <left/>
      <right/>
      <top style="thin">
        <color indexed="64"/>
      </top>
      <bottom style="thin">
        <color indexed="23"/>
      </bottom>
      <diagonal/>
    </border>
    <border>
      <left/>
      <right style="thin">
        <color indexed="23"/>
      </right>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64"/>
      </right>
      <top style="thin">
        <color indexed="64"/>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double">
        <color indexed="64"/>
      </top>
      <bottom/>
      <diagonal/>
    </border>
  </borders>
  <cellStyleXfs count="288">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60" fillId="0" borderId="0"/>
    <xf numFmtId="165" fontId="3" fillId="9" borderId="0" applyFont="0" applyBorder="0" applyAlignment="0">
      <alignment horizontal="right"/>
      <protection locked="0"/>
    </xf>
    <xf numFmtId="165" fontId="3" fillId="8" borderId="0" applyFont="0" applyBorder="0">
      <alignment horizontal="right"/>
      <protection locked="0"/>
    </xf>
    <xf numFmtId="0" fontId="61" fillId="0" borderId="0"/>
    <xf numFmtId="181" fontId="3" fillId="0" borderId="0" applyFont="0" applyFill="0" applyBorder="0" applyAlignment="0" applyProtection="0"/>
    <xf numFmtId="0" fontId="1" fillId="0" borderId="0"/>
    <xf numFmtId="0" fontId="24" fillId="0" borderId="0"/>
    <xf numFmtId="43" fontId="24" fillId="0" borderId="0" applyFont="0" applyFill="0" applyBorder="0" applyAlignment="0" applyProtection="0"/>
    <xf numFmtId="0" fontId="24" fillId="0" borderId="0"/>
    <xf numFmtId="0" fontId="1" fillId="0" borderId="0"/>
    <xf numFmtId="0" fontId="24" fillId="0" borderId="0"/>
    <xf numFmtId="179" fontId="3" fillId="0" borderId="0" applyFont="0" applyFill="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3" fillId="23"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3" fillId="14"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0" fillId="26" borderId="0" applyNumberFormat="0" applyBorder="0" applyAlignment="0" applyProtection="0"/>
    <xf numFmtId="0" fontId="60" fillId="18"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4" fillId="18" borderId="0" applyNumberFormat="0" applyBorder="0" applyAlignment="0" applyProtection="0"/>
    <xf numFmtId="0" fontId="65" fillId="29" borderId="1" applyNumberFormat="0" applyAlignment="0" applyProtection="0"/>
    <xf numFmtId="0" fontId="66" fillId="19" borderId="27" applyNumberFormat="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 fillId="0" borderId="0" applyFont="0" applyFill="0" applyBorder="0" applyAlignment="0" applyProtection="0"/>
    <xf numFmtId="3" fontId="67" fillId="0" borderId="0" applyFont="0" applyFill="0" applyBorder="0" applyAlignment="0" applyProtection="0"/>
    <xf numFmtId="182" fontId="6" fillId="0" borderId="0" applyFill="0" applyBorder="0">
      <protection locked="0"/>
    </xf>
    <xf numFmtId="183" fontId="3" fillId="0" borderId="0" applyFill="0" applyBorder="0"/>
    <xf numFmtId="183" fontId="3" fillId="0" borderId="0" applyFill="0" applyBorder="0"/>
    <xf numFmtId="183" fontId="6" fillId="0" borderId="0" applyFill="0" applyBorder="0">
      <protection locked="0"/>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1" fillId="0" borderId="0" applyFont="0" applyFill="0" applyBorder="0" applyAlignment="0" applyProtection="0"/>
    <xf numFmtId="181" fontId="3" fillId="0" borderId="0" applyFont="0" applyFill="0" applyBorder="0" applyAlignment="0" applyProtection="0"/>
    <xf numFmtId="184" fontId="67" fillId="0" borderId="0" applyFont="0" applyFill="0" applyBorder="0" applyAlignment="0" applyProtection="0"/>
    <xf numFmtId="185" fontId="3" fillId="0" borderId="0" applyFill="0" applyBorder="0"/>
    <xf numFmtId="185" fontId="3" fillId="0" borderId="0" applyFill="0" applyBorder="0"/>
    <xf numFmtId="0" fontId="67" fillId="0" borderId="0" applyFont="0" applyFill="0" applyBorder="0" applyAlignment="0" applyProtection="0"/>
    <xf numFmtId="15" fontId="6" fillId="0" borderId="0" applyFill="0" applyBorder="0">
      <protection locked="0"/>
    </xf>
    <xf numFmtId="185" fontId="3" fillId="0" borderId="0" applyFill="0" applyBorder="0"/>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6" fillId="0" borderId="0" applyFill="0" applyBorder="0">
      <protection locked="0"/>
    </xf>
    <xf numFmtId="186" fontId="3" fillId="0" borderId="0" applyFill="0" applyBorder="0">
      <alignment horizontal="right"/>
    </xf>
    <xf numFmtId="186" fontId="3" fillId="0" borderId="0" applyFill="0" applyBorder="0">
      <alignment horizontal="right"/>
    </xf>
    <xf numFmtId="186" fontId="6" fillId="0" borderId="0" applyFill="0" applyBorder="0">
      <protection locked="0"/>
    </xf>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2" fontId="67" fillId="0" borderId="0" applyFont="0" applyFill="0" applyBorder="0" applyAlignment="0" applyProtection="0"/>
    <xf numFmtId="0" fontId="69" fillId="33" borderId="0" applyNumberFormat="0" applyBorder="0" applyAlignment="0" applyProtection="0"/>
    <xf numFmtId="0" fontId="70" fillId="0" borderId="0" applyNumberFormat="0" applyFill="0" applyBorder="0" applyAlignment="0" applyProtection="0"/>
    <xf numFmtId="0" fontId="71" fillId="0" borderId="28" applyNumberFormat="0" applyFill="0" applyAlignment="0" applyProtection="0"/>
    <xf numFmtId="0" fontId="72" fillId="0" borderId="0" applyNumberFormat="0" applyFill="0" applyBorder="0" applyAlignment="0" applyProtection="0"/>
    <xf numFmtId="0" fontId="73" fillId="0" borderId="29" applyNumberFormat="0" applyFill="0" applyAlignment="0" applyProtection="0"/>
    <xf numFmtId="182" fontId="74" fillId="0" borderId="0" applyFill="0" applyBorder="0"/>
    <xf numFmtId="0" fontId="75" fillId="0" borderId="30" applyNumberFormat="0" applyFill="0" applyAlignment="0" applyProtection="0"/>
    <xf numFmtId="182" fontId="3" fillId="0" borderId="0" applyFill="0" applyBorder="0"/>
    <xf numFmtId="0" fontId="75" fillId="0" borderId="0" applyNumberFormat="0" applyFill="0" applyBorder="0" applyAlignment="0" applyProtection="0"/>
    <xf numFmtId="0" fontId="76" fillId="0" borderId="0" applyNumberFormat="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27" borderId="1" applyNumberFormat="0" applyAlignment="0" applyProtection="0"/>
    <xf numFmtId="0" fontId="80" fillId="0" borderId="31" applyNumberFormat="0" applyFill="0" applyAlignment="0" applyProtection="0"/>
    <xf numFmtId="0" fontId="81" fillId="27" borderId="0" applyNumberFormat="0" applyBorder="0" applyAlignment="0" applyProtection="0"/>
    <xf numFmtId="0" fontId="3" fillId="0" borderId="0"/>
    <xf numFmtId="0" fontId="3" fillId="0" borderId="0"/>
    <xf numFmtId="0" fontId="3" fillId="0" borderId="0"/>
    <xf numFmtId="0" fontId="3" fillId="0" borderId="0"/>
    <xf numFmtId="0" fontId="82" fillId="0" borderId="0"/>
    <xf numFmtId="0" fontId="3" fillId="0" borderId="0"/>
    <xf numFmtId="0" fontId="3" fillId="0" borderId="0"/>
    <xf numFmtId="0" fontId="1" fillId="0" borderId="0"/>
    <xf numFmtId="0" fontId="3" fillId="0" borderId="0"/>
    <xf numFmtId="0" fontId="6" fillId="0" borderId="0" applyFill="0" applyBorder="0">
      <protection locked="0"/>
    </xf>
    <xf numFmtId="0" fontId="3" fillId="26" borderId="32" applyNumberFormat="0" applyFont="0" applyAlignment="0" applyProtection="0"/>
    <xf numFmtId="0" fontId="1" fillId="11" borderId="25" applyNumberFormat="0" applyFont="0" applyAlignment="0" applyProtection="0"/>
    <xf numFmtId="0" fontId="83" fillId="29" borderId="33" applyNumberFormat="0" applyAlignment="0" applyProtection="0"/>
    <xf numFmtId="187" fontId="3" fillId="0" borderId="0" applyFill="0" applyBorder="0"/>
    <xf numFmtId="187" fontId="3" fillId="0" borderId="0" applyFill="0" applyBorder="0"/>
    <xf numFmtId="187" fontId="6" fillId="0" borderId="0" applyFill="0" applyBorder="0">
      <protection locked="0"/>
    </xf>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4" fontId="84" fillId="12" borderId="33" applyNumberFormat="0" applyProtection="0">
      <alignment vertical="center"/>
    </xf>
    <xf numFmtId="4" fontId="74" fillId="34" borderId="34" applyNumberFormat="0" applyProtection="0">
      <alignment vertical="center"/>
    </xf>
    <xf numFmtId="4" fontId="85" fillId="34" borderId="34" applyNumberFormat="0" applyProtection="0">
      <alignment vertical="center"/>
    </xf>
    <xf numFmtId="4" fontId="84" fillId="12" borderId="33" applyNumberFormat="0" applyProtection="0">
      <alignment horizontal="left" vertical="center" indent="1"/>
    </xf>
    <xf numFmtId="4" fontId="74" fillId="34" borderId="34" applyNumberFormat="0" applyProtection="0">
      <alignment horizontal="left" vertical="center" indent="1"/>
    </xf>
    <xf numFmtId="0" fontId="74" fillId="34" borderId="34" applyNumberFormat="0" applyProtection="0">
      <alignment horizontal="left" vertical="top" indent="1"/>
    </xf>
    <xf numFmtId="0" fontId="3" fillId="35" borderId="33" applyNumberFormat="0" applyProtection="0">
      <alignment horizontal="left" vertical="center" indent="1"/>
    </xf>
    <xf numFmtId="4" fontId="74" fillId="36" borderId="0" applyNumberFormat="0" applyProtection="0">
      <alignment horizontal="left" vertical="center" indent="1"/>
    </xf>
    <xf numFmtId="4" fontId="84" fillId="37" borderId="34" applyNumberFormat="0" applyProtection="0">
      <alignment horizontal="right" vertical="center"/>
    </xf>
    <xf numFmtId="4" fontId="84" fillId="37" borderId="34" applyNumberFormat="0" applyProtection="0">
      <alignment horizontal="right" vertical="center"/>
    </xf>
    <xf numFmtId="4" fontId="84" fillId="38" borderId="34" applyNumberFormat="0" applyProtection="0">
      <alignment horizontal="right" vertical="center"/>
    </xf>
    <xf numFmtId="4" fontId="84" fillId="38" borderId="34" applyNumberFormat="0" applyProtection="0">
      <alignment horizontal="right" vertical="center"/>
    </xf>
    <xf numFmtId="4" fontId="84" fillId="39" borderId="34" applyNumberFormat="0" applyProtection="0">
      <alignment horizontal="right" vertical="center"/>
    </xf>
    <xf numFmtId="4" fontId="84" fillId="39" borderId="34" applyNumberFormat="0" applyProtection="0">
      <alignment horizontal="right" vertical="center"/>
    </xf>
    <xf numFmtId="4" fontId="84" fillId="40" borderId="34" applyNumberFormat="0" applyProtection="0">
      <alignment horizontal="right" vertical="center"/>
    </xf>
    <xf numFmtId="4" fontId="84" fillId="40" borderId="34" applyNumberFormat="0" applyProtection="0">
      <alignment horizontal="right" vertical="center"/>
    </xf>
    <xf numFmtId="4" fontId="84" fillId="41" borderId="34" applyNumberFormat="0" applyProtection="0">
      <alignment horizontal="right" vertical="center"/>
    </xf>
    <xf numFmtId="4" fontId="84" fillId="41" borderId="34" applyNumberFormat="0" applyProtection="0">
      <alignment horizontal="right" vertical="center"/>
    </xf>
    <xf numFmtId="4" fontId="84" fillId="42" borderId="34" applyNumberFormat="0" applyProtection="0">
      <alignment horizontal="right" vertical="center"/>
    </xf>
    <xf numFmtId="4" fontId="84" fillId="42" borderId="34" applyNumberFormat="0" applyProtection="0">
      <alignment horizontal="right" vertical="center"/>
    </xf>
    <xf numFmtId="4" fontId="84" fillId="43" borderId="34" applyNumberFormat="0" applyProtection="0">
      <alignment horizontal="right" vertical="center"/>
    </xf>
    <xf numFmtId="4" fontId="84" fillId="43" borderId="34" applyNumberFormat="0" applyProtection="0">
      <alignment horizontal="right" vertical="center"/>
    </xf>
    <xf numFmtId="4" fontId="84" fillId="44" borderId="34" applyNumberFormat="0" applyProtection="0">
      <alignment horizontal="right" vertical="center"/>
    </xf>
    <xf numFmtId="4" fontId="84" fillId="44" borderId="34" applyNumberFormat="0" applyProtection="0">
      <alignment horizontal="right" vertical="center"/>
    </xf>
    <xf numFmtId="4" fontId="84" fillId="45" borderId="34" applyNumberFormat="0" applyProtection="0">
      <alignment horizontal="right" vertical="center"/>
    </xf>
    <xf numFmtId="4" fontId="84" fillId="45" borderId="34" applyNumberFormat="0" applyProtection="0">
      <alignment horizontal="right" vertical="center"/>
    </xf>
    <xf numFmtId="4" fontId="74" fillId="46" borderId="33" applyNumberFormat="0" applyProtection="0">
      <alignment horizontal="left" vertical="center" indent="1"/>
    </xf>
    <xf numFmtId="4" fontId="74" fillId="47" borderId="35" applyNumberFormat="0" applyProtection="0">
      <alignment horizontal="left" vertical="center" indent="1"/>
    </xf>
    <xf numFmtId="4" fontId="84" fillId="48" borderId="36" applyNumberFormat="0" applyProtection="0">
      <alignment horizontal="left" vertical="center" indent="1"/>
    </xf>
    <xf numFmtId="4" fontId="84" fillId="49" borderId="0" applyNumberFormat="0" applyProtection="0">
      <alignment horizontal="left" vertical="center" indent="1"/>
    </xf>
    <xf numFmtId="4" fontId="84" fillId="49" borderId="0" applyNumberFormat="0" applyProtection="0">
      <alignment horizontal="left" vertical="center" indent="1"/>
    </xf>
    <xf numFmtId="4" fontId="86" fillId="50" borderId="0" applyNumberFormat="0" applyProtection="0">
      <alignment horizontal="left" vertical="center" indent="1"/>
    </xf>
    <xf numFmtId="4" fontId="84" fillId="36" borderId="34" applyNumberFormat="0" applyProtection="0">
      <alignment horizontal="right" vertical="center"/>
    </xf>
    <xf numFmtId="4" fontId="84" fillId="36" borderId="34" applyNumberFormat="0" applyProtection="0">
      <alignment horizontal="right" vertical="center"/>
    </xf>
    <xf numFmtId="4" fontId="84" fillId="49" borderId="0" applyNumberFormat="0" applyProtection="0">
      <alignment horizontal="left" vertical="center" indent="1"/>
    </xf>
    <xf numFmtId="4" fontId="84" fillId="36" borderId="0" applyNumberFormat="0" applyProtection="0">
      <alignment horizontal="left" vertical="center" indent="1"/>
    </xf>
    <xf numFmtId="0" fontId="3" fillId="50" borderId="34" applyNumberFormat="0" applyProtection="0">
      <alignment horizontal="left" vertical="center" indent="1"/>
    </xf>
    <xf numFmtId="0" fontId="3" fillId="50" borderId="34" applyNumberFormat="0" applyProtection="0">
      <alignment horizontal="left" vertical="center" indent="1"/>
    </xf>
    <xf numFmtId="0" fontId="3" fillId="50" borderId="34" applyNumberFormat="0" applyProtection="0">
      <alignment horizontal="left" vertical="top" indent="1"/>
    </xf>
    <xf numFmtId="0" fontId="3" fillId="50" borderId="34" applyNumberFormat="0" applyProtection="0">
      <alignment horizontal="left" vertical="top" indent="1"/>
    </xf>
    <xf numFmtId="0" fontId="3" fillId="36" borderId="34" applyNumberFormat="0" applyProtection="0">
      <alignment horizontal="left" vertical="center" indent="1"/>
    </xf>
    <xf numFmtId="0" fontId="3" fillId="36" borderId="34" applyNumberFormat="0" applyProtection="0">
      <alignment horizontal="left" vertical="center" indent="1"/>
    </xf>
    <xf numFmtId="0" fontId="3" fillId="36" borderId="34" applyNumberFormat="0" applyProtection="0">
      <alignment horizontal="left" vertical="top" indent="1"/>
    </xf>
    <xf numFmtId="0" fontId="3" fillId="36" borderId="34" applyNumberFormat="0" applyProtection="0">
      <alignment horizontal="left" vertical="top" indent="1"/>
    </xf>
    <xf numFmtId="0" fontId="3" fillId="51" borderId="34" applyNumberFormat="0" applyProtection="0">
      <alignment horizontal="left" vertical="center" indent="1"/>
    </xf>
    <xf numFmtId="0" fontId="3" fillId="51" borderId="34" applyNumberFormat="0" applyProtection="0">
      <alignment horizontal="left" vertical="center" indent="1"/>
    </xf>
    <xf numFmtId="0" fontId="3" fillId="51" borderId="34" applyNumberFormat="0" applyProtection="0">
      <alignment horizontal="left" vertical="top" indent="1"/>
    </xf>
    <xf numFmtId="0" fontId="3" fillId="51" borderId="34" applyNumberFormat="0" applyProtection="0">
      <alignment horizontal="left" vertical="top" indent="1"/>
    </xf>
    <xf numFmtId="0" fontId="3" fillId="49" borderId="34" applyNumberFormat="0" applyProtection="0">
      <alignment horizontal="left" vertical="center" indent="1"/>
    </xf>
    <xf numFmtId="0" fontId="3" fillId="49" borderId="34" applyNumberFormat="0" applyProtection="0">
      <alignment horizontal="left" vertical="center" indent="1"/>
    </xf>
    <xf numFmtId="0" fontId="3" fillId="49" borderId="34" applyNumberFormat="0" applyProtection="0">
      <alignment horizontal="left" vertical="top" indent="1"/>
    </xf>
    <xf numFmtId="0" fontId="3" fillId="49" borderId="34" applyNumberFormat="0" applyProtection="0">
      <alignment horizontal="left" vertical="top" indent="1"/>
    </xf>
    <xf numFmtId="0" fontId="3" fillId="52" borderId="26" applyNumberFormat="0">
      <protection locked="0"/>
    </xf>
    <xf numFmtId="0" fontId="3" fillId="52" borderId="26" applyNumberFormat="0">
      <protection locked="0"/>
    </xf>
    <xf numFmtId="4" fontId="84" fillId="53" borderId="34" applyNumberFormat="0" applyProtection="0">
      <alignment vertical="center"/>
    </xf>
    <xf numFmtId="4" fontId="84" fillId="53" borderId="34" applyNumberFormat="0" applyProtection="0">
      <alignment vertical="center"/>
    </xf>
    <xf numFmtId="4" fontId="87" fillId="53" borderId="34" applyNumberFormat="0" applyProtection="0">
      <alignment vertical="center"/>
    </xf>
    <xf numFmtId="4" fontId="84" fillId="53" borderId="34" applyNumberFormat="0" applyProtection="0">
      <alignment horizontal="left" vertical="center" indent="1"/>
    </xf>
    <xf numFmtId="4" fontId="84" fillId="53" borderId="34" applyNumberFormat="0" applyProtection="0">
      <alignment horizontal="left" vertical="center" indent="1"/>
    </xf>
    <xf numFmtId="0" fontId="84" fillId="53" borderId="34" applyNumberFormat="0" applyProtection="0">
      <alignment horizontal="left" vertical="top" indent="1"/>
    </xf>
    <xf numFmtId="0" fontId="84" fillId="53" borderId="34" applyNumberFormat="0" applyProtection="0">
      <alignment horizontal="left" vertical="top" indent="1"/>
    </xf>
    <xf numFmtId="4" fontId="84" fillId="48" borderId="33" applyNumberFormat="0" applyProtection="0">
      <alignment horizontal="right" vertical="center"/>
    </xf>
    <xf numFmtId="4" fontId="84" fillId="49" borderId="34" applyNumberFormat="0" applyProtection="0">
      <alignment horizontal="right" vertical="center"/>
    </xf>
    <xf numFmtId="4" fontId="84" fillId="49" borderId="34" applyNumberFormat="0" applyProtection="0">
      <alignment horizontal="right" vertical="center"/>
    </xf>
    <xf numFmtId="4" fontId="87" fillId="49" borderId="34" applyNumberFormat="0" applyProtection="0">
      <alignment horizontal="right" vertical="center"/>
    </xf>
    <xf numFmtId="0" fontId="3" fillId="35" borderId="33" applyNumberFormat="0" applyProtection="0">
      <alignment horizontal="left" vertical="center" indent="1"/>
    </xf>
    <xf numFmtId="4" fontId="84" fillId="36" borderId="34" applyNumberFormat="0" applyProtection="0">
      <alignment horizontal="left" vertical="center" indent="1"/>
    </xf>
    <xf numFmtId="4" fontId="84" fillId="36" borderId="34" applyNumberFormat="0" applyProtection="0">
      <alignment horizontal="left" vertical="center" indent="1"/>
    </xf>
    <xf numFmtId="0" fontId="3" fillId="35" borderId="33" applyNumberFormat="0" applyProtection="0">
      <alignment horizontal="left" vertical="center" indent="1"/>
    </xf>
    <xf numFmtId="0" fontId="84" fillId="36" borderId="34" applyNumberFormat="0" applyProtection="0">
      <alignment horizontal="left" vertical="top" indent="1"/>
    </xf>
    <xf numFmtId="0" fontId="84" fillId="36" borderId="34" applyNumberFormat="0" applyProtection="0">
      <alignment horizontal="left" vertical="top" indent="1"/>
    </xf>
    <xf numFmtId="0" fontId="88" fillId="0" borderId="0"/>
    <xf numFmtId="4" fontId="89" fillId="54" borderId="0" applyNumberFormat="0" applyProtection="0">
      <alignment horizontal="left" vertical="center" indent="1"/>
    </xf>
    <xf numFmtId="4" fontId="7" fillId="49" borderId="34" applyNumberFormat="0" applyProtection="0">
      <alignment horizontal="right" vertical="center"/>
    </xf>
    <xf numFmtId="0" fontId="90" fillId="0" borderId="0" applyNumberFormat="0" applyFill="0" applyBorder="0" applyAlignment="0" applyProtection="0"/>
    <xf numFmtId="0" fontId="91" fillId="0" borderId="0" applyFill="0" applyBorder="0" applyAlignment="0"/>
    <xf numFmtId="182" fontId="5" fillId="0" borderId="2" applyFill="0"/>
    <xf numFmtId="182" fontId="5" fillId="0" borderId="4" applyFill="0"/>
    <xf numFmtId="0" fontId="68" fillId="0" borderId="37" applyNumberFormat="0" applyFill="0" applyAlignment="0" applyProtection="0"/>
    <xf numFmtId="182" fontId="3" fillId="0" borderId="2" applyFill="0"/>
    <xf numFmtId="182" fontId="3" fillId="0" borderId="2" applyFill="0"/>
    <xf numFmtId="182" fontId="3" fillId="0" borderId="4" applyFill="0"/>
    <xf numFmtId="182" fontId="3" fillId="0" borderId="4" applyFill="0"/>
    <xf numFmtId="0" fontId="67" fillId="0" borderId="38" applyNumberFormat="0" applyFont="0" applyFill="0" applyAlignment="0" applyProtection="0"/>
    <xf numFmtId="0" fontId="7" fillId="0" borderId="0" applyNumberFormat="0" applyFill="0" applyBorder="0"/>
    <xf numFmtId="0" fontId="92" fillId="0" borderId="0" applyNumberFormat="0" applyFill="0" applyBorder="0" applyAlignment="0" applyProtection="0"/>
    <xf numFmtId="0" fontId="1" fillId="0" borderId="0"/>
    <xf numFmtId="43" fontId="24" fillId="0" borderId="0" applyFont="0" applyFill="0" applyBorder="0" applyAlignment="0" applyProtection="0"/>
    <xf numFmtId="0" fontId="1" fillId="0" borderId="0"/>
    <xf numFmtId="179" fontId="3" fillId="0" borderId="0" applyFont="0" applyFill="0" applyBorder="0" applyAlignment="0" applyProtection="0"/>
    <xf numFmtId="181" fontId="3" fillId="0" borderId="0" applyFont="0" applyFill="0" applyBorder="0" applyAlignment="0" applyProtection="0"/>
    <xf numFmtId="0" fontId="1" fillId="0" borderId="0"/>
    <xf numFmtId="43" fontId="24" fillId="0" borderId="0" applyFont="0" applyFill="0" applyBorder="0" applyAlignment="0" applyProtection="0"/>
    <xf numFmtId="0" fontId="1" fillId="0" borderId="0"/>
    <xf numFmtId="17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 fillId="11" borderId="25" applyNumberFormat="0" applyFont="0" applyAlignment="0" applyProtection="0"/>
    <xf numFmtId="0" fontId="3" fillId="26" borderId="32"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26" borderId="32" applyNumberFormat="0" applyFont="0" applyAlignment="0" applyProtection="0"/>
    <xf numFmtId="0" fontId="1" fillId="11" borderId="25" applyNumberFormat="0" applyFont="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26" borderId="32" applyNumberFormat="0" applyFont="0" applyAlignment="0" applyProtection="0"/>
    <xf numFmtId="0" fontId="1" fillId="11" borderId="2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179" fontId="3" fillId="0" borderId="0" applyFont="0" applyFill="0" applyBorder="0" applyAlignment="0" applyProtection="0"/>
    <xf numFmtId="0" fontId="1" fillId="0" borderId="0"/>
    <xf numFmtId="43" fontId="24" fillId="0" borderId="0" applyFont="0" applyFill="0" applyBorder="0" applyAlignment="0" applyProtection="0"/>
    <xf numFmtId="0" fontId="1" fillId="0" borderId="0"/>
    <xf numFmtId="181" fontId="3" fillId="0" borderId="0" applyFont="0" applyFill="0" applyBorder="0" applyAlignment="0" applyProtection="0"/>
    <xf numFmtId="0" fontId="1" fillId="0" borderId="0"/>
    <xf numFmtId="0" fontId="1" fillId="0" borderId="0"/>
  </cellStyleXfs>
  <cellXfs count="534">
    <xf numFmtId="0" fontId="0" fillId="0" borderId="0" xfId="0"/>
    <xf numFmtId="0" fontId="5" fillId="2" borderId="2" xfId="0" applyFont="1" applyFill="1" applyBorder="1" applyAlignment="1">
      <alignment horizontal="center"/>
    </xf>
    <xf numFmtId="0" fontId="0" fillId="3" borderId="0" xfId="0" applyFill="1"/>
    <xf numFmtId="0" fontId="0" fillId="0" borderId="0" xfId="0" applyFill="1"/>
    <xf numFmtId="0" fontId="14" fillId="0" borderId="0" xfId="0" applyFo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8" fillId="0" borderId="0" xfId="0" applyFont="1" applyProtection="1">
      <protection locked="0"/>
    </xf>
    <xf numFmtId="0" fontId="0" fillId="0" borderId="0" xfId="0" applyFill="1" applyProtection="1">
      <protection locked="0"/>
    </xf>
    <xf numFmtId="0" fontId="6" fillId="0" borderId="0" xfId="0" applyFont="1" applyProtection="1">
      <protection locked="0"/>
    </xf>
    <xf numFmtId="0" fontId="3" fillId="0" borderId="0" xfId="0" applyFont="1" applyFill="1" applyProtection="1">
      <protection locked="0"/>
    </xf>
    <xf numFmtId="0" fontId="10" fillId="0" borderId="0" xfId="0" applyFont="1" applyProtection="1">
      <protection locked="0"/>
    </xf>
    <xf numFmtId="0" fontId="22" fillId="0" borderId="0" xfId="0" applyFont="1" applyProtection="1">
      <protection locked="0"/>
    </xf>
    <xf numFmtId="0" fontId="0" fillId="4" borderId="0" xfId="0" applyFill="1"/>
    <xf numFmtId="0" fontId="5" fillId="4" borderId="0" xfId="0" applyFont="1" applyFill="1" applyAlignment="1">
      <alignment horizontal="center" wrapText="1"/>
    </xf>
    <xf numFmtId="0" fontId="0" fillId="4" borderId="0" xfId="0" applyFill="1" applyBorder="1"/>
    <xf numFmtId="0" fontId="0" fillId="4" borderId="0" xfId="0" applyFill="1" applyBorder="1" applyAlignment="1">
      <alignment vertical="center" wrapText="1"/>
    </xf>
    <xf numFmtId="0" fontId="5" fillId="4" borderId="0" xfId="0" applyFont="1" applyFill="1" applyBorder="1" applyAlignment="1">
      <alignment horizontal="center"/>
    </xf>
    <xf numFmtId="10" fontId="5" fillId="4" borderId="0" xfId="3" applyNumberFormat="1" applyFont="1" applyFill="1" applyBorder="1" applyAlignment="1">
      <alignment horizontal="center"/>
    </xf>
    <xf numFmtId="0" fontId="5" fillId="4" borderId="0" xfId="0" applyFont="1" applyFill="1" applyBorder="1"/>
    <xf numFmtId="0" fontId="0" fillId="4" borderId="0" xfId="0" applyFill="1" applyAlignment="1">
      <alignment horizontal="center"/>
    </xf>
    <xf numFmtId="10" fontId="3" fillId="4" borderId="0" xfId="3" applyNumberFormat="1" applyFill="1"/>
    <xf numFmtId="10" fontId="0" fillId="4" borderId="0" xfId="3" applyNumberFormat="1" applyFont="1" applyFill="1"/>
    <xf numFmtId="166" fontId="0" fillId="4" borderId="0" xfId="3" applyNumberFormat="1" applyFont="1" applyFill="1"/>
    <xf numFmtId="0" fontId="5" fillId="2" borderId="0" xfId="0" applyFont="1" applyFill="1" applyBorder="1" applyAlignment="1">
      <alignment horizontal="center"/>
    </xf>
    <xf numFmtId="0" fontId="23" fillId="4" borderId="0" xfId="0" applyFont="1" applyFill="1" applyAlignment="1">
      <alignment horizontal="center"/>
    </xf>
    <xf numFmtId="0" fontId="23" fillId="4" borderId="0" xfId="0" applyFont="1" applyFill="1" applyAlignment="1">
      <alignment horizontal="right"/>
    </xf>
    <xf numFmtId="0" fontId="5" fillId="4" borderId="0" xfId="0" applyFont="1" applyFill="1"/>
    <xf numFmtId="171" fontId="0" fillId="4" borderId="0" xfId="1" applyNumberFormat="1" applyFont="1" applyFill="1"/>
    <xf numFmtId="167" fontId="0" fillId="4" borderId="0" xfId="0" applyNumberFormat="1" applyFill="1"/>
    <xf numFmtId="43" fontId="23" fillId="4" borderId="0" xfId="1" applyFont="1" applyFill="1" applyAlignment="1">
      <alignment horizontal="right"/>
    </xf>
    <xf numFmtId="0" fontId="0" fillId="4" borderId="3" xfId="0" applyFill="1" applyBorder="1"/>
    <xf numFmtId="0" fontId="5" fillId="4" borderId="3" xfId="0" applyFont="1" applyFill="1" applyBorder="1" applyAlignment="1">
      <alignment horizontal="right"/>
    </xf>
    <xf numFmtId="43" fontId="0" fillId="4" borderId="0" xfId="0" applyNumberFormat="1" applyFill="1"/>
    <xf numFmtId="44" fontId="24" fillId="4" borderId="0" xfId="2" applyFont="1" applyFill="1" applyBorder="1" applyAlignment="1">
      <alignment horizontal="center" vertical="center"/>
    </xf>
    <xf numFmtId="0" fontId="8" fillId="0" borderId="0" xfId="0" applyFont="1" applyAlignment="1" applyProtection="1">
      <alignment horizontal="center"/>
      <protection locked="0"/>
    </xf>
    <xf numFmtId="0" fontId="5" fillId="0" borderId="0" xfId="0" applyFont="1" applyFill="1" applyBorder="1" applyAlignment="1" applyProtection="1">
      <alignment horizontal="center"/>
      <protection locked="0"/>
    </xf>
    <xf numFmtId="0" fontId="8" fillId="4" borderId="0" xfId="0" applyFont="1" applyFill="1" applyProtection="1">
      <protection locked="0"/>
    </xf>
    <xf numFmtId="10" fontId="8" fillId="4" borderId="0" xfId="3" applyNumberFormat="1" applyFont="1" applyFill="1" applyProtection="1">
      <protection locked="0"/>
    </xf>
    <xf numFmtId="10" fontId="8" fillId="4" borderId="0" xfId="0" applyNumberFormat="1" applyFont="1" applyFill="1" applyProtection="1">
      <protection locked="0"/>
    </xf>
    <xf numFmtId="0" fontId="0" fillId="4" borderId="0" xfId="0" applyFill="1" applyProtection="1">
      <protection locked="0"/>
    </xf>
    <xf numFmtId="0" fontId="0" fillId="4" borderId="0" xfId="0" applyFill="1" applyAlignment="1" applyProtection="1">
      <alignment horizontal="center"/>
      <protection locked="0"/>
    </xf>
    <xf numFmtId="0" fontId="5" fillId="4" borderId="0" xfId="0" applyFont="1" applyFill="1" applyBorder="1" applyAlignment="1" applyProtection="1">
      <alignment horizontal="center"/>
      <protection locked="0"/>
    </xf>
    <xf numFmtId="0" fontId="8" fillId="4" borderId="0" xfId="0" applyFont="1" applyFill="1" applyBorder="1" applyProtection="1">
      <protection locked="0"/>
    </xf>
    <xf numFmtId="0" fontId="6" fillId="4" borderId="0" xfId="0" applyFont="1" applyFill="1" applyBorder="1" applyProtection="1">
      <protection locked="0"/>
    </xf>
    <xf numFmtId="0" fontId="6" fillId="4" borderId="0" xfId="0" applyFont="1" applyFill="1" applyProtection="1">
      <protection locked="0"/>
    </xf>
    <xf numFmtId="0" fontId="5" fillId="4" borderId="0" xfId="0" applyFont="1" applyFill="1" applyProtection="1">
      <protection locked="0"/>
    </xf>
    <xf numFmtId="0" fontId="8" fillId="4" borderId="4" xfId="0" applyFont="1" applyFill="1" applyBorder="1" applyAlignment="1" applyProtection="1">
      <alignment horizontal="center"/>
      <protection locked="0"/>
    </xf>
    <xf numFmtId="0" fontId="20" fillId="4" borderId="0" xfId="0" applyFont="1" applyFill="1" applyAlignment="1" applyProtection="1">
      <alignment horizontal="center"/>
      <protection locked="0"/>
    </xf>
    <xf numFmtId="172" fontId="5" fillId="4" borderId="5" xfId="1" applyNumberFormat="1" applyFont="1" applyFill="1" applyBorder="1" applyAlignment="1" applyProtection="1">
      <alignment horizontal="center"/>
      <protection locked="0"/>
    </xf>
    <xf numFmtId="0" fontId="5" fillId="4" borderId="0" xfId="0" applyFont="1" applyFill="1" applyAlignment="1" applyProtection="1">
      <alignment horizontal="center"/>
      <protection locked="0"/>
    </xf>
    <xf numFmtId="0" fontId="5" fillId="4" borderId="0" xfId="0" applyFont="1" applyFill="1" applyBorder="1" applyProtection="1">
      <protection locked="0"/>
    </xf>
    <xf numFmtId="0" fontId="8" fillId="4" borderId="0" xfId="0" applyFont="1" applyFill="1" applyBorder="1" applyAlignment="1" applyProtection="1">
      <alignment horizontal="center"/>
      <protection locked="0"/>
    </xf>
    <xf numFmtId="0" fontId="0" fillId="4" borderId="0" xfId="0" applyFill="1" applyBorder="1" applyProtection="1">
      <protection locked="0"/>
    </xf>
    <xf numFmtId="43" fontId="8" fillId="4" borderId="0" xfId="1" applyFont="1" applyFill="1" applyProtection="1">
      <protection locked="0"/>
    </xf>
    <xf numFmtId="43" fontId="5" fillId="4" borderId="0" xfId="1" applyFont="1" applyFill="1" applyAlignment="1" applyProtection="1">
      <alignment horizontal="center" wrapText="1"/>
      <protection locked="0"/>
    </xf>
    <xf numFmtId="0" fontId="5" fillId="4" borderId="0" xfId="0" applyFont="1" applyFill="1" applyBorder="1" applyAlignment="1" applyProtection="1">
      <alignment horizontal="center" wrapText="1"/>
      <protection locked="0"/>
    </xf>
    <xf numFmtId="0" fontId="8" fillId="4" borderId="0" xfId="0" applyFont="1" applyFill="1" applyAlignment="1" applyProtection="1">
      <alignment wrapText="1"/>
      <protection locked="0"/>
    </xf>
    <xf numFmtId="43" fontId="8" fillId="0" borderId="0" xfId="1" applyFont="1" applyFill="1" applyBorder="1" applyProtection="1">
      <protection locked="0"/>
    </xf>
    <xf numFmtId="0" fontId="5" fillId="4" borderId="0" xfId="0" applyFont="1" applyFill="1" applyBorder="1" applyAlignment="1">
      <alignment vertical="center"/>
    </xf>
    <xf numFmtId="166" fontId="8" fillId="4" borderId="0" xfId="3" applyNumberFormat="1" applyFont="1" applyFill="1" applyProtection="1">
      <protection locked="0"/>
    </xf>
    <xf numFmtId="173" fontId="8" fillId="4" borderId="0" xfId="1" applyNumberFormat="1" applyFont="1" applyFill="1" applyProtection="1">
      <protection locked="0"/>
    </xf>
    <xf numFmtId="0" fontId="11" fillId="0" borderId="0" xfId="0" applyFont="1" applyFill="1" applyProtection="1">
      <protection locked="0"/>
    </xf>
    <xf numFmtId="0" fontId="11" fillId="0" borderId="0" xfId="0" applyFont="1" applyFill="1" applyBorder="1" applyProtection="1">
      <protection locked="0"/>
    </xf>
    <xf numFmtId="0" fontId="5" fillId="0" borderId="0" xfId="0" applyFont="1" applyFill="1" applyBorder="1" applyAlignment="1">
      <alignment horizontal="center"/>
    </xf>
    <xf numFmtId="10" fontId="3" fillId="4" borderId="0" xfId="3" applyNumberFormat="1" applyFill="1" applyBorder="1"/>
    <xf numFmtId="43" fontId="3" fillId="4" borderId="0" xfId="1" applyFill="1" applyBorder="1"/>
    <xf numFmtId="43" fontId="0" fillId="4" borderId="0" xfId="1" applyFont="1" applyFill="1" applyBorder="1"/>
    <xf numFmtId="0" fontId="15" fillId="4" borderId="0" xfId="0" applyFont="1" applyFill="1"/>
    <xf numFmtId="0" fontId="16" fillId="4" borderId="0" xfId="0" applyFont="1" applyFill="1"/>
    <xf numFmtId="0" fontId="5" fillId="4" borderId="0" xfId="0" applyFont="1" applyFill="1" applyAlignment="1">
      <alignment horizontal="left"/>
    </xf>
    <xf numFmtId="0" fontId="5" fillId="4" borderId="0" xfId="0" quotePrefix="1" applyFont="1" applyFill="1" applyAlignment="1">
      <alignment horizontal="left"/>
    </xf>
    <xf numFmtId="0" fontId="5" fillId="4" borderId="0" xfId="0" applyFont="1" applyFill="1" applyAlignment="1">
      <alignment horizontal="center"/>
    </xf>
    <xf numFmtId="0" fontId="13" fillId="4" borderId="0" xfId="0" applyFont="1" applyFill="1" applyBorder="1" applyAlignment="1" applyProtection="1">
      <alignment horizontal="left"/>
      <protection locked="0"/>
    </xf>
    <xf numFmtId="43" fontId="3" fillId="4" borderId="0" xfId="1" applyFill="1" applyProtection="1">
      <protection locked="0"/>
    </xf>
    <xf numFmtId="43" fontId="0" fillId="4" borderId="0" xfId="1" applyFont="1" applyFill="1" applyProtection="1">
      <protection locked="0"/>
    </xf>
    <xf numFmtId="0" fontId="22" fillId="4" borderId="0" xfId="0" applyFont="1" applyFill="1" applyProtection="1">
      <protection locked="0"/>
    </xf>
    <xf numFmtId="10" fontId="0" fillId="4" borderId="0" xfId="3" applyNumberFormat="1" applyFont="1" applyFill="1" applyProtection="1">
      <protection locked="0"/>
    </xf>
    <xf numFmtId="0" fontId="5" fillId="0" borderId="0" xfId="0" applyFont="1" applyFill="1"/>
    <xf numFmtId="0" fontId="13" fillId="4" borderId="0" xfId="0" applyFont="1" applyFill="1"/>
    <xf numFmtId="0" fontId="14" fillId="4" borderId="0" xfId="0" applyFont="1" applyFill="1" applyBorder="1" applyAlignment="1"/>
    <xf numFmtId="0" fontId="14" fillId="4" borderId="0" xfId="0" applyFont="1" applyFill="1"/>
    <xf numFmtId="43" fontId="0" fillId="4" borderId="0" xfId="1" applyFont="1" applyFill="1"/>
    <xf numFmtId="43" fontId="3" fillId="4" borderId="0" xfId="1" applyNumberFormat="1" applyFill="1" applyBorder="1"/>
    <xf numFmtId="168" fontId="0" fillId="4" borderId="0" xfId="1" applyNumberFormat="1" applyFont="1" applyFill="1"/>
    <xf numFmtId="0" fontId="5" fillId="4" borderId="0" xfId="0" quotePrefix="1" applyFont="1" applyFill="1" applyAlignment="1">
      <alignment horizontal="center"/>
    </xf>
    <xf numFmtId="43" fontId="5" fillId="4" borderId="0" xfId="1" applyNumberFormat="1" applyFont="1" applyFill="1" applyBorder="1" applyAlignment="1">
      <alignment horizontal="right"/>
    </xf>
    <xf numFmtId="168" fontId="5" fillId="4" borderId="0" xfId="1" applyNumberFormat="1" applyFont="1" applyFill="1" applyAlignment="1">
      <alignment horizontal="right"/>
    </xf>
    <xf numFmtId="0" fontId="11" fillId="4" borderId="0" xfId="0" applyFont="1" applyFill="1" applyBorder="1" applyProtection="1">
      <protection locked="0"/>
    </xf>
    <xf numFmtId="0" fontId="13" fillId="4" borderId="0" xfId="0" applyFont="1" applyFill="1" applyBorder="1" applyProtection="1">
      <protection locked="0"/>
    </xf>
    <xf numFmtId="0" fontId="11" fillId="4" borderId="0" xfId="0" applyFont="1" applyFill="1" applyProtection="1">
      <protection locked="0"/>
    </xf>
    <xf numFmtId="0" fontId="3" fillId="4" borderId="0" xfId="0" applyFont="1" applyFill="1" applyProtection="1">
      <protection locked="0"/>
    </xf>
    <xf numFmtId="0" fontId="10" fillId="4" borderId="0" xfId="0" applyFont="1" applyFill="1" applyProtection="1">
      <protection locked="0"/>
    </xf>
    <xf numFmtId="168" fontId="0" fillId="4" borderId="0" xfId="0" applyNumberFormat="1" applyFill="1" applyProtection="1">
      <protection locked="0"/>
    </xf>
    <xf numFmtId="0" fontId="7" fillId="4" borderId="0" xfId="0" applyFont="1" applyFill="1" applyProtection="1">
      <protection locked="0"/>
    </xf>
    <xf numFmtId="0" fontId="22" fillId="4" borderId="6" xfId="0" applyFont="1" applyFill="1" applyBorder="1" applyProtection="1">
      <protection locked="0"/>
    </xf>
    <xf numFmtId="0" fontId="22" fillId="4" borderId="6" xfId="0" applyFont="1" applyFill="1" applyBorder="1" applyAlignment="1" applyProtection="1">
      <alignment horizontal="right"/>
      <protection locked="0"/>
    </xf>
    <xf numFmtId="168" fontId="22" fillId="4" borderId="6" xfId="0" applyNumberFormat="1" applyFont="1" applyFill="1" applyBorder="1" applyProtection="1">
      <protection locked="0"/>
    </xf>
    <xf numFmtId="0" fontId="22" fillId="4" borderId="0" xfId="0" applyFont="1" applyFill="1" applyBorder="1" applyProtection="1">
      <protection locked="0"/>
    </xf>
    <xf numFmtId="0" fontId="22" fillId="4" borderId="0" xfId="0" applyFont="1" applyFill="1" applyBorder="1" applyAlignment="1" applyProtection="1">
      <alignment horizontal="right"/>
      <protection locked="0"/>
    </xf>
    <xf numFmtId="168" fontId="22" fillId="4" borderId="0" xfId="0" applyNumberFormat="1" applyFont="1" applyFill="1" applyBorder="1" applyProtection="1">
      <protection locked="0"/>
    </xf>
    <xf numFmtId="169" fontId="22" fillId="4" borderId="0" xfId="0" applyNumberFormat="1" applyFont="1" applyFill="1" applyBorder="1" applyProtection="1">
      <protection locked="0"/>
    </xf>
    <xf numFmtId="10" fontId="11" fillId="4" borderId="0" xfId="0" applyNumberFormat="1" applyFont="1" applyFill="1" applyBorder="1" applyProtection="1">
      <protection locked="0"/>
    </xf>
    <xf numFmtId="168" fontId="11" fillId="4" borderId="0" xfId="1" applyNumberFormat="1" applyFont="1" applyFill="1" applyBorder="1" applyProtection="1">
      <protection locked="0"/>
    </xf>
    <xf numFmtId="168" fontId="0" fillId="4" borderId="0" xfId="1" applyNumberFormat="1" applyFont="1" applyFill="1" applyProtection="1">
      <protection locked="0"/>
    </xf>
    <xf numFmtId="166" fontId="0" fillId="4" borderId="0" xfId="0" applyNumberFormat="1" applyFill="1" applyProtection="1">
      <protection locked="0"/>
    </xf>
    <xf numFmtId="10" fontId="7" fillId="4" borderId="0" xfId="3" applyNumberFormat="1" applyFont="1" applyFill="1" applyProtection="1">
      <protection locked="0"/>
    </xf>
    <xf numFmtId="164" fontId="7" fillId="4" borderId="0" xfId="0" applyNumberFormat="1" applyFont="1" applyFill="1" applyProtection="1">
      <protection locked="0"/>
    </xf>
    <xf numFmtId="165" fontId="0" fillId="4" borderId="0" xfId="0" applyNumberFormat="1" applyFill="1" applyProtection="1">
      <protection locked="0"/>
    </xf>
    <xf numFmtId="165" fontId="0" fillId="4" borderId="0" xfId="1" applyNumberFormat="1" applyFont="1" applyFill="1" applyProtection="1">
      <protection locked="0"/>
    </xf>
    <xf numFmtId="0" fontId="0" fillId="4" borderId="0" xfId="0" applyFill="1" applyAlignment="1" applyProtection="1">
      <alignment horizontal="right"/>
      <protection locked="0"/>
    </xf>
    <xf numFmtId="43" fontId="0" fillId="4" borderId="0" xfId="0" applyNumberFormat="1" applyFill="1" applyProtection="1">
      <protection locked="0"/>
    </xf>
    <xf numFmtId="10" fontId="0" fillId="4" borderId="0" xfId="0" applyNumberFormat="1" applyFill="1" applyBorder="1" applyProtection="1">
      <protection locked="0"/>
    </xf>
    <xf numFmtId="0" fontId="27" fillId="4" borderId="0" xfId="0" applyFont="1" applyFill="1"/>
    <xf numFmtId="0" fontId="8" fillId="4" borderId="0" xfId="0" applyFont="1" applyFill="1"/>
    <xf numFmtId="0" fontId="28" fillId="4" borderId="0" xfId="0" applyFont="1" applyFill="1"/>
    <xf numFmtId="0" fontId="30" fillId="4" borderId="0" xfId="0" applyFont="1" applyFill="1"/>
    <xf numFmtId="10" fontId="5" fillId="4" borderId="0" xfId="3" applyNumberFormat="1" applyFont="1" applyFill="1" applyBorder="1" applyAlignment="1" applyProtection="1">
      <alignment horizontal="center"/>
      <protection locked="0"/>
    </xf>
    <xf numFmtId="172" fontId="8" fillId="4" borderId="0" xfId="0" applyNumberFormat="1" applyFont="1" applyFill="1" applyProtection="1">
      <protection locked="0"/>
    </xf>
    <xf numFmtId="4" fontId="0" fillId="4" borderId="0" xfId="0" applyNumberFormat="1" applyFill="1" applyBorder="1"/>
    <xf numFmtId="174" fontId="5" fillId="4" borderId="0" xfId="3" applyNumberFormat="1" applyFont="1" applyFill="1"/>
    <xf numFmtId="4" fontId="5" fillId="4" borderId="0" xfId="1" applyNumberFormat="1" applyFont="1" applyFill="1" applyBorder="1"/>
    <xf numFmtId="178" fontId="31" fillId="4" borderId="0" xfId="2" applyNumberFormat="1" applyFont="1" applyFill="1" applyBorder="1" applyAlignment="1">
      <alignment horizontal="center" vertical="center"/>
    </xf>
    <xf numFmtId="44" fontId="0" fillId="4" borderId="0" xfId="0" applyNumberFormat="1" applyFill="1"/>
    <xf numFmtId="0" fontId="8" fillId="0" borderId="0" xfId="0" applyFont="1"/>
    <xf numFmtId="10" fontId="3" fillId="4" borderId="0" xfId="3" applyNumberFormat="1" applyFont="1" applyFill="1" applyBorder="1" applyAlignment="1">
      <alignment horizontal="right"/>
    </xf>
    <xf numFmtId="10" fontId="3" fillId="4" borderId="0" xfId="1" applyNumberFormat="1" applyFill="1" applyBorder="1"/>
    <xf numFmtId="0" fontId="9" fillId="4" borderId="0" xfId="0" applyFont="1" applyFill="1" applyBorder="1" applyAlignment="1">
      <alignment horizontal="center" vertical="center"/>
    </xf>
    <xf numFmtId="0" fontId="26" fillId="4" borderId="0" xfId="0" applyFont="1" applyFill="1" applyBorder="1" applyAlignment="1">
      <alignment horizontal="center"/>
    </xf>
    <xf numFmtId="0" fontId="33" fillId="4" borderId="0" xfId="0" applyFont="1" applyFill="1" applyProtection="1">
      <protection locked="0"/>
    </xf>
    <xf numFmtId="0" fontId="26" fillId="4" borderId="0" xfId="0" applyFont="1" applyFill="1" applyBorder="1"/>
    <xf numFmtId="0" fontId="9" fillId="4" borderId="0" xfId="0" applyFont="1" applyFill="1" applyBorder="1"/>
    <xf numFmtId="0" fontId="26" fillId="4" borderId="0" xfId="0" applyFont="1" applyFill="1"/>
    <xf numFmtId="0" fontId="13" fillId="4" borderId="0" xfId="0" applyFont="1" applyFill="1" applyBorder="1"/>
    <xf numFmtId="0" fontId="5" fillId="4" borderId="3" xfId="0" applyFont="1" applyFill="1" applyBorder="1"/>
    <xf numFmtId="0" fontId="5" fillId="4" borderId="3" xfId="0" applyFont="1" applyFill="1" applyBorder="1" applyAlignment="1">
      <alignment horizontal="center"/>
    </xf>
    <xf numFmtId="0" fontId="5" fillId="4" borderId="3" xfId="0" applyFont="1" applyFill="1" applyBorder="1" applyAlignment="1">
      <alignment horizontal="left"/>
    </xf>
    <xf numFmtId="0" fontId="26" fillId="4" borderId="3" xfId="0" applyFont="1" applyFill="1" applyBorder="1" applyAlignment="1">
      <alignment horizontal="center"/>
    </xf>
    <xf numFmtId="0" fontId="0" fillId="4" borderId="4" xfId="0" applyFill="1" applyBorder="1"/>
    <xf numFmtId="44" fontId="3" fillId="4" borderId="0" xfId="2" applyFill="1" applyBorder="1"/>
    <xf numFmtId="44" fontId="0" fillId="4" borderId="0" xfId="2" applyFont="1" applyFill="1" applyBorder="1"/>
    <xf numFmtId="170" fontId="0" fillId="4" borderId="0" xfId="0" applyNumberFormat="1" applyFill="1" applyBorder="1" applyProtection="1">
      <protection locked="0"/>
    </xf>
    <xf numFmtId="10" fontId="8" fillId="4" borderId="7" xfId="3" applyNumberFormat="1" applyFont="1" applyFill="1" applyBorder="1" applyAlignment="1" applyProtection="1">
      <alignment horizontal="center"/>
      <protection locked="0"/>
    </xf>
    <xf numFmtId="0" fontId="8" fillId="4" borderId="8" xfId="0" applyFont="1" applyFill="1" applyBorder="1" applyProtection="1">
      <protection locked="0"/>
    </xf>
    <xf numFmtId="10" fontId="8" fillId="4" borderId="9" xfId="3" applyNumberFormat="1" applyFont="1" applyFill="1" applyBorder="1" applyAlignment="1" applyProtection="1">
      <alignment horizontal="center"/>
      <protection locked="0"/>
    </xf>
    <xf numFmtId="0" fontId="8" fillId="4" borderId="10" xfId="0" applyFont="1" applyFill="1" applyBorder="1" applyProtection="1">
      <protection locked="0"/>
    </xf>
    <xf numFmtId="10" fontId="8" fillId="4" borderId="11" xfId="3" applyNumberFormat="1" applyFont="1" applyFill="1" applyBorder="1" applyAlignment="1" applyProtection="1">
      <alignment horizontal="center"/>
      <protection locked="0"/>
    </xf>
    <xf numFmtId="10" fontId="8" fillId="4" borderId="12" xfId="3" applyNumberFormat="1" applyFont="1" applyFill="1" applyBorder="1" applyAlignment="1" applyProtection="1">
      <alignment horizontal="center"/>
      <protection locked="0"/>
    </xf>
    <xf numFmtId="2" fontId="8" fillId="4" borderId="9" xfId="1" applyNumberFormat="1" applyFont="1" applyFill="1" applyBorder="1" applyAlignment="1" applyProtection="1">
      <alignment horizontal="center"/>
    </xf>
    <xf numFmtId="10" fontId="8" fillId="4" borderId="11" xfId="3" applyNumberFormat="1" applyFont="1" applyFill="1" applyBorder="1" applyAlignment="1" applyProtection="1">
      <alignment horizontal="center"/>
    </xf>
    <xf numFmtId="10" fontId="8" fillId="4" borderId="13" xfId="3" applyNumberFormat="1" applyFont="1" applyFill="1" applyBorder="1" applyAlignment="1" applyProtection="1">
      <alignment horizontal="center"/>
    </xf>
    <xf numFmtId="10" fontId="5" fillId="4" borderId="13" xfId="3" applyNumberFormat="1" applyFont="1" applyFill="1" applyBorder="1" applyAlignment="1" applyProtection="1">
      <alignment horizontal="center"/>
    </xf>
    <xf numFmtId="10" fontId="8" fillId="4" borderId="13" xfId="0" applyNumberFormat="1" applyFont="1" applyFill="1" applyBorder="1" applyAlignment="1" applyProtection="1">
      <alignment horizontal="center"/>
    </xf>
    <xf numFmtId="43" fontId="23" fillId="4" borderId="3" xfId="1" applyNumberFormat="1" applyFont="1" applyFill="1" applyBorder="1" applyAlignment="1">
      <alignment horizontal="right"/>
    </xf>
    <xf numFmtId="43" fontId="23" fillId="4" borderId="0" xfId="1" applyNumberFormat="1" applyFont="1" applyFill="1" applyAlignment="1">
      <alignment horizontal="right"/>
    </xf>
    <xf numFmtId="0" fontId="0" fillId="6" borderId="4" xfId="0" applyFill="1" applyBorder="1"/>
    <xf numFmtId="0" fontId="0" fillId="6" borderId="0" xfId="0" applyFill="1" applyBorder="1"/>
    <xf numFmtId="0" fontId="29" fillId="6" borderId="0" xfId="0" applyFont="1" applyFill="1" applyBorder="1"/>
    <xf numFmtId="0" fontId="0" fillId="6" borderId="3" xfId="0" applyFill="1" applyBorder="1"/>
    <xf numFmtId="0" fontId="0" fillId="7" borderId="0" xfId="0" applyFill="1"/>
    <xf numFmtId="0" fontId="14" fillId="7" borderId="2" xfId="0" applyFont="1" applyFill="1" applyBorder="1"/>
    <xf numFmtId="0" fontId="13" fillId="7" borderId="2" xfId="0" applyFont="1" applyFill="1" applyBorder="1"/>
    <xf numFmtId="0" fontId="13" fillId="7" borderId="2" xfId="0" applyFont="1" applyFill="1" applyBorder="1" applyAlignment="1">
      <alignment horizontal="center"/>
    </xf>
    <xf numFmtId="10" fontId="13" fillId="7" borderId="2" xfId="3" applyNumberFormat="1" applyFont="1" applyFill="1" applyBorder="1" applyAlignment="1">
      <alignment horizontal="center"/>
    </xf>
    <xf numFmtId="0" fontId="0" fillId="6" borderId="2" xfId="0" applyFill="1" applyBorder="1"/>
    <xf numFmtId="44" fontId="5" fillId="6" borderId="2" xfId="0" applyNumberFormat="1" applyFont="1" applyFill="1" applyBorder="1" applyAlignment="1">
      <alignment horizontal="center" wrapText="1"/>
    </xf>
    <xf numFmtId="0" fontId="13" fillId="6" borderId="2" xfId="0" applyFont="1" applyFill="1" applyBorder="1" applyAlignment="1">
      <alignment vertical="center"/>
    </xf>
    <xf numFmtId="0" fontId="3" fillId="6" borderId="2" xfId="0" applyFont="1" applyFill="1" applyBorder="1"/>
    <xf numFmtId="0" fontId="13" fillId="6" borderId="2" xfId="0" applyFont="1" applyFill="1" applyBorder="1" applyAlignment="1">
      <alignment horizontal="left" vertical="center"/>
    </xf>
    <xf numFmtId="10" fontId="8" fillId="6" borderId="11" xfId="3" applyNumberFormat="1" applyFont="1" applyFill="1" applyBorder="1" applyAlignment="1" applyProtection="1">
      <alignment horizontal="center"/>
      <protection locked="0"/>
    </xf>
    <xf numFmtId="10" fontId="8" fillId="6" borderId="12" xfId="3" applyNumberFormat="1" applyFont="1" applyFill="1" applyBorder="1" applyAlignment="1" applyProtection="1">
      <alignment horizontal="center"/>
      <protection locked="0"/>
    </xf>
    <xf numFmtId="0" fontId="4" fillId="7" borderId="2" xfId="0" applyFont="1" applyFill="1" applyBorder="1" applyProtection="1">
      <protection locked="0"/>
    </xf>
    <xf numFmtId="0" fontId="4" fillId="7" borderId="2" xfId="0" applyFont="1" applyFill="1" applyBorder="1" applyAlignment="1" applyProtection="1">
      <alignment horizontal="right"/>
      <protection locked="0"/>
    </xf>
    <xf numFmtId="43" fontId="4" fillId="7" borderId="2" xfId="1" applyFont="1" applyFill="1" applyBorder="1" applyProtection="1">
      <protection locked="0"/>
    </xf>
    <xf numFmtId="43" fontId="4" fillId="7" borderId="2" xfId="1" applyFont="1" applyFill="1" applyBorder="1" applyAlignment="1" applyProtection="1">
      <alignment horizontal="center"/>
      <protection locked="0"/>
    </xf>
    <xf numFmtId="0" fontId="0" fillId="7" borderId="2" xfId="0" applyFill="1" applyBorder="1" applyProtection="1">
      <protection locked="0"/>
    </xf>
    <xf numFmtId="0" fontId="4" fillId="6" borderId="2" xfId="0" applyFont="1" applyFill="1" applyBorder="1" applyProtection="1">
      <protection locked="0"/>
    </xf>
    <xf numFmtId="0" fontId="5" fillId="6" borderId="2" xfId="0" applyFont="1" applyFill="1" applyBorder="1"/>
    <xf numFmtId="0" fontId="4" fillId="6" borderId="2" xfId="0" applyFont="1" applyFill="1" applyBorder="1" applyAlignment="1" applyProtection="1">
      <alignment horizontal="right"/>
      <protection locked="0"/>
    </xf>
    <xf numFmtId="43" fontId="4" fillId="6" borderId="2" xfId="1" applyFont="1" applyFill="1" applyBorder="1" applyProtection="1">
      <protection locked="0"/>
    </xf>
    <xf numFmtId="43" fontId="4" fillId="6" borderId="2" xfId="1" applyFont="1" applyFill="1" applyBorder="1" applyAlignment="1" applyProtection="1">
      <alignment horizontal="center"/>
      <protection locked="0"/>
    </xf>
    <xf numFmtId="0" fontId="0" fillId="6" borderId="2" xfId="0" applyFill="1" applyBorder="1" applyProtection="1">
      <protection locked="0"/>
    </xf>
    <xf numFmtId="10" fontId="8" fillId="6" borderId="7" xfId="0" applyNumberFormat="1" applyFont="1" applyFill="1" applyBorder="1" applyAlignment="1" applyProtection="1">
      <alignment horizontal="center"/>
      <protection locked="0"/>
    </xf>
    <xf numFmtId="10" fontId="8" fillId="6" borderId="9" xfId="0" applyNumberFormat="1" applyFont="1" applyFill="1" applyBorder="1" applyAlignment="1" applyProtection="1">
      <alignment horizontal="center"/>
      <protection locked="0"/>
    </xf>
    <xf numFmtId="10" fontId="5" fillId="6" borderId="9" xfId="0" applyNumberFormat="1" applyFont="1" applyFill="1" applyBorder="1" applyAlignment="1" applyProtection="1">
      <alignment horizontal="center"/>
      <protection locked="0"/>
    </xf>
    <xf numFmtId="10" fontId="8" fillId="6" borderId="9" xfId="3" applyNumberFormat="1" applyFont="1" applyFill="1" applyBorder="1" applyAlignment="1" applyProtection="1">
      <alignment horizontal="center"/>
      <protection locked="0"/>
    </xf>
    <xf numFmtId="0" fontId="5" fillId="7" borderId="2" xfId="0" applyFont="1" applyFill="1" applyBorder="1" applyAlignment="1">
      <alignment horizontal="center"/>
    </xf>
    <xf numFmtId="0" fontId="13" fillId="7" borderId="2" xfId="0" applyFont="1" applyFill="1" applyBorder="1" applyAlignment="1">
      <alignment horizontal="left"/>
    </xf>
    <xf numFmtId="171" fontId="0" fillId="6" borderId="2" xfId="1" applyNumberFormat="1" applyFont="1" applyFill="1" applyBorder="1"/>
    <xf numFmtId="167" fontId="0" fillId="6" borderId="2" xfId="0" applyNumberFormat="1" applyFill="1" applyBorder="1"/>
    <xf numFmtId="171" fontId="8" fillId="6" borderId="2" xfId="1" applyNumberFormat="1" applyFont="1" applyFill="1" applyBorder="1"/>
    <xf numFmtId="43" fontId="8" fillId="6" borderId="2" xfId="1" applyFont="1" applyFill="1" applyBorder="1"/>
    <xf numFmtId="10" fontId="0" fillId="6" borderId="14" xfId="3" applyNumberFormat="1" applyFont="1" applyFill="1" applyBorder="1"/>
    <xf numFmtId="0" fontId="5" fillId="7" borderId="2" xfId="0" applyFont="1" applyFill="1" applyBorder="1" applyAlignment="1" applyProtection="1">
      <alignment horizontal="center"/>
      <protection locked="0"/>
    </xf>
    <xf numFmtId="0" fontId="13" fillId="7" borderId="2" xfId="0" applyFont="1" applyFill="1" applyBorder="1" applyAlignment="1" applyProtection="1">
      <alignment horizontal="left"/>
      <protection locked="0"/>
    </xf>
    <xf numFmtId="0" fontId="34" fillId="7" borderId="2" xfId="0" applyFont="1" applyFill="1" applyBorder="1" applyAlignment="1" applyProtection="1">
      <alignment horizontal="center"/>
      <protection locked="0"/>
    </xf>
    <xf numFmtId="0" fontId="11" fillId="6" borderId="2" xfId="0" applyFont="1" applyFill="1" applyBorder="1" applyProtection="1">
      <protection locked="0"/>
    </xf>
    <xf numFmtId="0" fontId="5" fillId="6" borderId="2" xfId="0" applyFont="1" applyFill="1" applyBorder="1" applyProtection="1">
      <protection locked="0"/>
    </xf>
    <xf numFmtId="10" fontId="11" fillId="6" borderId="2" xfId="0" applyNumberFormat="1" applyFont="1" applyFill="1" applyBorder="1" applyProtection="1">
      <protection locked="0"/>
    </xf>
    <xf numFmtId="168" fontId="11" fillId="6" borderId="2" xfId="1" applyNumberFormat="1" applyFont="1" applyFill="1" applyBorder="1" applyProtection="1">
      <protection locked="0"/>
    </xf>
    <xf numFmtId="0" fontId="8" fillId="6" borderId="2" xfId="0" applyFont="1" applyFill="1" applyBorder="1" applyProtection="1">
      <protection locked="0"/>
    </xf>
    <xf numFmtId="10" fontId="0" fillId="6" borderId="7" xfId="0" applyNumberFormat="1" applyFill="1" applyBorder="1" applyProtection="1">
      <protection locked="0"/>
    </xf>
    <xf numFmtId="10" fontId="0" fillId="6" borderId="9" xfId="0" applyNumberFormat="1" applyFill="1" applyBorder="1" applyProtection="1">
      <protection locked="0"/>
    </xf>
    <xf numFmtId="175" fontId="0" fillId="4" borderId="8" xfId="1" applyNumberFormat="1" applyFont="1" applyFill="1" applyBorder="1" applyProtection="1"/>
    <xf numFmtId="168" fontId="8" fillId="4" borderId="7" xfId="1" applyNumberFormat="1" applyFont="1" applyFill="1" applyBorder="1" applyProtection="1">
      <protection locked="0"/>
    </xf>
    <xf numFmtId="168" fontId="8" fillId="4" borderId="8" xfId="1" applyNumberFormat="1" applyFont="1" applyFill="1" applyBorder="1" applyProtection="1">
      <protection locked="0"/>
    </xf>
    <xf numFmtId="168" fontId="0" fillId="4" borderId="8" xfId="1" applyNumberFormat="1" applyFont="1" applyFill="1" applyBorder="1" applyProtection="1"/>
    <xf numFmtId="168" fontId="0" fillId="4" borderId="0" xfId="1" applyNumberFormat="1" applyFont="1" applyFill="1" applyBorder="1" applyProtection="1"/>
    <xf numFmtId="168" fontId="8" fillId="6" borderId="13" xfId="1" applyNumberFormat="1" applyFont="1" applyFill="1" applyBorder="1" applyProtection="1">
      <protection locked="0"/>
    </xf>
    <xf numFmtId="0" fontId="5" fillId="6" borderId="7" xfId="0" applyFont="1" applyFill="1" applyBorder="1" applyProtection="1">
      <protection locked="0"/>
    </xf>
    <xf numFmtId="0" fontId="11" fillId="6" borderId="8" xfId="0" applyFont="1" applyFill="1" applyBorder="1" applyProtection="1">
      <protection locked="0"/>
    </xf>
    <xf numFmtId="0" fontId="5" fillId="6" borderId="7" xfId="0" applyFont="1" applyFill="1" applyBorder="1" applyAlignment="1" applyProtection="1">
      <alignment horizontal="left"/>
      <protection locked="0"/>
    </xf>
    <xf numFmtId="10" fontId="5" fillId="6" borderId="8" xfId="3" applyNumberFormat="1" applyFont="1" applyFill="1" applyBorder="1" applyAlignment="1" applyProtection="1">
      <alignment horizontal="center"/>
      <protection locked="0"/>
    </xf>
    <xf numFmtId="10" fontId="0" fillId="6" borderId="8" xfId="0" applyNumberFormat="1" applyFill="1" applyBorder="1" applyProtection="1">
      <protection locked="0"/>
    </xf>
    <xf numFmtId="10" fontId="5" fillId="6" borderId="8" xfId="3" applyNumberFormat="1" applyFont="1" applyFill="1" applyBorder="1" applyProtection="1">
      <protection locked="0"/>
    </xf>
    <xf numFmtId="165" fontId="0" fillId="4" borderId="7" xfId="1" applyNumberFormat="1" applyFont="1" applyFill="1" applyBorder="1" applyProtection="1"/>
    <xf numFmtId="165" fontId="0" fillId="4" borderId="8" xfId="1" applyNumberFormat="1" applyFont="1" applyFill="1" applyBorder="1" applyProtection="1"/>
    <xf numFmtId="165" fontId="0" fillId="4" borderId="9" xfId="1" applyNumberFormat="1" applyFont="1" applyFill="1" applyBorder="1" applyProtection="1"/>
    <xf numFmtId="165" fontId="0" fillId="4" borderId="7" xfId="0" applyNumberFormat="1" applyFill="1" applyBorder="1" applyProtection="1"/>
    <xf numFmtId="168" fontId="3" fillId="4" borderId="8" xfId="1" applyNumberFormat="1" applyFont="1" applyFill="1" applyBorder="1" applyProtection="1"/>
    <xf numFmtId="165" fontId="3" fillId="4" borderId="9" xfId="1" applyNumberFormat="1" applyFill="1" applyBorder="1" applyProtection="1"/>
    <xf numFmtId="168" fontId="3" fillId="4" borderId="0" xfId="1" applyNumberFormat="1" applyFill="1" applyBorder="1" applyProtection="1"/>
    <xf numFmtId="165" fontId="3" fillId="4" borderId="14" xfId="1" applyNumberFormat="1" applyFont="1" applyFill="1" applyBorder="1" applyProtection="1"/>
    <xf numFmtId="170" fontId="3" fillId="4" borderId="15" xfId="1" applyNumberFormat="1" applyFont="1" applyFill="1" applyBorder="1" applyProtection="1"/>
    <xf numFmtId="176" fontId="3" fillId="4" borderId="16" xfId="1" applyNumberFormat="1" applyFill="1" applyBorder="1" applyProtection="1"/>
    <xf numFmtId="170" fontId="3" fillId="4" borderId="0" xfId="1" applyNumberFormat="1" applyFill="1" applyBorder="1" applyProtection="1"/>
    <xf numFmtId="165" fontId="3" fillId="4" borderId="16" xfId="1" applyNumberFormat="1" applyFill="1" applyBorder="1" applyProtection="1"/>
    <xf numFmtId="170" fontId="0" fillId="4" borderId="0" xfId="0" applyNumberFormat="1" applyFill="1" applyBorder="1" applyProtection="1"/>
    <xf numFmtId="168" fontId="8" fillId="4" borderId="9" xfId="1" applyNumberFormat="1" applyFont="1" applyFill="1" applyBorder="1" applyProtection="1">
      <protection locked="0"/>
    </xf>
    <xf numFmtId="168" fontId="8" fillId="4" borderId="0" xfId="1" applyNumberFormat="1" applyFont="1" applyFill="1" applyBorder="1" applyProtection="1">
      <protection locked="0"/>
    </xf>
    <xf numFmtId="170" fontId="8" fillId="4" borderId="7" xfId="0" applyNumberFormat="1" applyFont="1" applyFill="1" applyBorder="1" applyProtection="1"/>
    <xf numFmtId="170" fontId="8" fillId="4" borderId="8" xfId="0" applyNumberFormat="1" applyFont="1" applyFill="1" applyBorder="1" applyProtection="1"/>
    <xf numFmtId="170" fontId="8" fillId="4" borderId="9" xfId="0" applyNumberFormat="1" applyFont="1" applyFill="1" applyBorder="1" applyProtection="1"/>
    <xf numFmtId="170" fontId="8" fillId="4" borderId="0" xfId="0" applyNumberFormat="1" applyFont="1" applyFill="1" applyBorder="1" applyProtection="1"/>
    <xf numFmtId="170" fontId="5" fillId="4" borderId="9" xfId="0" applyNumberFormat="1" applyFont="1" applyFill="1" applyBorder="1" applyProtection="1"/>
    <xf numFmtId="170" fontId="5" fillId="4" borderId="0" xfId="0" applyNumberFormat="1" applyFont="1" applyFill="1" applyBorder="1" applyProtection="1"/>
    <xf numFmtId="10" fontId="8" fillId="4" borderId="9" xfId="3" applyNumberFormat="1" applyFont="1" applyFill="1" applyBorder="1" applyProtection="1"/>
    <xf numFmtId="10" fontId="8" fillId="4" borderId="0" xfId="3" applyNumberFormat="1" applyFont="1" applyFill="1" applyBorder="1" applyProtection="1"/>
    <xf numFmtId="0" fontId="8" fillId="4" borderId="9" xfId="0" applyFont="1" applyFill="1" applyBorder="1" applyProtection="1"/>
    <xf numFmtId="0" fontId="8" fillId="4" borderId="0" xfId="0" applyFont="1" applyFill="1" applyBorder="1" applyProtection="1"/>
    <xf numFmtId="168" fontId="8" fillId="4" borderId="9" xfId="0" applyNumberFormat="1" applyFont="1" applyFill="1" applyBorder="1" applyProtection="1"/>
    <xf numFmtId="168" fontId="8" fillId="4" borderId="0" xfId="0" applyNumberFormat="1" applyFont="1" applyFill="1" applyBorder="1" applyProtection="1"/>
    <xf numFmtId="10" fontId="5" fillId="7" borderId="2" xfId="3" applyNumberFormat="1" applyFont="1" applyFill="1" applyBorder="1" applyProtection="1">
      <protection locked="0"/>
    </xf>
    <xf numFmtId="10" fontId="5" fillId="6" borderId="2" xfId="3" applyNumberFormat="1" applyFont="1" applyFill="1" applyBorder="1" applyProtection="1">
      <protection locked="0"/>
    </xf>
    <xf numFmtId="170" fontId="0" fillId="4" borderId="7" xfId="0" applyNumberFormat="1" applyFill="1" applyBorder="1" applyProtection="1"/>
    <xf numFmtId="170" fontId="0" fillId="4" borderId="8" xfId="0" applyNumberFormat="1" applyFill="1" applyBorder="1" applyProtection="1"/>
    <xf numFmtId="168" fontId="0" fillId="4" borderId="8" xfId="0" applyNumberFormat="1" applyFill="1" applyBorder="1" applyProtection="1">
      <protection locked="0"/>
    </xf>
    <xf numFmtId="0" fontId="0" fillId="4" borderId="8" xfId="0" applyFill="1" applyBorder="1" applyProtection="1">
      <protection locked="0"/>
    </xf>
    <xf numFmtId="170" fontId="0" fillId="4" borderId="9" xfId="0" applyNumberFormat="1" applyFill="1" applyBorder="1" applyProtection="1"/>
    <xf numFmtId="168" fontId="0" fillId="4" borderId="0" xfId="0" applyNumberFormat="1" applyFill="1" applyBorder="1" applyProtection="1">
      <protection locked="0"/>
    </xf>
    <xf numFmtId="170" fontId="0" fillId="4" borderId="9" xfId="0" applyNumberFormat="1" applyFill="1" applyBorder="1" applyProtection="1">
      <protection locked="0"/>
    </xf>
    <xf numFmtId="0" fontId="25" fillId="4" borderId="6" xfId="0" applyFont="1" applyFill="1" applyBorder="1" applyProtection="1">
      <protection locked="0"/>
    </xf>
    <xf numFmtId="0" fontId="0" fillId="4" borderId="6" xfId="0" applyFill="1" applyBorder="1" applyProtection="1">
      <protection locked="0"/>
    </xf>
    <xf numFmtId="171" fontId="0" fillId="4" borderId="0" xfId="0" applyNumberFormat="1" applyFill="1" applyBorder="1"/>
    <xf numFmtId="171" fontId="0" fillId="4" borderId="0" xfId="0" applyNumberFormat="1" applyFill="1" applyBorder="1" applyAlignment="1">
      <alignment horizontal="right"/>
    </xf>
    <xf numFmtId="171" fontId="0" fillId="4" borderId="0" xfId="1" applyNumberFormat="1" applyFont="1" applyFill="1" applyBorder="1"/>
    <xf numFmtId="171" fontId="0" fillId="4" borderId="0" xfId="1" applyNumberFormat="1" applyFont="1" applyFill="1" applyBorder="1" applyAlignment="1">
      <alignment horizontal="right"/>
    </xf>
    <xf numFmtId="43" fontId="0" fillId="4" borderId="0" xfId="1" applyFont="1" applyFill="1" applyBorder="1" applyAlignment="1">
      <alignment horizontal="right"/>
    </xf>
    <xf numFmtId="2" fontId="0" fillId="4" borderId="0" xfId="2" applyNumberFormat="1" applyFont="1" applyFill="1" applyBorder="1"/>
    <xf numFmtId="10" fontId="0" fillId="4" borderId="0" xfId="3" applyNumberFormat="1" applyFont="1" applyFill="1" applyBorder="1"/>
    <xf numFmtId="0" fontId="35" fillId="6" borderId="5" xfId="0" applyFont="1" applyFill="1" applyBorder="1" applyAlignment="1">
      <alignment horizontal="center"/>
    </xf>
    <xf numFmtId="0" fontId="35" fillId="6" borderId="17" xfId="0" applyFont="1" applyFill="1" applyBorder="1" applyAlignment="1">
      <alignment horizontal="center"/>
    </xf>
    <xf numFmtId="0" fontId="5" fillId="4" borderId="4" xfId="0" applyFont="1" applyFill="1" applyBorder="1" applyAlignment="1">
      <alignment horizontal="center" vertical="center"/>
    </xf>
    <xf numFmtId="0" fontId="8" fillId="4" borderId="0" xfId="0" applyFont="1" applyFill="1" applyBorder="1"/>
    <xf numFmtId="0" fontId="34" fillId="4" borderId="0" xfId="0" applyFont="1" applyFill="1" applyBorder="1" applyAlignment="1" applyProtection="1">
      <alignment horizontal="center"/>
      <protection locked="0"/>
    </xf>
    <xf numFmtId="167" fontId="0" fillId="4" borderId="0" xfId="0" applyNumberFormat="1" applyFill="1" applyBorder="1"/>
    <xf numFmtId="44" fontId="0" fillId="4" borderId="0" xfId="0" applyNumberFormat="1" applyFill="1" applyBorder="1"/>
    <xf numFmtId="43" fontId="23" fillId="8" borderId="14" xfId="1" applyNumberFormat="1" applyFont="1" applyFill="1" applyBorder="1" applyAlignment="1">
      <alignment horizontal="right"/>
    </xf>
    <xf numFmtId="43" fontId="23" fillId="8" borderId="16" xfId="1" applyNumberFormat="1" applyFont="1" applyFill="1" applyBorder="1" applyAlignment="1">
      <alignment horizontal="right"/>
    </xf>
    <xf numFmtId="43" fontId="23" fillId="8" borderId="15" xfId="1" applyNumberFormat="1" applyFont="1" applyFill="1" applyBorder="1" applyAlignment="1">
      <alignment horizontal="right"/>
    </xf>
    <xf numFmtId="43" fontId="23" fillId="8" borderId="0" xfId="1" applyNumberFormat="1" applyFont="1" applyFill="1" applyAlignment="1">
      <alignment horizontal="right"/>
    </xf>
    <xf numFmtId="0" fontId="37" fillId="0" borderId="0" xfId="0" applyFont="1"/>
    <xf numFmtId="0" fontId="0" fillId="6" borderId="0" xfId="0" applyFill="1"/>
    <xf numFmtId="0" fontId="38" fillId="4" borderId="0" xfId="0" applyFont="1" applyFill="1" applyAlignment="1">
      <alignment vertical="center"/>
    </xf>
    <xf numFmtId="0" fontId="39" fillId="4" borderId="0" xfId="0" applyFont="1" applyFill="1"/>
    <xf numFmtId="0" fontId="40" fillId="6" borderId="0" xfId="0" applyFont="1" applyFill="1"/>
    <xf numFmtId="0" fontId="41" fillId="0" borderId="0" xfId="0" applyFont="1" applyFill="1" applyBorder="1" applyAlignment="1">
      <alignment vertical="center"/>
    </xf>
    <xf numFmtId="10" fontId="0" fillId="5" borderId="7" xfId="3" applyNumberFormat="1" applyFont="1" applyFill="1" applyBorder="1"/>
    <xf numFmtId="10" fontId="0" fillId="5" borderId="8" xfId="3" applyNumberFormat="1" applyFont="1" applyFill="1" applyBorder="1"/>
    <xf numFmtId="10" fontId="0" fillId="6" borderId="7" xfId="0" applyNumberFormat="1" applyFill="1" applyBorder="1"/>
    <xf numFmtId="10" fontId="3" fillId="6" borderId="9" xfId="1" applyNumberFormat="1" applyFill="1" applyBorder="1"/>
    <xf numFmtId="0" fontId="8" fillId="0" borderId="0" xfId="0" applyFont="1" applyFill="1" applyBorder="1"/>
    <xf numFmtId="0" fontId="0" fillId="0" borderId="0" xfId="0" applyFill="1" applyBorder="1"/>
    <xf numFmtId="169" fontId="0" fillId="4" borderId="0" xfId="0" applyNumberFormat="1" applyFill="1" applyProtection="1">
      <protection locked="0"/>
    </xf>
    <xf numFmtId="10" fontId="0" fillId="4" borderId="0" xfId="0" applyNumberFormat="1" applyFill="1" applyBorder="1"/>
    <xf numFmtId="43" fontId="3" fillId="4" borderId="0" xfId="1" applyFont="1" applyFill="1" applyBorder="1"/>
    <xf numFmtId="171" fontId="0" fillId="4" borderId="18" xfId="0" applyNumberFormat="1" applyFill="1" applyBorder="1"/>
    <xf numFmtId="171" fontId="0" fillId="4" borderId="18" xfId="1" applyNumberFormat="1" applyFont="1" applyFill="1" applyBorder="1"/>
    <xf numFmtId="171" fontId="3" fillId="4" borderId="0" xfId="1" applyNumberFormat="1" applyFill="1" applyBorder="1" applyAlignment="1">
      <alignment horizontal="right"/>
    </xf>
    <xf numFmtId="43" fontId="3" fillId="4" borderId="0" xfId="1" applyFill="1" applyBorder="1" applyAlignment="1">
      <alignment horizontal="right"/>
    </xf>
    <xf numFmtId="171" fontId="3" fillId="4" borderId="0" xfId="1" applyNumberFormat="1" applyFill="1"/>
    <xf numFmtId="2" fontId="3" fillId="4" borderId="0" xfId="2" applyNumberFormat="1" applyFill="1" applyBorder="1"/>
    <xf numFmtId="168" fontId="3" fillId="4" borderId="0" xfId="1" applyNumberFormat="1" applyFill="1"/>
    <xf numFmtId="10" fontId="3" fillId="6" borderId="2" xfId="3" applyNumberFormat="1" applyFill="1" applyBorder="1"/>
    <xf numFmtId="166" fontId="0" fillId="4" borderId="0" xfId="0" applyNumberFormat="1" applyFill="1"/>
    <xf numFmtId="166" fontId="0" fillId="4" borderId="0" xfId="3" applyNumberFormat="1" applyFont="1" applyFill="1" applyBorder="1"/>
    <xf numFmtId="44" fontId="32" fillId="4" borderId="18" xfId="2" applyFont="1" applyFill="1" applyBorder="1"/>
    <xf numFmtId="0" fontId="16" fillId="4" borderId="18" xfId="0" applyFont="1" applyFill="1" applyBorder="1"/>
    <xf numFmtId="44" fontId="5" fillId="4" borderId="0" xfId="0" applyNumberFormat="1" applyFont="1" applyFill="1"/>
    <xf numFmtId="44" fontId="0" fillId="4" borderId="18" xfId="2" applyFont="1" applyFill="1" applyBorder="1"/>
    <xf numFmtId="0" fontId="5" fillId="6" borderId="2" xfId="0" applyFont="1" applyFill="1" applyBorder="1" applyAlignment="1">
      <alignment vertical="center"/>
    </xf>
    <xf numFmtId="0" fontId="5" fillId="4" borderId="0" xfId="2" applyNumberFormat="1" applyFont="1" applyFill="1" applyBorder="1" applyAlignment="1">
      <alignment horizontal="right" vertical="center"/>
    </xf>
    <xf numFmtId="0" fontId="5" fillId="4" borderId="0" xfId="0" applyFont="1" applyFill="1" applyBorder="1" applyAlignment="1">
      <alignment horizontal="right" vertical="center"/>
    </xf>
    <xf numFmtId="0" fontId="5" fillId="6" borderId="2" xfId="0" applyFont="1" applyFill="1" applyBorder="1" applyAlignment="1"/>
    <xf numFmtId="168" fontId="0" fillId="4" borderId="0" xfId="0" applyNumberFormat="1" applyFill="1"/>
    <xf numFmtId="44" fontId="0" fillId="4" borderId="18" xfId="2" applyNumberFormat="1" applyFont="1" applyFill="1" applyBorder="1"/>
    <xf numFmtId="44" fontId="0" fillId="4" borderId="0" xfId="2" applyNumberFormat="1" applyFont="1" applyFill="1" applyBorder="1"/>
    <xf numFmtId="171" fontId="3" fillId="4" borderId="18" xfId="1" applyNumberFormat="1" applyFill="1" applyBorder="1"/>
    <xf numFmtId="171" fontId="3" fillId="4" borderId="0" xfId="1" applyNumberFormat="1" applyFill="1" applyBorder="1"/>
    <xf numFmtId="10" fontId="3" fillId="4" borderId="18" xfId="3" applyNumberFormat="1" applyFill="1" applyBorder="1"/>
    <xf numFmtId="44" fontId="3" fillId="4" borderId="18" xfId="2" applyNumberFormat="1" applyFill="1" applyBorder="1"/>
    <xf numFmtId="44" fontId="3" fillId="4" borderId="0" xfId="2" applyNumberFormat="1" applyFill="1" applyBorder="1"/>
    <xf numFmtId="43" fontId="3" fillId="4" borderId="0" xfId="1" applyFill="1"/>
    <xf numFmtId="10" fontId="8" fillId="6" borderId="7" xfId="3" applyNumberFormat="1" applyFont="1" applyFill="1" applyBorder="1"/>
    <xf numFmtId="0" fontId="5" fillId="4" borderId="19" xfId="0" quotePrefix="1" applyFont="1" applyFill="1" applyBorder="1" applyAlignment="1">
      <alignment horizontal="right" vertical="center"/>
    </xf>
    <xf numFmtId="43" fontId="32" fillId="4" borderId="18" xfId="1" applyFont="1" applyFill="1" applyBorder="1"/>
    <xf numFmtId="43" fontId="5" fillId="4" borderId="0" xfId="1" applyFont="1" applyFill="1" applyBorder="1"/>
    <xf numFmtId="43" fontId="5" fillId="4" borderId="0" xfId="1" applyFont="1" applyFill="1"/>
    <xf numFmtId="39" fontId="5" fillId="6" borderId="7" xfId="1" applyNumberFormat="1" applyFont="1" applyFill="1" applyBorder="1"/>
    <xf numFmtId="2" fontId="0" fillId="4" borderId="0" xfId="0" applyNumberFormat="1" applyFill="1"/>
    <xf numFmtId="10" fontId="19" fillId="6" borderId="2" xfId="3" applyNumberFormat="1" applyFont="1" applyFill="1" applyBorder="1"/>
    <xf numFmtId="0" fontId="8" fillId="4" borderId="0" xfId="0" applyFont="1" applyFill="1" applyBorder="1" applyAlignment="1" applyProtection="1">
      <alignment horizontal="left"/>
      <protection locked="0"/>
    </xf>
    <xf numFmtId="0" fontId="18" fillId="4" borderId="0" xfId="0" applyFont="1" applyFill="1" applyBorder="1" applyAlignment="1" applyProtection="1">
      <alignment horizontal="left"/>
      <protection locked="0"/>
    </xf>
    <xf numFmtId="43" fontId="23" fillId="4" borderId="0" xfId="0" applyNumberFormat="1" applyFont="1" applyFill="1" applyAlignment="1">
      <alignment horizontal="right"/>
    </xf>
    <xf numFmtId="43" fontId="5" fillId="4" borderId="0" xfId="0" applyNumberFormat="1" applyFont="1" applyFill="1" applyAlignment="1">
      <alignment horizontal="right"/>
    </xf>
    <xf numFmtId="43" fontId="0" fillId="4" borderId="3" xfId="0" applyNumberFormat="1" applyFill="1" applyBorder="1"/>
    <xf numFmtId="10" fontId="5" fillId="4" borderId="0" xfId="3" applyNumberFormat="1" applyFont="1" applyFill="1" applyAlignment="1">
      <alignment horizontal="center" wrapText="1"/>
    </xf>
    <xf numFmtId="43" fontId="43" fillId="4" borderId="0" xfId="0" applyNumberFormat="1" applyFont="1" applyFill="1"/>
    <xf numFmtId="0" fontId="0" fillId="7" borderId="2" xfId="0" applyFill="1" applyBorder="1"/>
    <xf numFmtId="0" fontId="5" fillId="7" borderId="2" xfId="0" applyFont="1" applyFill="1" applyBorder="1"/>
    <xf numFmtId="0" fontId="5" fillId="6" borderId="2" xfId="0" applyFont="1" applyFill="1" applyBorder="1" applyAlignment="1">
      <alignment horizontal="right"/>
    </xf>
    <xf numFmtId="10" fontId="8" fillId="4" borderId="0" xfId="3" applyNumberFormat="1" applyFont="1" applyFill="1" applyBorder="1"/>
    <xf numFmtId="10" fontId="0" fillId="4" borderId="0" xfId="0" applyNumberFormat="1" applyFill="1"/>
    <xf numFmtId="0" fontId="5" fillId="7" borderId="2" xfId="0" applyFont="1" applyFill="1" applyBorder="1" applyAlignment="1">
      <alignment horizontal="right"/>
    </xf>
    <xf numFmtId="0" fontId="34" fillId="7" borderId="2" xfId="0" applyFont="1" applyFill="1" applyBorder="1" applyAlignment="1" applyProtection="1">
      <alignment horizontal="right"/>
      <protection locked="0"/>
    </xf>
    <xf numFmtId="43" fontId="0" fillId="4" borderId="0" xfId="0" applyNumberFormat="1" applyFill="1" applyAlignment="1">
      <alignment horizontal="center"/>
    </xf>
    <xf numFmtId="2" fontId="0" fillId="4" borderId="0" xfId="0" applyNumberFormat="1" applyFill="1" applyAlignment="1">
      <alignment horizontal="center"/>
    </xf>
    <xf numFmtId="10" fontId="19" fillId="4" borderId="0" xfId="3" applyNumberFormat="1" applyFont="1" applyFill="1" applyAlignment="1">
      <alignment horizontal="center"/>
    </xf>
    <xf numFmtId="179" fontId="3" fillId="4" borderId="0" xfId="1" applyNumberFormat="1" applyFill="1" applyProtection="1">
      <protection locked="0"/>
    </xf>
    <xf numFmtId="179" fontId="0" fillId="4" borderId="7" xfId="1" applyNumberFormat="1" applyFont="1" applyFill="1" applyBorder="1" applyProtection="1">
      <protection locked="0"/>
    </xf>
    <xf numFmtId="179" fontId="0" fillId="4" borderId="8" xfId="1" applyNumberFormat="1" applyFont="1" applyFill="1" applyBorder="1" applyProtection="1"/>
    <xf numFmtId="179" fontId="0" fillId="4" borderId="9" xfId="1" applyNumberFormat="1" applyFont="1" applyFill="1" applyBorder="1" applyProtection="1">
      <protection locked="0"/>
    </xf>
    <xf numFmtId="179" fontId="0" fillId="4" borderId="0" xfId="1" applyNumberFormat="1" applyFont="1" applyFill="1" applyBorder="1" applyProtection="1"/>
    <xf numFmtId="179" fontId="0" fillId="4" borderId="0" xfId="1" applyNumberFormat="1" applyFont="1" applyFill="1" applyProtection="1">
      <protection locked="0"/>
    </xf>
    <xf numFmtId="179" fontId="0" fillId="4" borderId="8" xfId="1" applyNumberFormat="1" applyFont="1" applyFill="1" applyBorder="1" applyProtection="1">
      <protection locked="0"/>
    </xf>
    <xf numFmtId="179" fontId="0" fillId="4" borderId="0" xfId="1" applyNumberFormat="1" applyFont="1" applyFill="1" applyProtection="1"/>
    <xf numFmtId="179" fontId="8" fillId="4" borderId="7" xfId="1" applyNumberFormat="1" applyFont="1" applyFill="1" applyBorder="1" applyProtection="1">
      <protection locked="0"/>
    </xf>
    <xf numFmtId="179" fontId="8" fillId="4" borderId="8" xfId="1" applyNumberFormat="1" applyFont="1" applyFill="1" applyBorder="1" applyProtection="1">
      <protection locked="0"/>
    </xf>
    <xf numFmtId="179" fontId="0" fillId="4" borderId="14" xfId="1" applyNumberFormat="1" applyFont="1" applyFill="1" applyBorder="1" applyProtection="1">
      <protection locked="0"/>
    </xf>
    <xf numFmtId="179" fontId="0" fillId="4" borderId="15" xfId="1" applyNumberFormat="1" applyFont="1" applyFill="1" applyBorder="1" applyProtection="1">
      <protection locked="0"/>
    </xf>
    <xf numFmtId="179" fontId="8" fillId="4" borderId="0" xfId="1" applyNumberFormat="1" applyFont="1" applyFill="1" applyBorder="1" applyProtection="1">
      <protection locked="0"/>
    </xf>
    <xf numFmtId="179" fontId="5" fillId="4" borderId="7" xfId="1" applyNumberFormat="1" applyFont="1" applyFill="1" applyBorder="1" applyProtection="1">
      <protection locked="0"/>
    </xf>
    <xf numFmtId="179" fontId="5" fillId="4" borderId="8" xfId="1" applyNumberFormat="1" applyFont="1" applyFill="1" applyBorder="1" applyProtection="1">
      <protection locked="0"/>
    </xf>
    <xf numFmtId="179" fontId="0" fillId="4" borderId="0" xfId="0" applyNumberFormat="1" applyFill="1" applyProtection="1">
      <protection locked="0"/>
    </xf>
    <xf numFmtId="179" fontId="9" fillId="4" borderId="9" xfId="1" applyNumberFormat="1" applyFont="1" applyFill="1" applyBorder="1" applyProtection="1">
      <protection locked="0"/>
    </xf>
    <xf numFmtId="179" fontId="8" fillId="4" borderId="0" xfId="1" applyNumberFormat="1" applyFont="1" applyFill="1" applyBorder="1" applyProtection="1"/>
    <xf numFmtId="179" fontId="9" fillId="4" borderId="0" xfId="1" applyNumberFormat="1" applyFont="1" applyFill="1" applyProtection="1">
      <protection locked="0"/>
    </xf>
    <xf numFmtId="179" fontId="8" fillId="4" borderId="9" xfId="1" applyNumberFormat="1" applyFont="1" applyFill="1" applyBorder="1" applyProtection="1">
      <protection locked="0"/>
    </xf>
    <xf numFmtId="179" fontId="0" fillId="5" borderId="1" xfId="0" applyNumberFormat="1" applyFill="1" applyBorder="1" applyProtection="1">
      <protection locked="0"/>
    </xf>
    <xf numFmtId="179" fontId="3" fillId="4" borderId="9" xfId="1" applyNumberFormat="1" applyFill="1" applyBorder="1" applyProtection="1">
      <protection locked="0"/>
    </xf>
    <xf numFmtId="179" fontId="3" fillId="4" borderId="0" xfId="1" applyNumberFormat="1" applyFill="1" applyBorder="1" applyProtection="1"/>
    <xf numFmtId="179" fontId="8" fillId="4" borderId="0" xfId="0" applyNumberFormat="1" applyFont="1" applyFill="1" applyProtection="1">
      <protection locked="0"/>
    </xf>
    <xf numFmtId="43" fontId="23" fillId="4" borderId="4" xfId="1" applyNumberFormat="1" applyFont="1" applyFill="1" applyBorder="1" applyAlignment="1">
      <alignment horizontal="right"/>
    </xf>
    <xf numFmtId="43" fontId="23" fillId="4" borderId="0" xfId="1" applyNumberFormat="1" applyFont="1" applyFill="1"/>
    <xf numFmtId="43" fontId="23" fillId="4" borderId="0" xfId="0" applyNumberFormat="1" applyFont="1" applyFill="1"/>
    <xf numFmtId="43" fontId="8" fillId="4" borderId="0" xfId="1" applyNumberFormat="1" applyFont="1" applyFill="1"/>
    <xf numFmtId="43" fontId="8" fillId="6" borderId="2" xfId="1" applyNumberFormat="1" applyFont="1" applyFill="1" applyBorder="1"/>
    <xf numFmtId="43" fontId="8" fillId="4" borderId="0" xfId="1" applyNumberFormat="1" applyFont="1" applyFill="1" applyBorder="1"/>
    <xf numFmtId="43" fontId="0" fillId="4" borderId="0" xfId="1" applyNumberFormat="1" applyFont="1" applyFill="1"/>
    <xf numFmtId="43" fontId="0" fillId="4" borderId="0" xfId="3" applyNumberFormat="1" applyFont="1" applyFill="1"/>
    <xf numFmtId="43" fontId="8" fillId="0" borderId="3" xfId="1" applyNumberFormat="1" applyFont="1" applyFill="1" applyBorder="1"/>
    <xf numFmtId="43" fontId="23" fillId="4" borderId="0" xfId="1" applyNumberFormat="1" applyFont="1" applyFill="1" applyAlignment="1">
      <alignment horizontal="left"/>
    </xf>
    <xf numFmtId="0" fontId="5" fillId="4" borderId="0" xfId="0" applyFont="1" applyFill="1" applyBorder="1" applyAlignment="1">
      <alignment horizontal="right"/>
    </xf>
    <xf numFmtId="0" fontId="5" fillId="4" borderId="4" xfId="0" applyFont="1" applyFill="1" applyBorder="1"/>
    <xf numFmtId="0" fontId="5" fillId="4" borderId="4" xfId="0" applyFont="1" applyFill="1" applyBorder="1" applyAlignment="1">
      <alignment horizontal="right"/>
    </xf>
    <xf numFmtId="43" fontId="0" fillId="4" borderId="0" xfId="0" applyNumberFormat="1" applyFill="1" applyBorder="1"/>
    <xf numFmtId="43" fontId="0" fillId="4" borderId="8" xfId="0" applyNumberFormat="1" applyFill="1" applyBorder="1"/>
    <xf numFmtId="43" fontId="8" fillId="4" borderId="0" xfId="3" applyNumberFormat="1" applyFont="1" applyFill="1"/>
    <xf numFmtId="43" fontId="5" fillId="6" borderId="2" xfId="0" applyNumberFormat="1" applyFont="1" applyFill="1" applyBorder="1" applyAlignment="1">
      <alignment horizontal="right"/>
    </xf>
    <xf numFmtId="43" fontId="5" fillId="4" borderId="0" xfId="0" applyNumberFormat="1" applyFont="1" applyFill="1" applyBorder="1" applyAlignment="1">
      <alignment horizontal="right"/>
    </xf>
    <xf numFmtId="43" fontId="5" fillId="4" borderId="4" xfId="0" applyNumberFormat="1" applyFont="1" applyFill="1" applyBorder="1" applyAlignment="1">
      <alignment horizontal="right"/>
    </xf>
    <xf numFmtId="10" fontId="8" fillId="4" borderId="8" xfId="3" applyNumberFormat="1" applyFont="1" applyFill="1" applyBorder="1"/>
    <xf numFmtId="0" fontId="44" fillId="6" borderId="2" xfId="0" applyFont="1" applyFill="1" applyBorder="1"/>
    <xf numFmtId="43" fontId="5" fillId="0" borderId="0" xfId="0" applyNumberFormat="1" applyFont="1" applyFill="1" applyAlignment="1">
      <alignment horizontal="right"/>
    </xf>
    <xf numFmtId="43" fontId="0" fillId="4" borderId="18" xfId="2" applyNumberFormat="1" applyFont="1" applyFill="1" applyBorder="1"/>
    <xf numFmtId="43" fontId="0" fillId="4" borderId="0" xfId="2" applyNumberFormat="1" applyFont="1" applyFill="1" applyBorder="1"/>
    <xf numFmtId="43" fontId="3" fillId="4" borderId="18" xfId="2" applyNumberFormat="1" applyFill="1" applyBorder="1"/>
    <xf numFmtId="43" fontId="3" fillId="4" borderId="0" xfId="2" applyNumberFormat="1" applyFill="1" applyBorder="1"/>
    <xf numFmtId="177" fontId="5" fillId="6" borderId="21" xfId="1" applyNumberFormat="1" applyFont="1" applyFill="1" applyBorder="1" applyProtection="1">
      <protection locked="0"/>
    </xf>
    <xf numFmtId="10" fontId="8" fillId="4" borderId="8" xfId="1" applyNumberFormat="1" applyFont="1" applyFill="1" applyBorder="1" applyProtection="1">
      <protection locked="0"/>
    </xf>
    <xf numFmtId="179" fontId="9" fillId="4" borderId="7" xfId="1" applyNumberFormat="1" applyFont="1" applyFill="1" applyBorder="1" applyProtection="1">
      <protection locked="0"/>
    </xf>
    <xf numFmtId="10" fontId="8" fillId="4" borderId="7" xfId="3" applyNumberFormat="1" applyFont="1" applyFill="1" applyBorder="1"/>
    <xf numFmtId="0" fontId="8" fillId="4" borderId="20" xfId="0" applyFont="1" applyFill="1" applyBorder="1"/>
    <xf numFmtId="10" fontId="8" fillId="4" borderId="22" xfId="3" applyNumberFormat="1" applyFont="1" applyFill="1" applyBorder="1" applyAlignment="1" applyProtection="1">
      <alignment horizontal="center"/>
      <protection locked="0"/>
    </xf>
    <xf numFmtId="43" fontId="0" fillId="4" borderId="7" xfId="0" applyNumberFormat="1" applyFill="1" applyBorder="1"/>
    <xf numFmtId="0" fontId="8" fillId="0" borderId="20" xfId="0" applyFont="1" applyFill="1" applyBorder="1"/>
    <xf numFmtId="0" fontId="45" fillId="0" borderId="0" xfId="0" applyFont="1"/>
    <xf numFmtId="17" fontId="14" fillId="4" borderId="0" xfId="0" quotePrefix="1" applyNumberFormat="1" applyFont="1" applyFill="1"/>
    <xf numFmtId="0" fontId="14" fillId="4" borderId="0" xfId="0" quotePrefix="1" applyFont="1" applyFill="1"/>
    <xf numFmtId="0" fontId="14" fillId="4" borderId="3" xfId="0" applyFont="1" applyFill="1" applyBorder="1"/>
    <xf numFmtId="0" fontId="0" fillId="0" borderId="3" xfId="0" applyBorder="1"/>
    <xf numFmtId="176" fontId="0" fillId="4" borderId="0" xfId="0" applyNumberFormat="1" applyFill="1" applyBorder="1" applyProtection="1"/>
    <xf numFmtId="0" fontId="5" fillId="6" borderId="2" xfId="0" applyFont="1" applyFill="1" applyBorder="1" applyAlignment="1">
      <alignment horizontal="left" vertical="center"/>
    </xf>
    <xf numFmtId="0" fontId="5" fillId="6" borderId="2" xfId="0" applyFont="1" applyFill="1" applyBorder="1" applyAlignment="1">
      <alignment horizontal="left"/>
    </xf>
    <xf numFmtId="0" fontId="8" fillId="4" borderId="0" xfId="0" applyFont="1" applyFill="1" applyBorder="1" applyAlignment="1">
      <alignment horizontal="left" vertical="center"/>
    </xf>
    <xf numFmtId="0" fontId="13" fillId="4" borderId="0" xfId="0" applyFont="1" applyFill="1" applyBorder="1" applyAlignment="1">
      <alignment horizontal="left"/>
    </xf>
    <xf numFmtId="0" fontId="13" fillId="4" borderId="20" xfId="0" applyFont="1" applyFill="1" applyBorder="1" applyAlignment="1">
      <alignment horizontal="left"/>
    </xf>
    <xf numFmtId="0" fontId="5" fillId="4" borderId="10" xfId="0" applyFont="1" applyFill="1" applyBorder="1" applyAlignment="1">
      <alignment horizontal="center" wrapText="1"/>
    </xf>
    <xf numFmtId="0" fontId="5" fillId="4" borderId="19" xfId="0" applyFont="1" applyFill="1" applyBorder="1" applyAlignment="1">
      <alignment horizontal="center" wrapText="1"/>
    </xf>
    <xf numFmtId="0" fontId="0" fillId="0" borderId="0" xfId="0"/>
    <xf numFmtId="0" fontId="8" fillId="4" borderId="0" xfId="0" applyFont="1" applyFill="1" applyAlignment="1" applyProtection="1">
      <alignment horizontal="center"/>
      <protection locked="0"/>
    </xf>
    <xf numFmtId="0" fontId="35" fillId="4" borderId="23" xfId="0" applyFont="1" applyFill="1" applyBorder="1" applyAlignment="1">
      <alignment horizontal="center" vertical="center" textRotation="255" shrinkToFit="1"/>
    </xf>
    <xf numFmtId="0" fontId="35" fillId="4" borderId="24" xfId="0" applyFont="1" applyFill="1" applyBorder="1" applyAlignment="1">
      <alignment horizontal="center" vertical="center" textRotation="255" shrinkToFit="1"/>
    </xf>
    <xf numFmtId="0" fontId="5" fillId="4" borderId="0" xfId="0" applyFont="1" applyFill="1" applyAlignment="1">
      <alignment wrapText="1"/>
    </xf>
    <xf numFmtId="0" fontId="5" fillId="4" borderId="0" xfId="0" applyFont="1" applyFill="1" applyAlignment="1">
      <alignment horizontal="left" wrapText="1"/>
    </xf>
    <xf numFmtId="0" fontId="5" fillId="4" borderId="0" xfId="0" applyFont="1" applyFill="1" applyBorder="1" applyAlignment="1">
      <alignment horizontal="left" vertical="center"/>
    </xf>
    <xf numFmtId="0" fontId="47" fillId="4" borderId="0" xfId="4" applyFont="1" applyFill="1"/>
    <xf numFmtId="4" fontId="48" fillId="0" borderId="0" xfId="5" applyNumberFormat="1" applyFont="1" applyAlignment="1"/>
    <xf numFmtId="0" fontId="46" fillId="0" borderId="0" xfId="5" applyFont="1" applyAlignment="1"/>
    <xf numFmtId="4" fontId="49" fillId="0" borderId="0" xfId="5" applyNumberFormat="1" applyFont="1" applyAlignment="1"/>
    <xf numFmtId="4" fontId="49" fillId="0" borderId="0" xfId="5" applyNumberFormat="1" applyFont="1"/>
    <xf numFmtId="0" fontId="2" fillId="0" borderId="0" xfId="5" applyAlignment="1"/>
    <xf numFmtId="4" fontId="50" fillId="0" borderId="0" xfId="5" applyNumberFormat="1" applyFont="1"/>
    <xf numFmtId="0" fontId="14" fillId="4" borderId="0" xfId="4" applyFont="1" applyFill="1"/>
    <xf numFmtId="0" fontId="51" fillId="0" borderId="0" xfId="4" applyFont="1" applyFill="1" applyBorder="1" applyAlignment="1">
      <alignment vertical="center"/>
    </xf>
    <xf numFmtId="0" fontId="52" fillId="4" borderId="0" xfId="4" applyFont="1" applyFill="1"/>
    <xf numFmtId="0" fontId="3" fillId="4" borderId="0" xfId="4" applyFont="1" applyFill="1"/>
    <xf numFmtId="0" fontId="3" fillId="4" borderId="0" xfId="4" quotePrefix="1" applyFont="1" applyFill="1"/>
    <xf numFmtId="4" fontId="53" fillId="0" borderId="0" xfId="5" applyNumberFormat="1" applyFont="1"/>
    <xf numFmtId="0" fontId="3" fillId="5" borderId="7" xfId="0" applyFont="1" applyFill="1" applyBorder="1" applyAlignment="1"/>
    <xf numFmtId="167" fontId="3" fillId="5" borderId="8" xfId="0" applyNumberFormat="1" applyFont="1" applyFill="1" applyBorder="1" applyAlignment="1">
      <alignment horizontal="center" wrapText="1"/>
    </xf>
    <xf numFmtId="0" fontId="3" fillId="5" borderId="9" xfId="0" applyFont="1" applyFill="1" applyBorder="1" applyAlignment="1"/>
    <xf numFmtId="43" fontId="3" fillId="5" borderId="0" xfId="1" applyFont="1" applyFill="1" applyBorder="1" applyAlignment="1">
      <alignment horizontal="center" vertical="center"/>
    </xf>
    <xf numFmtId="167" fontId="3" fillId="5" borderId="0" xfId="0" applyNumberFormat="1" applyFont="1" applyFill="1" applyBorder="1" applyAlignment="1">
      <alignment horizontal="center" vertical="center" wrapText="1"/>
    </xf>
    <xf numFmtId="167" fontId="3" fillId="5" borderId="0" xfId="0" applyNumberFormat="1" applyFont="1" applyFill="1" applyBorder="1" applyAlignment="1">
      <alignment horizontal="center" wrapText="1"/>
    </xf>
    <xf numFmtId="0" fontId="3" fillId="5" borderId="7" xfId="1" applyNumberFormat="1" applyFont="1" applyFill="1" applyBorder="1" applyAlignment="1">
      <alignment horizontal="right" vertical="center"/>
    </xf>
    <xf numFmtId="0" fontId="3" fillId="4" borderId="0" xfId="0" applyFont="1" applyFill="1" applyBorder="1" applyAlignment="1">
      <alignment wrapText="1"/>
    </xf>
    <xf numFmtId="0" fontId="3" fillId="4" borderId="0" xfId="0" applyFont="1" applyFill="1" applyBorder="1" applyAlignment="1"/>
    <xf numFmtId="0" fontId="54" fillId="4" borderId="18" xfId="0" applyFont="1" applyFill="1" applyBorder="1"/>
    <xf numFmtId="0" fontId="3" fillId="4" borderId="0" xfId="0" applyFont="1" applyFill="1" applyBorder="1"/>
    <xf numFmtId="0" fontId="3" fillId="4" borderId="0" xfId="0" applyFont="1" applyFill="1"/>
    <xf numFmtId="0" fontId="3" fillId="4" borderId="0" xfId="0" applyFont="1" applyFill="1" applyAlignment="1"/>
    <xf numFmtId="0" fontId="3" fillId="0" borderId="0" xfId="0" applyFont="1"/>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3" fillId="4" borderId="3" xfId="0" applyFont="1" applyFill="1" applyBorder="1"/>
    <xf numFmtId="0" fontId="3" fillId="6" borderId="2" xfId="0" applyFont="1" applyFill="1" applyBorder="1" applyAlignment="1">
      <alignment wrapText="1"/>
    </xf>
    <xf numFmtId="0" fontId="3" fillId="4" borderId="0" xfId="0" applyFont="1" applyFill="1" applyAlignment="1">
      <alignment wrapText="1"/>
    </xf>
    <xf numFmtId="43" fontId="3" fillId="4" borderId="0" xfId="0" applyNumberFormat="1" applyFont="1" applyFill="1" applyBorder="1" applyAlignment="1">
      <alignment horizontal="left" vertical="center"/>
    </xf>
    <xf numFmtId="43" fontId="3" fillId="4" borderId="20" xfId="0" applyNumberFormat="1" applyFont="1" applyFill="1" applyBorder="1" applyAlignment="1">
      <alignment horizontal="left" vertical="center"/>
    </xf>
    <xf numFmtId="0" fontId="3" fillId="5" borderId="8" xfId="0" applyFont="1" applyFill="1" applyBorder="1" applyAlignment="1">
      <alignment horizontal="left"/>
    </xf>
    <xf numFmtId="0" fontId="3" fillId="5" borderId="0" xfId="0" applyFont="1" applyFill="1" applyBorder="1" applyAlignment="1">
      <alignment horizontal="left"/>
    </xf>
    <xf numFmtId="0" fontId="3" fillId="4" borderId="0" xfId="1" applyNumberFormat="1" applyFont="1" applyFill="1" applyBorder="1" applyAlignment="1">
      <alignment horizontal="right" vertical="center"/>
    </xf>
    <xf numFmtId="0" fontId="3" fillId="5" borderId="9" xfId="0" applyFont="1" applyFill="1" applyBorder="1" applyAlignment="1">
      <alignment horizontal="left"/>
    </xf>
    <xf numFmtId="0" fontId="3" fillId="4" borderId="0" xfId="0" applyFont="1" applyFill="1" applyBorder="1" applyAlignment="1">
      <alignment horizontal="center"/>
    </xf>
    <xf numFmtId="43" fontId="3" fillId="4" borderId="0" xfId="1" applyFont="1" applyFill="1" applyBorder="1" applyAlignment="1">
      <alignment horizontal="center" vertical="center"/>
    </xf>
    <xf numFmtId="43" fontId="3" fillId="5" borderId="7" xfId="1" applyNumberFormat="1" applyFont="1" applyFill="1" applyBorder="1" applyAlignment="1">
      <alignment horizontal="right" vertical="center"/>
    </xf>
    <xf numFmtId="43" fontId="3" fillId="5" borderId="8" xfId="1" applyNumberFormat="1" applyFont="1" applyFill="1" applyBorder="1" applyAlignment="1">
      <alignment horizontal="right" vertical="center"/>
    </xf>
    <xf numFmtId="43" fontId="3" fillId="5" borderId="9" xfId="1" applyNumberFormat="1" applyFont="1" applyFill="1" applyBorder="1" applyAlignment="1">
      <alignment horizontal="right" vertical="center"/>
    </xf>
    <xf numFmtId="43" fontId="3" fillId="5" borderId="0" xfId="1" applyNumberFormat="1" applyFont="1" applyFill="1" applyBorder="1" applyAlignment="1">
      <alignment horizontal="right" vertical="center"/>
    </xf>
    <xf numFmtId="44" fontId="24" fillId="0" borderId="0" xfId="0" applyNumberFormat="1" applyFont="1"/>
    <xf numFmtId="44" fontId="3" fillId="4" borderId="0" xfId="0" applyNumberFormat="1" applyFont="1" applyFill="1" applyBorder="1" applyAlignment="1">
      <alignment wrapText="1"/>
    </xf>
    <xf numFmtId="43" fontId="3" fillId="4" borderId="7" xfId="1" applyNumberFormat="1" applyFont="1" applyFill="1" applyBorder="1" applyAlignment="1">
      <alignment horizontal="right" vertical="center"/>
    </xf>
    <xf numFmtId="43" fontId="3" fillId="4" borderId="8" xfId="1" applyNumberFormat="1" applyFont="1" applyFill="1" applyBorder="1" applyAlignment="1">
      <alignment horizontal="right" vertical="center"/>
    </xf>
    <xf numFmtId="43" fontId="3" fillId="4" borderId="9" xfId="1" applyNumberFormat="1" applyFont="1" applyFill="1" applyBorder="1" applyAlignment="1">
      <alignment horizontal="right" vertical="center"/>
    </xf>
    <xf numFmtId="43" fontId="3" fillId="4" borderId="0" xfId="1" applyNumberFormat="1" applyFont="1" applyFill="1" applyBorder="1" applyAlignment="1">
      <alignment horizontal="right" vertical="center"/>
    </xf>
    <xf numFmtId="44" fontId="3" fillId="4" borderId="0" xfId="0" applyNumberFormat="1" applyFont="1" applyFill="1"/>
    <xf numFmtId="43" fontId="3" fillId="5" borderId="8" xfId="0" applyNumberFormat="1" applyFont="1" applyFill="1" applyBorder="1" applyAlignment="1">
      <alignment horizontal="right"/>
    </xf>
    <xf numFmtId="43" fontId="3" fillId="5" borderId="0" xfId="0" applyNumberFormat="1" applyFont="1" applyFill="1" applyBorder="1" applyAlignment="1">
      <alignment horizontal="right"/>
    </xf>
    <xf numFmtId="43" fontId="3" fillId="4" borderId="0" xfId="0" applyNumberFormat="1" applyFont="1" applyFill="1"/>
    <xf numFmtId="0" fontId="3" fillId="4" borderId="0" xfId="0" applyFont="1" applyFill="1" applyBorder="1" applyAlignment="1">
      <alignment horizontal="left" vertical="center"/>
    </xf>
    <xf numFmtId="2" fontId="3" fillId="4" borderId="0" xfId="0" applyNumberFormat="1" applyFont="1" applyFill="1"/>
    <xf numFmtId="44" fontId="3" fillId="0" borderId="0" xfId="0" applyNumberFormat="1" applyFont="1"/>
    <xf numFmtId="43" fontId="3" fillId="4" borderId="0" xfId="0" applyNumberFormat="1" applyFont="1" applyFill="1" applyBorder="1" applyAlignment="1">
      <alignment vertical="center"/>
    </xf>
    <xf numFmtId="9" fontId="3" fillId="0" borderId="20" xfId="3" applyFont="1" applyBorder="1" applyAlignment="1">
      <alignment horizontal="center"/>
    </xf>
    <xf numFmtId="10" fontId="3" fillId="5" borderId="8" xfId="3" applyNumberFormat="1" applyFont="1" applyFill="1" applyBorder="1" applyAlignment="1">
      <alignment horizontal="right"/>
    </xf>
    <xf numFmtId="10" fontId="3" fillId="5" borderId="8" xfId="0" applyNumberFormat="1" applyFont="1" applyFill="1" applyBorder="1" applyAlignment="1">
      <alignment horizontal="right"/>
    </xf>
    <xf numFmtId="0" fontId="3" fillId="6" borderId="2" xfId="0" applyFont="1" applyFill="1" applyBorder="1" applyAlignment="1">
      <alignment vertical="center" wrapText="1"/>
    </xf>
    <xf numFmtId="10" fontId="3" fillId="4" borderId="0" xfId="3" applyNumberFormat="1" applyFont="1" applyFill="1"/>
    <xf numFmtId="0" fontId="3" fillId="4" borderId="0" xfId="0" applyFont="1" applyFill="1" applyBorder="1" applyAlignment="1">
      <alignment vertical="center" wrapText="1"/>
    </xf>
    <xf numFmtId="10" fontId="3" fillId="5" borderId="9" xfId="3" applyNumberFormat="1" applyFont="1" applyFill="1" applyBorder="1" applyAlignment="1">
      <alignment vertical="center"/>
    </xf>
    <xf numFmtId="177" fontId="3" fillId="5" borderId="9" xfId="1" applyNumberFormat="1" applyFont="1" applyFill="1" applyBorder="1" applyAlignment="1">
      <alignment vertical="center"/>
    </xf>
    <xf numFmtId="0" fontId="3" fillId="4" borderId="0" xfId="0" applyFont="1" applyFill="1" applyAlignment="1">
      <alignment horizontal="center"/>
    </xf>
    <xf numFmtId="43" fontId="3" fillId="4" borderId="20" xfId="0" applyNumberFormat="1" applyFont="1" applyFill="1" applyBorder="1"/>
    <xf numFmtId="43" fontId="3" fillId="5" borderId="7" xfId="1" applyFont="1" applyFill="1" applyBorder="1" applyAlignment="1">
      <alignment horizontal="right" vertical="center"/>
    </xf>
    <xf numFmtId="43" fontId="3" fillId="0" borderId="0" xfId="0" applyNumberFormat="1" applyFont="1" applyBorder="1" applyAlignment="1">
      <alignment horizontal="left" vertical="center"/>
    </xf>
    <xf numFmtId="171" fontId="3" fillId="5" borderId="8" xfId="1" applyNumberFormat="1" applyFont="1" applyFill="1" applyBorder="1" applyAlignment="1">
      <alignment horizontal="right" vertical="center"/>
    </xf>
    <xf numFmtId="171" fontId="3" fillId="4" borderId="0" xfId="1" applyNumberFormat="1" applyFont="1" applyFill="1" applyBorder="1" applyAlignment="1">
      <alignment horizontal="right" vertical="center"/>
    </xf>
    <xf numFmtId="0" fontId="3" fillId="0" borderId="0" xfId="0" applyFont="1" applyBorder="1"/>
    <xf numFmtId="0" fontId="3" fillId="0" borderId="0" xfId="0" applyFont="1" applyAlignment="1">
      <alignment horizontal="center"/>
    </xf>
    <xf numFmtId="10" fontId="3" fillId="0" borderId="0" xfId="3" applyNumberFormat="1" applyFont="1"/>
    <xf numFmtId="0" fontId="3" fillId="0" borderId="0" xfId="0" applyFont="1" applyAlignment="1"/>
    <xf numFmtId="180" fontId="3" fillId="5" borderId="0" xfId="1" applyNumberFormat="1" applyFont="1" applyFill="1" applyBorder="1" applyAlignment="1">
      <alignment horizontal="right" vertical="center"/>
    </xf>
    <xf numFmtId="0" fontId="55" fillId="4" borderId="0" xfId="0" applyFont="1" applyFill="1" applyBorder="1"/>
    <xf numFmtId="0" fontId="56" fillId="4" borderId="0" xfId="0" applyFont="1" applyFill="1" applyBorder="1"/>
    <xf numFmtId="0" fontId="5" fillId="4" borderId="0" xfId="0" applyFont="1" applyFill="1" applyAlignment="1"/>
    <xf numFmtId="180" fontId="0" fillId="4" borderId="0" xfId="0" applyNumberFormat="1" applyFill="1"/>
    <xf numFmtId="180" fontId="57" fillId="4" borderId="0" xfId="0" applyNumberFormat="1" applyFont="1" applyFill="1" applyBorder="1" applyAlignment="1"/>
    <xf numFmtId="180" fontId="57" fillId="4" borderId="3" xfId="0" applyNumberFormat="1" applyFont="1" applyFill="1" applyBorder="1" applyAlignment="1">
      <alignment wrapText="1"/>
    </xf>
    <xf numFmtId="0" fontId="58" fillId="4" borderId="0" xfId="4" applyFont="1" applyFill="1"/>
    <xf numFmtId="4" fontId="59" fillId="0" borderId="0" xfId="5" applyNumberFormat="1" applyFont="1"/>
    <xf numFmtId="10" fontId="3" fillId="10" borderId="7" xfId="3" applyNumberFormat="1" applyFont="1" applyFill="1" applyBorder="1" applyAlignment="1">
      <alignment vertical="center"/>
    </xf>
    <xf numFmtId="10" fontId="3" fillId="10" borderId="9" xfId="3" applyNumberFormat="1" applyFont="1" applyFill="1" applyBorder="1" applyAlignment="1">
      <alignment vertical="center"/>
    </xf>
    <xf numFmtId="0" fontId="3" fillId="10" borderId="0" xfId="0" applyFont="1" applyFill="1"/>
    <xf numFmtId="43" fontId="3" fillId="4" borderId="0" xfId="0" applyNumberFormat="1" applyFont="1" applyFill="1" applyBorder="1" applyAlignment="1">
      <alignment wrapText="1"/>
    </xf>
    <xf numFmtId="171" fontId="3" fillId="10" borderId="7" xfId="1" applyNumberFormat="1" applyFont="1" applyFill="1" applyBorder="1" applyAlignment="1">
      <alignment horizontal="right" vertical="center"/>
    </xf>
    <xf numFmtId="171" fontId="3" fillId="10" borderId="8" xfId="1" applyNumberFormat="1" applyFont="1" applyFill="1" applyBorder="1" applyAlignment="1">
      <alignment horizontal="right" vertical="center"/>
    </xf>
    <xf numFmtId="43" fontId="3" fillId="10" borderId="8" xfId="1" applyFont="1" applyFill="1" applyBorder="1" applyAlignment="1">
      <alignment horizontal="center" vertical="center"/>
    </xf>
    <xf numFmtId="43" fontId="3" fillId="10" borderId="0" xfId="1" applyFont="1" applyFill="1" applyBorder="1" applyAlignment="1">
      <alignment horizontal="center" vertical="center"/>
    </xf>
    <xf numFmtId="167" fontId="3" fillId="10" borderId="8" xfId="0" applyNumberFormat="1" applyFont="1" applyFill="1" applyBorder="1" applyAlignment="1">
      <alignment horizontal="center" vertical="center" wrapText="1"/>
    </xf>
    <xf numFmtId="167" fontId="3" fillId="10" borderId="0" xfId="0" applyNumberFormat="1" applyFont="1" applyFill="1" applyBorder="1" applyAlignment="1">
      <alignment horizontal="center" vertical="center" wrapText="1"/>
    </xf>
    <xf numFmtId="167" fontId="3" fillId="10" borderId="0" xfId="0" applyNumberFormat="1" applyFont="1" applyFill="1" applyBorder="1" applyAlignment="1">
      <alignment horizontal="center" wrapText="1"/>
    </xf>
    <xf numFmtId="2" fontId="50" fillId="10" borderId="0" xfId="286" applyNumberFormat="1" applyFont="1" applyFill="1"/>
    <xf numFmtId="2" fontId="50" fillId="10" borderId="0" xfId="287" applyNumberFormat="1" applyFont="1" applyFill="1" applyBorder="1" applyAlignment="1">
      <alignment horizontal="right"/>
    </xf>
    <xf numFmtId="0" fontId="3" fillId="55" borderId="0" xfId="0" applyFont="1" applyFill="1" applyBorder="1" applyAlignment="1">
      <alignment wrapText="1"/>
    </xf>
    <xf numFmtId="0" fontId="3" fillId="55" borderId="0" xfId="0" applyFont="1" applyFill="1" applyAlignment="1">
      <alignment wrapText="1"/>
    </xf>
    <xf numFmtId="0" fontId="3" fillId="55" borderId="0" xfId="0" applyFont="1" applyFill="1"/>
    <xf numFmtId="43" fontId="3" fillId="55" borderId="0" xfId="1" applyNumberFormat="1" applyFont="1" applyFill="1" applyBorder="1" applyAlignment="1">
      <alignment horizontal="right" vertical="center"/>
    </xf>
    <xf numFmtId="0" fontId="3" fillId="10" borderId="0" xfId="0" applyNumberFormat="1" applyFont="1" applyFill="1" applyBorder="1" applyAlignment="1">
      <alignment horizontal="center" vertical="center" wrapText="1"/>
    </xf>
    <xf numFmtId="43" fontId="3" fillId="55" borderId="20" xfId="0" applyNumberFormat="1" applyFont="1" applyFill="1" applyBorder="1"/>
    <xf numFmtId="43" fontId="3" fillId="55" borderId="20" xfId="0" applyNumberFormat="1" applyFont="1" applyFill="1" applyBorder="1" applyAlignment="1">
      <alignment horizontal="left" vertical="center"/>
    </xf>
    <xf numFmtId="0" fontId="3" fillId="55" borderId="20" xfId="0" applyFont="1" applyFill="1" applyBorder="1"/>
    <xf numFmtId="2" fontId="50" fillId="56" borderId="0" xfId="287" applyNumberFormat="1" applyFont="1" applyFill="1" applyBorder="1" applyAlignment="1">
      <alignment horizontal="right"/>
    </xf>
    <xf numFmtId="43" fontId="3" fillId="10" borderId="8" xfId="0" applyNumberFormat="1" applyFont="1" applyFill="1" applyBorder="1" applyAlignment="1">
      <alignment horizontal="right"/>
    </xf>
    <xf numFmtId="43" fontId="3" fillId="10" borderId="0" xfId="0" applyNumberFormat="1" applyFont="1" applyFill="1" applyBorder="1" applyAlignment="1">
      <alignment horizontal="right"/>
    </xf>
    <xf numFmtId="43" fontId="3" fillId="10" borderId="0" xfId="0" applyNumberFormat="1" applyFont="1" applyFill="1"/>
    <xf numFmtId="43" fontId="5" fillId="10" borderId="0" xfId="1" applyFont="1" applyFill="1" applyBorder="1"/>
    <xf numFmtId="43" fontId="3" fillId="57" borderId="9" xfId="1" applyNumberFormat="1" applyFont="1" applyFill="1" applyBorder="1" applyAlignment="1">
      <alignment horizontal="right" vertical="center"/>
    </xf>
    <xf numFmtId="43" fontId="3" fillId="10" borderId="9" xfId="1" applyNumberFormat="1" applyFont="1" applyFill="1" applyBorder="1" applyAlignment="1">
      <alignment horizontal="right" vertical="center"/>
    </xf>
    <xf numFmtId="166" fontId="0" fillId="10" borderId="0" xfId="3" applyNumberFormat="1" applyFont="1" applyFill="1"/>
    <xf numFmtId="188" fontId="5" fillId="10" borderId="0" xfId="1" applyNumberFormat="1" applyFont="1" applyFill="1" applyBorder="1"/>
    <xf numFmtId="0" fontId="3" fillId="55" borderId="0" xfId="0" applyFont="1" applyFill="1" applyBorder="1" applyAlignment="1">
      <alignment horizontal="left" wrapText="1"/>
    </xf>
    <xf numFmtId="0" fontId="3" fillId="4" borderId="0" xfId="0" applyFont="1" applyFill="1" applyBorder="1" applyAlignment="1">
      <alignment horizontal="left" wrapText="1"/>
    </xf>
  </cellXfs>
  <cellStyles count="288">
    <cellStyle name="=C:\WINNT\SYSTEM32\COMMAND.COM" xfId="11"/>
    <cellStyle name="Accent1 - 20%" xfId="23"/>
    <cellStyle name="Accent1 - 40%" xfId="24"/>
    <cellStyle name="Accent1 - 60%" xfId="25"/>
    <cellStyle name="Accent1 2" xfId="26"/>
    <cellStyle name="Accent1 3" xfId="27"/>
    <cellStyle name="Accent1 4" xfId="28"/>
    <cellStyle name="Accent1 5" xfId="29"/>
    <cellStyle name="Accent1 6" xfId="30"/>
    <cellStyle name="Accent1 7" xfId="31"/>
    <cellStyle name="Accent1 8" xfId="32"/>
    <cellStyle name="Accent2 - 20%" xfId="33"/>
    <cellStyle name="Accent2 - 40%" xfId="34"/>
    <cellStyle name="Accent2 - 60%" xfId="35"/>
    <cellStyle name="Accent2 2" xfId="36"/>
    <cellStyle name="Accent2 3" xfId="37"/>
    <cellStyle name="Accent2 4" xfId="38"/>
    <cellStyle name="Accent2 5" xfId="39"/>
    <cellStyle name="Accent2 6" xfId="40"/>
    <cellStyle name="Accent2 7" xfId="41"/>
    <cellStyle name="Accent2 8" xfId="42"/>
    <cellStyle name="Accent3 - 20%" xfId="43"/>
    <cellStyle name="Accent3 - 40%" xfId="44"/>
    <cellStyle name="Accent3 - 60%" xfId="45"/>
    <cellStyle name="Accent3 2" xfId="46"/>
    <cellStyle name="Accent3 3" xfId="47"/>
    <cellStyle name="Accent3 4" xfId="48"/>
    <cellStyle name="Accent3 5" xfId="49"/>
    <cellStyle name="Accent3 6" xfId="50"/>
    <cellStyle name="Accent3 7" xfId="51"/>
    <cellStyle name="Accent3 8" xfId="52"/>
    <cellStyle name="Accent4 - 20%" xfId="53"/>
    <cellStyle name="Accent4 - 40%" xfId="54"/>
    <cellStyle name="Accent4 - 60%" xfId="55"/>
    <cellStyle name="Accent4 2" xfId="56"/>
    <cellStyle name="Accent4 3" xfId="57"/>
    <cellStyle name="Accent4 4" xfId="58"/>
    <cellStyle name="Accent4 5" xfId="59"/>
    <cellStyle name="Accent4 6" xfId="60"/>
    <cellStyle name="Accent4 7" xfId="61"/>
    <cellStyle name="Accent4 8" xfId="62"/>
    <cellStyle name="Accent5 - 20%" xfId="63"/>
    <cellStyle name="Accent5 - 40%" xfId="64"/>
    <cellStyle name="Accent5 - 60%" xfId="65"/>
    <cellStyle name="Accent5 2" xfId="66"/>
    <cellStyle name="Accent5 3" xfId="67"/>
    <cellStyle name="Accent5 4" xfId="68"/>
    <cellStyle name="Accent5 5" xfId="69"/>
    <cellStyle name="Accent5 6" xfId="70"/>
    <cellStyle name="Accent5 7" xfId="71"/>
    <cellStyle name="Accent5 8" xfId="72"/>
    <cellStyle name="Accent6 - 20%" xfId="73"/>
    <cellStyle name="Accent6 - 40%" xfId="74"/>
    <cellStyle name="Accent6 - 60%" xfId="75"/>
    <cellStyle name="Accent6 2" xfId="76"/>
    <cellStyle name="Accent6 3" xfId="77"/>
    <cellStyle name="Accent6 4" xfId="78"/>
    <cellStyle name="Accent6 5" xfId="79"/>
    <cellStyle name="Accent6 6" xfId="80"/>
    <cellStyle name="Accent6 7" xfId="81"/>
    <cellStyle name="Accent6 8" xfId="82"/>
    <cellStyle name="Bad 2" xfId="83"/>
    <cellStyle name="Calculation 2" xfId="84"/>
    <cellStyle name="Check Cell 2" xfId="85"/>
    <cellStyle name="Comma" xfId="1" builtinId="3"/>
    <cellStyle name="Comma 2" xfId="6"/>
    <cellStyle name="Comma 2 2" xfId="22"/>
    <cellStyle name="Comma 2 2 2" xfId="18"/>
    <cellStyle name="Comma 2 2 3" xfId="252"/>
    <cellStyle name="Comma 2 2 4" xfId="283"/>
    <cellStyle name="Comma 2 2 5" xfId="257"/>
    <cellStyle name="Comma 2 3" xfId="86"/>
    <cellStyle name="Comma 2 4" xfId="87"/>
    <cellStyle name="Comma 2 5" xfId="254"/>
    <cellStyle name="Comma 2 6" xfId="281"/>
    <cellStyle name="Comma 2 7" xfId="259"/>
    <cellStyle name="Comma 3 2" xfId="88"/>
    <cellStyle name="Comma 3 2 2" xfId="90"/>
    <cellStyle name="Comma 3 3" xfId="91"/>
    <cellStyle name="Comma 3 4" xfId="260"/>
    <cellStyle name="Comma 3 5" xfId="279"/>
    <cellStyle name="Comma 3 6" xfId="263"/>
    <cellStyle name="Comma 4" xfId="92"/>
    <cellStyle name="Comma0" xfId="93"/>
    <cellStyle name="Currency" xfId="2" builtinId="4"/>
    <cellStyle name="Currency [0] U" xfId="94"/>
    <cellStyle name="Currency [2]" xfId="95"/>
    <cellStyle name="Currency [2] 2" xfId="96"/>
    <cellStyle name="Currency [2] U" xfId="97"/>
    <cellStyle name="Currency 2" xfId="7"/>
    <cellStyle name="Currency 2 2" xfId="15"/>
    <cellStyle name="Currency 2 2 2" xfId="98"/>
    <cellStyle name="Currency 2 2 3" xfId="261"/>
    <cellStyle name="Currency 2 2 4" xfId="276"/>
    <cellStyle name="Currency 2 2 5" xfId="266"/>
    <cellStyle name="Currency 2 3" xfId="89"/>
    <cellStyle name="Currency 2 4" xfId="285"/>
    <cellStyle name="Currency 2 5" xfId="255"/>
    <cellStyle name="Currency 3" xfId="99"/>
    <cellStyle name="Currency 3 2" xfId="100"/>
    <cellStyle name="Currency 3 2 2" xfId="101"/>
    <cellStyle name="Currency 3 3" xfId="102"/>
    <cellStyle name="Currency 4" xfId="103"/>
    <cellStyle name="Currency 4 2" xfId="104"/>
    <cellStyle name="Currency 4 2 2" xfId="105"/>
    <cellStyle name="Currency 4 3" xfId="106"/>
    <cellStyle name="Currency 5" xfId="107"/>
    <cellStyle name="Currency 6" xfId="108"/>
    <cellStyle name="Currency0" xfId="109"/>
    <cellStyle name="Date" xfId="110"/>
    <cellStyle name="Date 2" xfId="111"/>
    <cellStyle name="Date 3" xfId="112"/>
    <cellStyle name="Date U" xfId="113"/>
    <cellStyle name="Date_Capital Budget Review - February 2009" xfId="114"/>
    <cellStyle name="Decimal [0]" xfId="115"/>
    <cellStyle name="Decimal [0] 2" xfId="116"/>
    <cellStyle name="Decimal [2]" xfId="117"/>
    <cellStyle name="Decimal [2] 2" xfId="118"/>
    <cellStyle name="Decimal [2] U" xfId="119"/>
    <cellStyle name="Decimal [4]" xfId="120"/>
    <cellStyle name="Decimal [4] 2" xfId="121"/>
    <cellStyle name="Decimal [4] U" xfId="122"/>
    <cellStyle name="Emphasis 1" xfId="123"/>
    <cellStyle name="Emphasis 2" xfId="124"/>
    <cellStyle name="Emphasis 3" xfId="125"/>
    <cellStyle name="Fixed" xfId="126"/>
    <cellStyle name="Good 2" xfId="127"/>
    <cellStyle name="Heading 1 2" xfId="128"/>
    <cellStyle name="Heading 1 2 2" xfId="129"/>
    <cellStyle name="Heading 2 2" xfId="130"/>
    <cellStyle name="Heading 2 2 2" xfId="131"/>
    <cellStyle name="Heading 3 2" xfId="132"/>
    <cellStyle name="Heading 3 2 2" xfId="133"/>
    <cellStyle name="Heading 4 2" xfId="134"/>
    <cellStyle name="Heading 4 2 2" xfId="135"/>
    <cellStyle name="HEADING1" xfId="136"/>
    <cellStyle name="Hyperlink 2" xfId="137"/>
    <cellStyle name="Hyperlink 3" xfId="138"/>
    <cellStyle name="Input 2" xfId="139"/>
    <cellStyle name="Input1" xfId="12"/>
    <cellStyle name="Input3" xfId="13"/>
    <cellStyle name="Linked Cell 2" xfId="140"/>
    <cellStyle name="Neutral 2" xfId="141"/>
    <cellStyle name="Normal" xfId="0" builtinId="0"/>
    <cellStyle name="Normal 10" xfId="286"/>
    <cellStyle name="Normal 11" xfId="287"/>
    <cellStyle name="Normal 12" xfId="21"/>
    <cellStyle name="Normal 2" xfId="4"/>
    <cellStyle name="Normal 2 2" xfId="5"/>
    <cellStyle name="Normal 2 2 2" xfId="10"/>
    <cellStyle name="Normal 2 2 3" xfId="16"/>
    <cellStyle name="Normal 2 2 4" xfId="251"/>
    <cellStyle name="Normal 2 2 5" xfId="284"/>
    <cellStyle name="Normal 2 2 6" xfId="256"/>
    <cellStyle name="Normal 3" xfId="8"/>
    <cellStyle name="Normal 3 2" xfId="142"/>
    <cellStyle name="Normal 3 2 2" xfId="20"/>
    <cellStyle name="Normal 3 2 3" xfId="253"/>
    <cellStyle name="Normal 3 2 4" xfId="282"/>
    <cellStyle name="Normal 3 2 5" xfId="258"/>
    <cellStyle name="Normal 3 3" xfId="143"/>
    <cellStyle name="Normal 3 4" xfId="17"/>
    <cellStyle name="Normal 3 5" xfId="269"/>
    <cellStyle name="Normal 3 6" xfId="268"/>
    <cellStyle name="Normal 3 7" xfId="273"/>
    <cellStyle name="Normal 31" xfId="144"/>
    <cellStyle name="Normal 4 2" xfId="145"/>
    <cellStyle name="Normal 4 3" xfId="146"/>
    <cellStyle name="Normal 4 4" xfId="270"/>
    <cellStyle name="Normal 4 5" xfId="267"/>
    <cellStyle name="Normal 4 6" xfId="274"/>
    <cellStyle name="Normal 5" xfId="147"/>
    <cellStyle name="Normal 5 2" xfId="148"/>
    <cellStyle name="Normal 6" xfId="149"/>
    <cellStyle name="Normal 7" xfId="19"/>
    <cellStyle name="Normal 8" xfId="150"/>
    <cellStyle name="Normal U" xfId="151"/>
    <cellStyle name="Note 2 2" xfId="152"/>
    <cellStyle name="Note 2 2 2" xfId="153"/>
    <cellStyle name="Note 2 2 3" xfId="272"/>
    <cellStyle name="Note 2 2 4" xfId="264"/>
    <cellStyle name="Note 2 2 5" xfId="278"/>
    <cellStyle name="Note 2 3" xfId="271"/>
    <cellStyle name="Note 2 4" xfId="265"/>
    <cellStyle name="Note 2 5" xfId="277"/>
    <cellStyle name="Output 2" xfId="154"/>
    <cellStyle name="Percent" xfId="3" builtinId="5"/>
    <cellStyle name="Percent [2]" xfId="155"/>
    <cellStyle name="Percent [2] 2" xfId="156"/>
    <cellStyle name="Percent [2] U" xfId="157"/>
    <cellStyle name="Percent 2" xfId="9"/>
    <cellStyle name="Percent 2 2" xfId="158"/>
    <cellStyle name="Percent 2 3" xfId="159"/>
    <cellStyle name="Percent 3 2" xfId="160"/>
    <cellStyle name="Percent 3 3" xfId="275"/>
    <cellStyle name="Percent 3 4" xfId="262"/>
    <cellStyle name="Percent 3 5" xfId="280"/>
    <cellStyle name="Percent 4" xfId="161"/>
    <cellStyle name="Percent 4 2" xfId="162"/>
    <cellStyle name="Percent 5" xfId="163"/>
    <cellStyle name="Percent 6" xfId="164"/>
    <cellStyle name="SAPBEXaggData" xfId="165"/>
    <cellStyle name="SAPBEXaggData 2" xfId="166"/>
    <cellStyle name="SAPBEXaggDataEmph" xfId="167"/>
    <cellStyle name="SAPBEXaggItem" xfId="168"/>
    <cellStyle name="SAPBEXaggItem 2" xfId="169"/>
    <cellStyle name="SAPBEXaggItemX" xfId="170"/>
    <cellStyle name="SAPBEXchaText" xfId="171"/>
    <cellStyle name="SAPBEXchaText 2" xfId="172"/>
    <cellStyle name="SAPBEXexcBad7" xfId="173"/>
    <cellStyle name="SAPBEXexcBad7 2" xfId="174"/>
    <cellStyle name="SAPBEXexcBad8" xfId="175"/>
    <cellStyle name="SAPBEXexcBad8 2" xfId="176"/>
    <cellStyle name="SAPBEXexcBad9" xfId="177"/>
    <cellStyle name="SAPBEXexcBad9 2" xfId="178"/>
    <cellStyle name="SAPBEXexcCritical4" xfId="179"/>
    <cellStyle name="SAPBEXexcCritical4 2" xfId="180"/>
    <cellStyle name="SAPBEXexcCritical5" xfId="181"/>
    <cellStyle name="SAPBEXexcCritical5 2" xfId="182"/>
    <cellStyle name="SAPBEXexcCritical6" xfId="183"/>
    <cellStyle name="SAPBEXexcCritical6 2" xfId="184"/>
    <cellStyle name="SAPBEXexcGood1" xfId="185"/>
    <cellStyle name="SAPBEXexcGood1 2" xfId="186"/>
    <cellStyle name="SAPBEXexcGood2" xfId="187"/>
    <cellStyle name="SAPBEXexcGood2 2" xfId="188"/>
    <cellStyle name="SAPBEXexcGood3" xfId="189"/>
    <cellStyle name="SAPBEXexcGood3 2" xfId="190"/>
    <cellStyle name="SAPBEXfilterDrill" xfId="191"/>
    <cellStyle name="SAPBEXfilterDrill 2" xfId="192"/>
    <cellStyle name="SAPBEXfilterItem" xfId="193"/>
    <cellStyle name="SAPBEXfilterItem 2" xfId="194"/>
    <cellStyle name="SAPBEXfilterItem 3" xfId="195"/>
    <cellStyle name="SAPBEXfilterText" xfId="196"/>
    <cellStyle name="SAPBEXformats" xfId="197"/>
    <cellStyle name="SAPBEXformats 2" xfId="198"/>
    <cellStyle name="SAPBEXheaderItem" xfId="199"/>
    <cellStyle name="SAPBEXheaderText" xfId="200"/>
    <cellStyle name="SAPBEXHLevel0" xfId="201"/>
    <cellStyle name="SAPBEXHLevel0 2" xfId="202"/>
    <cellStyle name="SAPBEXHLevel0X" xfId="203"/>
    <cellStyle name="SAPBEXHLevel0X 2" xfId="204"/>
    <cellStyle name="SAPBEXHLevel1" xfId="205"/>
    <cellStyle name="SAPBEXHLevel1 2" xfId="206"/>
    <cellStyle name="SAPBEXHLevel1X" xfId="207"/>
    <cellStyle name="SAPBEXHLevel1X 2" xfId="208"/>
    <cellStyle name="SAPBEXHLevel2" xfId="209"/>
    <cellStyle name="SAPBEXHLevel2 2" xfId="210"/>
    <cellStyle name="SAPBEXHLevel2X" xfId="211"/>
    <cellStyle name="SAPBEXHLevel2X 2" xfId="212"/>
    <cellStyle name="SAPBEXHLevel3" xfId="213"/>
    <cellStyle name="SAPBEXHLevel3 2" xfId="214"/>
    <cellStyle name="SAPBEXHLevel3X" xfId="215"/>
    <cellStyle name="SAPBEXHLevel3X 2" xfId="216"/>
    <cellStyle name="SAPBEXinputData" xfId="217"/>
    <cellStyle name="SAPBEXinputData 2" xfId="218"/>
    <cellStyle name="SAPBEXresData" xfId="219"/>
    <cellStyle name="SAPBEXresData 2" xfId="220"/>
    <cellStyle name="SAPBEXresDataEmph" xfId="221"/>
    <cellStyle name="SAPBEXresItem" xfId="222"/>
    <cellStyle name="SAPBEXresItem 2" xfId="223"/>
    <cellStyle name="SAPBEXresItemX" xfId="224"/>
    <cellStyle name="SAPBEXresItemX 2" xfId="225"/>
    <cellStyle name="SAPBEXstdData" xfId="226"/>
    <cellStyle name="SAPBEXstdData 2" xfId="227"/>
    <cellStyle name="SAPBEXstdData 3" xfId="228"/>
    <cellStyle name="SAPBEXstdDataEmph" xfId="229"/>
    <cellStyle name="SAPBEXstdItem" xfId="230"/>
    <cellStyle name="SAPBEXstdItem 2" xfId="231"/>
    <cellStyle name="SAPBEXstdItem 3" xfId="232"/>
    <cellStyle name="SAPBEXstdItemX" xfId="233"/>
    <cellStyle name="SAPBEXstdItemX 2" xfId="234"/>
    <cellStyle name="SAPBEXstdItemX 3" xfId="235"/>
    <cellStyle name="SAPBEXtitle" xfId="236"/>
    <cellStyle name="SAPBEXtitle 2" xfId="237"/>
    <cellStyle name="SAPBEXundefined" xfId="238"/>
    <cellStyle name="Sheet Title" xfId="239"/>
    <cellStyle name="Style 1" xfId="14"/>
    <cellStyle name="Table Heading" xfId="240"/>
    <cellStyle name="Total 1" xfId="241"/>
    <cellStyle name="Total 2" xfId="242"/>
    <cellStyle name="Total 2 2" xfId="243"/>
    <cellStyle name="Total 3" xfId="244"/>
    <cellStyle name="Total 3 2" xfId="245"/>
    <cellStyle name="Total 4" xfId="246"/>
    <cellStyle name="Total 4 2" xfId="247"/>
    <cellStyle name="Total 5" xfId="248"/>
    <cellStyle name="Warning" xfId="249"/>
    <cellStyle name="Warning Text 2" xfId="25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autoTitleDeleted val="1"/>
    <c:plotArea>
      <c:layout>
        <c:manualLayout>
          <c:layoutTarget val="inner"/>
          <c:xMode val="edge"/>
          <c:yMode val="edge"/>
          <c:x val="0.20172711571675303"/>
          <c:y val="3.2577079697498582E-2"/>
          <c:w val="0.79101899827288424"/>
          <c:h val="0.8214077952297848"/>
        </c:manualLayout>
      </c:layout>
      <c:barChart>
        <c:barDir val="col"/>
        <c:grouping val="clustered"/>
        <c:ser>
          <c:idx val="1"/>
          <c:order val="0"/>
          <c:tx>
            <c:v>Annual building block revenue requirement (unsmoothed revenue)</c:v>
          </c:tx>
          <c:cat>
            <c:strRef>
              <c:f>Smoothing!$F$4:$K$4</c:f>
              <c:strCache>
                <c:ptCount val="6"/>
                <c:pt idx="0">
                  <c:v>2011-12</c:v>
                </c:pt>
                <c:pt idx="1">
                  <c:v>2012-13</c:v>
                </c:pt>
                <c:pt idx="2">
                  <c:v>2013-14</c:v>
                </c:pt>
                <c:pt idx="3">
                  <c:v>2014-15</c:v>
                </c:pt>
                <c:pt idx="4">
                  <c:v>2015-16</c:v>
                </c:pt>
                <c:pt idx="5">
                  <c:v>2016-17</c:v>
                </c:pt>
              </c:strCache>
            </c:strRef>
          </c:cat>
          <c:val>
            <c:numRef>
              <c:f>(Smoothing!$F$8,Smoothing!$G$7:$K$7)</c:f>
              <c:numCache>
                <c:formatCode>_-* #,##0.00_-;\-* #,##0.00_-;_-* "-"??_-;_-@_-</c:formatCode>
                <c:ptCount val="6"/>
                <c:pt idx="1">
                  <c:v>782.98330735752972</c:v>
                </c:pt>
                <c:pt idx="2">
                  <c:v>861.53581266648541</c:v>
                </c:pt>
                <c:pt idx="3">
                  <c:v>920.32944462641433</c:v>
                </c:pt>
                <c:pt idx="4">
                  <c:v>976.65083711798445</c:v>
                </c:pt>
                <c:pt idx="5">
                  <c:v>1035.2622797089041</c:v>
                </c:pt>
              </c:numCache>
            </c:numRef>
          </c:val>
        </c:ser>
        <c:axId val="110349312"/>
        <c:axId val="54854784"/>
      </c:barChart>
      <c:lineChart>
        <c:grouping val="standard"/>
        <c:ser>
          <c:idx val="0"/>
          <c:order val="1"/>
          <c:tx>
            <c:v>Annual expected MAR (smoothed revenue)</c:v>
          </c:tx>
          <c:marker>
            <c:symbol val="none"/>
          </c:marker>
          <c:cat>
            <c:strRef>
              <c:f>Smoothing!$F$4:$K$4</c:f>
              <c:strCache>
                <c:ptCount val="6"/>
                <c:pt idx="0">
                  <c:v>2011-12</c:v>
                </c:pt>
                <c:pt idx="1">
                  <c:v>2012-13</c:v>
                </c:pt>
                <c:pt idx="2">
                  <c:v>2013-14</c:v>
                </c:pt>
                <c:pt idx="3">
                  <c:v>2014-15</c:v>
                </c:pt>
                <c:pt idx="4">
                  <c:v>2015-16</c:v>
                </c:pt>
                <c:pt idx="5">
                  <c:v>2016-17</c:v>
                </c:pt>
              </c:strCache>
            </c:strRef>
          </c:cat>
          <c:val>
            <c:numRef>
              <c:f>'Revenue summary'!$F$21:$K$21</c:f>
              <c:numCache>
                <c:formatCode>_-* #,##0.00_-;\-* #,##0.00_-;_-* "-"??_-;_-@_-</c:formatCode>
                <c:ptCount val="6"/>
                <c:pt idx="0">
                  <c:v>827.8</c:v>
                </c:pt>
                <c:pt idx="1">
                  <c:v>825.5</c:v>
                </c:pt>
                <c:pt idx="2">
                  <c:v>866.89636745687346</c:v>
                </c:pt>
                <c:pt idx="3">
                  <c:v>910.36863950323755</c:v>
                </c:pt>
                <c:pt idx="4">
                  <c:v>956.02091657421261</c:v>
                </c:pt>
                <c:pt idx="5">
                  <c:v>1003.9625194318298</c:v>
                </c:pt>
              </c:numCache>
            </c:numRef>
          </c:val>
        </c:ser>
        <c:marker val="1"/>
        <c:axId val="110349312"/>
        <c:axId val="54854784"/>
      </c:lineChart>
      <c:catAx>
        <c:axId val="110349312"/>
        <c:scaling>
          <c:orientation val="minMax"/>
        </c:scaling>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6321243523315"/>
              <c:y val="0.94227499049529861"/>
            </c:manualLayout>
          </c:layout>
          <c:spPr>
            <a:noFill/>
            <a:ln w="25400">
              <a:noFill/>
            </a:ln>
          </c:spPr>
        </c:title>
        <c:numFmt formatCode="General" sourceLinked="1"/>
        <c:majorTickMark val="cross"/>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54784"/>
        <c:crosses val="autoZero"/>
        <c:lblAlgn val="ctr"/>
        <c:lblOffset val="100"/>
        <c:tickLblSkip val="1"/>
        <c:tickMarkSkip val="1"/>
      </c:catAx>
      <c:valAx>
        <c:axId val="54854784"/>
        <c:scaling>
          <c:orientation val="minMax"/>
          <c:min val="0"/>
        </c:scaling>
        <c:axPos val="l"/>
        <c:majorGridlines/>
        <c:title>
          <c:tx>
            <c:rich>
              <a:bodyPr rot="0" vert="horz"/>
              <a:lstStyle/>
              <a:p>
                <a:pPr>
                  <a:defRPr sz="1200" b="1" i="0" u="none" strike="noStrike" baseline="0">
                    <a:solidFill>
                      <a:srgbClr val="000000"/>
                    </a:solidFill>
                    <a:latin typeface="Arial"/>
                    <a:ea typeface="Arial"/>
                    <a:cs typeface="Arial"/>
                  </a:defRPr>
                </a:pPr>
                <a:r>
                  <a:rPr lang="en-AU" sz="1200"/>
                  <a:t>($million, nominal)</a:t>
                </a:r>
              </a:p>
            </c:rich>
          </c:tx>
          <c:layout>
            <c:manualLayout>
              <c:xMode val="edge"/>
              <c:yMode val="edge"/>
              <c:x val="5.8721934369602834E-3"/>
              <c:y val="0.42796425315945613"/>
            </c:manualLayout>
          </c:layout>
          <c:spPr>
            <a:noFill/>
            <a:ln w="25400">
              <a:noFill/>
            </a:ln>
          </c:spPr>
        </c:title>
        <c:numFmt formatCode="0" sourceLinked="0"/>
        <c:majorTickMark val="cross"/>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349312"/>
        <c:crosses val="autoZero"/>
        <c:crossBetween val="between"/>
      </c:valAx>
      <c:spPr>
        <a:noFill/>
        <a:ln w="25400">
          <a:noFill/>
        </a:ln>
      </c:spPr>
    </c:plotArea>
    <c:legend>
      <c:legendPos val="b"/>
      <c:layout>
        <c:manualLayout>
          <c:xMode val="edge"/>
          <c:yMode val="edge"/>
          <c:x val="1.3816925734024181E-3"/>
          <c:y val="0.93608552857594352"/>
          <c:w val="0.99276003971006066"/>
          <c:h val="5.4606734367628341E-2"/>
        </c:manualLayout>
      </c:layout>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AU"/>
  <c:chart>
    <c:autoTitleDeleted val="1"/>
    <c:plotArea>
      <c:layout>
        <c:manualLayout>
          <c:layoutTarget val="inner"/>
          <c:xMode val="edge"/>
          <c:yMode val="edge"/>
          <c:x val="0.22210708117443895"/>
          <c:y val="4.7120418848167554E-2"/>
          <c:w val="0.75716753022452565"/>
          <c:h val="0.89117313215429261"/>
        </c:manualLayout>
      </c:layout>
      <c:lineChart>
        <c:grouping val="standard"/>
        <c:ser>
          <c:idx val="2"/>
          <c:order val="0"/>
          <c:tx>
            <c:v>Nominal price path</c:v>
          </c:tx>
          <c:cat>
            <c:strRef>
              <c:f>Smoothing!$F$4:$K$4</c:f>
              <c:strCache>
                <c:ptCount val="6"/>
                <c:pt idx="0">
                  <c:v>2011-12</c:v>
                </c:pt>
                <c:pt idx="1">
                  <c:v>2012-13</c:v>
                </c:pt>
                <c:pt idx="2">
                  <c:v>2013-14</c:v>
                </c:pt>
                <c:pt idx="3">
                  <c:v>2014-15</c:v>
                </c:pt>
                <c:pt idx="4">
                  <c:v>2015-16</c:v>
                </c:pt>
                <c:pt idx="5">
                  <c:v>2016-17</c:v>
                </c:pt>
              </c:strCache>
            </c:strRef>
          </c:cat>
          <c:val>
            <c:numRef>
              <c:f>'Price path (nominal)'!$F$12:$K$12</c:f>
              <c:numCache>
                <c:formatCode>_-* #,##0.00_-;\-* #,##0.00_-;_-* "-"??_-;_-@_-</c:formatCode>
                <c:ptCount val="6"/>
                <c:pt idx="0">
                  <c:v>16.685143006873197</c:v>
                </c:pt>
                <c:pt idx="1">
                  <c:v>16.719689830179838</c:v>
                </c:pt>
                <c:pt idx="2">
                  <c:v>16.858382640736874</c:v>
                </c:pt>
                <c:pt idx="3">
                  <c:v>16.721566317159148</c:v>
                </c:pt>
                <c:pt idx="4">
                  <c:v>16.807233337588283</c:v>
                </c:pt>
                <c:pt idx="5">
                  <c:v>17.387862058123758</c:v>
                </c:pt>
              </c:numCache>
            </c:numRef>
          </c:val>
        </c:ser>
        <c:marker val="1"/>
        <c:axId val="54871168"/>
        <c:axId val="54872704"/>
      </c:lineChart>
      <c:catAx>
        <c:axId val="54871168"/>
        <c:scaling>
          <c:orientation val="minMax"/>
        </c:scaling>
        <c:axPos val="b"/>
        <c:numFmt formatCode="General" sourceLinked="1"/>
        <c:majorTickMark val="cross"/>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72704"/>
        <c:crosses val="autoZero"/>
        <c:lblAlgn val="ctr"/>
        <c:lblOffset val="100"/>
        <c:tickLblSkip val="1"/>
        <c:tickMarkSkip val="1"/>
      </c:catAx>
      <c:valAx>
        <c:axId val="54872704"/>
        <c:scaling>
          <c:orientation val="minMax"/>
          <c:max val="30"/>
          <c:min val="0"/>
        </c:scaling>
        <c:axPos val="l"/>
        <c:majorGridlines/>
        <c:title>
          <c:tx>
            <c:rich>
              <a:bodyPr rot="0" vert="horz"/>
              <a:lstStyle/>
              <a:p>
                <a:pPr>
                  <a:defRPr sz="1200" b="1" i="0" u="none" strike="noStrike" baseline="0">
                    <a:solidFill>
                      <a:srgbClr val="000000"/>
                    </a:solidFill>
                    <a:latin typeface="Arial"/>
                    <a:ea typeface="Arial"/>
                    <a:cs typeface="Arial"/>
                  </a:defRPr>
                </a:pPr>
                <a:r>
                  <a:rPr lang="en-AU" sz="1200"/>
                  <a:t>Indicative transmission price path</a:t>
                </a:r>
              </a:p>
              <a:p>
                <a:pPr>
                  <a:defRPr sz="1200" b="1" i="0" u="none" strike="noStrike" baseline="0">
                    <a:solidFill>
                      <a:srgbClr val="000000"/>
                    </a:solidFill>
                    <a:latin typeface="Arial"/>
                    <a:ea typeface="Arial"/>
                    <a:cs typeface="Arial"/>
                  </a:defRPr>
                </a:pPr>
                <a:r>
                  <a:rPr lang="en-AU" sz="1200"/>
                  <a:t>($/MWh, nominal)</a:t>
                </a:r>
              </a:p>
            </c:rich>
          </c:tx>
          <c:layout>
            <c:manualLayout>
              <c:xMode val="edge"/>
              <c:yMode val="edge"/>
              <c:x val="5.1813471502591395E-3"/>
              <c:y val="0.44991512186631122"/>
            </c:manualLayout>
          </c:layout>
          <c:spPr>
            <a:noFill/>
            <a:ln w="25400">
              <a:noFill/>
            </a:ln>
          </c:spPr>
        </c:title>
        <c:numFmt formatCode="0" sourceLinked="0"/>
        <c:majorTickMark val="cross"/>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871168"/>
        <c:crosses val="autoZero"/>
        <c:crossBetween val="between"/>
        <c:majorUnit val="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AU"/>
  <c:chart>
    <c:autoTitleDeleted val="1"/>
    <c:plotArea>
      <c:layout>
        <c:manualLayout>
          <c:layoutTarget val="inner"/>
          <c:xMode val="edge"/>
          <c:yMode val="edge"/>
          <c:x val="0.11018998272884284"/>
          <c:y val="4.0721349621873147E-2"/>
          <c:w val="0.85837651122625158"/>
          <c:h val="0.802792321116927"/>
        </c:manualLayout>
      </c:layout>
      <c:barChart>
        <c:barDir val="col"/>
        <c:grouping val="stacked"/>
        <c:ser>
          <c:idx val="0"/>
          <c:order val="0"/>
          <c:tx>
            <c:strRef>
              <c:f>Analysis!$F$109</c:f>
              <c:strCache>
                <c:ptCount val="1"/>
                <c:pt idx="0">
                  <c:v>Return on capital</c:v>
                </c:pt>
              </c:strCache>
            </c:strRef>
          </c:tx>
          <c:cat>
            <c:strRef>
              <c:f>Smoothing!$G$4:$K$4</c:f>
              <c:strCache>
                <c:ptCount val="5"/>
                <c:pt idx="0">
                  <c:v>2012-13</c:v>
                </c:pt>
                <c:pt idx="1">
                  <c:v>2013-14</c:v>
                </c:pt>
                <c:pt idx="2">
                  <c:v>2014-15</c:v>
                </c:pt>
                <c:pt idx="3">
                  <c:v>2015-16</c:v>
                </c:pt>
                <c:pt idx="4">
                  <c:v>2016-17</c:v>
                </c:pt>
              </c:strCache>
            </c:strRef>
          </c:cat>
          <c:val>
            <c:numRef>
              <c:f>Analysis!$G$109:$K$109</c:f>
              <c:numCache>
                <c:formatCode>_-* #,##0.0_-;\-* #,##0.0_-;_-* "-"??_-;_-@_-</c:formatCode>
                <c:ptCount val="5"/>
                <c:pt idx="0">
                  <c:v>546.72298161425852</c:v>
                </c:pt>
                <c:pt idx="1">
                  <c:v>590.1513634351262</c:v>
                </c:pt>
                <c:pt idx="2">
                  <c:v>627.41055170050038</c:v>
                </c:pt>
                <c:pt idx="3">
                  <c:v>668.95417353549874</c:v>
                </c:pt>
                <c:pt idx="4">
                  <c:v>708.75762380588253</c:v>
                </c:pt>
              </c:numCache>
            </c:numRef>
          </c:val>
        </c:ser>
        <c:ser>
          <c:idx val="1"/>
          <c:order val="1"/>
          <c:tx>
            <c:strRef>
              <c:f>Analysis!$F$110</c:f>
              <c:strCache>
                <c:ptCount val="1"/>
                <c:pt idx="0">
                  <c:v>Opex allowance</c:v>
                </c:pt>
              </c:strCache>
            </c:strRef>
          </c:tx>
          <c:cat>
            <c:strRef>
              <c:f>Smoothing!$G$4:$K$4</c:f>
              <c:strCache>
                <c:ptCount val="5"/>
                <c:pt idx="0">
                  <c:v>2012-13</c:v>
                </c:pt>
                <c:pt idx="1">
                  <c:v>2013-14</c:v>
                </c:pt>
                <c:pt idx="2">
                  <c:v>2014-15</c:v>
                </c:pt>
                <c:pt idx="3">
                  <c:v>2015-16</c:v>
                </c:pt>
                <c:pt idx="4">
                  <c:v>2016-17</c:v>
                </c:pt>
              </c:strCache>
            </c:strRef>
          </c:cat>
          <c:val>
            <c:numRef>
              <c:f>Analysis!$G$110:$K$110</c:f>
              <c:numCache>
                <c:formatCode>_-* #,##0.0_-;\-* #,##0.0_-;_-* "-"??_-;_-@_-</c:formatCode>
                <c:ptCount val="5"/>
                <c:pt idx="0">
                  <c:v>184.5324057072761</c:v>
                </c:pt>
                <c:pt idx="1">
                  <c:v>193.14268115169619</c:v>
                </c:pt>
                <c:pt idx="2">
                  <c:v>201.10413821528041</c:v>
                </c:pt>
                <c:pt idx="3">
                  <c:v>211.31234581771864</c:v>
                </c:pt>
                <c:pt idx="4">
                  <c:v>222.27784214566469</c:v>
                </c:pt>
              </c:numCache>
            </c:numRef>
          </c:val>
        </c:ser>
        <c:ser>
          <c:idx val="4"/>
          <c:order val="2"/>
          <c:tx>
            <c:strRef>
              <c:f>Analysis!$F$111</c:f>
              <c:strCache>
                <c:ptCount val="1"/>
                <c:pt idx="0">
                  <c:v>Efficiency carryover</c:v>
                </c:pt>
              </c:strCache>
            </c:strRef>
          </c:tx>
          <c:spPr>
            <a:solidFill>
              <a:srgbClr val="FFFF00"/>
            </a:solidFill>
          </c:spPr>
          <c:val>
            <c:numRef>
              <c:f>Analysis!$G$111:$K$111</c:f>
              <c:numCache>
                <c:formatCode>_-* #,##0.0_-;\-* #,##0.0_-;_-* "-"??_-;_-@_-</c:formatCode>
                <c:ptCount val="5"/>
                <c:pt idx="0">
                  <c:v>-4.2187029258997955</c:v>
                </c:pt>
                <c:pt idx="1">
                  <c:v>-0.43957897604705415</c:v>
                </c:pt>
                <c:pt idx="2">
                  <c:v>-3.1738979175686226</c:v>
                </c:pt>
                <c:pt idx="3">
                  <c:v>3.8590469508413872</c:v>
                </c:pt>
                <c:pt idx="4">
                  <c:v>0</c:v>
                </c:pt>
              </c:numCache>
            </c:numRef>
          </c:val>
        </c:ser>
        <c:ser>
          <c:idx val="2"/>
          <c:order val="3"/>
          <c:tx>
            <c:strRef>
              <c:f>Analysis!$F$112</c:f>
              <c:strCache>
                <c:ptCount val="1"/>
                <c:pt idx="0">
                  <c:v>Return of capital</c:v>
                </c:pt>
              </c:strCache>
            </c:strRef>
          </c:tx>
          <c:val>
            <c:numRef>
              <c:f>Analysis!$G$112:$K$112</c:f>
              <c:numCache>
                <c:formatCode>_-* #,##0.0_-;\-* #,##0.0_-;_-* "-"??_-;_-@_-</c:formatCode>
                <c:ptCount val="5"/>
                <c:pt idx="0">
                  <c:v>40.913515297985924</c:v>
                </c:pt>
                <c:pt idx="1">
                  <c:v>62.754606692881566</c:v>
                </c:pt>
                <c:pt idx="2">
                  <c:v>76.681101322331784</c:v>
                </c:pt>
                <c:pt idx="3">
                  <c:v>73.790281393469286</c:v>
                </c:pt>
                <c:pt idx="4">
                  <c:v>83.822864412778102</c:v>
                </c:pt>
              </c:numCache>
            </c:numRef>
          </c:val>
        </c:ser>
        <c:ser>
          <c:idx val="3"/>
          <c:order val="4"/>
          <c:tx>
            <c:strRef>
              <c:f>Analysis!$F$113</c:f>
              <c:strCache>
                <c:ptCount val="1"/>
                <c:pt idx="0">
                  <c:v>Net tax allowance</c:v>
                </c:pt>
              </c:strCache>
            </c:strRef>
          </c:tx>
          <c:val>
            <c:numRef>
              <c:f>Analysis!$G$113:$K$113</c:f>
              <c:numCache>
                <c:formatCode>_-* #,##0.0_-;\-* #,##0.0_-;_-* "-"?_-;_-@_-</c:formatCode>
                <c:ptCount val="5"/>
                <c:pt idx="0">
                  <c:v>15.033107663909011</c:v>
                </c:pt>
                <c:pt idx="1">
                  <c:v>15.926740362828465</c:v>
                </c:pt>
                <c:pt idx="2">
                  <c:v>18.30755130587039</c:v>
                </c:pt>
                <c:pt idx="3">
                  <c:v>18.73498942045633</c:v>
                </c:pt>
                <c:pt idx="4">
                  <c:v>20.403949344578599</c:v>
                </c:pt>
              </c:numCache>
            </c:numRef>
          </c:val>
        </c:ser>
        <c:overlap val="100"/>
        <c:axId val="54900224"/>
        <c:axId val="54901760"/>
      </c:barChart>
      <c:catAx>
        <c:axId val="54900224"/>
        <c:scaling>
          <c:orientation val="minMax"/>
        </c:scaling>
        <c:axPos val="b"/>
        <c:numFmt formatCode="General" sourceLinked="1"/>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901760"/>
        <c:crosses val="autoZero"/>
        <c:auto val="1"/>
        <c:lblAlgn val="ctr"/>
        <c:lblOffset val="100"/>
        <c:tickLblSkip val="1"/>
        <c:tickMarkSkip val="1"/>
      </c:catAx>
      <c:valAx>
        <c:axId val="54901760"/>
        <c:scaling>
          <c:orientation val="minMax"/>
          <c:min val="0"/>
        </c:scaling>
        <c:axPos val="l"/>
        <c:majorGridlines>
          <c:spPr>
            <a:ln w="12700">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en-AU" sz="1400"/>
                  <a:t>($m, nominal)</a:t>
                </a:r>
              </a:p>
            </c:rich>
          </c:tx>
          <c:layout>
            <c:manualLayout>
              <c:xMode val="edge"/>
              <c:yMode val="edge"/>
              <c:x val="8.2901554404145039E-3"/>
              <c:y val="0.34639219835740537"/>
            </c:manualLayout>
          </c:layout>
          <c:spPr>
            <a:noFill/>
            <a:ln w="25400">
              <a:noFill/>
            </a:ln>
          </c:spPr>
        </c:title>
        <c:numFmt formatCode="&quot;$&quot;#,##0" sourceLinked="0"/>
        <c:tickLblPos val="nextTo"/>
        <c:spPr>
          <a:ln w="254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900224"/>
        <c:crosses val="autoZero"/>
        <c:crossBetween val="between"/>
      </c:valAx>
    </c:plotArea>
    <c:legend>
      <c:legendPos val="b"/>
      <c:layout/>
      <c:spPr>
        <a:solidFill>
          <a:srgbClr val="FFFFFF"/>
        </a:solidFill>
        <a:ln w="25400">
          <a:noFill/>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Chart3"/>
  <sheetViews>
    <sheetView zoomScale="139" workbookViewId="0" zoomToFit="1"/>
  </sheetViews>
  <pageMargins left="0.74803149606299213" right="0.74803149606299213" top="0.98425196850393704" bottom="0.98425196850393704" header="0.51181102362204722" footer="0.51181102362204722"/>
  <pageSetup paperSize="9" orientation="landscape" r:id="rId1"/>
  <headerFooter alignWithMargins="0">
    <oddHeader>&amp;A</oddHeader>
    <oddFooter>&amp;CPage &amp;P
Powerlink - CONFIDENTIAL</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zoomScale="139" workbookViewId="0" zoomToFit="1"/>
  </sheetViews>
  <pageMargins left="0.74803149606299213" right="0.74803149606299213" top="0.98425196850393704" bottom="0.98425196850393704" header="0.51181102362204722" footer="0.51181102362204722"/>
  <pageSetup paperSize="9" orientation="landscape" r:id="rId1"/>
  <headerFooter alignWithMargins="0">
    <oddHeader>&amp;A</oddHeader>
    <oddFooter>&amp;L&amp;8&amp;F
&amp;A&amp;C&amp;8Page &amp;P
Powerlink - CONFIDENTIAL</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zoomScale="139" workbookViewId="0" zoomToFit="1"/>
  </sheetViews>
  <pageMargins left="0.74803149606299213" right="0.74803149606299213" top="0.98425196850393704" bottom="0.98425196850393704" header="0.51181102362204722" footer="0.51181102362204722"/>
  <pageSetup paperSize="9" orientation="landscape" horizontalDpi="4294967292" r:id="rId1"/>
  <headerFooter alignWithMargins="0">
    <oddFooter>&amp;L&amp;8&amp;F
&amp;A&amp;C&amp;8Page &amp;P of &amp;N
Powerlink - CONFIDENTIAL</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0</xdr:rowOff>
    </xdr:from>
    <xdr:to>
      <xdr:col>1</xdr:col>
      <xdr:colOff>247650</xdr:colOff>
      <xdr:row>35</xdr:row>
      <xdr:rowOff>38100</xdr:rowOff>
    </xdr:to>
    <xdr:grpSp>
      <xdr:nvGrpSpPr>
        <xdr:cNvPr id="181603" name="Group 14"/>
        <xdr:cNvGrpSpPr>
          <a:grpSpLocks/>
        </xdr:cNvGrpSpPr>
      </xdr:nvGrpSpPr>
      <xdr:grpSpPr bwMode="auto">
        <a:xfrm>
          <a:off x="9525" y="3709147"/>
          <a:ext cx="395007" cy="4935071"/>
          <a:chOff x="3" y="391"/>
          <a:chExt cx="41" cy="512"/>
        </a:xfrm>
      </xdr:grpSpPr>
      <xdr:sp macro="" textlink="">
        <xdr:nvSpPr>
          <xdr:cNvPr id="122888" name="Line 8"/>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81612" name="Oval 9"/>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2890" name="WordArt 10"/>
          <xdr:cNvSpPr>
            <a:spLocks noChangeArrowheads="1" noChangeShapeType="1" noTextEdit="1"/>
          </xdr:cNvSpPr>
        </xdr:nvSpPr>
        <xdr:spPr bwMode="auto">
          <a:xfrm rot="-16200000">
            <a:off x="-117" y="560"/>
            <a:ext cx="271"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22891" name="WordArt 11"/>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2892" name="Text Box 12"/>
          <xdr:cNvSpPr txBox="1">
            <a:spLocks noChangeArrowheads="1"/>
          </xdr:cNvSpPr>
        </xdr:nvSpPr>
        <xdr:spPr bwMode="auto">
          <a:xfrm>
            <a:off x="15" y="723"/>
            <a:ext cx="8" cy="20"/>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xdr:from>
      <xdr:col>1</xdr:col>
      <xdr:colOff>66675</xdr:colOff>
      <xdr:row>7</xdr:row>
      <xdr:rowOff>76200</xdr:rowOff>
    </xdr:from>
    <xdr:to>
      <xdr:col>3</xdr:col>
      <xdr:colOff>228600</xdr:colOff>
      <xdr:row>8</xdr:row>
      <xdr:rowOff>85725</xdr:rowOff>
    </xdr:to>
    <xdr:grpSp>
      <xdr:nvGrpSpPr>
        <xdr:cNvPr id="181604" name="Group 67"/>
        <xdr:cNvGrpSpPr>
          <a:grpSpLocks/>
        </xdr:cNvGrpSpPr>
      </xdr:nvGrpSpPr>
      <xdr:grpSpPr bwMode="auto">
        <a:xfrm>
          <a:off x="223557" y="3124200"/>
          <a:ext cx="1820396" cy="356907"/>
          <a:chOff x="2" y="144"/>
          <a:chExt cx="209" cy="37"/>
        </a:xfrm>
      </xdr:grpSpPr>
      <xdr:grpSp>
        <xdr:nvGrpSpPr>
          <xdr:cNvPr id="181606" name="Group 68"/>
          <xdr:cNvGrpSpPr>
            <a:grpSpLocks/>
          </xdr:cNvGrpSpPr>
        </xdr:nvGrpSpPr>
        <xdr:grpSpPr bwMode="auto">
          <a:xfrm>
            <a:off x="2" y="152"/>
            <a:ext cx="200" cy="29"/>
            <a:chOff x="2" y="159"/>
            <a:chExt cx="200" cy="27"/>
          </a:xfrm>
        </xdr:grpSpPr>
        <xdr:sp macro="" textlink="">
          <xdr:nvSpPr>
            <xdr:cNvPr id="181609" name="Oval 69"/>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81610" name="Line 70"/>
            <xdr:cNvSpPr>
              <a:spLocks noChangeShapeType="1"/>
            </xdr:cNvSpPr>
          </xdr:nvSpPr>
          <xdr:spPr bwMode="auto">
            <a:xfrm>
              <a:off x="2" y="186"/>
              <a:ext cx="186" cy="0"/>
            </a:xfrm>
            <a:prstGeom prst="line">
              <a:avLst/>
            </a:prstGeom>
            <a:noFill/>
            <a:ln w="28575">
              <a:solidFill>
                <a:srgbClr val="808080"/>
              </a:solidFill>
              <a:round/>
              <a:headEnd/>
              <a:tailEnd/>
            </a:ln>
          </xdr:spPr>
        </xdr:sp>
      </xdr:grpSp>
      <xdr:sp macro="" textlink="">
        <xdr:nvSpPr>
          <xdr:cNvPr id="181607" name="Rectangle 71"/>
          <xdr:cNvSpPr>
            <a:spLocks noChangeArrowheads="1"/>
          </xdr:cNvSpPr>
        </xdr:nvSpPr>
        <xdr:spPr bwMode="auto">
          <a:xfrm>
            <a:off x="168" y="148"/>
            <a:ext cx="21" cy="32"/>
          </a:xfrm>
          <a:prstGeom prst="rect">
            <a:avLst/>
          </a:prstGeom>
          <a:solidFill>
            <a:srgbClr val="FFCC99"/>
          </a:solidFill>
          <a:ln w="9525" algn="ctr">
            <a:noFill/>
            <a:miter lim="800000"/>
            <a:headEnd/>
            <a:tailEnd/>
          </a:ln>
        </xdr:spPr>
      </xdr:sp>
      <xdr:sp macro="" textlink="">
        <xdr:nvSpPr>
          <xdr:cNvPr id="181608" name="Rectangle 72"/>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28575</xdr:colOff>
      <xdr:row>0</xdr:row>
      <xdr:rowOff>76200</xdr:rowOff>
    </xdr:from>
    <xdr:to>
      <xdr:col>5</xdr:col>
      <xdr:colOff>466725</xdr:colOff>
      <xdr:row>1</xdr:row>
      <xdr:rowOff>266700</xdr:rowOff>
    </xdr:to>
    <xdr:pic>
      <xdr:nvPicPr>
        <xdr:cNvPr id="181605"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28575" y="76200"/>
          <a:ext cx="3467100"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91625" cy="5457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0.33386</cdr:x>
      <cdr:y>0.03263</cdr:y>
    </cdr:from>
    <cdr:to>
      <cdr:x>0.33883</cdr:x>
      <cdr:y>0.85416</cdr:y>
    </cdr:to>
    <cdr:sp macro="" textlink="">
      <cdr:nvSpPr>
        <cdr:cNvPr id="123905" name="Line 1"/>
        <cdr:cNvSpPr>
          <a:spLocks xmlns:a="http://schemas.openxmlformats.org/drawingml/2006/main" noChangeShapeType="1"/>
        </cdr:cNvSpPr>
      </cdr:nvSpPr>
      <cdr:spPr bwMode="auto">
        <a:xfrm xmlns:a="http://schemas.openxmlformats.org/drawingml/2006/main" flipH="1">
          <a:off x="3068687" y="178110"/>
          <a:ext cx="45719" cy="4483746"/>
        </a:xfrm>
        <a:prstGeom xmlns:a="http://schemas.openxmlformats.org/drawingml/2006/main" prst="line">
          <a:avLst/>
        </a:prstGeom>
        <a:noFill xmlns:a="http://schemas.openxmlformats.org/drawingml/2006/main"/>
        <a:ln xmlns:a="http://schemas.openxmlformats.org/drawingml/2006/main" w="12700" cap="flat" cmpd="sng">
          <a:solidFill>
            <a:srgbClr val="000000"/>
          </a:solidFill>
          <a:prstDash val="dash"/>
          <a:round/>
          <a:headEnd/>
          <a:tailEnd/>
        </a:ln>
        <a:effectLst xmlns:a="http://schemas.openxmlformats.org/drawingml/2006/main">
          <a:outerShdw dist="35921" dir="2700000" sx="1000" sy="1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91625" cy="5457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0.41324</cdr:x>
      <cdr:y>0.04966</cdr:y>
    </cdr:from>
    <cdr:to>
      <cdr:x>0.41821</cdr:x>
      <cdr:y>0.93929</cdr:y>
    </cdr:to>
    <cdr:sp macro="" textlink="">
      <cdr:nvSpPr>
        <cdr:cNvPr id="139265" name="Line 1"/>
        <cdr:cNvSpPr>
          <a:spLocks xmlns:a="http://schemas.openxmlformats.org/drawingml/2006/main" noChangeShapeType="1"/>
        </cdr:cNvSpPr>
      </cdr:nvSpPr>
      <cdr:spPr bwMode="auto">
        <a:xfrm xmlns:a="http://schemas.openxmlformats.org/drawingml/2006/main">
          <a:off x="3798347" y="271036"/>
          <a:ext cx="45682" cy="4855444"/>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sx="1000" sy="1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absoluteAnchor>
    <xdr:pos x="0" y="-23232"/>
    <xdr:ext cx="9191625" cy="5457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R13-17%20-%20PTRM%20-%20Third%20Cut%20-%20Apr%202011%20-%20A1003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20Roll%20Forward%20Model%20-%20Proposed%202010%20August.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ersion Control"/>
      <sheetName val="Intro"/>
      <sheetName val="Input"/>
      <sheetName val="WACC"/>
      <sheetName val="Assets"/>
      <sheetName val="Analysis"/>
      <sheetName val="Smoothing"/>
      <sheetName val="PQ RP13-17 Tables"/>
      <sheetName val="Sheet 2"/>
      <sheetName val="Sheet 3"/>
      <sheetName val="PQ Summary"/>
      <sheetName val="Revenue summary"/>
      <sheetName val="Equity raising cost-capex"/>
      <sheetName val="Price path (nominal)"/>
      <sheetName val="Price path (real)"/>
      <sheetName val="Chart 1-MAR"/>
      <sheetName val="Chart 2-Price path"/>
      <sheetName val="Chart 3-Building blocks"/>
    </sheetNames>
    <sheetDataSet>
      <sheetData sheetId="0"/>
      <sheetData sheetId="1"/>
      <sheetData sheetId="2">
        <row r="7">
          <cell r="G7" t="str">
            <v>Transmission Lines (OH-inc wood poles)</v>
          </cell>
          <cell r="K7">
            <v>2891.4036651563783</v>
          </cell>
          <cell r="L7">
            <v>30.151685628357381</v>
          </cell>
          <cell r="M7">
            <v>50</v>
          </cell>
          <cell r="N7">
            <v>2310.320714503227</v>
          </cell>
          <cell r="O7">
            <v>31.4198051748895</v>
          </cell>
          <cell r="P7">
            <v>47.5</v>
          </cell>
        </row>
        <row r="8">
          <cell r="G8" t="str">
            <v>Transmission Lines (UG)</v>
          </cell>
          <cell r="K8">
            <v>50.730323564686358</v>
          </cell>
          <cell r="L8">
            <v>30.189573646202135</v>
          </cell>
          <cell r="M8">
            <v>45</v>
          </cell>
          <cell r="N8">
            <v>23.820498562417423</v>
          </cell>
          <cell r="O8">
            <v>36.084219185087093</v>
          </cell>
          <cell r="P8">
            <v>45</v>
          </cell>
        </row>
        <row r="9">
          <cell r="G9" t="str">
            <v>Transmission Lines (LE)</v>
          </cell>
          <cell r="K9">
            <v>16.564820297642953</v>
          </cell>
          <cell r="L9">
            <v>15</v>
          </cell>
          <cell r="M9">
            <v>15</v>
          </cell>
          <cell r="N9">
            <v>15.934000000000001</v>
          </cell>
          <cell r="O9">
            <v>15</v>
          </cell>
          <cell r="P9">
            <v>15</v>
          </cell>
        </row>
        <row r="10">
          <cell r="G10" t="str">
            <v>Substations Primary Plant</v>
          </cell>
          <cell r="K10">
            <v>1524.8245984603293</v>
          </cell>
          <cell r="L10">
            <v>24.701091060109427</v>
          </cell>
          <cell r="M10">
            <v>40</v>
          </cell>
          <cell r="N10">
            <v>1243.9296309205472</v>
          </cell>
          <cell r="O10">
            <v>27.647729183965577</v>
          </cell>
          <cell r="P10">
            <v>40</v>
          </cell>
        </row>
        <row r="11">
          <cell r="G11" t="str">
            <v>Substations Secondary Systems</v>
          </cell>
          <cell r="K11">
            <v>380.89784378126382</v>
          </cell>
          <cell r="L11">
            <v>8.7422555618460756</v>
          </cell>
          <cell r="M11">
            <v>15</v>
          </cell>
          <cell r="N11">
            <v>303.46601445716425</v>
          </cell>
          <cell r="O11">
            <v>10.451028905480793</v>
          </cell>
          <cell r="P11">
            <v>12.5</v>
          </cell>
        </row>
        <row r="12">
          <cell r="G12" t="str">
            <v>Communications Other Assets</v>
          </cell>
          <cell r="K12">
            <v>76.179568756252763</v>
          </cell>
          <cell r="L12">
            <v>9.7836785450931618</v>
          </cell>
          <cell r="M12">
            <v>15</v>
          </cell>
          <cell r="N12">
            <v>61.826237841780056</v>
          </cell>
          <cell r="O12">
            <v>11.376956993545351</v>
          </cell>
          <cell r="P12">
            <v>12.5</v>
          </cell>
        </row>
        <row r="13">
          <cell r="G13" t="str">
            <v>Comms - Civil Works</v>
          </cell>
          <cell r="K13">
            <v>15.247124872480319</v>
          </cell>
          <cell r="L13">
            <v>18.355919984018605</v>
          </cell>
          <cell r="M13">
            <v>40</v>
          </cell>
          <cell r="N13">
            <v>11.10731112741936</v>
          </cell>
          <cell r="O13">
            <v>21.049166776034596</v>
          </cell>
          <cell r="P13">
            <v>40</v>
          </cell>
        </row>
        <row r="14">
          <cell r="G14" t="str">
            <v>Network Switching Centres</v>
          </cell>
          <cell r="K14">
            <v>18.72257245370745</v>
          </cell>
          <cell r="L14">
            <v>10.225943770770606</v>
          </cell>
          <cell r="M14">
            <v>12</v>
          </cell>
          <cell r="N14">
            <v>17.887677759418327</v>
          </cell>
          <cell r="O14">
            <v>10.910197810469667</v>
          </cell>
          <cell r="P14">
            <v>12</v>
          </cell>
        </row>
        <row r="15">
          <cell r="G15" t="str">
            <v>Land</v>
          </cell>
          <cell r="K15">
            <v>137.50440188306698</v>
          </cell>
          <cell r="L15" t="str">
            <v>n/a</v>
          </cell>
          <cell r="M15" t="str">
            <v>n/a</v>
          </cell>
          <cell r="N15">
            <v>95.63885565135385</v>
          </cell>
          <cell r="O15" t="str">
            <v>n/a</v>
          </cell>
          <cell r="P15" t="str">
            <v>n/a</v>
          </cell>
        </row>
        <row r="16">
          <cell r="G16" t="str">
            <v>Easements</v>
          </cell>
          <cell r="K16">
            <v>383.64456848255622</v>
          </cell>
          <cell r="L16" t="str">
            <v>n/a</v>
          </cell>
          <cell r="M16" t="str">
            <v>n/a</v>
          </cell>
          <cell r="N16">
            <v>280.58227707416779</v>
          </cell>
          <cell r="O16" t="str">
            <v>n/a</v>
          </cell>
          <cell r="P16" t="str">
            <v>n/a</v>
          </cell>
        </row>
        <row r="17">
          <cell r="G17" t="str">
            <v>Houses</v>
          </cell>
          <cell r="K17">
            <v>5.9443625886633857E-4</v>
          </cell>
          <cell r="L17">
            <v>27.51140800493442</v>
          </cell>
          <cell r="M17">
            <v>40</v>
          </cell>
          <cell r="N17">
            <v>0</v>
          </cell>
          <cell r="O17">
            <v>28.607999999999997</v>
          </cell>
          <cell r="P17">
            <v>40</v>
          </cell>
        </row>
        <row r="18">
          <cell r="G18" t="str">
            <v>Commercial Buildings</v>
          </cell>
          <cell r="K18">
            <v>67.603061015482581</v>
          </cell>
          <cell r="L18">
            <v>26.811919245512339</v>
          </cell>
          <cell r="M18">
            <v>40</v>
          </cell>
          <cell r="N18">
            <v>63.476721824569275</v>
          </cell>
          <cell r="O18">
            <v>32.135341438578806</v>
          </cell>
          <cell r="P18">
            <v>40</v>
          </cell>
        </row>
        <row r="19">
          <cell r="G19" t="str">
            <v>Computer Equipment</v>
          </cell>
          <cell r="K19">
            <v>32.456195960169502</v>
          </cell>
          <cell r="L19">
            <v>3.4975245194788536</v>
          </cell>
          <cell r="M19">
            <v>5</v>
          </cell>
          <cell r="N19">
            <v>22.437660630891315</v>
          </cell>
          <cell r="O19">
            <v>4.0379632998890269</v>
          </cell>
          <cell r="P19">
            <v>2.5</v>
          </cell>
        </row>
        <row r="20">
          <cell r="G20" t="str">
            <v>Office Furniture &amp; Miscellaneous</v>
          </cell>
          <cell r="K20">
            <v>6.5585059194124904</v>
          </cell>
          <cell r="L20">
            <v>5.7984499549766175</v>
          </cell>
          <cell r="M20">
            <v>7</v>
          </cell>
          <cell r="N20">
            <v>7.5386971105777993</v>
          </cell>
          <cell r="O20">
            <v>5.9823234189632055</v>
          </cell>
          <cell r="P20">
            <v>15</v>
          </cell>
        </row>
        <row r="21">
          <cell r="G21" t="str">
            <v>Office Machines</v>
          </cell>
          <cell r="K21">
            <v>0.89688969838119526</v>
          </cell>
          <cell r="L21">
            <v>3.3747156703996022</v>
          </cell>
          <cell r="M21">
            <v>7</v>
          </cell>
          <cell r="N21">
            <v>1.7396993332102613</v>
          </cell>
          <cell r="O21">
            <v>4.3405480518222852</v>
          </cell>
          <cell r="P21">
            <v>10</v>
          </cell>
        </row>
        <row r="22">
          <cell r="G22" t="str">
            <v>Vehicles</v>
          </cell>
          <cell r="K22">
            <v>12.724622595783206</v>
          </cell>
          <cell r="L22">
            <v>5.0184118934693496</v>
          </cell>
          <cell r="M22">
            <v>7</v>
          </cell>
          <cell r="N22">
            <v>13.605340939208455</v>
          </cell>
          <cell r="O22">
            <v>6.071702366152536</v>
          </cell>
          <cell r="P22">
            <v>7</v>
          </cell>
        </row>
        <row r="23">
          <cell r="G23" t="str">
            <v>Moveable Plant</v>
          </cell>
          <cell r="K23">
            <v>6.1661166763707174</v>
          </cell>
          <cell r="L23">
            <v>3.7909274094340892</v>
          </cell>
          <cell r="M23">
            <v>7</v>
          </cell>
          <cell r="N23">
            <v>3.3901833159994839</v>
          </cell>
          <cell r="O23">
            <v>4.227161459831307</v>
          </cell>
          <cell r="P23">
            <v>5</v>
          </cell>
        </row>
        <row r="24">
          <cell r="G24" t="str">
            <v>Insurance Spares</v>
          </cell>
          <cell r="K24">
            <v>6.4842346229557641</v>
          </cell>
          <cell r="L24" t="str">
            <v>n/a</v>
          </cell>
          <cell r="M24" t="str">
            <v>n/a</v>
          </cell>
          <cell r="N24">
            <v>5.7570000000000006</v>
          </cell>
          <cell r="O24" t="str">
            <v>n/a</v>
          </cell>
          <cell r="P24" t="str">
            <v>n/a</v>
          </cell>
        </row>
        <row r="25">
          <cell r="G25" t="str">
            <v>-</v>
          </cell>
          <cell r="K25">
            <v>0</v>
          </cell>
          <cell r="L25" t="str">
            <v>n/a</v>
          </cell>
          <cell r="M25" t="str">
            <v>n/a</v>
          </cell>
          <cell r="N25">
            <v>0</v>
          </cell>
          <cell r="O25" t="str">
            <v>n/a</v>
          </cell>
          <cell r="P25" t="str">
            <v>n/a</v>
          </cell>
        </row>
        <row r="26">
          <cell r="G26" t="str">
            <v>Equity raising costs</v>
          </cell>
          <cell r="K26">
            <v>9.1889412444101985</v>
          </cell>
          <cell r="L26">
            <v>39</v>
          </cell>
          <cell r="M26">
            <v>43</v>
          </cell>
          <cell r="N26">
            <v>7.9261460333783669</v>
          </cell>
          <cell r="O26">
            <v>39</v>
          </cell>
          <cell r="P26">
            <v>43</v>
          </cell>
        </row>
        <row r="27">
          <cell r="G27" t="str">
            <v>Assets under construction</v>
          </cell>
          <cell r="K27">
            <v>0</v>
          </cell>
          <cell r="L27" t="str">
            <v>n/a</v>
          </cell>
          <cell r="M27" t="str">
            <v>n/a</v>
          </cell>
          <cell r="N27">
            <v>0</v>
          </cell>
          <cell r="O27" t="str">
            <v>n/a</v>
          </cell>
          <cell r="P27" t="str">
            <v>n/a</v>
          </cell>
        </row>
        <row r="37">
          <cell r="J37">
            <v>6537.3151049084763</v>
          </cell>
        </row>
        <row r="258">
          <cell r="G258">
            <v>5.62E-2</v>
          </cell>
        </row>
        <row r="259">
          <cell r="G259">
            <v>2.5000000000000001E-2</v>
          </cell>
        </row>
        <row r="260">
          <cell r="G260">
            <v>4.3400000000000001E-2</v>
          </cell>
        </row>
        <row r="261">
          <cell r="G261">
            <v>6.5000000000000002E-2</v>
          </cell>
        </row>
        <row r="262">
          <cell r="G262">
            <v>0.65</v>
          </cell>
        </row>
        <row r="263">
          <cell r="G263">
            <v>0.6</v>
          </cell>
        </row>
        <row r="264">
          <cell r="G264">
            <v>0.8</v>
          </cell>
        </row>
        <row r="268">
          <cell r="G268">
            <v>0.71</v>
          </cell>
        </row>
        <row r="269">
          <cell r="G269">
            <v>0.03</v>
          </cell>
        </row>
        <row r="270">
          <cell r="G270">
            <v>0.01</v>
          </cell>
        </row>
        <row r="271">
          <cell r="G271">
            <v>0.18</v>
          </cell>
        </row>
        <row r="272">
          <cell r="G272">
            <v>9.1E-4</v>
          </cell>
        </row>
      </sheetData>
      <sheetData sheetId="3">
        <row r="27">
          <cell r="F27">
            <v>0.10303999999999999</v>
          </cell>
        </row>
        <row r="28">
          <cell r="F28">
            <v>7.6136585365853715E-2</v>
          </cell>
        </row>
      </sheetData>
      <sheetData sheetId="4"/>
      <sheetData sheetId="5">
        <row r="69">
          <cell r="D69">
            <v>0.30000000000000104</v>
          </cell>
        </row>
      </sheetData>
      <sheetData sheetId="6">
        <row r="11">
          <cell r="E11">
            <v>-7.9190699673389542E-2</v>
          </cell>
        </row>
      </sheetData>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ersion Control"/>
      <sheetName val="Intro"/>
      <sheetName val="Input"/>
      <sheetName val="Adjustment for previous period"/>
      <sheetName val="Actual RAB roll forward"/>
      <sheetName val="Total actual RAB roll forward"/>
      <sheetName val="Tax value roll forward"/>
      <sheetName val="Asset lives roll forward"/>
    </sheetNames>
    <sheetDataSet>
      <sheetData sheetId="0"/>
      <sheetData sheetId="1"/>
      <sheetData sheetId="2">
        <row r="7">
          <cell r="G7" t="str">
            <v>Transmission lines</v>
          </cell>
        </row>
        <row r="182">
          <cell r="G182">
            <v>9.1779941577410096E-2</v>
          </cell>
          <cell r="H182">
            <v>9.4351080252558894E-2</v>
          </cell>
          <cell r="I182">
            <v>9.9685141224466589E-2</v>
          </cell>
          <cell r="J182">
            <v>8.4173314369344165E-2</v>
          </cell>
          <cell r="K182">
            <v>8.8190509557144026E-2</v>
          </cell>
          <cell r="L182">
            <v>9.4819812407437754E-2</v>
          </cell>
          <cell r="M182">
            <v>9.4999999999999973E-2</v>
          </cell>
          <cell r="N182">
            <v>0</v>
          </cell>
          <cell r="O182">
            <v>0</v>
          </cell>
          <cell r="P182">
            <v>0</v>
          </cell>
          <cell r="Q182">
            <v>0</v>
          </cell>
        </row>
      </sheetData>
      <sheetData sheetId="3">
        <row r="234">
          <cell r="H234">
            <v>1180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4">
    <pageSetUpPr fitToPage="1"/>
  </sheetPr>
  <dimension ref="A1:W47"/>
  <sheetViews>
    <sheetView showGridLines="0" showRowColHeaders="0" zoomScale="85" zoomScaleNormal="85" workbookViewId="0">
      <selection activeCell="W1" sqref="W1"/>
    </sheetView>
  </sheetViews>
  <sheetFormatPr defaultRowHeight="12.75"/>
  <cols>
    <col min="1" max="1" width="2.28515625" customWidth="1"/>
    <col min="2" max="2" width="15.7109375" customWidth="1"/>
  </cols>
  <sheetData>
    <row r="1" spans="1:23" ht="44.25">
      <c r="A1" s="14"/>
      <c r="B1" s="14"/>
      <c r="D1" s="115"/>
      <c r="E1" s="114"/>
      <c r="G1" s="425" t="str">
        <f>'Powerlink record of changes'!$B$7</f>
        <v>Powerlink - PTRM - Draft decision data as at November 2011</v>
      </c>
      <c r="H1" s="14"/>
      <c r="I1" s="14"/>
      <c r="J1" s="14"/>
      <c r="K1" s="14"/>
      <c r="L1" s="14"/>
      <c r="M1" s="14"/>
      <c r="N1" s="14"/>
      <c r="O1" s="14"/>
      <c r="P1" s="14"/>
      <c r="Q1" s="14"/>
      <c r="R1" s="14"/>
      <c r="S1" s="14"/>
      <c r="T1" s="14"/>
      <c r="U1" s="14"/>
      <c r="V1" s="14"/>
      <c r="W1" s="14"/>
    </row>
    <row r="2" spans="1:23" ht="44.25" customHeight="1">
      <c r="A2" s="14"/>
      <c r="B2" s="14"/>
      <c r="D2" s="115"/>
      <c r="F2" s="115"/>
      <c r="G2" s="274" t="s">
        <v>148</v>
      </c>
      <c r="J2" s="14"/>
      <c r="K2" s="14"/>
      <c r="L2" s="14"/>
      <c r="M2" s="14"/>
      <c r="N2" s="14"/>
      <c r="O2" s="14"/>
      <c r="P2" s="14"/>
      <c r="Q2" s="14"/>
      <c r="R2" s="14"/>
      <c r="S2" s="14"/>
      <c r="T2" s="14"/>
      <c r="U2" s="14"/>
      <c r="V2" s="14"/>
      <c r="W2" s="14"/>
    </row>
    <row r="3" spans="1:23" ht="54.95" customHeight="1">
      <c r="A3" s="14"/>
      <c r="B3" s="14"/>
      <c r="D3" s="115"/>
      <c r="F3" s="115"/>
      <c r="H3" s="275" t="s">
        <v>195</v>
      </c>
      <c r="I3" s="116"/>
      <c r="J3" s="14"/>
      <c r="K3" s="14"/>
      <c r="L3" s="14"/>
      <c r="M3" s="14"/>
      <c r="N3" s="14"/>
      <c r="O3" s="14"/>
      <c r="P3" s="14"/>
      <c r="Q3" s="14"/>
      <c r="R3" s="14"/>
      <c r="S3" s="14"/>
      <c r="T3" s="14"/>
      <c r="U3" s="14"/>
      <c r="V3" s="14"/>
      <c r="W3" s="14"/>
    </row>
    <row r="4" spans="1:23" ht="36" customHeight="1">
      <c r="A4" s="14"/>
      <c r="B4" s="14"/>
      <c r="D4" s="115"/>
      <c r="F4" s="116"/>
      <c r="G4" s="14"/>
      <c r="L4" s="277" t="s">
        <v>231</v>
      </c>
      <c r="M4" s="14"/>
      <c r="N4" s="14"/>
      <c r="O4" s="14"/>
      <c r="Q4" s="14"/>
      <c r="R4" s="14"/>
      <c r="S4" s="14"/>
      <c r="T4" s="14"/>
      <c r="U4" s="14"/>
      <c r="V4" s="14"/>
      <c r="W4" s="14"/>
    </row>
    <row r="5" spans="1:23" ht="36" customHeight="1">
      <c r="A5" s="14"/>
      <c r="B5" s="14"/>
      <c r="D5" s="115"/>
      <c r="F5" s="116"/>
      <c r="G5" s="14"/>
      <c r="L5" s="277" t="s">
        <v>315</v>
      </c>
      <c r="N5" s="3"/>
      <c r="O5" s="14"/>
      <c r="Q5" s="14"/>
      <c r="R5" s="14"/>
      <c r="S5" s="14"/>
      <c r="T5" s="14"/>
      <c r="U5" s="14"/>
      <c r="V5" s="14"/>
      <c r="W5" s="14"/>
    </row>
    <row r="6" spans="1:23">
      <c r="A6" s="14"/>
      <c r="B6" s="14"/>
      <c r="C6" s="14"/>
      <c r="D6" s="14"/>
      <c r="E6" s="14"/>
      <c r="F6" s="14"/>
      <c r="G6" s="14"/>
      <c r="H6" s="14"/>
      <c r="I6" s="14"/>
      <c r="J6" s="14"/>
      <c r="K6" s="14"/>
      <c r="L6" s="14"/>
      <c r="N6" s="3"/>
      <c r="O6" s="14"/>
      <c r="P6" s="14"/>
      <c r="Q6" s="14"/>
      <c r="R6" s="14"/>
      <c r="S6" s="14"/>
      <c r="T6" s="14"/>
      <c r="U6" s="14"/>
      <c r="V6" s="14"/>
      <c r="W6" s="14"/>
    </row>
    <row r="7" spans="1:23">
      <c r="A7" s="156"/>
      <c r="B7" s="156"/>
      <c r="C7" s="156"/>
      <c r="D7" s="156"/>
      <c r="E7" s="156"/>
      <c r="F7" s="156"/>
      <c r="G7" s="156"/>
      <c r="H7" s="156"/>
      <c r="I7" s="156"/>
      <c r="J7" s="156"/>
      <c r="K7" s="156"/>
      <c r="L7" s="156"/>
      <c r="M7" s="156"/>
      <c r="N7" s="156"/>
      <c r="O7" s="156"/>
      <c r="P7" s="156"/>
      <c r="Q7" s="156"/>
      <c r="R7" s="156"/>
      <c r="S7" s="156"/>
      <c r="T7" s="156"/>
      <c r="U7" s="156"/>
      <c r="V7" s="156"/>
      <c r="W7" s="156"/>
    </row>
    <row r="8" spans="1:23" ht="27">
      <c r="A8" s="157"/>
      <c r="B8" s="158" t="s">
        <v>73</v>
      </c>
      <c r="C8" s="157"/>
      <c r="D8" s="157"/>
      <c r="E8" s="157"/>
      <c r="F8" s="157"/>
      <c r="G8" s="157"/>
      <c r="H8" s="273"/>
      <c r="I8" s="273"/>
      <c r="J8" s="276" t="s">
        <v>160</v>
      </c>
      <c r="K8" s="273"/>
      <c r="L8" s="157"/>
      <c r="M8" s="157"/>
      <c r="N8" s="273"/>
      <c r="O8" s="273"/>
      <c r="P8" s="157"/>
      <c r="Q8" s="157"/>
      <c r="R8" s="157"/>
      <c r="S8" s="157"/>
      <c r="T8" s="157"/>
      <c r="U8" s="157"/>
      <c r="V8" s="157"/>
      <c r="W8" s="157"/>
    </row>
    <row r="9" spans="1:23">
      <c r="A9" s="157"/>
      <c r="B9" s="157"/>
      <c r="C9" s="157"/>
      <c r="D9" s="157"/>
      <c r="E9" s="157"/>
      <c r="F9" s="157"/>
      <c r="G9" s="157"/>
      <c r="H9" s="273"/>
      <c r="I9" s="157"/>
      <c r="J9" s="273"/>
      <c r="K9" s="273"/>
      <c r="L9" s="157"/>
      <c r="M9" s="157"/>
      <c r="N9" s="157"/>
      <c r="O9" s="157"/>
      <c r="P9" s="157"/>
      <c r="Q9" s="157"/>
      <c r="R9" s="157"/>
      <c r="S9" s="157"/>
      <c r="T9" s="157"/>
      <c r="U9" s="157"/>
      <c r="V9" s="157"/>
      <c r="W9" s="157"/>
    </row>
    <row r="10" spans="1:23">
      <c r="A10" s="159"/>
      <c r="B10" s="159"/>
      <c r="C10" s="159"/>
      <c r="D10" s="159"/>
      <c r="E10" s="159"/>
      <c r="F10" s="159"/>
      <c r="G10" s="159"/>
      <c r="H10" s="159"/>
      <c r="I10" s="159"/>
      <c r="J10" s="159"/>
      <c r="K10" s="159"/>
      <c r="L10" s="159"/>
      <c r="M10" s="159"/>
      <c r="N10" s="159"/>
      <c r="O10" s="159"/>
      <c r="P10" s="159"/>
      <c r="Q10" s="159"/>
      <c r="R10" s="159"/>
      <c r="S10" s="159"/>
      <c r="T10" s="159"/>
      <c r="U10" s="159"/>
      <c r="V10" s="159"/>
      <c r="W10" s="159"/>
    </row>
    <row r="11" spans="1:23" ht="27" customHeight="1">
      <c r="A11" s="160"/>
      <c r="B11" s="160"/>
      <c r="C11" s="160"/>
      <c r="D11" s="160"/>
      <c r="E11" s="160"/>
      <c r="F11" s="160"/>
      <c r="G11" s="160"/>
      <c r="H11" s="160"/>
      <c r="I11" s="160"/>
      <c r="J11" s="160"/>
      <c r="K11" s="160"/>
      <c r="L11" s="160"/>
      <c r="M11" s="160"/>
      <c r="N11" s="160"/>
      <c r="O11" s="160"/>
      <c r="P11" s="160"/>
      <c r="Q11" s="160"/>
      <c r="R11" s="160"/>
      <c r="S11" s="160"/>
      <c r="T11" s="160"/>
      <c r="U11" s="160"/>
      <c r="V11" s="160"/>
      <c r="W11" s="160"/>
    </row>
    <row r="12" spans="1:23">
      <c r="A12" s="14"/>
      <c r="B12" s="14"/>
      <c r="C12" s="14"/>
      <c r="D12" s="14"/>
      <c r="E12" s="14"/>
      <c r="F12" s="14"/>
      <c r="G12" s="14"/>
      <c r="H12" s="14"/>
      <c r="I12" s="14"/>
      <c r="J12" s="14"/>
      <c r="K12" s="14"/>
      <c r="L12" s="14"/>
      <c r="M12" s="14"/>
      <c r="N12" s="14"/>
      <c r="O12" s="14"/>
      <c r="P12" s="14"/>
      <c r="Q12" s="14"/>
      <c r="R12" s="14"/>
      <c r="S12" s="14"/>
      <c r="T12" s="14"/>
      <c r="U12" s="14"/>
      <c r="V12" s="14"/>
      <c r="W12" s="14"/>
    </row>
    <row r="13" spans="1:23" ht="15">
      <c r="A13" s="14"/>
      <c r="B13" s="14"/>
      <c r="C13" s="82"/>
      <c r="D13" s="82"/>
      <c r="E13" s="82"/>
      <c r="F13" s="82"/>
      <c r="G13" s="82"/>
      <c r="H13" s="82"/>
      <c r="I13" s="82"/>
      <c r="J13" s="82"/>
      <c r="K13" s="82"/>
      <c r="L13" s="82"/>
      <c r="M13" s="14"/>
      <c r="N13" s="14"/>
      <c r="O13" s="14"/>
      <c r="P13" s="14"/>
      <c r="Q13" s="14"/>
      <c r="R13" s="14"/>
      <c r="S13" s="14"/>
      <c r="T13" s="14"/>
      <c r="U13" s="14"/>
      <c r="V13" s="14"/>
      <c r="W13" s="14"/>
    </row>
    <row r="14" spans="1:23" ht="15">
      <c r="A14" s="14"/>
      <c r="B14" s="14"/>
      <c r="C14" s="272" t="s">
        <v>196</v>
      </c>
      <c r="D14" s="82"/>
      <c r="E14" s="82"/>
      <c r="F14" s="82"/>
      <c r="G14" s="82"/>
      <c r="H14" s="82"/>
      <c r="I14" s="82"/>
      <c r="J14" s="82"/>
      <c r="K14" s="82"/>
      <c r="L14" s="82"/>
      <c r="M14" s="14"/>
      <c r="N14" s="14"/>
      <c r="O14" s="14"/>
      <c r="P14" s="14"/>
      <c r="Q14" s="14"/>
      <c r="R14" s="14"/>
      <c r="S14" s="14"/>
      <c r="T14" s="14"/>
      <c r="U14" s="14"/>
      <c r="V14" s="14"/>
      <c r="W14" s="14"/>
    </row>
    <row r="15" spans="1:23" ht="15">
      <c r="A15" s="14"/>
      <c r="B15" s="14"/>
      <c r="C15" s="4" t="s">
        <v>230</v>
      </c>
      <c r="D15" s="82"/>
      <c r="E15" s="82"/>
      <c r="F15" s="82"/>
      <c r="G15" s="82"/>
      <c r="H15" s="82"/>
      <c r="I15" s="82"/>
      <c r="J15" s="82"/>
      <c r="K15" s="82"/>
      <c r="L15" s="82"/>
      <c r="M15" s="14"/>
      <c r="N15" s="14"/>
      <c r="O15" s="14"/>
      <c r="P15" s="14"/>
      <c r="Q15" s="14"/>
      <c r="R15" s="14"/>
      <c r="S15" s="14"/>
      <c r="T15" s="14"/>
      <c r="U15" s="14"/>
      <c r="V15" s="14"/>
      <c r="W15" s="14"/>
    </row>
    <row r="16" spans="1:23" ht="15">
      <c r="A16" s="14"/>
      <c r="B16" s="14"/>
      <c r="C16" s="272"/>
      <c r="D16" s="82"/>
      <c r="E16" s="82"/>
      <c r="F16" s="82"/>
      <c r="G16" s="82"/>
      <c r="H16" s="82"/>
      <c r="I16" s="82"/>
      <c r="J16" s="82"/>
      <c r="K16" s="82"/>
      <c r="L16" s="82"/>
      <c r="M16" s="14"/>
      <c r="N16" s="14"/>
      <c r="O16" s="14"/>
      <c r="P16" s="14"/>
      <c r="Q16" s="14"/>
      <c r="R16" s="14"/>
      <c r="S16" s="14"/>
      <c r="T16" s="14"/>
      <c r="U16" s="14"/>
      <c r="V16" s="14"/>
      <c r="W16" s="14"/>
    </row>
    <row r="17" spans="1:23" ht="15">
      <c r="A17" s="14"/>
      <c r="B17" s="14"/>
      <c r="C17" s="82" t="s">
        <v>141</v>
      </c>
      <c r="D17" s="82"/>
      <c r="E17" s="82"/>
      <c r="F17" s="82"/>
      <c r="G17" s="82"/>
      <c r="H17" s="82"/>
      <c r="I17" s="82"/>
      <c r="J17" s="82"/>
      <c r="K17" s="82"/>
      <c r="L17" s="82"/>
      <c r="M17" s="14"/>
      <c r="N17" s="14"/>
      <c r="O17" s="14"/>
      <c r="P17" s="14"/>
      <c r="Q17" s="14"/>
      <c r="R17" s="14"/>
      <c r="S17" s="14"/>
      <c r="T17" s="14"/>
      <c r="U17" s="14"/>
      <c r="V17" s="14"/>
      <c r="W17" s="14"/>
    </row>
    <row r="18" spans="1:23" ht="15">
      <c r="A18" s="14"/>
      <c r="B18" s="14"/>
      <c r="C18" s="82" t="s">
        <v>106</v>
      </c>
      <c r="D18" s="82"/>
      <c r="E18" s="82"/>
      <c r="F18" s="82"/>
      <c r="G18" s="82"/>
      <c r="H18" s="82"/>
      <c r="I18" s="82"/>
      <c r="J18" s="82"/>
      <c r="K18" s="82"/>
      <c r="L18" s="82"/>
      <c r="M18" s="14"/>
      <c r="N18" s="14"/>
      <c r="O18" s="14"/>
      <c r="P18" s="14"/>
      <c r="Q18" s="14"/>
      <c r="R18" s="14"/>
      <c r="S18" s="14"/>
      <c r="T18" s="14"/>
      <c r="U18" s="14"/>
      <c r="V18" s="14"/>
      <c r="W18" s="14"/>
    </row>
    <row r="19" spans="1:23" ht="15">
      <c r="A19" s="14"/>
      <c r="B19" s="14"/>
      <c r="C19" s="82" t="s">
        <v>107</v>
      </c>
      <c r="D19" s="82"/>
      <c r="E19" s="82"/>
      <c r="F19" s="82"/>
      <c r="G19" s="82"/>
      <c r="H19" s="82"/>
      <c r="I19" s="82"/>
      <c r="J19" s="82"/>
      <c r="K19" s="82"/>
      <c r="L19" s="82"/>
      <c r="M19" s="14"/>
      <c r="N19" s="14"/>
      <c r="O19" s="14"/>
      <c r="P19" s="14"/>
      <c r="Q19" s="14"/>
      <c r="R19" s="14"/>
      <c r="S19" s="14"/>
      <c r="T19" s="14"/>
      <c r="U19" s="14"/>
      <c r="V19" s="14"/>
      <c r="W19" s="14"/>
    </row>
    <row r="20" spans="1:23" ht="15">
      <c r="A20" s="14"/>
      <c r="B20" s="14"/>
      <c r="C20" s="82"/>
      <c r="D20" s="82"/>
      <c r="E20" s="82"/>
      <c r="F20" s="82"/>
      <c r="G20" s="82"/>
      <c r="H20" s="82"/>
      <c r="I20" s="82"/>
      <c r="J20" s="82"/>
      <c r="K20" s="82"/>
      <c r="L20" s="82"/>
      <c r="M20" s="14"/>
      <c r="N20" s="14"/>
      <c r="O20" s="14"/>
      <c r="P20" s="14"/>
      <c r="Q20" s="14"/>
      <c r="R20" s="14"/>
      <c r="S20" s="14"/>
      <c r="T20" s="14"/>
      <c r="U20" s="14"/>
      <c r="V20" s="14"/>
      <c r="W20" s="14"/>
    </row>
    <row r="21" spans="1:23" ht="15">
      <c r="A21" s="14"/>
      <c r="B21" s="14"/>
      <c r="C21" s="82" t="s">
        <v>117</v>
      </c>
      <c r="D21" s="82"/>
      <c r="E21" s="82"/>
      <c r="F21" s="82"/>
      <c r="G21" s="82"/>
      <c r="H21" s="82"/>
      <c r="I21" s="82"/>
      <c r="J21" s="82"/>
      <c r="K21" s="82"/>
      <c r="L21" s="82"/>
      <c r="M21" s="14"/>
      <c r="N21" s="14"/>
      <c r="O21" s="14"/>
      <c r="P21" s="14"/>
      <c r="Q21" s="14"/>
      <c r="R21" s="14"/>
      <c r="S21" s="14"/>
      <c r="T21" s="14"/>
      <c r="U21" s="14"/>
      <c r="V21" s="14"/>
      <c r="W21" s="14"/>
    </row>
    <row r="22" spans="1:23" ht="15">
      <c r="A22" s="14"/>
      <c r="B22" s="14"/>
      <c r="C22" s="82" t="s">
        <v>108</v>
      </c>
      <c r="D22" s="82"/>
      <c r="E22" s="82"/>
      <c r="F22" s="82"/>
      <c r="G22" s="82"/>
      <c r="H22" s="82"/>
      <c r="I22" s="82"/>
      <c r="J22" s="82"/>
      <c r="K22" s="82"/>
      <c r="L22" s="82"/>
      <c r="M22" s="14"/>
      <c r="N22" s="14"/>
      <c r="O22" s="14"/>
      <c r="P22" s="14"/>
      <c r="Q22" s="14"/>
      <c r="R22" s="14"/>
      <c r="S22" s="14"/>
      <c r="T22" s="14"/>
      <c r="U22" s="14"/>
      <c r="V22" s="14"/>
      <c r="W22" s="14"/>
    </row>
    <row r="23" spans="1:23" ht="15">
      <c r="A23" s="14"/>
      <c r="B23" s="14"/>
      <c r="C23" s="82"/>
      <c r="D23" s="82"/>
      <c r="E23" s="82"/>
      <c r="F23" s="82"/>
      <c r="G23" s="82"/>
      <c r="H23" s="82"/>
      <c r="I23" s="82"/>
      <c r="J23" s="82"/>
      <c r="K23" s="82"/>
      <c r="L23" s="82"/>
      <c r="M23" s="14"/>
      <c r="N23" s="14"/>
      <c r="O23" s="14"/>
      <c r="P23" s="14"/>
      <c r="Q23" s="14"/>
      <c r="R23" s="14"/>
      <c r="S23" s="14"/>
      <c r="T23" s="14"/>
      <c r="U23" s="14"/>
      <c r="V23" s="14"/>
      <c r="W23" s="14"/>
    </row>
    <row r="24" spans="1:23" ht="15">
      <c r="A24" s="14"/>
      <c r="B24" s="14"/>
      <c r="C24" s="82"/>
      <c r="D24" s="82"/>
      <c r="E24" s="82"/>
      <c r="F24" s="82"/>
      <c r="G24" s="82"/>
      <c r="H24" s="82"/>
      <c r="I24" s="82"/>
      <c r="J24" s="82"/>
      <c r="K24" s="82"/>
      <c r="L24" s="82"/>
      <c r="M24" s="14"/>
      <c r="N24" s="14"/>
      <c r="O24" s="14"/>
      <c r="P24" s="14"/>
      <c r="Q24" s="14"/>
      <c r="R24" s="14"/>
      <c r="S24" s="14"/>
      <c r="T24" s="14"/>
      <c r="U24" s="14"/>
      <c r="V24" s="14"/>
      <c r="W24" s="14"/>
    </row>
    <row r="25" spans="1:23" ht="15.75">
      <c r="A25" s="14"/>
      <c r="B25" s="14"/>
      <c r="C25" s="80" t="s">
        <v>272</v>
      </c>
      <c r="D25" s="82"/>
      <c r="E25" s="82"/>
      <c r="F25" s="82"/>
      <c r="G25" s="82"/>
      <c r="H25" s="82"/>
      <c r="I25" s="82"/>
      <c r="J25" s="82"/>
      <c r="K25" s="82"/>
      <c r="L25" s="82"/>
      <c r="M25" s="14"/>
      <c r="N25" s="14"/>
      <c r="O25" s="14"/>
      <c r="P25" s="14"/>
      <c r="Q25" s="14"/>
      <c r="R25" s="14"/>
      <c r="S25" s="14"/>
      <c r="T25" s="14"/>
      <c r="U25" s="14"/>
      <c r="V25" s="14"/>
      <c r="W25" s="14"/>
    </row>
    <row r="26" spans="1:23" ht="15">
      <c r="A26" s="14"/>
      <c r="B26" s="14"/>
      <c r="C26" s="82"/>
      <c r="D26" s="82"/>
      <c r="E26" s="82"/>
      <c r="F26" s="82"/>
      <c r="G26" s="82"/>
      <c r="H26" s="82"/>
      <c r="I26" s="82"/>
      <c r="J26" s="82"/>
      <c r="K26" s="82"/>
      <c r="L26" s="82"/>
      <c r="M26" s="14"/>
      <c r="N26" s="14"/>
      <c r="O26" s="14"/>
      <c r="P26" s="14"/>
      <c r="Q26" s="14"/>
      <c r="R26" s="14"/>
      <c r="S26" s="14"/>
      <c r="T26" s="14"/>
      <c r="U26" s="14"/>
      <c r="V26" s="14"/>
      <c r="W26" s="14"/>
    </row>
    <row r="27" spans="1:23" ht="15">
      <c r="A27" s="14"/>
      <c r="B27" s="14"/>
      <c r="C27" s="400" t="s">
        <v>273</v>
      </c>
      <c r="D27" s="401"/>
      <c r="E27" s="401"/>
      <c r="F27" s="400" t="s">
        <v>274</v>
      </c>
      <c r="G27" s="400"/>
      <c r="H27" s="400"/>
      <c r="I27" s="400"/>
      <c r="J27" s="400"/>
      <c r="K27" s="400"/>
      <c r="L27" s="400"/>
      <c r="M27" s="32"/>
      <c r="N27" s="32"/>
      <c r="O27" s="32"/>
      <c r="P27" s="32"/>
      <c r="Q27" s="32"/>
      <c r="R27" s="32"/>
      <c r="S27" s="32"/>
      <c r="T27" s="14"/>
      <c r="U27" s="14"/>
      <c r="V27" s="14"/>
      <c r="W27" s="14"/>
    </row>
    <row r="28" spans="1:23" ht="15">
      <c r="A28" s="14"/>
      <c r="B28" s="14"/>
      <c r="C28" s="398" t="s">
        <v>275</v>
      </c>
      <c r="F28" s="397" t="s">
        <v>277</v>
      </c>
      <c r="I28" s="82"/>
      <c r="J28" s="82"/>
      <c r="K28" s="82"/>
      <c r="L28" s="82"/>
      <c r="M28" s="14"/>
      <c r="N28" s="14"/>
      <c r="O28" s="14"/>
      <c r="P28" s="14"/>
      <c r="Q28" s="14"/>
      <c r="R28" s="14"/>
      <c r="S28" s="14"/>
      <c r="T28" s="14"/>
      <c r="U28" s="14"/>
      <c r="V28" s="14"/>
      <c r="W28" s="14"/>
    </row>
    <row r="29" spans="1:23" ht="15">
      <c r="A29" s="14"/>
      <c r="B29" s="14"/>
      <c r="F29" s="397" t="s">
        <v>280</v>
      </c>
      <c r="H29" s="82"/>
      <c r="I29" s="82"/>
      <c r="J29" s="82"/>
      <c r="K29" s="82"/>
      <c r="L29" s="82"/>
      <c r="M29" s="14"/>
      <c r="N29" s="14"/>
      <c r="O29" s="14"/>
      <c r="P29" s="14"/>
      <c r="Q29" s="14"/>
      <c r="R29" s="14"/>
      <c r="S29" s="14"/>
      <c r="T29" s="14"/>
      <c r="U29" s="14"/>
      <c r="V29" s="14"/>
      <c r="W29" s="14"/>
    </row>
    <row r="30" spans="1:23" ht="15">
      <c r="A30" s="14"/>
      <c r="B30" s="14"/>
      <c r="C30" s="399"/>
      <c r="F30" s="397" t="s">
        <v>281</v>
      </c>
      <c r="N30" s="14"/>
      <c r="O30" s="14"/>
      <c r="P30" s="14"/>
      <c r="Q30" s="14"/>
      <c r="R30" s="14"/>
      <c r="S30" s="14"/>
      <c r="T30" s="14"/>
      <c r="U30" s="14"/>
      <c r="V30" s="14"/>
      <c r="W30" s="14"/>
    </row>
    <row r="31" spans="1:23" ht="15">
      <c r="A31" s="14"/>
      <c r="B31" s="14"/>
      <c r="C31" s="82"/>
      <c r="F31" s="397" t="s">
        <v>282</v>
      </c>
      <c r="R31" s="14"/>
      <c r="S31" s="14"/>
      <c r="T31" s="14"/>
      <c r="U31" s="14"/>
      <c r="V31" s="14"/>
      <c r="W31" s="14"/>
    </row>
    <row r="32" spans="1:23" ht="15">
      <c r="A32" s="14"/>
      <c r="B32" s="14"/>
      <c r="C32" s="82"/>
      <c r="D32" s="4"/>
      <c r="E32" s="82"/>
      <c r="F32" s="397" t="s">
        <v>284</v>
      </c>
      <c r="G32" s="82"/>
      <c r="H32" s="82"/>
      <c r="I32" s="82"/>
      <c r="J32" s="82"/>
      <c r="K32" s="82"/>
      <c r="L32" s="82"/>
      <c r="M32" s="14"/>
      <c r="N32" s="14"/>
      <c r="O32" s="14"/>
      <c r="P32" s="14"/>
      <c r="Q32" s="14"/>
      <c r="R32" s="14"/>
      <c r="S32" s="14"/>
      <c r="T32" s="14"/>
      <c r="U32" s="14"/>
      <c r="V32" s="14"/>
      <c r="W32" s="14"/>
    </row>
    <row r="33" spans="1:23" ht="15">
      <c r="A33" s="14"/>
      <c r="B33" s="14"/>
      <c r="C33" s="82"/>
      <c r="D33" s="117"/>
      <c r="E33" s="82"/>
      <c r="F33" s="397" t="s">
        <v>283</v>
      </c>
      <c r="G33" s="82"/>
      <c r="H33" s="82"/>
      <c r="I33" s="82"/>
      <c r="J33" s="82"/>
      <c r="K33" s="82"/>
      <c r="L33" s="82"/>
      <c r="M33" s="14"/>
      <c r="N33" s="14"/>
      <c r="O33" s="14"/>
      <c r="P33" s="14"/>
      <c r="Q33" s="14"/>
      <c r="R33" s="14"/>
      <c r="S33" s="14"/>
      <c r="T33" s="14"/>
      <c r="U33" s="14"/>
      <c r="V33" s="14"/>
      <c r="W33" s="14"/>
    </row>
    <row r="34" spans="1:23" ht="15">
      <c r="A34" s="14"/>
      <c r="B34" s="14"/>
      <c r="C34" s="14"/>
      <c r="D34" s="117"/>
      <c r="E34" s="14"/>
      <c r="F34" s="397" t="s">
        <v>278</v>
      </c>
      <c r="G34" s="14"/>
      <c r="H34" s="14"/>
      <c r="I34" s="14"/>
      <c r="J34" s="14"/>
      <c r="K34" s="14"/>
      <c r="L34" s="14"/>
      <c r="M34" s="14"/>
      <c r="N34" s="14"/>
      <c r="O34" s="14"/>
      <c r="P34" s="14"/>
      <c r="Q34" s="14"/>
      <c r="R34" s="14"/>
      <c r="S34" s="14"/>
      <c r="T34" s="14"/>
      <c r="U34" s="14"/>
      <c r="V34" s="14"/>
      <c r="W34" s="14"/>
    </row>
    <row r="35" spans="1:23" ht="15">
      <c r="A35" s="14"/>
      <c r="B35" s="14"/>
      <c r="C35" s="14"/>
      <c r="D35" s="14"/>
      <c r="E35" s="14"/>
      <c r="F35" s="397" t="s">
        <v>279</v>
      </c>
      <c r="G35" s="14"/>
      <c r="H35" s="14"/>
      <c r="I35" s="14"/>
      <c r="J35" s="14"/>
      <c r="K35" s="14"/>
      <c r="L35" s="14"/>
      <c r="M35" s="14"/>
      <c r="N35" s="14"/>
      <c r="O35" s="14"/>
      <c r="P35" s="14"/>
      <c r="Q35" s="14"/>
      <c r="R35" s="14"/>
      <c r="S35" s="14"/>
      <c r="T35" s="14"/>
      <c r="U35" s="14"/>
      <c r="V35" s="14"/>
      <c r="W35" s="14"/>
    </row>
    <row r="36" spans="1:23">
      <c r="A36" s="14"/>
      <c r="B36" s="14"/>
      <c r="C36" s="14"/>
      <c r="D36" s="14"/>
      <c r="E36" s="14"/>
      <c r="G36" s="14"/>
      <c r="H36" s="14"/>
      <c r="I36" s="14"/>
      <c r="J36" s="14"/>
      <c r="K36" s="14"/>
      <c r="L36" s="14"/>
      <c r="M36" s="14"/>
      <c r="N36" s="14"/>
      <c r="O36" s="14"/>
      <c r="P36" s="14"/>
      <c r="Q36" s="14"/>
      <c r="R36" s="14"/>
      <c r="S36" s="14"/>
      <c r="T36" s="14"/>
      <c r="U36" s="14"/>
      <c r="V36" s="14"/>
      <c r="W36" s="14"/>
    </row>
    <row r="37" spans="1:23">
      <c r="A37" s="14"/>
      <c r="B37" s="14"/>
      <c r="C37" s="14"/>
      <c r="D37" s="14"/>
      <c r="E37" s="14"/>
      <c r="G37" s="14"/>
      <c r="H37" s="14"/>
      <c r="I37" s="14"/>
      <c r="J37" s="14"/>
      <c r="K37" s="14"/>
      <c r="L37" s="14"/>
      <c r="M37" s="14"/>
      <c r="N37" s="14"/>
      <c r="O37" s="14"/>
      <c r="P37" s="14"/>
      <c r="Q37" s="14"/>
      <c r="R37" s="14"/>
      <c r="S37" s="14"/>
      <c r="T37" s="14"/>
      <c r="U37" s="14"/>
      <c r="V37" s="14"/>
      <c r="W37" s="14"/>
    </row>
    <row r="38" spans="1:23">
      <c r="A38" s="14"/>
      <c r="B38" s="14"/>
      <c r="C38" s="14"/>
      <c r="D38" s="14"/>
      <c r="E38" s="14"/>
      <c r="F38" s="14"/>
      <c r="G38" s="14"/>
      <c r="H38" s="14"/>
      <c r="I38" s="14"/>
      <c r="J38" s="14"/>
      <c r="K38" s="14"/>
      <c r="L38" s="14"/>
      <c r="M38" s="14"/>
      <c r="N38" s="14"/>
      <c r="O38" s="14"/>
      <c r="P38" s="14"/>
      <c r="Q38" s="14"/>
      <c r="R38" s="14"/>
      <c r="S38" s="14"/>
      <c r="T38" s="14"/>
      <c r="U38" s="14"/>
      <c r="V38" s="14"/>
      <c r="W38" s="14"/>
    </row>
    <row r="39" spans="1:23">
      <c r="A39" s="14"/>
      <c r="B39" s="14"/>
      <c r="C39" s="14"/>
      <c r="D39" s="14"/>
      <c r="E39" s="14"/>
      <c r="F39" s="14"/>
      <c r="G39" s="14"/>
      <c r="H39" s="14"/>
      <c r="I39" s="14"/>
      <c r="J39" s="14"/>
      <c r="K39" s="14"/>
      <c r="L39" s="14"/>
      <c r="M39" s="14"/>
      <c r="N39" s="14"/>
      <c r="O39" s="14"/>
      <c r="P39" s="14"/>
      <c r="Q39" s="14"/>
      <c r="R39" s="14"/>
      <c r="S39" s="14"/>
      <c r="T39" s="14"/>
      <c r="U39" s="14"/>
      <c r="V39" s="14"/>
      <c r="W39" s="14"/>
    </row>
    <row r="40" spans="1:23">
      <c r="A40" s="14"/>
      <c r="B40" s="14"/>
      <c r="C40" s="14"/>
      <c r="D40" s="14"/>
      <c r="E40" s="14"/>
      <c r="F40" s="14"/>
      <c r="G40" s="14"/>
      <c r="H40" s="14"/>
      <c r="I40" s="14"/>
      <c r="J40" s="14"/>
      <c r="K40" s="14"/>
      <c r="L40" s="14"/>
      <c r="M40" s="14"/>
      <c r="N40" s="14"/>
      <c r="O40" s="14"/>
      <c r="P40" s="14"/>
      <c r="Q40" s="14"/>
      <c r="R40" s="14"/>
      <c r="S40" s="14"/>
      <c r="T40" s="14"/>
      <c r="U40" s="14"/>
      <c r="V40" s="14"/>
      <c r="W40" s="14"/>
    </row>
    <row r="41" spans="1:23">
      <c r="A41" s="14"/>
      <c r="B41" s="14"/>
      <c r="C41" s="14"/>
      <c r="D41" s="14"/>
      <c r="E41" s="14"/>
      <c r="F41" s="14"/>
      <c r="G41" s="14"/>
      <c r="H41" s="14"/>
      <c r="I41" s="14"/>
      <c r="J41" s="14"/>
      <c r="K41" s="14"/>
      <c r="L41" s="14"/>
      <c r="M41" s="14"/>
      <c r="N41" s="14"/>
      <c r="O41" s="14"/>
      <c r="P41" s="14"/>
      <c r="Q41" s="14"/>
      <c r="R41" s="14"/>
      <c r="S41" s="14"/>
      <c r="T41" s="14"/>
      <c r="U41" s="14"/>
      <c r="V41" s="14"/>
      <c r="W41" s="14"/>
    </row>
    <row r="42" spans="1:23">
      <c r="A42" s="14"/>
      <c r="B42" s="14"/>
      <c r="C42" s="14"/>
      <c r="D42" s="14"/>
      <c r="E42" s="14"/>
      <c r="F42" s="14"/>
      <c r="G42" s="14"/>
      <c r="H42" s="14"/>
      <c r="I42" s="14"/>
      <c r="J42" s="14"/>
      <c r="K42" s="14"/>
      <c r="L42" s="14"/>
      <c r="M42" s="14"/>
      <c r="N42" s="14"/>
      <c r="O42" s="14"/>
      <c r="P42" s="14"/>
      <c r="Q42" s="14"/>
      <c r="R42" s="14"/>
      <c r="S42" s="14"/>
      <c r="T42" s="14"/>
      <c r="U42" s="14"/>
      <c r="V42" s="14"/>
      <c r="W42" s="14"/>
    </row>
    <row r="43" spans="1:23">
      <c r="A43" s="14"/>
      <c r="B43" s="14"/>
      <c r="C43" s="14"/>
      <c r="D43" s="14"/>
      <c r="E43" s="14"/>
      <c r="F43" s="14"/>
      <c r="G43" s="14"/>
      <c r="H43" s="14"/>
      <c r="I43" s="14"/>
      <c r="J43" s="14"/>
      <c r="K43" s="14"/>
      <c r="L43" s="14"/>
      <c r="M43" s="14"/>
      <c r="N43" s="14"/>
      <c r="O43" s="14"/>
      <c r="P43" s="14"/>
      <c r="Q43" s="14"/>
      <c r="R43" s="14"/>
      <c r="S43" s="14"/>
      <c r="T43" s="14"/>
      <c r="U43" s="14"/>
      <c r="V43" s="14"/>
      <c r="W43" s="14"/>
    </row>
    <row r="44" spans="1:23">
      <c r="A44" s="14"/>
      <c r="B44" s="14"/>
      <c r="C44" s="14"/>
      <c r="D44" s="14"/>
      <c r="E44" s="14"/>
      <c r="F44" s="14"/>
      <c r="G44" s="14"/>
      <c r="H44" s="14"/>
      <c r="I44" s="14"/>
      <c r="J44" s="14"/>
      <c r="K44" s="14"/>
      <c r="L44" s="14"/>
      <c r="M44" s="14"/>
      <c r="N44" s="14"/>
      <c r="O44" s="14"/>
      <c r="P44" s="14"/>
      <c r="Q44" s="14"/>
      <c r="R44" s="14"/>
      <c r="S44" s="14"/>
      <c r="T44" s="14"/>
      <c r="U44" s="14"/>
      <c r="V44" s="14"/>
      <c r="W44" s="14"/>
    </row>
    <row r="45" spans="1:23">
      <c r="A45" s="14"/>
      <c r="B45" s="14"/>
      <c r="C45" s="14"/>
      <c r="D45" s="14"/>
      <c r="E45" s="14"/>
      <c r="F45" s="14"/>
      <c r="G45" s="14"/>
      <c r="H45" s="14"/>
      <c r="I45" s="14"/>
      <c r="J45" s="14"/>
      <c r="K45" s="14"/>
      <c r="L45" s="14"/>
      <c r="M45" s="14"/>
      <c r="N45" s="14"/>
      <c r="O45" s="14"/>
      <c r="P45" s="14"/>
      <c r="Q45" s="14"/>
      <c r="R45" s="14"/>
      <c r="S45" s="14"/>
      <c r="T45" s="14"/>
      <c r="U45" s="14"/>
      <c r="V45" s="14"/>
      <c r="W45" s="14"/>
    </row>
    <row r="46" spans="1:23">
      <c r="A46" s="14"/>
      <c r="B46" s="14"/>
      <c r="C46" s="14"/>
      <c r="D46" s="14"/>
      <c r="E46" s="14"/>
      <c r="F46" s="14"/>
      <c r="G46" s="14"/>
      <c r="H46" s="14"/>
      <c r="I46" s="14"/>
      <c r="J46" s="14"/>
      <c r="K46" s="14"/>
      <c r="L46" s="14"/>
      <c r="M46" s="14"/>
      <c r="N46" s="14"/>
      <c r="O46" s="14"/>
      <c r="P46" s="14"/>
      <c r="Q46" s="14"/>
      <c r="R46" s="14"/>
      <c r="S46" s="14"/>
      <c r="T46" s="14"/>
      <c r="U46" s="14"/>
      <c r="V46" s="14"/>
      <c r="W46" s="14"/>
    </row>
    <row r="47" spans="1:23">
      <c r="A47" s="14"/>
      <c r="B47" s="14"/>
      <c r="C47" s="14"/>
      <c r="E47" s="14"/>
      <c r="F47" s="14"/>
      <c r="G47" s="14"/>
      <c r="H47" s="14"/>
      <c r="I47" s="14"/>
      <c r="J47" s="14"/>
      <c r="K47" s="14"/>
      <c r="L47" s="14"/>
      <c r="M47" s="14"/>
      <c r="N47" s="14"/>
      <c r="O47" s="14"/>
      <c r="P47" s="14"/>
      <c r="Q47" s="14"/>
      <c r="R47" s="14"/>
      <c r="S47" s="14"/>
      <c r="T47" s="14"/>
      <c r="U47" s="14"/>
      <c r="V47" s="14"/>
      <c r="W47" s="14"/>
    </row>
  </sheetData>
  <phoneticPr fontId="36" type="noConversion"/>
  <pageMargins left="0.35433070866141736" right="0.35433070866141736" top="0.39370078740157483" bottom="0.39370078740157483" header="0.19685039370078741" footer="0.19685039370078741"/>
  <pageSetup paperSize="9" scale="68" orientation="landscape" r:id="rId1"/>
  <headerFooter alignWithMargins="0">
    <oddFooter>&amp;L&amp;8&amp;F
&amp;A&amp;C&amp;8Page &amp;P of &amp;N
Powerlink - CONFIDENTIAL</oddFooter>
  </headerFooter>
  <drawing r:id="rId2"/>
</worksheet>
</file>

<file path=xl/worksheets/sheet2.xml><?xml version="1.0" encoding="utf-8"?>
<worksheet xmlns="http://schemas.openxmlformats.org/spreadsheetml/2006/main" xmlns:r="http://schemas.openxmlformats.org/officeDocument/2006/relationships">
  <sheetPr>
    <tabColor theme="6" tint="0.59999389629810485"/>
    <pageSetUpPr fitToPage="1"/>
  </sheetPr>
  <dimension ref="A1:U33"/>
  <sheetViews>
    <sheetView showGridLines="0" showWhiteSpace="0" zoomScale="145" zoomScaleNormal="145" workbookViewId="0">
      <selection activeCell="I23" sqref="I23"/>
    </sheetView>
  </sheetViews>
  <sheetFormatPr defaultRowHeight="12.75"/>
  <cols>
    <col min="1" max="9" width="9.140625" style="423"/>
    <col min="10" max="10" width="9.28515625" style="423" bestFit="1" customWidth="1"/>
    <col min="11" max="16384" width="9.140625" style="423"/>
  </cols>
  <sheetData>
    <row r="1" spans="1:21" s="421" customFormat="1" ht="20.25" customHeight="1">
      <c r="A1" s="417" t="s">
        <v>285</v>
      </c>
      <c r="B1" s="418"/>
      <c r="C1" s="418"/>
      <c r="D1" s="418"/>
      <c r="E1" s="418"/>
      <c r="F1" s="418"/>
      <c r="G1" s="418"/>
      <c r="H1" s="418"/>
      <c r="I1" s="418"/>
      <c r="J1" s="419"/>
      <c r="K1" s="420"/>
      <c r="L1" s="420"/>
      <c r="M1" s="420"/>
      <c r="N1" s="420"/>
      <c r="O1" s="420"/>
      <c r="P1" s="420"/>
      <c r="Q1" s="420"/>
      <c r="R1" s="420"/>
      <c r="S1" s="420"/>
      <c r="T1" s="420"/>
      <c r="U1" s="420"/>
    </row>
    <row r="2" spans="1:21" ht="18.75" customHeight="1">
      <c r="A2" s="417" t="s">
        <v>320</v>
      </c>
      <c r="B2" s="420"/>
      <c r="C2" s="420"/>
      <c r="D2" s="420"/>
      <c r="E2" s="420"/>
      <c r="F2" s="420"/>
      <c r="G2" s="420"/>
      <c r="H2" s="420"/>
      <c r="I2" s="420"/>
      <c r="J2" s="422"/>
    </row>
    <row r="4" spans="1:21" ht="20.25">
      <c r="A4" s="417"/>
      <c r="B4" s="424"/>
      <c r="C4" s="424"/>
      <c r="D4" s="424"/>
      <c r="E4" s="424"/>
      <c r="F4" s="424"/>
    </row>
    <row r="5" spans="1:21" ht="15">
      <c r="B5" s="424"/>
      <c r="C5" s="424"/>
      <c r="D5" s="424"/>
      <c r="E5" s="424"/>
      <c r="F5" s="424"/>
    </row>
    <row r="6" spans="1:21" ht="15">
      <c r="B6" s="427" t="s">
        <v>286</v>
      </c>
      <c r="C6" s="424"/>
      <c r="D6" s="424"/>
      <c r="E6" s="424"/>
      <c r="F6" s="424"/>
    </row>
    <row r="7" spans="1:21" ht="23.25">
      <c r="B7" s="425" t="s">
        <v>344</v>
      </c>
      <c r="C7" s="424"/>
      <c r="D7" s="424"/>
      <c r="E7" s="424"/>
      <c r="F7" s="424"/>
    </row>
    <row r="8" spans="1:21" ht="15">
      <c r="B8" s="424"/>
      <c r="C8" s="424"/>
      <c r="D8" s="424"/>
      <c r="E8" s="424"/>
      <c r="F8" s="424"/>
    </row>
    <row r="9" spans="1:21" s="501" customFormat="1" ht="15.75">
      <c r="A9" s="500" t="s">
        <v>317</v>
      </c>
      <c r="B9" s="424"/>
      <c r="C9" s="424"/>
      <c r="D9" s="424"/>
      <c r="E9" s="424"/>
      <c r="F9" s="424"/>
    </row>
    <row r="10" spans="1:21" ht="15">
      <c r="B10" s="424"/>
      <c r="C10" s="424"/>
      <c r="D10" s="424"/>
      <c r="E10" s="424"/>
      <c r="F10" s="424"/>
    </row>
    <row r="11" spans="1:21">
      <c r="B11" s="426" t="s">
        <v>310</v>
      </c>
      <c r="C11" s="427"/>
      <c r="D11" s="427"/>
      <c r="E11" s="427"/>
      <c r="F11" s="427"/>
    </row>
    <row r="12" spans="1:21">
      <c r="B12" s="427"/>
      <c r="C12" s="427"/>
      <c r="D12" s="427"/>
      <c r="E12" s="427"/>
      <c r="F12" s="427"/>
    </row>
    <row r="13" spans="1:21">
      <c r="B13" s="427" t="s">
        <v>324</v>
      </c>
      <c r="C13" s="427"/>
      <c r="D13" s="427"/>
      <c r="E13" s="427"/>
      <c r="F13" s="427"/>
    </row>
    <row r="14" spans="1:21">
      <c r="B14" s="427"/>
      <c r="C14" s="427" t="s">
        <v>326</v>
      </c>
      <c r="D14" s="427"/>
      <c r="E14" s="427"/>
      <c r="F14" s="427"/>
    </row>
    <row r="15" spans="1:21">
      <c r="B15" s="427"/>
      <c r="C15" s="427" t="s">
        <v>327</v>
      </c>
      <c r="D15" s="427"/>
      <c r="E15" s="427"/>
      <c r="F15" s="427"/>
    </row>
    <row r="16" spans="1:21">
      <c r="B16" s="427"/>
      <c r="C16" s="427" t="s">
        <v>287</v>
      </c>
      <c r="D16" s="427"/>
      <c r="E16" s="427"/>
      <c r="F16" s="427"/>
    </row>
    <row r="17" spans="1:6">
      <c r="B17" s="427"/>
      <c r="C17" s="427"/>
      <c r="D17" s="427"/>
      <c r="E17" s="427"/>
      <c r="F17" s="427"/>
    </row>
    <row r="18" spans="1:6">
      <c r="B18" s="427" t="s">
        <v>288</v>
      </c>
      <c r="C18" s="427"/>
      <c r="D18" s="427"/>
      <c r="E18" s="427"/>
      <c r="F18" s="427"/>
    </row>
    <row r="19" spans="1:6">
      <c r="B19" s="427"/>
      <c r="C19" s="427"/>
      <c r="D19" s="427"/>
      <c r="E19" s="427"/>
      <c r="F19" s="427"/>
    </row>
    <row r="20" spans="1:6">
      <c r="B20" s="428" t="s">
        <v>316</v>
      </c>
      <c r="C20" s="427"/>
      <c r="D20" s="427"/>
      <c r="E20" s="427"/>
      <c r="F20" s="427"/>
    </row>
    <row r="21" spans="1:6">
      <c r="B21" s="428"/>
      <c r="C21" s="428"/>
      <c r="D21" s="428"/>
      <c r="E21" s="428"/>
      <c r="F21" s="428"/>
    </row>
    <row r="22" spans="1:6">
      <c r="B22" s="427" t="s">
        <v>325</v>
      </c>
      <c r="C22" s="428"/>
      <c r="D22" s="428"/>
      <c r="E22" s="428"/>
      <c r="F22" s="428"/>
    </row>
    <row r="23" spans="1:6">
      <c r="B23" s="427"/>
      <c r="C23" s="428"/>
      <c r="D23" s="428"/>
      <c r="E23" s="428"/>
      <c r="F23" s="428"/>
    </row>
    <row r="24" spans="1:6">
      <c r="B24" s="427" t="s">
        <v>322</v>
      </c>
      <c r="C24" s="428"/>
      <c r="D24" s="428"/>
      <c r="E24" s="428"/>
      <c r="F24" s="428"/>
    </row>
    <row r="25" spans="1:6">
      <c r="B25" s="427" t="s">
        <v>328</v>
      </c>
      <c r="C25" s="428"/>
      <c r="D25" s="428"/>
      <c r="E25" s="428"/>
      <c r="F25" s="428"/>
    </row>
    <row r="26" spans="1:6">
      <c r="B26" s="428" t="s">
        <v>329</v>
      </c>
      <c r="C26" s="428"/>
      <c r="D26" s="428"/>
      <c r="E26" s="428"/>
      <c r="F26" s="428"/>
    </row>
    <row r="27" spans="1:6">
      <c r="B27" s="427" t="s">
        <v>330</v>
      </c>
      <c r="C27" s="428"/>
      <c r="D27" s="428"/>
      <c r="E27" s="428"/>
      <c r="F27" s="428"/>
    </row>
    <row r="28" spans="1:6">
      <c r="B28" s="427" t="s">
        <v>331</v>
      </c>
      <c r="C28" s="428"/>
      <c r="D28" s="428"/>
      <c r="E28" s="428"/>
      <c r="F28" s="428"/>
    </row>
    <row r="29" spans="1:6">
      <c r="A29" s="429"/>
      <c r="B29" s="427"/>
      <c r="C29" s="427"/>
      <c r="D29" s="427"/>
      <c r="E29" s="427"/>
      <c r="F29" s="427"/>
    </row>
    <row r="30" spans="1:6">
      <c r="B30" s="427" t="s">
        <v>323</v>
      </c>
      <c r="C30" s="427"/>
      <c r="D30" s="427"/>
      <c r="E30" s="427"/>
      <c r="F30" s="427"/>
    </row>
    <row r="31" spans="1:6">
      <c r="B31" s="427"/>
      <c r="C31" s="427"/>
      <c r="D31" s="427"/>
      <c r="E31" s="427"/>
      <c r="F31" s="427"/>
    </row>
    <row r="32" spans="1:6">
      <c r="B32" s="427"/>
      <c r="C32" s="427"/>
      <c r="D32" s="427"/>
      <c r="E32" s="427"/>
      <c r="F32" s="427"/>
    </row>
    <row r="33" spans="2:6">
      <c r="B33" s="427"/>
      <c r="C33" s="427"/>
      <c r="D33" s="427"/>
      <c r="E33" s="427"/>
      <c r="F33" s="427"/>
    </row>
  </sheetData>
  <pageMargins left="0.43307086614173229" right="0.47244094488188981" top="0.35433070866141736" bottom="0.62992125984251968" header="0.31496062992125984" footer="0.27559055118110237"/>
  <pageSetup paperSize="9" scale="87" orientation="portrait" r:id="rId1"/>
  <headerFooter>
    <oddFooter xml:space="preserve">&amp;L&amp;9&amp;K00-045&amp;F
&amp;A&amp;CPowerlink - CONFIDENTIAL&amp;R&amp;9&amp;K00-044Page &amp;N of &amp;N
</oddFooter>
  </headerFooter>
</worksheet>
</file>

<file path=xl/worksheets/sheet3.xml><?xml version="1.0" encoding="utf-8"?>
<worksheet xmlns="http://schemas.openxmlformats.org/spreadsheetml/2006/main" xmlns:r="http://schemas.openxmlformats.org/officeDocument/2006/relationships">
  <sheetPr codeName="Sheet8">
    <pageSetUpPr fitToPage="1"/>
  </sheetPr>
  <dimension ref="A1:Z482"/>
  <sheetViews>
    <sheetView workbookViewId="0">
      <selection activeCell="G245" sqref="G245"/>
    </sheetView>
  </sheetViews>
  <sheetFormatPr defaultRowHeight="12.75" outlineLevelRow="1"/>
  <cols>
    <col min="1" max="2" width="0.85546875" style="443" customWidth="1"/>
    <col min="3" max="3" width="1" style="443" customWidth="1"/>
    <col min="4" max="4" width="0.85546875" style="443" customWidth="1"/>
    <col min="5" max="5" width="29.5703125" style="489" customWidth="1"/>
    <col min="6" max="6" width="13.42578125" style="443" customWidth="1"/>
    <col min="7" max="7" width="14.5703125" style="490" customWidth="1"/>
    <col min="8" max="8" width="13.140625" style="491" customWidth="1"/>
    <col min="9" max="9" width="13.42578125" style="443" customWidth="1"/>
    <col min="10" max="10" width="16.140625" style="443" customWidth="1"/>
    <col min="11" max="11" width="16.42578125" style="443" customWidth="1"/>
    <col min="12" max="16" width="11.85546875" style="443" customWidth="1"/>
    <col min="17" max="17" width="11.140625" style="443" bestFit="1" customWidth="1"/>
    <col min="18" max="18" width="14.28515625" style="443" customWidth="1"/>
    <col min="19" max="19" width="11.5703125" style="492" bestFit="1" customWidth="1"/>
    <col min="20" max="20" width="12.28515625" style="443" customWidth="1"/>
    <col min="21" max="21" width="12" style="443" customWidth="1"/>
    <col min="22" max="22" width="11.5703125" style="443" customWidth="1"/>
    <col min="23" max="16384" width="9.140625" style="443"/>
  </cols>
  <sheetData>
    <row r="1" spans="1:26" ht="23.25">
      <c r="A1" s="440"/>
      <c r="B1" s="440"/>
      <c r="C1" s="440"/>
      <c r="D1" s="440"/>
      <c r="E1" s="425" t="str">
        <f>'Powerlink record of changes'!$B$7</f>
        <v>Powerlink - PTRM - Draft decision data as at November 2011</v>
      </c>
      <c r="F1" s="128"/>
      <c r="G1" s="128"/>
      <c r="H1" s="128"/>
      <c r="I1" s="128"/>
      <c r="J1" s="128"/>
      <c r="K1" s="128"/>
      <c r="L1" s="128"/>
      <c r="M1" s="128"/>
      <c r="N1" s="128"/>
      <c r="O1" s="128"/>
      <c r="P1" s="128"/>
      <c r="Q1" s="441"/>
      <c r="R1" s="441"/>
      <c r="S1" s="442"/>
      <c r="T1" s="441"/>
      <c r="U1" s="441"/>
      <c r="V1" s="441"/>
      <c r="W1" s="441"/>
      <c r="X1" s="441"/>
      <c r="Y1" s="441"/>
      <c r="Z1" s="441"/>
    </row>
    <row r="2" spans="1:26" ht="16.5" customHeight="1">
      <c r="A2" s="440"/>
      <c r="B2" s="440"/>
      <c r="C2" s="440"/>
      <c r="D2" s="440"/>
      <c r="E2" s="406" t="str">
        <f>"Input Variables - PTRM "&amp;Intro!L4</f>
        <v>Input Variables - PTRM Version: 2.0</v>
      </c>
      <c r="F2" s="407"/>
      <c r="G2" s="444" t="s">
        <v>161</v>
      </c>
      <c r="H2" s="445"/>
      <c r="I2" s="128"/>
      <c r="J2" s="128"/>
      <c r="K2" s="128"/>
      <c r="L2" s="128"/>
      <c r="M2" s="128"/>
      <c r="N2" s="128"/>
      <c r="O2" s="128"/>
      <c r="P2" s="128"/>
      <c r="Q2" s="441"/>
      <c r="R2" s="441"/>
      <c r="S2" s="442"/>
      <c r="T2" s="441"/>
      <c r="U2" s="441"/>
      <c r="V2" s="441"/>
      <c r="W2" s="441"/>
      <c r="X2" s="441"/>
      <c r="Y2" s="441"/>
      <c r="Z2" s="441"/>
    </row>
    <row r="3" spans="1:26">
      <c r="A3" s="440"/>
      <c r="B3" s="440"/>
      <c r="C3" s="440"/>
      <c r="D3" s="440"/>
      <c r="E3" s="446"/>
      <c r="F3" s="135"/>
      <c r="G3" s="446"/>
      <c r="H3" s="446"/>
      <c r="I3" s="446"/>
      <c r="J3" s="446"/>
      <c r="K3" s="446"/>
      <c r="L3" s="446"/>
      <c r="M3" s="446"/>
      <c r="N3" s="446"/>
      <c r="O3" s="446"/>
      <c r="P3" s="446"/>
      <c r="Q3" s="446"/>
      <c r="R3" s="446"/>
      <c r="S3" s="438"/>
      <c r="T3" s="441"/>
      <c r="U3" s="441"/>
      <c r="V3" s="441"/>
      <c r="W3" s="441"/>
      <c r="X3" s="441"/>
      <c r="Y3" s="441"/>
      <c r="Z3" s="441"/>
    </row>
    <row r="4" spans="1:26" s="4" customFormat="1" ht="15.75">
      <c r="A4" s="161"/>
      <c r="B4" s="161"/>
      <c r="C4" s="161"/>
      <c r="D4" s="161"/>
      <c r="E4" s="161"/>
      <c r="F4" s="162"/>
      <c r="G4" s="163"/>
      <c r="H4" s="164"/>
      <c r="I4" s="162"/>
      <c r="J4" s="161"/>
      <c r="K4" s="161"/>
      <c r="L4" s="161"/>
      <c r="M4" s="161"/>
      <c r="N4" s="161"/>
      <c r="O4" s="161"/>
      <c r="P4" s="161"/>
      <c r="Q4" s="161"/>
      <c r="R4" s="161"/>
      <c r="S4" s="81"/>
      <c r="T4" s="82"/>
      <c r="U4" s="82"/>
      <c r="V4" s="82"/>
      <c r="W4" s="82"/>
      <c r="X4" s="82"/>
      <c r="Y4" s="82"/>
      <c r="Z4" s="82"/>
    </row>
    <row r="5" spans="1:26" ht="15">
      <c r="A5" s="168"/>
      <c r="B5" s="168"/>
      <c r="C5" s="168"/>
      <c r="D5" s="168"/>
      <c r="E5" s="403" t="str">
        <f>"Opening Regulatory Asset Base and Opening Tax Asset Base for "&amp;Q7&amp;" ($m Nominal)"</f>
        <v>Opening Regulatory Asset Base and Opening Tax Asset Base for 2012-13 ($m Nominal)</v>
      </c>
      <c r="F5" s="403"/>
      <c r="G5" s="403"/>
      <c r="H5" s="403"/>
      <c r="I5" s="403"/>
      <c r="J5" s="166"/>
      <c r="K5" s="447"/>
      <c r="L5" s="166"/>
      <c r="M5" s="447"/>
      <c r="N5" s="166"/>
      <c r="O5" s="166"/>
      <c r="P5" s="447"/>
      <c r="Q5" s="168"/>
      <c r="R5" s="168"/>
      <c r="S5" s="437"/>
      <c r="T5" s="448"/>
      <c r="U5" s="441"/>
      <c r="V5" s="82"/>
      <c r="W5" s="441"/>
      <c r="X5" s="441"/>
      <c r="Y5" s="441"/>
      <c r="Z5" s="441"/>
    </row>
    <row r="6" spans="1:26" ht="51.75" customHeight="1">
      <c r="A6" s="440"/>
      <c r="B6" s="440"/>
      <c r="C6" s="440"/>
      <c r="D6" s="440"/>
      <c r="E6" s="60"/>
      <c r="F6" s="441"/>
      <c r="G6" s="408" t="s">
        <v>175</v>
      </c>
      <c r="H6" s="409"/>
      <c r="I6" s="409"/>
      <c r="J6" s="327" t="s">
        <v>209</v>
      </c>
      <c r="K6" s="327" t="s">
        <v>210</v>
      </c>
      <c r="L6" s="15" t="s">
        <v>226</v>
      </c>
      <c r="M6" s="15" t="s">
        <v>223</v>
      </c>
      <c r="N6" s="15" t="s">
        <v>261</v>
      </c>
      <c r="O6" s="15" t="s">
        <v>227</v>
      </c>
      <c r="P6" s="15" t="s">
        <v>224</v>
      </c>
      <c r="Q6" s="15" t="s">
        <v>123</v>
      </c>
      <c r="R6" s="15" t="s">
        <v>225</v>
      </c>
      <c r="S6" s="437"/>
      <c r="T6" s="437"/>
      <c r="U6" s="437"/>
      <c r="V6" s="82"/>
      <c r="W6" s="441"/>
      <c r="X6" s="441"/>
      <c r="Y6" s="441"/>
      <c r="Z6" s="441"/>
    </row>
    <row r="7" spans="1:26" ht="15">
      <c r="A7" s="440"/>
      <c r="B7" s="440"/>
      <c r="C7" s="440"/>
      <c r="D7" s="440"/>
      <c r="E7" s="449" t="s">
        <v>59</v>
      </c>
      <c r="F7" s="450"/>
      <c r="G7" s="430" t="s">
        <v>290</v>
      </c>
      <c r="H7" s="451"/>
      <c r="I7" s="451"/>
      <c r="J7" s="508">
        <f>3392.00986+35.4479632805368+0.12</f>
        <v>3427.5778232805369</v>
      </c>
      <c r="K7" s="508">
        <f>2938.16523+9.93223880530192+0.12</f>
        <v>2948.2174688053019</v>
      </c>
      <c r="L7" s="510">
        <v>35.19</v>
      </c>
      <c r="M7" s="431">
        <v>50</v>
      </c>
      <c r="N7" s="508">
        <f>2355.93987+9.554-0.09</f>
        <v>2365.4038700000001</v>
      </c>
      <c r="O7" s="510">
        <v>36.020000000000003</v>
      </c>
      <c r="P7" s="431">
        <v>47.5</v>
      </c>
      <c r="Q7" s="436" t="s">
        <v>289</v>
      </c>
      <c r="R7" s="431">
        <v>5</v>
      </c>
      <c r="S7" s="437"/>
      <c r="T7" s="437"/>
      <c r="U7" s="437"/>
      <c r="V7" s="82"/>
      <c r="W7" s="441"/>
      <c r="X7" s="441"/>
      <c r="Y7" s="441"/>
      <c r="Z7" s="441"/>
    </row>
    <row r="8" spans="1:26" ht="15">
      <c r="A8" s="440"/>
      <c r="B8" s="440"/>
      <c r="C8" s="440"/>
      <c r="D8" s="440"/>
      <c r="E8" s="449" t="s">
        <v>60</v>
      </c>
      <c r="F8" s="450"/>
      <c r="G8" s="432" t="s">
        <v>291</v>
      </c>
      <c r="H8" s="452"/>
      <c r="I8" s="452"/>
      <c r="J8" s="433">
        <v>58.926699999999997</v>
      </c>
      <c r="K8" s="433">
        <v>51.04242</v>
      </c>
      <c r="L8" s="511">
        <v>28.42</v>
      </c>
      <c r="M8" s="435">
        <v>45</v>
      </c>
      <c r="N8" s="433">
        <v>24.46153</v>
      </c>
      <c r="O8" s="511">
        <v>34.619999999999997</v>
      </c>
      <c r="P8" s="435">
        <v>45</v>
      </c>
      <c r="Q8" s="453"/>
      <c r="R8" s="437"/>
      <c r="S8" s="437"/>
      <c r="T8" s="437"/>
      <c r="U8" s="437"/>
      <c r="V8" s="82"/>
      <c r="W8" s="441"/>
      <c r="X8" s="441"/>
      <c r="Y8" s="441"/>
      <c r="Z8" s="441"/>
    </row>
    <row r="9" spans="1:26" ht="15">
      <c r="A9" s="440"/>
      <c r="B9" s="440"/>
      <c r="C9" s="440"/>
      <c r="D9" s="440"/>
      <c r="E9" s="449" t="s">
        <v>63</v>
      </c>
      <c r="F9" s="450"/>
      <c r="G9" s="432" t="s">
        <v>292</v>
      </c>
      <c r="H9" s="452"/>
      <c r="I9" s="452"/>
      <c r="J9" s="509">
        <v>0</v>
      </c>
      <c r="K9" s="509">
        <v>0</v>
      </c>
      <c r="L9" s="519" t="s">
        <v>122</v>
      </c>
      <c r="M9" s="435">
        <v>15</v>
      </c>
      <c r="N9" s="509">
        <v>0</v>
      </c>
      <c r="O9" s="511" t="s">
        <v>122</v>
      </c>
      <c r="P9" s="435">
        <v>15</v>
      </c>
      <c r="Q9" s="437"/>
      <c r="R9" s="437"/>
      <c r="S9" s="437"/>
      <c r="T9" s="437"/>
      <c r="U9" s="437"/>
      <c r="V9" s="82"/>
      <c r="W9" s="441"/>
      <c r="X9" s="441"/>
      <c r="Y9" s="441"/>
      <c r="Z9" s="441"/>
    </row>
    <row r="10" spans="1:26" ht="15">
      <c r="A10" s="440"/>
      <c r="B10" s="440"/>
      <c r="C10" s="440"/>
      <c r="D10" s="440"/>
      <c r="E10" s="449" t="s">
        <v>74</v>
      </c>
      <c r="F10" s="450"/>
      <c r="G10" s="432" t="s">
        <v>293</v>
      </c>
      <c r="H10" s="452"/>
      <c r="I10" s="452"/>
      <c r="J10" s="433">
        <v>1795.6055100000001</v>
      </c>
      <c r="K10" s="433">
        <v>1555.35682</v>
      </c>
      <c r="L10" s="511">
        <v>28.56</v>
      </c>
      <c r="M10" s="434">
        <v>40</v>
      </c>
      <c r="N10" s="433">
        <v>1263.2951399999999</v>
      </c>
      <c r="O10" s="511">
        <v>30.43</v>
      </c>
      <c r="P10" s="435">
        <v>40</v>
      </c>
      <c r="Q10" s="437"/>
      <c r="R10" s="437"/>
      <c r="S10" s="437"/>
      <c r="T10" s="437"/>
      <c r="U10" s="437"/>
      <c r="V10" s="82"/>
      <c r="W10" s="441"/>
      <c r="X10" s="441"/>
      <c r="Y10" s="441"/>
      <c r="Z10" s="441"/>
    </row>
    <row r="11" spans="1:26" ht="15">
      <c r="A11" s="440"/>
      <c r="B11" s="440"/>
      <c r="C11" s="440"/>
      <c r="D11" s="440"/>
      <c r="E11" s="449" t="s">
        <v>75</v>
      </c>
      <c r="F11" s="450"/>
      <c r="G11" s="432" t="s">
        <v>294</v>
      </c>
      <c r="H11" s="452"/>
      <c r="I11" s="452"/>
      <c r="J11" s="433">
        <v>420.18263999999999</v>
      </c>
      <c r="K11" s="433">
        <v>363.96298000000002</v>
      </c>
      <c r="L11" s="511">
        <v>9.24</v>
      </c>
      <c r="M11" s="434">
        <v>15</v>
      </c>
      <c r="N11" s="433">
        <v>275.32612</v>
      </c>
      <c r="O11" s="511">
        <v>9.27</v>
      </c>
      <c r="P11" s="435">
        <v>12.5</v>
      </c>
      <c r="Q11" s="437"/>
      <c r="R11" s="437"/>
      <c r="S11" s="437"/>
      <c r="T11" s="437"/>
      <c r="U11" s="437"/>
      <c r="V11" s="82"/>
      <c r="W11" s="441"/>
      <c r="X11" s="441"/>
      <c r="Y11" s="441"/>
      <c r="Z11" s="441"/>
    </row>
    <row r="12" spans="1:26" ht="15">
      <c r="A12" s="440"/>
      <c r="B12" s="440"/>
      <c r="C12" s="440"/>
      <c r="D12" s="440"/>
      <c r="E12" s="449" t="s">
        <v>76</v>
      </c>
      <c r="F12" s="450"/>
      <c r="G12" s="432" t="s">
        <v>295</v>
      </c>
      <c r="H12" s="452"/>
      <c r="I12" s="452"/>
      <c r="J12" s="433">
        <v>80.302509999999998</v>
      </c>
      <c r="K12" s="433">
        <v>69.558189999999996</v>
      </c>
      <c r="L12" s="511">
        <v>9.8000000000000007</v>
      </c>
      <c r="M12" s="434">
        <v>15</v>
      </c>
      <c r="N12" s="433">
        <v>52.628</v>
      </c>
      <c r="O12" s="511">
        <v>9.8800000000000008</v>
      </c>
      <c r="P12" s="435">
        <v>12.5</v>
      </c>
      <c r="Q12" s="437"/>
      <c r="R12" s="437"/>
      <c r="S12" s="437"/>
      <c r="T12" s="437"/>
      <c r="U12" s="437"/>
      <c r="V12" s="82"/>
      <c r="W12" s="441"/>
      <c r="X12" s="441"/>
      <c r="Y12" s="441"/>
      <c r="Z12" s="441"/>
    </row>
    <row r="13" spans="1:26" ht="15">
      <c r="A13" s="440"/>
      <c r="B13" s="440"/>
      <c r="C13" s="440"/>
      <c r="D13" s="440"/>
      <c r="E13" s="449" t="s">
        <v>77</v>
      </c>
      <c r="F13" s="450"/>
      <c r="G13" s="432" t="s">
        <v>296</v>
      </c>
      <c r="H13" s="452"/>
      <c r="I13" s="452"/>
      <c r="J13" s="433">
        <v>17.707039999999999</v>
      </c>
      <c r="K13" s="433">
        <v>15.337870000000001</v>
      </c>
      <c r="L13" s="511">
        <v>24.24</v>
      </c>
      <c r="M13" s="434">
        <v>40</v>
      </c>
      <c r="N13" s="433">
        <v>11.204090000000001</v>
      </c>
      <c r="O13" s="511">
        <v>25.61</v>
      </c>
      <c r="P13" s="435">
        <v>40</v>
      </c>
      <c r="Q13" s="437"/>
      <c r="R13" s="437"/>
      <c r="S13" s="437"/>
      <c r="T13" s="437"/>
      <c r="U13" s="437"/>
      <c r="V13" s="82"/>
      <c r="W13" s="441"/>
      <c r="X13" s="441"/>
      <c r="Y13" s="441"/>
      <c r="Z13" s="441"/>
    </row>
    <row r="14" spans="1:26" ht="15">
      <c r="A14" s="440"/>
      <c r="B14" s="440"/>
      <c r="C14" s="440"/>
      <c r="D14" s="440"/>
      <c r="E14" s="449" t="s">
        <v>78</v>
      </c>
      <c r="F14" s="450"/>
      <c r="G14" s="432" t="s">
        <v>297</v>
      </c>
      <c r="H14" s="452"/>
      <c r="I14" s="452"/>
      <c r="J14" s="433">
        <v>20.857109999999999</v>
      </c>
      <c r="K14" s="433">
        <v>18.066469999999999</v>
      </c>
      <c r="L14" s="511">
        <v>9.43</v>
      </c>
      <c r="M14" s="434">
        <v>12</v>
      </c>
      <c r="N14" s="433">
        <v>14.775119999999999</v>
      </c>
      <c r="O14" s="511">
        <v>10.7</v>
      </c>
      <c r="P14" s="435">
        <v>12</v>
      </c>
      <c r="Q14" s="437"/>
      <c r="R14" s="437"/>
      <c r="S14" s="437"/>
      <c r="T14" s="437"/>
      <c r="U14" s="437"/>
      <c r="V14" s="82"/>
      <c r="W14" s="441"/>
      <c r="X14" s="441"/>
      <c r="Y14" s="441"/>
      <c r="Z14" s="441"/>
    </row>
    <row r="15" spans="1:26" ht="15">
      <c r="A15" s="440"/>
      <c r="B15" s="440"/>
      <c r="C15" s="440"/>
      <c r="D15" s="440"/>
      <c r="E15" s="449" t="s">
        <v>79</v>
      </c>
      <c r="F15" s="450"/>
      <c r="G15" s="432" t="s">
        <v>298</v>
      </c>
      <c r="H15" s="452"/>
      <c r="I15" s="452"/>
      <c r="J15" s="433">
        <v>151.86797000000001</v>
      </c>
      <c r="K15" s="433">
        <v>131.54831999999999</v>
      </c>
      <c r="L15" s="511" t="s">
        <v>122</v>
      </c>
      <c r="M15" s="434" t="s">
        <v>122</v>
      </c>
      <c r="N15" s="433">
        <v>88.204350000000005</v>
      </c>
      <c r="O15" s="511" t="s">
        <v>122</v>
      </c>
      <c r="P15" s="435" t="s">
        <v>122</v>
      </c>
      <c r="Q15" s="437"/>
      <c r="R15" s="437"/>
      <c r="S15" s="437"/>
      <c r="T15" s="437"/>
      <c r="U15" s="437"/>
      <c r="V15" s="82"/>
      <c r="W15" s="441"/>
      <c r="X15" s="441"/>
      <c r="Y15" s="441"/>
      <c r="Z15" s="441"/>
    </row>
    <row r="16" spans="1:26" ht="15">
      <c r="A16" s="440"/>
      <c r="B16" s="440"/>
      <c r="C16" s="440"/>
      <c r="D16" s="440"/>
      <c r="E16" s="449" t="s">
        <v>82</v>
      </c>
      <c r="F16" s="450"/>
      <c r="G16" s="432" t="s">
        <v>121</v>
      </c>
      <c r="H16" s="452"/>
      <c r="I16" s="452"/>
      <c r="J16" s="433">
        <v>433.71852999999999</v>
      </c>
      <c r="K16" s="433">
        <v>375.68779000000001</v>
      </c>
      <c r="L16" s="511" t="s">
        <v>122</v>
      </c>
      <c r="M16" s="434" t="s">
        <v>122</v>
      </c>
      <c r="N16" s="433">
        <v>267.73768999999999</v>
      </c>
      <c r="O16" s="511" t="s">
        <v>122</v>
      </c>
      <c r="P16" s="435" t="s">
        <v>122</v>
      </c>
      <c r="Q16" s="437"/>
      <c r="R16" s="437"/>
      <c r="S16" s="437"/>
      <c r="T16" s="437"/>
      <c r="U16" s="437"/>
      <c r="V16" s="82"/>
      <c r="W16" s="441"/>
      <c r="X16" s="441"/>
      <c r="Y16" s="441"/>
      <c r="Z16" s="441"/>
    </row>
    <row r="17" spans="1:26" ht="15">
      <c r="A17" s="440"/>
      <c r="B17" s="440"/>
      <c r="C17" s="440"/>
      <c r="D17" s="440"/>
      <c r="E17" s="449" t="s">
        <v>83</v>
      </c>
      <c r="F17" s="450"/>
      <c r="G17" s="432"/>
      <c r="H17" s="452"/>
      <c r="I17" s="452"/>
      <c r="J17" s="433">
        <v>0</v>
      </c>
      <c r="K17" s="433">
        <v>0</v>
      </c>
      <c r="L17" s="511" t="s">
        <v>122</v>
      </c>
      <c r="M17" s="434" t="s">
        <v>122</v>
      </c>
      <c r="N17" s="433">
        <v>0</v>
      </c>
      <c r="O17" s="511" t="s">
        <v>122</v>
      </c>
      <c r="P17" s="435" t="s">
        <v>122</v>
      </c>
      <c r="Q17" s="437"/>
      <c r="R17" s="438"/>
      <c r="S17" s="437"/>
      <c r="T17" s="437"/>
      <c r="U17" s="437"/>
      <c r="V17" s="82"/>
      <c r="W17" s="441"/>
      <c r="X17" s="441"/>
      <c r="Y17" s="441"/>
      <c r="Z17" s="441"/>
    </row>
    <row r="18" spans="1:26" ht="15">
      <c r="A18" s="440"/>
      <c r="B18" s="440"/>
      <c r="C18" s="440"/>
      <c r="D18" s="440"/>
      <c r="E18" s="449" t="s">
        <v>84</v>
      </c>
      <c r="F18" s="450"/>
      <c r="G18" s="432" t="s">
        <v>299</v>
      </c>
      <c r="H18" s="452"/>
      <c r="I18" s="452"/>
      <c r="J18" s="433">
        <v>81.747060000000005</v>
      </c>
      <c r="K18" s="433">
        <v>70.809449999999998</v>
      </c>
      <c r="L18" s="511">
        <v>33.130000000000003</v>
      </c>
      <c r="M18" s="434">
        <v>40</v>
      </c>
      <c r="N18" s="433">
        <v>65.305139999999994</v>
      </c>
      <c r="O18" s="511">
        <v>33.33</v>
      </c>
      <c r="P18" s="435">
        <v>40</v>
      </c>
      <c r="Q18" s="437"/>
      <c r="R18" s="437"/>
      <c r="S18" s="437"/>
      <c r="T18" s="437"/>
      <c r="U18" s="437"/>
      <c r="V18" s="82"/>
      <c r="W18" s="441"/>
      <c r="X18" s="441"/>
      <c r="Y18" s="441"/>
      <c r="Z18" s="441"/>
    </row>
    <row r="19" spans="1:26" ht="15">
      <c r="A19" s="440"/>
      <c r="B19" s="440"/>
      <c r="C19" s="440"/>
      <c r="D19" s="440"/>
      <c r="E19" s="449" t="s">
        <v>85</v>
      </c>
      <c r="F19" s="450"/>
      <c r="G19" s="432" t="s">
        <v>300</v>
      </c>
      <c r="H19" s="452"/>
      <c r="I19" s="452"/>
      <c r="J19" s="433">
        <v>45.583939999999998</v>
      </c>
      <c r="K19" s="433">
        <v>39.484900000000003</v>
      </c>
      <c r="L19" s="511">
        <v>3.24</v>
      </c>
      <c r="M19" s="434">
        <v>5</v>
      </c>
      <c r="N19" s="433">
        <v>24.907910000000001</v>
      </c>
      <c r="O19" s="511">
        <v>1.97</v>
      </c>
      <c r="P19" s="435">
        <v>2.5</v>
      </c>
      <c r="Q19" s="437"/>
      <c r="R19" s="437"/>
      <c r="S19" s="437"/>
      <c r="T19" s="437"/>
      <c r="U19" s="437"/>
      <c r="V19" s="82"/>
      <c r="W19" s="441"/>
      <c r="X19" s="441"/>
      <c r="Y19" s="441"/>
      <c r="Z19" s="441"/>
    </row>
    <row r="20" spans="1:26" ht="15">
      <c r="A20" s="440"/>
      <c r="B20" s="440"/>
      <c r="C20" s="440"/>
      <c r="D20" s="440"/>
      <c r="E20" s="449" t="s">
        <v>86</v>
      </c>
      <c r="F20" s="450"/>
      <c r="G20" s="432" t="s">
        <v>301</v>
      </c>
      <c r="H20" s="452"/>
      <c r="I20" s="452"/>
      <c r="J20" s="433">
        <v>0.93106</v>
      </c>
      <c r="K20" s="433">
        <v>0.80647999999999997</v>
      </c>
      <c r="L20" s="511">
        <v>3.64</v>
      </c>
      <c r="M20" s="434">
        <v>7</v>
      </c>
      <c r="N20" s="433">
        <v>1.69624</v>
      </c>
      <c r="O20" s="511">
        <v>11.53</v>
      </c>
      <c r="P20" s="435">
        <v>15</v>
      </c>
      <c r="Q20" s="437"/>
      <c r="R20" s="437"/>
      <c r="S20" s="437"/>
      <c r="T20" s="437"/>
      <c r="U20" s="437"/>
      <c r="V20" s="82"/>
      <c r="W20" s="441"/>
      <c r="X20" s="441"/>
      <c r="Y20" s="441"/>
      <c r="Z20" s="441"/>
    </row>
    <row r="21" spans="1:26" ht="15">
      <c r="A21" s="440"/>
      <c r="B21" s="440"/>
      <c r="C21" s="440"/>
      <c r="D21" s="440"/>
      <c r="E21" s="449" t="s">
        <v>87</v>
      </c>
      <c r="F21" s="450"/>
      <c r="G21" s="432" t="s">
        <v>302</v>
      </c>
      <c r="H21" s="452"/>
      <c r="I21" s="452"/>
      <c r="J21" s="433">
        <v>0.74575999999999998</v>
      </c>
      <c r="K21" s="433">
        <v>0.64598</v>
      </c>
      <c r="L21" s="511">
        <v>4.46</v>
      </c>
      <c r="M21" s="434">
        <v>7</v>
      </c>
      <c r="N21" s="433">
        <v>0.98202999999999996</v>
      </c>
      <c r="O21" s="511">
        <v>7.44</v>
      </c>
      <c r="P21" s="435">
        <v>10</v>
      </c>
      <c r="Q21" s="437"/>
      <c r="R21" s="437"/>
      <c r="S21" s="437"/>
      <c r="T21" s="437"/>
      <c r="U21" s="437"/>
      <c r="V21" s="82"/>
      <c r="W21" s="441"/>
      <c r="X21" s="441"/>
      <c r="Y21" s="441"/>
      <c r="Z21" s="441"/>
    </row>
    <row r="22" spans="1:26" ht="15">
      <c r="A22" s="440"/>
      <c r="B22" s="440"/>
      <c r="C22" s="440"/>
      <c r="D22" s="440"/>
      <c r="E22" s="449" t="s">
        <v>88</v>
      </c>
      <c r="F22" s="450"/>
      <c r="G22" s="432" t="s">
        <v>303</v>
      </c>
      <c r="H22" s="452"/>
      <c r="I22" s="452"/>
      <c r="J22" s="433">
        <v>15.35102</v>
      </c>
      <c r="K22" s="433">
        <v>13.297079999999999</v>
      </c>
      <c r="L22" s="511">
        <v>5.96</v>
      </c>
      <c r="M22" s="434">
        <v>7</v>
      </c>
      <c r="N22" s="433">
        <v>13.257429999999999</v>
      </c>
      <c r="O22" s="511">
        <v>5.99</v>
      </c>
      <c r="P22" s="435">
        <v>7</v>
      </c>
      <c r="Q22" s="437"/>
      <c r="R22" s="437"/>
      <c r="S22" s="437"/>
      <c r="T22" s="437"/>
      <c r="U22" s="437"/>
      <c r="V22" s="82"/>
      <c r="W22" s="441"/>
      <c r="X22" s="441"/>
      <c r="Y22" s="441"/>
      <c r="Z22" s="441"/>
    </row>
    <row r="23" spans="1:26" ht="15">
      <c r="A23" s="440"/>
      <c r="B23" s="440"/>
      <c r="C23" s="440"/>
      <c r="D23" s="440"/>
      <c r="E23" s="449" t="s">
        <v>89</v>
      </c>
      <c r="F23" s="450"/>
      <c r="G23" s="432" t="s">
        <v>304</v>
      </c>
      <c r="H23" s="452"/>
      <c r="I23" s="452"/>
      <c r="J23" s="433">
        <v>9.0378399999999992</v>
      </c>
      <c r="K23" s="433">
        <v>7.8285999999999998</v>
      </c>
      <c r="L23" s="511">
        <v>5.12</v>
      </c>
      <c r="M23" s="434">
        <v>7</v>
      </c>
      <c r="N23" s="433">
        <v>4.0620399999999997</v>
      </c>
      <c r="O23" s="511">
        <v>3.53</v>
      </c>
      <c r="P23" s="435">
        <v>5</v>
      </c>
      <c r="Q23" s="437"/>
      <c r="R23" s="437"/>
      <c r="S23" s="437"/>
      <c r="T23" s="437"/>
      <c r="U23" s="437"/>
      <c r="V23" s="82"/>
      <c r="W23" s="441"/>
      <c r="X23" s="441"/>
      <c r="Y23" s="441"/>
      <c r="Z23" s="441"/>
    </row>
    <row r="24" spans="1:26" ht="15">
      <c r="A24" s="440"/>
      <c r="B24" s="440"/>
      <c r="C24" s="440"/>
      <c r="D24" s="440"/>
      <c r="E24" s="449" t="s">
        <v>124</v>
      </c>
      <c r="F24" s="450"/>
      <c r="G24" s="432" t="s">
        <v>305</v>
      </c>
      <c r="H24" s="452"/>
      <c r="I24" s="452"/>
      <c r="J24" s="433">
        <v>6.5241354105316134</v>
      </c>
      <c r="K24" s="433">
        <v>6.5241354105316134</v>
      </c>
      <c r="L24" s="511" t="s">
        <v>122</v>
      </c>
      <c r="M24" s="434" t="s">
        <v>122</v>
      </c>
      <c r="N24" s="433">
        <v>5.7570000000000006</v>
      </c>
      <c r="O24" s="511" t="s">
        <v>122</v>
      </c>
      <c r="P24" s="435" t="s">
        <v>122</v>
      </c>
      <c r="Q24" s="437"/>
      <c r="R24" s="437"/>
      <c r="S24" s="437"/>
      <c r="T24" s="437"/>
      <c r="U24" s="437"/>
      <c r="V24" s="82"/>
      <c r="W24" s="441"/>
      <c r="X24" s="441"/>
      <c r="Y24" s="441"/>
      <c r="Z24" s="441"/>
    </row>
    <row r="25" spans="1:26" ht="15">
      <c r="A25" s="440"/>
      <c r="B25" s="440"/>
      <c r="C25" s="440"/>
      <c r="D25" s="440"/>
      <c r="E25" s="449" t="s">
        <v>125</v>
      </c>
      <c r="F25" s="450"/>
      <c r="G25" s="432" t="s">
        <v>306</v>
      </c>
      <c r="H25" s="452"/>
      <c r="I25" s="452"/>
      <c r="J25" s="433">
        <v>0</v>
      </c>
      <c r="K25" s="433">
        <v>0</v>
      </c>
      <c r="L25" s="511" t="s">
        <v>122</v>
      </c>
      <c r="M25" s="434" t="s">
        <v>122</v>
      </c>
      <c r="N25" s="433">
        <v>0</v>
      </c>
      <c r="O25" s="511" t="s">
        <v>122</v>
      </c>
      <c r="P25" s="435" t="s">
        <v>122</v>
      </c>
      <c r="Q25" s="437"/>
      <c r="R25" s="437"/>
      <c r="S25" s="437"/>
      <c r="T25" s="437"/>
      <c r="U25" s="437"/>
      <c r="V25" s="82"/>
      <c r="W25" s="441"/>
      <c r="X25" s="441"/>
      <c r="Y25" s="441"/>
      <c r="Z25" s="441"/>
    </row>
    <row r="26" spans="1:26" ht="15">
      <c r="A26" s="440"/>
      <c r="B26" s="440"/>
      <c r="C26" s="440"/>
      <c r="D26" s="440"/>
      <c r="E26" s="449" t="s">
        <v>126</v>
      </c>
      <c r="F26" s="450"/>
      <c r="G26" s="432" t="s">
        <v>307</v>
      </c>
      <c r="H26" s="452"/>
      <c r="I26" s="452"/>
      <c r="J26" s="433">
        <v>9.2652927842550934</v>
      </c>
      <c r="K26" s="433">
        <v>9.2652927842550934</v>
      </c>
      <c r="L26" s="511">
        <v>39</v>
      </c>
      <c r="M26" s="434">
        <v>43</v>
      </c>
      <c r="N26" s="433">
        <v>7.9261460333783669</v>
      </c>
      <c r="O26" s="511">
        <v>39</v>
      </c>
      <c r="P26" s="512">
        <v>5</v>
      </c>
      <c r="Q26" s="437"/>
      <c r="R26" s="437"/>
      <c r="S26" s="437"/>
      <c r="T26" s="437"/>
      <c r="U26" s="437"/>
      <c r="V26" s="82"/>
      <c r="W26" s="441"/>
      <c r="X26" s="441"/>
      <c r="Y26" s="441"/>
      <c r="Z26" s="441"/>
    </row>
    <row r="27" spans="1:26" ht="15">
      <c r="A27" s="440"/>
      <c r="B27" s="440"/>
      <c r="C27" s="440"/>
      <c r="D27" s="440"/>
      <c r="E27" s="449" t="s">
        <v>262</v>
      </c>
      <c r="F27" s="450"/>
      <c r="G27" s="432"/>
      <c r="H27" s="452"/>
      <c r="I27" s="452"/>
      <c r="J27" s="493"/>
      <c r="K27" s="433"/>
      <c r="L27" s="433"/>
      <c r="M27" s="433"/>
      <c r="N27" s="433"/>
      <c r="O27" s="433"/>
      <c r="P27" s="433"/>
      <c r="Q27" s="437"/>
      <c r="R27" s="437"/>
      <c r="S27" s="437"/>
      <c r="T27" s="437"/>
      <c r="U27" s="437"/>
      <c r="V27" s="82"/>
      <c r="W27" s="441"/>
      <c r="X27" s="441"/>
      <c r="Y27" s="441"/>
      <c r="Z27" s="441"/>
    </row>
    <row r="28" spans="1:26" ht="15" hidden="1">
      <c r="A28" s="440"/>
      <c r="B28" s="440"/>
      <c r="C28" s="440"/>
      <c r="D28" s="440"/>
      <c r="E28" s="449" t="s">
        <v>263</v>
      </c>
      <c r="F28" s="450"/>
      <c r="G28" s="454"/>
      <c r="H28" s="452"/>
      <c r="I28" s="452"/>
      <c r="J28" s="433"/>
      <c r="K28" s="433"/>
      <c r="L28" s="434"/>
      <c r="M28" s="434"/>
      <c r="N28" s="433"/>
      <c r="O28" s="434"/>
      <c r="P28" s="435"/>
      <c r="Q28" s="437"/>
      <c r="R28" s="437"/>
      <c r="S28" s="437"/>
      <c r="T28" s="437"/>
      <c r="U28" s="437"/>
      <c r="V28" s="82"/>
      <c r="W28" s="441"/>
      <c r="X28" s="441"/>
      <c r="Y28" s="441"/>
      <c r="Z28" s="441"/>
    </row>
    <row r="29" spans="1:26" ht="15" hidden="1">
      <c r="A29" s="440"/>
      <c r="B29" s="440"/>
      <c r="C29" s="440"/>
      <c r="D29" s="440"/>
      <c r="E29" s="449" t="s">
        <v>264</v>
      </c>
      <c r="F29" s="450"/>
      <c r="G29" s="454"/>
      <c r="H29" s="452"/>
      <c r="I29" s="452"/>
      <c r="J29" s="433"/>
      <c r="K29" s="433"/>
      <c r="L29" s="434"/>
      <c r="M29" s="434"/>
      <c r="N29" s="433"/>
      <c r="O29" s="434"/>
      <c r="P29" s="435"/>
      <c r="Q29" s="437"/>
      <c r="R29" s="437"/>
      <c r="S29" s="437"/>
      <c r="T29" s="437"/>
      <c r="U29" s="437"/>
      <c r="V29" s="82"/>
      <c r="W29" s="441"/>
      <c r="X29" s="441"/>
      <c r="Y29" s="441"/>
      <c r="Z29" s="441"/>
    </row>
    <row r="30" spans="1:26" ht="15" hidden="1">
      <c r="A30" s="440"/>
      <c r="B30" s="440"/>
      <c r="C30" s="440"/>
      <c r="D30" s="440"/>
      <c r="E30" s="449" t="s">
        <v>265</v>
      </c>
      <c r="F30" s="450"/>
      <c r="G30" s="454"/>
      <c r="H30" s="452"/>
      <c r="I30" s="452"/>
      <c r="J30" s="433"/>
      <c r="K30" s="433"/>
      <c r="L30" s="434"/>
      <c r="M30" s="434"/>
      <c r="N30" s="433"/>
      <c r="O30" s="434"/>
      <c r="P30" s="435"/>
      <c r="Q30" s="437"/>
      <c r="R30" s="437"/>
      <c r="S30" s="437"/>
      <c r="T30" s="437"/>
      <c r="U30" s="437"/>
      <c r="V30" s="82"/>
      <c r="W30" s="441"/>
      <c r="X30" s="441"/>
      <c r="Y30" s="441"/>
      <c r="Z30" s="441"/>
    </row>
    <row r="31" spans="1:26" ht="15" hidden="1">
      <c r="A31" s="440"/>
      <c r="B31" s="440"/>
      <c r="C31" s="440"/>
      <c r="D31" s="440"/>
      <c r="E31" s="449" t="s">
        <v>266</v>
      </c>
      <c r="F31" s="450"/>
      <c r="G31" s="454"/>
      <c r="H31" s="452"/>
      <c r="I31" s="452"/>
      <c r="J31" s="433"/>
      <c r="K31" s="433"/>
      <c r="L31" s="434"/>
      <c r="M31" s="434"/>
      <c r="N31" s="433"/>
      <c r="O31" s="434"/>
      <c r="P31" s="435"/>
      <c r="Q31" s="437"/>
      <c r="R31" s="437"/>
      <c r="S31" s="437"/>
      <c r="T31" s="437"/>
      <c r="U31" s="437"/>
      <c r="V31" s="82"/>
      <c r="W31" s="441"/>
      <c r="X31" s="441"/>
      <c r="Y31" s="441"/>
      <c r="Z31" s="441"/>
    </row>
    <row r="32" spans="1:26" ht="15" hidden="1">
      <c r="A32" s="440"/>
      <c r="B32" s="440"/>
      <c r="C32" s="440"/>
      <c r="D32" s="440"/>
      <c r="E32" s="449" t="s">
        <v>267</v>
      </c>
      <c r="F32" s="450"/>
      <c r="G32" s="454"/>
      <c r="H32" s="452"/>
      <c r="I32" s="452"/>
      <c r="J32" s="433"/>
      <c r="K32" s="433"/>
      <c r="L32" s="434"/>
      <c r="M32" s="434"/>
      <c r="N32" s="433"/>
      <c r="O32" s="434"/>
      <c r="P32" s="435"/>
      <c r="Q32" s="437"/>
      <c r="R32" s="437"/>
      <c r="S32" s="437"/>
      <c r="T32" s="437"/>
      <c r="U32" s="437"/>
      <c r="V32" s="82"/>
      <c r="W32" s="441"/>
      <c r="X32" s="441"/>
      <c r="Y32" s="441"/>
      <c r="Z32" s="441"/>
    </row>
    <row r="33" spans="1:26" ht="15" hidden="1">
      <c r="A33" s="440"/>
      <c r="B33" s="440"/>
      <c r="C33" s="440"/>
      <c r="D33" s="440"/>
      <c r="E33" s="449" t="s">
        <v>268</v>
      </c>
      <c r="F33" s="450"/>
      <c r="G33" s="454"/>
      <c r="H33" s="452"/>
      <c r="I33" s="452"/>
      <c r="J33" s="433"/>
      <c r="K33" s="433"/>
      <c r="L33" s="434"/>
      <c r="M33" s="434"/>
      <c r="N33" s="433"/>
      <c r="O33" s="434"/>
      <c r="P33" s="435"/>
      <c r="Q33" s="437"/>
      <c r="R33" s="437"/>
      <c r="S33" s="437"/>
      <c r="T33" s="437"/>
      <c r="U33" s="437"/>
      <c r="V33" s="82"/>
      <c r="W33" s="441"/>
      <c r="X33" s="441"/>
      <c r="Y33" s="441"/>
      <c r="Z33" s="441"/>
    </row>
    <row r="34" spans="1:26" ht="15" hidden="1">
      <c r="A34" s="440"/>
      <c r="B34" s="440"/>
      <c r="C34" s="440"/>
      <c r="D34" s="440"/>
      <c r="E34" s="449" t="s">
        <v>269</v>
      </c>
      <c r="F34" s="450"/>
      <c r="G34" s="454"/>
      <c r="H34" s="452"/>
      <c r="I34" s="452"/>
      <c r="J34" s="433"/>
      <c r="K34" s="433"/>
      <c r="L34" s="434"/>
      <c r="M34" s="434"/>
      <c r="N34" s="433"/>
      <c r="O34" s="434"/>
      <c r="P34" s="435"/>
      <c r="Q34" s="437"/>
      <c r="R34" s="437"/>
      <c r="S34" s="437"/>
      <c r="T34" s="437"/>
      <c r="U34" s="437"/>
      <c r="V34" s="82"/>
      <c r="W34" s="441"/>
      <c r="X34" s="441"/>
      <c r="Y34" s="441"/>
      <c r="Z34" s="441"/>
    </row>
    <row r="35" spans="1:26" ht="15" hidden="1">
      <c r="A35" s="440"/>
      <c r="B35" s="440"/>
      <c r="C35" s="440"/>
      <c r="D35" s="440"/>
      <c r="E35" s="449" t="s">
        <v>270</v>
      </c>
      <c r="F35" s="450"/>
      <c r="G35" s="454"/>
      <c r="H35" s="452"/>
      <c r="I35" s="452"/>
      <c r="J35" s="433"/>
      <c r="K35" s="433"/>
      <c r="L35" s="434"/>
      <c r="M35" s="434"/>
      <c r="N35" s="433"/>
      <c r="O35" s="434"/>
      <c r="P35" s="435"/>
      <c r="Q35" s="437"/>
      <c r="R35" s="437"/>
      <c r="S35" s="437"/>
      <c r="T35" s="437"/>
      <c r="U35" s="437"/>
      <c r="V35" s="82"/>
      <c r="W35" s="441"/>
      <c r="X35" s="441"/>
      <c r="Y35" s="441"/>
      <c r="Z35" s="441"/>
    </row>
    <row r="36" spans="1:26" ht="15" hidden="1">
      <c r="A36" s="440"/>
      <c r="B36" s="440"/>
      <c r="C36" s="440"/>
      <c r="D36" s="440"/>
      <c r="E36" s="449" t="s">
        <v>271</v>
      </c>
      <c r="F36" s="450"/>
      <c r="G36" s="454"/>
      <c r="H36" s="452"/>
      <c r="I36" s="452"/>
      <c r="J36" s="433"/>
      <c r="K36" s="433"/>
      <c r="L36" s="434"/>
      <c r="M36" s="434"/>
      <c r="N36" s="433"/>
      <c r="O36" s="434"/>
      <c r="P36" s="435"/>
      <c r="Q36" s="437"/>
      <c r="R36" s="437"/>
      <c r="S36" s="437"/>
      <c r="T36" s="437"/>
      <c r="U36" s="437"/>
      <c r="V36" s="82"/>
      <c r="W36" s="441"/>
      <c r="X36" s="441"/>
      <c r="Y36" s="441"/>
      <c r="Z36" s="441"/>
    </row>
    <row r="37" spans="1:26" ht="15">
      <c r="A37" s="440"/>
      <c r="B37" s="440"/>
      <c r="C37" s="440"/>
      <c r="D37" s="440"/>
      <c r="E37" s="449" t="s">
        <v>100</v>
      </c>
      <c r="F37" s="449"/>
      <c r="G37" s="455"/>
      <c r="H37" s="455"/>
      <c r="I37" s="455"/>
      <c r="J37" s="456">
        <f>SUM(J7:J36)</f>
        <v>6575.9319414753254</v>
      </c>
      <c r="K37" s="456">
        <f>SUM(K7:K36)</f>
        <v>5677.4402470000905</v>
      </c>
      <c r="L37" s="35"/>
      <c r="M37" s="35"/>
      <c r="N37" s="456">
        <f>SUM(N7:N36)</f>
        <v>4486.9298460333785</v>
      </c>
      <c r="P37" s="35"/>
      <c r="Q37" s="437"/>
      <c r="R37" s="437"/>
      <c r="S37" s="437"/>
      <c r="T37" s="437"/>
      <c r="U37" s="437"/>
      <c r="V37" s="82"/>
      <c r="W37" s="441"/>
      <c r="X37" s="441"/>
      <c r="Y37" s="441"/>
      <c r="Z37" s="441"/>
    </row>
    <row r="38" spans="1:26" ht="21" customHeight="1">
      <c r="A38" s="440"/>
      <c r="B38" s="440"/>
      <c r="C38" s="440"/>
      <c r="D38" s="440"/>
      <c r="E38" s="128"/>
      <c r="G38" s="128"/>
      <c r="H38" s="128"/>
      <c r="I38" s="128"/>
      <c r="J38" s="128"/>
      <c r="K38" s="128"/>
      <c r="L38" s="128"/>
      <c r="M38" s="128"/>
      <c r="N38" s="128"/>
      <c r="O38" s="128"/>
      <c r="P38" s="128"/>
      <c r="Q38" s="437"/>
      <c r="R38" s="437"/>
      <c r="S38" s="437"/>
      <c r="T38" s="448"/>
      <c r="U38" s="441"/>
      <c r="V38" s="82"/>
      <c r="W38" s="441"/>
      <c r="X38" s="441"/>
      <c r="Y38" s="441"/>
      <c r="Z38" s="441"/>
    </row>
    <row r="39" spans="1:26" ht="13.5" customHeight="1">
      <c r="A39" s="168"/>
      <c r="B39" s="168"/>
      <c r="C39" s="168"/>
      <c r="D39" s="168"/>
      <c r="E39" s="403" t="str">
        <f>"Forecast Capital Expenditure – As Incurred ($m Real "&amp;CONCATENATE(LEFT(Q7, 4)-1 &amp;"-" &amp;IF(Q7&gt;"2009-10",,"0") &amp;RIGHT(Q7,2)-1)&amp;")"</f>
        <v>Forecast Capital Expenditure – As Incurred ($m Real 2011-12)</v>
      </c>
      <c r="F39" s="403"/>
      <c r="G39" s="403"/>
      <c r="H39" s="403"/>
      <c r="I39" s="301"/>
      <c r="J39" s="167"/>
      <c r="K39" s="167"/>
      <c r="L39" s="447"/>
      <c r="M39" s="447"/>
      <c r="N39" s="447"/>
      <c r="O39" s="447"/>
      <c r="P39" s="447"/>
      <c r="Q39" s="168"/>
      <c r="R39" s="447"/>
      <c r="S39" s="437"/>
      <c r="T39" s="448"/>
      <c r="U39" s="441"/>
      <c r="V39" s="441"/>
      <c r="W39" s="441"/>
      <c r="X39" s="441"/>
      <c r="Y39" s="441"/>
      <c r="Z39" s="441"/>
    </row>
    <row r="40" spans="1:26">
      <c r="A40" s="440"/>
      <c r="B40" s="440"/>
      <c r="C40" s="440"/>
      <c r="D40" s="440"/>
      <c r="E40" s="60" t="s">
        <v>61</v>
      </c>
      <c r="G40" s="315" t="str">
        <f>Q7</f>
        <v>2012-13</v>
      </c>
      <c r="H40" s="315" t="str">
        <f>CONCATENATE(LEFT(G40, 4)+1 &amp;"-" &amp;IF(G40&gt;"2007-08",,"0") &amp;RIGHT(G40,2)+1)</f>
        <v>2013-14</v>
      </c>
      <c r="I40" s="315" t="str">
        <f t="shared" ref="I40:P40" si="0">CONCATENATE(LEFT(H40, 4)+1 &amp;"-" &amp;IF(H40&gt;"2007-08",,"0") &amp;RIGHT(H40,2)+1)</f>
        <v>2014-15</v>
      </c>
      <c r="J40" s="315" t="str">
        <f t="shared" si="0"/>
        <v>2015-16</v>
      </c>
      <c r="K40" s="315" t="str">
        <f t="shared" si="0"/>
        <v>2016-17</v>
      </c>
      <c r="L40" s="315" t="str">
        <f t="shared" si="0"/>
        <v>2017-18</v>
      </c>
      <c r="M40" s="315" t="str">
        <f t="shared" si="0"/>
        <v>2018-19</v>
      </c>
      <c r="N40" s="315" t="str">
        <f t="shared" si="0"/>
        <v>2019-20</v>
      </c>
      <c r="O40" s="315" t="str">
        <f t="shared" si="0"/>
        <v>2020-21</v>
      </c>
      <c r="P40" s="315" t="str">
        <f t="shared" si="0"/>
        <v>2021-22</v>
      </c>
      <c r="Q40" s="441"/>
      <c r="R40" s="437"/>
      <c r="S40" s="437"/>
      <c r="T40" s="448"/>
      <c r="U40" s="441"/>
      <c r="V40" s="441"/>
      <c r="W40" s="441"/>
      <c r="X40" s="441"/>
      <c r="Y40" s="441"/>
      <c r="Z40" s="441"/>
    </row>
    <row r="41" spans="1:26" outlineLevel="1">
      <c r="A41" s="440"/>
      <c r="B41" s="440"/>
      <c r="C41" s="440"/>
      <c r="D41" s="440"/>
      <c r="E41" s="449" t="str">
        <f>Asset1</f>
        <v>Transmission Lines (OH-inc wood poles)</v>
      </c>
      <c r="F41" s="450"/>
      <c r="G41" s="513">
        <v>194.61295997679127</v>
      </c>
      <c r="H41" s="513">
        <v>146.53748137335344</v>
      </c>
      <c r="I41" s="513">
        <v>173.10642243589891</v>
      </c>
      <c r="J41" s="513">
        <v>112.89011904651672</v>
      </c>
      <c r="K41" s="513">
        <v>60.708762290785039</v>
      </c>
      <c r="L41" s="458"/>
      <c r="M41" s="458"/>
      <c r="N41" s="458"/>
      <c r="O41" s="458"/>
      <c r="P41" s="458"/>
      <c r="Q41" s="441"/>
      <c r="R41" s="437"/>
      <c r="S41" s="437"/>
      <c r="T41" s="448"/>
      <c r="U41" s="441"/>
      <c r="V41" s="441"/>
      <c r="W41" s="441"/>
      <c r="X41" s="441"/>
      <c r="Y41" s="441"/>
      <c r="Z41" s="441"/>
    </row>
    <row r="42" spans="1:26" outlineLevel="1">
      <c r="A42" s="440"/>
      <c r="B42" s="440"/>
      <c r="C42" s="440"/>
      <c r="D42" s="440"/>
      <c r="E42" s="449" t="str">
        <f>Asset2</f>
        <v>Transmission Lines (UG)</v>
      </c>
      <c r="F42" s="450"/>
      <c r="G42" s="513">
        <v>0.11504612279949807</v>
      </c>
      <c r="H42" s="513">
        <v>3.2763766486212553</v>
      </c>
      <c r="I42" s="513">
        <v>9.4119977347489421</v>
      </c>
      <c r="J42" s="513">
        <v>11.429278211326608</v>
      </c>
      <c r="K42" s="513">
        <v>2.312371441450173</v>
      </c>
      <c r="L42" s="460"/>
      <c r="M42" s="460"/>
      <c r="N42" s="460"/>
      <c r="O42" s="460"/>
      <c r="P42" s="460"/>
      <c r="Q42" s="441"/>
      <c r="R42" s="437"/>
      <c r="S42" s="437"/>
      <c r="T42" s="448"/>
      <c r="U42" s="441"/>
      <c r="V42" s="441"/>
      <c r="W42" s="441"/>
      <c r="X42" s="441"/>
      <c r="Y42" s="441"/>
      <c r="Z42" s="441"/>
    </row>
    <row r="43" spans="1:26" outlineLevel="1">
      <c r="A43" s="440"/>
      <c r="B43" s="440"/>
      <c r="C43" s="440"/>
      <c r="D43" s="440"/>
      <c r="E43" s="449" t="str">
        <f>Asset3</f>
        <v>Transmission Lines (LE)</v>
      </c>
      <c r="F43" s="450"/>
      <c r="G43" s="513">
        <v>16.587941415843151</v>
      </c>
      <c r="H43" s="513">
        <v>28.259484818689764</v>
      </c>
      <c r="I43" s="513">
        <v>41.878618413877007</v>
      </c>
      <c r="J43" s="513">
        <v>24.992393817049923</v>
      </c>
      <c r="K43" s="513">
        <v>7.8072946490511592</v>
      </c>
      <c r="L43" s="460"/>
      <c r="M43" s="460"/>
      <c r="N43" s="460"/>
      <c r="O43" s="460"/>
      <c r="P43" s="460"/>
      <c r="Q43" s="441"/>
      <c r="R43" s="437"/>
      <c r="S43" s="437"/>
      <c r="T43" s="448"/>
      <c r="U43" s="441"/>
      <c r="V43" s="441"/>
      <c r="W43" s="441"/>
      <c r="X43" s="441"/>
      <c r="Y43" s="441"/>
      <c r="Z43" s="441"/>
    </row>
    <row r="44" spans="1:26" outlineLevel="1">
      <c r="A44" s="440"/>
      <c r="B44" s="440"/>
      <c r="C44" s="440"/>
      <c r="D44" s="440"/>
      <c r="E44" s="449" t="str">
        <f>Asset4</f>
        <v>Substations Primary Plant</v>
      </c>
      <c r="F44" s="450"/>
      <c r="G44" s="513">
        <v>151.78066939950472</v>
      </c>
      <c r="H44" s="513">
        <v>119.54256470464949</v>
      </c>
      <c r="I44" s="513">
        <v>117.37009379230082</v>
      </c>
      <c r="J44" s="513">
        <v>134.66671878016948</v>
      </c>
      <c r="K44" s="513">
        <v>139.49624800801158</v>
      </c>
      <c r="L44" s="460"/>
      <c r="M44" s="460"/>
      <c r="N44" s="460"/>
      <c r="O44" s="460"/>
      <c r="P44" s="460"/>
      <c r="Q44" s="441"/>
      <c r="R44" s="437"/>
      <c r="S44" s="437"/>
      <c r="T44" s="448"/>
      <c r="U44" s="441"/>
      <c r="V44" s="441"/>
      <c r="W44" s="441"/>
      <c r="X44" s="441"/>
      <c r="Y44" s="441"/>
      <c r="Z44" s="441"/>
    </row>
    <row r="45" spans="1:26" outlineLevel="1">
      <c r="A45" s="440"/>
      <c r="B45" s="440"/>
      <c r="C45" s="440"/>
      <c r="D45" s="440"/>
      <c r="E45" s="449" t="str">
        <f>Asset5</f>
        <v>Substations Secondary Systems</v>
      </c>
      <c r="F45" s="450"/>
      <c r="G45" s="513">
        <v>80.617655836175814</v>
      </c>
      <c r="H45" s="513">
        <v>97.179927362886886</v>
      </c>
      <c r="I45" s="513">
        <v>84.569424819128187</v>
      </c>
      <c r="J45" s="513">
        <v>75.350812949501346</v>
      </c>
      <c r="K45" s="513">
        <v>84.120660705424072</v>
      </c>
      <c r="L45" s="460"/>
      <c r="M45" s="460"/>
      <c r="N45" s="460"/>
      <c r="O45" s="460"/>
      <c r="P45" s="460"/>
      <c r="Q45" s="441"/>
      <c r="R45" s="437"/>
      <c r="S45" s="437"/>
      <c r="T45" s="448"/>
      <c r="U45" s="441"/>
      <c r="V45" s="441"/>
      <c r="W45" s="441"/>
      <c r="X45" s="441"/>
      <c r="Y45" s="441"/>
      <c r="Z45" s="441"/>
    </row>
    <row r="46" spans="1:26" outlineLevel="1">
      <c r="A46" s="440"/>
      <c r="B46" s="440"/>
      <c r="C46" s="440"/>
      <c r="D46" s="440"/>
      <c r="E46" s="449" t="str">
        <f>Asset6</f>
        <v>Communications Other Assets</v>
      </c>
      <c r="F46" s="450"/>
      <c r="G46" s="513">
        <v>30.797819306261399</v>
      </c>
      <c r="H46" s="513">
        <v>21.875837854735337</v>
      </c>
      <c r="I46" s="513">
        <v>20.013743008077864</v>
      </c>
      <c r="J46" s="513">
        <v>18.213633891772179</v>
      </c>
      <c r="K46" s="513">
        <v>10.546266527702581</v>
      </c>
      <c r="L46" s="460"/>
      <c r="M46" s="460"/>
      <c r="N46" s="460"/>
      <c r="O46" s="460"/>
      <c r="P46" s="460"/>
      <c r="Q46" s="441"/>
      <c r="R46" s="437"/>
      <c r="S46" s="437"/>
      <c r="T46" s="448"/>
      <c r="U46" s="441"/>
      <c r="V46" s="441"/>
      <c r="W46" s="441"/>
      <c r="X46" s="441"/>
      <c r="Y46" s="441"/>
      <c r="Z46" s="441"/>
    </row>
    <row r="47" spans="1:26" outlineLevel="1">
      <c r="A47" s="440"/>
      <c r="B47" s="440"/>
      <c r="C47" s="440"/>
      <c r="D47" s="440"/>
      <c r="E47" s="449" t="str">
        <f>Asset7</f>
        <v>Comms - Civil Works</v>
      </c>
      <c r="F47" s="450"/>
      <c r="G47" s="513">
        <v>-9.4882332292940089E-2</v>
      </c>
      <c r="H47" s="513">
        <v>-0.17605803892333441</v>
      </c>
      <c r="I47" s="513">
        <v>7.3781090472884753E-2</v>
      </c>
      <c r="J47" s="513">
        <v>2.0516950925323314E-2</v>
      </c>
      <c r="K47" s="513">
        <v>1.0154824744719065E-5</v>
      </c>
      <c r="L47" s="460"/>
      <c r="M47" s="460"/>
      <c r="N47" s="460"/>
      <c r="O47" s="460"/>
      <c r="P47" s="460"/>
      <c r="Q47" s="441"/>
      <c r="R47" s="437"/>
      <c r="S47" s="437"/>
      <c r="T47" s="448"/>
      <c r="U47" s="441"/>
      <c r="V47" s="441"/>
      <c r="W47" s="441"/>
      <c r="X47" s="441"/>
      <c r="Y47" s="441"/>
      <c r="Z47" s="441"/>
    </row>
    <row r="48" spans="1:26" outlineLevel="1">
      <c r="A48" s="440"/>
      <c r="B48" s="440"/>
      <c r="C48" s="440"/>
      <c r="D48" s="440"/>
      <c r="E48" s="449" t="str">
        <f>Asset8</f>
        <v>Network Switching Centres</v>
      </c>
      <c r="F48" s="450"/>
      <c r="G48" s="513">
        <v>11.284267400344259</v>
      </c>
      <c r="H48" s="513">
        <v>7.3699351172366887</v>
      </c>
      <c r="I48" s="513">
        <v>5.3301707715717717</v>
      </c>
      <c r="J48" s="513">
        <v>31.853433147113435</v>
      </c>
      <c r="K48" s="513">
        <v>15.194534677601776</v>
      </c>
      <c r="L48" s="460"/>
      <c r="M48" s="460"/>
      <c r="N48" s="460"/>
      <c r="O48" s="460"/>
      <c r="P48" s="460"/>
      <c r="Q48" s="441"/>
      <c r="R48" s="437"/>
      <c r="S48" s="437"/>
      <c r="T48" s="448"/>
      <c r="U48" s="441"/>
      <c r="V48" s="441"/>
      <c r="W48" s="441"/>
      <c r="X48" s="441"/>
      <c r="Y48" s="441"/>
      <c r="Z48" s="441"/>
    </row>
    <row r="49" spans="1:26" outlineLevel="1">
      <c r="A49" s="440"/>
      <c r="B49" s="440"/>
      <c r="C49" s="440"/>
      <c r="D49" s="440"/>
      <c r="E49" s="449" t="str">
        <f>Asset9</f>
        <v>Land</v>
      </c>
      <c r="F49" s="450"/>
      <c r="G49" s="513">
        <v>3.7257832041748249</v>
      </c>
      <c r="H49" s="513">
        <v>4.029593194994729</v>
      </c>
      <c r="I49" s="513">
        <v>3.8833823099705262</v>
      </c>
      <c r="J49" s="513">
        <v>0.9318052642643877</v>
      </c>
      <c r="K49" s="513">
        <v>0.21923001023036359</v>
      </c>
      <c r="L49" s="460"/>
      <c r="M49" s="460"/>
      <c r="N49" s="460"/>
      <c r="O49" s="460"/>
      <c r="P49" s="460"/>
      <c r="Q49" s="441"/>
      <c r="R49" s="437"/>
      <c r="S49" s="437"/>
      <c r="T49" s="448"/>
      <c r="U49" s="441"/>
      <c r="V49" s="441"/>
      <c r="W49" s="441"/>
      <c r="X49" s="441"/>
      <c r="Y49" s="441"/>
      <c r="Z49" s="441"/>
    </row>
    <row r="50" spans="1:26" outlineLevel="1">
      <c r="A50" s="440"/>
      <c r="B50" s="440"/>
      <c r="C50" s="440"/>
      <c r="D50" s="440"/>
      <c r="E50" s="449" t="str">
        <f>Asset10</f>
        <v>Easements</v>
      </c>
      <c r="F50" s="450"/>
      <c r="G50" s="513">
        <v>18.454223577233368</v>
      </c>
      <c r="H50" s="513">
        <v>22.194766547836142</v>
      </c>
      <c r="I50" s="513">
        <v>39.947321059497582</v>
      </c>
      <c r="J50" s="513">
        <v>52.443279012083181</v>
      </c>
      <c r="K50" s="513">
        <v>28.638634445690062</v>
      </c>
      <c r="L50" s="460"/>
      <c r="M50" s="460"/>
      <c r="N50" s="460"/>
      <c r="O50" s="460"/>
      <c r="P50" s="460"/>
      <c r="Q50" s="441"/>
      <c r="R50" s="437"/>
      <c r="S50" s="437"/>
      <c r="T50" s="448"/>
      <c r="U50" s="441"/>
      <c r="V50" s="441"/>
      <c r="W50" s="441"/>
      <c r="X50" s="441"/>
      <c r="Y50" s="441"/>
      <c r="Z50" s="441"/>
    </row>
    <row r="51" spans="1:26" outlineLevel="1">
      <c r="A51" s="440"/>
      <c r="B51" s="440"/>
      <c r="C51" s="440"/>
      <c r="D51" s="440"/>
      <c r="E51" s="449">
        <f>Asset11</f>
        <v>0</v>
      </c>
      <c r="F51" s="450"/>
      <c r="G51" s="513">
        <v>0</v>
      </c>
      <c r="H51" s="513">
        <v>0</v>
      </c>
      <c r="I51" s="513">
        <v>0</v>
      </c>
      <c r="J51" s="513">
        <v>0</v>
      </c>
      <c r="K51" s="513">
        <v>0</v>
      </c>
      <c r="L51" s="460"/>
      <c r="M51" s="460"/>
      <c r="N51" s="460"/>
      <c r="O51" s="460"/>
      <c r="P51" s="460"/>
      <c r="Q51" s="441"/>
      <c r="R51" s="437"/>
      <c r="S51" s="437"/>
      <c r="T51" s="448"/>
      <c r="U51" s="441"/>
      <c r="V51" s="441"/>
      <c r="W51" s="441"/>
      <c r="X51" s="441"/>
      <c r="Y51" s="441"/>
      <c r="Z51" s="441"/>
    </row>
    <row r="52" spans="1:26" outlineLevel="1">
      <c r="A52" s="440"/>
      <c r="B52" s="440"/>
      <c r="C52" s="440"/>
      <c r="D52" s="440"/>
      <c r="E52" s="449" t="str">
        <f>Asset12</f>
        <v>Commercial Buildings</v>
      </c>
      <c r="F52" s="450"/>
      <c r="G52" s="513">
        <v>5.6584694525284993</v>
      </c>
      <c r="H52" s="513">
        <v>3.2173785323225488</v>
      </c>
      <c r="I52" s="513">
        <v>2.999673875033011</v>
      </c>
      <c r="J52" s="513">
        <v>2.7742298076150584</v>
      </c>
      <c r="K52" s="513">
        <v>2.9862611473056182</v>
      </c>
      <c r="L52" s="460"/>
      <c r="M52" s="460"/>
      <c r="N52" s="460"/>
      <c r="O52" s="460"/>
      <c r="P52" s="460"/>
      <c r="Q52" s="441"/>
      <c r="R52" s="437"/>
      <c r="S52" s="437"/>
      <c r="T52" s="448"/>
      <c r="U52" s="441"/>
      <c r="V52" s="441"/>
      <c r="W52" s="441"/>
      <c r="X52" s="441"/>
      <c r="Y52" s="441"/>
      <c r="Z52" s="441"/>
    </row>
    <row r="53" spans="1:26" outlineLevel="1">
      <c r="A53" s="440"/>
      <c r="B53" s="440"/>
      <c r="C53" s="440"/>
      <c r="D53" s="440"/>
      <c r="E53" s="449" t="str">
        <f>Asset13</f>
        <v>Computer Equipment</v>
      </c>
      <c r="F53" s="450"/>
      <c r="G53" s="513">
        <v>15.558914152343663</v>
      </c>
      <c r="H53" s="513">
        <v>14.59447003400269</v>
      </c>
      <c r="I53" s="513">
        <v>15.593012553479207</v>
      </c>
      <c r="J53" s="513">
        <v>15.095933189182114</v>
      </c>
      <c r="K53" s="513">
        <v>15.167369744530196</v>
      </c>
      <c r="L53" s="460"/>
      <c r="M53" s="460"/>
      <c r="N53" s="460"/>
      <c r="O53" s="460"/>
      <c r="P53" s="460"/>
      <c r="Q53" s="441"/>
      <c r="R53" s="437"/>
      <c r="S53" s="437"/>
      <c r="T53" s="448"/>
      <c r="U53" s="441"/>
      <c r="V53" s="441"/>
      <c r="W53" s="441"/>
      <c r="X53" s="441"/>
      <c r="Y53" s="441"/>
      <c r="Z53" s="441"/>
    </row>
    <row r="54" spans="1:26" outlineLevel="1">
      <c r="A54" s="440"/>
      <c r="B54" s="440"/>
      <c r="C54" s="440"/>
      <c r="D54" s="440"/>
      <c r="E54" s="449" t="str">
        <f>Asset14</f>
        <v>Office Furniture &amp; Miscellaneous</v>
      </c>
      <c r="F54" s="450"/>
      <c r="G54" s="513">
        <v>6.2147186429194748E-3</v>
      </c>
      <c r="H54" s="513">
        <v>6.2630417646287913E-3</v>
      </c>
      <c r="I54" s="513">
        <v>6.2951998694049886E-3</v>
      </c>
      <c r="J54" s="513">
        <v>6.440514371331316E-3</v>
      </c>
      <c r="K54" s="513">
        <v>6.5396407006259316E-3</v>
      </c>
      <c r="L54" s="460"/>
      <c r="M54" s="460"/>
      <c r="N54" s="460"/>
      <c r="O54" s="460"/>
      <c r="P54" s="460"/>
      <c r="Q54" s="441"/>
      <c r="R54" s="437"/>
      <c r="S54" s="437"/>
      <c r="T54" s="448"/>
      <c r="U54" s="441"/>
      <c r="V54" s="441"/>
      <c r="W54" s="441"/>
      <c r="X54" s="441"/>
      <c r="Y54" s="441"/>
      <c r="Z54" s="441"/>
    </row>
    <row r="55" spans="1:26" outlineLevel="1">
      <c r="A55" s="440"/>
      <c r="B55" s="440"/>
      <c r="C55" s="440"/>
      <c r="D55" s="440"/>
      <c r="E55" s="449" t="str">
        <f>Asset15</f>
        <v>Office Machines</v>
      </c>
      <c r="F55" s="450"/>
      <c r="G55" s="513">
        <v>0</v>
      </c>
      <c r="H55" s="513">
        <v>0</v>
      </c>
      <c r="I55" s="513">
        <v>0</v>
      </c>
      <c r="J55" s="513">
        <v>0</v>
      </c>
      <c r="K55" s="513">
        <v>0</v>
      </c>
      <c r="L55" s="460"/>
      <c r="M55" s="460"/>
      <c r="N55" s="460"/>
      <c r="O55" s="460"/>
      <c r="P55" s="460"/>
      <c r="Q55" s="441"/>
      <c r="R55" s="437"/>
      <c r="S55" s="437"/>
      <c r="T55" s="448"/>
      <c r="U55" s="441"/>
      <c r="V55" s="441"/>
      <c r="W55" s="441"/>
      <c r="X55" s="441"/>
      <c r="Y55" s="441"/>
      <c r="Z55" s="441"/>
    </row>
    <row r="56" spans="1:26" outlineLevel="1">
      <c r="A56" s="440"/>
      <c r="B56" s="440"/>
      <c r="C56" s="440"/>
      <c r="D56" s="440"/>
      <c r="E56" s="449" t="str">
        <f>Asset16</f>
        <v>Vehicles</v>
      </c>
      <c r="F56" s="450"/>
      <c r="G56" s="513">
        <v>2.9331758740725626</v>
      </c>
      <c r="H56" s="513">
        <v>3.6269812392499685</v>
      </c>
      <c r="I56" s="513">
        <v>4.2418694187275587</v>
      </c>
      <c r="J56" s="513">
        <v>3.4169142867421067</v>
      </c>
      <c r="K56" s="513">
        <v>4.5134930490371588</v>
      </c>
      <c r="L56" s="460"/>
      <c r="M56" s="460"/>
      <c r="N56" s="460"/>
      <c r="O56" s="460"/>
      <c r="P56" s="460"/>
      <c r="Q56" s="441"/>
      <c r="R56" s="437"/>
      <c r="S56" s="437"/>
      <c r="T56" s="448"/>
      <c r="U56" s="441"/>
      <c r="V56" s="441"/>
      <c r="W56" s="441"/>
      <c r="X56" s="441"/>
      <c r="Y56" s="441"/>
      <c r="Z56" s="441"/>
    </row>
    <row r="57" spans="1:26" outlineLevel="1">
      <c r="A57" s="440"/>
      <c r="B57" s="440"/>
      <c r="C57" s="440"/>
      <c r="D57" s="440"/>
      <c r="E57" s="449" t="str">
        <f>Asset17</f>
        <v>Moveable Plant</v>
      </c>
      <c r="F57" s="450"/>
      <c r="G57" s="513">
        <v>1.9013853311882332</v>
      </c>
      <c r="H57" s="513">
        <v>1.7583718100727086</v>
      </c>
      <c r="I57" s="513">
        <v>1.6661757171361578</v>
      </c>
      <c r="J57" s="513">
        <v>1.7677263985926877</v>
      </c>
      <c r="K57" s="513">
        <v>1.801810396603384</v>
      </c>
      <c r="L57" s="460"/>
      <c r="M57" s="460"/>
      <c r="N57" s="460"/>
      <c r="O57" s="460"/>
      <c r="P57" s="460"/>
      <c r="Q57" s="441"/>
      <c r="R57" s="437"/>
      <c r="S57" s="437"/>
      <c r="T57" s="448"/>
      <c r="U57" s="441"/>
      <c r="V57" s="441"/>
      <c r="W57" s="441"/>
      <c r="X57" s="441"/>
      <c r="Y57" s="441"/>
      <c r="Z57" s="441"/>
    </row>
    <row r="58" spans="1:26" outlineLevel="1">
      <c r="A58" s="440"/>
      <c r="B58" s="440"/>
      <c r="C58" s="440"/>
      <c r="D58" s="440"/>
      <c r="E58" s="449" t="str">
        <f>Asset18</f>
        <v>Insurance Spares</v>
      </c>
      <c r="F58" s="450"/>
      <c r="G58" s="513">
        <v>0</v>
      </c>
      <c r="H58" s="513">
        <v>0</v>
      </c>
      <c r="I58" s="513">
        <v>0</v>
      </c>
      <c r="J58" s="513">
        <v>0</v>
      </c>
      <c r="K58" s="513">
        <v>0</v>
      </c>
      <c r="L58" s="460"/>
      <c r="M58" s="460"/>
      <c r="N58" s="460"/>
      <c r="O58" s="460"/>
      <c r="P58" s="460"/>
      <c r="Q58" s="498" t="s">
        <v>318</v>
      </c>
      <c r="R58" s="499">
        <f>SUM(G41:K58)</f>
        <v>2386.6977220330677</v>
      </c>
      <c r="S58" s="437"/>
      <c r="T58" s="448"/>
      <c r="U58" s="441"/>
      <c r="V58" s="441"/>
      <c r="W58" s="441"/>
      <c r="X58" s="441"/>
      <c r="Y58" s="441"/>
      <c r="Z58" s="441"/>
    </row>
    <row r="59" spans="1:26" outlineLevel="1">
      <c r="A59" s="440"/>
      <c r="B59" s="440"/>
      <c r="C59" s="440"/>
      <c r="D59" s="440"/>
      <c r="E59" s="449" t="str">
        <f>Asset19</f>
        <v>-</v>
      </c>
      <c r="F59" s="450"/>
      <c r="G59" s="459">
        <v>0</v>
      </c>
      <c r="H59" s="460">
        <v>0</v>
      </c>
      <c r="I59" s="460">
        <v>0</v>
      </c>
      <c r="J59" s="460">
        <v>0</v>
      </c>
      <c r="K59" s="460">
        <v>0</v>
      </c>
      <c r="L59" s="460"/>
      <c r="M59" s="460"/>
      <c r="N59" s="460"/>
      <c r="O59" s="460"/>
      <c r="P59" s="460"/>
      <c r="Q59" s="441" t="s">
        <v>321</v>
      </c>
      <c r="R59" s="437"/>
      <c r="S59" s="437"/>
      <c r="T59" s="448"/>
      <c r="U59" s="441"/>
      <c r="V59" s="441"/>
      <c r="W59" s="441"/>
      <c r="X59" s="441"/>
      <c r="Y59" s="441"/>
      <c r="Z59" s="441"/>
    </row>
    <row r="60" spans="1:26" outlineLevel="1">
      <c r="A60" s="440"/>
      <c r="B60" s="440"/>
      <c r="C60" s="440"/>
      <c r="D60" s="440"/>
      <c r="E60" s="449" t="str">
        <f>Asset20</f>
        <v>Equity raising costs</v>
      </c>
      <c r="F60" s="450"/>
      <c r="G60" s="529">
        <v>0.91291378237287901</v>
      </c>
      <c r="H60" s="460"/>
      <c r="I60" s="460"/>
      <c r="J60" s="460"/>
      <c r="K60" s="460"/>
      <c r="L60" s="460"/>
      <c r="M60" s="460"/>
      <c r="N60" s="460"/>
      <c r="O60" s="460"/>
      <c r="P60" s="460"/>
      <c r="Q60" s="441"/>
      <c r="R60" s="437"/>
      <c r="S60" s="437"/>
      <c r="T60" s="448"/>
      <c r="U60" s="441"/>
      <c r="V60" s="441"/>
      <c r="W60" s="441"/>
      <c r="X60" s="441"/>
      <c r="Y60" s="441"/>
      <c r="Z60" s="441"/>
    </row>
    <row r="61" spans="1:26" hidden="1" outlineLevel="1">
      <c r="A61" s="440"/>
      <c r="B61" s="440"/>
      <c r="C61" s="440"/>
      <c r="D61" s="440"/>
      <c r="E61" s="449">
        <f>Asset21</f>
        <v>0</v>
      </c>
      <c r="F61" s="450"/>
      <c r="G61" s="460"/>
      <c r="H61" s="460"/>
      <c r="I61" s="460"/>
      <c r="J61" s="460"/>
      <c r="K61" s="460"/>
      <c r="L61" s="460"/>
      <c r="M61" s="460"/>
      <c r="N61" s="460"/>
      <c r="O61" s="460"/>
      <c r="P61" s="460"/>
      <c r="Q61" s="441"/>
      <c r="R61" s="437"/>
      <c r="S61" s="437"/>
      <c r="T61" s="448"/>
      <c r="U61" s="441"/>
      <c r="V61" s="441"/>
      <c r="W61" s="441"/>
      <c r="X61" s="441"/>
      <c r="Y61" s="441"/>
      <c r="Z61" s="441"/>
    </row>
    <row r="62" spans="1:26" hidden="1" outlineLevel="1">
      <c r="A62" s="440"/>
      <c r="B62" s="440"/>
      <c r="C62" s="440"/>
      <c r="D62" s="440"/>
      <c r="E62" s="449">
        <f>Asset22</f>
        <v>0</v>
      </c>
      <c r="F62" s="450"/>
      <c r="G62" s="460"/>
      <c r="H62" s="460"/>
      <c r="I62" s="460"/>
      <c r="J62" s="460"/>
      <c r="K62" s="460"/>
      <c r="L62" s="460"/>
      <c r="M62" s="460"/>
      <c r="N62" s="460"/>
      <c r="O62" s="460"/>
      <c r="P62" s="460"/>
      <c r="Q62" s="441"/>
      <c r="R62" s="437"/>
      <c r="S62" s="437"/>
      <c r="T62" s="448"/>
      <c r="U62" s="441"/>
      <c r="V62" s="441"/>
      <c r="W62" s="441"/>
      <c r="X62" s="441"/>
      <c r="Y62" s="441"/>
      <c r="Z62" s="441"/>
    </row>
    <row r="63" spans="1:26" hidden="1" outlineLevel="1">
      <c r="A63" s="440"/>
      <c r="B63" s="440"/>
      <c r="C63" s="440"/>
      <c r="D63" s="440"/>
      <c r="E63" s="449">
        <f>Asset23</f>
        <v>0</v>
      </c>
      <c r="F63" s="450"/>
      <c r="G63" s="460"/>
      <c r="H63" s="460"/>
      <c r="I63" s="460"/>
      <c r="J63" s="460"/>
      <c r="K63" s="460"/>
      <c r="L63" s="460"/>
      <c r="M63" s="460"/>
      <c r="N63" s="460"/>
      <c r="O63" s="460"/>
      <c r="P63" s="460"/>
      <c r="Q63" s="441"/>
      <c r="R63" s="437"/>
      <c r="S63" s="437"/>
      <c r="T63" s="448"/>
      <c r="U63" s="441"/>
      <c r="V63" s="441"/>
      <c r="W63" s="441"/>
      <c r="X63" s="441"/>
      <c r="Y63" s="441"/>
      <c r="Z63" s="441"/>
    </row>
    <row r="64" spans="1:26" hidden="1" outlineLevel="1">
      <c r="A64" s="440"/>
      <c r="B64" s="440"/>
      <c r="C64" s="440"/>
      <c r="D64" s="440"/>
      <c r="E64" s="449">
        <f>Asset24</f>
        <v>0</v>
      </c>
      <c r="F64" s="450"/>
      <c r="G64" s="460"/>
      <c r="H64" s="460"/>
      <c r="I64" s="460"/>
      <c r="J64" s="460"/>
      <c r="K64" s="460"/>
      <c r="L64" s="460"/>
      <c r="M64" s="460"/>
      <c r="N64" s="460"/>
      <c r="O64" s="460"/>
      <c r="P64" s="460"/>
      <c r="Q64" s="441"/>
      <c r="R64" s="437"/>
      <c r="S64" s="437"/>
      <c r="T64" s="448"/>
      <c r="U64" s="441"/>
      <c r="V64" s="441"/>
      <c r="W64" s="441"/>
      <c r="X64" s="441"/>
      <c r="Y64" s="441"/>
      <c r="Z64" s="441"/>
    </row>
    <row r="65" spans="1:26" hidden="1" outlineLevel="1">
      <c r="A65" s="440"/>
      <c r="B65" s="440"/>
      <c r="C65" s="440"/>
      <c r="D65" s="440"/>
      <c r="E65" s="449">
        <f>Asset25</f>
        <v>0</v>
      </c>
      <c r="F65" s="450"/>
      <c r="G65" s="460"/>
      <c r="H65" s="460"/>
      <c r="I65" s="460"/>
      <c r="J65" s="460"/>
      <c r="K65" s="460"/>
      <c r="L65" s="460"/>
      <c r="M65" s="460"/>
      <c r="N65" s="460"/>
      <c r="O65" s="460"/>
      <c r="P65" s="460"/>
      <c r="Q65" s="441"/>
      <c r="R65" s="437"/>
      <c r="S65" s="437"/>
      <c r="T65" s="448"/>
      <c r="U65" s="441"/>
      <c r="V65" s="441"/>
      <c r="W65" s="441"/>
      <c r="X65" s="441"/>
      <c r="Y65" s="441"/>
      <c r="Z65" s="441"/>
    </row>
    <row r="66" spans="1:26" hidden="1" outlineLevel="1">
      <c r="A66" s="440"/>
      <c r="B66" s="440"/>
      <c r="C66" s="440"/>
      <c r="D66" s="440"/>
      <c r="E66" s="449">
        <f>Asset26</f>
        <v>0</v>
      </c>
      <c r="F66" s="450"/>
      <c r="G66" s="460"/>
      <c r="H66" s="460"/>
      <c r="I66" s="460"/>
      <c r="J66" s="460"/>
      <c r="K66" s="460"/>
      <c r="L66" s="460"/>
      <c r="M66" s="460"/>
      <c r="N66" s="460"/>
      <c r="O66" s="460"/>
      <c r="P66" s="460"/>
      <c r="Q66" s="441"/>
      <c r="R66" s="437"/>
      <c r="S66" s="437"/>
      <c r="T66" s="448"/>
      <c r="U66" s="441"/>
      <c r="V66" s="441"/>
      <c r="W66" s="441"/>
      <c r="X66" s="441"/>
      <c r="Y66" s="441"/>
      <c r="Z66" s="441"/>
    </row>
    <row r="67" spans="1:26" hidden="1" outlineLevel="1">
      <c r="A67" s="440"/>
      <c r="B67" s="440"/>
      <c r="C67" s="440"/>
      <c r="D67" s="440"/>
      <c r="E67" s="449">
        <f>Asset27</f>
        <v>0</v>
      </c>
      <c r="F67" s="450"/>
      <c r="G67" s="460"/>
      <c r="H67" s="460"/>
      <c r="I67" s="460"/>
      <c r="J67" s="460"/>
      <c r="K67" s="460"/>
      <c r="L67" s="460"/>
      <c r="M67" s="460"/>
      <c r="N67" s="460"/>
      <c r="O67" s="460"/>
      <c r="P67" s="460"/>
      <c r="Q67" s="441"/>
      <c r="R67" s="437"/>
      <c r="S67" s="437"/>
      <c r="T67" s="448"/>
      <c r="U67" s="441"/>
      <c r="V67" s="441"/>
      <c r="W67" s="441"/>
      <c r="X67" s="441"/>
      <c r="Y67" s="441"/>
      <c r="Z67" s="441"/>
    </row>
    <row r="68" spans="1:26" hidden="1" outlineLevel="1">
      <c r="A68" s="440"/>
      <c r="B68" s="440"/>
      <c r="C68" s="440"/>
      <c r="D68" s="440"/>
      <c r="E68" s="449">
        <f>Asset28</f>
        <v>0</v>
      </c>
      <c r="F68" s="450"/>
      <c r="G68" s="460"/>
      <c r="H68" s="460"/>
      <c r="I68" s="460"/>
      <c r="J68" s="460"/>
      <c r="K68" s="460"/>
      <c r="L68" s="460"/>
      <c r="M68" s="460"/>
      <c r="N68" s="460"/>
      <c r="O68" s="460"/>
      <c r="P68" s="460"/>
      <c r="Q68" s="441"/>
      <c r="R68" s="437"/>
      <c r="S68" s="437"/>
      <c r="T68" s="448"/>
      <c r="U68" s="441"/>
      <c r="V68" s="441"/>
      <c r="W68" s="441"/>
      <c r="X68" s="441"/>
      <c r="Y68" s="441"/>
      <c r="Z68" s="441"/>
    </row>
    <row r="69" spans="1:26" hidden="1" outlineLevel="1">
      <c r="A69" s="440"/>
      <c r="B69" s="440"/>
      <c r="C69" s="440"/>
      <c r="D69" s="440"/>
      <c r="E69" s="449">
        <f>Asset29</f>
        <v>0</v>
      </c>
      <c r="F69" s="450"/>
      <c r="G69" s="460"/>
      <c r="H69" s="460"/>
      <c r="I69" s="460"/>
      <c r="J69" s="460"/>
      <c r="K69" s="460"/>
      <c r="L69" s="460"/>
      <c r="M69" s="460"/>
      <c r="N69" s="460"/>
      <c r="O69" s="460"/>
      <c r="P69" s="460"/>
      <c r="Q69" s="441"/>
      <c r="R69" s="437"/>
      <c r="S69" s="437"/>
      <c r="T69" s="448"/>
      <c r="U69" s="441"/>
      <c r="V69" s="441"/>
      <c r="W69" s="441"/>
      <c r="X69" s="441"/>
      <c r="Y69" s="441"/>
      <c r="Z69" s="441"/>
    </row>
    <row r="70" spans="1:26" outlineLevel="1">
      <c r="A70" s="440"/>
      <c r="B70" s="440"/>
      <c r="C70" s="440"/>
      <c r="D70" s="440"/>
      <c r="E70" s="449">
        <f>Asset30</f>
        <v>0</v>
      </c>
      <c r="F70" s="450"/>
      <c r="G70" s="460"/>
      <c r="H70" s="460"/>
      <c r="I70" s="460"/>
      <c r="J70" s="460"/>
      <c r="K70" s="460"/>
      <c r="L70" s="460"/>
      <c r="M70" s="460"/>
      <c r="N70" s="460"/>
      <c r="O70" s="460"/>
      <c r="P70" s="460"/>
      <c r="Q70" s="441"/>
      <c r="R70" s="437"/>
      <c r="S70" s="437"/>
      <c r="T70" s="448"/>
      <c r="U70" s="441"/>
      <c r="V70" s="441"/>
      <c r="W70" s="441"/>
      <c r="X70" s="441"/>
      <c r="Y70" s="441"/>
      <c r="Z70" s="441"/>
    </row>
    <row r="71" spans="1:26">
      <c r="A71" s="440"/>
      <c r="B71" s="440"/>
      <c r="C71" s="440"/>
      <c r="D71" s="440"/>
      <c r="E71" s="449" t="s">
        <v>100</v>
      </c>
      <c r="F71" s="449"/>
      <c r="G71" s="456">
        <f>SUM(G41:G70)</f>
        <v>534.8525572179841</v>
      </c>
      <c r="H71" s="456">
        <f t="shared" ref="H71:P71" si="1">SUM(H41:H70)</f>
        <v>473.29337424149298</v>
      </c>
      <c r="I71" s="456">
        <f t="shared" si="1"/>
        <v>520.09198219978987</v>
      </c>
      <c r="J71" s="456">
        <f t="shared" si="1"/>
        <v>485.85323526722584</v>
      </c>
      <c r="K71" s="456">
        <f t="shared" si="1"/>
        <v>373.51948688894862</v>
      </c>
      <c r="L71" s="456">
        <f t="shared" si="1"/>
        <v>0</v>
      </c>
      <c r="M71" s="456">
        <f t="shared" si="1"/>
        <v>0</v>
      </c>
      <c r="N71" s="456">
        <f t="shared" si="1"/>
        <v>0</v>
      </c>
      <c r="O71" s="456">
        <f t="shared" si="1"/>
        <v>0</v>
      </c>
      <c r="P71" s="456">
        <f t="shared" si="1"/>
        <v>0</v>
      </c>
      <c r="Q71" s="461"/>
      <c r="R71" s="437"/>
      <c r="S71" s="437"/>
      <c r="T71" s="448"/>
      <c r="U71" s="441"/>
      <c r="V71" s="441"/>
      <c r="W71" s="441"/>
      <c r="X71" s="441"/>
      <c r="Y71" s="441"/>
      <c r="Z71" s="441"/>
    </row>
    <row r="72" spans="1:26" ht="21" customHeight="1">
      <c r="A72" s="440"/>
      <c r="B72" s="440"/>
      <c r="C72" s="440"/>
      <c r="D72" s="440"/>
      <c r="E72" s="128"/>
      <c r="F72" s="128"/>
      <c r="G72" s="128"/>
      <c r="H72" s="128"/>
      <c r="I72" s="128"/>
      <c r="J72" s="128"/>
      <c r="K72" s="128"/>
      <c r="L72" s="128"/>
      <c r="M72" s="128"/>
      <c r="N72" s="128"/>
      <c r="O72" s="128"/>
      <c r="P72" s="128"/>
      <c r="Q72" s="462">
        <f>SUM(G71:P71)</f>
        <v>2387.6106358154411</v>
      </c>
      <c r="R72" s="437"/>
      <c r="S72" s="437"/>
      <c r="T72" s="448"/>
      <c r="U72" s="441"/>
      <c r="V72" s="441"/>
      <c r="W72" s="441"/>
      <c r="X72" s="441"/>
      <c r="Y72" s="441"/>
      <c r="Z72" s="441"/>
    </row>
    <row r="73" spans="1:26" ht="13.5" customHeight="1">
      <c r="A73" s="168"/>
      <c r="B73" s="168"/>
      <c r="C73" s="168"/>
      <c r="D73" s="168"/>
      <c r="E73" s="403" t="str">
        <f>"Forecast Asset Disposal – As Incurred ($m Real "&amp;CONCATENATE(LEFT(Q7, 4)-1 &amp;"-" &amp;IF(Q7&gt;"2009-10",,"0") &amp;RIGHT(Q7,2)-1)&amp;")"</f>
        <v>Forecast Asset Disposal – As Incurred ($m Real 2011-12)</v>
      </c>
      <c r="F73" s="403"/>
      <c r="G73" s="403"/>
      <c r="H73" s="403"/>
      <c r="I73" s="301"/>
      <c r="J73" s="167"/>
      <c r="K73" s="167"/>
      <c r="L73" s="447"/>
      <c r="M73" s="447"/>
      <c r="N73" s="447"/>
      <c r="O73" s="447"/>
      <c r="P73" s="447"/>
      <c r="Q73" s="168"/>
      <c r="R73" s="447"/>
      <c r="S73" s="437"/>
      <c r="T73" s="448"/>
      <c r="U73" s="441"/>
      <c r="V73" s="441"/>
      <c r="W73" s="441"/>
      <c r="X73" s="441"/>
      <c r="Y73" s="441"/>
      <c r="Z73" s="441"/>
    </row>
    <row r="74" spans="1:26">
      <c r="A74" s="440"/>
      <c r="B74" s="440"/>
      <c r="C74" s="440"/>
      <c r="D74" s="440"/>
      <c r="E74" s="60" t="s">
        <v>61</v>
      </c>
      <c r="F74" s="441"/>
      <c r="G74" s="315" t="str">
        <f>G40</f>
        <v>2012-13</v>
      </c>
      <c r="H74" s="315" t="str">
        <f t="shared" ref="H74:P74" si="2">H40</f>
        <v>2013-14</v>
      </c>
      <c r="I74" s="315" t="str">
        <f t="shared" si="2"/>
        <v>2014-15</v>
      </c>
      <c r="J74" s="315" t="str">
        <f t="shared" si="2"/>
        <v>2015-16</v>
      </c>
      <c r="K74" s="315" t="str">
        <f t="shared" si="2"/>
        <v>2016-17</v>
      </c>
      <c r="L74" s="315" t="str">
        <f t="shared" si="2"/>
        <v>2017-18</v>
      </c>
      <c r="M74" s="315" t="str">
        <f t="shared" si="2"/>
        <v>2018-19</v>
      </c>
      <c r="N74" s="315" t="str">
        <f t="shared" si="2"/>
        <v>2019-20</v>
      </c>
      <c r="O74" s="315" t="str">
        <f t="shared" si="2"/>
        <v>2020-21</v>
      </c>
      <c r="P74" s="315" t="str">
        <f t="shared" si="2"/>
        <v>2021-22</v>
      </c>
      <c r="Q74" s="441"/>
      <c r="R74" s="437"/>
      <c r="S74" s="515"/>
      <c r="T74" s="515"/>
      <c r="U74" s="515"/>
      <c r="V74" s="515"/>
      <c r="W74" s="515"/>
      <c r="X74" s="441"/>
      <c r="Y74" s="441"/>
      <c r="Z74" s="441"/>
    </row>
    <row r="75" spans="1:26" outlineLevel="1">
      <c r="A75" s="440"/>
      <c r="B75" s="440"/>
      <c r="C75" s="440"/>
      <c r="D75" s="440"/>
      <c r="E75" s="449" t="str">
        <f>Asset1</f>
        <v>Transmission Lines (OH-inc wood poles)</v>
      </c>
      <c r="F75" s="450"/>
      <c r="G75" s="457">
        <v>0</v>
      </c>
      <c r="H75" s="458">
        <v>0</v>
      </c>
      <c r="I75" s="458">
        <v>0</v>
      </c>
      <c r="J75" s="458">
        <v>0</v>
      </c>
      <c r="K75" s="458">
        <v>0</v>
      </c>
      <c r="L75" s="458"/>
      <c r="M75" s="458"/>
      <c r="N75" s="458"/>
      <c r="O75" s="458"/>
      <c r="P75" s="458"/>
      <c r="Q75" s="441"/>
      <c r="R75" s="437"/>
      <c r="S75" s="515"/>
      <c r="T75" s="516"/>
      <c r="U75" s="517"/>
      <c r="V75" s="517"/>
      <c r="W75" s="517"/>
      <c r="X75" s="441"/>
      <c r="Y75" s="441"/>
      <c r="Z75" s="441"/>
    </row>
    <row r="76" spans="1:26" outlineLevel="1">
      <c r="A76" s="440"/>
      <c r="B76" s="440"/>
      <c r="C76" s="440"/>
      <c r="D76" s="440"/>
      <c r="E76" s="449" t="str">
        <f>Asset2</f>
        <v>Transmission Lines (UG)</v>
      </c>
      <c r="F76" s="450"/>
      <c r="G76" s="459">
        <v>0</v>
      </c>
      <c r="H76" s="460">
        <v>0</v>
      </c>
      <c r="I76" s="460">
        <v>0</v>
      </c>
      <c r="J76" s="460">
        <v>0</v>
      </c>
      <c r="K76" s="460">
        <v>0</v>
      </c>
      <c r="L76" s="460"/>
      <c r="M76" s="460"/>
      <c r="N76" s="460"/>
      <c r="O76" s="460"/>
      <c r="P76" s="460"/>
      <c r="Q76" s="441"/>
      <c r="R76" s="437"/>
      <c r="S76" s="532"/>
      <c r="T76" s="532"/>
      <c r="U76" s="532"/>
      <c r="V76" s="517"/>
      <c r="W76" s="517"/>
      <c r="X76" s="441"/>
      <c r="Y76" s="441"/>
      <c r="Z76" s="441"/>
    </row>
    <row r="77" spans="1:26" outlineLevel="1">
      <c r="A77" s="440"/>
      <c r="B77" s="440"/>
      <c r="C77" s="440"/>
      <c r="D77" s="440"/>
      <c r="E77" s="449" t="str">
        <f>Asset3</f>
        <v>Transmission Lines (LE)</v>
      </c>
      <c r="F77" s="450"/>
      <c r="G77" s="459">
        <v>0</v>
      </c>
      <c r="H77" s="460">
        <v>0</v>
      </c>
      <c r="I77" s="460">
        <v>0</v>
      </c>
      <c r="J77" s="460">
        <v>0</v>
      </c>
      <c r="K77" s="460">
        <v>0</v>
      </c>
      <c r="L77" s="460"/>
      <c r="M77" s="460"/>
      <c r="N77" s="460"/>
      <c r="O77" s="460"/>
      <c r="P77" s="460"/>
      <c r="Q77" s="441"/>
      <c r="R77" s="505"/>
      <c r="S77" s="518"/>
      <c r="T77" s="518"/>
      <c r="U77" s="518"/>
      <c r="V77" s="518"/>
      <c r="W77" s="518"/>
      <c r="X77" s="441"/>
      <c r="Y77" s="441"/>
      <c r="Z77" s="441"/>
    </row>
    <row r="78" spans="1:26" ht="12.75" customHeight="1" outlineLevel="1">
      <c r="A78" s="440"/>
      <c r="B78" s="440"/>
      <c r="C78" s="440"/>
      <c r="D78" s="440"/>
      <c r="E78" s="449" t="str">
        <f>Asset4</f>
        <v>Substations Primary Plant</v>
      </c>
      <c r="F78" s="450"/>
      <c r="G78" s="459">
        <v>0</v>
      </c>
      <c r="H78" s="460">
        <v>0</v>
      </c>
      <c r="I78" s="460">
        <v>0</v>
      </c>
      <c r="J78" s="460">
        <v>0</v>
      </c>
      <c r="K78" s="460">
        <v>0</v>
      </c>
      <c r="L78" s="460"/>
      <c r="M78" s="460"/>
      <c r="N78" s="460"/>
      <c r="O78" s="460"/>
      <c r="P78" s="460"/>
      <c r="Q78" s="441"/>
      <c r="R78" s="437"/>
      <c r="S78" s="532"/>
      <c r="T78" s="532"/>
      <c r="U78" s="532"/>
      <c r="V78" s="532"/>
      <c r="W78" s="517"/>
      <c r="X78" s="441"/>
      <c r="Y78" s="441"/>
      <c r="Z78" s="441"/>
    </row>
    <row r="79" spans="1:26" outlineLevel="1">
      <c r="A79" s="440"/>
      <c r="B79" s="440"/>
      <c r="C79" s="440"/>
      <c r="D79" s="440"/>
      <c r="E79" s="449" t="str">
        <f>Asset5</f>
        <v>Substations Secondary Systems</v>
      </c>
      <c r="F79" s="450"/>
      <c r="G79" s="459">
        <v>0</v>
      </c>
      <c r="H79" s="460">
        <v>0</v>
      </c>
      <c r="I79" s="460">
        <v>0</v>
      </c>
      <c r="J79" s="460">
        <v>0</v>
      </c>
      <c r="K79" s="460">
        <v>0</v>
      </c>
      <c r="L79" s="460"/>
      <c r="M79" s="460"/>
      <c r="N79" s="460"/>
      <c r="O79" s="460"/>
      <c r="P79" s="460"/>
      <c r="Q79" s="441"/>
      <c r="R79" s="437"/>
      <c r="S79" s="518"/>
      <c r="T79" s="518"/>
      <c r="U79" s="518"/>
      <c r="V79" s="518"/>
      <c r="W79" s="518"/>
      <c r="X79" s="441"/>
      <c r="Y79" s="441"/>
      <c r="Z79" s="441"/>
    </row>
    <row r="80" spans="1:26" outlineLevel="1">
      <c r="A80" s="440"/>
      <c r="B80" s="440"/>
      <c r="C80" s="440"/>
      <c r="D80" s="440"/>
      <c r="E80" s="449" t="str">
        <f>Asset6</f>
        <v>Communications Other Assets</v>
      </c>
      <c r="F80" s="450"/>
      <c r="G80" s="459">
        <v>0</v>
      </c>
      <c r="H80" s="460">
        <v>0</v>
      </c>
      <c r="I80" s="460">
        <v>0</v>
      </c>
      <c r="J80" s="460">
        <v>0</v>
      </c>
      <c r="K80" s="460">
        <v>0</v>
      </c>
      <c r="L80" s="460"/>
      <c r="M80" s="460"/>
      <c r="N80" s="460"/>
      <c r="O80" s="460"/>
      <c r="P80" s="460"/>
      <c r="Q80" s="441"/>
      <c r="R80" s="437"/>
      <c r="S80" s="437"/>
      <c r="T80" s="448"/>
      <c r="U80" s="441"/>
      <c r="V80" s="441"/>
      <c r="W80" s="441"/>
      <c r="X80" s="441"/>
      <c r="Y80" s="441"/>
      <c r="Z80" s="441"/>
    </row>
    <row r="81" spans="1:26" outlineLevel="1">
      <c r="A81" s="440"/>
      <c r="B81" s="440"/>
      <c r="C81" s="440"/>
      <c r="D81" s="440"/>
      <c r="E81" s="449" t="str">
        <f>Asset7</f>
        <v>Comms - Civil Works</v>
      </c>
      <c r="F81" s="450"/>
      <c r="G81" s="459">
        <v>0</v>
      </c>
      <c r="H81" s="460">
        <v>0</v>
      </c>
      <c r="I81" s="460">
        <v>0</v>
      </c>
      <c r="J81" s="460">
        <v>0</v>
      </c>
      <c r="K81" s="460">
        <v>0</v>
      </c>
      <c r="L81" s="460"/>
      <c r="M81" s="460"/>
      <c r="N81" s="460"/>
      <c r="O81" s="460"/>
      <c r="P81" s="460"/>
      <c r="Q81" s="441"/>
      <c r="R81" s="437"/>
      <c r="S81" s="437"/>
      <c r="T81" s="448"/>
      <c r="U81" s="441"/>
      <c r="V81" s="441"/>
      <c r="W81" s="441"/>
      <c r="X81" s="441"/>
      <c r="Y81" s="441"/>
      <c r="Z81" s="441"/>
    </row>
    <row r="82" spans="1:26" outlineLevel="1">
      <c r="A82" s="440"/>
      <c r="B82" s="440"/>
      <c r="C82" s="440"/>
      <c r="D82" s="440"/>
      <c r="E82" s="449" t="str">
        <f>Asset8</f>
        <v>Network Switching Centres</v>
      </c>
      <c r="F82" s="450"/>
      <c r="G82" s="459">
        <v>0</v>
      </c>
      <c r="H82" s="460">
        <v>0</v>
      </c>
      <c r="I82" s="460">
        <v>0</v>
      </c>
      <c r="J82" s="460">
        <v>0</v>
      </c>
      <c r="K82" s="460">
        <v>0</v>
      </c>
      <c r="L82" s="460"/>
      <c r="M82" s="460"/>
      <c r="N82" s="460"/>
      <c r="O82" s="460"/>
      <c r="P82" s="460"/>
      <c r="Q82" s="441"/>
      <c r="R82" s="437"/>
      <c r="S82" s="437"/>
      <c r="T82" s="448"/>
      <c r="U82" s="441"/>
      <c r="V82" s="441"/>
      <c r="W82" s="441"/>
      <c r="X82" s="441"/>
      <c r="Y82" s="441"/>
      <c r="Z82" s="441"/>
    </row>
    <row r="83" spans="1:26" outlineLevel="1">
      <c r="A83" s="440"/>
      <c r="B83" s="440"/>
      <c r="C83" s="440"/>
      <c r="D83" s="440"/>
      <c r="E83" s="449" t="str">
        <f>Asset9</f>
        <v>Land</v>
      </c>
      <c r="F83" s="450"/>
      <c r="G83" s="459">
        <v>0</v>
      </c>
      <c r="H83" s="460">
        <v>0</v>
      </c>
      <c r="I83" s="460">
        <v>0</v>
      </c>
      <c r="J83" s="460">
        <v>0</v>
      </c>
      <c r="K83" s="460">
        <v>0</v>
      </c>
      <c r="L83" s="460"/>
      <c r="M83" s="460"/>
      <c r="N83" s="460"/>
      <c r="O83" s="460"/>
      <c r="P83" s="460"/>
      <c r="Q83" s="441"/>
      <c r="R83" s="437"/>
      <c r="S83" s="437"/>
      <c r="T83" s="448"/>
      <c r="U83" s="441"/>
      <c r="V83" s="441"/>
      <c r="W83" s="441"/>
      <c r="X83" s="441"/>
      <c r="Y83" s="441"/>
      <c r="Z83" s="441"/>
    </row>
    <row r="84" spans="1:26" outlineLevel="1">
      <c r="A84" s="440"/>
      <c r="B84" s="440"/>
      <c r="C84" s="440"/>
      <c r="D84" s="440"/>
      <c r="E84" s="449" t="str">
        <f>Asset10</f>
        <v>Easements</v>
      </c>
      <c r="F84" s="450"/>
      <c r="G84" s="459">
        <v>0</v>
      </c>
      <c r="H84" s="460">
        <v>0</v>
      </c>
      <c r="I84" s="460">
        <v>0</v>
      </c>
      <c r="J84" s="460">
        <v>0</v>
      </c>
      <c r="K84" s="460">
        <v>0</v>
      </c>
      <c r="L84" s="460"/>
      <c r="M84" s="460"/>
      <c r="N84" s="460"/>
      <c r="O84" s="460"/>
      <c r="P84" s="460"/>
      <c r="Q84" s="441"/>
      <c r="R84" s="437"/>
      <c r="S84" s="437"/>
      <c r="T84" s="448"/>
      <c r="U84" s="441"/>
      <c r="V84" s="441"/>
      <c r="W84" s="441"/>
      <c r="X84" s="441"/>
      <c r="Y84" s="441"/>
      <c r="Z84" s="441"/>
    </row>
    <row r="85" spans="1:26" outlineLevel="1">
      <c r="A85" s="440"/>
      <c r="B85" s="440"/>
      <c r="C85" s="440"/>
      <c r="D85" s="440"/>
      <c r="E85" s="449">
        <f>Asset11</f>
        <v>0</v>
      </c>
      <c r="F85" s="450"/>
      <c r="G85" s="459">
        <v>0</v>
      </c>
      <c r="H85" s="460">
        <v>0</v>
      </c>
      <c r="I85" s="460">
        <v>0</v>
      </c>
      <c r="J85" s="460">
        <v>0</v>
      </c>
      <c r="K85" s="460">
        <v>0</v>
      </c>
      <c r="L85" s="460"/>
      <c r="M85" s="460"/>
      <c r="N85" s="460"/>
      <c r="O85" s="460"/>
      <c r="P85" s="460"/>
      <c r="Q85" s="441"/>
      <c r="R85" s="437"/>
      <c r="S85" s="437"/>
      <c r="T85" s="448"/>
      <c r="U85" s="441"/>
      <c r="V85" s="441"/>
      <c r="W85" s="441"/>
      <c r="X85" s="441"/>
      <c r="Y85" s="441"/>
      <c r="Z85" s="441"/>
    </row>
    <row r="86" spans="1:26" outlineLevel="1">
      <c r="A86" s="440"/>
      <c r="B86" s="440"/>
      <c r="C86" s="440"/>
      <c r="D86" s="440"/>
      <c r="E86" s="449" t="str">
        <f>Asset12</f>
        <v>Commercial Buildings</v>
      </c>
      <c r="F86" s="450"/>
      <c r="G86" s="459">
        <v>0</v>
      </c>
      <c r="H86" s="460">
        <v>0</v>
      </c>
      <c r="I86" s="460">
        <v>0</v>
      </c>
      <c r="J86" s="460">
        <v>0</v>
      </c>
      <c r="K86" s="460">
        <v>0</v>
      </c>
      <c r="L86" s="460"/>
      <c r="M86" s="460"/>
      <c r="N86" s="460"/>
      <c r="O86" s="460"/>
      <c r="P86" s="460"/>
      <c r="Q86" s="441"/>
      <c r="R86" s="437"/>
      <c r="S86" s="437"/>
      <c r="T86" s="448"/>
      <c r="U86" s="441"/>
      <c r="V86" s="441"/>
      <c r="W86" s="441"/>
      <c r="X86" s="441"/>
      <c r="Y86" s="441"/>
      <c r="Z86" s="441"/>
    </row>
    <row r="87" spans="1:26" outlineLevel="1">
      <c r="A87" s="440"/>
      <c r="B87" s="440"/>
      <c r="C87" s="440"/>
      <c r="D87" s="440"/>
      <c r="E87" s="449" t="str">
        <f>Asset13</f>
        <v>Computer Equipment</v>
      </c>
      <c r="F87" s="450"/>
      <c r="G87" s="459">
        <v>0</v>
      </c>
      <c r="H87" s="460">
        <v>0</v>
      </c>
      <c r="I87" s="460">
        <v>0</v>
      </c>
      <c r="J87" s="460">
        <v>0</v>
      </c>
      <c r="K87" s="460">
        <v>0</v>
      </c>
      <c r="L87" s="460"/>
      <c r="M87" s="460"/>
      <c r="N87" s="460"/>
      <c r="O87" s="460"/>
      <c r="P87" s="460"/>
      <c r="Q87" s="441"/>
      <c r="R87" s="437"/>
      <c r="S87" s="437"/>
      <c r="T87" s="448"/>
      <c r="U87" s="441"/>
      <c r="V87" s="441"/>
      <c r="W87" s="441"/>
      <c r="X87" s="441"/>
      <c r="Y87" s="441"/>
      <c r="Z87" s="441"/>
    </row>
    <row r="88" spans="1:26" outlineLevel="1">
      <c r="A88" s="440"/>
      <c r="B88" s="440"/>
      <c r="C88" s="440"/>
      <c r="D88" s="440"/>
      <c r="E88" s="449" t="str">
        <f>Asset14</f>
        <v>Office Furniture &amp; Miscellaneous</v>
      </c>
      <c r="F88" s="450"/>
      <c r="G88" s="459">
        <v>0</v>
      </c>
      <c r="H88" s="460">
        <v>0</v>
      </c>
      <c r="I88" s="460">
        <v>0</v>
      </c>
      <c r="J88" s="460">
        <v>0</v>
      </c>
      <c r="K88" s="460">
        <v>0</v>
      </c>
      <c r="L88" s="460"/>
      <c r="M88" s="460"/>
      <c r="N88" s="460"/>
      <c r="O88" s="460"/>
      <c r="P88" s="460"/>
      <c r="Q88" s="441"/>
      <c r="R88" s="437"/>
      <c r="S88" s="437"/>
      <c r="T88" s="448"/>
      <c r="U88" s="441"/>
      <c r="V88" s="441"/>
      <c r="W88" s="441"/>
      <c r="X88" s="441"/>
      <c r="Y88" s="441"/>
      <c r="Z88" s="441"/>
    </row>
    <row r="89" spans="1:26" outlineLevel="1">
      <c r="A89" s="440"/>
      <c r="B89" s="440"/>
      <c r="C89" s="440"/>
      <c r="D89" s="440"/>
      <c r="E89" s="449" t="str">
        <f>Asset15</f>
        <v>Office Machines</v>
      </c>
      <c r="F89" s="450"/>
      <c r="G89" s="459">
        <v>0</v>
      </c>
      <c r="H89" s="460">
        <v>0</v>
      </c>
      <c r="I89" s="460">
        <v>0</v>
      </c>
      <c r="J89" s="460">
        <v>0</v>
      </c>
      <c r="K89" s="460">
        <v>0</v>
      </c>
      <c r="L89" s="460"/>
      <c r="M89" s="460"/>
      <c r="N89" s="460"/>
      <c r="O89" s="460"/>
      <c r="P89" s="460"/>
      <c r="Q89" s="441"/>
      <c r="R89" s="437"/>
      <c r="S89" s="437"/>
      <c r="T89" s="448"/>
      <c r="U89" s="441"/>
      <c r="V89" s="441"/>
      <c r="W89" s="441"/>
      <c r="X89" s="441"/>
      <c r="Y89" s="441"/>
      <c r="Z89" s="441"/>
    </row>
    <row r="90" spans="1:26" outlineLevel="1">
      <c r="A90" s="440"/>
      <c r="B90" s="440"/>
      <c r="C90" s="440"/>
      <c r="D90" s="440"/>
      <c r="E90" s="449" t="str">
        <f>Asset16</f>
        <v>Vehicles</v>
      </c>
      <c r="F90" s="450"/>
      <c r="G90" s="459">
        <v>0.58943257544862582</v>
      </c>
      <c r="H90" s="460">
        <v>1.0678276762968943</v>
      </c>
      <c r="I90" s="460">
        <v>0.96405433554889675</v>
      </c>
      <c r="J90" s="460">
        <v>0.88726206339537861</v>
      </c>
      <c r="K90" s="460">
        <v>1.0086768720705357</v>
      </c>
      <c r="L90" s="460"/>
      <c r="M90" s="460"/>
      <c r="N90" s="460"/>
      <c r="O90" s="460"/>
      <c r="P90" s="460"/>
      <c r="Q90" s="441"/>
      <c r="R90" s="437"/>
      <c r="S90" s="437"/>
      <c r="T90" s="448"/>
      <c r="U90" s="441"/>
      <c r="V90" s="441"/>
      <c r="W90" s="441"/>
      <c r="X90" s="441"/>
      <c r="Y90" s="441"/>
      <c r="Z90" s="441"/>
    </row>
    <row r="91" spans="1:26" outlineLevel="1">
      <c r="A91" s="440"/>
      <c r="B91" s="440"/>
      <c r="C91" s="440"/>
      <c r="D91" s="440"/>
      <c r="E91" s="449" t="str">
        <f>Asset17</f>
        <v>Moveable Plant</v>
      </c>
      <c r="F91" s="450"/>
      <c r="G91" s="459">
        <v>0</v>
      </c>
      <c r="H91" s="460">
        <v>0</v>
      </c>
      <c r="I91" s="460">
        <v>0</v>
      </c>
      <c r="J91" s="460">
        <v>0</v>
      </c>
      <c r="K91" s="460">
        <v>0</v>
      </c>
      <c r="L91" s="460"/>
      <c r="M91" s="460"/>
      <c r="N91" s="460"/>
      <c r="O91" s="460"/>
      <c r="P91" s="460"/>
      <c r="Q91" s="441"/>
      <c r="R91" s="437"/>
      <c r="S91" s="437"/>
      <c r="T91" s="448"/>
      <c r="U91" s="441"/>
      <c r="V91" s="441"/>
      <c r="W91" s="441"/>
      <c r="X91" s="441"/>
      <c r="Y91" s="441"/>
      <c r="Z91" s="441"/>
    </row>
    <row r="92" spans="1:26" outlineLevel="1">
      <c r="A92" s="440"/>
      <c r="B92" s="440"/>
      <c r="C92" s="440"/>
      <c r="D92" s="440"/>
      <c r="E92" s="449" t="str">
        <f>Asset18</f>
        <v>Insurance Spares</v>
      </c>
      <c r="F92" s="450"/>
      <c r="G92" s="459">
        <v>0</v>
      </c>
      <c r="H92" s="460">
        <v>0</v>
      </c>
      <c r="I92" s="460">
        <v>0</v>
      </c>
      <c r="J92" s="460">
        <v>0</v>
      </c>
      <c r="K92" s="460">
        <v>0</v>
      </c>
      <c r="L92" s="460"/>
      <c r="M92" s="460"/>
      <c r="N92" s="460"/>
      <c r="O92" s="460"/>
      <c r="P92" s="460"/>
      <c r="Q92" s="441"/>
      <c r="R92" s="437"/>
      <c r="S92" s="437"/>
      <c r="T92" s="448"/>
      <c r="U92" s="441"/>
      <c r="V92" s="441"/>
      <c r="W92" s="441"/>
      <c r="X92" s="441"/>
      <c r="Y92" s="441"/>
      <c r="Z92" s="441"/>
    </row>
    <row r="93" spans="1:26" outlineLevel="1">
      <c r="A93" s="440"/>
      <c r="B93" s="440"/>
      <c r="C93" s="440"/>
      <c r="D93" s="440"/>
      <c r="E93" s="449" t="str">
        <f>Asset19</f>
        <v>-</v>
      </c>
      <c r="F93" s="450"/>
      <c r="G93" s="459">
        <v>0</v>
      </c>
      <c r="H93" s="460">
        <v>0</v>
      </c>
      <c r="I93" s="460">
        <v>0</v>
      </c>
      <c r="J93" s="460">
        <v>0</v>
      </c>
      <c r="K93" s="460">
        <v>0</v>
      </c>
      <c r="L93" s="460"/>
      <c r="M93" s="460"/>
      <c r="N93" s="460"/>
      <c r="O93" s="460"/>
      <c r="P93" s="460"/>
      <c r="Q93" s="441"/>
      <c r="R93" s="437"/>
      <c r="S93" s="437"/>
      <c r="T93" s="448"/>
      <c r="U93" s="441"/>
      <c r="V93" s="441"/>
      <c r="W93" s="441"/>
      <c r="X93" s="441"/>
      <c r="Y93" s="441"/>
      <c r="Z93" s="441"/>
    </row>
    <row r="94" spans="1:26" outlineLevel="1">
      <c r="A94" s="440"/>
      <c r="B94" s="440"/>
      <c r="C94" s="440"/>
      <c r="D94" s="440"/>
      <c r="E94" s="449" t="str">
        <f>Asset20</f>
        <v>Equity raising costs</v>
      </c>
      <c r="F94" s="450"/>
      <c r="G94" s="459"/>
      <c r="H94" s="460"/>
      <c r="I94" s="460"/>
      <c r="J94" s="460"/>
      <c r="K94" s="460"/>
      <c r="L94" s="460"/>
      <c r="M94" s="460"/>
      <c r="N94" s="460"/>
      <c r="O94" s="460"/>
      <c r="P94" s="460"/>
      <c r="Q94" s="441"/>
      <c r="R94" s="437"/>
      <c r="S94" s="437"/>
      <c r="T94" s="448"/>
      <c r="U94" s="441"/>
      <c r="V94" s="441"/>
      <c r="W94" s="441"/>
      <c r="X94" s="441"/>
      <c r="Y94" s="441"/>
      <c r="Z94" s="441"/>
    </row>
    <row r="95" spans="1:26" outlineLevel="1">
      <c r="A95" s="440"/>
      <c r="B95" s="440"/>
      <c r="C95" s="440"/>
      <c r="D95" s="440"/>
      <c r="E95" s="449">
        <f>Asset21</f>
        <v>0</v>
      </c>
      <c r="F95" s="450"/>
      <c r="G95" s="460"/>
      <c r="H95" s="460"/>
      <c r="I95" s="460"/>
      <c r="J95" s="460"/>
      <c r="K95" s="460"/>
      <c r="L95" s="460"/>
      <c r="M95" s="460"/>
      <c r="N95" s="460"/>
      <c r="O95" s="460"/>
      <c r="P95" s="460"/>
      <c r="Q95" s="441"/>
      <c r="R95" s="437"/>
      <c r="S95" s="437"/>
      <c r="T95" s="448"/>
      <c r="U95" s="441"/>
      <c r="V95" s="441"/>
      <c r="W95" s="441"/>
      <c r="X95" s="441"/>
      <c r="Y95" s="441"/>
      <c r="Z95" s="441"/>
    </row>
    <row r="96" spans="1:26" hidden="1" outlineLevel="1">
      <c r="A96" s="440"/>
      <c r="B96" s="440"/>
      <c r="C96" s="440"/>
      <c r="D96" s="440"/>
      <c r="E96" s="449">
        <f>Asset22</f>
        <v>0</v>
      </c>
      <c r="F96" s="450"/>
      <c r="G96" s="460"/>
      <c r="H96" s="460"/>
      <c r="I96" s="460"/>
      <c r="J96" s="460"/>
      <c r="K96" s="460"/>
      <c r="L96" s="460"/>
      <c r="M96" s="460"/>
      <c r="N96" s="460"/>
      <c r="O96" s="460"/>
      <c r="P96" s="460"/>
      <c r="Q96" s="441"/>
      <c r="R96" s="437"/>
      <c r="S96" s="437"/>
      <c r="T96" s="448"/>
      <c r="U96" s="441"/>
      <c r="V96" s="441"/>
      <c r="W96" s="441"/>
      <c r="X96" s="441"/>
      <c r="Y96" s="441"/>
      <c r="Z96" s="441"/>
    </row>
    <row r="97" spans="1:26" hidden="1" outlineLevel="1">
      <c r="A97" s="440"/>
      <c r="B97" s="440"/>
      <c r="C97" s="440"/>
      <c r="D97" s="440"/>
      <c r="E97" s="449">
        <f>Asset23</f>
        <v>0</v>
      </c>
      <c r="F97" s="450"/>
      <c r="G97" s="460"/>
      <c r="H97" s="460"/>
      <c r="I97" s="460"/>
      <c r="J97" s="460"/>
      <c r="K97" s="460"/>
      <c r="L97" s="460"/>
      <c r="M97" s="460"/>
      <c r="N97" s="460"/>
      <c r="O97" s="460"/>
      <c r="P97" s="460"/>
      <c r="Q97" s="441"/>
      <c r="R97" s="437"/>
      <c r="S97" s="437"/>
      <c r="T97" s="448"/>
      <c r="U97" s="441"/>
      <c r="V97" s="441"/>
      <c r="W97" s="441"/>
      <c r="X97" s="441"/>
      <c r="Y97" s="441"/>
      <c r="Z97" s="441"/>
    </row>
    <row r="98" spans="1:26" hidden="1" outlineLevel="1">
      <c r="A98" s="440"/>
      <c r="B98" s="440"/>
      <c r="C98" s="440"/>
      <c r="D98" s="440"/>
      <c r="E98" s="449">
        <f>Asset24</f>
        <v>0</v>
      </c>
      <c r="F98" s="450"/>
      <c r="G98" s="460"/>
      <c r="H98" s="460"/>
      <c r="I98" s="460"/>
      <c r="J98" s="460"/>
      <c r="K98" s="460"/>
      <c r="L98" s="460"/>
      <c r="M98" s="460"/>
      <c r="N98" s="460"/>
      <c r="O98" s="460"/>
      <c r="P98" s="460"/>
      <c r="Q98" s="441"/>
      <c r="R98" s="437"/>
      <c r="S98" s="437"/>
      <c r="T98" s="448"/>
      <c r="U98" s="441"/>
      <c r="V98" s="441"/>
      <c r="W98" s="441"/>
      <c r="X98" s="441"/>
      <c r="Y98" s="441"/>
      <c r="Z98" s="441"/>
    </row>
    <row r="99" spans="1:26" hidden="1" outlineLevel="1">
      <c r="A99" s="440"/>
      <c r="B99" s="440"/>
      <c r="C99" s="440"/>
      <c r="D99" s="440"/>
      <c r="E99" s="449">
        <f>Asset25</f>
        <v>0</v>
      </c>
      <c r="F99" s="450"/>
      <c r="G99" s="460"/>
      <c r="H99" s="460"/>
      <c r="I99" s="460"/>
      <c r="J99" s="460"/>
      <c r="K99" s="460"/>
      <c r="L99" s="460"/>
      <c r="M99" s="460"/>
      <c r="N99" s="460"/>
      <c r="O99" s="460"/>
      <c r="P99" s="460"/>
      <c r="Q99" s="441"/>
      <c r="R99" s="437"/>
      <c r="S99" s="437"/>
      <c r="T99" s="448"/>
      <c r="U99" s="441"/>
      <c r="V99" s="441"/>
      <c r="W99" s="441"/>
      <c r="X99" s="441"/>
      <c r="Y99" s="441"/>
      <c r="Z99" s="441"/>
    </row>
    <row r="100" spans="1:26" hidden="1" outlineLevel="1">
      <c r="A100" s="440"/>
      <c r="B100" s="440"/>
      <c r="C100" s="440"/>
      <c r="D100" s="440"/>
      <c r="E100" s="449">
        <f>Asset26</f>
        <v>0</v>
      </c>
      <c r="F100" s="450"/>
      <c r="G100" s="460"/>
      <c r="H100" s="460"/>
      <c r="I100" s="460"/>
      <c r="J100" s="460"/>
      <c r="K100" s="460"/>
      <c r="L100" s="460"/>
      <c r="M100" s="460"/>
      <c r="N100" s="460"/>
      <c r="O100" s="460"/>
      <c r="P100" s="460"/>
      <c r="Q100" s="441"/>
      <c r="R100" s="437"/>
      <c r="S100" s="437"/>
      <c r="T100" s="448"/>
      <c r="U100" s="441"/>
      <c r="V100" s="441"/>
      <c r="W100" s="441"/>
      <c r="X100" s="441"/>
      <c r="Y100" s="441"/>
      <c r="Z100" s="441"/>
    </row>
    <row r="101" spans="1:26" hidden="1" outlineLevel="1">
      <c r="A101" s="440"/>
      <c r="B101" s="440"/>
      <c r="C101" s="440"/>
      <c r="D101" s="440"/>
      <c r="E101" s="449">
        <f>Asset26</f>
        <v>0</v>
      </c>
      <c r="F101" s="450"/>
      <c r="G101" s="460"/>
      <c r="H101" s="460"/>
      <c r="I101" s="460"/>
      <c r="J101" s="460"/>
      <c r="K101" s="460"/>
      <c r="L101" s="460"/>
      <c r="M101" s="460"/>
      <c r="N101" s="460"/>
      <c r="O101" s="460"/>
      <c r="P101" s="460"/>
      <c r="Q101" s="441"/>
      <c r="R101" s="437"/>
      <c r="S101" s="437"/>
      <c r="T101" s="448"/>
      <c r="U101" s="441"/>
      <c r="V101" s="441"/>
      <c r="W101" s="441"/>
      <c r="X101" s="441"/>
      <c r="Y101" s="441"/>
      <c r="Z101" s="441"/>
    </row>
    <row r="102" spans="1:26" hidden="1" outlineLevel="1">
      <c r="A102" s="440"/>
      <c r="B102" s="440"/>
      <c r="C102" s="440"/>
      <c r="D102" s="440"/>
      <c r="E102" s="449">
        <f>Asset27</f>
        <v>0</v>
      </c>
      <c r="F102" s="450"/>
      <c r="G102" s="460"/>
      <c r="H102" s="460"/>
      <c r="I102" s="460"/>
      <c r="J102" s="460"/>
      <c r="K102" s="460"/>
      <c r="L102" s="460"/>
      <c r="M102" s="460"/>
      <c r="N102" s="460"/>
      <c r="O102" s="460"/>
      <c r="P102" s="460"/>
      <c r="Q102" s="441"/>
      <c r="R102" s="437"/>
      <c r="S102" s="437"/>
      <c r="T102" s="448"/>
      <c r="U102" s="441"/>
      <c r="V102" s="441"/>
      <c r="W102" s="441"/>
      <c r="X102" s="441"/>
      <c r="Y102" s="441"/>
      <c r="Z102" s="441"/>
    </row>
    <row r="103" spans="1:26" hidden="1" outlineLevel="1">
      <c r="A103" s="440"/>
      <c r="B103" s="440"/>
      <c r="C103" s="440"/>
      <c r="D103" s="440"/>
      <c r="E103" s="449">
        <f>Asset29</f>
        <v>0</v>
      </c>
      <c r="F103" s="450"/>
      <c r="G103" s="460"/>
      <c r="H103" s="460"/>
      <c r="I103" s="460"/>
      <c r="J103" s="460"/>
      <c r="K103" s="460"/>
      <c r="L103" s="460"/>
      <c r="M103" s="460"/>
      <c r="N103" s="460"/>
      <c r="O103" s="460"/>
      <c r="P103" s="460"/>
      <c r="Q103" s="441"/>
      <c r="R103" s="437"/>
      <c r="S103" s="437"/>
      <c r="T103" s="448"/>
      <c r="U103" s="441"/>
      <c r="V103" s="441"/>
      <c r="W103" s="441"/>
      <c r="X103" s="441"/>
      <c r="Y103" s="441"/>
      <c r="Z103" s="441"/>
    </row>
    <row r="104" spans="1:26" hidden="1" outlineLevel="1">
      <c r="A104" s="440"/>
      <c r="B104" s="440"/>
      <c r="C104" s="440"/>
      <c r="D104" s="440"/>
      <c r="E104" s="449">
        <f>Asset30</f>
        <v>0</v>
      </c>
      <c r="F104" s="450"/>
      <c r="G104" s="460"/>
      <c r="H104" s="460"/>
      <c r="I104" s="460"/>
      <c r="J104" s="460"/>
      <c r="K104" s="460"/>
      <c r="L104" s="460"/>
      <c r="M104" s="460"/>
      <c r="N104" s="460"/>
      <c r="O104" s="460"/>
      <c r="P104" s="460"/>
      <c r="Q104" s="441"/>
      <c r="R104" s="437"/>
      <c r="S104" s="437"/>
      <c r="T104" s="448"/>
      <c r="U104" s="441"/>
      <c r="V104" s="441"/>
      <c r="W104" s="441"/>
      <c r="X104" s="441"/>
      <c r="Y104" s="441"/>
      <c r="Z104" s="441"/>
    </row>
    <row r="105" spans="1:26" collapsed="1">
      <c r="A105" s="440"/>
      <c r="B105" s="440"/>
      <c r="C105" s="440"/>
      <c r="D105" s="440"/>
      <c r="E105" s="449" t="s">
        <v>100</v>
      </c>
      <c r="F105" s="449"/>
      <c r="G105" s="456">
        <f>SUM(G75:G104)</f>
        <v>0.58943257544862582</v>
      </c>
      <c r="H105" s="456">
        <f t="shared" ref="H105:P105" si="3">SUM(H75:H104)</f>
        <v>1.0678276762968943</v>
      </c>
      <c r="I105" s="456">
        <f t="shared" si="3"/>
        <v>0.96405433554889675</v>
      </c>
      <c r="J105" s="456">
        <f t="shared" si="3"/>
        <v>0.88726206339537861</v>
      </c>
      <c r="K105" s="456">
        <f t="shared" si="3"/>
        <v>1.0086768720705357</v>
      </c>
      <c r="L105" s="456">
        <f t="shared" si="3"/>
        <v>0</v>
      </c>
      <c r="M105" s="456">
        <f t="shared" si="3"/>
        <v>0</v>
      </c>
      <c r="N105" s="456">
        <f t="shared" si="3"/>
        <v>0</v>
      </c>
      <c r="O105" s="456">
        <f t="shared" si="3"/>
        <v>0</v>
      </c>
      <c r="P105" s="456">
        <f t="shared" si="3"/>
        <v>0</v>
      </c>
      <c r="Q105" s="461"/>
      <c r="R105" s="437"/>
      <c r="S105" s="437"/>
      <c r="T105" s="448"/>
      <c r="U105" s="441"/>
      <c r="V105" s="441"/>
      <c r="W105" s="441"/>
      <c r="X105" s="441"/>
      <c r="Y105" s="441"/>
      <c r="Z105" s="441"/>
    </row>
    <row r="106" spans="1:26" ht="21" customHeight="1">
      <c r="A106" s="440"/>
      <c r="B106" s="440"/>
      <c r="C106" s="440"/>
      <c r="D106" s="440"/>
      <c r="E106" s="440"/>
      <c r="F106" s="128"/>
      <c r="G106" s="128"/>
      <c r="H106" s="128"/>
      <c r="I106" s="128"/>
      <c r="J106" s="128"/>
      <c r="K106" s="128"/>
      <c r="L106" s="128"/>
      <c r="M106" s="128"/>
      <c r="N106" s="128"/>
      <c r="O106" s="128"/>
      <c r="P106" s="128"/>
      <c r="Q106" s="462">
        <f>SUM(G105:P105)</f>
        <v>4.5172535227603312</v>
      </c>
      <c r="R106" s="437"/>
      <c r="S106" s="437"/>
      <c r="T106" s="448"/>
      <c r="U106" s="441"/>
      <c r="V106" s="441"/>
      <c r="W106" s="441"/>
      <c r="X106" s="441"/>
      <c r="Y106" s="441"/>
      <c r="Z106" s="441"/>
    </row>
    <row r="107" spans="1:26" ht="13.5" customHeight="1">
      <c r="A107" s="168"/>
      <c r="B107" s="168"/>
      <c r="C107" s="168"/>
      <c r="D107" s="168"/>
      <c r="E107" s="403" t="str">
        <f>"Forecast Net Capital Expenditure – As Incurred ($m Real "&amp;CONCATENATE(LEFT(Q7, 4)-1 &amp;"-" &amp;IF(Q7&gt;"2009-10",,"0") &amp;RIGHT(Q7,2)-1)&amp;")"</f>
        <v>Forecast Net Capital Expenditure – As Incurred ($m Real 2011-12)</v>
      </c>
      <c r="F107" s="403"/>
      <c r="G107" s="403"/>
      <c r="H107" s="403"/>
      <c r="I107" s="301"/>
      <c r="J107" s="167"/>
      <c r="K107" s="167"/>
      <c r="L107" s="447"/>
      <c r="M107" s="447"/>
      <c r="N107" s="447"/>
      <c r="O107" s="447"/>
      <c r="P107" s="447"/>
      <c r="Q107" s="168"/>
      <c r="R107" s="447"/>
      <c r="S107" s="437"/>
      <c r="T107" s="448"/>
      <c r="U107" s="441"/>
      <c r="V107" s="441"/>
      <c r="W107" s="441"/>
      <c r="X107" s="441"/>
      <c r="Y107" s="441"/>
      <c r="Z107" s="441"/>
    </row>
    <row r="108" spans="1:26">
      <c r="A108" s="440"/>
      <c r="B108" s="440"/>
      <c r="C108" s="440"/>
      <c r="D108" s="440"/>
      <c r="E108" s="60" t="s">
        <v>61</v>
      </c>
      <c r="F108" s="441"/>
      <c r="G108" s="315" t="str">
        <f>G40</f>
        <v>2012-13</v>
      </c>
      <c r="H108" s="315" t="str">
        <f t="shared" ref="H108:P108" si="4">H40</f>
        <v>2013-14</v>
      </c>
      <c r="I108" s="315" t="str">
        <f t="shared" si="4"/>
        <v>2014-15</v>
      </c>
      <c r="J108" s="315" t="str">
        <f t="shared" si="4"/>
        <v>2015-16</v>
      </c>
      <c r="K108" s="315" t="str">
        <f t="shared" si="4"/>
        <v>2016-17</v>
      </c>
      <c r="L108" s="315" t="str">
        <f t="shared" si="4"/>
        <v>2017-18</v>
      </c>
      <c r="M108" s="315" t="str">
        <f t="shared" si="4"/>
        <v>2018-19</v>
      </c>
      <c r="N108" s="315" t="str">
        <f t="shared" si="4"/>
        <v>2019-20</v>
      </c>
      <c r="O108" s="315" t="str">
        <f t="shared" si="4"/>
        <v>2020-21</v>
      </c>
      <c r="P108" s="315" t="str">
        <f t="shared" si="4"/>
        <v>2021-22</v>
      </c>
      <c r="Q108" s="441"/>
      <c r="R108" s="437"/>
      <c r="S108" s="437"/>
      <c r="T108" s="448"/>
      <c r="U108" s="441"/>
      <c r="V108" s="441"/>
      <c r="W108" s="441"/>
      <c r="X108" s="441"/>
      <c r="Y108" s="441"/>
      <c r="Z108" s="441"/>
    </row>
    <row r="109" spans="1:26" outlineLevel="1">
      <c r="A109" s="440"/>
      <c r="B109" s="440"/>
      <c r="C109" s="440"/>
      <c r="D109" s="440"/>
      <c r="E109" s="449" t="str">
        <f>Asset1</f>
        <v>Transmission Lines (OH-inc wood poles)</v>
      </c>
      <c r="F109" s="450"/>
      <c r="G109" s="463">
        <f t="shared" ref="G109:P109" si="5">G41-G75</f>
        <v>194.61295997679127</v>
      </c>
      <c r="H109" s="464">
        <f t="shared" si="5"/>
        <v>146.53748137335344</v>
      </c>
      <c r="I109" s="464">
        <f t="shared" si="5"/>
        <v>173.10642243589891</v>
      </c>
      <c r="J109" s="464">
        <f t="shared" si="5"/>
        <v>112.89011904651672</v>
      </c>
      <c r="K109" s="464">
        <f t="shared" si="5"/>
        <v>60.708762290785039</v>
      </c>
      <c r="L109" s="464">
        <f t="shared" si="5"/>
        <v>0</v>
      </c>
      <c r="M109" s="464">
        <f t="shared" si="5"/>
        <v>0</v>
      </c>
      <c r="N109" s="464">
        <f t="shared" si="5"/>
        <v>0</v>
      </c>
      <c r="O109" s="464">
        <f t="shared" si="5"/>
        <v>0</v>
      </c>
      <c r="P109" s="464">
        <f t="shared" si="5"/>
        <v>0</v>
      </c>
      <c r="Q109" s="441"/>
      <c r="R109" s="437"/>
      <c r="S109" s="437"/>
      <c r="T109" s="448"/>
      <c r="U109" s="441"/>
      <c r="V109" s="441"/>
      <c r="W109" s="441"/>
      <c r="X109" s="441"/>
      <c r="Y109" s="441"/>
      <c r="Z109" s="441"/>
    </row>
    <row r="110" spans="1:26" outlineLevel="1">
      <c r="A110" s="440"/>
      <c r="B110" s="440"/>
      <c r="C110" s="440"/>
      <c r="D110" s="440"/>
      <c r="E110" s="449" t="str">
        <f>Asset2</f>
        <v>Transmission Lines (UG)</v>
      </c>
      <c r="F110" s="450"/>
      <c r="G110" s="465">
        <f t="shared" ref="G110:P110" si="6">G42-G76</f>
        <v>0.11504612279949807</v>
      </c>
      <c r="H110" s="466">
        <f t="shared" si="6"/>
        <v>3.2763766486212553</v>
      </c>
      <c r="I110" s="466">
        <f t="shared" si="6"/>
        <v>9.4119977347489421</v>
      </c>
      <c r="J110" s="466">
        <f t="shared" si="6"/>
        <v>11.429278211326608</v>
      </c>
      <c r="K110" s="466">
        <f t="shared" si="6"/>
        <v>2.312371441450173</v>
      </c>
      <c r="L110" s="466">
        <f t="shared" si="6"/>
        <v>0</v>
      </c>
      <c r="M110" s="466">
        <f t="shared" si="6"/>
        <v>0</v>
      </c>
      <c r="N110" s="466">
        <f t="shared" si="6"/>
        <v>0</v>
      </c>
      <c r="O110" s="466">
        <f t="shared" si="6"/>
        <v>0</v>
      </c>
      <c r="P110" s="466">
        <f t="shared" si="6"/>
        <v>0</v>
      </c>
      <c r="Q110" s="441"/>
      <c r="R110" s="437"/>
      <c r="S110" s="437"/>
      <c r="T110" s="448"/>
      <c r="U110" s="441"/>
      <c r="V110" s="441"/>
      <c r="W110" s="441"/>
      <c r="X110" s="441"/>
      <c r="Y110" s="441"/>
      <c r="Z110" s="441"/>
    </row>
    <row r="111" spans="1:26" outlineLevel="1">
      <c r="A111" s="440"/>
      <c r="B111" s="440"/>
      <c r="C111" s="440"/>
      <c r="D111" s="440"/>
      <c r="E111" s="449" t="str">
        <f>Asset3</f>
        <v>Transmission Lines (LE)</v>
      </c>
      <c r="F111" s="450"/>
      <c r="G111" s="465">
        <f t="shared" ref="G111:P111" si="7">G43-G77</f>
        <v>16.587941415843151</v>
      </c>
      <c r="H111" s="466">
        <f t="shared" si="7"/>
        <v>28.259484818689764</v>
      </c>
      <c r="I111" s="466">
        <f t="shared" si="7"/>
        <v>41.878618413877007</v>
      </c>
      <c r="J111" s="466">
        <f t="shared" si="7"/>
        <v>24.992393817049923</v>
      </c>
      <c r="K111" s="466">
        <f t="shared" si="7"/>
        <v>7.8072946490511592</v>
      </c>
      <c r="L111" s="466">
        <f t="shared" si="7"/>
        <v>0</v>
      </c>
      <c r="M111" s="466">
        <f t="shared" si="7"/>
        <v>0</v>
      </c>
      <c r="N111" s="466">
        <f t="shared" si="7"/>
        <v>0</v>
      </c>
      <c r="O111" s="466">
        <f t="shared" si="7"/>
        <v>0</v>
      </c>
      <c r="P111" s="466">
        <f t="shared" si="7"/>
        <v>0</v>
      </c>
      <c r="Q111" s="441"/>
      <c r="R111" s="437"/>
      <c r="S111" s="437"/>
      <c r="T111" s="448"/>
      <c r="U111" s="441"/>
      <c r="V111" s="441"/>
      <c r="W111" s="441"/>
      <c r="X111" s="441"/>
      <c r="Y111" s="441"/>
      <c r="Z111" s="441"/>
    </row>
    <row r="112" spans="1:26" outlineLevel="1">
      <c r="A112" s="440"/>
      <c r="B112" s="440"/>
      <c r="C112" s="440"/>
      <c r="D112" s="440"/>
      <c r="E112" s="449" t="str">
        <f>Asset4</f>
        <v>Substations Primary Plant</v>
      </c>
      <c r="F112" s="450"/>
      <c r="G112" s="465">
        <f t="shared" ref="G112:P112" si="8">G44-G78</f>
        <v>151.78066939950472</v>
      </c>
      <c r="H112" s="466">
        <f t="shared" si="8"/>
        <v>119.54256470464949</v>
      </c>
      <c r="I112" s="466">
        <f t="shared" si="8"/>
        <v>117.37009379230082</v>
      </c>
      <c r="J112" s="466">
        <f t="shared" si="8"/>
        <v>134.66671878016948</v>
      </c>
      <c r="K112" s="466">
        <f t="shared" si="8"/>
        <v>139.49624800801158</v>
      </c>
      <c r="L112" s="466">
        <f t="shared" si="8"/>
        <v>0</v>
      </c>
      <c r="M112" s="466">
        <f t="shared" si="8"/>
        <v>0</v>
      </c>
      <c r="N112" s="466">
        <f t="shared" si="8"/>
        <v>0</v>
      </c>
      <c r="O112" s="466">
        <f t="shared" si="8"/>
        <v>0</v>
      </c>
      <c r="P112" s="466">
        <f t="shared" si="8"/>
        <v>0</v>
      </c>
      <c r="Q112" s="441"/>
      <c r="R112" s="437"/>
      <c r="S112" s="437"/>
      <c r="T112" s="448"/>
      <c r="U112" s="441"/>
      <c r="V112" s="441"/>
      <c r="W112" s="441"/>
      <c r="X112" s="441"/>
      <c r="Y112" s="441"/>
      <c r="Z112" s="441"/>
    </row>
    <row r="113" spans="1:26" outlineLevel="1">
      <c r="A113" s="440"/>
      <c r="B113" s="440"/>
      <c r="C113" s="440"/>
      <c r="D113" s="440"/>
      <c r="E113" s="449" t="str">
        <f>Asset5</f>
        <v>Substations Secondary Systems</v>
      </c>
      <c r="F113" s="450"/>
      <c r="G113" s="465">
        <f t="shared" ref="G113:P113" si="9">G45-G79</f>
        <v>80.617655836175814</v>
      </c>
      <c r="H113" s="466">
        <f t="shared" si="9"/>
        <v>97.179927362886886</v>
      </c>
      <c r="I113" s="466">
        <f t="shared" si="9"/>
        <v>84.569424819128187</v>
      </c>
      <c r="J113" s="466">
        <f t="shared" si="9"/>
        <v>75.350812949501346</v>
      </c>
      <c r="K113" s="466">
        <f t="shared" si="9"/>
        <v>84.120660705424072</v>
      </c>
      <c r="L113" s="466">
        <f t="shared" si="9"/>
        <v>0</v>
      </c>
      <c r="M113" s="466">
        <f t="shared" si="9"/>
        <v>0</v>
      </c>
      <c r="N113" s="466">
        <f t="shared" si="9"/>
        <v>0</v>
      </c>
      <c r="O113" s="466">
        <f t="shared" si="9"/>
        <v>0</v>
      </c>
      <c r="P113" s="466">
        <f t="shared" si="9"/>
        <v>0</v>
      </c>
      <c r="Q113" s="441"/>
      <c r="R113" s="437"/>
      <c r="S113" s="437"/>
      <c r="T113" s="448"/>
      <c r="U113" s="441"/>
      <c r="V113" s="441"/>
      <c r="W113" s="441"/>
      <c r="X113" s="441"/>
      <c r="Y113" s="441"/>
      <c r="Z113" s="441"/>
    </row>
    <row r="114" spans="1:26" outlineLevel="1">
      <c r="A114" s="440"/>
      <c r="B114" s="440"/>
      <c r="C114" s="440"/>
      <c r="D114" s="440"/>
      <c r="E114" s="449" t="str">
        <f>Asset6</f>
        <v>Communications Other Assets</v>
      </c>
      <c r="F114" s="450"/>
      <c r="G114" s="465">
        <f t="shared" ref="G114:P114" si="10">G46-G80</f>
        <v>30.797819306261399</v>
      </c>
      <c r="H114" s="466">
        <f t="shared" si="10"/>
        <v>21.875837854735337</v>
      </c>
      <c r="I114" s="466">
        <f t="shared" si="10"/>
        <v>20.013743008077864</v>
      </c>
      <c r="J114" s="466">
        <f t="shared" si="10"/>
        <v>18.213633891772179</v>
      </c>
      <c r="K114" s="466">
        <f t="shared" si="10"/>
        <v>10.546266527702581</v>
      </c>
      <c r="L114" s="466">
        <f t="shared" si="10"/>
        <v>0</v>
      </c>
      <c r="M114" s="466">
        <f t="shared" si="10"/>
        <v>0</v>
      </c>
      <c r="N114" s="466">
        <f t="shared" si="10"/>
        <v>0</v>
      </c>
      <c r="O114" s="466">
        <f t="shared" si="10"/>
        <v>0</v>
      </c>
      <c r="P114" s="466">
        <f t="shared" si="10"/>
        <v>0</v>
      </c>
      <c r="Q114" s="441"/>
      <c r="R114" s="437"/>
      <c r="S114" s="437"/>
      <c r="T114" s="448"/>
      <c r="U114" s="441"/>
      <c r="V114" s="441"/>
      <c r="W114" s="441"/>
      <c r="X114" s="441"/>
      <c r="Y114" s="441"/>
      <c r="Z114" s="441"/>
    </row>
    <row r="115" spans="1:26" outlineLevel="1">
      <c r="A115" s="440"/>
      <c r="B115" s="440"/>
      <c r="C115" s="440"/>
      <c r="D115" s="440"/>
      <c r="E115" s="449" t="str">
        <f>Asset7</f>
        <v>Comms - Civil Works</v>
      </c>
      <c r="F115" s="450"/>
      <c r="G115" s="465">
        <f t="shared" ref="G115:P115" si="11">G47-G81</f>
        <v>-9.4882332292940089E-2</v>
      </c>
      <c r="H115" s="466">
        <f t="shared" si="11"/>
        <v>-0.17605803892333441</v>
      </c>
      <c r="I115" s="466">
        <f t="shared" si="11"/>
        <v>7.3781090472884753E-2</v>
      </c>
      <c r="J115" s="466">
        <f t="shared" si="11"/>
        <v>2.0516950925323314E-2</v>
      </c>
      <c r="K115" s="466">
        <f t="shared" si="11"/>
        <v>1.0154824744719065E-5</v>
      </c>
      <c r="L115" s="466">
        <f t="shared" si="11"/>
        <v>0</v>
      </c>
      <c r="M115" s="466">
        <f t="shared" si="11"/>
        <v>0</v>
      </c>
      <c r="N115" s="466">
        <f t="shared" si="11"/>
        <v>0</v>
      </c>
      <c r="O115" s="466">
        <f t="shared" si="11"/>
        <v>0</v>
      </c>
      <c r="P115" s="466">
        <f t="shared" si="11"/>
        <v>0</v>
      </c>
      <c r="Q115" s="441"/>
      <c r="R115" s="437"/>
      <c r="S115" s="437"/>
      <c r="T115" s="448"/>
      <c r="U115" s="441"/>
      <c r="V115" s="441"/>
      <c r="W115" s="441"/>
      <c r="X115" s="441"/>
      <c r="Y115" s="441"/>
      <c r="Z115" s="441"/>
    </row>
    <row r="116" spans="1:26" outlineLevel="1">
      <c r="A116" s="440"/>
      <c r="B116" s="440"/>
      <c r="C116" s="440"/>
      <c r="D116" s="440"/>
      <c r="E116" s="449" t="str">
        <f>Asset8</f>
        <v>Network Switching Centres</v>
      </c>
      <c r="F116" s="450"/>
      <c r="G116" s="465">
        <f t="shared" ref="G116:P116" si="12">G48-G82</f>
        <v>11.284267400344259</v>
      </c>
      <c r="H116" s="466">
        <f t="shared" si="12"/>
        <v>7.3699351172366887</v>
      </c>
      <c r="I116" s="466">
        <f t="shared" si="12"/>
        <v>5.3301707715717717</v>
      </c>
      <c r="J116" s="466">
        <f t="shared" si="12"/>
        <v>31.853433147113435</v>
      </c>
      <c r="K116" s="466">
        <f t="shared" si="12"/>
        <v>15.194534677601776</v>
      </c>
      <c r="L116" s="466">
        <f t="shared" si="12"/>
        <v>0</v>
      </c>
      <c r="M116" s="466">
        <f t="shared" si="12"/>
        <v>0</v>
      </c>
      <c r="N116" s="466">
        <f t="shared" si="12"/>
        <v>0</v>
      </c>
      <c r="O116" s="466">
        <f t="shared" si="12"/>
        <v>0</v>
      </c>
      <c r="P116" s="466">
        <f t="shared" si="12"/>
        <v>0</v>
      </c>
      <c r="Q116" s="441"/>
      <c r="R116" s="437"/>
      <c r="S116" s="437"/>
      <c r="T116" s="448"/>
      <c r="U116" s="441"/>
      <c r="V116" s="441"/>
      <c r="W116" s="441"/>
      <c r="X116" s="441"/>
      <c r="Y116" s="441"/>
      <c r="Z116" s="441"/>
    </row>
    <row r="117" spans="1:26" outlineLevel="1">
      <c r="A117" s="440"/>
      <c r="B117" s="440"/>
      <c r="C117" s="440"/>
      <c r="D117" s="440"/>
      <c r="E117" s="449" t="str">
        <f>Asset9</f>
        <v>Land</v>
      </c>
      <c r="F117" s="450"/>
      <c r="G117" s="465">
        <f t="shared" ref="G117:P117" si="13">G49-G83</f>
        <v>3.7257832041748249</v>
      </c>
      <c r="H117" s="466">
        <f t="shared" si="13"/>
        <v>4.029593194994729</v>
      </c>
      <c r="I117" s="466">
        <f t="shared" si="13"/>
        <v>3.8833823099705262</v>
      </c>
      <c r="J117" s="466">
        <f t="shared" si="13"/>
        <v>0.9318052642643877</v>
      </c>
      <c r="K117" s="466">
        <f t="shared" si="13"/>
        <v>0.21923001023036359</v>
      </c>
      <c r="L117" s="466">
        <f t="shared" si="13"/>
        <v>0</v>
      </c>
      <c r="M117" s="466">
        <f t="shared" si="13"/>
        <v>0</v>
      </c>
      <c r="N117" s="466">
        <f t="shared" si="13"/>
        <v>0</v>
      </c>
      <c r="O117" s="466">
        <f t="shared" si="13"/>
        <v>0</v>
      </c>
      <c r="P117" s="466">
        <f t="shared" si="13"/>
        <v>0</v>
      </c>
      <c r="Q117" s="441"/>
      <c r="R117" s="437"/>
      <c r="S117" s="437"/>
      <c r="T117" s="448"/>
      <c r="U117" s="441"/>
      <c r="V117" s="441"/>
      <c r="W117" s="441"/>
      <c r="X117" s="441"/>
      <c r="Y117" s="441"/>
      <c r="Z117" s="441"/>
    </row>
    <row r="118" spans="1:26" outlineLevel="1">
      <c r="A118" s="440"/>
      <c r="B118" s="440"/>
      <c r="C118" s="440"/>
      <c r="D118" s="440"/>
      <c r="E118" s="449" t="str">
        <f>Asset10</f>
        <v>Easements</v>
      </c>
      <c r="F118" s="450"/>
      <c r="G118" s="465">
        <f t="shared" ref="G118:P118" si="14">G50-G84</f>
        <v>18.454223577233368</v>
      </c>
      <c r="H118" s="466">
        <f t="shared" si="14"/>
        <v>22.194766547836142</v>
      </c>
      <c r="I118" s="466">
        <f t="shared" si="14"/>
        <v>39.947321059497582</v>
      </c>
      <c r="J118" s="466">
        <f t="shared" si="14"/>
        <v>52.443279012083181</v>
      </c>
      <c r="K118" s="466">
        <f t="shared" si="14"/>
        <v>28.638634445690062</v>
      </c>
      <c r="L118" s="466">
        <f t="shared" si="14"/>
        <v>0</v>
      </c>
      <c r="M118" s="466">
        <f t="shared" si="14"/>
        <v>0</v>
      </c>
      <c r="N118" s="466">
        <f t="shared" si="14"/>
        <v>0</v>
      </c>
      <c r="O118" s="466">
        <f t="shared" si="14"/>
        <v>0</v>
      </c>
      <c r="P118" s="466">
        <f t="shared" si="14"/>
        <v>0</v>
      </c>
      <c r="Q118" s="441"/>
      <c r="R118" s="437"/>
      <c r="S118" s="437"/>
      <c r="T118" s="448"/>
      <c r="U118" s="441"/>
      <c r="V118" s="441"/>
      <c r="W118" s="441"/>
      <c r="X118" s="441"/>
      <c r="Y118" s="441"/>
      <c r="Z118" s="441"/>
    </row>
    <row r="119" spans="1:26" outlineLevel="1">
      <c r="A119" s="440"/>
      <c r="B119" s="440"/>
      <c r="C119" s="440"/>
      <c r="D119" s="440"/>
      <c r="E119" s="449">
        <f>Asset11</f>
        <v>0</v>
      </c>
      <c r="F119" s="450"/>
      <c r="G119" s="465">
        <f t="shared" ref="G119:P119" si="15">G51-G85</f>
        <v>0</v>
      </c>
      <c r="H119" s="466">
        <f t="shared" si="15"/>
        <v>0</v>
      </c>
      <c r="I119" s="466">
        <f t="shared" si="15"/>
        <v>0</v>
      </c>
      <c r="J119" s="466">
        <f t="shared" si="15"/>
        <v>0</v>
      </c>
      <c r="K119" s="466">
        <f t="shared" si="15"/>
        <v>0</v>
      </c>
      <c r="L119" s="466">
        <f t="shared" si="15"/>
        <v>0</v>
      </c>
      <c r="M119" s="466">
        <f t="shared" si="15"/>
        <v>0</v>
      </c>
      <c r="N119" s="466">
        <f t="shared" si="15"/>
        <v>0</v>
      </c>
      <c r="O119" s="466">
        <f t="shared" si="15"/>
        <v>0</v>
      </c>
      <c r="P119" s="466">
        <f t="shared" si="15"/>
        <v>0</v>
      </c>
      <c r="Q119" s="441"/>
      <c r="R119" s="437"/>
      <c r="S119" s="437"/>
      <c r="T119" s="448"/>
      <c r="U119" s="441"/>
      <c r="V119" s="441"/>
      <c r="W119" s="441"/>
      <c r="X119" s="441"/>
      <c r="Y119" s="441"/>
      <c r="Z119" s="441"/>
    </row>
    <row r="120" spans="1:26" outlineLevel="1">
      <c r="A120" s="440"/>
      <c r="B120" s="440"/>
      <c r="C120" s="440"/>
      <c r="D120" s="440"/>
      <c r="E120" s="449" t="str">
        <f>Asset12</f>
        <v>Commercial Buildings</v>
      </c>
      <c r="F120" s="450"/>
      <c r="G120" s="465">
        <f t="shared" ref="G120:P120" si="16">G52-G86</f>
        <v>5.6584694525284993</v>
      </c>
      <c r="H120" s="466">
        <f t="shared" si="16"/>
        <v>3.2173785323225488</v>
      </c>
      <c r="I120" s="466">
        <f t="shared" si="16"/>
        <v>2.999673875033011</v>
      </c>
      <c r="J120" s="466">
        <f t="shared" si="16"/>
        <v>2.7742298076150584</v>
      </c>
      <c r="K120" s="466">
        <f t="shared" si="16"/>
        <v>2.9862611473056182</v>
      </c>
      <c r="L120" s="466">
        <f t="shared" si="16"/>
        <v>0</v>
      </c>
      <c r="M120" s="466">
        <f t="shared" si="16"/>
        <v>0</v>
      </c>
      <c r="N120" s="466">
        <f t="shared" si="16"/>
        <v>0</v>
      </c>
      <c r="O120" s="466">
        <f t="shared" si="16"/>
        <v>0</v>
      </c>
      <c r="P120" s="466">
        <f t="shared" si="16"/>
        <v>0</v>
      </c>
      <c r="Q120" s="441"/>
      <c r="R120" s="437"/>
      <c r="S120" s="437"/>
      <c r="T120" s="448"/>
      <c r="U120" s="441"/>
      <c r="V120" s="441"/>
      <c r="W120" s="441"/>
      <c r="X120" s="441"/>
      <c r="Y120" s="441"/>
      <c r="Z120" s="441"/>
    </row>
    <row r="121" spans="1:26" outlineLevel="1">
      <c r="A121" s="440"/>
      <c r="B121" s="440"/>
      <c r="C121" s="440"/>
      <c r="D121" s="440"/>
      <c r="E121" s="449" t="str">
        <f>Asset13</f>
        <v>Computer Equipment</v>
      </c>
      <c r="F121" s="450"/>
      <c r="G121" s="465">
        <f t="shared" ref="G121:P121" si="17">G53-G87</f>
        <v>15.558914152343663</v>
      </c>
      <c r="H121" s="466">
        <f t="shared" si="17"/>
        <v>14.59447003400269</v>
      </c>
      <c r="I121" s="466">
        <f t="shared" si="17"/>
        <v>15.593012553479207</v>
      </c>
      <c r="J121" s="466">
        <f t="shared" si="17"/>
        <v>15.095933189182114</v>
      </c>
      <c r="K121" s="466">
        <f t="shared" si="17"/>
        <v>15.167369744530196</v>
      </c>
      <c r="L121" s="466">
        <f t="shared" si="17"/>
        <v>0</v>
      </c>
      <c r="M121" s="466">
        <f t="shared" si="17"/>
        <v>0</v>
      </c>
      <c r="N121" s="466">
        <f t="shared" si="17"/>
        <v>0</v>
      </c>
      <c r="O121" s="466">
        <f t="shared" si="17"/>
        <v>0</v>
      </c>
      <c r="P121" s="466">
        <f t="shared" si="17"/>
        <v>0</v>
      </c>
      <c r="Q121" s="441"/>
      <c r="R121" s="437"/>
      <c r="S121" s="437"/>
      <c r="T121" s="448"/>
      <c r="U121" s="441"/>
      <c r="V121" s="441"/>
      <c r="W121" s="441"/>
      <c r="X121" s="441"/>
      <c r="Y121" s="441"/>
      <c r="Z121" s="441"/>
    </row>
    <row r="122" spans="1:26" outlineLevel="1">
      <c r="A122" s="440"/>
      <c r="B122" s="440"/>
      <c r="C122" s="440"/>
      <c r="D122" s="440"/>
      <c r="E122" s="449" t="str">
        <f>Asset14</f>
        <v>Office Furniture &amp; Miscellaneous</v>
      </c>
      <c r="F122" s="450"/>
      <c r="G122" s="465">
        <f t="shared" ref="G122:P122" si="18">G54-G88</f>
        <v>6.2147186429194748E-3</v>
      </c>
      <c r="H122" s="466">
        <f t="shared" si="18"/>
        <v>6.2630417646287913E-3</v>
      </c>
      <c r="I122" s="466">
        <f t="shared" si="18"/>
        <v>6.2951998694049886E-3</v>
      </c>
      <c r="J122" s="466">
        <f t="shared" si="18"/>
        <v>6.440514371331316E-3</v>
      </c>
      <c r="K122" s="466">
        <f t="shared" si="18"/>
        <v>6.5396407006259316E-3</v>
      </c>
      <c r="L122" s="466">
        <f t="shared" si="18"/>
        <v>0</v>
      </c>
      <c r="M122" s="466">
        <f t="shared" si="18"/>
        <v>0</v>
      </c>
      <c r="N122" s="466">
        <f t="shared" si="18"/>
        <v>0</v>
      </c>
      <c r="O122" s="466">
        <f t="shared" si="18"/>
        <v>0</v>
      </c>
      <c r="P122" s="466">
        <f t="shared" si="18"/>
        <v>0</v>
      </c>
      <c r="Q122" s="441"/>
      <c r="R122" s="437"/>
      <c r="S122" s="437"/>
      <c r="T122" s="448"/>
      <c r="U122" s="441"/>
      <c r="V122" s="441"/>
      <c r="W122" s="441"/>
      <c r="X122" s="441"/>
      <c r="Y122" s="441"/>
      <c r="Z122" s="441"/>
    </row>
    <row r="123" spans="1:26" outlineLevel="1">
      <c r="A123" s="440"/>
      <c r="B123" s="440"/>
      <c r="C123" s="440"/>
      <c r="D123" s="440"/>
      <c r="E123" s="449" t="str">
        <f>Asset15</f>
        <v>Office Machines</v>
      </c>
      <c r="F123" s="450"/>
      <c r="G123" s="465">
        <f t="shared" ref="G123:P123" si="19">G55-G89</f>
        <v>0</v>
      </c>
      <c r="H123" s="466">
        <f t="shared" si="19"/>
        <v>0</v>
      </c>
      <c r="I123" s="466">
        <f t="shared" si="19"/>
        <v>0</v>
      </c>
      <c r="J123" s="466">
        <f t="shared" si="19"/>
        <v>0</v>
      </c>
      <c r="K123" s="466">
        <f t="shared" si="19"/>
        <v>0</v>
      </c>
      <c r="L123" s="466">
        <f t="shared" si="19"/>
        <v>0</v>
      </c>
      <c r="M123" s="466">
        <f t="shared" si="19"/>
        <v>0</v>
      </c>
      <c r="N123" s="466">
        <f t="shared" si="19"/>
        <v>0</v>
      </c>
      <c r="O123" s="466">
        <f t="shared" si="19"/>
        <v>0</v>
      </c>
      <c r="P123" s="466">
        <f t="shared" si="19"/>
        <v>0</v>
      </c>
      <c r="Q123" s="441"/>
      <c r="R123" s="437"/>
      <c r="S123" s="437"/>
      <c r="T123" s="448"/>
      <c r="U123" s="441"/>
      <c r="V123" s="441"/>
      <c r="W123" s="441"/>
      <c r="X123" s="441"/>
      <c r="Y123" s="441"/>
      <c r="Z123" s="441"/>
    </row>
    <row r="124" spans="1:26" outlineLevel="1">
      <c r="A124" s="440"/>
      <c r="B124" s="440"/>
      <c r="C124" s="440"/>
      <c r="D124" s="440"/>
      <c r="E124" s="449" t="str">
        <f>Asset16</f>
        <v>Vehicles</v>
      </c>
      <c r="F124" s="450"/>
      <c r="G124" s="465">
        <f t="shared" ref="G124:P124" si="20">G56-G90</f>
        <v>2.343743298623937</v>
      </c>
      <c r="H124" s="466">
        <f t="shared" si="20"/>
        <v>2.5591535629530742</v>
      </c>
      <c r="I124" s="466">
        <f t="shared" si="20"/>
        <v>3.2778150831786621</v>
      </c>
      <c r="J124" s="466">
        <f t="shared" si="20"/>
        <v>2.5296522233467282</v>
      </c>
      <c r="K124" s="466">
        <f t="shared" si="20"/>
        <v>3.5048161769666231</v>
      </c>
      <c r="L124" s="466">
        <f t="shared" si="20"/>
        <v>0</v>
      </c>
      <c r="M124" s="466">
        <f t="shared" si="20"/>
        <v>0</v>
      </c>
      <c r="N124" s="466">
        <f t="shared" si="20"/>
        <v>0</v>
      </c>
      <c r="O124" s="466">
        <f t="shared" si="20"/>
        <v>0</v>
      </c>
      <c r="P124" s="466">
        <f t="shared" si="20"/>
        <v>0</v>
      </c>
      <c r="Q124" s="441"/>
      <c r="R124" s="437"/>
      <c r="S124" s="437"/>
      <c r="T124" s="448"/>
      <c r="U124" s="441"/>
      <c r="V124" s="441"/>
      <c r="W124" s="441"/>
      <c r="X124" s="441"/>
      <c r="Y124" s="441"/>
      <c r="Z124" s="441"/>
    </row>
    <row r="125" spans="1:26" outlineLevel="1">
      <c r="A125" s="440"/>
      <c r="B125" s="440"/>
      <c r="C125" s="440"/>
      <c r="D125" s="440"/>
      <c r="E125" s="449" t="str">
        <f>Asset17</f>
        <v>Moveable Plant</v>
      </c>
      <c r="F125" s="450"/>
      <c r="G125" s="465">
        <f t="shared" ref="G125:P125" si="21">G57-G91</f>
        <v>1.9013853311882332</v>
      </c>
      <c r="H125" s="466">
        <f t="shared" si="21"/>
        <v>1.7583718100727086</v>
      </c>
      <c r="I125" s="466">
        <f t="shared" si="21"/>
        <v>1.6661757171361578</v>
      </c>
      <c r="J125" s="466">
        <f t="shared" si="21"/>
        <v>1.7677263985926877</v>
      </c>
      <c r="K125" s="466">
        <f t="shared" si="21"/>
        <v>1.801810396603384</v>
      </c>
      <c r="L125" s="466">
        <f t="shared" si="21"/>
        <v>0</v>
      </c>
      <c r="M125" s="466">
        <f t="shared" si="21"/>
        <v>0</v>
      </c>
      <c r="N125" s="466">
        <f t="shared" si="21"/>
        <v>0</v>
      </c>
      <c r="O125" s="466">
        <f t="shared" si="21"/>
        <v>0</v>
      </c>
      <c r="P125" s="466">
        <f t="shared" si="21"/>
        <v>0</v>
      </c>
      <c r="Q125" s="441"/>
      <c r="R125" s="437"/>
      <c r="S125" s="437"/>
      <c r="T125" s="448"/>
      <c r="U125" s="441"/>
      <c r="V125" s="441"/>
      <c r="W125" s="441"/>
      <c r="X125" s="441"/>
      <c r="Y125" s="441"/>
      <c r="Z125" s="441"/>
    </row>
    <row r="126" spans="1:26" outlineLevel="1">
      <c r="A126" s="440"/>
      <c r="B126" s="440"/>
      <c r="C126" s="440"/>
      <c r="D126" s="440"/>
      <c r="E126" s="449" t="str">
        <f>Asset18</f>
        <v>Insurance Spares</v>
      </c>
      <c r="F126" s="450"/>
      <c r="G126" s="465">
        <f t="shared" ref="G126:P126" si="22">G58-G92</f>
        <v>0</v>
      </c>
      <c r="H126" s="466">
        <f t="shared" si="22"/>
        <v>0</v>
      </c>
      <c r="I126" s="466">
        <f t="shared" si="22"/>
        <v>0</v>
      </c>
      <c r="J126" s="466">
        <f t="shared" si="22"/>
        <v>0</v>
      </c>
      <c r="K126" s="466">
        <f t="shared" si="22"/>
        <v>0</v>
      </c>
      <c r="L126" s="466">
        <f t="shared" si="22"/>
        <v>0</v>
      </c>
      <c r="M126" s="466">
        <f t="shared" si="22"/>
        <v>0</v>
      </c>
      <c r="N126" s="466">
        <f t="shared" si="22"/>
        <v>0</v>
      </c>
      <c r="O126" s="466">
        <f t="shared" si="22"/>
        <v>0</v>
      </c>
      <c r="P126" s="466">
        <f t="shared" si="22"/>
        <v>0</v>
      </c>
      <c r="Q126" s="441"/>
      <c r="R126" s="437"/>
      <c r="S126" s="437"/>
      <c r="T126" s="448"/>
      <c r="U126" s="441"/>
      <c r="V126" s="441"/>
      <c r="W126" s="441"/>
      <c r="X126" s="441"/>
      <c r="Y126" s="441"/>
      <c r="Z126" s="441"/>
    </row>
    <row r="127" spans="1:26" outlineLevel="1">
      <c r="A127" s="440"/>
      <c r="B127" s="440"/>
      <c r="C127" s="440"/>
      <c r="D127" s="440"/>
      <c r="E127" s="449" t="str">
        <f>Asset19</f>
        <v>-</v>
      </c>
      <c r="F127" s="450"/>
      <c r="G127" s="465">
        <f t="shared" ref="G127:P127" si="23">G59-G93</f>
        <v>0</v>
      </c>
      <c r="H127" s="466">
        <f t="shared" si="23"/>
        <v>0</v>
      </c>
      <c r="I127" s="466">
        <f t="shared" si="23"/>
        <v>0</v>
      </c>
      <c r="J127" s="466">
        <f t="shared" si="23"/>
        <v>0</v>
      </c>
      <c r="K127" s="466">
        <f t="shared" si="23"/>
        <v>0</v>
      </c>
      <c r="L127" s="466">
        <f t="shared" si="23"/>
        <v>0</v>
      </c>
      <c r="M127" s="466">
        <f t="shared" si="23"/>
        <v>0</v>
      </c>
      <c r="N127" s="466">
        <f t="shared" si="23"/>
        <v>0</v>
      </c>
      <c r="O127" s="466">
        <f t="shared" si="23"/>
        <v>0</v>
      </c>
      <c r="P127" s="466">
        <f t="shared" si="23"/>
        <v>0</v>
      </c>
      <c r="Q127" s="441"/>
      <c r="R127" s="437"/>
      <c r="S127" s="437"/>
      <c r="T127" s="448"/>
      <c r="U127" s="441"/>
      <c r="V127" s="441"/>
      <c r="W127" s="441"/>
      <c r="X127" s="441"/>
      <c r="Y127" s="441"/>
      <c r="Z127" s="441"/>
    </row>
    <row r="128" spans="1:26" outlineLevel="1">
      <c r="A128" s="440"/>
      <c r="B128" s="440"/>
      <c r="C128" s="440"/>
      <c r="D128" s="440"/>
      <c r="E128" s="449" t="str">
        <f>Asset20</f>
        <v>Equity raising costs</v>
      </c>
      <c r="F128" s="450"/>
      <c r="G128" s="465">
        <f t="shared" ref="G128:P128" si="24">G60-G94</f>
        <v>0.91291378237287901</v>
      </c>
      <c r="H128" s="466">
        <f t="shared" si="24"/>
        <v>0</v>
      </c>
      <c r="I128" s="466">
        <f t="shared" si="24"/>
        <v>0</v>
      </c>
      <c r="J128" s="466">
        <f t="shared" si="24"/>
        <v>0</v>
      </c>
      <c r="K128" s="466">
        <f t="shared" si="24"/>
        <v>0</v>
      </c>
      <c r="L128" s="466">
        <f t="shared" si="24"/>
        <v>0</v>
      </c>
      <c r="M128" s="466">
        <f t="shared" si="24"/>
        <v>0</v>
      </c>
      <c r="N128" s="466">
        <f t="shared" si="24"/>
        <v>0</v>
      </c>
      <c r="O128" s="466">
        <f t="shared" si="24"/>
        <v>0</v>
      </c>
      <c r="P128" s="466">
        <f t="shared" si="24"/>
        <v>0</v>
      </c>
      <c r="Q128" s="441"/>
      <c r="R128" s="437"/>
      <c r="S128" s="437"/>
      <c r="T128" s="448"/>
      <c r="U128" s="441"/>
      <c r="V128" s="441"/>
      <c r="W128" s="441"/>
      <c r="X128" s="441"/>
      <c r="Y128" s="441"/>
      <c r="Z128" s="441"/>
    </row>
    <row r="129" spans="1:26" outlineLevel="1">
      <c r="A129" s="440"/>
      <c r="B129" s="440"/>
      <c r="C129" s="440"/>
      <c r="D129" s="440"/>
      <c r="E129" s="449">
        <f>Asset21</f>
        <v>0</v>
      </c>
      <c r="F129" s="450"/>
      <c r="G129" s="465">
        <f t="shared" ref="G129:P138" si="25">G61-G95</f>
        <v>0</v>
      </c>
      <c r="H129" s="466">
        <f t="shared" si="25"/>
        <v>0</v>
      </c>
      <c r="I129" s="466">
        <f t="shared" si="25"/>
        <v>0</v>
      </c>
      <c r="J129" s="466">
        <f t="shared" si="25"/>
        <v>0</v>
      </c>
      <c r="K129" s="466">
        <f t="shared" si="25"/>
        <v>0</v>
      </c>
      <c r="L129" s="466">
        <f t="shared" si="25"/>
        <v>0</v>
      </c>
      <c r="M129" s="466">
        <f t="shared" si="25"/>
        <v>0</v>
      </c>
      <c r="N129" s="466">
        <f t="shared" si="25"/>
        <v>0</v>
      </c>
      <c r="O129" s="466">
        <f t="shared" si="25"/>
        <v>0</v>
      </c>
      <c r="P129" s="466">
        <f t="shared" si="25"/>
        <v>0</v>
      </c>
      <c r="Q129" s="441"/>
      <c r="R129" s="437"/>
      <c r="S129" s="437"/>
      <c r="T129" s="448"/>
      <c r="U129" s="441"/>
      <c r="V129" s="441"/>
      <c r="W129" s="441"/>
      <c r="X129" s="441"/>
      <c r="Y129" s="441"/>
      <c r="Z129" s="441"/>
    </row>
    <row r="130" spans="1:26" hidden="1" outlineLevel="1">
      <c r="A130" s="440"/>
      <c r="B130" s="440"/>
      <c r="C130" s="440"/>
      <c r="D130" s="440"/>
      <c r="E130" s="449">
        <f>Asset22</f>
        <v>0</v>
      </c>
      <c r="F130" s="450"/>
      <c r="G130" s="465">
        <f t="shared" si="25"/>
        <v>0</v>
      </c>
      <c r="H130" s="466">
        <f t="shared" si="25"/>
        <v>0</v>
      </c>
      <c r="I130" s="466">
        <f t="shared" si="25"/>
        <v>0</v>
      </c>
      <c r="J130" s="466">
        <f t="shared" si="25"/>
        <v>0</v>
      </c>
      <c r="K130" s="466">
        <f t="shared" si="25"/>
        <v>0</v>
      </c>
      <c r="L130" s="466">
        <f t="shared" si="25"/>
        <v>0</v>
      </c>
      <c r="M130" s="466">
        <f t="shared" si="25"/>
        <v>0</v>
      </c>
      <c r="N130" s="466">
        <f t="shared" si="25"/>
        <v>0</v>
      </c>
      <c r="O130" s="466">
        <f t="shared" si="25"/>
        <v>0</v>
      </c>
      <c r="P130" s="466">
        <f t="shared" si="25"/>
        <v>0</v>
      </c>
      <c r="Q130" s="441"/>
      <c r="R130" s="437"/>
      <c r="S130" s="437"/>
      <c r="T130" s="448"/>
      <c r="U130" s="441"/>
      <c r="V130" s="441"/>
      <c r="W130" s="441"/>
      <c r="X130" s="441"/>
      <c r="Y130" s="441"/>
      <c r="Z130" s="441"/>
    </row>
    <row r="131" spans="1:26" hidden="1" outlineLevel="1">
      <c r="A131" s="440"/>
      <c r="B131" s="440"/>
      <c r="C131" s="440"/>
      <c r="D131" s="440"/>
      <c r="E131" s="449">
        <f>Asset23</f>
        <v>0</v>
      </c>
      <c r="F131" s="450"/>
      <c r="G131" s="465">
        <f t="shared" si="25"/>
        <v>0</v>
      </c>
      <c r="H131" s="466">
        <f t="shared" si="25"/>
        <v>0</v>
      </c>
      <c r="I131" s="466">
        <f t="shared" si="25"/>
        <v>0</v>
      </c>
      <c r="J131" s="466">
        <f t="shared" si="25"/>
        <v>0</v>
      </c>
      <c r="K131" s="466">
        <f t="shared" si="25"/>
        <v>0</v>
      </c>
      <c r="L131" s="466">
        <f t="shared" si="25"/>
        <v>0</v>
      </c>
      <c r="M131" s="466">
        <f t="shared" si="25"/>
        <v>0</v>
      </c>
      <c r="N131" s="466">
        <f t="shared" si="25"/>
        <v>0</v>
      </c>
      <c r="O131" s="466">
        <f t="shared" si="25"/>
        <v>0</v>
      </c>
      <c r="P131" s="466">
        <f t="shared" si="25"/>
        <v>0</v>
      </c>
      <c r="Q131" s="441"/>
      <c r="R131" s="437"/>
      <c r="S131" s="437"/>
      <c r="T131" s="448"/>
      <c r="U131" s="441"/>
      <c r="V131" s="441"/>
      <c r="W131" s="441"/>
      <c r="X131" s="441"/>
      <c r="Y131" s="441"/>
      <c r="Z131" s="441"/>
    </row>
    <row r="132" spans="1:26" hidden="1" outlineLevel="1">
      <c r="A132" s="440"/>
      <c r="B132" s="440"/>
      <c r="C132" s="440"/>
      <c r="D132" s="440"/>
      <c r="E132" s="449">
        <f>Asset24</f>
        <v>0</v>
      </c>
      <c r="F132" s="450"/>
      <c r="G132" s="465">
        <f t="shared" si="25"/>
        <v>0</v>
      </c>
      <c r="H132" s="466">
        <f t="shared" si="25"/>
        <v>0</v>
      </c>
      <c r="I132" s="466">
        <f t="shared" si="25"/>
        <v>0</v>
      </c>
      <c r="J132" s="466">
        <f t="shared" si="25"/>
        <v>0</v>
      </c>
      <c r="K132" s="466">
        <f t="shared" si="25"/>
        <v>0</v>
      </c>
      <c r="L132" s="466">
        <f t="shared" si="25"/>
        <v>0</v>
      </c>
      <c r="M132" s="466">
        <f t="shared" si="25"/>
        <v>0</v>
      </c>
      <c r="N132" s="466">
        <f t="shared" si="25"/>
        <v>0</v>
      </c>
      <c r="O132" s="466">
        <f t="shared" si="25"/>
        <v>0</v>
      </c>
      <c r="P132" s="466">
        <f t="shared" si="25"/>
        <v>0</v>
      </c>
      <c r="Q132" s="441"/>
      <c r="R132" s="437"/>
      <c r="S132" s="437"/>
      <c r="T132" s="448"/>
      <c r="U132" s="441"/>
      <c r="V132" s="441"/>
      <c r="W132" s="441"/>
      <c r="X132" s="441"/>
      <c r="Y132" s="441"/>
      <c r="Z132" s="441"/>
    </row>
    <row r="133" spans="1:26" hidden="1" outlineLevel="1">
      <c r="A133" s="440"/>
      <c r="B133" s="440"/>
      <c r="C133" s="440"/>
      <c r="D133" s="440"/>
      <c r="E133" s="449">
        <f>Asset25</f>
        <v>0</v>
      </c>
      <c r="F133" s="450"/>
      <c r="G133" s="465">
        <f t="shared" si="25"/>
        <v>0</v>
      </c>
      <c r="H133" s="466">
        <f t="shared" si="25"/>
        <v>0</v>
      </c>
      <c r="I133" s="466">
        <f t="shared" si="25"/>
        <v>0</v>
      </c>
      <c r="J133" s="466">
        <f t="shared" si="25"/>
        <v>0</v>
      </c>
      <c r="K133" s="466">
        <f t="shared" si="25"/>
        <v>0</v>
      </c>
      <c r="L133" s="466">
        <f t="shared" si="25"/>
        <v>0</v>
      </c>
      <c r="M133" s="466">
        <f t="shared" si="25"/>
        <v>0</v>
      </c>
      <c r="N133" s="466">
        <f t="shared" si="25"/>
        <v>0</v>
      </c>
      <c r="O133" s="466">
        <f t="shared" si="25"/>
        <v>0</v>
      </c>
      <c r="P133" s="466">
        <f t="shared" si="25"/>
        <v>0</v>
      </c>
      <c r="Q133" s="441"/>
      <c r="R133" s="437"/>
      <c r="S133" s="437"/>
      <c r="T133" s="448"/>
      <c r="U133" s="441"/>
      <c r="V133" s="441"/>
      <c r="W133" s="441"/>
      <c r="X133" s="441"/>
      <c r="Y133" s="441"/>
      <c r="Z133" s="441"/>
    </row>
    <row r="134" spans="1:26" hidden="1" outlineLevel="1">
      <c r="A134" s="440"/>
      <c r="B134" s="440"/>
      <c r="C134" s="440"/>
      <c r="D134" s="440"/>
      <c r="E134" s="449">
        <f>Asset26</f>
        <v>0</v>
      </c>
      <c r="F134" s="450"/>
      <c r="G134" s="465">
        <f t="shared" si="25"/>
        <v>0</v>
      </c>
      <c r="H134" s="466">
        <f t="shared" si="25"/>
        <v>0</v>
      </c>
      <c r="I134" s="466">
        <f t="shared" si="25"/>
        <v>0</v>
      </c>
      <c r="J134" s="466">
        <f t="shared" si="25"/>
        <v>0</v>
      </c>
      <c r="K134" s="466">
        <f t="shared" si="25"/>
        <v>0</v>
      </c>
      <c r="L134" s="466">
        <f t="shared" si="25"/>
        <v>0</v>
      </c>
      <c r="M134" s="466">
        <f t="shared" si="25"/>
        <v>0</v>
      </c>
      <c r="N134" s="466">
        <f t="shared" si="25"/>
        <v>0</v>
      </c>
      <c r="O134" s="466">
        <f t="shared" si="25"/>
        <v>0</v>
      </c>
      <c r="P134" s="466">
        <f t="shared" si="25"/>
        <v>0</v>
      </c>
      <c r="Q134" s="441"/>
      <c r="R134" s="437"/>
      <c r="S134" s="437"/>
      <c r="T134" s="448"/>
      <c r="U134" s="441"/>
      <c r="V134" s="441"/>
      <c r="W134" s="441"/>
      <c r="X134" s="441"/>
      <c r="Y134" s="441"/>
      <c r="Z134" s="441"/>
    </row>
    <row r="135" spans="1:26" hidden="1" outlineLevel="1">
      <c r="A135" s="440"/>
      <c r="B135" s="440"/>
      <c r="C135" s="440"/>
      <c r="D135" s="440"/>
      <c r="E135" s="449">
        <f>Asset27</f>
        <v>0</v>
      </c>
      <c r="F135" s="450"/>
      <c r="G135" s="465">
        <f t="shared" si="25"/>
        <v>0</v>
      </c>
      <c r="H135" s="466">
        <f t="shared" si="25"/>
        <v>0</v>
      </c>
      <c r="I135" s="466">
        <f t="shared" si="25"/>
        <v>0</v>
      </c>
      <c r="J135" s="466">
        <f t="shared" si="25"/>
        <v>0</v>
      </c>
      <c r="K135" s="466">
        <f t="shared" si="25"/>
        <v>0</v>
      </c>
      <c r="L135" s="466">
        <f t="shared" si="25"/>
        <v>0</v>
      </c>
      <c r="M135" s="466">
        <f t="shared" si="25"/>
        <v>0</v>
      </c>
      <c r="N135" s="466">
        <f t="shared" si="25"/>
        <v>0</v>
      </c>
      <c r="O135" s="466">
        <f t="shared" si="25"/>
        <v>0</v>
      </c>
      <c r="P135" s="466">
        <f t="shared" si="25"/>
        <v>0</v>
      </c>
      <c r="Q135" s="441"/>
      <c r="R135" s="437"/>
      <c r="S135" s="437"/>
      <c r="T135" s="448"/>
      <c r="U135" s="441"/>
      <c r="V135" s="441"/>
      <c r="W135" s="441"/>
      <c r="X135" s="441"/>
      <c r="Y135" s="441"/>
      <c r="Z135" s="441"/>
    </row>
    <row r="136" spans="1:26" hidden="1" outlineLevel="1">
      <c r="A136" s="440"/>
      <c r="B136" s="440"/>
      <c r="C136" s="440"/>
      <c r="D136" s="440"/>
      <c r="E136" s="449">
        <f>Asset28</f>
        <v>0</v>
      </c>
      <c r="F136" s="450"/>
      <c r="G136" s="465">
        <f t="shared" si="25"/>
        <v>0</v>
      </c>
      <c r="H136" s="466">
        <f t="shared" si="25"/>
        <v>0</v>
      </c>
      <c r="I136" s="466">
        <f t="shared" si="25"/>
        <v>0</v>
      </c>
      <c r="J136" s="466">
        <f t="shared" si="25"/>
        <v>0</v>
      </c>
      <c r="K136" s="466">
        <f t="shared" si="25"/>
        <v>0</v>
      </c>
      <c r="L136" s="466">
        <f t="shared" si="25"/>
        <v>0</v>
      </c>
      <c r="M136" s="466">
        <f t="shared" si="25"/>
        <v>0</v>
      </c>
      <c r="N136" s="466">
        <f t="shared" si="25"/>
        <v>0</v>
      </c>
      <c r="O136" s="466">
        <f t="shared" si="25"/>
        <v>0</v>
      </c>
      <c r="P136" s="466">
        <f t="shared" si="25"/>
        <v>0</v>
      </c>
      <c r="Q136" s="441"/>
      <c r="R136" s="437"/>
      <c r="S136" s="437"/>
      <c r="T136" s="448"/>
      <c r="U136" s="441"/>
      <c r="V136" s="441"/>
      <c r="W136" s="441"/>
      <c r="X136" s="441"/>
      <c r="Y136" s="441"/>
      <c r="Z136" s="441"/>
    </row>
    <row r="137" spans="1:26" hidden="1" outlineLevel="1">
      <c r="A137" s="440"/>
      <c r="B137" s="440"/>
      <c r="C137" s="440"/>
      <c r="D137" s="440"/>
      <c r="E137" s="449">
        <f>Asset29</f>
        <v>0</v>
      </c>
      <c r="F137" s="450"/>
      <c r="G137" s="465">
        <f t="shared" si="25"/>
        <v>0</v>
      </c>
      <c r="H137" s="466">
        <f t="shared" si="25"/>
        <v>0</v>
      </c>
      <c r="I137" s="466">
        <f t="shared" si="25"/>
        <v>0</v>
      </c>
      <c r="J137" s="466">
        <f t="shared" si="25"/>
        <v>0</v>
      </c>
      <c r="K137" s="466">
        <f t="shared" si="25"/>
        <v>0</v>
      </c>
      <c r="L137" s="466">
        <f t="shared" si="25"/>
        <v>0</v>
      </c>
      <c r="M137" s="466">
        <f t="shared" si="25"/>
        <v>0</v>
      </c>
      <c r="N137" s="466">
        <f t="shared" si="25"/>
        <v>0</v>
      </c>
      <c r="O137" s="466">
        <f t="shared" si="25"/>
        <v>0</v>
      </c>
      <c r="P137" s="466">
        <f t="shared" si="25"/>
        <v>0</v>
      </c>
      <c r="Q137" s="441"/>
      <c r="R137" s="437"/>
      <c r="S137" s="437"/>
      <c r="T137" s="448"/>
      <c r="U137" s="441"/>
      <c r="V137" s="441"/>
      <c r="W137" s="441"/>
      <c r="X137" s="441"/>
      <c r="Y137" s="441"/>
      <c r="Z137" s="441"/>
    </row>
    <row r="138" spans="1:26" hidden="1" outlineLevel="1">
      <c r="A138" s="440"/>
      <c r="B138" s="440"/>
      <c r="C138" s="440"/>
      <c r="D138" s="440"/>
      <c r="E138" s="449">
        <f>Asset30</f>
        <v>0</v>
      </c>
      <c r="F138" s="450"/>
      <c r="G138" s="465">
        <f t="shared" si="25"/>
        <v>0</v>
      </c>
      <c r="H138" s="466">
        <f t="shared" si="25"/>
        <v>0</v>
      </c>
      <c r="I138" s="466">
        <f t="shared" si="25"/>
        <v>0</v>
      </c>
      <c r="J138" s="466">
        <f t="shared" si="25"/>
        <v>0</v>
      </c>
      <c r="K138" s="466">
        <f t="shared" si="25"/>
        <v>0</v>
      </c>
      <c r="L138" s="466">
        <f t="shared" si="25"/>
        <v>0</v>
      </c>
      <c r="M138" s="466">
        <f t="shared" si="25"/>
        <v>0</v>
      </c>
      <c r="N138" s="466">
        <f t="shared" si="25"/>
        <v>0</v>
      </c>
      <c r="O138" s="466">
        <f t="shared" si="25"/>
        <v>0</v>
      </c>
      <c r="P138" s="466">
        <f t="shared" si="25"/>
        <v>0</v>
      </c>
      <c r="Q138" s="441"/>
      <c r="R138" s="437"/>
      <c r="S138" s="437"/>
      <c r="T138" s="448"/>
      <c r="U138" s="441"/>
      <c r="V138" s="441"/>
      <c r="W138" s="441"/>
      <c r="X138" s="441"/>
      <c r="Y138" s="441"/>
      <c r="Z138" s="441"/>
    </row>
    <row r="139" spans="1:26" collapsed="1">
      <c r="A139" s="440"/>
      <c r="B139" s="440"/>
      <c r="C139" s="440"/>
      <c r="D139" s="440"/>
      <c r="E139" s="449" t="s">
        <v>100</v>
      </c>
      <c r="F139" s="449"/>
      <c r="G139" s="456">
        <f>SUM(G109:G138)</f>
        <v>534.26312464253544</v>
      </c>
      <c r="H139" s="456">
        <f t="shared" ref="H139:P139" si="26">SUM(H109:H138)</f>
        <v>472.22554656519611</v>
      </c>
      <c r="I139" s="456">
        <f t="shared" si="26"/>
        <v>519.12792786424097</v>
      </c>
      <c r="J139" s="456">
        <f t="shared" si="26"/>
        <v>484.96597320383046</v>
      </c>
      <c r="K139" s="456">
        <f t="shared" si="26"/>
        <v>372.51081001687811</v>
      </c>
      <c r="L139" s="456">
        <f t="shared" si="26"/>
        <v>0</v>
      </c>
      <c r="M139" s="456">
        <f t="shared" si="26"/>
        <v>0</v>
      </c>
      <c r="N139" s="456">
        <f t="shared" si="26"/>
        <v>0</v>
      </c>
      <c r="O139" s="456">
        <f t="shared" si="26"/>
        <v>0</v>
      </c>
      <c r="P139" s="456">
        <f t="shared" si="26"/>
        <v>0</v>
      </c>
      <c r="Q139" s="461"/>
      <c r="R139" s="437"/>
      <c r="S139" s="437"/>
      <c r="T139" s="448"/>
      <c r="U139" s="441"/>
      <c r="V139" s="441"/>
      <c r="W139" s="441"/>
      <c r="X139" s="441"/>
      <c r="Y139" s="441"/>
      <c r="Z139" s="441"/>
    </row>
    <row r="140" spans="1:26" ht="21" customHeight="1">
      <c r="A140" s="440"/>
      <c r="B140" s="440"/>
      <c r="C140" s="440"/>
      <c r="D140" s="440"/>
      <c r="E140" s="440"/>
      <c r="F140" s="128"/>
      <c r="G140" s="128"/>
      <c r="H140" s="128"/>
      <c r="I140" s="128"/>
      <c r="J140" s="128"/>
      <c r="K140" s="128">
        <v>103.33272831198862</v>
      </c>
      <c r="L140" s="128"/>
      <c r="M140" s="128"/>
      <c r="N140" s="128"/>
      <c r="O140" s="128"/>
      <c r="P140" s="128"/>
      <c r="Q140" s="462">
        <f>SUM(G139:P139)</f>
        <v>2383.0933822926813</v>
      </c>
      <c r="R140" s="437"/>
      <c r="S140" s="437"/>
      <c r="T140" s="448"/>
      <c r="U140" s="441"/>
      <c r="V140" s="441"/>
      <c r="W140" s="441"/>
      <c r="X140" s="441"/>
      <c r="Y140" s="441"/>
      <c r="Z140" s="441"/>
    </row>
    <row r="141" spans="1:26" ht="13.5" customHeight="1">
      <c r="A141" s="168"/>
      <c r="B141" s="168"/>
      <c r="C141" s="168"/>
      <c r="D141" s="168"/>
      <c r="E141" s="403" t="str">
        <f>"Forecast Capital Expenditure – As Commissioned ($m Real "&amp;CONCATENATE(LEFT(Q7, 4)-1 &amp;"-" &amp;IF(Q7&gt;"2009-10",,"0") &amp;RIGHT(Q7,2)-1)&amp;")"</f>
        <v>Forecast Capital Expenditure – As Commissioned ($m Real 2011-12)</v>
      </c>
      <c r="F141" s="403"/>
      <c r="G141" s="403"/>
      <c r="H141" s="403"/>
      <c r="I141" s="301"/>
      <c r="J141" s="167"/>
      <c r="K141" s="167"/>
      <c r="L141" s="447"/>
      <c r="M141" s="447"/>
      <c r="N141" s="447"/>
      <c r="O141" s="447"/>
      <c r="P141" s="447"/>
      <c r="Q141" s="168"/>
      <c r="R141" s="447"/>
      <c r="S141" s="437"/>
      <c r="T141" s="448"/>
      <c r="U141" s="441"/>
      <c r="V141" s="441"/>
      <c r="W141" s="441"/>
      <c r="X141" s="441"/>
      <c r="Y141" s="441"/>
      <c r="Z141" s="441"/>
    </row>
    <row r="142" spans="1:26">
      <c r="A142" s="440"/>
      <c r="B142" s="440"/>
      <c r="C142" s="440"/>
      <c r="D142" s="440"/>
      <c r="E142" s="60" t="s">
        <v>61</v>
      </c>
      <c r="F142" s="441"/>
      <c r="G142" s="315" t="str">
        <f>G40</f>
        <v>2012-13</v>
      </c>
      <c r="H142" s="315" t="str">
        <f t="shared" ref="H142:P142" si="27">H40</f>
        <v>2013-14</v>
      </c>
      <c r="I142" s="315" t="str">
        <f t="shared" si="27"/>
        <v>2014-15</v>
      </c>
      <c r="J142" s="315" t="str">
        <f t="shared" si="27"/>
        <v>2015-16</v>
      </c>
      <c r="K142" s="315" t="str">
        <f t="shared" si="27"/>
        <v>2016-17</v>
      </c>
      <c r="L142" s="315" t="str">
        <f t="shared" si="27"/>
        <v>2017-18</v>
      </c>
      <c r="M142" s="315" t="str">
        <f t="shared" si="27"/>
        <v>2018-19</v>
      </c>
      <c r="N142" s="315" t="str">
        <f t="shared" si="27"/>
        <v>2019-20</v>
      </c>
      <c r="O142" s="315" t="str">
        <f t="shared" si="27"/>
        <v>2020-21</v>
      </c>
      <c r="P142" s="315" t="str">
        <f t="shared" si="27"/>
        <v>2021-22</v>
      </c>
      <c r="Q142" s="441"/>
      <c r="R142" s="437"/>
      <c r="S142" s="437"/>
      <c r="T142" s="437"/>
      <c r="U142" s="437"/>
      <c r="V142" s="437"/>
      <c r="W142" s="437"/>
      <c r="X142" s="441"/>
      <c r="Y142" s="441"/>
      <c r="Z142" s="441"/>
    </row>
    <row r="143" spans="1:26" outlineLevel="1">
      <c r="A143" s="440"/>
      <c r="B143" s="440"/>
      <c r="C143" s="440"/>
      <c r="D143" s="440"/>
      <c r="E143" s="449" t="str">
        <f>Asset1</f>
        <v>Transmission Lines (OH-inc wood poles)</v>
      </c>
      <c r="F143" s="450"/>
      <c r="G143" s="523">
        <v>307.68610619175104</v>
      </c>
      <c r="H143" s="523">
        <v>213.25544641094785</v>
      </c>
      <c r="I143" s="523">
        <v>116.67230187029251</v>
      </c>
      <c r="J143" s="523">
        <v>270.58603577960514</v>
      </c>
      <c r="K143" s="523">
        <v>228.93232309124838</v>
      </c>
      <c r="L143" s="458"/>
      <c r="M143" s="458"/>
      <c r="N143" s="458"/>
      <c r="O143" s="458"/>
      <c r="P143" s="458"/>
      <c r="Q143" s="441"/>
      <c r="R143" s="437"/>
      <c r="S143" s="437"/>
      <c r="T143" s="448"/>
      <c r="U143" s="441"/>
      <c r="V143" s="441"/>
      <c r="W143" s="441"/>
      <c r="X143" s="441"/>
      <c r="Y143" s="441"/>
      <c r="Z143" s="441"/>
    </row>
    <row r="144" spans="1:26" ht="12.75" customHeight="1" outlineLevel="1">
      <c r="A144" s="440"/>
      <c r="B144" s="440"/>
      <c r="C144" s="440"/>
      <c r="D144" s="440"/>
      <c r="E144" s="449" t="str">
        <f>Asset2</f>
        <v>Transmission Lines (UG)</v>
      </c>
      <c r="F144" s="450"/>
      <c r="G144" s="514">
        <v>6.0335264865420853E-2</v>
      </c>
      <c r="H144" s="514">
        <v>-2.666444784955635E-4</v>
      </c>
      <c r="I144" s="514">
        <v>1.851734092695702</v>
      </c>
      <c r="J144" s="514">
        <v>21.62810904703873</v>
      </c>
      <c r="K144" s="514">
        <v>14.330344861148378</v>
      </c>
      <c r="L144" s="460"/>
      <c r="M144" s="460"/>
      <c r="N144" s="460"/>
      <c r="O144" s="460"/>
      <c r="P144" s="460"/>
      <c r="Q144" s="441"/>
      <c r="R144" s="437"/>
      <c r="S144" s="533"/>
      <c r="T144" s="533"/>
      <c r="U144" s="533"/>
      <c r="V144" s="441"/>
      <c r="W144" s="441"/>
      <c r="X144" s="441"/>
      <c r="Y144" s="441"/>
      <c r="Z144" s="441"/>
    </row>
    <row r="145" spans="1:26" outlineLevel="1">
      <c r="A145" s="440"/>
      <c r="B145" s="440"/>
      <c r="C145" s="440"/>
      <c r="D145" s="440"/>
      <c r="E145" s="449" t="str">
        <f>Asset3</f>
        <v>Transmission Lines (LE)</v>
      </c>
      <c r="F145" s="450"/>
      <c r="G145" s="523">
        <v>3.1141678315420247</v>
      </c>
      <c r="H145" s="523">
        <v>6.2055164167016486</v>
      </c>
      <c r="I145" s="523">
        <v>13.878315090453608</v>
      </c>
      <c r="J145" s="523">
        <v>15.840725110260735</v>
      </c>
      <c r="K145" s="523">
        <v>32.387316892764993</v>
      </c>
      <c r="L145" s="460"/>
      <c r="M145" s="460"/>
      <c r="N145" s="460"/>
      <c r="O145" s="460"/>
      <c r="P145" s="460"/>
      <c r="Q145" s="441"/>
      <c r="R145" s="505"/>
      <c r="S145" s="441"/>
      <c r="T145" s="441"/>
      <c r="U145" s="441"/>
      <c r="V145" s="441"/>
      <c r="W145" s="441"/>
      <c r="X145" s="441"/>
      <c r="Y145" s="441"/>
      <c r="Z145" s="441"/>
    </row>
    <row r="146" spans="1:26" ht="12.75" customHeight="1" outlineLevel="1">
      <c r="A146" s="440"/>
      <c r="B146" s="440"/>
      <c r="C146" s="440"/>
      <c r="D146" s="440"/>
      <c r="E146" s="449" t="str">
        <f>Asset4</f>
        <v>Substations Primary Plant</v>
      </c>
      <c r="F146" s="450"/>
      <c r="G146" s="514">
        <v>283.48756244307657</v>
      </c>
      <c r="H146" s="514">
        <v>123.40605342859455</v>
      </c>
      <c r="I146" s="514">
        <v>87.90852551513747</v>
      </c>
      <c r="J146" s="514">
        <v>92.028811407429544</v>
      </c>
      <c r="K146" s="514">
        <v>90.069908495114916</v>
      </c>
      <c r="L146" s="460"/>
      <c r="M146" s="460"/>
      <c r="N146" s="460"/>
      <c r="O146" s="460"/>
      <c r="P146" s="460"/>
      <c r="Q146" s="441"/>
      <c r="R146" s="437"/>
      <c r="S146" s="533"/>
      <c r="T146" s="533"/>
      <c r="U146" s="533"/>
      <c r="V146" s="533"/>
      <c r="W146" s="441"/>
      <c r="X146" s="441"/>
      <c r="Y146" s="441"/>
      <c r="Z146" s="441"/>
    </row>
    <row r="147" spans="1:26" outlineLevel="1">
      <c r="A147" s="440"/>
      <c r="B147" s="440"/>
      <c r="C147" s="440"/>
      <c r="D147" s="440"/>
      <c r="E147" s="449" t="str">
        <f>Asset5</f>
        <v>Substations Secondary Systems</v>
      </c>
      <c r="F147" s="450"/>
      <c r="G147" s="514">
        <v>101.29998341481105</v>
      </c>
      <c r="H147" s="514">
        <v>52.142768784862731</v>
      </c>
      <c r="I147" s="514">
        <v>25.954288710546432</v>
      </c>
      <c r="J147" s="514">
        <v>20.460465592532035</v>
      </c>
      <c r="K147" s="514">
        <v>22.472448606942159</v>
      </c>
      <c r="L147" s="460"/>
      <c r="M147" s="460"/>
      <c r="N147" s="460"/>
      <c r="O147" s="460"/>
      <c r="P147" s="460"/>
      <c r="Q147" s="441"/>
      <c r="R147" s="437"/>
      <c r="S147" s="441"/>
      <c r="T147" s="441"/>
      <c r="U147" s="441"/>
      <c r="V147" s="441"/>
      <c r="W147" s="441"/>
      <c r="X147" s="441"/>
      <c r="Y147" s="441"/>
      <c r="Z147" s="441"/>
    </row>
    <row r="148" spans="1:26" outlineLevel="1">
      <c r="A148" s="440"/>
      <c r="B148" s="440"/>
      <c r="C148" s="440"/>
      <c r="D148" s="440"/>
      <c r="E148" s="449" t="str">
        <f>Asset6</f>
        <v>Communications Other Assets</v>
      </c>
      <c r="F148" s="450"/>
      <c r="G148" s="514">
        <v>45.525694240899398</v>
      </c>
      <c r="H148" s="514">
        <v>23.370828880544611</v>
      </c>
      <c r="I148" s="514">
        <v>1.4729256729601963</v>
      </c>
      <c r="J148" s="514">
        <v>5.5909155392055163E-4</v>
      </c>
      <c r="K148" s="514">
        <v>0</v>
      </c>
      <c r="L148" s="460"/>
      <c r="M148" s="460"/>
      <c r="N148" s="460"/>
      <c r="O148" s="460"/>
      <c r="P148" s="460"/>
      <c r="Q148" s="441"/>
      <c r="R148" s="437"/>
      <c r="S148" s="437"/>
      <c r="T148" s="448"/>
      <c r="U148" s="441"/>
      <c r="V148" s="441"/>
      <c r="W148" s="441"/>
      <c r="X148" s="441"/>
      <c r="Y148" s="441"/>
      <c r="Z148" s="441"/>
    </row>
    <row r="149" spans="1:26" outlineLevel="1">
      <c r="A149" s="440"/>
      <c r="B149" s="440"/>
      <c r="C149" s="440"/>
      <c r="D149" s="440"/>
      <c r="E149" s="449" t="str">
        <f>Asset7</f>
        <v>Comms - Civil Works</v>
      </c>
      <c r="F149" s="450"/>
      <c r="G149" s="514">
        <v>7.4981102700700974</v>
      </c>
      <c r="H149" s="514">
        <v>13.202304022982212</v>
      </c>
      <c r="I149" s="514">
        <v>5.3142491138930028</v>
      </c>
      <c r="J149" s="514">
        <v>5.3745678477297751</v>
      </c>
      <c r="K149" s="514">
        <v>43.60932463526936</v>
      </c>
      <c r="L149" s="460"/>
      <c r="M149" s="460"/>
      <c r="N149" s="460"/>
      <c r="O149" s="460"/>
      <c r="P149" s="460"/>
      <c r="Q149" s="441"/>
      <c r="R149" s="437"/>
      <c r="S149" s="437"/>
      <c r="T149" s="448"/>
      <c r="U149" s="441"/>
      <c r="V149" s="441"/>
      <c r="W149" s="441"/>
      <c r="X149" s="441"/>
      <c r="Y149" s="441"/>
      <c r="Z149" s="441"/>
    </row>
    <row r="150" spans="1:26" outlineLevel="1">
      <c r="A150" s="440"/>
      <c r="B150" s="440"/>
      <c r="C150" s="440"/>
      <c r="D150" s="440"/>
      <c r="E150" s="449" t="str">
        <f>Asset8</f>
        <v>Network Switching Centres</v>
      </c>
      <c r="F150" s="450"/>
      <c r="G150" s="514">
        <v>1.0773656624537011</v>
      </c>
      <c r="H150" s="514">
        <v>2.3846067330151519</v>
      </c>
      <c r="I150" s="514">
        <v>6.422622977934938</v>
      </c>
      <c r="J150" s="514">
        <v>21.673448873275003</v>
      </c>
      <c r="K150" s="514">
        <v>47.244902434185924</v>
      </c>
      <c r="L150" s="460"/>
      <c r="M150" s="460"/>
      <c r="N150" s="460"/>
      <c r="O150" s="460"/>
      <c r="P150" s="460"/>
      <c r="Q150" s="441"/>
      <c r="R150" s="437"/>
      <c r="S150" s="437"/>
      <c r="T150" s="448"/>
      <c r="U150" s="441"/>
      <c r="V150" s="441"/>
      <c r="W150" s="441"/>
      <c r="X150" s="441"/>
      <c r="Y150" s="441"/>
      <c r="Z150" s="441"/>
    </row>
    <row r="151" spans="1:26" outlineLevel="1">
      <c r="A151" s="440"/>
      <c r="B151" s="440"/>
      <c r="C151" s="440"/>
      <c r="D151" s="440"/>
      <c r="E151" s="449" t="str">
        <f>Asset9</f>
        <v>Land</v>
      </c>
      <c r="F151" s="450"/>
      <c r="G151" s="514">
        <v>7.9438942994220572</v>
      </c>
      <c r="H151" s="514">
        <v>0.37430278065659695</v>
      </c>
      <c r="I151" s="514">
        <v>8.9556748003302644</v>
      </c>
      <c r="J151" s="514">
        <v>3.5564874400888904</v>
      </c>
      <c r="K151" s="514">
        <v>0.21923439491826199</v>
      </c>
      <c r="L151" s="460"/>
      <c r="M151" s="460"/>
      <c r="N151" s="460"/>
      <c r="O151" s="460"/>
      <c r="P151" s="460"/>
      <c r="Q151" s="441"/>
      <c r="R151" s="437"/>
      <c r="S151" s="437"/>
      <c r="T151" s="448"/>
      <c r="U151" s="441"/>
      <c r="V151" s="441"/>
      <c r="W151" s="441"/>
      <c r="X151" s="441"/>
      <c r="Y151" s="441"/>
      <c r="Z151" s="441"/>
    </row>
    <row r="152" spans="1:26" outlineLevel="1">
      <c r="A152" s="440"/>
      <c r="B152" s="440"/>
      <c r="C152" s="440"/>
      <c r="D152" s="440"/>
      <c r="E152" s="449" t="str">
        <f>Asset10</f>
        <v>Easements</v>
      </c>
      <c r="F152" s="450"/>
      <c r="G152" s="514">
        <v>18.708013406973823</v>
      </c>
      <c r="H152" s="514">
        <v>19.380114637284699</v>
      </c>
      <c r="I152" s="514">
        <v>50.956130970666415</v>
      </c>
      <c r="J152" s="514">
        <v>44.236752206534284</v>
      </c>
      <c r="K152" s="514">
        <v>43.389357448673302</v>
      </c>
      <c r="L152" s="460"/>
      <c r="M152" s="460"/>
      <c r="N152" s="460"/>
      <c r="O152" s="460"/>
      <c r="P152" s="460"/>
      <c r="Q152" s="441"/>
      <c r="R152" s="437"/>
      <c r="S152" s="437"/>
      <c r="T152" s="448"/>
      <c r="U152" s="441"/>
      <c r="V152" s="441"/>
      <c r="W152" s="441"/>
      <c r="X152" s="441"/>
      <c r="Y152" s="441"/>
      <c r="Z152" s="441"/>
    </row>
    <row r="153" spans="1:26" outlineLevel="1">
      <c r="A153" s="440"/>
      <c r="B153" s="440"/>
      <c r="C153" s="440"/>
      <c r="D153" s="440"/>
      <c r="E153" s="449">
        <f>Asset11</f>
        <v>0</v>
      </c>
      <c r="F153" s="450"/>
      <c r="G153" s="514">
        <v>0</v>
      </c>
      <c r="H153" s="514">
        <v>0</v>
      </c>
      <c r="I153" s="514">
        <v>0</v>
      </c>
      <c r="J153" s="514">
        <v>0</v>
      </c>
      <c r="K153" s="514">
        <v>0</v>
      </c>
      <c r="L153" s="460"/>
      <c r="M153" s="460"/>
      <c r="N153" s="460"/>
      <c r="O153" s="460"/>
      <c r="P153" s="460"/>
      <c r="Q153" s="441"/>
      <c r="R153" s="437"/>
      <c r="S153" s="437"/>
      <c r="T153" s="448"/>
      <c r="U153" s="441"/>
      <c r="V153" s="441"/>
      <c r="W153" s="441"/>
      <c r="X153" s="441"/>
      <c r="Y153" s="441"/>
      <c r="Z153" s="441"/>
    </row>
    <row r="154" spans="1:26" outlineLevel="1">
      <c r="A154" s="440"/>
      <c r="B154" s="440"/>
      <c r="C154" s="440"/>
      <c r="D154" s="440"/>
      <c r="E154" s="449" t="str">
        <f>Asset12</f>
        <v>Commercial Buildings</v>
      </c>
      <c r="F154" s="450"/>
      <c r="G154" s="514">
        <v>5.6584694525284993</v>
      </c>
      <c r="H154" s="514">
        <v>3.2173785323225488</v>
      </c>
      <c r="I154" s="514">
        <v>2.9996738750330114</v>
      </c>
      <c r="J154" s="514">
        <v>2.7742298076150567</v>
      </c>
      <c r="K154" s="514">
        <v>2.98626114730562</v>
      </c>
      <c r="L154" s="460"/>
      <c r="M154" s="460"/>
      <c r="N154" s="460"/>
      <c r="O154" s="460"/>
      <c r="P154" s="460"/>
      <c r="Q154" s="441"/>
      <c r="R154" s="437"/>
      <c r="S154" s="437"/>
      <c r="T154" s="448"/>
      <c r="U154" s="441"/>
      <c r="V154" s="441"/>
      <c r="W154" s="441"/>
      <c r="X154" s="441"/>
      <c r="Y154" s="441"/>
      <c r="Z154" s="441"/>
    </row>
    <row r="155" spans="1:26" outlineLevel="1">
      <c r="A155" s="440"/>
      <c r="B155" s="440"/>
      <c r="C155" s="440"/>
      <c r="D155" s="440"/>
      <c r="E155" s="449" t="str">
        <f>Asset13</f>
        <v>Computer Equipment</v>
      </c>
      <c r="F155" s="450"/>
      <c r="G155" s="514">
        <v>16.942896169929149</v>
      </c>
      <c r="H155" s="514">
        <v>16.121973112899752</v>
      </c>
      <c r="I155" s="514">
        <v>14.799273049611598</v>
      </c>
      <c r="J155" s="514">
        <v>13.773364740862709</v>
      </c>
      <c r="K155" s="514">
        <v>17.283677696717216</v>
      </c>
      <c r="L155" s="460"/>
      <c r="M155" s="460"/>
      <c r="N155" s="460"/>
      <c r="O155" s="460"/>
      <c r="P155" s="460"/>
      <c r="Q155" s="441"/>
      <c r="R155" s="437"/>
      <c r="S155" s="437"/>
      <c r="T155" s="448"/>
      <c r="U155" s="441"/>
      <c r="V155" s="441"/>
      <c r="W155" s="441"/>
      <c r="X155" s="441"/>
      <c r="Y155" s="441"/>
      <c r="Z155" s="441"/>
    </row>
    <row r="156" spans="1:26" outlineLevel="1">
      <c r="A156" s="440"/>
      <c r="B156" s="440"/>
      <c r="C156" s="440"/>
      <c r="D156" s="440"/>
      <c r="E156" s="449" t="str">
        <f>Asset14</f>
        <v>Office Furniture &amp; Miscellaneous</v>
      </c>
      <c r="F156" s="450"/>
      <c r="G156" s="514">
        <v>6.2147186429194756E-3</v>
      </c>
      <c r="H156" s="514">
        <v>6.2630417646287913E-3</v>
      </c>
      <c r="I156" s="514">
        <v>6.2951998694049903E-3</v>
      </c>
      <c r="J156" s="514">
        <v>6.4405143713313186E-3</v>
      </c>
      <c r="K156" s="514">
        <v>6.539640700625929E-3</v>
      </c>
      <c r="L156" s="460"/>
      <c r="M156" s="460"/>
      <c r="N156" s="460"/>
      <c r="O156" s="460"/>
      <c r="P156" s="460"/>
      <c r="Q156" s="441"/>
      <c r="R156" s="437"/>
      <c r="S156" s="437"/>
      <c r="T156" s="448"/>
      <c r="U156" s="441"/>
      <c r="V156" s="441"/>
      <c r="W156" s="441"/>
      <c r="X156" s="441"/>
      <c r="Y156" s="441"/>
      <c r="Z156" s="441"/>
    </row>
    <row r="157" spans="1:26" outlineLevel="1">
      <c r="A157" s="440"/>
      <c r="B157" s="440"/>
      <c r="C157" s="440"/>
      <c r="D157" s="440"/>
      <c r="E157" s="449" t="str">
        <f>Asset15</f>
        <v>Office Machines</v>
      </c>
      <c r="F157" s="450"/>
      <c r="G157" s="514">
        <v>0</v>
      </c>
      <c r="H157" s="514">
        <v>0</v>
      </c>
      <c r="I157" s="514">
        <v>0</v>
      </c>
      <c r="J157" s="514">
        <v>0</v>
      </c>
      <c r="K157" s="514">
        <v>0</v>
      </c>
      <c r="L157" s="460"/>
      <c r="M157" s="460"/>
      <c r="N157" s="460"/>
      <c r="O157" s="460"/>
      <c r="P157" s="460"/>
      <c r="Q157" s="441"/>
      <c r="R157" s="437"/>
      <c r="S157" s="437"/>
      <c r="T157" s="448"/>
      <c r="U157" s="441"/>
      <c r="V157" s="441"/>
      <c r="W157" s="441"/>
      <c r="X157" s="441"/>
      <c r="Y157" s="441"/>
      <c r="Z157" s="441"/>
    </row>
    <row r="158" spans="1:26" outlineLevel="1">
      <c r="A158" s="440"/>
      <c r="B158" s="440"/>
      <c r="C158" s="440"/>
      <c r="D158" s="440"/>
      <c r="E158" s="449" t="str">
        <f>Asset16</f>
        <v>Vehicles</v>
      </c>
      <c r="F158" s="450"/>
      <c r="G158" s="514">
        <v>2.9331758740725622</v>
      </c>
      <c r="H158" s="514">
        <v>3.6269812392499685</v>
      </c>
      <c r="I158" s="514">
        <v>4.2418694187275587</v>
      </c>
      <c r="J158" s="514">
        <v>3.4169142867421058</v>
      </c>
      <c r="K158" s="514">
        <v>4.5134930490371588</v>
      </c>
      <c r="L158" s="460"/>
      <c r="M158" s="460"/>
      <c r="N158" s="460"/>
      <c r="O158" s="460"/>
      <c r="P158" s="460"/>
      <c r="Q158" s="441"/>
      <c r="R158" s="437"/>
      <c r="S158" s="437"/>
      <c r="T158" s="448"/>
      <c r="U158" s="441"/>
      <c r="V158" s="441"/>
      <c r="W158" s="441"/>
      <c r="X158" s="441"/>
      <c r="Y158" s="441"/>
      <c r="Z158" s="441"/>
    </row>
    <row r="159" spans="1:26" outlineLevel="1">
      <c r="A159" s="440"/>
      <c r="B159" s="440"/>
      <c r="C159" s="440"/>
      <c r="D159" s="440"/>
      <c r="E159" s="449" t="str">
        <f>Asset17</f>
        <v>Moveable Plant</v>
      </c>
      <c r="F159" s="450"/>
      <c r="G159" s="514">
        <v>1.9013853311882336</v>
      </c>
      <c r="H159" s="514">
        <v>1.7583718100727082</v>
      </c>
      <c r="I159" s="514">
        <v>1.666175717136158</v>
      </c>
      <c r="J159" s="514">
        <v>1.767726398592687</v>
      </c>
      <c r="K159" s="514">
        <v>1.8018103966033843</v>
      </c>
      <c r="L159" s="460"/>
      <c r="M159" s="460"/>
      <c r="N159" s="460"/>
      <c r="O159" s="460"/>
      <c r="P159" s="460"/>
      <c r="Q159" s="498" t="s">
        <v>319</v>
      </c>
      <c r="R159" s="499">
        <f>SUM(G143:K160)</f>
        <v>2691.7676547697974</v>
      </c>
      <c r="S159" s="437"/>
      <c r="T159" s="448"/>
      <c r="U159" s="441"/>
      <c r="V159" s="441"/>
      <c r="W159" s="441"/>
      <c r="X159" s="441"/>
      <c r="Y159" s="441"/>
      <c r="Z159" s="441"/>
    </row>
    <row r="160" spans="1:26" outlineLevel="1">
      <c r="A160" s="440"/>
      <c r="B160" s="440"/>
      <c r="C160" s="440"/>
      <c r="D160" s="440"/>
      <c r="E160" s="449" t="str">
        <f>Asset18</f>
        <v>Insurance Spares</v>
      </c>
      <c r="F160" s="450"/>
      <c r="G160" s="514">
        <v>0</v>
      </c>
      <c r="H160" s="514">
        <v>0</v>
      </c>
      <c r="I160" s="514">
        <v>0</v>
      </c>
      <c r="J160" s="514">
        <v>0</v>
      </c>
      <c r="K160" s="514">
        <v>0</v>
      </c>
      <c r="L160" s="460"/>
      <c r="M160" s="460"/>
      <c r="N160" s="460"/>
      <c r="O160" s="460"/>
      <c r="P160" s="460"/>
      <c r="Q160" s="441" t="s">
        <v>321</v>
      </c>
      <c r="R160" s="437"/>
      <c r="S160" s="437"/>
      <c r="T160" s="448"/>
      <c r="U160" s="441"/>
      <c r="V160" s="441"/>
      <c r="W160" s="441"/>
      <c r="X160" s="441"/>
      <c r="Y160" s="441"/>
      <c r="Z160" s="441"/>
    </row>
    <row r="161" spans="1:26" outlineLevel="1">
      <c r="A161" s="440"/>
      <c r="B161" s="440"/>
      <c r="C161" s="440"/>
      <c r="D161" s="440"/>
      <c r="E161" s="449" t="str">
        <f>Asset19</f>
        <v>-</v>
      </c>
      <c r="F161" s="450"/>
      <c r="G161" s="459"/>
      <c r="H161" s="460"/>
      <c r="I161" s="460"/>
      <c r="J161" s="460"/>
      <c r="K161" s="460"/>
      <c r="L161" s="460"/>
      <c r="M161" s="460"/>
      <c r="N161" s="460"/>
      <c r="O161" s="460"/>
      <c r="P161" s="460"/>
      <c r="Q161" s="441"/>
      <c r="R161" s="437"/>
      <c r="S161" s="437"/>
      <c r="T161" s="448"/>
      <c r="U161" s="441"/>
      <c r="V161" s="441"/>
      <c r="W161" s="441"/>
      <c r="X161" s="441"/>
      <c r="Y161" s="441"/>
      <c r="Z161" s="441"/>
    </row>
    <row r="162" spans="1:26" outlineLevel="1">
      <c r="A162" s="440"/>
      <c r="B162" s="440"/>
      <c r="C162" s="440"/>
      <c r="D162" s="440"/>
      <c r="E162" s="449" t="str">
        <f>Asset20</f>
        <v>Equity raising costs</v>
      </c>
      <c r="F162" s="450"/>
      <c r="G162" s="528">
        <v>0.91291378237287901</v>
      </c>
      <c r="H162" s="460"/>
      <c r="I162" s="460"/>
      <c r="J162" s="460"/>
      <c r="K162" s="460"/>
      <c r="L162" s="460"/>
      <c r="M162" s="460"/>
      <c r="N162" s="460"/>
      <c r="O162" s="460"/>
      <c r="P162" s="460"/>
      <c r="Q162" s="441"/>
      <c r="R162" s="437"/>
      <c r="S162" s="437"/>
      <c r="T162" s="448"/>
      <c r="U162" s="441"/>
      <c r="V162" s="441"/>
      <c r="W162" s="441"/>
      <c r="X162" s="441"/>
      <c r="Y162" s="441"/>
      <c r="Z162" s="441"/>
    </row>
    <row r="163" spans="1:26" outlineLevel="1">
      <c r="A163" s="440"/>
      <c r="B163" s="440"/>
      <c r="C163" s="440"/>
      <c r="D163" s="440"/>
      <c r="E163" s="449">
        <f>Asset21</f>
        <v>0</v>
      </c>
      <c r="F163" s="450"/>
      <c r="G163" s="460"/>
      <c r="H163" s="460"/>
      <c r="I163" s="460"/>
      <c r="J163" s="460"/>
      <c r="K163" s="460"/>
      <c r="L163" s="460"/>
      <c r="M163" s="460"/>
      <c r="N163" s="460"/>
      <c r="O163" s="460"/>
      <c r="P163" s="460"/>
      <c r="Q163" s="441"/>
      <c r="R163" s="437"/>
      <c r="S163" s="437"/>
      <c r="T163" s="448"/>
      <c r="U163" s="441"/>
      <c r="V163" s="441"/>
      <c r="W163" s="441"/>
      <c r="X163" s="441"/>
      <c r="Y163" s="441"/>
      <c r="Z163" s="441"/>
    </row>
    <row r="164" spans="1:26" hidden="1" outlineLevel="1">
      <c r="A164" s="440"/>
      <c r="B164" s="440"/>
      <c r="C164" s="440"/>
      <c r="D164" s="440"/>
      <c r="E164" s="449">
        <f>Asset22</f>
        <v>0</v>
      </c>
      <c r="F164" s="450"/>
      <c r="G164" s="460"/>
      <c r="H164" s="460"/>
      <c r="I164" s="460"/>
      <c r="J164" s="460"/>
      <c r="K164" s="460"/>
      <c r="L164" s="460"/>
      <c r="M164" s="460"/>
      <c r="N164" s="460"/>
      <c r="O164" s="460"/>
      <c r="P164" s="460"/>
      <c r="Q164" s="441"/>
      <c r="R164" s="437"/>
      <c r="S164" s="437"/>
      <c r="T164" s="448"/>
      <c r="U164" s="441"/>
      <c r="V164" s="441"/>
      <c r="W164" s="441"/>
      <c r="X164" s="441"/>
      <c r="Y164" s="441"/>
      <c r="Z164" s="441"/>
    </row>
    <row r="165" spans="1:26" hidden="1" outlineLevel="1">
      <c r="A165" s="440"/>
      <c r="B165" s="440"/>
      <c r="C165" s="440"/>
      <c r="D165" s="440"/>
      <c r="E165" s="449">
        <f>Asset23</f>
        <v>0</v>
      </c>
      <c r="F165" s="450"/>
      <c r="G165" s="460"/>
      <c r="H165" s="460"/>
      <c r="I165" s="460"/>
      <c r="J165" s="460"/>
      <c r="K165" s="460"/>
      <c r="L165" s="460"/>
      <c r="M165" s="460"/>
      <c r="N165" s="460"/>
      <c r="O165" s="460"/>
      <c r="P165" s="460"/>
      <c r="Q165" s="441"/>
      <c r="R165" s="437"/>
      <c r="S165" s="437"/>
      <c r="T165" s="448"/>
      <c r="U165" s="441"/>
      <c r="V165" s="441"/>
      <c r="W165" s="441"/>
      <c r="X165" s="441"/>
      <c r="Y165" s="441"/>
      <c r="Z165" s="441"/>
    </row>
    <row r="166" spans="1:26" hidden="1" outlineLevel="1">
      <c r="A166" s="440"/>
      <c r="B166" s="440"/>
      <c r="C166" s="440"/>
      <c r="D166" s="440"/>
      <c r="E166" s="449">
        <f>Asset24</f>
        <v>0</v>
      </c>
      <c r="F166" s="450"/>
      <c r="G166" s="460"/>
      <c r="H166" s="460"/>
      <c r="I166" s="460"/>
      <c r="J166" s="460"/>
      <c r="K166" s="460"/>
      <c r="L166" s="460"/>
      <c r="M166" s="460"/>
      <c r="N166" s="460"/>
      <c r="O166" s="460"/>
      <c r="P166" s="460"/>
      <c r="Q166" s="441"/>
      <c r="R166" s="437"/>
      <c r="S166" s="437"/>
      <c r="T166" s="448"/>
      <c r="U166" s="441"/>
      <c r="V166" s="441"/>
      <c r="W166" s="441"/>
      <c r="X166" s="441"/>
      <c r="Y166" s="441"/>
      <c r="Z166" s="441"/>
    </row>
    <row r="167" spans="1:26" hidden="1" outlineLevel="1">
      <c r="A167" s="440"/>
      <c r="B167" s="440"/>
      <c r="C167" s="440"/>
      <c r="D167" s="440"/>
      <c r="E167" s="449">
        <f>Asset25</f>
        <v>0</v>
      </c>
      <c r="F167" s="450"/>
      <c r="G167" s="460"/>
      <c r="H167" s="460"/>
      <c r="I167" s="460"/>
      <c r="J167" s="460"/>
      <c r="K167" s="460"/>
      <c r="L167" s="460"/>
      <c r="M167" s="460"/>
      <c r="N167" s="460"/>
      <c r="O167" s="460"/>
      <c r="P167" s="460"/>
      <c r="Q167" s="441"/>
      <c r="R167" s="437"/>
      <c r="S167" s="437"/>
      <c r="T167" s="448"/>
      <c r="U167" s="441"/>
      <c r="V167" s="441"/>
      <c r="W167" s="441"/>
      <c r="X167" s="441"/>
      <c r="Y167" s="441"/>
      <c r="Z167" s="441"/>
    </row>
    <row r="168" spans="1:26" hidden="1" outlineLevel="1">
      <c r="A168" s="440"/>
      <c r="B168" s="440"/>
      <c r="C168" s="440"/>
      <c r="D168" s="440"/>
      <c r="E168" s="449">
        <f>Asset26</f>
        <v>0</v>
      </c>
      <c r="F168" s="450"/>
      <c r="G168" s="460"/>
      <c r="H168" s="460"/>
      <c r="I168" s="460"/>
      <c r="J168" s="460"/>
      <c r="K168" s="460"/>
      <c r="L168" s="460"/>
      <c r="M168" s="460"/>
      <c r="N168" s="460"/>
      <c r="O168" s="460"/>
      <c r="P168" s="460"/>
      <c r="Q168" s="441"/>
      <c r="R168" s="437"/>
      <c r="S168" s="437"/>
      <c r="T168" s="448"/>
      <c r="U168" s="441"/>
      <c r="V168" s="441"/>
      <c r="W168" s="441"/>
      <c r="X168" s="441"/>
      <c r="Y168" s="441"/>
      <c r="Z168" s="441"/>
    </row>
    <row r="169" spans="1:26" hidden="1" outlineLevel="1">
      <c r="A169" s="440"/>
      <c r="B169" s="440"/>
      <c r="C169" s="440"/>
      <c r="D169" s="440"/>
      <c r="E169" s="449">
        <f>Asset27</f>
        <v>0</v>
      </c>
      <c r="F169" s="450"/>
      <c r="G169" s="460"/>
      <c r="H169" s="460"/>
      <c r="I169" s="460"/>
      <c r="J169" s="460"/>
      <c r="K169" s="460"/>
      <c r="L169" s="460"/>
      <c r="M169" s="460"/>
      <c r="N169" s="460"/>
      <c r="O169" s="460"/>
      <c r="P169" s="460"/>
      <c r="Q169" s="441"/>
      <c r="R169" s="437"/>
      <c r="S169" s="437"/>
      <c r="T169" s="448"/>
      <c r="U169" s="441"/>
      <c r="V169" s="441"/>
      <c r="W169" s="441"/>
      <c r="X169" s="441"/>
      <c r="Y169" s="441"/>
      <c r="Z169" s="441"/>
    </row>
    <row r="170" spans="1:26" hidden="1" outlineLevel="1">
      <c r="A170" s="440"/>
      <c r="B170" s="440"/>
      <c r="C170" s="440"/>
      <c r="D170" s="440"/>
      <c r="E170" s="449">
        <f>Asset28</f>
        <v>0</v>
      </c>
      <c r="F170" s="450"/>
      <c r="G170" s="460"/>
      <c r="H170" s="460"/>
      <c r="I170" s="460"/>
      <c r="J170" s="460"/>
      <c r="K170" s="460"/>
      <c r="L170" s="460"/>
      <c r="M170" s="460"/>
      <c r="N170" s="460"/>
      <c r="O170" s="460"/>
      <c r="P170" s="460"/>
      <c r="Q170" s="441"/>
      <c r="R170" s="437"/>
      <c r="S170" s="437"/>
      <c r="T170" s="448"/>
      <c r="U170" s="441"/>
      <c r="V170" s="441"/>
      <c r="W170" s="441"/>
      <c r="X170" s="441"/>
      <c r="Y170" s="441"/>
      <c r="Z170" s="441"/>
    </row>
    <row r="171" spans="1:26" hidden="1" outlineLevel="1">
      <c r="A171" s="440"/>
      <c r="B171" s="440"/>
      <c r="C171" s="440"/>
      <c r="D171" s="440"/>
      <c r="E171" s="449">
        <f>Asset29</f>
        <v>0</v>
      </c>
      <c r="F171" s="450"/>
      <c r="G171" s="460"/>
      <c r="H171" s="460"/>
      <c r="I171" s="460"/>
      <c r="J171" s="460"/>
      <c r="K171" s="460"/>
      <c r="L171" s="460"/>
      <c r="M171" s="460"/>
      <c r="N171" s="460"/>
      <c r="O171" s="460"/>
      <c r="P171" s="460"/>
      <c r="Q171" s="441"/>
      <c r="R171" s="437"/>
      <c r="S171" s="437"/>
      <c r="T171" s="448"/>
      <c r="U171" s="441"/>
      <c r="V171" s="441"/>
      <c r="W171" s="441"/>
      <c r="X171" s="441"/>
      <c r="Y171" s="441"/>
      <c r="Z171" s="441"/>
    </row>
    <row r="172" spans="1:26" hidden="1" outlineLevel="1">
      <c r="A172" s="440"/>
      <c r="B172" s="440"/>
      <c r="C172" s="440"/>
      <c r="D172" s="440"/>
      <c r="E172" s="449">
        <f>Asset30</f>
        <v>0</v>
      </c>
      <c r="F172" s="450"/>
      <c r="G172" s="460"/>
      <c r="H172" s="460"/>
      <c r="I172" s="460"/>
      <c r="J172" s="460"/>
      <c r="K172" s="460"/>
      <c r="L172" s="460"/>
      <c r="M172" s="460"/>
      <c r="N172" s="460"/>
      <c r="O172" s="460"/>
      <c r="P172" s="460"/>
      <c r="Q172" s="441"/>
      <c r="R172" s="437"/>
      <c r="S172" s="437"/>
      <c r="T172" s="448"/>
      <c r="U172" s="441"/>
      <c r="V172" s="441"/>
      <c r="W172" s="441"/>
      <c r="X172" s="441"/>
      <c r="Y172" s="441"/>
      <c r="Z172" s="441"/>
    </row>
    <row r="173" spans="1:26" collapsed="1">
      <c r="A173" s="440"/>
      <c r="B173" s="440"/>
      <c r="C173" s="440"/>
      <c r="D173" s="440"/>
      <c r="E173" s="449" t="s">
        <v>100</v>
      </c>
      <c r="F173" s="449"/>
      <c r="G173" s="456">
        <f>SUM(G143:G172)</f>
        <v>804.75628835459941</v>
      </c>
      <c r="H173" s="456">
        <f t="shared" ref="H173:P173" si="28">SUM(H143:H172)</f>
        <v>478.45264318742113</v>
      </c>
      <c r="I173" s="456">
        <f t="shared" si="28"/>
        <v>343.10005607528831</v>
      </c>
      <c r="J173" s="456">
        <f t="shared" si="28"/>
        <v>517.12463814423188</v>
      </c>
      <c r="K173" s="456">
        <f t="shared" si="28"/>
        <v>549.24694279062976</v>
      </c>
      <c r="L173" s="456">
        <f t="shared" si="28"/>
        <v>0</v>
      </c>
      <c r="M173" s="456">
        <f t="shared" si="28"/>
        <v>0</v>
      </c>
      <c r="N173" s="456">
        <f t="shared" si="28"/>
        <v>0</v>
      </c>
      <c r="O173" s="456">
        <f t="shared" si="28"/>
        <v>0</v>
      </c>
      <c r="P173" s="456">
        <f t="shared" si="28"/>
        <v>0</v>
      </c>
      <c r="Q173" s="461"/>
      <c r="R173" s="437"/>
      <c r="S173" s="437"/>
      <c r="T173" s="448"/>
      <c r="U173" s="441"/>
      <c r="V173" s="441"/>
      <c r="W173" s="441"/>
      <c r="X173" s="441"/>
      <c r="Y173" s="441"/>
      <c r="Z173" s="441"/>
    </row>
    <row r="174" spans="1:26" ht="21" customHeight="1">
      <c r="A174" s="440"/>
      <c r="B174" s="440"/>
      <c r="C174" s="440"/>
      <c r="D174" s="440"/>
      <c r="E174" s="440"/>
      <c r="F174" s="60"/>
      <c r="G174" s="123"/>
      <c r="H174" s="123"/>
      <c r="I174" s="123"/>
      <c r="J174" s="123"/>
      <c r="K174" s="123"/>
      <c r="L174" s="123"/>
      <c r="M174" s="441"/>
      <c r="N174" s="441"/>
      <c r="O174" s="441"/>
      <c r="P174" s="441"/>
      <c r="Q174" s="467">
        <f>SUM(G173:P173)</f>
        <v>2692.6805685521708</v>
      </c>
      <c r="R174" s="440"/>
      <c r="S174" s="437"/>
      <c r="T174" s="448"/>
      <c r="U174" s="441"/>
      <c r="V174" s="441"/>
      <c r="W174" s="441"/>
      <c r="X174" s="441"/>
      <c r="Y174" s="441"/>
      <c r="Z174" s="441"/>
    </row>
    <row r="175" spans="1:26" ht="13.5" customHeight="1">
      <c r="A175" s="168"/>
      <c r="B175" s="168"/>
      <c r="C175" s="168"/>
      <c r="D175" s="168"/>
      <c r="E175" s="403" t="str">
        <f>"Forecast Asset Disposal – As De-Commissioned ($m Real "&amp;CONCATENATE(LEFT(Q7, 4)-1 &amp;"-" &amp;IF(Q7&gt;"2009-10",,"0") &amp;RIGHT(Q7,2)-1)&amp;")"</f>
        <v>Forecast Asset Disposal – As De-Commissioned ($m Real 2011-12)</v>
      </c>
      <c r="F175" s="403"/>
      <c r="G175" s="403"/>
      <c r="H175" s="403"/>
      <c r="I175" s="301"/>
      <c r="J175" s="167"/>
      <c r="K175" s="167"/>
      <c r="L175" s="447"/>
      <c r="M175" s="447"/>
      <c r="N175" s="447"/>
      <c r="O175" s="447"/>
      <c r="P175" s="447"/>
      <c r="Q175" s="168"/>
      <c r="R175" s="447"/>
      <c r="S175" s="437"/>
      <c r="T175" s="448"/>
      <c r="U175" s="441"/>
      <c r="V175" s="441"/>
      <c r="W175" s="441"/>
      <c r="X175" s="441"/>
      <c r="Y175" s="441"/>
      <c r="Z175" s="441"/>
    </row>
    <row r="176" spans="1:26">
      <c r="A176" s="440"/>
      <c r="B176" s="440"/>
      <c r="C176" s="440"/>
      <c r="D176" s="440"/>
      <c r="E176" s="60" t="s">
        <v>61</v>
      </c>
      <c r="F176" s="441"/>
      <c r="G176" s="315" t="str">
        <f>G40</f>
        <v>2012-13</v>
      </c>
      <c r="H176" s="315" t="str">
        <f t="shared" ref="H176:P176" si="29">H40</f>
        <v>2013-14</v>
      </c>
      <c r="I176" s="315" t="str">
        <f t="shared" si="29"/>
        <v>2014-15</v>
      </c>
      <c r="J176" s="315" t="str">
        <f t="shared" si="29"/>
        <v>2015-16</v>
      </c>
      <c r="K176" s="315" t="str">
        <f t="shared" si="29"/>
        <v>2016-17</v>
      </c>
      <c r="L176" s="315" t="str">
        <f t="shared" si="29"/>
        <v>2017-18</v>
      </c>
      <c r="M176" s="315" t="str">
        <f t="shared" si="29"/>
        <v>2018-19</v>
      </c>
      <c r="N176" s="315" t="str">
        <f t="shared" si="29"/>
        <v>2019-20</v>
      </c>
      <c r="O176" s="315" t="str">
        <f t="shared" si="29"/>
        <v>2020-21</v>
      </c>
      <c r="P176" s="315" t="str">
        <f t="shared" si="29"/>
        <v>2021-22</v>
      </c>
      <c r="Q176" s="441"/>
      <c r="R176" s="437"/>
      <c r="S176" s="437"/>
      <c r="T176" s="448"/>
      <c r="U176" s="441"/>
      <c r="V176" s="441"/>
      <c r="W176" s="441"/>
      <c r="X176" s="441"/>
      <c r="Y176" s="441"/>
      <c r="Z176" s="441"/>
    </row>
    <row r="177" spans="1:26" outlineLevel="1">
      <c r="A177" s="440"/>
      <c r="B177" s="440"/>
      <c r="C177" s="440"/>
      <c r="D177" s="440"/>
      <c r="E177" s="449" t="str">
        <f>Asset1</f>
        <v>Transmission Lines (OH-inc wood poles)</v>
      </c>
      <c r="F177" s="450"/>
      <c r="G177" s="457">
        <v>0</v>
      </c>
      <c r="H177" s="458">
        <v>0</v>
      </c>
      <c r="I177" s="458">
        <v>0</v>
      </c>
      <c r="J177" s="458">
        <v>0</v>
      </c>
      <c r="K177" s="458">
        <v>0</v>
      </c>
      <c r="L177" s="458"/>
      <c r="M177" s="458"/>
      <c r="N177" s="458"/>
      <c r="O177" s="458"/>
      <c r="P177" s="458"/>
      <c r="Q177" s="441"/>
      <c r="R177" s="437"/>
      <c r="S177" s="437"/>
      <c r="T177" s="448"/>
      <c r="U177" s="441"/>
      <c r="V177" s="441"/>
      <c r="W177" s="441"/>
      <c r="X177" s="441"/>
      <c r="Y177" s="441"/>
      <c r="Z177" s="441"/>
    </row>
    <row r="178" spans="1:26" outlineLevel="1">
      <c r="A178" s="440"/>
      <c r="B178" s="440"/>
      <c r="C178" s="440"/>
      <c r="D178" s="440"/>
      <c r="E178" s="449" t="str">
        <f>Asset2</f>
        <v>Transmission Lines (UG)</v>
      </c>
      <c r="F178" s="450"/>
      <c r="G178" s="459">
        <v>0</v>
      </c>
      <c r="H178" s="460">
        <v>0</v>
      </c>
      <c r="I178" s="460">
        <v>0</v>
      </c>
      <c r="J178" s="460">
        <v>0</v>
      </c>
      <c r="K178" s="460">
        <v>0</v>
      </c>
      <c r="L178" s="460"/>
      <c r="M178" s="460"/>
      <c r="N178" s="460"/>
      <c r="O178" s="460"/>
      <c r="P178" s="460"/>
      <c r="Q178" s="441"/>
      <c r="R178" s="437"/>
      <c r="S178" s="437"/>
      <c r="T178" s="448"/>
      <c r="U178" s="441"/>
      <c r="V178" s="441"/>
      <c r="W178" s="441"/>
      <c r="X178" s="441"/>
      <c r="Y178" s="441"/>
      <c r="Z178" s="441"/>
    </row>
    <row r="179" spans="1:26" outlineLevel="1">
      <c r="A179" s="440"/>
      <c r="B179" s="440"/>
      <c r="C179" s="440"/>
      <c r="D179" s="440"/>
      <c r="E179" s="449" t="str">
        <f>Asset3</f>
        <v>Transmission Lines (LE)</v>
      </c>
      <c r="F179" s="450"/>
      <c r="G179" s="459">
        <v>0</v>
      </c>
      <c r="H179" s="460">
        <v>0</v>
      </c>
      <c r="I179" s="460">
        <v>0</v>
      </c>
      <c r="J179" s="460">
        <v>0</v>
      </c>
      <c r="K179" s="460">
        <v>0</v>
      </c>
      <c r="L179" s="460"/>
      <c r="M179" s="460"/>
      <c r="N179" s="460"/>
      <c r="O179" s="460"/>
      <c r="P179" s="460"/>
      <c r="Q179" s="441"/>
      <c r="R179" s="437"/>
      <c r="S179" s="437"/>
      <c r="T179" s="448"/>
      <c r="U179" s="441"/>
      <c r="V179" s="441"/>
      <c r="W179" s="441"/>
      <c r="X179" s="441"/>
      <c r="Y179" s="441"/>
      <c r="Z179" s="441"/>
    </row>
    <row r="180" spans="1:26" outlineLevel="1">
      <c r="A180" s="440"/>
      <c r="B180" s="440"/>
      <c r="C180" s="440"/>
      <c r="D180" s="440"/>
      <c r="E180" s="449" t="str">
        <f>Asset4</f>
        <v>Substations Primary Plant</v>
      </c>
      <c r="F180" s="450"/>
      <c r="G180" s="459">
        <v>0</v>
      </c>
      <c r="H180" s="460">
        <v>0</v>
      </c>
      <c r="I180" s="460">
        <v>0</v>
      </c>
      <c r="J180" s="460">
        <v>0</v>
      </c>
      <c r="K180" s="460">
        <v>0</v>
      </c>
      <c r="L180" s="460"/>
      <c r="M180" s="460"/>
      <c r="N180" s="460"/>
      <c r="O180" s="460"/>
      <c r="P180" s="460"/>
      <c r="Q180" s="441"/>
      <c r="R180" s="437"/>
      <c r="S180" s="437"/>
      <c r="T180" s="448"/>
      <c r="U180" s="441"/>
      <c r="V180" s="441"/>
      <c r="W180" s="441"/>
      <c r="X180" s="441"/>
      <c r="Y180" s="441"/>
      <c r="Z180" s="441"/>
    </row>
    <row r="181" spans="1:26" outlineLevel="1">
      <c r="A181" s="440"/>
      <c r="B181" s="440"/>
      <c r="C181" s="440"/>
      <c r="D181" s="440"/>
      <c r="E181" s="449" t="str">
        <f>Asset5</f>
        <v>Substations Secondary Systems</v>
      </c>
      <c r="F181" s="450"/>
      <c r="G181" s="459">
        <v>0</v>
      </c>
      <c r="H181" s="460">
        <v>0</v>
      </c>
      <c r="I181" s="460">
        <v>0</v>
      </c>
      <c r="J181" s="460">
        <v>0</v>
      </c>
      <c r="K181" s="460">
        <v>0</v>
      </c>
      <c r="L181" s="460"/>
      <c r="M181" s="460"/>
      <c r="N181" s="460"/>
      <c r="O181" s="460"/>
      <c r="P181" s="460"/>
      <c r="Q181" s="441"/>
      <c r="R181" s="437"/>
      <c r="S181" s="437"/>
      <c r="T181" s="448"/>
      <c r="U181" s="441"/>
      <c r="V181" s="441"/>
      <c r="W181" s="441"/>
      <c r="X181" s="441"/>
      <c r="Y181" s="441"/>
      <c r="Z181" s="441"/>
    </row>
    <row r="182" spans="1:26" outlineLevel="1">
      <c r="A182" s="440"/>
      <c r="B182" s="440"/>
      <c r="C182" s="440"/>
      <c r="D182" s="440"/>
      <c r="E182" s="449" t="str">
        <f>Asset6</f>
        <v>Communications Other Assets</v>
      </c>
      <c r="F182" s="450"/>
      <c r="G182" s="459">
        <v>0</v>
      </c>
      <c r="H182" s="460">
        <v>0</v>
      </c>
      <c r="I182" s="460">
        <v>0</v>
      </c>
      <c r="J182" s="460">
        <v>0</v>
      </c>
      <c r="K182" s="460">
        <v>0</v>
      </c>
      <c r="L182" s="460"/>
      <c r="M182" s="460"/>
      <c r="N182" s="460"/>
      <c r="O182" s="460"/>
      <c r="P182" s="460"/>
      <c r="Q182" s="441"/>
      <c r="R182" s="437"/>
      <c r="S182" s="437"/>
      <c r="T182" s="448"/>
      <c r="U182" s="441"/>
      <c r="V182" s="441"/>
      <c r="W182" s="441"/>
      <c r="X182" s="441"/>
      <c r="Y182" s="441"/>
      <c r="Z182" s="441"/>
    </row>
    <row r="183" spans="1:26" outlineLevel="1">
      <c r="A183" s="440"/>
      <c r="B183" s="440"/>
      <c r="C183" s="440"/>
      <c r="D183" s="440"/>
      <c r="E183" s="449" t="str">
        <f>Asset7</f>
        <v>Comms - Civil Works</v>
      </c>
      <c r="F183" s="450"/>
      <c r="G183" s="459">
        <v>0</v>
      </c>
      <c r="H183" s="460">
        <v>0</v>
      </c>
      <c r="I183" s="460">
        <v>0</v>
      </c>
      <c r="J183" s="460">
        <v>0</v>
      </c>
      <c r="K183" s="460">
        <v>0</v>
      </c>
      <c r="L183" s="460"/>
      <c r="M183" s="460"/>
      <c r="N183" s="460"/>
      <c r="O183" s="460"/>
      <c r="P183" s="460"/>
      <c r="Q183" s="441"/>
      <c r="R183" s="437"/>
      <c r="S183" s="437"/>
      <c r="T183" s="448"/>
      <c r="U183" s="441"/>
      <c r="V183" s="441"/>
      <c r="W183" s="441"/>
      <c r="X183" s="441"/>
      <c r="Y183" s="441"/>
      <c r="Z183" s="441"/>
    </row>
    <row r="184" spans="1:26" outlineLevel="1">
      <c r="A184" s="440"/>
      <c r="B184" s="440"/>
      <c r="C184" s="440"/>
      <c r="D184" s="440"/>
      <c r="E184" s="449" t="str">
        <f>Asset8</f>
        <v>Network Switching Centres</v>
      </c>
      <c r="F184" s="450"/>
      <c r="G184" s="459">
        <v>0</v>
      </c>
      <c r="H184" s="460">
        <v>0</v>
      </c>
      <c r="I184" s="460">
        <v>0</v>
      </c>
      <c r="J184" s="460">
        <v>0</v>
      </c>
      <c r="K184" s="460">
        <v>0</v>
      </c>
      <c r="L184" s="460"/>
      <c r="M184" s="460"/>
      <c r="N184" s="460"/>
      <c r="O184" s="460"/>
      <c r="P184" s="460"/>
      <c r="Q184" s="441"/>
      <c r="R184" s="437"/>
      <c r="S184" s="437"/>
      <c r="T184" s="448"/>
      <c r="U184" s="441"/>
      <c r="V184" s="441"/>
      <c r="W184" s="441"/>
      <c r="X184" s="441"/>
      <c r="Y184" s="441"/>
      <c r="Z184" s="441"/>
    </row>
    <row r="185" spans="1:26" outlineLevel="1">
      <c r="A185" s="440"/>
      <c r="B185" s="440"/>
      <c r="C185" s="440"/>
      <c r="D185" s="440"/>
      <c r="E185" s="449" t="str">
        <f>Asset9</f>
        <v>Land</v>
      </c>
      <c r="F185" s="450"/>
      <c r="G185" s="459">
        <v>0</v>
      </c>
      <c r="H185" s="460">
        <v>0</v>
      </c>
      <c r="I185" s="460">
        <v>0</v>
      </c>
      <c r="J185" s="460">
        <v>0</v>
      </c>
      <c r="K185" s="460">
        <v>0</v>
      </c>
      <c r="L185" s="460"/>
      <c r="M185" s="460"/>
      <c r="N185" s="460"/>
      <c r="O185" s="460"/>
      <c r="P185" s="460"/>
      <c r="Q185" s="441"/>
      <c r="R185" s="437"/>
      <c r="S185" s="437"/>
      <c r="T185" s="448"/>
      <c r="U185" s="441"/>
      <c r="V185" s="441"/>
      <c r="W185" s="441"/>
      <c r="X185" s="441"/>
      <c r="Y185" s="441"/>
      <c r="Z185" s="441"/>
    </row>
    <row r="186" spans="1:26" outlineLevel="1">
      <c r="A186" s="440"/>
      <c r="B186" s="440"/>
      <c r="C186" s="440"/>
      <c r="D186" s="440"/>
      <c r="E186" s="449" t="str">
        <f>Asset10</f>
        <v>Easements</v>
      </c>
      <c r="F186" s="450"/>
      <c r="G186" s="459">
        <v>0</v>
      </c>
      <c r="H186" s="460">
        <v>0</v>
      </c>
      <c r="I186" s="460">
        <v>0</v>
      </c>
      <c r="J186" s="460">
        <v>0</v>
      </c>
      <c r="K186" s="460">
        <v>0</v>
      </c>
      <c r="L186" s="460"/>
      <c r="M186" s="460"/>
      <c r="N186" s="460"/>
      <c r="O186" s="460"/>
      <c r="P186" s="460"/>
      <c r="Q186" s="441"/>
      <c r="R186" s="437"/>
      <c r="S186" s="437"/>
      <c r="T186" s="448"/>
      <c r="U186" s="441"/>
      <c r="V186" s="441"/>
      <c r="W186" s="441"/>
      <c r="X186" s="441"/>
      <c r="Y186" s="441"/>
      <c r="Z186" s="441"/>
    </row>
    <row r="187" spans="1:26" outlineLevel="1">
      <c r="A187" s="440"/>
      <c r="B187" s="440"/>
      <c r="C187" s="440"/>
      <c r="D187" s="440"/>
      <c r="E187" s="449">
        <f>Asset11</f>
        <v>0</v>
      </c>
      <c r="F187" s="450"/>
      <c r="G187" s="459">
        <v>0</v>
      </c>
      <c r="H187" s="460">
        <v>0</v>
      </c>
      <c r="I187" s="460">
        <v>0</v>
      </c>
      <c r="J187" s="460">
        <v>0</v>
      </c>
      <c r="K187" s="460">
        <v>0</v>
      </c>
      <c r="L187" s="460"/>
      <c r="M187" s="460"/>
      <c r="N187" s="460"/>
      <c r="O187" s="460"/>
      <c r="P187" s="460"/>
      <c r="Q187" s="441"/>
      <c r="R187" s="437"/>
      <c r="S187" s="437"/>
      <c r="T187" s="448"/>
      <c r="U187" s="441"/>
      <c r="V187" s="441"/>
      <c r="W187" s="441"/>
      <c r="X187" s="441"/>
      <c r="Y187" s="441"/>
      <c r="Z187" s="441"/>
    </row>
    <row r="188" spans="1:26" outlineLevel="1">
      <c r="A188" s="440"/>
      <c r="B188" s="440"/>
      <c r="C188" s="440"/>
      <c r="D188" s="440"/>
      <c r="E188" s="449" t="str">
        <f>Asset12</f>
        <v>Commercial Buildings</v>
      </c>
      <c r="F188" s="450"/>
      <c r="G188" s="459">
        <v>0</v>
      </c>
      <c r="H188" s="460">
        <v>0</v>
      </c>
      <c r="I188" s="460">
        <v>0</v>
      </c>
      <c r="J188" s="460">
        <v>0</v>
      </c>
      <c r="K188" s="460">
        <v>0</v>
      </c>
      <c r="L188" s="460"/>
      <c r="M188" s="460"/>
      <c r="N188" s="460"/>
      <c r="O188" s="460"/>
      <c r="P188" s="460"/>
      <c r="Q188" s="441"/>
      <c r="R188" s="437"/>
      <c r="S188" s="437"/>
      <c r="T188" s="448"/>
      <c r="U188" s="441"/>
      <c r="V188" s="441"/>
      <c r="W188" s="441"/>
      <c r="X188" s="441"/>
      <c r="Y188" s="441"/>
      <c r="Z188" s="441"/>
    </row>
    <row r="189" spans="1:26" outlineLevel="1">
      <c r="A189" s="440"/>
      <c r="B189" s="440"/>
      <c r="C189" s="440"/>
      <c r="D189" s="440"/>
      <c r="E189" s="449" t="str">
        <f>Asset13</f>
        <v>Computer Equipment</v>
      </c>
      <c r="F189" s="450"/>
      <c r="G189" s="459">
        <v>0</v>
      </c>
      <c r="H189" s="460">
        <v>0</v>
      </c>
      <c r="I189" s="460">
        <v>0</v>
      </c>
      <c r="J189" s="460">
        <v>0</v>
      </c>
      <c r="K189" s="460">
        <v>0</v>
      </c>
      <c r="L189" s="460"/>
      <c r="M189" s="460"/>
      <c r="N189" s="460"/>
      <c r="O189" s="460"/>
      <c r="P189" s="460"/>
      <c r="Q189" s="441"/>
      <c r="R189" s="437"/>
      <c r="S189" s="437"/>
      <c r="T189" s="448"/>
      <c r="U189" s="441"/>
      <c r="V189" s="441"/>
      <c r="W189" s="441"/>
      <c r="X189" s="441"/>
      <c r="Y189" s="441"/>
      <c r="Z189" s="441"/>
    </row>
    <row r="190" spans="1:26" outlineLevel="1">
      <c r="A190" s="440"/>
      <c r="B190" s="440"/>
      <c r="C190" s="440"/>
      <c r="D190" s="440"/>
      <c r="E190" s="449" t="str">
        <f>Asset14</f>
        <v>Office Furniture &amp; Miscellaneous</v>
      </c>
      <c r="F190" s="450"/>
      <c r="G190" s="459">
        <v>0</v>
      </c>
      <c r="H190" s="460">
        <v>0</v>
      </c>
      <c r="I190" s="460">
        <v>0</v>
      </c>
      <c r="J190" s="460">
        <v>0</v>
      </c>
      <c r="K190" s="460">
        <v>0</v>
      </c>
      <c r="L190" s="460"/>
      <c r="M190" s="460"/>
      <c r="N190" s="460"/>
      <c r="O190" s="460"/>
      <c r="P190" s="460"/>
      <c r="Q190" s="441"/>
      <c r="R190" s="437"/>
      <c r="S190" s="437"/>
      <c r="T190" s="448"/>
      <c r="U190" s="441"/>
      <c r="V190" s="441"/>
      <c r="W190" s="441"/>
      <c r="X190" s="441"/>
      <c r="Y190" s="441"/>
      <c r="Z190" s="441"/>
    </row>
    <row r="191" spans="1:26" outlineLevel="1">
      <c r="A191" s="440"/>
      <c r="B191" s="440"/>
      <c r="C191" s="440"/>
      <c r="D191" s="440"/>
      <c r="E191" s="449" t="str">
        <f>Asset15</f>
        <v>Office Machines</v>
      </c>
      <c r="F191" s="450"/>
      <c r="G191" s="459">
        <v>0</v>
      </c>
      <c r="H191" s="460">
        <v>0</v>
      </c>
      <c r="I191" s="460">
        <v>0</v>
      </c>
      <c r="J191" s="460">
        <v>0</v>
      </c>
      <c r="K191" s="460">
        <v>0</v>
      </c>
      <c r="L191" s="460"/>
      <c r="M191" s="460"/>
      <c r="N191" s="460"/>
      <c r="O191" s="460"/>
      <c r="P191" s="460"/>
      <c r="Q191" s="441"/>
      <c r="R191" s="437"/>
      <c r="S191" s="437"/>
      <c r="T191" s="448"/>
      <c r="U191" s="441"/>
      <c r="V191" s="441"/>
      <c r="W191" s="441"/>
      <c r="X191" s="441"/>
      <c r="Y191" s="441"/>
      <c r="Z191" s="441"/>
    </row>
    <row r="192" spans="1:26" outlineLevel="1">
      <c r="A192" s="440"/>
      <c r="B192" s="440"/>
      <c r="C192" s="440"/>
      <c r="D192" s="440"/>
      <c r="E192" s="449" t="str">
        <f>Asset16</f>
        <v>Vehicles</v>
      </c>
      <c r="F192" s="450"/>
      <c r="G192" s="459">
        <v>0.58943257544862582</v>
      </c>
      <c r="H192" s="460">
        <v>1.0678276762968943</v>
      </c>
      <c r="I192" s="460">
        <v>0.96405433554889675</v>
      </c>
      <c r="J192" s="460">
        <v>0.88726206339537861</v>
      </c>
      <c r="K192" s="460">
        <v>1.0086768720705357</v>
      </c>
      <c r="L192" s="460"/>
      <c r="M192" s="460"/>
      <c r="N192" s="460"/>
      <c r="O192" s="460"/>
      <c r="P192" s="460"/>
      <c r="Q192" s="441"/>
      <c r="R192" s="437"/>
      <c r="S192" s="437"/>
      <c r="T192" s="448"/>
      <c r="U192" s="441"/>
      <c r="V192" s="441"/>
      <c r="W192" s="441"/>
      <c r="X192" s="441"/>
      <c r="Y192" s="441"/>
      <c r="Z192" s="441"/>
    </row>
    <row r="193" spans="1:26" outlineLevel="1">
      <c r="A193" s="440"/>
      <c r="B193" s="440"/>
      <c r="C193" s="440"/>
      <c r="D193" s="440"/>
      <c r="E193" s="449" t="str">
        <f>Asset17</f>
        <v>Moveable Plant</v>
      </c>
      <c r="F193" s="450"/>
      <c r="G193" s="459">
        <v>0</v>
      </c>
      <c r="H193" s="460">
        <v>0</v>
      </c>
      <c r="I193" s="460">
        <v>0</v>
      </c>
      <c r="J193" s="460">
        <v>0</v>
      </c>
      <c r="K193" s="460">
        <v>0</v>
      </c>
      <c r="L193" s="460"/>
      <c r="M193" s="460"/>
      <c r="N193" s="460"/>
      <c r="O193" s="460"/>
      <c r="P193" s="460"/>
      <c r="Q193" s="441"/>
      <c r="R193" s="437"/>
      <c r="S193" s="437"/>
      <c r="T193" s="448"/>
      <c r="U193" s="441"/>
      <c r="V193" s="441"/>
      <c r="W193" s="441"/>
      <c r="X193" s="441"/>
      <c r="Y193" s="441"/>
      <c r="Z193" s="441"/>
    </row>
    <row r="194" spans="1:26" outlineLevel="1">
      <c r="A194" s="440"/>
      <c r="B194" s="440"/>
      <c r="C194" s="440"/>
      <c r="D194" s="440"/>
      <c r="E194" s="449" t="str">
        <f>Asset18</f>
        <v>Insurance Spares</v>
      </c>
      <c r="F194" s="450"/>
      <c r="G194" s="459">
        <v>0</v>
      </c>
      <c r="H194" s="460">
        <v>0</v>
      </c>
      <c r="I194" s="460">
        <v>0</v>
      </c>
      <c r="J194" s="460">
        <v>0</v>
      </c>
      <c r="K194" s="460">
        <v>0</v>
      </c>
      <c r="L194" s="460"/>
      <c r="M194" s="460"/>
      <c r="N194" s="460"/>
      <c r="O194" s="460"/>
      <c r="P194" s="460"/>
      <c r="Q194" s="441"/>
      <c r="R194" s="437"/>
      <c r="S194" s="437"/>
      <c r="T194" s="448"/>
      <c r="U194" s="441"/>
      <c r="V194" s="441"/>
      <c r="W194" s="441"/>
      <c r="X194" s="441"/>
      <c r="Y194" s="441"/>
      <c r="Z194" s="441"/>
    </row>
    <row r="195" spans="1:26" outlineLevel="1">
      <c r="A195" s="440"/>
      <c r="B195" s="440"/>
      <c r="C195" s="440"/>
      <c r="D195" s="440"/>
      <c r="E195" s="449" t="str">
        <f>Asset19</f>
        <v>-</v>
      </c>
      <c r="F195" s="450"/>
      <c r="G195" s="459">
        <v>0</v>
      </c>
      <c r="H195" s="460">
        <v>0</v>
      </c>
      <c r="I195" s="460">
        <v>0</v>
      </c>
      <c r="J195" s="460">
        <v>0</v>
      </c>
      <c r="K195" s="460">
        <v>0</v>
      </c>
      <c r="L195" s="460"/>
      <c r="M195" s="460"/>
      <c r="N195" s="460"/>
      <c r="O195" s="460"/>
      <c r="P195" s="460"/>
      <c r="Q195" s="441"/>
      <c r="R195" s="437"/>
      <c r="S195" s="437"/>
      <c r="T195" s="448"/>
      <c r="U195" s="441"/>
      <c r="V195" s="441"/>
      <c r="W195" s="441"/>
      <c r="X195" s="441"/>
      <c r="Y195" s="441"/>
      <c r="Z195" s="441"/>
    </row>
    <row r="196" spans="1:26" outlineLevel="1">
      <c r="A196" s="440"/>
      <c r="B196" s="440"/>
      <c r="C196" s="440"/>
      <c r="D196" s="440"/>
      <c r="E196" s="449" t="str">
        <f>Asset20</f>
        <v>Equity raising costs</v>
      </c>
      <c r="F196" s="450"/>
      <c r="G196" s="459"/>
      <c r="H196" s="460"/>
      <c r="I196" s="460"/>
      <c r="J196" s="460"/>
      <c r="K196" s="460"/>
      <c r="L196" s="460"/>
      <c r="M196" s="460"/>
      <c r="N196" s="460"/>
      <c r="O196" s="460"/>
      <c r="P196" s="460"/>
      <c r="Q196" s="441"/>
      <c r="R196" s="437"/>
      <c r="S196" s="437"/>
      <c r="T196" s="448"/>
      <c r="U196" s="441"/>
      <c r="V196" s="441"/>
      <c r="W196" s="441"/>
      <c r="X196" s="441"/>
      <c r="Y196" s="441"/>
      <c r="Z196" s="441"/>
    </row>
    <row r="197" spans="1:26" outlineLevel="1">
      <c r="A197" s="440"/>
      <c r="B197" s="440"/>
      <c r="C197" s="440"/>
      <c r="D197" s="440"/>
      <c r="E197" s="449">
        <f>Asset21</f>
        <v>0</v>
      </c>
      <c r="F197" s="450"/>
      <c r="G197" s="460"/>
      <c r="H197" s="460"/>
      <c r="I197" s="460"/>
      <c r="J197" s="460"/>
      <c r="K197" s="460"/>
      <c r="L197" s="460"/>
      <c r="M197" s="460"/>
      <c r="N197" s="460"/>
      <c r="O197" s="460"/>
      <c r="P197" s="460"/>
      <c r="Q197" s="441"/>
      <c r="R197" s="437"/>
      <c r="S197" s="437"/>
      <c r="T197" s="448"/>
      <c r="U197" s="441"/>
      <c r="V197" s="441"/>
      <c r="W197" s="441"/>
      <c r="X197" s="441"/>
      <c r="Y197" s="441"/>
      <c r="Z197" s="441"/>
    </row>
    <row r="198" spans="1:26" hidden="1" outlineLevel="1">
      <c r="A198" s="440"/>
      <c r="B198" s="440"/>
      <c r="C198" s="440"/>
      <c r="D198" s="440"/>
      <c r="E198" s="449">
        <f>Asset22</f>
        <v>0</v>
      </c>
      <c r="F198" s="450"/>
      <c r="G198" s="460"/>
      <c r="H198" s="460"/>
      <c r="I198" s="460"/>
      <c r="J198" s="460"/>
      <c r="K198" s="460"/>
      <c r="L198" s="460"/>
      <c r="M198" s="460"/>
      <c r="N198" s="460"/>
      <c r="O198" s="460"/>
      <c r="P198" s="460"/>
      <c r="Q198" s="441"/>
      <c r="R198" s="437"/>
      <c r="S198" s="437"/>
      <c r="T198" s="448"/>
      <c r="U198" s="441"/>
      <c r="V198" s="441"/>
      <c r="W198" s="441"/>
      <c r="X198" s="441"/>
      <c r="Y198" s="441"/>
      <c r="Z198" s="441"/>
    </row>
    <row r="199" spans="1:26" hidden="1" outlineLevel="1">
      <c r="A199" s="440"/>
      <c r="B199" s="440"/>
      <c r="C199" s="440"/>
      <c r="D199" s="440"/>
      <c r="E199" s="449">
        <f>Asset23</f>
        <v>0</v>
      </c>
      <c r="F199" s="450"/>
      <c r="G199" s="460"/>
      <c r="H199" s="460"/>
      <c r="I199" s="460"/>
      <c r="J199" s="460"/>
      <c r="K199" s="460"/>
      <c r="L199" s="460"/>
      <c r="M199" s="460"/>
      <c r="N199" s="460"/>
      <c r="O199" s="460"/>
      <c r="P199" s="460"/>
      <c r="Q199" s="441"/>
      <c r="R199" s="437"/>
      <c r="S199" s="437"/>
      <c r="T199" s="448"/>
      <c r="U199" s="441"/>
      <c r="V199" s="441"/>
      <c r="W199" s="441"/>
      <c r="X199" s="441"/>
      <c r="Y199" s="441"/>
      <c r="Z199" s="441"/>
    </row>
    <row r="200" spans="1:26" hidden="1" outlineLevel="1">
      <c r="A200" s="440"/>
      <c r="B200" s="440"/>
      <c r="C200" s="440"/>
      <c r="D200" s="440"/>
      <c r="E200" s="449">
        <f>Asset24</f>
        <v>0</v>
      </c>
      <c r="F200" s="450"/>
      <c r="G200" s="460"/>
      <c r="H200" s="460"/>
      <c r="I200" s="460"/>
      <c r="J200" s="460"/>
      <c r="K200" s="460"/>
      <c r="L200" s="460"/>
      <c r="M200" s="460"/>
      <c r="N200" s="460"/>
      <c r="O200" s="460"/>
      <c r="P200" s="460"/>
      <c r="Q200" s="441"/>
      <c r="R200" s="437"/>
      <c r="S200" s="437"/>
      <c r="T200" s="448"/>
      <c r="U200" s="441"/>
      <c r="V200" s="441"/>
      <c r="W200" s="441"/>
      <c r="X200" s="441"/>
      <c r="Y200" s="441"/>
      <c r="Z200" s="441"/>
    </row>
    <row r="201" spans="1:26" hidden="1" outlineLevel="1">
      <c r="A201" s="440"/>
      <c r="B201" s="440"/>
      <c r="C201" s="440"/>
      <c r="D201" s="440"/>
      <c r="E201" s="449">
        <f>Asset25</f>
        <v>0</v>
      </c>
      <c r="F201" s="450"/>
      <c r="G201" s="460"/>
      <c r="H201" s="460"/>
      <c r="I201" s="460"/>
      <c r="J201" s="460"/>
      <c r="K201" s="460"/>
      <c r="L201" s="460"/>
      <c r="M201" s="460"/>
      <c r="N201" s="460"/>
      <c r="O201" s="460"/>
      <c r="P201" s="460"/>
      <c r="Q201" s="441"/>
      <c r="R201" s="437"/>
      <c r="S201" s="437"/>
      <c r="T201" s="448"/>
      <c r="U201" s="441"/>
      <c r="V201" s="441"/>
      <c r="W201" s="441"/>
      <c r="X201" s="441"/>
      <c r="Y201" s="441"/>
      <c r="Z201" s="441"/>
    </row>
    <row r="202" spans="1:26" hidden="1" outlineLevel="1">
      <c r="A202" s="440"/>
      <c r="B202" s="440"/>
      <c r="C202" s="440"/>
      <c r="D202" s="440"/>
      <c r="E202" s="449">
        <f>Asset26</f>
        <v>0</v>
      </c>
      <c r="F202" s="450"/>
      <c r="G202" s="460"/>
      <c r="H202" s="460"/>
      <c r="I202" s="460"/>
      <c r="J202" s="460"/>
      <c r="K202" s="460"/>
      <c r="L202" s="460"/>
      <c r="M202" s="460"/>
      <c r="N202" s="460"/>
      <c r="O202" s="460"/>
      <c r="P202" s="460"/>
      <c r="Q202" s="441"/>
      <c r="R202" s="437"/>
      <c r="S202" s="437"/>
      <c r="T202" s="448"/>
      <c r="U202" s="441"/>
      <c r="V202" s="441"/>
      <c r="W202" s="441"/>
      <c r="X202" s="441"/>
      <c r="Y202" s="441"/>
      <c r="Z202" s="441"/>
    </row>
    <row r="203" spans="1:26" hidden="1" outlineLevel="1">
      <c r="A203" s="440"/>
      <c r="B203" s="440"/>
      <c r="C203" s="440"/>
      <c r="D203" s="440"/>
      <c r="E203" s="449">
        <f>Asset27</f>
        <v>0</v>
      </c>
      <c r="F203" s="450"/>
      <c r="G203" s="460"/>
      <c r="H203" s="460"/>
      <c r="I203" s="460"/>
      <c r="J203" s="460"/>
      <c r="K203" s="460"/>
      <c r="L203" s="460"/>
      <c r="M203" s="460"/>
      <c r="N203" s="460"/>
      <c r="O203" s="460"/>
      <c r="P203" s="460"/>
      <c r="Q203" s="441"/>
      <c r="R203" s="437"/>
      <c r="S203" s="437"/>
      <c r="T203" s="448"/>
      <c r="U203" s="441"/>
      <c r="V203" s="441"/>
      <c r="W203" s="441"/>
      <c r="X203" s="441"/>
      <c r="Y203" s="441"/>
      <c r="Z203" s="441"/>
    </row>
    <row r="204" spans="1:26" hidden="1" outlineLevel="1">
      <c r="A204" s="440"/>
      <c r="B204" s="440"/>
      <c r="C204" s="440"/>
      <c r="D204" s="440"/>
      <c r="E204" s="449">
        <f>Asset28</f>
        <v>0</v>
      </c>
      <c r="F204" s="450"/>
      <c r="G204" s="460"/>
      <c r="H204" s="460"/>
      <c r="I204" s="460"/>
      <c r="J204" s="460"/>
      <c r="K204" s="460"/>
      <c r="L204" s="460"/>
      <c r="M204" s="460"/>
      <c r="N204" s="460"/>
      <c r="O204" s="460"/>
      <c r="P204" s="460"/>
      <c r="Q204" s="441"/>
      <c r="R204" s="437"/>
      <c r="S204" s="437"/>
      <c r="T204" s="448"/>
      <c r="U204" s="441"/>
      <c r="V204" s="441"/>
      <c r="W204" s="441"/>
      <c r="X204" s="441"/>
      <c r="Y204" s="441"/>
      <c r="Z204" s="441"/>
    </row>
    <row r="205" spans="1:26" hidden="1" outlineLevel="1">
      <c r="A205" s="440"/>
      <c r="B205" s="440"/>
      <c r="C205" s="440"/>
      <c r="D205" s="440"/>
      <c r="E205" s="449">
        <f>Asset29</f>
        <v>0</v>
      </c>
      <c r="F205" s="450"/>
      <c r="G205" s="460"/>
      <c r="H205" s="460"/>
      <c r="I205" s="460"/>
      <c r="J205" s="460"/>
      <c r="K205" s="460"/>
      <c r="L205" s="460"/>
      <c r="M205" s="460"/>
      <c r="N205" s="460"/>
      <c r="O205" s="460"/>
      <c r="P205" s="460"/>
      <c r="Q205" s="441"/>
      <c r="R205" s="437"/>
      <c r="S205" s="437"/>
      <c r="T205" s="448"/>
      <c r="U205" s="441"/>
      <c r="V205" s="441"/>
      <c r="W205" s="441"/>
      <c r="X205" s="441"/>
      <c r="Y205" s="441"/>
      <c r="Z205" s="441"/>
    </row>
    <row r="206" spans="1:26" hidden="1" outlineLevel="1">
      <c r="A206" s="440"/>
      <c r="B206" s="440"/>
      <c r="C206" s="440"/>
      <c r="D206" s="440"/>
      <c r="E206" s="449">
        <f>Asset30</f>
        <v>0</v>
      </c>
      <c r="F206" s="450"/>
      <c r="G206" s="460"/>
      <c r="H206" s="460"/>
      <c r="I206" s="460"/>
      <c r="J206" s="460"/>
      <c r="K206" s="460"/>
      <c r="L206" s="460"/>
      <c r="M206" s="460"/>
      <c r="N206" s="460"/>
      <c r="O206" s="460"/>
      <c r="P206" s="460"/>
      <c r="Q206" s="441"/>
      <c r="R206" s="437"/>
      <c r="S206" s="437"/>
      <c r="T206" s="448"/>
      <c r="U206" s="441"/>
      <c r="V206" s="441"/>
      <c r="W206" s="441"/>
      <c r="X206" s="441"/>
      <c r="Y206" s="441"/>
      <c r="Z206" s="441"/>
    </row>
    <row r="207" spans="1:26" collapsed="1">
      <c r="A207" s="440"/>
      <c r="B207" s="440"/>
      <c r="C207" s="440"/>
      <c r="D207" s="440"/>
      <c r="E207" s="449" t="s">
        <v>100</v>
      </c>
      <c r="F207" s="449"/>
      <c r="G207" s="456">
        <f>SUM(G177:G206)</f>
        <v>0.58943257544862582</v>
      </c>
      <c r="H207" s="456">
        <f t="shared" ref="H207:P207" si="30">SUM(H177:H206)</f>
        <v>1.0678276762968943</v>
      </c>
      <c r="I207" s="456">
        <f t="shared" si="30"/>
        <v>0.96405433554889675</v>
      </c>
      <c r="J207" s="456">
        <f t="shared" si="30"/>
        <v>0.88726206339537861</v>
      </c>
      <c r="K207" s="456">
        <f t="shared" si="30"/>
        <v>1.0086768720705357</v>
      </c>
      <c r="L207" s="456">
        <f t="shared" si="30"/>
        <v>0</v>
      </c>
      <c r="M207" s="456">
        <f t="shared" si="30"/>
        <v>0</v>
      </c>
      <c r="N207" s="456">
        <f t="shared" si="30"/>
        <v>0</v>
      </c>
      <c r="O207" s="456">
        <f t="shared" si="30"/>
        <v>0</v>
      </c>
      <c r="P207" s="456">
        <f t="shared" si="30"/>
        <v>0</v>
      </c>
      <c r="Q207" s="461"/>
      <c r="R207" s="437"/>
      <c r="S207" s="437"/>
      <c r="T207" s="448"/>
      <c r="U207" s="441"/>
      <c r="V207" s="441"/>
      <c r="W207" s="441"/>
      <c r="X207" s="441"/>
      <c r="Y207" s="441"/>
      <c r="Z207" s="441"/>
    </row>
    <row r="208" spans="1:26" ht="21" customHeight="1">
      <c r="A208" s="440"/>
      <c r="B208" s="440"/>
      <c r="C208" s="440"/>
      <c r="D208" s="440"/>
      <c r="E208" s="440"/>
      <c r="F208" s="60"/>
      <c r="G208" s="123"/>
      <c r="H208" s="123"/>
      <c r="I208" s="123"/>
      <c r="J208" s="123"/>
      <c r="K208" s="123"/>
      <c r="L208" s="123"/>
      <c r="M208" s="441"/>
      <c r="N208" s="441"/>
      <c r="O208" s="441"/>
      <c r="P208" s="441"/>
      <c r="Q208" s="467">
        <f>SUM(G207:P207)</f>
        <v>4.5172535227603312</v>
      </c>
      <c r="R208" s="440"/>
      <c r="S208" s="437"/>
      <c r="T208" s="448"/>
      <c r="U208" s="441"/>
      <c r="V208" s="441"/>
      <c r="W208" s="441"/>
      <c r="X208" s="441"/>
      <c r="Y208" s="441"/>
      <c r="Z208" s="441"/>
    </row>
    <row r="209" spans="1:26" ht="13.5" customHeight="1">
      <c r="A209" s="168"/>
      <c r="B209" s="168"/>
      <c r="C209" s="168"/>
      <c r="D209" s="168"/>
      <c r="E209" s="403" t="str">
        <f>"Forecast Net Capital Expenditure – As Commissioned ($m Real "&amp;CONCATENATE(LEFT(Q7, 4)-1 &amp;"-" &amp;IF(Q7&gt;"2009-10",,"0") &amp;RIGHT(Q7,2)-1)&amp;")"</f>
        <v>Forecast Net Capital Expenditure – As Commissioned ($m Real 2011-12)</v>
      </c>
      <c r="F209" s="403"/>
      <c r="G209" s="403"/>
      <c r="H209" s="403"/>
      <c r="I209" s="301"/>
      <c r="J209" s="167"/>
      <c r="K209" s="167"/>
      <c r="L209" s="447"/>
      <c r="M209" s="447"/>
      <c r="N209" s="447"/>
      <c r="O209" s="447"/>
      <c r="P209" s="447"/>
      <c r="Q209" s="168"/>
      <c r="R209" s="447"/>
      <c r="S209" s="437"/>
      <c r="T209" s="448"/>
      <c r="U209" s="441"/>
      <c r="V209" s="441"/>
      <c r="W209" s="441"/>
      <c r="X209" s="441"/>
      <c r="Y209" s="441"/>
      <c r="Z209" s="441"/>
    </row>
    <row r="210" spans="1:26">
      <c r="A210" s="440"/>
      <c r="B210" s="440"/>
      <c r="C210" s="440"/>
      <c r="D210" s="440"/>
      <c r="E210" s="60" t="s">
        <v>61</v>
      </c>
      <c r="F210" s="441"/>
      <c r="G210" s="315" t="str">
        <f>G40</f>
        <v>2012-13</v>
      </c>
      <c r="H210" s="315" t="str">
        <f t="shared" ref="H210:P210" si="31">H40</f>
        <v>2013-14</v>
      </c>
      <c r="I210" s="315" t="str">
        <f t="shared" si="31"/>
        <v>2014-15</v>
      </c>
      <c r="J210" s="315" t="str">
        <f t="shared" si="31"/>
        <v>2015-16</v>
      </c>
      <c r="K210" s="315" t="str">
        <f t="shared" si="31"/>
        <v>2016-17</v>
      </c>
      <c r="L210" s="315" t="str">
        <f t="shared" si="31"/>
        <v>2017-18</v>
      </c>
      <c r="M210" s="315" t="str">
        <f t="shared" si="31"/>
        <v>2018-19</v>
      </c>
      <c r="N210" s="315" t="str">
        <f t="shared" si="31"/>
        <v>2019-20</v>
      </c>
      <c r="O210" s="315" t="str">
        <f t="shared" si="31"/>
        <v>2020-21</v>
      </c>
      <c r="P210" s="315" t="str">
        <f t="shared" si="31"/>
        <v>2021-22</v>
      </c>
      <c r="Q210" s="441"/>
      <c r="R210" s="437"/>
      <c r="S210" s="437"/>
      <c r="T210" s="448"/>
      <c r="U210" s="441"/>
      <c r="V210" s="441"/>
      <c r="W210" s="441"/>
      <c r="X210" s="441"/>
      <c r="Y210" s="441"/>
      <c r="Z210" s="441"/>
    </row>
    <row r="211" spans="1:26" outlineLevel="1">
      <c r="A211" s="440"/>
      <c r="B211" s="440"/>
      <c r="C211" s="440"/>
      <c r="D211" s="440"/>
      <c r="E211" s="449" t="str">
        <f>Asset1</f>
        <v>Transmission Lines (OH-inc wood poles)</v>
      </c>
      <c r="F211" s="450"/>
      <c r="G211" s="463">
        <f t="shared" ref="G211:G238" si="32">G143-G177</f>
        <v>307.68610619175104</v>
      </c>
      <c r="H211" s="464">
        <f t="shared" ref="H211:P211" si="33">H143-H177</f>
        <v>213.25544641094785</v>
      </c>
      <c r="I211" s="464">
        <f t="shared" si="33"/>
        <v>116.67230187029251</v>
      </c>
      <c r="J211" s="464">
        <f t="shared" si="33"/>
        <v>270.58603577960514</v>
      </c>
      <c r="K211" s="464">
        <f t="shared" si="33"/>
        <v>228.93232309124838</v>
      </c>
      <c r="L211" s="464">
        <f t="shared" si="33"/>
        <v>0</v>
      </c>
      <c r="M211" s="464">
        <f t="shared" si="33"/>
        <v>0</v>
      </c>
      <c r="N211" s="464">
        <f t="shared" si="33"/>
        <v>0</v>
      </c>
      <c r="O211" s="464">
        <f t="shared" si="33"/>
        <v>0</v>
      </c>
      <c r="P211" s="464">
        <f t="shared" si="33"/>
        <v>0</v>
      </c>
      <c r="Q211" s="441"/>
      <c r="R211" s="437"/>
      <c r="S211" s="437"/>
      <c r="T211" s="448"/>
      <c r="U211" s="441"/>
      <c r="V211" s="441"/>
      <c r="W211" s="441"/>
      <c r="X211" s="441"/>
      <c r="Y211" s="441"/>
      <c r="Z211" s="441"/>
    </row>
    <row r="212" spans="1:26" outlineLevel="1">
      <c r="A212" s="440"/>
      <c r="B212" s="440"/>
      <c r="C212" s="440"/>
      <c r="D212" s="440"/>
      <c r="E212" s="449" t="str">
        <f>Asset2</f>
        <v>Transmission Lines (UG)</v>
      </c>
      <c r="F212" s="450"/>
      <c r="G212" s="465">
        <f t="shared" si="32"/>
        <v>6.0335264865420853E-2</v>
      </c>
      <c r="H212" s="466">
        <f t="shared" ref="H212:P212" si="34">H144-H178</f>
        <v>-2.666444784955635E-4</v>
      </c>
      <c r="I212" s="466">
        <f t="shared" si="34"/>
        <v>1.851734092695702</v>
      </c>
      <c r="J212" s="466">
        <f t="shared" si="34"/>
        <v>21.62810904703873</v>
      </c>
      <c r="K212" s="466">
        <f t="shared" si="34"/>
        <v>14.330344861148378</v>
      </c>
      <c r="L212" s="466">
        <f t="shared" si="34"/>
        <v>0</v>
      </c>
      <c r="M212" s="466">
        <f t="shared" si="34"/>
        <v>0</v>
      </c>
      <c r="N212" s="466">
        <f t="shared" si="34"/>
        <v>0</v>
      </c>
      <c r="O212" s="466">
        <f t="shared" si="34"/>
        <v>0</v>
      </c>
      <c r="P212" s="466">
        <f t="shared" si="34"/>
        <v>0</v>
      </c>
      <c r="Q212" s="441"/>
      <c r="R212" s="437"/>
      <c r="S212" s="437"/>
      <c r="T212" s="448"/>
      <c r="U212" s="441"/>
      <c r="V212" s="441"/>
      <c r="W212" s="441"/>
      <c r="X212" s="441"/>
      <c r="Y212" s="441"/>
      <c r="Z212" s="441"/>
    </row>
    <row r="213" spans="1:26" outlineLevel="1">
      <c r="A213" s="440"/>
      <c r="B213" s="440"/>
      <c r="C213" s="440"/>
      <c r="D213" s="440"/>
      <c r="E213" s="449" t="str">
        <f>Asset3</f>
        <v>Transmission Lines (LE)</v>
      </c>
      <c r="F213" s="450"/>
      <c r="G213" s="465">
        <f t="shared" si="32"/>
        <v>3.1141678315420247</v>
      </c>
      <c r="H213" s="466">
        <f t="shared" ref="H213:P213" si="35">H145-H179</f>
        <v>6.2055164167016486</v>
      </c>
      <c r="I213" s="466">
        <f t="shared" si="35"/>
        <v>13.878315090453608</v>
      </c>
      <c r="J213" s="466">
        <f t="shared" si="35"/>
        <v>15.840725110260735</v>
      </c>
      <c r="K213" s="466">
        <f t="shared" si="35"/>
        <v>32.387316892764993</v>
      </c>
      <c r="L213" s="466">
        <f t="shared" si="35"/>
        <v>0</v>
      </c>
      <c r="M213" s="466">
        <f t="shared" si="35"/>
        <v>0</v>
      </c>
      <c r="N213" s="466">
        <f t="shared" si="35"/>
        <v>0</v>
      </c>
      <c r="O213" s="466">
        <f t="shared" si="35"/>
        <v>0</v>
      </c>
      <c r="P213" s="466">
        <f t="shared" si="35"/>
        <v>0</v>
      </c>
      <c r="Q213" s="441"/>
      <c r="R213" s="437"/>
      <c r="S213" s="437"/>
      <c r="T213" s="448"/>
      <c r="U213" s="441"/>
      <c r="V213" s="441"/>
      <c r="W213" s="441"/>
      <c r="X213" s="441"/>
      <c r="Y213" s="441"/>
      <c r="Z213" s="441"/>
    </row>
    <row r="214" spans="1:26" outlineLevel="1">
      <c r="A214" s="440"/>
      <c r="B214" s="440"/>
      <c r="C214" s="440"/>
      <c r="D214" s="440"/>
      <c r="E214" s="449" t="str">
        <f>Asset4</f>
        <v>Substations Primary Plant</v>
      </c>
      <c r="F214" s="450"/>
      <c r="G214" s="465">
        <f t="shared" si="32"/>
        <v>283.48756244307657</v>
      </c>
      <c r="H214" s="466">
        <f t="shared" ref="H214:P214" si="36">H146-H180</f>
        <v>123.40605342859455</v>
      </c>
      <c r="I214" s="466">
        <f t="shared" si="36"/>
        <v>87.90852551513747</v>
      </c>
      <c r="J214" s="466">
        <f t="shared" si="36"/>
        <v>92.028811407429544</v>
      </c>
      <c r="K214" s="466">
        <f t="shared" si="36"/>
        <v>90.069908495114916</v>
      </c>
      <c r="L214" s="466">
        <f t="shared" si="36"/>
        <v>0</v>
      </c>
      <c r="M214" s="466">
        <f t="shared" si="36"/>
        <v>0</v>
      </c>
      <c r="N214" s="466">
        <f t="shared" si="36"/>
        <v>0</v>
      </c>
      <c r="O214" s="466">
        <f t="shared" si="36"/>
        <v>0</v>
      </c>
      <c r="P214" s="466">
        <f t="shared" si="36"/>
        <v>0</v>
      </c>
      <c r="Q214" s="441"/>
      <c r="R214" s="437"/>
      <c r="S214" s="437"/>
      <c r="T214" s="448"/>
      <c r="U214" s="441"/>
      <c r="V214" s="441"/>
      <c r="W214" s="441"/>
      <c r="X214" s="441"/>
      <c r="Y214" s="441"/>
      <c r="Z214" s="441"/>
    </row>
    <row r="215" spans="1:26" outlineLevel="1">
      <c r="A215" s="440"/>
      <c r="B215" s="440"/>
      <c r="C215" s="440"/>
      <c r="D215" s="440"/>
      <c r="E215" s="449" t="str">
        <f>Asset5</f>
        <v>Substations Secondary Systems</v>
      </c>
      <c r="F215" s="450"/>
      <c r="G215" s="465">
        <f t="shared" si="32"/>
        <v>101.29998341481105</v>
      </c>
      <c r="H215" s="466">
        <f t="shared" ref="H215:P215" si="37">H147-H181</f>
        <v>52.142768784862731</v>
      </c>
      <c r="I215" s="466">
        <f t="shared" si="37"/>
        <v>25.954288710546432</v>
      </c>
      <c r="J215" s="466">
        <f t="shared" si="37"/>
        <v>20.460465592532035</v>
      </c>
      <c r="K215" s="466">
        <f t="shared" si="37"/>
        <v>22.472448606942159</v>
      </c>
      <c r="L215" s="466">
        <f t="shared" si="37"/>
        <v>0</v>
      </c>
      <c r="M215" s="466">
        <f t="shared" si="37"/>
        <v>0</v>
      </c>
      <c r="N215" s="466">
        <f t="shared" si="37"/>
        <v>0</v>
      </c>
      <c r="O215" s="466">
        <f t="shared" si="37"/>
        <v>0</v>
      </c>
      <c r="P215" s="466">
        <f t="shared" si="37"/>
        <v>0</v>
      </c>
      <c r="Q215" s="441"/>
      <c r="R215" s="437"/>
      <c r="S215" s="437"/>
      <c r="T215" s="448"/>
      <c r="U215" s="441"/>
      <c r="V215" s="441"/>
      <c r="W215" s="441"/>
      <c r="X215" s="441"/>
      <c r="Y215" s="441"/>
      <c r="Z215" s="441"/>
    </row>
    <row r="216" spans="1:26" outlineLevel="1">
      <c r="A216" s="440"/>
      <c r="B216" s="440"/>
      <c r="C216" s="440"/>
      <c r="D216" s="440"/>
      <c r="E216" s="449" t="str">
        <f>Asset6</f>
        <v>Communications Other Assets</v>
      </c>
      <c r="F216" s="450"/>
      <c r="G216" s="465">
        <f t="shared" si="32"/>
        <v>45.525694240899398</v>
      </c>
      <c r="H216" s="466">
        <f t="shared" ref="H216:P216" si="38">H148-H182</f>
        <v>23.370828880544611</v>
      </c>
      <c r="I216" s="466">
        <f t="shared" si="38"/>
        <v>1.4729256729601963</v>
      </c>
      <c r="J216" s="466">
        <f t="shared" si="38"/>
        <v>5.5909155392055163E-4</v>
      </c>
      <c r="K216" s="466">
        <f t="shared" si="38"/>
        <v>0</v>
      </c>
      <c r="L216" s="466">
        <f t="shared" si="38"/>
        <v>0</v>
      </c>
      <c r="M216" s="466">
        <f t="shared" si="38"/>
        <v>0</v>
      </c>
      <c r="N216" s="466">
        <f t="shared" si="38"/>
        <v>0</v>
      </c>
      <c r="O216" s="466">
        <f t="shared" si="38"/>
        <v>0</v>
      </c>
      <c r="P216" s="466">
        <f t="shared" si="38"/>
        <v>0</v>
      </c>
      <c r="Q216" s="441"/>
      <c r="R216" s="437"/>
      <c r="S216" s="437"/>
      <c r="T216" s="448"/>
      <c r="U216" s="441"/>
      <c r="V216" s="441"/>
      <c r="W216" s="441"/>
      <c r="X216" s="441"/>
      <c r="Y216" s="441"/>
      <c r="Z216" s="441"/>
    </row>
    <row r="217" spans="1:26" outlineLevel="1">
      <c r="A217" s="440"/>
      <c r="B217" s="440"/>
      <c r="C217" s="440"/>
      <c r="D217" s="440"/>
      <c r="E217" s="449" t="str">
        <f>Asset7</f>
        <v>Comms - Civil Works</v>
      </c>
      <c r="F217" s="450"/>
      <c r="G217" s="465">
        <f t="shared" si="32"/>
        <v>7.4981102700700974</v>
      </c>
      <c r="H217" s="466">
        <f t="shared" ref="H217:P217" si="39">H149-H183</f>
        <v>13.202304022982212</v>
      </c>
      <c r="I217" s="466">
        <f t="shared" si="39"/>
        <v>5.3142491138930028</v>
      </c>
      <c r="J217" s="466">
        <f t="shared" si="39"/>
        <v>5.3745678477297751</v>
      </c>
      <c r="K217" s="466">
        <f t="shared" si="39"/>
        <v>43.60932463526936</v>
      </c>
      <c r="L217" s="466">
        <f t="shared" si="39"/>
        <v>0</v>
      </c>
      <c r="M217" s="466">
        <f t="shared" si="39"/>
        <v>0</v>
      </c>
      <c r="N217" s="466">
        <f t="shared" si="39"/>
        <v>0</v>
      </c>
      <c r="O217" s="466">
        <f t="shared" si="39"/>
        <v>0</v>
      </c>
      <c r="P217" s="466">
        <f t="shared" si="39"/>
        <v>0</v>
      </c>
      <c r="Q217" s="441"/>
      <c r="R217" s="437"/>
      <c r="S217" s="437"/>
      <c r="T217" s="448"/>
      <c r="U217" s="441"/>
      <c r="V217" s="441"/>
      <c r="W217" s="441"/>
      <c r="X217" s="441"/>
      <c r="Y217" s="441"/>
      <c r="Z217" s="441"/>
    </row>
    <row r="218" spans="1:26" outlineLevel="1">
      <c r="A218" s="440"/>
      <c r="B218" s="440"/>
      <c r="C218" s="440"/>
      <c r="D218" s="440"/>
      <c r="E218" s="449" t="str">
        <f>Asset8</f>
        <v>Network Switching Centres</v>
      </c>
      <c r="F218" s="450"/>
      <c r="G218" s="465">
        <f t="shared" si="32"/>
        <v>1.0773656624537011</v>
      </c>
      <c r="H218" s="466">
        <f t="shared" ref="H218:P218" si="40">H150-H184</f>
        <v>2.3846067330151519</v>
      </c>
      <c r="I218" s="466">
        <f t="shared" si="40"/>
        <v>6.422622977934938</v>
      </c>
      <c r="J218" s="466">
        <f t="shared" si="40"/>
        <v>21.673448873275003</v>
      </c>
      <c r="K218" s="466">
        <f t="shared" si="40"/>
        <v>47.244902434185924</v>
      </c>
      <c r="L218" s="466">
        <f t="shared" si="40"/>
        <v>0</v>
      </c>
      <c r="M218" s="466">
        <f t="shared" si="40"/>
        <v>0</v>
      </c>
      <c r="N218" s="466">
        <f t="shared" si="40"/>
        <v>0</v>
      </c>
      <c r="O218" s="466">
        <f t="shared" si="40"/>
        <v>0</v>
      </c>
      <c r="P218" s="466">
        <f t="shared" si="40"/>
        <v>0</v>
      </c>
      <c r="Q218" s="441"/>
      <c r="R218" s="437"/>
      <c r="S218" s="437"/>
      <c r="T218" s="448"/>
      <c r="U218" s="441"/>
      <c r="V218" s="441"/>
      <c r="W218" s="441"/>
      <c r="X218" s="441"/>
      <c r="Y218" s="441"/>
      <c r="Z218" s="441"/>
    </row>
    <row r="219" spans="1:26" outlineLevel="1">
      <c r="A219" s="440"/>
      <c r="B219" s="440"/>
      <c r="C219" s="440"/>
      <c r="D219" s="440"/>
      <c r="E219" s="449" t="str">
        <f>Asset9</f>
        <v>Land</v>
      </c>
      <c r="F219" s="450"/>
      <c r="G219" s="465">
        <f t="shared" si="32"/>
        <v>7.9438942994220572</v>
      </c>
      <c r="H219" s="466">
        <f t="shared" ref="H219:P219" si="41">H151-H185</f>
        <v>0.37430278065659695</v>
      </c>
      <c r="I219" s="466">
        <f t="shared" si="41"/>
        <v>8.9556748003302644</v>
      </c>
      <c r="J219" s="466">
        <f t="shared" si="41"/>
        <v>3.5564874400888904</v>
      </c>
      <c r="K219" s="466">
        <f t="shared" si="41"/>
        <v>0.21923439491826199</v>
      </c>
      <c r="L219" s="466">
        <f t="shared" si="41"/>
        <v>0</v>
      </c>
      <c r="M219" s="466">
        <f t="shared" si="41"/>
        <v>0</v>
      </c>
      <c r="N219" s="466">
        <f t="shared" si="41"/>
        <v>0</v>
      </c>
      <c r="O219" s="466">
        <f t="shared" si="41"/>
        <v>0</v>
      </c>
      <c r="P219" s="466">
        <f t="shared" si="41"/>
        <v>0</v>
      </c>
      <c r="Q219" s="441"/>
      <c r="R219" s="437"/>
      <c r="S219" s="437"/>
      <c r="T219" s="448"/>
      <c r="U219" s="441"/>
      <c r="V219" s="441"/>
      <c r="W219" s="441"/>
      <c r="X219" s="441"/>
      <c r="Y219" s="441"/>
      <c r="Z219" s="441"/>
    </row>
    <row r="220" spans="1:26" outlineLevel="1">
      <c r="A220" s="440"/>
      <c r="B220" s="440"/>
      <c r="C220" s="440"/>
      <c r="D220" s="440"/>
      <c r="E220" s="449" t="str">
        <f>Asset10</f>
        <v>Easements</v>
      </c>
      <c r="F220" s="450"/>
      <c r="G220" s="465">
        <f t="shared" si="32"/>
        <v>18.708013406973823</v>
      </c>
      <c r="H220" s="466">
        <f t="shared" ref="H220:P220" si="42">H152-H186</f>
        <v>19.380114637284699</v>
      </c>
      <c r="I220" s="466">
        <f t="shared" si="42"/>
        <v>50.956130970666415</v>
      </c>
      <c r="J220" s="466">
        <f t="shared" si="42"/>
        <v>44.236752206534284</v>
      </c>
      <c r="K220" s="466">
        <f t="shared" si="42"/>
        <v>43.389357448673302</v>
      </c>
      <c r="L220" s="466">
        <f t="shared" si="42"/>
        <v>0</v>
      </c>
      <c r="M220" s="466">
        <f t="shared" si="42"/>
        <v>0</v>
      </c>
      <c r="N220" s="466">
        <f t="shared" si="42"/>
        <v>0</v>
      </c>
      <c r="O220" s="466">
        <f t="shared" si="42"/>
        <v>0</v>
      </c>
      <c r="P220" s="466">
        <f t="shared" si="42"/>
        <v>0</v>
      </c>
      <c r="Q220" s="441"/>
      <c r="R220" s="437"/>
      <c r="S220" s="437"/>
      <c r="T220" s="448"/>
      <c r="U220" s="441"/>
      <c r="V220" s="441"/>
      <c r="W220" s="441"/>
      <c r="X220" s="441"/>
      <c r="Y220" s="441"/>
      <c r="Z220" s="441"/>
    </row>
    <row r="221" spans="1:26" outlineLevel="1">
      <c r="A221" s="440"/>
      <c r="B221" s="440"/>
      <c r="C221" s="440"/>
      <c r="D221" s="440"/>
      <c r="E221" s="449">
        <f>Asset11</f>
        <v>0</v>
      </c>
      <c r="F221" s="450"/>
      <c r="G221" s="465">
        <f t="shared" si="32"/>
        <v>0</v>
      </c>
      <c r="H221" s="466">
        <f t="shared" ref="H221:P221" si="43">H153-H187</f>
        <v>0</v>
      </c>
      <c r="I221" s="466">
        <f t="shared" si="43"/>
        <v>0</v>
      </c>
      <c r="J221" s="466">
        <f t="shared" si="43"/>
        <v>0</v>
      </c>
      <c r="K221" s="466">
        <f t="shared" si="43"/>
        <v>0</v>
      </c>
      <c r="L221" s="466">
        <f t="shared" si="43"/>
        <v>0</v>
      </c>
      <c r="M221" s="466">
        <f t="shared" si="43"/>
        <v>0</v>
      </c>
      <c r="N221" s="466">
        <f t="shared" si="43"/>
        <v>0</v>
      </c>
      <c r="O221" s="466">
        <f t="shared" si="43"/>
        <v>0</v>
      </c>
      <c r="P221" s="466">
        <f t="shared" si="43"/>
        <v>0</v>
      </c>
      <c r="Q221" s="441"/>
      <c r="R221" s="437"/>
      <c r="S221" s="437"/>
      <c r="T221" s="448"/>
      <c r="U221" s="441"/>
      <c r="V221" s="441"/>
      <c r="W221" s="441"/>
      <c r="X221" s="441"/>
      <c r="Y221" s="441"/>
      <c r="Z221" s="441"/>
    </row>
    <row r="222" spans="1:26" outlineLevel="1">
      <c r="A222" s="440"/>
      <c r="B222" s="440"/>
      <c r="C222" s="440"/>
      <c r="D222" s="440"/>
      <c r="E222" s="449" t="str">
        <f>Asset12</f>
        <v>Commercial Buildings</v>
      </c>
      <c r="F222" s="450"/>
      <c r="G222" s="465">
        <f t="shared" si="32"/>
        <v>5.6584694525284993</v>
      </c>
      <c r="H222" s="466">
        <f t="shared" ref="H222:P222" si="44">H154-H188</f>
        <v>3.2173785323225488</v>
      </c>
      <c r="I222" s="466">
        <f t="shared" si="44"/>
        <v>2.9996738750330114</v>
      </c>
      <c r="J222" s="466">
        <f t="shared" si="44"/>
        <v>2.7742298076150567</v>
      </c>
      <c r="K222" s="466">
        <f t="shared" si="44"/>
        <v>2.98626114730562</v>
      </c>
      <c r="L222" s="466">
        <f t="shared" si="44"/>
        <v>0</v>
      </c>
      <c r="M222" s="466">
        <f t="shared" si="44"/>
        <v>0</v>
      </c>
      <c r="N222" s="466">
        <f t="shared" si="44"/>
        <v>0</v>
      </c>
      <c r="O222" s="466">
        <f t="shared" si="44"/>
        <v>0</v>
      </c>
      <c r="P222" s="466">
        <f t="shared" si="44"/>
        <v>0</v>
      </c>
      <c r="Q222" s="441"/>
      <c r="R222" s="437"/>
      <c r="S222" s="437"/>
      <c r="T222" s="448"/>
      <c r="U222" s="441"/>
      <c r="V222" s="441"/>
      <c r="W222" s="441"/>
      <c r="X222" s="441"/>
      <c r="Y222" s="441"/>
      <c r="Z222" s="441"/>
    </row>
    <row r="223" spans="1:26" outlineLevel="1">
      <c r="A223" s="440"/>
      <c r="B223" s="440"/>
      <c r="C223" s="440"/>
      <c r="D223" s="440"/>
      <c r="E223" s="449" t="str">
        <f>Asset13</f>
        <v>Computer Equipment</v>
      </c>
      <c r="F223" s="450"/>
      <c r="G223" s="465">
        <f t="shared" si="32"/>
        <v>16.942896169929149</v>
      </c>
      <c r="H223" s="466">
        <f t="shared" ref="H223:P223" si="45">H155-H189</f>
        <v>16.121973112899752</v>
      </c>
      <c r="I223" s="466">
        <f t="shared" si="45"/>
        <v>14.799273049611598</v>
      </c>
      <c r="J223" s="466">
        <f t="shared" si="45"/>
        <v>13.773364740862709</v>
      </c>
      <c r="K223" s="466">
        <f t="shared" si="45"/>
        <v>17.283677696717216</v>
      </c>
      <c r="L223" s="466">
        <f t="shared" si="45"/>
        <v>0</v>
      </c>
      <c r="M223" s="466">
        <f t="shared" si="45"/>
        <v>0</v>
      </c>
      <c r="N223" s="466">
        <f t="shared" si="45"/>
        <v>0</v>
      </c>
      <c r="O223" s="466">
        <f t="shared" si="45"/>
        <v>0</v>
      </c>
      <c r="P223" s="466">
        <f t="shared" si="45"/>
        <v>0</v>
      </c>
      <c r="Q223" s="441"/>
      <c r="R223" s="437"/>
      <c r="S223" s="437"/>
      <c r="T223" s="448"/>
      <c r="U223" s="441"/>
      <c r="V223" s="441"/>
      <c r="W223" s="441"/>
      <c r="X223" s="441"/>
      <c r="Y223" s="441"/>
      <c r="Z223" s="441"/>
    </row>
    <row r="224" spans="1:26" outlineLevel="1">
      <c r="A224" s="440"/>
      <c r="B224" s="440"/>
      <c r="C224" s="440"/>
      <c r="D224" s="440"/>
      <c r="E224" s="449" t="str">
        <f>Asset14</f>
        <v>Office Furniture &amp; Miscellaneous</v>
      </c>
      <c r="F224" s="450"/>
      <c r="G224" s="465">
        <f t="shared" si="32"/>
        <v>6.2147186429194756E-3</v>
      </c>
      <c r="H224" s="466">
        <f t="shared" ref="H224:P224" si="46">H156-H190</f>
        <v>6.2630417646287913E-3</v>
      </c>
      <c r="I224" s="466">
        <f t="shared" si="46"/>
        <v>6.2951998694049903E-3</v>
      </c>
      <c r="J224" s="466">
        <f t="shared" si="46"/>
        <v>6.4405143713313186E-3</v>
      </c>
      <c r="K224" s="466">
        <f t="shared" si="46"/>
        <v>6.539640700625929E-3</v>
      </c>
      <c r="L224" s="466">
        <f t="shared" si="46"/>
        <v>0</v>
      </c>
      <c r="M224" s="466">
        <f t="shared" si="46"/>
        <v>0</v>
      </c>
      <c r="N224" s="466">
        <f t="shared" si="46"/>
        <v>0</v>
      </c>
      <c r="O224" s="466">
        <f t="shared" si="46"/>
        <v>0</v>
      </c>
      <c r="P224" s="466">
        <f t="shared" si="46"/>
        <v>0</v>
      </c>
      <c r="Q224" s="441"/>
      <c r="R224" s="437"/>
      <c r="S224" s="437"/>
      <c r="T224" s="448"/>
      <c r="U224" s="441"/>
      <c r="V224" s="441"/>
      <c r="W224" s="441"/>
      <c r="X224" s="441"/>
      <c r="Y224" s="441"/>
      <c r="Z224" s="441"/>
    </row>
    <row r="225" spans="1:26" outlineLevel="1">
      <c r="A225" s="440"/>
      <c r="B225" s="440"/>
      <c r="C225" s="440"/>
      <c r="D225" s="440"/>
      <c r="E225" s="449" t="str">
        <f>Asset15</f>
        <v>Office Machines</v>
      </c>
      <c r="F225" s="450"/>
      <c r="G225" s="465">
        <f t="shared" si="32"/>
        <v>0</v>
      </c>
      <c r="H225" s="466">
        <f t="shared" ref="H225:P225" si="47">H157-H191</f>
        <v>0</v>
      </c>
      <c r="I225" s="466">
        <f t="shared" si="47"/>
        <v>0</v>
      </c>
      <c r="J225" s="466">
        <f t="shared" si="47"/>
        <v>0</v>
      </c>
      <c r="K225" s="466">
        <f t="shared" si="47"/>
        <v>0</v>
      </c>
      <c r="L225" s="466">
        <f t="shared" si="47"/>
        <v>0</v>
      </c>
      <c r="M225" s="466">
        <f t="shared" si="47"/>
        <v>0</v>
      </c>
      <c r="N225" s="466">
        <f t="shared" si="47"/>
        <v>0</v>
      </c>
      <c r="O225" s="466">
        <f t="shared" si="47"/>
        <v>0</v>
      </c>
      <c r="P225" s="466">
        <f t="shared" si="47"/>
        <v>0</v>
      </c>
      <c r="Q225" s="441"/>
      <c r="R225" s="437"/>
      <c r="S225" s="437"/>
      <c r="T225" s="448"/>
      <c r="U225" s="441"/>
      <c r="V225" s="441"/>
      <c r="W225" s="441"/>
      <c r="X225" s="441"/>
      <c r="Y225" s="441"/>
      <c r="Z225" s="441"/>
    </row>
    <row r="226" spans="1:26" outlineLevel="1">
      <c r="A226" s="440"/>
      <c r="B226" s="440"/>
      <c r="C226" s="440"/>
      <c r="D226" s="440"/>
      <c r="E226" s="449" t="str">
        <f>Asset16</f>
        <v>Vehicles</v>
      </c>
      <c r="F226" s="450"/>
      <c r="G226" s="465">
        <f t="shared" si="32"/>
        <v>2.3437432986239362</v>
      </c>
      <c r="H226" s="466">
        <f t="shared" ref="H226:P226" si="48">H158-H192</f>
        <v>2.5591535629530742</v>
      </c>
      <c r="I226" s="466">
        <f t="shared" si="48"/>
        <v>3.2778150831786621</v>
      </c>
      <c r="J226" s="466">
        <f t="shared" si="48"/>
        <v>2.5296522233467273</v>
      </c>
      <c r="K226" s="466">
        <f t="shared" si="48"/>
        <v>3.5048161769666231</v>
      </c>
      <c r="L226" s="466">
        <f t="shared" si="48"/>
        <v>0</v>
      </c>
      <c r="M226" s="466">
        <f t="shared" si="48"/>
        <v>0</v>
      </c>
      <c r="N226" s="466">
        <f t="shared" si="48"/>
        <v>0</v>
      </c>
      <c r="O226" s="466">
        <f t="shared" si="48"/>
        <v>0</v>
      </c>
      <c r="P226" s="466">
        <f t="shared" si="48"/>
        <v>0</v>
      </c>
      <c r="Q226" s="441"/>
      <c r="R226" s="437"/>
      <c r="S226" s="437"/>
      <c r="T226" s="448"/>
      <c r="U226" s="441"/>
      <c r="V226" s="441"/>
      <c r="W226" s="441"/>
      <c r="X226" s="441"/>
      <c r="Y226" s="441"/>
      <c r="Z226" s="441"/>
    </row>
    <row r="227" spans="1:26" outlineLevel="1">
      <c r="A227" s="440"/>
      <c r="B227" s="440"/>
      <c r="C227" s="440"/>
      <c r="D227" s="440"/>
      <c r="E227" s="449" t="str">
        <f>Asset17</f>
        <v>Moveable Plant</v>
      </c>
      <c r="F227" s="450"/>
      <c r="G227" s="465">
        <f t="shared" si="32"/>
        <v>1.9013853311882336</v>
      </c>
      <c r="H227" s="466">
        <f t="shared" ref="H227:P227" si="49">H159-H193</f>
        <v>1.7583718100727082</v>
      </c>
      <c r="I227" s="466">
        <f t="shared" si="49"/>
        <v>1.666175717136158</v>
      </c>
      <c r="J227" s="466">
        <f t="shared" si="49"/>
        <v>1.767726398592687</v>
      </c>
      <c r="K227" s="466">
        <f t="shared" si="49"/>
        <v>1.8018103966033843</v>
      </c>
      <c r="L227" s="466">
        <f t="shared" si="49"/>
        <v>0</v>
      </c>
      <c r="M227" s="466">
        <f t="shared" si="49"/>
        <v>0</v>
      </c>
      <c r="N227" s="466">
        <f t="shared" si="49"/>
        <v>0</v>
      </c>
      <c r="O227" s="466">
        <f t="shared" si="49"/>
        <v>0</v>
      </c>
      <c r="P227" s="466">
        <f t="shared" si="49"/>
        <v>0</v>
      </c>
      <c r="Q227" s="441"/>
      <c r="R227" s="437"/>
      <c r="S227" s="437"/>
      <c r="T227" s="448"/>
      <c r="U227" s="441"/>
      <c r="V227" s="441"/>
      <c r="W227" s="441"/>
      <c r="X227" s="441"/>
      <c r="Y227" s="441"/>
      <c r="Z227" s="441"/>
    </row>
    <row r="228" spans="1:26" outlineLevel="1">
      <c r="A228" s="440"/>
      <c r="B228" s="440"/>
      <c r="C228" s="440"/>
      <c r="D228" s="440"/>
      <c r="E228" s="449" t="str">
        <f>Asset18</f>
        <v>Insurance Spares</v>
      </c>
      <c r="F228" s="450"/>
      <c r="G228" s="465">
        <f t="shared" si="32"/>
        <v>0</v>
      </c>
      <c r="H228" s="466">
        <f t="shared" ref="H228:P228" si="50">H160-H194</f>
        <v>0</v>
      </c>
      <c r="I228" s="466">
        <f t="shared" si="50"/>
        <v>0</v>
      </c>
      <c r="J228" s="466">
        <f t="shared" si="50"/>
        <v>0</v>
      </c>
      <c r="K228" s="466">
        <f t="shared" si="50"/>
        <v>0</v>
      </c>
      <c r="L228" s="466">
        <f t="shared" si="50"/>
        <v>0</v>
      </c>
      <c r="M228" s="466">
        <f t="shared" si="50"/>
        <v>0</v>
      </c>
      <c r="N228" s="466">
        <f t="shared" si="50"/>
        <v>0</v>
      </c>
      <c r="O228" s="466">
        <f t="shared" si="50"/>
        <v>0</v>
      </c>
      <c r="P228" s="466">
        <f t="shared" si="50"/>
        <v>0</v>
      </c>
      <c r="Q228" s="441"/>
      <c r="R228" s="437"/>
      <c r="S228" s="437"/>
      <c r="T228" s="448"/>
      <c r="U228" s="441"/>
      <c r="V228" s="441"/>
      <c r="W228" s="441"/>
      <c r="X228" s="441"/>
      <c r="Y228" s="441"/>
      <c r="Z228" s="441"/>
    </row>
    <row r="229" spans="1:26" outlineLevel="1">
      <c r="A229" s="440"/>
      <c r="B229" s="440"/>
      <c r="C229" s="440"/>
      <c r="D229" s="440"/>
      <c r="E229" s="449" t="str">
        <f>Asset19</f>
        <v>-</v>
      </c>
      <c r="F229" s="450"/>
      <c r="G229" s="465">
        <f t="shared" si="32"/>
        <v>0</v>
      </c>
      <c r="H229" s="466">
        <f t="shared" ref="H229:P229" si="51">H161-H195</f>
        <v>0</v>
      </c>
      <c r="I229" s="466">
        <f t="shared" si="51"/>
        <v>0</v>
      </c>
      <c r="J229" s="466">
        <f t="shared" si="51"/>
        <v>0</v>
      </c>
      <c r="K229" s="466">
        <f t="shared" si="51"/>
        <v>0</v>
      </c>
      <c r="L229" s="466">
        <f t="shared" si="51"/>
        <v>0</v>
      </c>
      <c r="M229" s="466">
        <f t="shared" si="51"/>
        <v>0</v>
      </c>
      <c r="N229" s="466">
        <f t="shared" si="51"/>
        <v>0</v>
      </c>
      <c r="O229" s="466">
        <f t="shared" si="51"/>
        <v>0</v>
      </c>
      <c r="P229" s="466">
        <f t="shared" si="51"/>
        <v>0</v>
      </c>
      <c r="Q229" s="441"/>
      <c r="R229" s="437"/>
      <c r="S229" s="437"/>
      <c r="T229" s="448"/>
      <c r="U229" s="441"/>
      <c r="V229" s="441"/>
      <c r="W229" s="441"/>
      <c r="X229" s="441"/>
      <c r="Y229" s="441"/>
      <c r="Z229" s="441"/>
    </row>
    <row r="230" spans="1:26" outlineLevel="1">
      <c r="A230" s="440"/>
      <c r="B230" s="440"/>
      <c r="C230" s="440"/>
      <c r="D230" s="440"/>
      <c r="E230" s="449" t="str">
        <f>Asset20</f>
        <v>Equity raising costs</v>
      </c>
      <c r="F230" s="450"/>
      <c r="G230" s="465">
        <f t="shared" si="32"/>
        <v>0.91291378237287901</v>
      </c>
      <c r="H230" s="466">
        <f t="shared" ref="H230:P230" si="52">H162-H196</f>
        <v>0</v>
      </c>
      <c r="I230" s="466">
        <f t="shared" si="52"/>
        <v>0</v>
      </c>
      <c r="J230" s="466">
        <f t="shared" si="52"/>
        <v>0</v>
      </c>
      <c r="K230" s="466">
        <f t="shared" si="52"/>
        <v>0</v>
      </c>
      <c r="L230" s="466">
        <f t="shared" si="52"/>
        <v>0</v>
      </c>
      <c r="M230" s="466">
        <f t="shared" si="52"/>
        <v>0</v>
      </c>
      <c r="N230" s="466">
        <f t="shared" si="52"/>
        <v>0</v>
      </c>
      <c r="O230" s="466">
        <f t="shared" si="52"/>
        <v>0</v>
      </c>
      <c r="P230" s="466">
        <f t="shared" si="52"/>
        <v>0</v>
      </c>
      <c r="Q230" s="441"/>
      <c r="R230" s="437"/>
      <c r="S230" s="437"/>
      <c r="T230" s="448"/>
      <c r="U230" s="441"/>
      <c r="V230" s="441"/>
      <c r="W230" s="441"/>
      <c r="X230" s="441"/>
      <c r="Y230" s="441"/>
      <c r="Z230" s="441"/>
    </row>
    <row r="231" spans="1:26" outlineLevel="1">
      <c r="A231" s="440"/>
      <c r="B231" s="440"/>
      <c r="C231" s="440"/>
      <c r="D231" s="440"/>
      <c r="E231" s="449">
        <f>Asset21</f>
        <v>0</v>
      </c>
      <c r="F231" s="450"/>
      <c r="G231" s="465">
        <f t="shared" si="32"/>
        <v>0</v>
      </c>
      <c r="H231" s="466">
        <f t="shared" ref="H231:P231" si="53">H163-H197</f>
        <v>0</v>
      </c>
      <c r="I231" s="466">
        <f t="shared" si="53"/>
        <v>0</v>
      </c>
      <c r="J231" s="466">
        <f t="shared" si="53"/>
        <v>0</v>
      </c>
      <c r="K231" s="466">
        <f t="shared" si="53"/>
        <v>0</v>
      </c>
      <c r="L231" s="466">
        <f t="shared" si="53"/>
        <v>0</v>
      </c>
      <c r="M231" s="466">
        <f t="shared" si="53"/>
        <v>0</v>
      </c>
      <c r="N231" s="466">
        <f t="shared" si="53"/>
        <v>0</v>
      </c>
      <c r="O231" s="466">
        <f t="shared" si="53"/>
        <v>0</v>
      </c>
      <c r="P231" s="466">
        <f t="shared" si="53"/>
        <v>0</v>
      </c>
      <c r="Q231" s="441"/>
      <c r="R231" s="437"/>
      <c r="S231" s="437"/>
      <c r="T231" s="448"/>
      <c r="U231" s="441"/>
      <c r="V231" s="441"/>
      <c r="W231" s="441"/>
      <c r="X231" s="441"/>
      <c r="Y231" s="441"/>
      <c r="Z231" s="441"/>
    </row>
    <row r="232" spans="1:26" hidden="1" outlineLevel="1">
      <c r="A232" s="440"/>
      <c r="B232" s="440"/>
      <c r="C232" s="440"/>
      <c r="D232" s="440"/>
      <c r="E232" s="449">
        <f>Asset22</f>
        <v>0</v>
      </c>
      <c r="F232" s="450"/>
      <c r="G232" s="465">
        <f t="shared" si="32"/>
        <v>0</v>
      </c>
      <c r="H232" s="466">
        <f t="shared" ref="H232:P232" si="54">H164-H198</f>
        <v>0</v>
      </c>
      <c r="I232" s="466">
        <f t="shared" si="54"/>
        <v>0</v>
      </c>
      <c r="J232" s="466">
        <f t="shared" si="54"/>
        <v>0</v>
      </c>
      <c r="K232" s="466">
        <f t="shared" si="54"/>
        <v>0</v>
      </c>
      <c r="L232" s="466">
        <f t="shared" si="54"/>
        <v>0</v>
      </c>
      <c r="M232" s="466">
        <f t="shared" si="54"/>
        <v>0</v>
      </c>
      <c r="N232" s="466">
        <f t="shared" si="54"/>
        <v>0</v>
      </c>
      <c r="O232" s="466">
        <f t="shared" si="54"/>
        <v>0</v>
      </c>
      <c r="P232" s="466">
        <f t="shared" si="54"/>
        <v>0</v>
      </c>
      <c r="Q232" s="441"/>
      <c r="R232" s="437"/>
      <c r="S232" s="437"/>
      <c r="T232" s="448"/>
      <c r="U232" s="441"/>
      <c r="V232" s="441"/>
      <c r="W232" s="441"/>
      <c r="X232" s="441"/>
      <c r="Y232" s="441"/>
      <c r="Z232" s="441"/>
    </row>
    <row r="233" spans="1:26" hidden="1" outlineLevel="1">
      <c r="A233" s="440"/>
      <c r="B233" s="440"/>
      <c r="C233" s="440"/>
      <c r="D233" s="440"/>
      <c r="E233" s="449">
        <f>Asset23</f>
        <v>0</v>
      </c>
      <c r="F233" s="450"/>
      <c r="G233" s="465">
        <f t="shared" si="32"/>
        <v>0</v>
      </c>
      <c r="H233" s="466">
        <f t="shared" ref="H233:P233" si="55">H165-H199</f>
        <v>0</v>
      </c>
      <c r="I233" s="466">
        <f t="shared" si="55"/>
        <v>0</v>
      </c>
      <c r="J233" s="466">
        <f t="shared" si="55"/>
        <v>0</v>
      </c>
      <c r="K233" s="466">
        <f t="shared" si="55"/>
        <v>0</v>
      </c>
      <c r="L233" s="466">
        <f t="shared" si="55"/>
        <v>0</v>
      </c>
      <c r="M233" s="466">
        <f t="shared" si="55"/>
        <v>0</v>
      </c>
      <c r="N233" s="466">
        <f t="shared" si="55"/>
        <v>0</v>
      </c>
      <c r="O233" s="466">
        <f t="shared" si="55"/>
        <v>0</v>
      </c>
      <c r="P233" s="466">
        <f t="shared" si="55"/>
        <v>0</v>
      </c>
      <c r="Q233" s="441"/>
      <c r="R233" s="437"/>
      <c r="S233" s="437"/>
      <c r="T233" s="448"/>
      <c r="U233" s="441"/>
      <c r="V233" s="441"/>
      <c r="W233" s="441"/>
      <c r="X233" s="441"/>
      <c r="Y233" s="441"/>
      <c r="Z233" s="441"/>
    </row>
    <row r="234" spans="1:26" hidden="1" outlineLevel="1">
      <c r="A234" s="440"/>
      <c r="B234" s="440"/>
      <c r="C234" s="440"/>
      <c r="D234" s="440"/>
      <c r="E234" s="449">
        <f>Asset24</f>
        <v>0</v>
      </c>
      <c r="F234" s="450"/>
      <c r="G234" s="465">
        <f t="shared" si="32"/>
        <v>0</v>
      </c>
      <c r="H234" s="466">
        <f t="shared" ref="H234:P234" si="56">H166-H200</f>
        <v>0</v>
      </c>
      <c r="I234" s="466">
        <f t="shared" si="56"/>
        <v>0</v>
      </c>
      <c r="J234" s="466">
        <f t="shared" si="56"/>
        <v>0</v>
      </c>
      <c r="K234" s="466">
        <f t="shared" si="56"/>
        <v>0</v>
      </c>
      <c r="L234" s="466">
        <f t="shared" si="56"/>
        <v>0</v>
      </c>
      <c r="M234" s="466">
        <f t="shared" si="56"/>
        <v>0</v>
      </c>
      <c r="N234" s="466">
        <f t="shared" si="56"/>
        <v>0</v>
      </c>
      <c r="O234" s="466">
        <f t="shared" si="56"/>
        <v>0</v>
      </c>
      <c r="P234" s="466">
        <f t="shared" si="56"/>
        <v>0</v>
      </c>
      <c r="Q234" s="441"/>
      <c r="R234" s="437"/>
      <c r="S234" s="437"/>
      <c r="T234" s="448"/>
      <c r="U234" s="441"/>
      <c r="V234" s="441"/>
      <c r="W234" s="441"/>
      <c r="X234" s="441"/>
      <c r="Y234" s="441"/>
      <c r="Z234" s="441"/>
    </row>
    <row r="235" spans="1:26" hidden="1" outlineLevel="1">
      <c r="A235" s="440"/>
      <c r="B235" s="440"/>
      <c r="C235" s="440"/>
      <c r="D235" s="440"/>
      <c r="E235" s="449">
        <f>Asset25</f>
        <v>0</v>
      </c>
      <c r="F235" s="450"/>
      <c r="G235" s="465">
        <f t="shared" si="32"/>
        <v>0</v>
      </c>
      <c r="H235" s="466">
        <f t="shared" ref="H235:P235" si="57">H167-H201</f>
        <v>0</v>
      </c>
      <c r="I235" s="466">
        <f t="shared" si="57"/>
        <v>0</v>
      </c>
      <c r="J235" s="466">
        <f t="shared" si="57"/>
        <v>0</v>
      </c>
      <c r="K235" s="466">
        <f t="shared" si="57"/>
        <v>0</v>
      </c>
      <c r="L235" s="466">
        <f t="shared" si="57"/>
        <v>0</v>
      </c>
      <c r="M235" s="466">
        <f t="shared" si="57"/>
        <v>0</v>
      </c>
      <c r="N235" s="466">
        <f t="shared" si="57"/>
        <v>0</v>
      </c>
      <c r="O235" s="466">
        <f t="shared" si="57"/>
        <v>0</v>
      </c>
      <c r="P235" s="466">
        <f t="shared" si="57"/>
        <v>0</v>
      </c>
      <c r="Q235" s="441"/>
      <c r="R235" s="437"/>
      <c r="S235" s="437"/>
      <c r="T235" s="448"/>
      <c r="U235" s="441"/>
      <c r="V235" s="441"/>
      <c r="W235" s="441"/>
      <c r="X235" s="441"/>
      <c r="Y235" s="441"/>
      <c r="Z235" s="441"/>
    </row>
    <row r="236" spans="1:26" hidden="1" outlineLevel="1">
      <c r="A236" s="440"/>
      <c r="B236" s="440"/>
      <c r="C236" s="440"/>
      <c r="D236" s="440"/>
      <c r="E236" s="449">
        <f>Asset26</f>
        <v>0</v>
      </c>
      <c r="F236" s="450"/>
      <c r="G236" s="465">
        <f t="shared" si="32"/>
        <v>0</v>
      </c>
      <c r="H236" s="466">
        <f t="shared" ref="H236:P236" si="58">H168-H202</f>
        <v>0</v>
      </c>
      <c r="I236" s="466">
        <f t="shared" si="58"/>
        <v>0</v>
      </c>
      <c r="J236" s="466">
        <f t="shared" si="58"/>
        <v>0</v>
      </c>
      <c r="K236" s="466">
        <f t="shared" si="58"/>
        <v>0</v>
      </c>
      <c r="L236" s="466">
        <f t="shared" si="58"/>
        <v>0</v>
      </c>
      <c r="M236" s="466">
        <f t="shared" si="58"/>
        <v>0</v>
      </c>
      <c r="N236" s="466">
        <f t="shared" si="58"/>
        <v>0</v>
      </c>
      <c r="O236" s="466">
        <f t="shared" si="58"/>
        <v>0</v>
      </c>
      <c r="P236" s="466">
        <f t="shared" si="58"/>
        <v>0</v>
      </c>
      <c r="Q236" s="441"/>
      <c r="R236" s="437"/>
      <c r="S236" s="437"/>
      <c r="T236" s="448"/>
      <c r="U236" s="441"/>
      <c r="V236" s="441"/>
      <c r="W236" s="441"/>
      <c r="X236" s="441"/>
      <c r="Y236" s="441"/>
      <c r="Z236" s="441"/>
    </row>
    <row r="237" spans="1:26" hidden="1" outlineLevel="1">
      <c r="A237" s="440"/>
      <c r="B237" s="440"/>
      <c r="C237" s="440"/>
      <c r="D237" s="440"/>
      <c r="E237" s="449">
        <f>Asset27</f>
        <v>0</v>
      </c>
      <c r="F237" s="450"/>
      <c r="G237" s="465">
        <f t="shared" si="32"/>
        <v>0</v>
      </c>
      <c r="H237" s="466">
        <f t="shared" ref="H237:P237" si="59">H169-H203</f>
        <v>0</v>
      </c>
      <c r="I237" s="466">
        <f t="shared" si="59"/>
        <v>0</v>
      </c>
      <c r="J237" s="466">
        <f t="shared" si="59"/>
        <v>0</v>
      </c>
      <c r="K237" s="466">
        <f t="shared" si="59"/>
        <v>0</v>
      </c>
      <c r="L237" s="466">
        <f t="shared" si="59"/>
        <v>0</v>
      </c>
      <c r="M237" s="466">
        <f t="shared" si="59"/>
        <v>0</v>
      </c>
      <c r="N237" s="466">
        <f t="shared" si="59"/>
        <v>0</v>
      </c>
      <c r="O237" s="466">
        <f t="shared" si="59"/>
        <v>0</v>
      </c>
      <c r="P237" s="466">
        <f t="shared" si="59"/>
        <v>0</v>
      </c>
      <c r="Q237" s="441"/>
      <c r="R237" s="437"/>
      <c r="S237" s="437"/>
      <c r="T237" s="448"/>
      <c r="U237" s="441"/>
      <c r="V237" s="441"/>
      <c r="W237" s="441"/>
      <c r="X237" s="441"/>
      <c r="Y237" s="441"/>
      <c r="Z237" s="441"/>
    </row>
    <row r="238" spans="1:26" hidden="1" outlineLevel="1">
      <c r="A238" s="440"/>
      <c r="B238" s="440"/>
      <c r="C238" s="440"/>
      <c r="D238" s="440"/>
      <c r="E238" s="449">
        <f>Asset28</f>
        <v>0</v>
      </c>
      <c r="F238" s="450"/>
      <c r="G238" s="465">
        <f t="shared" si="32"/>
        <v>0</v>
      </c>
      <c r="H238" s="466">
        <f t="shared" ref="H238:P238" si="60">H170-H204</f>
        <v>0</v>
      </c>
      <c r="I238" s="466">
        <f t="shared" si="60"/>
        <v>0</v>
      </c>
      <c r="J238" s="466">
        <f t="shared" si="60"/>
        <v>0</v>
      </c>
      <c r="K238" s="466">
        <f t="shared" si="60"/>
        <v>0</v>
      </c>
      <c r="L238" s="466">
        <f t="shared" si="60"/>
        <v>0</v>
      </c>
      <c r="M238" s="466">
        <f t="shared" si="60"/>
        <v>0</v>
      </c>
      <c r="N238" s="466">
        <f t="shared" si="60"/>
        <v>0</v>
      </c>
      <c r="O238" s="466">
        <f t="shared" si="60"/>
        <v>0</v>
      </c>
      <c r="P238" s="466">
        <f t="shared" si="60"/>
        <v>0</v>
      </c>
      <c r="Q238" s="441"/>
      <c r="R238" s="437"/>
      <c r="S238" s="437"/>
      <c r="T238" s="448"/>
      <c r="U238" s="441"/>
      <c r="V238" s="441"/>
      <c r="W238" s="441"/>
      <c r="X238" s="441"/>
      <c r="Y238" s="441"/>
      <c r="Z238" s="441"/>
    </row>
    <row r="239" spans="1:26" hidden="1" outlineLevel="1">
      <c r="A239" s="440"/>
      <c r="B239" s="440"/>
      <c r="C239" s="440"/>
      <c r="D239" s="440"/>
      <c r="E239" s="449">
        <f>Asset29</f>
        <v>0</v>
      </c>
      <c r="F239" s="450"/>
      <c r="G239" s="465">
        <f t="shared" ref="G239:P239" si="61">G171-G205</f>
        <v>0</v>
      </c>
      <c r="H239" s="466">
        <f t="shared" si="61"/>
        <v>0</v>
      </c>
      <c r="I239" s="466">
        <f t="shared" si="61"/>
        <v>0</v>
      </c>
      <c r="J239" s="466">
        <f t="shared" si="61"/>
        <v>0</v>
      </c>
      <c r="K239" s="466">
        <f t="shared" si="61"/>
        <v>0</v>
      </c>
      <c r="L239" s="466">
        <f t="shared" si="61"/>
        <v>0</v>
      </c>
      <c r="M239" s="466">
        <f t="shared" si="61"/>
        <v>0</v>
      </c>
      <c r="N239" s="466">
        <f t="shared" si="61"/>
        <v>0</v>
      </c>
      <c r="O239" s="466">
        <f t="shared" si="61"/>
        <v>0</v>
      </c>
      <c r="P239" s="466">
        <f t="shared" si="61"/>
        <v>0</v>
      </c>
      <c r="Q239" s="441"/>
      <c r="R239" s="437"/>
      <c r="S239" s="437"/>
      <c r="T239" s="448"/>
      <c r="U239" s="441"/>
      <c r="V239" s="441"/>
      <c r="W239" s="441"/>
      <c r="X239" s="441"/>
      <c r="Y239" s="441"/>
      <c r="Z239" s="441"/>
    </row>
    <row r="240" spans="1:26" hidden="1" outlineLevel="1">
      <c r="A240" s="440"/>
      <c r="B240" s="440"/>
      <c r="C240" s="440"/>
      <c r="D240" s="440"/>
      <c r="E240" s="449">
        <f>Asset30</f>
        <v>0</v>
      </c>
      <c r="F240" s="450"/>
      <c r="G240" s="465">
        <f t="shared" ref="G240:P240" si="62">G172-G206</f>
        <v>0</v>
      </c>
      <c r="H240" s="466">
        <f t="shared" si="62"/>
        <v>0</v>
      </c>
      <c r="I240" s="466">
        <f t="shared" si="62"/>
        <v>0</v>
      </c>
      <c r="J240" s="466">
        <f t="shared" si="62"/>
        <v>0</v>
      </c>
      <c r="K240" s="466">
        <f t="shared" si="62"/>
        <v>0</v>
      </c>
      <c r="L240" s="466">
        <f t="shared" si="62"/>
        <v>0</v>
      </c>
      <c r="M240" s="466">
        <f t="shared" si="62"/>
        <v>0</v>
      </c>
      <c r="N240" s="466">
        <f t="shared" si="62"/>
        <v>0</v>
      </c>
      <c r="O240" s="466">
        <f t="shared" si="62"/>
        <v>0</v>
      </c>
      <c r="P240" s="466">
        <f t="shared" si="62"/>
        <v>0</v>
      </c>
      <c r="Q240" s="441"/>
      <c r="R240" s="437"/>
      <c r="S240" s="437"/>
      <c r="T240" s="448"/>
      <c r="U240" s="441"/>
      <c r="V240" s="441"/>
      <c r="W240" s="441"/>
      <c r="X240" s="441"/>
      <c r="Y240" s="441"/>
      <c r="Z240" s="441"/>
    </row>
    <row r="241" spans="1:26" collapsed="1">
      <c r="A241" s="440"/>
      <c r="B241" s="440"/>
      <c r="C241" s="440"/>
      <c r="D241" s="440"/>
      <c r="E241" s="449" t="s">
        <v>100</v>
      </c>
      <c r="F241" s="449"/>
      <c r="G241" s="456">
        <f>SUM(G211:G240)</f>
        <v>804.16685577915075</v>
      </c>
      <c r="H241" s="456">
        <f t="shared" ref="H241:P241" si="63">SUM(H211:H240)</f>
        <v>477.38481551112426</v>
      </c>
      <c r="I241" s="456">
        <f t="shared" si="63"/>
        <v>342.13600173973941</v>
      </c>
      <c r="J241" s="456">
        <f t="shared" si="63"/>
        <v>516.2373760808365</v>
      </c>
      <c r="K241" s="456">
        <f t="shared" si="63"/>
        <v>548.23826591855925</v>
      </c>
      <c r="L241" s="456">
        <f t="shared" si="63"/>
        <v>0</v>
      </c>
      <c r="M241" s="456">
        <f t="shared" si="63"/>
        <v>0</v>
      </c>
      <c r="N241" s="456">
        <f t="shared" si="63"/>
        <v>0</v>
      </c>
      <c r="O241" s="456">
        <f t="shared" si="63"/>
        <v>0</v>
      </c>
      <c r="P241" s="456">
        <f t="shared" si="63"/>
        <v>0</v>
      </c>
      <c r="Q241" s="461"/>
      <c r="R241" s="437"/>
      <c r="S241" s="437"/>
      <c r="T241" s="448"/>
      <c r="U241" s="441"/>
      <c r="V241" s="441"/>
      <c r="W241" s="441"/>
      <c r="X241" s="441"/>
      <c r="Y241" s="441"/>
      <c r="Z241" s="441"/>
    </row>
    <row r="242" spans="1:26" ht="21" customHeight="1">
      <c r="A242" s="440"/>
      <c r="B242" s="440"/>
      <c r="C242" s="440"/>
      <c r="D242" s="440"/>
      <c r="E242" s="440"/>
      <c r="F242" s="60"/>
      <c r="G242" s="123"/>
      <c r="H242" s="123"/>
      <c r="I242" s="123"/>
      <c r="J242" s="123"/>
      <c r="K242" s="123"/>
      <c r="L242" s="123"/>
      <c r="M242" s="441"/>
      <c r="N242" s="441"/>
      <c r="O242" s="441"/>
      <c r="P242" s="441"/>
      <c r="Q242" s="467">
        <f>SUM(G241:P241)</f>
        <v>2688.1633150294101</v>
      </c>
      <c r="R242" s="440"/>
      <c r="S242" s="437"/>
      <c r="T242" s="448"/>
      <c r="U242" s="441"/>
      <c r="V242" s="441"/>
      <c r="W242" s="441"/>
      <c r="X242" s="441"/>
      <c r="Y242" s="441"/>
      <c r="Z242" s="441"/>
    </row>
    <row r="243" spans="1:26" ht="15" customHeight="1">
      <c r="A243" s="168"/>
      <c r="B243" s="168"/>
      <c r="C243" s="168"/>
      <c r="D243" s="168"/>
      <c r="E243" s="403" t="str">
        <f>"Forecast Operating Expenditure ($m Real "&amp;CONCATENATE(LEFT(Q7, 4)-1 &amp;"-" &amp;IF(Q7&gt;"2009-10",,"0") &amp;RIGHT(Q7,2)-1)&amp;")"</f>
        <v>Forecast Operating Expenditure ($m Real 2011-12)</v>
      </c>
      <c r="F243" s="403"/>
      <c r="G243" s="403"/>
      <c r="H243" s="301"/>
      <c r="I243" s="301"/>
      <c r="J243" s="167"/>
      <c r="K243" s="168"/>
      <c r="L243" s="168"/>
      <c r="M243" s="168"/>
      <c r="N243" s="168"/>
      <c r="O243" s="168"/>
      <c r="P243" s="168"/>
      <c r="Q243" s="168"/>
      <c r="R243" s="168"/>
      <c r="S243" s="437"/>
      <c r="T243" s="448"/>
      <c r="U243" s="441"/>
      <c r="V243" s="441"/>
      <c r="W243" s="441"/>
      <c r="X243" s="441"/>
      <c r="Y243" s="441"/>
      <c r="Z243" s="441"/>
    </row>
    <row r="244" spans="1:26">
      <c r="A244" s="440"/>
      <c r="B244" s="440"/>
      <c r="C244" s="440"/>
      <c r="D244" s="440"/>
      <c r="E244" s="60" t="s">
        <v>61</v>
      </c>
      <c r="F244" s="441"/>
      <c r="G244" s="302" t="str">
        <f>G40</f>
        <v>2012-13</v>
      </c>
      <c r="H244" s="302" t="str">
        <f t="shared" ref="H244:P244" si="64">H40</f>
        <v>2013-14</v>
      </c>
      <c r="I244" s="302" t="str">
        <f t="shared" si="64"/>
        <v>2014-15</v>
      </c>
      <c r="J244" s="302" t="str">
        <f t="shared" si="64"/>
        <v>2015-16</v>
      </c>
      <c r="K244" s="302" t="str">
        <f t="shared" si="64"/>
        <v>2016-17</v>
      </c>
      <c r="L244" s="302" t="str">
        <f t="shared" si="64"/>
        <v>2017-18</v>
      </c>
      <c r="M244" s="302" t="str">
        <f t="shared" si="64"/>
        <v>2018-19</v>
      </c>
      <c r="N244" s="302" t="str">
        <f t="shared" si="64"/>
        <v>2019-20</v>
      </c>
      <c r="O244" s="302" t="str">
        <f t="shared" si="64"/>
        <v>2020-21</v>
      </c>
      <c r="P244" s="302" t="str">
        <f t="shared" si="64"/>
        <v>2021-22</v>
      </c>
      <c r="Q244" s="441"/>
      <c r="R244" s="440"/>
      <c r="S244" s="437"/>
      <c r="T244" s="448"/>
      <c r="U244" s="441"/>
      <c r="V244" s="441"/>
      <c r="W244" s="441"/>
      <c r="X244" s="441"/>
      <c r="Y244" s="441"/>
      <c r="Z244" s="441"/>
    </row>
    <row r="245" spans="1:26" ht="15" customHeight="1">
      <c r="A245" s="440"/>
      <c r="B245" s="440"/>
      <c r="C245" s="440"/>
      <c r="D245" s="440"/>
      <c r="E245" s="449" t="s">
        <v>128</v>
      </c>
      <c r="F245" s="520"/>
      <c r="G245" s="524">
        <v>167.62879794800472</v>
      </c>
      <c r="H245" s="524">
        <v>170.50173203787492</v>
      </c>
      <c r="I245" s="524">
        <v>172.31970431313476</v>
      </c>
      <c r="J245" s="524">
        <v>176.09332188746552</v>
      </c>
      <c r="K245" s="524">
        <v>180.00007584983251</v>
      </c>
      <c r="L245" s="468"/>
      <c r="M245" s="458"/>
      <c r="N245" s="458"/>
      <c r="O245" s="458"/>
      <c r="P245" s="458"/>
      <c r="Q245" s="441"/>
      <c r="R245" s="440"/>
      <c r="S245" s="437"/>
      <c r="T245" s="448"/>
      <c r="U245" s="441"/>
      <c r="V245" s="441"/>
      <c r="W245" s="441"/>
      <c r="X245" s="441"/>
      <c r="Y245" s="441"/>
      <c r="Z245" s="441"/>
    </row>
    <row r="246" spans="1:26" ht="15" customHeight="1">
      <c r="A246" s="440"/>
      <c r="B246" s="440"/>
      <c r="C246" s="440"/>
      <c r="D246" s="440"/>
      <c r="E246" s="449" t="s">
        <v>309</v>
      </c>
      <c r="F246" s="520"/>
      <c r="G246" s="525">
        <v>0</v>
      </c>
      <c r="H246" s="525">
        <v>0</v>
      </c>
      <c r="I246" s="525">
        <v>0</v>
      </c>
      <c r="J246" s="525">
        <v>0</v>
      </c>
      <c r="K246" s="525">
        <v>0</v>
      </c>
      <c r="L246" s="469"/>
      <c r="M246" s="460"/>
      <c r="N246" s="460"/>
      <c r="O246" s="460"/>
      <c r="P246" s="460"/>
      <c r="Q246" s="441"/>
      <c r="R246" s="440"/>
      <c r="S246" s="437"/>
      <c r="T246" s="448"/>
      <c r="U246" s="441"/>
      <c r="V246" s="441"/>
      <c r="W246" s="441"/>
      <c r="X246" s="441"/>
      <c r="Y246" s="441"/>
      <c r="Z246" s="441"/>
    </row>
    <row r="247" spans="1:26" ht="15" customHeight="1">
      <c r="A247" s="440"/>
      <c r="B247" s="440"/>
      <c r="C247" s="440"/>
      <c r="D247" s="440"/>
      <c r="E247" s="449" t="s">
        <v>308</v>
      </c>
      <c r="F247" s="520"/>
      <c r="G247" s="525">
        <v>8.6550563450977105</v>
      </c>
      <c r="H247" s="525">
        <v>9.1838293614270032</v>
      </c>
      <c r="I247" s="525">
        <v>9.9164781194194322</v>
      </c>
      <c r="J247" s="525">
        <v>10.446406428629475</v>
      </c>
      <c r="K247" s="525">
        <v>11.180242574694173</v>
      </c>
      <c r="L247" s="469"/>
      <c r="M247" s="460"/>
      <c r="N247" s="460"/>
      <c r="O247" s="460"/>
      <c r="P247" s="460"/>
      <c r="Q247" s="441"/>
      <c r="R247" s="440"/>
      <c r="S247" s="437"/>
      <c r="T247" s="448"/>
      <c r="U247" s="441"/>
      <c r="V247" s="441"/>
      <c r="W247" s="441"/>
      <c r="X247" s="441"/>
      <c r="Y247" s="441"/>
      <c r="Z247" s="441"/>
    </row>
    <row r="248" spans="1:26" ht="15" customHeight="1">
      <c r="A248" s="440"/>
      <c r="B248" s="440"/>
      <c r="C248" s="440"/>
      <c r="D248" s="440"/>
      <c r="E248" s="449" t="s">
        <v>138</v>
      </c>
      <c r="F248" s="520"/>
      <c r="G248" s="526">
        <v>-4.1109948605532987</v>
      </c>
      <c r="H248" s="526">
        <v>-0.41741965269921638</v>
      </c>
      <c r="I248" s="526">
        <v>-2.9369525053248653</v>
      </c>
      <c r="J248" s="526">
        <v>3.4797818706039978</v>
      </c>
      <c r="K248" s="526">
        <v>0</v>
      </c>
      <c r="L248" s="469"/>
      <c r="M248" s="460"/>
      <c r="N248" s="460"/>
      <c r="O248" s="460"/>
      <c r="P248" s="460"/>
      <c r="Q248" s="441"/>
      <c r="R248" s="440"/>
      <c r="S248" s="437"/>
      <c r="T248" s="448"/>
      <c r="U248" s="441"/>
      <c r="V248" s="441"/>
      <c r="W248" s="441"/>
      <c r="X248" s="441"/>
      <c r="Y248" s="441"/>
      <c r="Z248" s="441"/>
    </row>
    <row r="249" spans="1:26" ht="15" customHeight="1">
      <c r="A249" s="440"/>
      <c r="B249" s="440"/>
      <c r="C249" s="440"/>
      <c r="D249" s="440"/>
      <c r="E249" s="449" t="s">
        <v>129</v>
      </c>
      <c r="F249" s="520"/>
      <c r="G249" s="470">
        <f>(Drc*Dv*Assets!F474)/Assets!G7</f>
        <v>3.5372387757692261</v>
      </c>
      <c r="H249" s="470">
        <f>(Drc*Dv*Assets!G474)/Assets!H7</f>
        <v>3.7207325338876656</v>
      </c>
      <c r="I249" s="470">
        <f>(Drc*Dv*Assets!H474)/Assets!I7</f>
        <v>3.8546490630670935</v>
      </c>
      <c r="J249" s="470">
        <f>(Drc*Dv*Assets!I474)/Assets!J7</f>
        <v>4.0049526318727198</v>
      </c>
      <c r="K249" s="470">
        <f>(Drc*Dv*Assets!J474)/Assets!K7</f>
        <v>4.1349165525843672</v>
      </c>
      <c r="L249" s="470">
        <f>IF(L245=0,0,(Drc*Dv*Assets!K474)/Assets!L7)</f>
        <v>0</v>
      </c>
      <c r="M249" s="470">
        <f>IF(M245=0,0,(Drc*Dv*Assets!L474)/Assets!M7)</f>
        <v>0</v>
      </c>
      <c r="N249" s="470">
        <f>IF(N245=0,0,(Drc*Dv*Assets!M474)/Assets!N7)</f>
        <v>0</v>
      </c>
      <c r="O249" s="470">
        <f>IF(O245=0,0,(Drc*Dv*Assets!N474)/Assets!O7)</f>
        <v>0</v>
      </c>
      <c r="P249" s="470">
        <f>IF(P245=0,0,(Drc*Dv*Assets!O474)/Assets!P7)</f>
        <v>0</v>
      </c>
      <c r="Q249" s="441"/>
      <c r="R249" s="440"/>
      <c r="S249" s="437"/>
      <c r="T249" s="448"/>
      <c r="U249" s="441"/>
      <c r="V249" s="441"/>
      <c r="W249" s="441"/>
      <c r="X249" s="441"/>
      <c r="Y249" s="441"/>
      <c r="Z249" s="441"/>
    </row>
    <row r="250" spans="1:26" ht="15" customHeight="1">
      <c r="A250" s="440"/>
      <c r="B250" s="440"/>
      <c r="C250" s="440"/>
      <c r="D250" s="440"/>
      <c r="E250" s="449" t="s">
        <v>100</v>
      </c>
      <c r="F250" s="449"/>
      <c r="G250" s="456">
        <f>SUM(G245:G249)</f>
        <v>175.71009820831836</v>
      </c>
      <c r="H250" s="456">
        <f t="shared" ref="H250:P250" si="65">SUM(H245:H249)</f>
        <v>182.98887428049036</v>
      </c>
      <c r="I250" s="456">
        <f t="shared" si="65"/>
        <v>183.15387899029642</v>
      </c>
      <c r="J250" s="456">
        <f t="shared" si="65"/>
        <v>194.02446281857172</v>
      </c>
      <c r="K250" s="456">
        <f t="shared" si="65"/>
        <v>195.31523497711106</v>
      </c>
      <c r="L250" s="456">
        <f t="shared" si="65"/>
        <v>0</v>
      </c>
      <c r="M250" s="456">
        <f t="shared" si="65"/>
        <v>0</v>
      </c>
      <c r="N250" s="456">
        <f t="shared" si="65"/>
        <v>0</v>
      </c>
      <c r="O250" s="456">
        <f t="shared" si="65"/>
        <v>0</v>
      </c>
      <c r="P250" s="456">
        <f t="shared" si="65"/>
        <v>0</v>
      </c>
      <c r="Q250" s="441"/>
      <c r="R250" s="440"/>
      <c r="S250" s="437"/>
      <c r="T250" s="448"/>
      <c r="U250" s="441"/>
      <c r="V250" s="441"/>
      <c r="W250" s="441"/>
      <c r="X250" s="441"/>
      <c r="Y250" s="441"/>
      <c r="Z250" s="441"/>
    </row>
    <row r="251" spans="1:26" s="441" customFormat="1" ht="21" customHeight="1">
      <c r="A251" s="440"/>
      <c r="B251" s="440"/>
      <c r="C251" s="440"/>
      <c r="D251" s="440"/>
      <c r="E251" s="440"/>
      <c r="F251" s="471"/>
      <c r="G251" s="472"/>
      <c r="H251" s="472"/>
      <c r="I251" s="472"/>
      <c r="J251" s="472"/>
      <c r="K251" s="472"/>
      <c r="L251" s="472"/>
      <c r="M251" s="472"/>
      <c r="N251" s="472"/>
      <c r="O251" s="472"/>
      <c r="P251" s="472"/>
      <c r="Q251" s="473">
        <f>SUM(G250:P250)</f>
        <v>931.19254927478801</v>
      </c>
      <c r="R251" s="440"/>
      <c r="S251" s="437"/>
      <c r="T251" s="448"/>
    </row>
    <row r="252" spans="1:26" ht="15" customHeight="1">
      <c r="A252" s="168"/>
      <c r="B252" s="168"/>
      <c r="C252" s="168"/>
      <c r="D252" s="168"/>
      <c r="E252" s="403" t="s">
        <v>259</v>
      </c>
      <c r="F252" s="403"/>
      <c r="G252" s="383">
        <v>1</v>
      </c>
      <c r="H252" s="383">
        <v>2</v>
      </c>
      <c r="I252" s="383">
        <v>3</v>
      </c>
      <c r="J252" s="383">
        <v>4</v>
      </c>
      <c r="K252" s="383">
        <v>5</v>
      </c>
      <c r="L252" s="383">
        <v>6</v>
      </c>
      <c r="M252" s="383">
        <v>7</v>
      </c>
      <c r="N252" s="383">
        <v>8</v>
      </c>
      <c r="O252" s="383">
        <v>9</v>
      </c>
      <c r="P252" s="383">
        <v>10</v>
      </c>
      <c r="Q252" s="168"/>
      <c r="R252" s="168"/>
      <c r="S252" s="437"/>
      <c r="T252" s="448"/>
      <c r="U252" s="441"/>
      <c r="V252" s="441"/>
      <c r="W252" s="441"/>
      <c r="X252" s="441"/>
      <c r="Y252" s="441"/>
      <c r="Z252" s="441"/>
    </row>
    <row r="253" spans="1:26">
      <c r="A253" s="440"/>
      <c r="B253" s="440"/>
      <c r="C253" s="440"/>
      <c r="D253" s="440"/>
      <c r="E253" s="60" t="s">
        <v>61</v>
      </c>
      <c r="F253" s="441"/>
      <c r="G253" s="302" t="str">
        <f>G40</f>
        <v>2012-13</v>
      </c>
      <c r="H253" s="302" t="str">
        <f t="shared" ref="H253:P253" si="66">H40</f>
        <v>2013-14</v>
      </c>
      <c r="I253" s="302" t="str">
        <f t="shared" si="66"/>
        <v>2014-15</v>
      </c>
      <c r="J253" s="302" t="str">
        <f t="shared" si="66"/>
        <v>2015-16</v>
      </c>
      <c r="K253" s="302" t="str">
        <f t="shared" si="66"/>
        <v>2016-17</v>
      </c>
      <c r="L253" s="302" t="str">
        <f t="shared" si="66"/>
        <v>2017-18</v>
      </c>
      <c r="M253" s="302" t="str">
        <f t="shared" si="66"/>
        <v>2018-19</v>
      </c>
      <c r="N253" s="302" t="str">
        <f t="shared" si="66"/>
        <v>2019-20</v>
      </c>
      <c r="O253" s="302" t="str">
        <f t="shared" si="66"/>
        <v>2020-21</v>
      </c>
      <c r="P253" s="302" t="str">
        <f t="shared" si="66"/>
        <v>2021-22</v>
      </c>
      <c r="Q253" s="441"/>
      <c r="R253" s="440"/>
      <c r="S253" s="437"/>
      <c r="T253" s="448"/>
      <c r="U253" s="441"/>
      <c r="V253" s="441"/>
      <c r="W253" s="441"/>
      <c r="X253" s="441"/>
      <c r="Y253" s="441"/>
      <c r="Z253" s="441"/>
    </row>
    <row r="254" spans="1:26" ht="15" customHeight="1">
      <c r="A254" s="440"/>
      <c r="B254" s="440"/>
      <c r="C254" s="440"/>
      <c r="D254" s="440"/>
      <c r="E254" s="474" t="s">
        <v>4</v>
      </c>
      <c r="F254" s="475">
        <v>0.3</v>
      </c>
      <c r="G254" s="476">
        <v>0.3</v>
      </c>
      <c r="H254" s="476">
        <v>0.3</v>
      </c>
      <c r="I254" s="476">
        <v>0.3</v>
      </c>
      <c r="J254" s="476">
        <v>0.3</v>
      </c>
      <c r="K254" s="476">
        <v>0.3</v>
      </c>
      <c r="L254" s="477"/>
      <c r="M254" s="477"/>
      <c r="N254" s="477"/>
      <c r="O254" s="477"/>
      <c r="P254" s="477"/>
      <c r="Q254" s="441"/>
      <c r="R254" s="440"/>
      <c r="S254" s="437"/>
      <c r="T254" s="448"/>
      <c r="U254" s="441"/>
      <c r="V254" s="441"/>
      <c r="W254" s="441"/>
      <c r="X254" s="441"/>
      <c r="Y254" s="441"/>
      <c r="Z254" s="441"/>
    </row>
    <row r="255" spans="1:26" s="441" customFormat="1" ht="21" customHeight="1">
      <c r="A255" s="440"/>
      <c r="B255" s="440"/>
      <c r="C255" s="440"/>
      <c r="D255" s="440"/>
      <c r="E255" s="440"/>
      <c r="F255" s="471"/>
      <c r="G255" s="472"/>
      <c r="H255" s="472"/>
      <c r="I255" s="472"/>
      <c r="J255" s="472"/>
      <c r="K255" s="472"/>
      <c r="L255" s="472"/>
      <c r="M255" s="472"/>
      <c r="N255" s="472"/>
      <c r="O255" s="472"/>
      <c r="P255" s="472"/>
      <c r="Q255" s="473"/>
      <c r="R255" s="440"/>
      <c r="S255" s="437"/>
      <c r="T255" s="448"/>
    </row>
    <row r="256" spans="1:26">
      <c r="A256" s="168"/>
      <c r="B256" s="168"/>
      <c r="C256" s="168"/>
      <c r="D256" s="168"/>
      <c r="E256" s="301" t="s">
        <v>62</v>
      </c>
      <c r="F256" s="301"/>
      <c r="G256" s="301"/>
      <c r="H256" s="301"/>
      <c r="I256" s="478"/>
      <c r="J256" s="447"/>
      <c r="K256" s="447"/>
      <c r="L256" s="447"/>
      <c r="M256" s="447"/>
      <c r="N256" s="447"/>
      <c r="O256" s="447"/>
      <c r="P256" s="447"/>
      <c r="Q256" s="447"/>
      <c r="R256" s="447"/>
      <c r="S256" s="438"/>
      <c r="T256" s="441"/>
      <c r="U256" s="441"/>
      <c r="V256" s="441"/>
      <c r="W256" s="441"/>
      <c r="X256" s="441"/>
      <c r="Y256" s="441"/>
      <c r="Z256" s="441"/>
    </row>
    <row r="257" spans="1:26">
      <c r="A257" s="440"/>
      <c r="B257" s="440"/>
      <c r="C257" s="440"/>
      <c r="D257" s="440"/>
      <c r="E257" s="471"/>
      <c r="F257" s="441"/>
      <c r="G257" s="19" t="s">
        <v>47</v>
      </c>
      <c r="H257" s="479"/>
      <c r="I257" s="20"/>
      <c r="J257" s="437"/>
      <c r="K257" s="437"/>
      <c r="L257" s="437"/>
      <c r="M257" s="437"/>
      <c r="N257" s="437"/>
      <c r="O257" s="437"/>
      <c r="P257" s="437"/>
      <c r="Q257" s="437"/>
      <c r="R257" s="437"/>
      <c r="S257" s="438"/>
      <c r="T257" s="441"/>
      <c r="U257" s="441"/>
      <c r="V257" s="441"/>
      <c r="W257" s="441"/>
      <c r="X257" s="441"/>
      <c r="Y257" s="441"/>
      <c r="Z257" s="441"/>
    </row>
    <row r="258" spans="1:26" ht="13.5" customHeight="1">
      <c r="A258" s="440"/>
      <c r="B258" s="440"/>
      <c r="C258" s="440"/>
      <c r="D258" s="440"/>
      <c r="E258" s="449" t="s">
        <v>334</v>
      </c>
      <c r="F258" s="521"/>
      <c r="G258" s="502">
        <v>4.3200000000000002E-2</v>
      </c>
      <c r="H258" s="479"/>
      <c r="I258" s="480"/>
      <c r="J258" s="480"/>
      <c r="K258" s="480"/>
      <c r="L258" s="480"/>
      <c r="M258" s="480"/>
      <c r="N258" s="480"/>
      <c r="O258" s="480"/>
      <c r="P258" s="480"/>
      <c r="Q258" s="480"/>
      <c r="R258" s="480"/>
      <c r="S258" s="437"/>
      <c r="T258" s="441"/>
      <c r="U258" s="441"/>
      <c r="V258" s="441"/>
      <c r="W258" s="441"/>
      <c r="X258" s="441"/>
      <c r="Y258" s="441"/>
      <c r="Z258" s="441"/>
    </row>
    <row r="259" spans="1:26" ht="13.5" customHeight="1">
      <c r="A259" s="440"/>
      <c r="B259" s="440"/>
      <c r="C259" s="440"/>
      <c r="D259" s="440"/>
      <c r="E259" s="449" t="s">
        <v>335</v>
      </c>
      <c r="F259" s="520"/>
      <c r="G259" s="503">
        <v>2.6200000000000001E-2</v>
      </c>
      <c r="H259" s="479"/>
      <c r="I259" s="480"/>
      <c r="J259" s="480"/>
      <c r="K259" s="437"/>
      <c r="L259" s="480"/>
      <c r="M259" s="480"/>
      <c r="N259" s="480"/>
      <c r="O259" s="480"/>
      <c r="P259" s="480"/>
      <c r="Q259" s="480"/>
      <c r="R259" s="480"/>
      <c r="S259" s="437"/>
      <c r="T259" s="441"/>
      <c r="U259" s="441"/>
      <c r="V259" s="441"/>
      <c r="W259" s="441"/>
      <c r="X259" s="441"/>
      <c r="Y259" s="441"/>
      <c r="Z259" s="441"/>
    </row>
    <row r="260" spans="1:26" ht="13.5" customHeight="1">
      <c r="A260" s="440"/>
      <c r="B260" s="440"/>
      <c r="C260" s="440"/>
      <c r="D260" s="440"/>
      <c r="E260" s="449" t="s">
        <v>336</v>
      </c>
      <c r="F260" s="520"/>
      <c r="G260" s="503">
        <v>3.1899999999999998E-2</v>
      </c>
      <c r="H260" s="479"/>
      <c r="I260" s="480"/>
      <c r="J260" s="480"/>
      <c r="K260" s="480"/>
      <c r="L260" s="480"/>
      <c r="M260" s="480"/>
      <c r="N260" s="480"/>
      <c r="O260" s="480"/>
      <c r="P260" s="480"/>
      <c r="Q260" s="480"/>
      <c r="R260" s="480"/>
      <c r="S260" s="437"/>
      <c r="T260" s="441"/>
      <c r="U260" s="441"/>
      <c r="V260" s="441"/>
      <c r="W260" s="441"/>
      <c r="X260" s="441"/>
      <c r="Y260" s="441"/>
      <c r="Z260" s="441"/>
    </row>
    <row r="261" spans="1:26" ht="15" customHeight="1">
      <c r="A261" s="440"/>
      <c r="B261" s="440"/>
      <c r="C261" s="440"/>
      <c r="D261" s="440"/>
      <c r="E261" s="449" t="s">
        <v>337</v>
      </c>
      <c r="F261" s="520"/>
      <c r="G261" s="481">
        <v>6.5000000000000002E-2</v>
      </c>
      <c r="H261" s="479"/>
      <c r="I261" s="480"/>
      <c r="J261" s="480"/>
      <c r="K261" s="480"/>
      <c r="L261" s="480"/>
      <c r="M261" s="480"/>
      <c r="N261" s="480"/>
      <c r="O261" s="480"/>
      <c r="P261" s="480"/>
      <c r="Q261" s="480"/>
      <c r="R261" s="480"/>
      <c r="S261" s="437"/>
      <c r="T261" s="441"/>
      <c r="U261" s="441"/>
      <c r="V261" s="441"/>
      <c r="W261" s="441"/>
      <c r="X261" s="441"/>
      <c r="Y261" s="441"/>
      <c r="Z261" s="441"/>
    </row>
    <row r="262" spans="1:26" ht="13.5" customHeight="1">
      <c r="A262" s="440"/>
      <c r="B262" s="440"/>
      <c r="C262" s="440"/>
      <c r="D262" s="440"/>
      <c r="E262" s="471" t="s">
        <v>338</v>
      </c>
      <c r="F262" s="522"/>
      <c r="G262" s="481">
        <v>0.65</v>
      </c>
      <c r="H262" s="479"/>
      <c r="I262" s="480"/>
      <c r="J262" s="480"/>
      <c r="K262" s="480"/>
      <c r="L262" s="480"/>
      <c r="M262" s="480"/>
      <c r="N262" s="480"/>
      <c r="O262" s="480"/>
      <c r="P262" s="480"/>
      <c r="Q262" s="480"/>
      <c r="R262" s="480"/>
      <c r="S262" s="437"/>
      <c r="T262" s="441"/>
      <c r="U262" s="441"/>
      <c r="V262" s="441"/>
      <c r="W262" s="441"/>
      <c r="X262" s="441"/>
      <c r="Y262" s="441"/>
      <c r="Z262" s="441"/>
    </row>
    <row r="263" spans="1:26" ht="14.25" customHeight="1">
      <c r="A263" s="440"/>
      <c r="B263" s="440"/>
      <c r="C263" s="440"/>
      <c r="D263" s="440"/>
      <c r="E263" s="449" t="s">
        <v>339</v>
      </c>
      <c r="F263" s="520"/>
      <c r="G263" s="481">
        <v>0.6</v>
      </c>
      <c r="H263" s="479"/>
      <c r="I263" s="480"/>
      <c r="J263" s="480"/>
      <c r="K263" s="480"/>
      <c r="L263" s="480"/>
      <c r="M263" s="480"/>
      <c r="N263" s="480"/>
      <c r="O263" s="480"/>
      <c r="P263" s="480"/>
      <c r="Q263" s="480"/>
      <c r="R263" s="480"/>
      <c r="S263" s="437"/>
      <c r="T263" s="441"/>
      <c r="U263" s="441"/>
      <c r="V263" s="441"/>
      <c r="W263" s="441"/>
      <c r="X263" s="441"/>
      <c r="Y263" s="441"/>
      <c r="Z263" s="441"/>
    </row>
    <row r="264" spans="1:26" ht="14.25" customHeight="1">
      <c r="A264" s="440"/>
      <c r="B264" s="440"/>
      <c r="C264" s="440"/>
      <c r="D264" s="440"/>
      <c r="E264" s="449" t="s">
        <v>340</v>
      </c>
      <c r="F264" s="520"/>
      <c r="G264" s="482">
        <v>0.8</v>
      </c>
      <c r="H264" s="479"/>
      <c r="I264" s="480"/>
      <c r="J264" s="480"/>
      <c r="K264" s="480"/>
      <c r="L264" s="480"/>
      <c r="M264" s="480"/>
      <c r="N264" s="480"/>
      <c r="O264" s="480"/>
      <c r="P264" s="480"/>
      <c r="Q264" s="480"/>
      <c r="R264" s="480"/>
      <c r="S264" s="437"/>
      <c r="T264" s="441"/>
      <c r="U264" s="441"/>
      <c r="V264" s="441"/>
      <c r="W264" s="441"/>
      <c r="X264" s="441"/>
      <c r="Y264" s="441"/>
      <c r="Z264" s="441"/>
    </row>
    <row r="265" spans="1:26" ht="21.75" customHeight="1">
      <c r="A265" s="440"/>
      <c r="B265" s="440"/>
      <c r="C265" s="440"/>
      <c r="D265" s="440"/>
      <c r="E265" s="440"/>
      <c r="F265" s="441"/>
      <c r="G265" s="483"/>
      <c r="H265" s="442"/>
      <c r="I265" s="480"/>
      <c r="J265" s="480"/>
      <c r="K265" s="480"/>
      <c r="L265" s="480"/>
      <c r="M265" s="480"/>
      <c r="N265" s="480"/>
      <c r="O265" s="480"/>
      <c r="P265" s="480"/>
      <c r="Q265" s="480"/>
      <c r="R265" s="480"/>
      <c r="S265" s="442"/>
      <c r="T265" s="441"/>
      <c r="U265" s="441"/>
      <c r="V265" s="441"/>
      <c r="W265" s="441"/>
      <c r="X265" s="441"/>
      <c r="Y265" s="441"/>
      <c r="Z265" s="441"/>
    </row>
    <row r="266" spans="1:26">
      <c r="A266" s="168"/>
      <c r="B266" s="168"/>
      <c r="C266" s="168"/>
      <c r="D266" s="168"/>
      <c r="E266" s="301" t="s">
        <v>258</v>
      </c>
      <c r="F266" s="301"/>
      <c r="G266" s="301"/>
      <c r="H266" s="301"/>
      <c r="I266" s="478"/>
      <c r="J266" s="447"/>
      <c r="K266" s="447"/>
      <c r="L266" s="447"/>
      <c r="M266" s="447"/>
      <c r="N266" s="447"/>
      <c r="O266" s="447"/>
      <c r="P266" s="447"/>
      <c r="Q266" s="447"/>
      <c r="R266" s="447"/>
      <c r="S266" s="438"/>
      <c r="T266" s="441"/>
      <c r="U266" s="441"/>
      <c r="V266" s="441"/>
      <c r="W266" s="441"/>
      <c r="X266" s="441"/>
      <c r="Y266" s="441"/>
      <c r="Z266" s="441"/>
    </row>
    <row r="267" spans="1:26">
      <c r="A267" s="440"/>
      <c r="B267" s="440"/>
      <c r="C267" s="440"/>
      <c r="D267" s="440"/>
      <c r="E267" s="471"/>
      <c r="F267" s="441"/>
      <c r="G267" s="19" t="s">
        <v>47</v>
      </c>
      <c r="H267" s="479"/>
      <c r="I267" s="20"/>
      <c r="J267" s="437"/>
      <c r="K267" s="437"/>
      <c r="L267" s="437"/>
      <c r="M267" s="437"/>
      <c r="N267" s="437"/>
      <c r="O267" s="437"/>
      <c r="P267" s="437"/>
      <c r="Q267" s="437"/>
      <c r="R267" s="437"/>
      <c r="S267" s="438"/>
      <c r="T267" s="441"/>
      <c r="U267" s="441"/>
      <c r="V267" s="441"/>
      <c r="W267" s="441"/>
      <c r="X267" s="441"/>
      <c r="Y267" s="441"/>
      <c r="Z267" s="441"/>
    </row>
    <row r="268" spans="1:26" ht="14.25" customHeight="1">
      <c r="A268" s="440"/>
      <c r="B268" s="440"/>
      <c r="C268" s="440"/>
      <c r="D268" s="440"/>
      <c r="E268" s="449" t="s">
        <v>341</v>
      </c>
      <c r="F268" s="484"/>
      <c r="G268" s="502">
        <v>1</v>
      </c>
      <c r="H268" s="479"/>
      <c r="I268" s="480"/>
      <c r="J268" s="480"/>
      <c r="K268" s="480"/>
      <c r="L268" s="480"/>
      <c r="M268" s="480"/>
      <c r="N268" s="480"/>
      <c r="O268" s="480"/>
      <c r="P268" s="480"/>
      <c r="Q268" s="480"/>
      <c r="R268" s="480"/>
      <c r="S268" s="437"/>
      <c r="T268" s="441"/>
      <c r="U268" s="441"/>
      <c r="V268" s="441"/>
      <c r="W268" s="441"/>
      <c r="X268" s="441"/>
      <c r="Y268" s="441"/>
      <c r="Z268" s="441"/>
    </row>
    <row r="269" spans="1:26" ht="14.25" customHeight="1">
      <c r="A269" s="440"/>
      <c r="B269" s="440"/>
      <c r="C269" s="440"/>
      <c r="D269" s="440"/>
      <c r="E269" s="449" t="s">
        <v>342</v>
      </c>
      <c r="F269" s="484"/>
      <c r="G269" s="481">
        <v>0.03</v>
      </c>
      <c r="H269" s="479"/>
      <c r="I269" s="480"/>
      <c r="J269" s="480"/>
      <c r="K269" s="480"/>
      <c r="L269" s="480"/>
      <c r="M269" s="480"/>
      <c r="N269" s="480"/>
      <c r="O269" s="480"/>
      <c r="P269" s="480"/>
      <c r="Q269" s="480"/>
      <c r="R269" s="480"/>
      <c r="S269" s="437"/>
      <c r="T269" s="441"/>
      <c r="U269" s="441"/>
      <c r="V269" s="441"/>
      <c r="W269" s="441"/>
      <c r="X269" s="441"/>
      <c r="Y269" s="441"/>
      <c r="Z269" s="441"/>
    </row>
    <row r="270" spans="1:26" ht="14.25" customHeight="1">
      <c r="A270" s="440"/>
      <c r="B270" s="440"/>
      <c r="C270" s="440"/>
      <c r="D270" s="440"/>
      <c r="E270" s="449" t="s">
        <v>343</v>
      </c>
      <c r="F270" s="484"/>
      <c r="G270" s="481">
        <v>0.01</v>
      </c>
      <c r="H270" s="479"/>
      <c r="I270" s="480"/>
      <c r="J270" s="480"/>
      <c r="K270" s="480"/>
      <c r="L270" s="480"/>
      <c r="M270" s="480"/>
      <c r="N270" s="480"/>
      <c r="O270" s="480"/>
      <c r="P270" s="480"/>
      <c r="Q270" s="480"/>
      <c r="R270" s="480"/>
      <c r="S270" s="437"/>
      <c r="T270" s="441"/>
      <c r="U270" s="441"/>
      <c r="V270" s="441"/>
      <c r="W270" s="441"/>
      <c r="X270" s="441"/>
      <c r="Y270" s="441"/>
      <c r="Z270" s="441"/>
    </row>
    <row r="271" spans="1:26" ht="14.25" customHeight="1">
      <c r="A271" s="440"/>
      <c r="B271" s="440"/>
      <c r="C271" s="440"/>
      <c r="D271" s="440"/>
      <c r="E271" s="449" t="s">
        <v>260</v>
      </c>
      <c r="F271" s="484"/>
      <c r="G271" s="503">
        <v>0.3</v>
      </c>
      <c r="H271" s="479"/>
      <c r="I271" s="480"/>
      <c r="J271" s="480"/>
      <c r="K271" s="480"/>
      <c r="L271" s="480"/>
      <c r="M271" s="480"/>
      <c r="N271" s="480"/>
      <c r="O271" s="480"/>
      <c r="P271" s="480"/>
      <c r="Q271" s="480"/>
      <c r="R271" s="480"/>
      <c r="S271" s="437"/>
      <c r="T271" s="441"/>
      <c r="U271" s="441"/>
      <c r="V271" s="441"/>
      <c r="W271" s="441"/>
      <c r="X271" s="441"/>
      <c r="Y271" s="441"/>
      <c r="Z271" s="441"/>
    </row>
    <row r="272" spans="1:26" ht="14.25" customHeight="1">
      <c r="A272" s="440"/>
      <c r="B272" s="440"/>
      <c r="C272" s="440"/>
      <c r="D272" s="440"/>
      <c r="E272" s="449" t="s">
        <v>345</v>
      </c>
      <c r="F272" s="449"/>
      <c r="G272" s="503">
        <v>9.2000000000000003E-4</v>
      </c>
      <c r="H272" s="479"/>
      <c r="I272" s="480"/>
      <c r="J272" s="480"/>
      <c r="K272" s="480"/>
      <c r="L272" s="480"/>
      <c r="M272" s="480"/>
      <c r="N272" s="480"/>
      <c r="O272" s="480"/>
      <c r="P272" s="480"/>
      <c r="Q272" s="480"/>
      <c r="R272" s="480"/>
      <c r="S272" s="437"/>
      <c r="T272" s="441"/>
      <c r="U272" s="441"/>
      <c r="V272" s="441"/>
      <c r="W272" s="441"/>
      <c r="X272" s="441"/>
      <c r="Y272" s="441"/>
      <c r="Z272" s="441"/>
    </row>
    <row r="273" spans="1:26" ht="21.75" customHeight="1">
      <c r="A273" s="440"/>
      <c r="B273" s="440"/>
      <c r="C273" s="440"/>
      <c r="D273" s="440"/>
      <c r="E273" s="440"/>
      <c r="F273" s="441"/>
      <c r="G273" s="483"/>
      <c r="H273" s="442"/>
      <c r="I273" s="480"/>
      <c r="J273" s="480"/>
      <c r="K273" s="480"/>
      <c r="L273" s="480"/>
      <c r="M273" s="480"/>
      <c r="N273" s="480"/>
      <c r="O273" s="480"/>
      <c r="P273" s="480"/>
      <c r="Q273" s="480"/>
      <c r="R273" s="480"/>
      <c r="S273" s="442"/>
      <c r="T273" s="441"/>
      <c r="U273" s="441"/>
      <c r="V273" s="441"/>
      <c r="W273" s="441"/>
      <c r="X273" s="441"/>
      <c r="Y273" s="441"/>
      <c r="Z273" s="441"/>
    </row>
    <row r="274" spans="1:26" ht="15" customHeight="1">
      <c r="A274" s="168"/>
      <c r="B274" s="168"/>
      <c r="C274" s="168"/>
      <c r="D274" s="168"/>
      <c r="E274" s="404" t="str">
        <f>"Maximum Allowed Revenue for "&amp;CONCATENATE(LEFT(Q7, 4)-1 &amp;"-" &amp;IF(Q7&gt;"2009-10",,"0") &amp;RIGHT(Q7,2)-1)&amp; " ($m Nominal)"</f>
        <v>Maximum Allowed Revenue for 2011-12 ($m Nominal)</v>
      </c>
      <c r="F274" s="404"/>
      <c r="G274" s="404"/>
      <c r="H274" s="304"/>
      <c r="I274" s="478"/>
      <c r="J274" s="478"/>
      <c r="K274" s="478"/>
      <c r="L274" s="478"/>
      <c r="M274" s="478"/>
      <c r="N274" s="478"/>
      <c r="O274" s="478"/>
      <c r="P274" s="478"/>
      <c r="Q274" s="478"/>
      <c r="R274" s="478"/>
      <c r="S274" s="442"/>
      <c r="T274" s="441"/>
      <c r="U274" s="441"/>
      <c r="V274" s="441"/>
      <c r="W274" s="441"/>
      <c r="X274" s="441"/>
      <c r="Y274" s="441"/>
      <c r="Z274" s="441"/>
    </row>
    <row r="275" spans="1:26" ht="13.5" customHeight="1">
      <c r="A275" s="440"/>
      <c r="B275" s="440"/>
      <c r="C275" s="440"/>
      <c r="D275" s="440"/>
      <c r="E275" s="80"/>
      <c r="F275" s="441"/>
      <c r="G275" s="73" t="s">
        <v>47</v>
      </c>
      <c r="H275" s="442"/>
      <c r="I275" s="480"/>
      <c r="J275" s="480"/>
      <c r="K275" s="480"/>
      <c r="L275" s="480"/>
      <c r="M275" s="480"/>
      <c r="N275" s="480"/>
      <c r="O275" s="480"/>
      <c r="P275" s="480"/>
      <c r="Q275" s="480"/>
      <c r="R275" s="480"/>
      <c r="S275" s="442"/>
      <c r="T275" s="441"/>
      <c r="U275" s="441"/>
      <c r="V275" s="441"/>
      <c r="W275" s="441"/>
      <c r="X275" s="441"/>
      <c r="Y275" s="441"/>
      <c r="Z275" s="441"/>
    </row>
    <row r="276" spans="1:26" ht="12" customHeight="1">
      <c r="A276" s="440"/>
      <c r="B276" s="440"/>
      <c r="C276" s="440"/>
      <c r="D276" s="440"/>
      <c r="E276" s="470" t="s">
        <v>171</v>
      </c>
      <c r="F276" s="441"/>
      <c r="G276" s="485">
        <v>827.8</v>
      </c>
      <c r="H276" s="442"/>
      <c r="I276" s="480"/>
      <c r="J276" s="480"/>
      <c r="K276" s="480"/>
      <c r="L276" s="480"/>
      <c r="M276" s="480"/>
      <c r="N276" s="480"/>
      <c r="O276" s="480"/>
      <c r="P276" s="480"/>
      <c r="Q276" s="480"/>
      <c r="R276" s="480"/>
      <c r="S276" s="442"/>
      <c r="T276" s="441"/>
      <c r="U276" s="441"/>
      <c r="V276" s="441"/>
      <c r="W276" s="441"/>
      <c r="X276" s="441"/>
      <c r="Y276" s="441"/>
      <c r="Z276" s="441"/>
    </row>
    <row r="277" spans="1:26" ht="21.75" customHeight="1">
      <c r="A277" s="440"/>
      <c r="B277" s="440"/>
      <c r="C277" s="440"/>
      <c r="D277" s="440"/>
      <c r="E277" s="440"/>
      <c r="F277" s="441"/>
      <c r="G277" s="483"/>
      <c r="H277" s="479"/>
      <c r="I277" s="441"/>
      <c r="J277" s="441"/>
      <c r="K277" s="441"/>
      <c r="L277" s="441"/>
      <c r="M277" s="441"/>
      <c r="N277" s="441"/>
      <c r="O277" s="441"/>
      <c r="P277" s="441"/>
      <c r="Q277" s="441"/>
      <c r="R277" s="441"/>
      <c r="S277" s="442"/>
      <c r="T277" s="441"/>
      <c r="U277" s="441"/>
      <c r="V277" s="441"/>
      <c r="W277" s="441"/>
      <c r="X277" s="441"/>
      <c r="Y277" s="441"/>
      <c r="Z277" s="441"/>
    </row>
    <row r="278" spans="1:26" ht="13.5" customHeight="1">
      <c r="A278" s="168"/>
      <c r="B278" s="168"/>
      <c r="C278" s="168"/>
      <c r="D278" s="168"/>
      <c r="E278" s="403" t="s">
        <v>95</v>
      </c>
      <c r="F278" s="403"/>
      <c r="G278" s="301"/>
      <c r="H278" s="301"/>
      <c r="I278" s="169"/>
      <c r="J278" s="168"/>
      <c r="K278" s="168"/>
      <c r="L278" s="168"/>
      <c r="M278" s="168"/>
      <c r="N278" s="168"/>
      <c r="O278" s="168"/>
      <c r="P278" s="168"/>
      <c r="Q278" s="168"/>
      <c r="R278" s="168"/>
      <c r="S278" s="442"/>
      <c r="T278" s="441"/>
      <c r="U278" s="441"/>
      <c r="V278" s="441"/>
      <c r="W278" s="441"/>
      <c r="X278" s="441"/>
      <c r="Y278" s="441"/>
      <c r="Z278" s="441"/>
    </row>
    <row r="279" spans="1:26">
      <c r="A279" s="440"/>
      <c r="B279" s="440"/>
      <c r="C279" s="440"/>
      <c r="D279" s="440"/>
      <c r="E279" s="60" t="s">
        <v>61</v>
      </c>
      <c r="F279" s="303" t="str">
        <f>CONCATENATE(LEFT(G279, 4)-1 &amp;"-" &amp;IF(G279&gt;"2009-10",,"0") &amp;RIGHT(G279,2)-1)</f>
        <v>2011-12</v>
      </c>
      <c r="G279" s="303" t="str">
        <f>G40</f>
        <v>2012-13</v>
      </c>
      <c r="H279" s="303" t="str">
        <f t="shared" ref="H279:P279" si="67">H40</f>
        <v>2013-14</v>
      </c>
      <c r="I279" s="303" t="str">
        <f t="shared" si="67"/>
        <v>2014-15</v>
      </c>
      <c r="J279" s="303" t="str">
        <f t="shared" si="67"/>
        <v>2015-16</v>
      </c>
      <c r="K279" s="303" t="str">
        <f t="shared" si="67"/>
        <v>2016-17</v>
      </c>
      <c r="L279" s="303" t="str">
        <f t="shared" si="67"/>
        <v>2017-18</v>
      </c>
      <c r="M279" s="303" t="str">
        <f t="shared" si="67"/>
        <v>2018-19</v>
      </c>
      <c r="N279" s="303" t="str">
        <f t="shared" si="67"/>
        <v>2019-20</v>
      </c>
      <c r="O279" s="303" t="str">
        <f t="shared" si="67"/>
        <v>2020-21</v>
      </c>
      <c r="P279" s="303" t="str">
        <f t="shared" si="67"/>
        <v>2021-22</v>
      </c>
      <c r="Q279" s="263"/>
      <c r="R279" s="441"/>
      <c r="S279" s="442"/>
      <c r="T279" s="441"/>
      <c r="U279" s="441"/>
      <c r="V279" s="441"/>
      <c r="W279" s="441"/>
      <c r="X279" s="441"/>
      <c r="Y279" s="441"/>
      <c r="Z279" s="441"/>
    </row>
    <row r="280" spans="1:26">
      <c r="A280" s="440"/>
      <c r="B280" s="440"/>
      <c r="C280" s="440"/>
      <c r="D280" s="440"/>
      <c r="E280" s="486" t="s">
        <v>69</v>
      </c>
      <c r="F280" s="506">
        <v>49613000</v>
      </c>
      <c r="G280" s="507">
        <v>49372925.47795552</v>
      </c>
      <c r="H280" s="507">
        <v>51422273.769139081</v>
      </c>
      <c r="I280" s="507">
        <v>54442784.978165939</v>
      </c>
      <c r="J280" s="507">
        <v>56881516.271695599</v>
      </c>
      <c r="K280" s="507">
        <v>57739273.297418989</v>
      </c>
      <c r="L280" s="487"/>
      <c r="M280" s="487"/>
      <c r="N280" s="487"/>
      <c r="O280" s="487"/>
      <c r="P280" s="487"/>
      <c r="Q280" s="488"/>
      <c r="R280" s="441"/>
      <c r="S280" s="442"/>
      <c r="T280" s="441"/>
      <c r="U280" s="441"/>
      <c r="V280" s="441"/>
      <c r="W280" s="441"/>
      <c r="X280" s="441"/>
      <c r="Y280" s="441"/>
      <c r="Z280" s="441"/>
    </row>
    <row r="281" spans="1:26">
      <c r="A281" s="440"/>
      <c r="B281" s="440"/>
      <c r="C281" s="440"/>
      <c r="D281" s="440"/>
      <c r="E281" s="440"/>
      <c r="F281" s="441"/>
      <c r="G281" s="483"/>
      <c r="H281" s="479"/>
      <c r="I281" s="441"/>
      <c r="J281" s="441"/>
      <c r="K281" s="441"/>
      <c r="L281" s="441"/>
      <c r="M281" s="441"/>
      <c r="N281" s="441"/>
      <c r="O281" s="441"/>
      <c r="P281" s="441"/>
      <c r="Q281" s="441"/>
      <c r="R281" s="441"/>
      <c r="S281" s="442"/>
      <c r="T281" s="441"/>
      <c r="U281" s="441"/>
      <c r="V281" s="441"/>
      <c r="W281" s="441"/>
      <c r="X281" s="441"/>
      <c r="Y281" s="441"/>
      <c r="Z281" s="441"/>
    </row>
    <row r="282" spans="1:26" ht="14.25" customHeight="1">
      <c r="A282" s="440"/>
      <c r="B282" s="440"/>
      <c r="C282" s="440"/>
      <c r="D282" s="440"/>
      <c r="E282" s="440"/>
      <c r="F282" s="441"/>
      <c r="G282" s="483"/>
      <c r="H282" s="442"/>
      <c r="I282" s="480"/>
      <c r="J282" s="480"/>
      <c r="K282" s="480"/>
      <c r="L282" s="480"/>
      <c r="M282" s="480"/>
      <c r="N282" s="480"/>
      <c r="O282" s="480"/>
      <c r="P282" s="480"/>
      <c r="Q282" s="480"/>
      <c r="R282" s="480"/>
      <c r="S282" s="442"/>
      <c r="T282" s="441"/>
      <c r="U282" s="441"/>
      <c r="V282" s="441"/>
      <c r="W282" s="441"/>
      <c r="X282" s="441"/>
      <c r="Y282" s="441"/>
      <c r="Z282" s="441"/>
    </row>
    <row r="283" spans="1:26">
      <c r="A283" s="440"/>
      <c r="B283" s="440"/>
      <c r="C283" s="440"/>
      <c r="D283" s="440"/>
      <c r="E283" s="440"/>
      <c r="F283" s="441"/>
      <c r="G283" s="483"/>
      <c r="H283" s="479"/>
      <c r="I283" s="441"/>
      <c r="J283" s="441"/>
      <c r="K283" s="441"/>
      <c r="L283" s="441"/>
      <c r="M283" s="441"/>
      <c r="N283" s="441"/>
      <c r="O283" s="441"/>
      <c r="P283" s="441"/>
      <c r="Q283" s="441"/>
      <c r="R283" s="441"/>
      <c r="S283" s="442"/>
      <c r="T283" s="441"/>
      <c r="U283" s="441"/>
      <c r="V283" s="441"/>
      <c r="W283" s="441"/>
      <c r="X283" s="441"/>
      <c r="Y283" s="441"/>
      <c r="Z283" s="441"/>
    </row>
    <row r="284" spans="1:26">
      <c r="A284" s="440"/>
      <c r="B284" s="440"/>
      <c r="C284" s="440"/>
      <c r="D284" s="440"/>
      <c r="E284" s="440"/>
      <c r="F284" s="441"/>
      <c r="G284" s="483"/>
      <c r="H284" s="479"/>
      <c r="I284" s="441"/>
      <c r="J284" s="441"/>
      <c r="K284" s="441"/>
      <c r="L284" s="441"/>
      <c r="M284" s="441"/>
      <c r="N284" s="441"/>
      <c r="O284" s="441"/>
      <c r="P284" s="441"/>
      <c r="Q284" s="441"/>
      <c r="R284" s="441"/>
      <c r="S284" s="442"/>
      <c r="T284" s="441"/>
      <c r="U284" s="441"/>
      <c r="V284" s="441"/>
      <c r="W284" s="441"/>
      <c r="X284" s="441"/>
      <c r="Y284" s="441"/>
      <c r="Z284" s="441"/>
    </row>
    <row r="285" spans="1:26">
      <c r="A285" s="440"/>
      <c r="B285" s="440"/>
      <c r="C285" s="440"/>
      <c r="D285" s="440"/>
      <c r="E285" s="440"/>
      <c r="F285" s="441"/>
      <c r="G285" s="483"/>
      <c r="H285" s="479"/>
      <c r="I285" s="441"/>
      <c r="J285" s="441"/>
      <c r="K285" s="441"/>
      <c r="L285" s="441"/>
      <c r="M285" s="441"/>
      <c r="N285" s="441"/>
      <c r="O285" s="441"/>
      <c r="P285" s="441"/>
      <c r="Q285" s="441"/>
      <c r="R285" s="441"/>
      <c r="S285" s="442"/>
      <c r="T285" s="441"/>
      <c r="U285" s="441"/>
      <c r="V285" s="441"/>
      <c r="W285" s="441"/>
      <c r="X285" s="441"/>
      <c r="Y285" s="441"/>
      <c r="Z285" s="441"/>
    </row>
    <row r="286" spans="1:26">
      <c r="A286" s="440"/>
      <c r="B286" s="440"/>
      <c r="C286" s="440"/>
      <c r="D286" s="440"/>
      <c r="E286" s="440"/>
      <c r="F286" s="441"/>
      <c r="G286" s="483"/>
      <c r="H286" s="479"/>
      <c r="I286" s="441"/>
      <c r="J286" s="441"/>
      <c r="K286" s="441"/>
      <c r="L286" s="441"/>
      <c r="M286" s="441"/>
      <c r="N286" s="441"/>
      <c r="O286" s="441"/>
      <c r="P286" s="441"/>
      <c r="Q286" s="441"/>
      <c r="R286" s="441"/>
      <c r="S286" s="442"/>
      <c r="T286" s="441"/>
      <c r="U286" s="441"/>
      <c r="V286" s="441"/>
      <c r="W286" s="441"/>
      <c r="X286" s="441"/>
      <c r="Y286" s="441"/>
      <c r="Z286" s="441"/>
    </row>
    <row r="287" spans="1:26">
      <c r="A287" s="440"/>
      <c r="B287" s="440"/>
      <c r="C287" s="440"/>
      <c r="D287" s="440"/>
      <c r="E287" s="440"/>
      <c r="F287" s="441"/>
      <c r="G287" s="483"/>
      <c r="H287" s="479"/>
      <c r="I287" s="441"/>
      <c r="J287" s="441"/>
      <c r="K287" s="441"/>
      <c r="L287" s="441"/>
      <c r="M287" s="441"/>
      <c r="N287" s="441"/>
      <c r="O287" s="441"/>
      <c r="P287" s="441"/>
      <c r="Q287" s="441"/>
      <c r="R287" s="441"/>
      <c r="S287" s="442"/>
      <c r="T287" s="441"/>
      <c r="U287" s="441"/>
      <c r="V287" s="441"/>
      <c r="W287" s="441"/>
      <c r="X287" s="441"/>
      <c r="Y287" s="441"/>
      <c r="Z287" s="441"/>
    </row>
    <row r="288" spans="1:26">
      <c r="A288" s="440"/>
      <c r="B288" s="440"/>
      <c r="C288" s="440"/>
      <c r="D288" s="440"/>
      <c r="E288" s="440"/>
      <c r="F288" s="441"/>
      <c r="G288" s="483"/>
      <c r="H288" s="479"/>
      <c r="I288" s="441"/>
      <c r="J288" s="441"/>
      <c r="K288" s="441"/>
      <c r="L288" s="441"/>
      <c r="M288" s="441"/>
      <c r="N288" s="441"/>
      <c r="O288" s="441"/>
      <c r="P288" s="441"/>
      <c r="Q288" s="441"/>
      <c r="R288" s="441"/>
      <c r="S288" s="442"/>
      <c r="T288" s="441"/>
      <c r="U288" s="441"/>
      <c r="V288" s="441"/>
      <c r="W288" s="441"/>
      <c r="X288" s="441"/>
      <c r="Y288" s="441"/>
      <c r="Z288" s="441"/>
    </row>
    <row r="289" spans="1:26">
      <c r="A289" s="440"/>
      <c r="B289" s="440"/>
      <c r="C289" s="440"/>
      <c r="D289" s="440"/>
      <c r="E289" s="440"/>
      <c r="F289" s="441"/>
      <c r="G289" s="483"/>
      <c r="H289" s="479"/>
      <c r="I289" s="441"/>
      <c r="J289" s="441"/>
      <c r="K289" s="441"/>
      <c r="L289" s="441"/>
      <c r="M289" s="441"/>
      <c r="N289" s="441"/>
      <c r="O289" s="441"/>
      <c r="P289" s="441"/>
      <c r="Q289" s="441"/>
      <c r="R289" s="441"/>
      <c r="S289" s="442"/>
      <c r="T289" s="441"/>
      <c r="U289" s="441"/>
      <c r="V289" s="441"/>
      <c r="W289" s="441"/>
      <c r="X289" s="441"/>
      <c r="Y289" s="441"/>
      <c r="Z289" s="441"/>
    </row>
    <row r="290" spans="1:26">
      <c r="A290" s="440"/>
      <c r="B290" s="440"/>
      <c r="C290" s="440"/>
      <c r="D290" s="440"/>
      <c r="E290" s="440"/>
      <c r="F290" s="441"/>
      <c r="G290" s="483"/>
      <c r="H290" s="479"/>
      <c r="I290" s="441"/>
      <c r="J290" s="441"/>
      <c r="K290" s="441"/>
      <c r="L290" s="441"/>
      <c r="M290" s="441"/>
      <c r="N290" s="441"/>
      <c r="O290" s="441"/>
      <c r="P290" s="441"/>
      <c r="Q290" s="441"/>
      <c r="R290" s="441"/>
      <c r="S290" s="442"/>
      <c r="T290" s="441"/>
      <c r="U290" s="441"/>
      <c r="V290" s="441"/>
      <c r="W290" s="441"/>
      <c r="X290" s="441"/>
      <c r="Y290" s="441"/>
      <c r="Z290" s="441"/>
    </row>
    <row r="291" spans="1:26">
      <c r="A291" s="440"/>
      <c r="B291" s="440"/>
      <c r="C291" s="440"/>
      <c r="D291" s="440"/>
      <c r="E291" s="440"/>
      <c r="F291" s="441"/>
      <c r="G291" s="483"/>
      <c r="H291" s="479"/>
      <c r="I291" s="441"/>
      <c r="J291" s="441"/>
      <c r="K291" s="441"/>
      <c r="L291" s="441"/>
      <c r="M291" s="441"/>
      <c r="N291" s="441"/>
      <c r="O291" s="441"/>
      <c r="P291" s="441"/>
      <c r="Q291" s="441"/>
      <c r="R291" s="441"/>
      <c r="S291" s="442"/>
      <c r="T291" s="441"/>
      <c r="U291" s="441"/>
      <c r="V291" s="441"/>
      <c r="W291" s="441"/>
      <c r="X291" s="441"/>
      <c r="Y291" s="441"/>
      <c r="Z291" s="441"/>
    </row>
    <row r="292" spans="1:26">
      <c r="A292" s="440"/>
      <c r="B292" s="440"/>
      <c r="C292" s="440"/>
      <c r="D292" s="440"/>
      <c r="E292" s="440"/>
      <c r="F292" s="441"/>
      <c r="G292" s="483"/>
      <c r="H292" s="479"/>
      <c r="I292" s="441"/>
      <c r="J292" s="441"/>
      <c r="K292" s="441"/>
      <c r="L292" s="441"/>
      <c r="M292" s="441"/>
      <c r="N292" s="441"/>
      <c r="O292" s="441"/>
      <c r="P292" s="441"/>
      <c r="Q292" s="441"/>
      <c r="R292" s="441"/>
      <c r="S292" s="442"/>
      <c r="T292" s="441"/>
      <c r="U292" s="441"/>
      <c r="V292" s="441"/>
      <c r="W292" s="441"/>
      <c r="X292" s="441"/>
      <c r="Y292" s="441"/>
      <c r="Z292" s="441"/>
    </row>
    <row r="293" spans="1:26">
      <c r="A293" s="440"/>
      <c r="B293" s="440"/>
      <c r="C293" s="440"/>
      <c r="D293" s="440"/>
      <c r="E293" s="440"/>
      <c r="F293" s="441"/>
      <c r="G293" s="483"/>
      <c r="H293" s="479"/>
      <c r="I293" s="441"/>
      <c r="J293" s="441"/>
      <c r="K293" s="441"/>
      <c r="L293" s="441"/>
      <c r="M293" s="441"/>
      <c r="N293" s="441"/>
      <c r="O293" s="441"/>
      <c r="P293" s="441"/>
      <c r="Q293" s="441"/>
      <c r="R293" s="441"/>
      <c r="S293" s="442"/>
      <c r="T293" s="441"/>
      <c r="U293" s="441"/>
      <c r="V293" s="441"/>
      <c r="W293" s="441"/>
      <c r="X293" s="441"/>
      <c r="Y293" s="441"/>
      <c r="Z293" s="441"/>
    </row>
    <row r="294" spans="1:26">
      <c r="A294" s="440"/>
      <c r="B294" s="440"/>
      <c r="C294" s="440"/>
      <c r="D294" s="440"/>
      <c r="E294" s="440"/>
      <c r="F294" s="441"/>
      <c r="G294" s="483"/>
      <c r="H294" s="479"/>
      <c r="I294" s="441"/>
      <c r="J294" s="441"/>
      <c r="K294" s="441"/>
      <c r="L294" s="441"/>
      <c r="M294" s="441"/>
      <c r="N294" s="441"/>
      <c r="O294" s="441"/>
      <c r="P294" s="441"/>
      <c r="Q294" s="441"/>
      <c r="R294" s="441"/>
      <c r="S294" s="442"/>
      <c r="T294" s="441"/>
      <c r="U294" s="441"/>
      <c r="V294" s="441"/>
      <c r="W294" s="441"/>
      <c r="X294" s="441"/>
      <c r="Y294" s="441"/>
      <c r="Z294" s="441"/>
    </row>
    <row r="295" spans="1:26">
      <c r="A295" s="440"/>
      <c r="B295" s="440"/>
      <c r="C295" s="440"/>
      <c r="D295" s="440"/>
      <c r="E295" s="440"/>
      <c r="F295" s="441"/>
      <c r="G295" s="483"/>
      <c r="H295" s="479"/>
      <c r="I295" s="441"/>
      <c r="J295" s="441"/>
      <c r="K295" s="441"/>
      <c r="L295" s="441"/>
      <c r="M295" s="441"/>
      <c r="N295" s="441"/>
      <c r="O295" s="441"/>
      <c r="P295" s="441"/>
      <c r="Q295" s="441"/>
      <c r="R295" s="441"/>
      <c r="S295" s="442"/>
      <c r="T295" s="441"/>
      <c r="U295" s="441"/>
      <c r="V295" s="441"/>
      <c r="W295" s="441"/>
      <c r="X295" s="441"/>
      <c r="Y295" s="441"/>
      <c r="Z295" s="441"/>
    </row>
    <row r="296" spans="1:26">
      <c r="A296" s="440"/>
      <c r="B296" s="440"/>
      <c r="C296" s="440"/>
      <c r="D296" s="440"/>
      <c r="E296" s="440"/>
      <c r="F296" s="441"/>
      <c r="G296" s="483"/>
      <c r="H296" s="479"/>
      <c r="I296" s="441"/>
      <c r="J296" s="441"/>
      <c r="K296" s="441"/>
      <c r="L296" s="441"/>
      <c r="M296" s="441"/>
      <c r="N296" s="441"/>
      <c r="O296" s="441"/>
      <c r="P296" s="441"/>
      <c r="Q296" s="441"/>
      <c r="R296" s="441"/>
      <c r="S296" s="442"/>
      <c r="T296" s="441"/>
      <c r="U296" s="441"/>
      <c r="V296" s="441"/>
      <c r="W296" s="441"/>
      <c r="X296" s="441"/>
      <c r="Y296" s="441"/>
      <c r="Z296" s="441"/>
    </row>
    <row r="297" spans="1:26">
      <c r="A297" s="440"/>
      <c r="B297" s="440"/>
      <c r="C297" s="440"/>
      <c r="D297" s="440"/>
      <c r="E297" s="440"/>
      <c r="F297" s="441"/>
      <c r="G297" s="483"/>
      <c r="H297" s="479"/>
      <c r="I297" s="441"/>
      <c r="J297" s="441"/>
      <c r="K297" s="441"/>
      <c r="L297" s="441"/>
      <c r="M297" s="441"/>
      <c r="N297" s="441"/>
      <c r="O297" s="441"/>
      <c r="P297" s="441"/>
      <c r="Q297" s="441"/>
      <c r="R297" s="441"/>
      <c r="S297" s="442"/>
      <c r="T297" s="441"/>
      <c r="U297" s="441"/>
      <c r="V297" s="441"/>
      <c r="W297" s="441"/>
      <c r="X297" s="441"/>
      <c r="Y297" s="441"/>
      <c r="Z297" s="441"/>
    </row>
    <row r="298" spans="1:26">
      <c r="A298" s="440"/>
      <c r="B298" s="440"/>
      <c r="C298" s="440"/>
      <c r="D298" s="440"/>
      <c r="E298" s="440"/>
      <c r="F298" s="441"/>
      <c r="G298" s="483"/>
      <c r="H298" s="479"/>
      <c r="I298" s="441"/>
      <c r="J298" s="441"/>
      <c r="K298" s="441"/>
      <c r="L298" s="441"/>
      <c r="M298" s="441"/>
      <c r="N298" s="441"/>
      <c r="O298" s="441"/>
      <c r="P298" s="441"/>
      <c r="Q298" s="441"/>
      <c r="R298" s="441"/>
      <c r="S298" s="442"/>
      <c r="T298" s="441"/>
      <c r="U298" s="441"/>
      <c r="V298" s="441"/>
      <c r="W298" s="441"/>
      <c r="X298" s="441"/>
      <c r="Y298" s="441"/>
      <c r="Z298" s="441"/>
    </row>
    <row r="299" spans="1:26">
      <c r="A299" s="440"/>
      <c r="B299" s="440"/>
      <c r="C299" s="440"/>
      <c r="D299" s="440"/>
      <c r="E299" s="440"/>
      <c r="F299" s="441"/>
      <c r="G299" s="483"/>
      <c r="H299" s="479"/>
      <c r="I299" s="441"/>
      <c r="J299" s="441"/>
      <c r="K299" s="441"/>
      <c r="L299" s="441"/>
      <c r="M299" s="441"/>
      <c r="N299" s="441"/>
      <c r="O299" s="441"/>
      <c r="P299" s="441"/>
      <c r="Q299" s="441"/>
      <c r="R299" s="441"/>
      <c r="S299" s="442"/>
      <c r="T299" s="441"/>
      <c r="U299" s="441"/>
      <c r="V299" s="441"/>
      <c r="W299" s="441"/>
      <c r="X299" s="441"/>
      <c r="Y299" s="441"/>
      <c r="Z299" s="441"/>
    </row>
    <row r="300" spans="1:26">
      <c r="A300" s="440"/>
      <c r="B300" s="440"/>
      <c r="C300" s="440"/>
      <c r="D300" s="440"/>
      <c r="E300" s="440"/>
      <c r="F300" s="441"/>
      <c r="G300" s="483"/>
      <c r="H300" s="479"/>
      <c r="I300" s="441"/>
      <c r="J300" s="441"/>
      <c r="K300" s="441"/>
      <c r="L300" s="441"/>
      <c r="M300" s="441"/>
      <c r="N300" s="441"/>
      <c r="O300" s="441"/>
      <c r="P300" s="441"/>
      <c r="Q300" s="441"/>
      <c r="R300" s="441"/>
      <c r="S300" s="442"/>
      <c r="T300" s="441"/>
      <c r="U300" s="441"/>
      <c r="V300" s="441"/>
      <c r="W300" s="441"/>
      <c r="X300" s="441"/>
      <c r="Y300" s="441"/>
      <c r="Z300" s="441"/>
    </row>
    <row r="301" spans="1:26">
      <c r="A301" s="440"/>
      <c r="B301" s="440"/>
      <c r="C301" s="440"/>
      <c r="D301" s="440"/>
      <c r="E301" s="440"/>
      <c r="F301" s="441"/>
      <c r="G301" s="483"/>
      <c r="H301" s="479"/>
      <c r="I301" s="441"/>
      <c r="J301" s="441"/>
      <c r="K301" s="441"/>
      <c r="L301" s="441"/>
      <c r="M301" s="441"/>
      <c r="N301" s="441"/>
      <c r="O301" s="441"/>
      <c r="P301" s="441"/>
      <c r="Q301" s="441"/>
      <c r="R301" s="441"/>
      <c r="S301" s="442"/>
      <c r="T301" s="441"/>
      <c r="U301" s="441"/>
      <c r="V301" s="441"/>
      <c r="W301" s="441"/>
      <c r="X301" s="441"/>
      <c r="Y301" s="441"/>
      <c r="Z301" s="441"/>
    </row>
    <row r="302" spans="1:26">
      <c r="A302" s="440"/>
      <c r="B302" s="440"/>
      <c r="C302" s="440"/>
      <c r="D302" s="440"/>
      <c r="E302" s="440"/>
      <c r="F302" s="441"/>
      <c r="G302" s="483"/>
      <c r="H302" s="479"/>
      <c r="I302" s="441"/>
      <c r="J302" s="441"/>
      <c r="K302" s="441"/>
      <c r="L302" s="441"/>
      <c r="M302" s="441"/>
      <c r="N302" s="441"/>
      <c r="O302" s="441"/>
      <c r="P302" s="441"/>
      <c r="Q302" s="441"/>
      <c r="R302" s="441"/>
      <c r="S302" s="442"/>
      <c r="T302" s="441"/>
      <c r="U302" s="441"/>
      <c r="V302" s="441"/>
      <c r="W302" s="441"/>
      <c r="X302" s="441"/>
      <c r="Y302" s="441"/>
      <c r="Z302" s="441"/>
    </row>
    <row r="303" spans="1:26">
      <c r="A303" s="440"/>
      <c r="B303" s="440"/>
      <c r="C303" s="440"/>
      <c r="D303" s="440"/>
      <c r="E303" s="440"/>
      <c r="F303" s="441"/>
      <c r="G303" s="483"/>
      <c r="H303" s="479"/>
      <c r="I303" s="441"/>
      <c r="J303" s="441"/>
      <c r="K303" s="441"/>
      <c r="L303" s="441"/>
      <c r="M303" s="441"/>
      <c r="N303" s="441"/>
      <c r="O303" s="441"/>
      <c r="P303" s="441"/>
      <c r="Q303" s="441"/>
      <c r="R303" s="441"/>
      <c r="S303" s="442"/>
      <c r="T303" s="441"/>
      <c r="U303" s="441"/>
      <c r="V303" s="441"/>
      <c r="W303" s="441"/>
      <c r="X303" s="441"/>
      <c r="Y303" s="441"/>
      <c r="Z303" s="441"/>
    </row>
    <row r="304" spans="1:26">
      <c r="A304" s="440"/>
      <c r="B304" s="440"/>
      <c r="C304" s="440"/>
      <c r="D304" s="440"/>
      <c r="E304" s="440"/>
      <c r="F304" s="441"/>
      <c r="G304" s="483"/>
      <c r="H304" s="479"/>
      <c r="I304" s="441"/>
      <c r="J304" s="441"/>
      <c r="K304" s="441"/>
      <c r="L304" s="441"/>
      <c r="M304" s="441"/>
      <c r="N304" s="441"/>
      <c r="O304" s="441"/>
      <c r="P304" s="441"/>
      <c r="Q304" s="441"/>
      <c r="R304" s="441"/>
      <c r="S304" s="442"/>
      <c r="T304" s="441"/>
      <c r="U304" s="441"/>
      <c r="V304" s="441"/>
      <c r="W304" s="441"/>
      <c r="X304" s="441"/>
      <c r="Y304" s="441"/>
      <c r="Z304" s="441"/>
    </row>
    <row r="305" spans="1:26">
      <c r="A305" s="440"/>
      <c r="B305" s="440"/>
      <c r="C305" s="440"/>
      <c r="D305" s="440"/>
      <c r="E305" s="440"/>
      <c r="F305" s="441"/>
      <c r="G305" s="483"/>
      <c r="H305" s="479"/>
      <c r="I305" s="441"/>
      <c r="J305" s="441"/>
      <c r="K305" s="441"/>
      <c r="L305" s="441"/>
      <c r="M305" s="441"/>
      <c r="N305" s="441"/>
      <c r="O305" s="441"/>
      <c r="P305" s="441"/>
      <c r="Q305" s="441"/>
      <c r="R305" s="441"/>
      <c r="S305" s="442"/>
      <c r="T305" s="441"/>
      <c r="U305" s="441"/>
      <c r="V305" s="441"/>
      <c r="W305" s="441"/>
      <c r="X305" s="441"/>
      <c r="Y305" s="441"/>
      <c r="Z305" s="441"/>
    </row>
    <row r="306" spans="1:26">
      <c r="A306" s="440"/>
      <c r="B306" s="440"/>
      <c r="C306" s="440"/>
      <c r="D306" s="440"/>
      <c r="E306" s="440"/>
      <c r="F306" s="441"/>
      <c r="G306" s="483"/>
      <c r="H306" s="479"/>
      <c r="I306" s="441"/>
      <c r="J306" s="441"/>
      <c r="K306" s="441"/>
      <c r="L306" s="441"/>
      <c r="M306" s="441"/>
      <c r="N306" s="441"/>
      <c r="O306" s="441"/>
      <c r="P306" s="441"/>
      <c r="Q306" s="441"/>
      <c r="R306" s="441"/>
      <c r="S306" s="442"/>
      <c r="T306" s="441"/>
      <c r="U306" s="441"/>
      <c r="V306" s="441"/>
      <c r="W306" s="441"/>
      <c r="X306" s="441"/>
      <c r="Y306" s="441"/>
      <c r="Z306" s="441"/>
    </row>
    <row r="307" spans="1:26">
      <c r="A307" s="440"/>
      <c r="B307" s="440"/>
      <c r="C307" s="440"/>
      <c r="D307" s="440"/>
      <c r="E307" s="440"/>
      <c r="F307" s="441"/>
      <c r="G307" s="483"/>
      <c r="H307" s="479"/>
      <c r="I307" s="441"/>
      <c r="J307" s="441"/>
      <c r="K307" s="441"/>
      <c r="L307" s="441"/>
      <c r="M307" s="441"/>
      <c r="N307" s="441"/>
      <c r="O307" s="441"/>
      <c r="P307" s="441"/>
      <c r="Q307" s="441"/>
      <c r="R307" s="441"/>
      <c r="S307" s="442"/>
      <c r="T307" s="441"/>
      <c r="U307" s="441"/>
      <c r="V307" s="441"/>
      <c r="W307" s="441"/>
      <c r="X307" s="441"/>
      <c r="Y307" s="441"/>
      <c r="Z307" s="441"/>
    </row>
    <row r="308" spans="1:26">
      <c r="A308" s="440"/>
      <c r="B308" s="440"/>
      <c r="C308" s="440"/>
      <c r="D308" s="440"/>
      <c r="E308" s="440"/>
      <c r="F308" s="441"/>
      <c r="G308" s="483"/>
      <c r="H308" s="479"/>
      <c r="I308" s="441"/>
      <c r="J308" s="441"/>
      <c r="K308" s="441"/>
      <c r="L308" s="441"/>
      <c r="M308" s="441"/>
      <c r="N308" s="441"/>
      <c r="O308" s="441"/>
      <c r="P308" s="441"/>
      <c r="Q308" s="441"/>
      <c r="R308" s="441"/>
      <c r="S308" s="442"/>
      <c r="T308" s="441"/>
      <c r="U308" s="441"/>
      <c r="V308" s="441"/>
      <c r="W308" s="441"/>
      <c r="X308" s="441"/>
      <c r="Y308" s="441"/>
      <c r="Z308" s="441"/>
    </row>
    <row r="309" spans="1:26">
      <c r="A309" s="440"/>
      <c r="B309" s="440"/>
      <c r="C309" s="440"/>
      <c r="D309" s="440"/>
      <c r="E309" s="440"/>
      <c r="F309" s="441"/>
      <c r="G309" s="483"/>
      <c r="H309" s="479"/>
      <c r="I309" s="441"/>
      <c r="J309" s="441"/>
      <c r="K309" s="441"/>
      <c r="L309" s="441"/>
      <c r="M309" s="441"/>
      <c r="N309" s="441"/>
      <c r="O309" s="441"/>
      <c r="P309" s="441"/>
      <c r="Q309" s="441"/>
      <c r="R309" s="441"/>
      <c r="S309" s="442"/>
      <c r="T309" s="441"/>
      <c r="U309" s="441"/>
      <c r="V309" s="441"/>
      <c r="W309" s="441"/>
      <c r="X309" s="441"/>
      <c r="Y309" s="441"/>
      <c r="Z309" s="441"/>
    </row>
    <row r="310" spans="1:26">
      <c r="A310" s="440"/>
      <c r="B310" s="440"/>
      <c r="C310" s="440"/>
      <c r="D310" s="440"/>
      <c r="E310" s="440"/>
      <c r="F310" s="441"/>
      <c r="G310" s="483"/>
      <c r="H310" s="479"/>
      <c r="I310" s="441"/>
      <c r="J310" s="441"/>
      <c r="K310" s="441"/>
      <c r="L310" s="441"/>
      <c r="M310" s="441"/>
      <c r="N310" s="441"/>
      <c r="O310" s="441"/>
      <c r="P310" s="441"/>
      <c r="Q310" s="441"/>
      <c r="R310" s="441"/>
      <c r="S310" s="442"/>
      <c r="T310" s="441"/>
      <c r="U310" s="441"/>
      <c r="V310" s="441"/>
      <c r="W310" s="441"/>
      <c r="X310" s="441"/>
      <c r="Y310" s="441"/>
      <c r="Z310" s="441"/>
    </row>
    <row r="311" spans="1:26">
      <c r="A311" s="440"/>
      <c r="B311" s="440"/>
      <c r="C311" s="440"/>
      <c r="D311" s="440"/>
      <c r="E311" s="440"/>
      <c r="F311" s="441"/>
      <c r="G311" s="483"/>
      <c r="H311" s="479"/>
      <c r="I311" s="441"/>
      <c r="J311" s="441"/>
      <c r="K311" s="441"/>
      <c r="L311" s="441"/>
      <c r="M311" s="441"/>
      <c r="N311" s="441"/>
      <c r="O311" s="441"/>
      <c r="P311" s="441"/>
      <c r="Q311" s="441"/>
      <c r="R311" s="441"/>
      <c r="S311" s="442"/>
      <c r="T311" s="441"/>
      <c r="U311" s="441"/>
      <c r="V311" s="441"/>
      <c r="W311" s="441"/>
      <c r="X311" s="441"/>
      <c r="Y311" s="441"/>
      <c r="Z311" s="441"/>
    </row>
    <row r="312" spans="1:26">
      <c r="A312" s="440"/>
      <c r="B312" s="440"/>
      <c r="C312" s="440"/>
      <c r="D312" s="440"/>
      <c r="E312" s="440"/>
      <c r="F312" s="441"/>
      <c r="G312" s="483"/>
      <c r="H312" s="479"/>
      <c r="I312" s="441"/>
      <c r="J312" s="441"/>
      <c r="K312" s="441"/>
      <c r="L312" s="441"/>
      <c r="M312" s="441"/>
      <c r="N312" s="441"/>
      <c r="O312" s="441"/>
      <c r="P312" s="441"/>
      <c r="Q312" s="441"/>
      <c r="R312" s="441"/>
      <c r="S312" s="442"/>
      <c r="T312" s="441"/>
      <c r="U312" s="441"/>
      <c r="V312" s="441"/>
      <c r="W312" s="441"/>
      <c r="X312" s="441"/>
      <c r="Y312" s="441"/>
      <c r="Z312" s="441"/>
    </row>
    <row r="313" spans="1:26">
      <c r="A313" s="440"/>
      <c r="B313" s="440"/>
      <c r="C313" s="440"/>
      <c r="D313" s="440"/>
      <c r="E313" s="440"/>
      <c r="F313" s="441"/>
      <c r="G313" s="483"/>
      <c r="H313" s="479"/>
      <c r="I313" s="441"/>
      <c r="J313" s="441"/>
      <c r="K313" s="441"/>
      <c r="L313" s="441"/>
      <c r="M313" s="441"/>
      <c r="N313" s="441"/>
      <c r="O313" s="441"/>
      <c r="P313" s="441"/>
      <c r="Q313" s="441"/>
      <c r="R313" s="441"/>
      <c r="S313" s="442"/>
      <c r="T313" s="441"/>
      <c r="U313" s="441"/>
      <c r="V313" s="441"/>
      <c r="W313" s="441"/>
      <c r="X313" s="441"/>
      <c r="Y313" s="441"/>
      <c r="Z313" s="441"/>
    </row>
    <row r="314" spans="1:26">
      <c r="A314" s="440"/>
      <c r="B314" s="440"/>
      <c r="C314" s="440"/>
      <c r="D314" s="440"/>
      <c r="E314" s="440"/>
      <c r="F314" s="441"/>
      <c r="G314" s="483"/>
      <c r="H314" s="479"/>
      <c r="I314" s="441"/>
      <c r="J314" s="441"/>
      <c r="K314" s="441"/>
      <c r="L314" s="441"/>
      <c r="M314" s="441"/>
      <c r="N314" s="441"/>
      <c r="O314" s="441"/>
      <c r="P314" s="441"/>
      <c r="Q314" s="441"/>
      <c r="R314" s="441"/>
      <c r="S314" s="442"/>
      <c r="T314" s="441"/>
      <c r="U314" s="441"/>
      <c r="V314" s="441"/>
      <c r="W314" s="441"/>
      <c r="X314" s="441"/>
      <c r="Y314" s="441"/>
      <c r="Z314" s="441"/>
    </row>
    <row r="315" spans="1:26">
      <c r="A315" s="440"/>
      <c r="B315" s="440"/>
      <c r="C315" s="440"/>
      <c r="D315" s="440"/>
      <c r="E315" s="440"/>
      <c r="F315" s="441"/>
      <c r="G315" s="483"/>
      <c r="H315" s="479"/>
      <c r="I315" s="441"/>
      <c r="J315" s="441"/>
      <c r="K315" s="441"/>
      <c r="L315" s="441"/>
      <c r="M315" s="441"/>
      <c r="N315" s="441"/>
      <c r="O315" s="441"/>
      <c r="P315" s="441"/>
      <c r="Q315" s="441"/>
      <c r="R315" s="441"/>
      <c r="S315" s="442"/>
      <c r="T315" s="441"/>
      <c r="U315" s="441"/>
      <c r="V315" s="441"/>
      <c r="W315" s="441"/>
      <c r="X315" s="441"/>
      <c r="Y315" s="441"/>
      <c r="Z315" s="441"/>
    </row>
    <row r="316" spans="1:26">
      <c r="A316" s="440"/>
      <c r="B316" s="440"/>
      <c r="C316" s="440"/>
      <c r="D316" s="440"/>
      <c r="E316" s="440"/>
      <c r="F316" s="441"/>
      <c r="G316" s="483"/>
      <c r="H316" s="479"/>
      <c r="I316" s="441"/>
      <c r="J316" s="441"/>
      <c r="K316" s="441"/>
      <c r="L316" s="441"/>
      <c r="M316" s="441"/>
      <c r="N316" s="441"/>
      <c r="O316" s="441"/>
      <c r="P316" s="441"/>
      <c r="Q316" s="441"/>
      <c r="R316" s="441"/>
      <c r="S316" s="442"/>
      <c r="T316" s="441"/>
      <c r="U316" s="441"/>
      <c r="V316" s="441"/>
      <c r="W316" s="441"/>
      <c r="X316" s="441"/>
      <c r="Y316" s="441"/>
      <c r="Z316" s="441"/>
    </row>
    <row r="317" spans="1:26">
      <c r="A317" s="440"/>
      <c r="B317" s="440"/>
      <c r="C317" s="440"/>
      <c r="D317" s="440"/>
      <c r="E317" s="440"/>
      <c r="F317" s="441"/>
      <c r="G317" s="483"/>
      <c r="H317" s="479"/>
      <c r="I317" s="441"/>
      <c r="J317" s="441"/>
      <c r="K317" s="441"/>
      <c r="L317" s="441"/>
      <c r="M317" s="441"/>
      <c r="N317" s="441"/>
      <c r="O317" s="441"/>
      <c r="P317" s="441"/>
      <c r="Q317" s="441"/>
      <c r="R317" s="441"/>
      <c r="S317" s="442"/>
      <c r="T317" s="441"/>
      <c r="U317" s="441"/>
      <c r="V317" s="441"/>
      <c r="W317" s="441"/>
      <c r="X317" s="441"/>
      <c r="Y317" s="441"/>
      <c r="Z317" s="441"/>
    </row>
    <row r="318" spans="1:26">
      <c r="A318" s="440"/>
      <c r="B318" s="440"/>
      <c r="C318" s="440"/>
      <c r="D318" s="440"/>
      <c r="E318" s="440"/>
      <c r="F318" s="441"/>
      <c r="G318" s="483"/>
      <c r="H318" s="479"/>
      <c r="I318" s="441"/>
      <c r="J318" s="441"/>
      <c r="K318" s="441"/>
      <c r="L318" s="441"/>
      <c r="M318" s="441"/>
      <c r="N318" s="441"/>
      <c r="O318" s="441"/>
      <c r="P318" s="441"/>
      <c r="Q318" s="441"/>
      <c r="R318" s="441"/>
      <c r="S318" s="442"/>
      <c r="T318" s="441"/>
      <c r="U318" s="441"/>
      <c r="V318" s="441"/>
      <c r="W318" s="441"/>
      <c r="X318" s="441"/>
      <c r="Y318" s="441"/>
      <c r="Z318" s="441"/>
    </row>
    <row r="319" spans="1:26">
      <c r="A319" s="440"/>
      <c r="B319" s="440"/>
      <c r="C319" s="440"/>
      <c r="D319" s="440"/>
      <c r="E319" s="440"/>
      <c r="F319" s="441"/>
      <c r="G319" s="483"/>
      <c r="H319" s="479"/>
      <c r="I319" s="441"/>
      <c r="J319" s="441"/>
      <c r="K319" s="441"/>
      <c r="L319" s="441"/>
      <c r="M319" s="441"/>
      <c r="N319" s="441"/>
      <c r="O319" s="441"/>
      <c r="P319" s="441"/>
      <c r="Q319" s="441"/>
      <c r="R319" s="441"/>
      <c r="S319" s="442"/>
      <c r="T319" s="441"/>
      <c r="U319" s="441"/>
      <c r="V319" s="441"/>
      <c r="W319" s="441"/>
      <c r="X319" s="441"/>
      <c r="Y319" s="441"/>
      <c r="Z319" s="441"/>
    </row>
    <row r="320" spans="1:26">
      <c r="A320" s="440"/>
      <c r="B320" s="440"/>
      <c r="C320" s="440"/>
      <c r="D320" s="440"/>
      <c r="E320" s="440"/>
      <c r="F320" s="441"/>
      <c r="G320" s="483"/>
      <c r="H320" s="479"/>
      <c r="I320" s="441"/>
      <c r="J320" s="441"/>
      <c r="K320" s="441"/>
      <c r="L320" s="441"/>
      <c r="M320" s="441"/>
      <c r="N320" s="441"/>
      <c r="O320" s="441"/>
      <c r="P320" s="441"/>
      <c r="Q320" s="441"/>
      <c r="R320" s="441"/>
      <c r="S320" s="442"/>
      <c r="T320" s="441"/>
      <c r="U320" s="441"/>
      <c r="V320" s="441"/>
      <c r="W320" s="441"/>
      <c r="X320" s="441"/>
      <c r="Y320" s="441"/>
      <c r="Z320" s="441"/>
    </row>
    <row r="321" spans="1:26">
      <c r="A321" s="440"/>
      <c r="B321" s="440"/>
      <c r="C321" s="440"/>
      <c r="D321" s="440"/>
      <c r="E321" s="440"/>
      <c r="F321" s="441"/>
      <c r="G321" s="483"/>
      <c r="H321" s="479"/>
      <c r="I321" s="441"/>
      <c r="J321" s="441"/>
      <c r="K321" s="441"/>
      <c r="L321" s="441"/>
      <c r="M321" s="441"/>
      <c r="N321" s="441"/>
      <c r="O321" s="441"/>
      <c r="P321" s="441"/>
      <c r="Q321" s="441"/>
      <c r="R321" s="441"/>
      <c r="S321" s="442"/>
      <c r="T321" s="441"/>
      <c r="U321" s="441"/>
      <c r="V321" s="441"/>
      <c r="W321" s="441"/>
      <c r="X321" s="441"/>
      <c r="Y321" s="441"/>
      <c r="Z321" s="441"/>
    </row>
    <row r="322" spans="1:26">
      <c r="A322" s="440"/>
      <c r="B322" s="440"/>
      <c r="C322" s="440"/>
      <c r="D322" s="440"/>
      <c r="E322" s="440"/>
      <c r="F322" s="441"/>
      <c r="G322" s="483"/>
      <c r="H322" s="479"/>
      <c r="I322" s="441"/>
      <c r="J322" s="441"/>
      <c r="K322" s="441"/>
      <c r="L322" s="441"/>
      <c r="M322" s="441"/>
      <c r="N322" s="441"/>
      <c r="O322" s="441"/>
      <c r="P322" s="441"/>
      <c r="Q322" s="441"/>
      <c r="R322" s="441"/>
      <c r="S322" s="442"/>
      <c r="T322" s="441"/>
      <c r="U322" s="441"/>
      <c r="V322" s="441"/>
      <c r="W322" s="441"/>
      <c r="X322" s="441"/>
      <c r="Y322" s="441"/>
      <c r="Z322" s="441"/>
    </row>
    <row r="323" spans="1:26">
      <c r="A323" s="440"/>
      <c r="B323" s="440"/>
      <c r="C323" s="440"/>
      <c r="D323" s="440"/>
      <c r="E323" s="440"/>
      <c r="F323" s="441"/>
      <c r="G323" s="483"/>
      <c r="H323" s="479"/>
      <c r="I323" s="441"/>
      <c r="J323" s="441"/>
      <c r="K323" s="441"/>
      <c r="L323" s="441"/>
      <c r="M323" s="441"/>
      <c r="N323" s="441"/>
      <c r="O323" s="441"/>
      <c r="P323" s="441"/>
      <c r="Q323" s="441"/>
      <c r="R323" s="441"/>
      <c r="S323" s="442"/>
      <c r="T323" s="441"/>
      <c r="U323" s="441"/>
      <c r="V323" s="441"/>
      <c r="W323" s="441"/>
      <c r="X323" s="441"/>
      <c r="Y323" s="441"/>
      <c r="Z323" s="441"/>
    </row>
    <row r="324" spans="1:26">
      <c r="A324" s="440"/>
      <c r="B324" s="440"/>
      <c r="C324" s="440"/>
      <c r="D324" s="440"/>
      <c r="E324" s="440"/>
      <c r="F324" s="441"/>
      <c r="G324" s="483"/>
      <c r="H324" s="479"/>
      <c r="I324" s="441"/>
      <c r="J324" s="441"/>
      <c r="K324" s="441"/>
      <c r="L324" s="441"/>
      <c r="M324" s="441"/>
      <c r="N324" s="441"/>
      <c r="O324" s="441"/>
      <c r="P324" s="441"/>
      <c r="Q324" s="441"/>
      <c r="R324" s="441"/>
      <c r="S324" s="442"/>
      <c r="T324" s="441"/>
      <c r="U324" s="441"/>
      <c r="V324" s="441"/>
      <c r="W324" s="441"/>
      <c r="X324" s="441"/>
      <c r="Y324" s="441"/>
      <c r="Z324" s="441"/>
    </row>
    <row r="325" spans="1:26">
      <c r="A325" s="441"/>
      <c r="B325" s="441"/>
      <c r="C325" s="441"/>
      <c r="D325" s="441"/>
      <c r="E325" s="440"/>
      <c r="F325" s="441"/>
      <c r="G325" s="483"/>
      <c r="H325" s="479"/>
      <c r="I325" s="441"/>
      <c r="J325" s="441"/>
      <c r="K325" s="441"/>
      <c r="L325" s="441"/>
      <c r="M325" s="441"/>
      <c r="N325" s="441"/>
      <c r="O325" s="441"/>
      <c r="P325" s="441"/>
      <c r="Q325" s="441"/>
      <c r="R325" s="441"/>
      <c r="S325" s="442"/>
      <c r="T325" s="441"/>
      <c r="U325" s="441"/>
      <c r="V325" s="441"/>
      <c r="W325" s="441"/>
      <c r="X325" s="441"/>
      <c r="Y325" s="441"/>
      <c r="Z325" s="441"/>
    </row>
    <row r="326" spans="1:26">
      <c r="A326" s="441"/>
      <c r="B326" s="441"/>
      <c r="C326" s="441"/>
      <c r="D326" s="441"/>
      <c r="E326" s="440"/>
      <c r="F326" s="441"/>
      <c r="G326" s="483"/>
      <c r="H326" s="479"/>
      <c r="I326" s="441"/>
      <c r="J326" s="441"/>
      <c r="K326" s="441"/>
      <c r="L326" s="441"/>
      <c r="M326" s="441"/>
      <c r="N326" s="441"/>
      <c r="O326" s="441"/>
      <c r="P326" s="441"/>
      <c r="Q326" s="441"/>
      <c r="R326" s="441"/>
      <c r="S326" s="442"/>
      <c r="T326" s="441"/>
      <c r="U326" s="441"/>
      <c r="V326" s="441"/>
      <c r="W326" s="441"/>
      <c r="X326" s="441"/>
      <c r="Y326" s="441"/>
      <c r="Z326" s="441"/>
    </row>
    <row r="327" spans="1:26">
      <c r="A327" s="441"/>
      <c r="B327" s="441"/>
      <c r="C327" s="441"/>
      <c r="D327" s="441"/>
      <c r="E327" s="440"/>
      <c r="F327" s="441"/>
      <c r="G327" s="483"/>
      <c r="H327" s="479"/>
      <c r="I327" s="441"/>
      <c r="J327" s="441"/>
      <c r="K327" s="441"/>
      <c r="L327" s="441"/>
      <c r="M327" s="441"/>
      <c r="N327" s="441"/>
      <c r="O327" s="441"/>
      <c r="P327" s="441"/>
      <c r="Q327" s="441"/>
      <c r="R327" s="441"/>
      <c r="S327" s="442"/>
      <c r="T327" s="441"/>
      <c r="U327" s="441"/>
      <c r="V327" s="441"/>
      <c r="W327" s="441"/>
      <c r="X327" s="441"/>
      <c r="Y327" s="441"/>
      <c r="Z327" s="441"/>
    </row>
    <row r="328" spans="1:26">
      <c r="A328" s="441"/>
      <c r="B328" s="441"/>
      <c r="C328" s="441"/>
      <c r="D328" s="441"/>
      <c r="E328" s="440"/>
      <c r="F328" s="441"/>
      <c r="G328" s="483"/>
      <c r="H328" s="479"/>
      <c r="I328" s="441"/>
      <c r="J328" s="441"/>
      <c r="K328" s="441"/>
      <c r="L328" s="441"/>
      <c r="M328" s="441"/>
      <c r="N328" s="441"/>
      <c r="O328" s="441"/>
      <c r="P328" s="441"/>
      <c r="Q328" s="441"/>
      <c r="R328" s="441"/>
      <c r="S328" s="442"/>
      <c r="T328" s="441"/>
      <c r="U328" s="441"/>
      <c r="V328" s="441"/>
      <c r="W328" s="441"/>
      <c r="X328" s="441"/>
      <c r="Y328" s="441"/>
      <c r="Z328" s="441"/>
    </row>
    <row r="329" spans="1:26">
      <c r="A329" s="441"/>
      <c r="B329" s="441"/>
      <c r="C329" s="441"/>
      <c r="D329" s="441"/>
      <c r="E329" s="440"/>
      <c r="F329" s="441"/>
      <c r="G329" s="483"/>
      <c r="H329" s="479"/>
      <c r="I329" s="441"/>
      <c r="J329" s="441"/>
      <c r="K329" s="441"/>
      <c r="L329" s="441"/>
      <c r="M329" s="441"/>
      <c r="N329" s="441"/>
      <c r="O329" s="441"/>
      <c r="P329" s="441"/>
      <c r="Q329" s="441"/>
      <c r="R329" s="441"/>
      <c r="S329" s="442"/>
      <c r="T329" s="441"/>
      <c r="U329" s="441"/>
      <c r="V329" s="441"/>
      <c r="W329" s="441"/>
      <c r="X329" s="441"/>
      <c r="Y329" s="441"/>
      <c r="Z329" s="441"/>
    </row>
    <row r="330" spans="1:26">
      <c r="A330" s="441"/>
      <c r="B330" s="441"/>
      <c r="C330" s="441"/>
      <c r="D330" s="441"/>
      <c r="E330" s="440"/>
      <c r="F330" s="441"/>
      <c r="G330" s="483"/>
      <c r="H330" s="479"/>
      <c r="I330" s="441"/>
      <c r="J330" s="441"/>
      <c r="K330" s="441"/>
      <c r="L330" s="441"/>
      <c r="M330" s="441"/>
      <c r="N330" s="441"/>
      <c r="O330" s="441"/>
      <c r="P330" s="441"/>
      <c r="Q330" s="441"/>
      <c r="R330" s="441"/>
      <c r="S330" s="442"/>
      <c r="T330" s="441"/>
      <c r="U330" s="441"/>
      <c r="V330" s="441"/>
      <c r="W330" s="441"/>
      <c r="X330" s="441"/>
      <c r="Y330" s="441"/>
      <c r="Z330" s="441"/>
    </row>
    <row r="331" spans="1:26">
      <c r="A331" s="441"/>
      <c r="B331" s="441"/>
      <c r="C331" s="441"/>
      <c r="D331" s="441"/>
      <c r="E331" s="440"/>
      <c r="F331" s="441"/>
      <c r="G331" s="483"/>
      <c r="H331" s="479"/>
      <c r="I331" s="441"/>
      <c r="J331" s="441"/>
      <c r="K331" s="441"/>
      <c r="L331" s="441"/>
      <c r="M331" s="441"/>
      <c r="N331" s="441"/>
      <c r="O331" s="441"/>
      <c r="P331" s="441"/>
      <c r="Q331" s="441"/>
      <c r="R331" s="441"/>
      <c r="S331" s="442"/>
      <c r="T331" s="441"/>
      <c r="U331" s="441"/>
      <c r="V331" s="441"/>
      <c r="W331" s="441"/>
      <c r="X331" s="441"/>
      <c r="Y331" s="441"/>
      <c r="Z331" s="441"/>
    </row>
    <row r="332" spans="1:26">
      <c r="A332" s="441"/>
      <c r="B332" s="441"/>
      <c r="C332" s="441"/>
      <c r="D332" s="441"/>
      <c r="E332" s="440"/>
      <c r="F332" s="441"/>
      <c r="G332" s="483"/>
      <c r="H332" s="479"/>
      <c r="I332" s="441"/>
      <c r="J332" s="441"/>
      <c r="K332" s="441"/>
      <c r="L332" s="441"/>
      <c r="M332" s="441"/>
      <c r="N332" s="441"/>
      <c r="O332" s="441"/>
      <c r="P332" s="441"/>
      <c r="Q332" s="441"/>
      <c r="R332" s="441"/>
      <c r="S332" s="442"/>
      <c r="T332" s="441"/>
      <c r="U332" s="441"/>
      <c r="V332" s="441"/>
      <c r="W332" s="441"/>
      <c r="X332" s="441"/>
      <c r="Y332" s="441"/>
      <c r="Z332" s="441"/>
    </row>
    <row r="333" spans="1:26">
      <c r="A333" s="441"/>
      <c r="B333" s="441"/>
      <c r="C333" s="441"/>
      <c r="D333" s="441"/>
      <c r="E333" s="440"/>
      <c r="F333" s="441"/>
      <c r="G333" s="483"/>
      <c r="H333" s="479"/>
      <c r="I333" s="441"/>
      <c r="J333" s="441"/>
      <c r="K333" s="441"/>
      <c r="L333" s="441"/>
      <c r="M333" s="441"/>
      <c r="N333" s="441"/>
      <c r="O333" s="441"/>
      <c r="P333" s="441"/>
      <c r="Q333" s="441"/>
      <c r="R333" s="441"/>
      <c r="S333" s="442"/>
      <c r="T333" s="441"/>
      <c r="U333" s="441"/>
      <c r="V333" s="441"/>
      <c r="W333" s="441"/>
      <c r="X333" s="441"/>
      <c r="Y333" s="441"/>
      <c r="Z333" s="441"/>
    </row>
    <row r="334" spans="1:26">
      <c r="A334" s="441"/>
      <c r="B334" s="441"/>
      <c r="C334" s="441"/>
      <c r="D334" s="441"/>
      <c r="E334" s="440"/>
      <c r="F334" s="441"/>
      <c r="G334" s="483"/>
      <c r="H334" s="479"/>
      <c r="I334" s="441"/>
      <c r="J334" s="441"/>
      <c r="K334" s="441"/>
      <c r="L334" s="441"/>
      <c r="M334" s="441"/>
      <c r="N334" s="441"/>
      <c r="O334" s="441"/>
      <c r="P334" s="441"/>
      <c r="Q334" s="441"/>
      <c r="R334" s="441"/>
      <c r="S334" s="442"/>
      <c r="T334" s="441"/>
      <c r="U334" s="441"/>
      <c r="V334" s="441"/>
      <c r="W334" s="441"/>
      <c r="X334" s="441"/>
      <c r="Y334" s="441"/>
      <c r="Z334" s="441"/>
    </row>
    <row r="335" spans="1:26">
      <c r="A335" s="441"/>
      <c r="B335" s="441"/>
      <c r="C335" s="441"/>
      <c r="D335" s="441"/>
      <c r="E335" s="440"/>
      <c r="F335" s="441"/>
      <c r="G335" s="483"/>
      <c r="H335" s="479"/>
      <c r="I335" s="441"/>
      <c r="J335" s="441"/>
      <c r="K335" s="441"/>
      <c r="L335" s="441"/>
      <c r="M335" s="441"/>
      <c r="N335" s="441"/>
      <c r="O335" s="441"/>
      <c r="P335" s="441"/>
      <c r="Q335" s="441"/>
      <c r="R335" s="441"/>
      <c r="S335" s="442"/>
      <c r="T335" s="441"/>
      <c r="U335" s="441"/>
      <c r="V335" s="441"/>
      <c r="W335" s="441"/>
      <c r="X335" s="441"/>
      <c r="Y335" s="441"/>
      <c r="Z335" s="441"/>
    </row>
    <row r="336" spans="1:26">
      <c r="A336" s="441"/>
      <c r="B336" s="441"/>
      <c r="C336" s="441"/>
      <c r="D336" s="441"/>
      <c r="E336" s="440"/>
      <c r="F336" s="441"/>
      <c r="G336" s="483"/>
      <c r="H336" s="479"/>
      <c r="I336" s="441"/>
      <c r="J336" s="441"/>
      <c r="K336" s="441"/>
      <c r="L336" s="441"/>
      <c r="M336" s="441"/>
      <c r="N336" s="441"/>
      <c r="O336" s="441"/>
      <c r="P336" s="441"/>
      <c r="Q336" s="441"/>
      <c r="R336" s="441"/>
      <c r="S336" s="442"/>
      <c r="T336" s="441"/>
      <c r="U336" s="441"/>
      <c r="V336" s="441"/>
      <c r="W336" s="441"/>
      <c r="X336" s="441"/>
      <c r="Y336" s="441"/>
      <c r="Z336" s="441"/>
    </row>
    <row r="337" spans="1:26">
      <c r="A337" s="441"/>
      <c r="B337" s="441"/>
      <c r="C337" s="441"/>
      <c r="D337" s="441"/>
      <c r="E337" s="440"/>
      <c r="F337" s="441"/>
      <c r="G337" s="483"/>
      <c r="H337" s="479"/>
      <c r="I337" s="441"/>
      <c r="J337" s="441"/>
      <c r="K337" s="441"/>
      <c r="L337" s="441"/>
      <c r="M337" s="441"/>
      <c r="N337" s="441"/>
      <c r="O337" s="441"/>
      <c r="P337" s="441"/>
      <c r="Q337" s="441"/>
      <c r="R337" s="441"/>
      <c r="S337" s="442"/>
      <c r="T337" s="441"/>
      <c r="U337" s="441"/>
      <c r="V337" s="441"/>
      <c r="W337" s="441"/>
      <c r="X337" s="441"/>
      <c r="Y337" s="441"/>
      <c r="Z337" s="441"/>
    </row>
    <row r="338" spans="1:26">
      <c r="A338" s="441"/>
      <c r="B338" s="441"/>
      <c r="C338" s="441"/>
      <c r="D338" s="441"/>
      <c r="E338" s="440"/>
      <c r="F338" s="441"/>
      <c r="G338" s="483"/>
      <c r="H338" s="479"/>
      <c r="I338" s="441"/>
      <c r="J338" s="441"/>
      <c r="K338" s="441"/>
      <c r="L338" s="441"/>
      <c r="M338" s="441"/>
      <c r="N338" s="441"/>
      <c r="O338" s="441"/>
      <c r="P338" s="441"/>
      <c r="Q338" s="441"/>
      <c r="R338" s="441"/>
      <c r="S338" s="442"/>
      <c r="T338" s="441"/>
      <c r="U338" s="441"/>
      <c r="V338" s="441"/>
      <c r="W338" s="441"/>
      <c r="X338" s="441"/>
      <c r="Y338" s="441"/>
      <c r="Z338" s="441"/>
    </row>
    <row r="339" spans="1:26">
      <c r="A339" s="441"/>
      <c r="B339" s="441"/>
      <c r="C339" s="441"/>
      <c r="D339" s="441"/>
      <c r="E339" s="440"/>
      <c r="F339" s="441"/>
      <c r="G339" s="483"/>
      <c r="H339" s="479"/>
      <c r="I339" s="441"/>
      <c r="J339" s="441"/>
      <c r="K339" s="441"/>
      <c r="L339" s="441"/>
      <c r="M339" s="441"/>
      <c r="N339" s="441"/>
      <c r="O339" s="441"/>
      <c r="P339" s="441"/>
      <c r="Q339" s="441"/>
      <c r="R339" s="441"/>
      <c r="S339" s="442"/>
      <c r="T339" s="441"/>
      <c r="U339" s="441"/>
      <c r="V339" s="441"/>
      <c r="W339" s="441"/>
      <c r="X339" s="441"/>
      <c r="Y339" s="441"/>
      <c r="Z339" s="441"/>
    </row>
    <row r="340" spans="1:26">
      <c r="A340" s="441"/>
      <c r="B340" s="441"/>
      <c r="C340" s="441"/>
      <c r="D340" s="441"/>
      <c r="E340" s="440"/>
      <c r="F340" s="441"/>
      <c r="G340" s="483"/>
      <c r="H340" s="479"/>
      <c r="I340" s="441"/>
      <c r="J340" s="441"/>
      <c r="K340" s="441"/>
      <c r="L340" s="441"/>
      <c r="M340" s="441"/>
      <c r="N340" s="441"/>
      <c r="O340" s="441"/>
      <c r="P340" s="441"/>
      <c r="Q340" s="441"/>
      <c r="R340" s="441"/>
      <c r="S340" s="442"/>
      <c r="T340" s="441"/>
      <c r="U340" s="441"/>
      <c r="V340" s="441"/>
      <c r="W340" s="441"/>
      <c r="X340" s="441"/>
      <c r="Y340" s="441"/>
      <c r="Z340" s="441"/>
    </row>
    <row r="341" spans="1:26">
      <c r="A341" s="441"/>
      <c r="B341" s="441"/>
      <c r="C341" s="441"/>
      <c r="D341" s="441"/>
      <c r="E341" s="440"/>
      <c r="F341" s="441"/>
      <c r="G341" s="483"/>
      <c r="H341" s="479"/>
      <c r="I341" s="441"/>
      <c r="J341" s="441"/>
      <c r="K341" s="441"/>
      <c r="L341" s="441"/>
      <c r="M341" s="441"/>
      <c r="N341" s="441"/>
      <c r="O341" s="441"/>
      <c r="P341" s="441"/>
      <c r="Q341" s="441"/>
      <c r="R341" s="441"/>
      <c r="S341" s="442"/>
      <c r="T341" s="441"/>
      <c r="U341" s="441"/>
      <c r="V341" s="441"/>
      <c r="W341" s="441"/>
      <c r="X341" s="441"/>
      <c r="Y341" s="441"/>
      <c r="Z341" s="441"/>
    </row>
    <row r="342" spans="1:26">
      <c r="A342" s="441"/>
      <c r="B342" s="441"/>
      <c r="C342" s="441"/>
      <c r="D342" s="441"/>
      <c r="E342" s="440"/>
      <c r="F342" s="441"/>
      <c r="G342" s="483"/>
      <c r="H342" s="479"/>
      <c r="I342" s="441"/>
      <c r="J342" s="441"/>
      <c r="K342" s="441"/>
      <c r="L342" s="441"/>
      <c r="M342" s="441"/>
      <c r="N342" s="441"/>
      <c r="O342" s="441"/>
      <c r="P342" s="441"/>
      <c r="Q342" s="441"/>
      <c r="R342" s="441"/>
      <c r="S342" s="442"/>
      <c r="T342" s="441"/>
      <c r="U342" s="441"/>
      <c r="V342" s="441"/>
      <c r="W342" s="441"/>
      <c r="X342" s="441"/>
      <c r="Y342" s="441"/>
      <c r="Z342" s="441"/>
    </row>
    <row r="343" spans="1:26">
      <c r="A343" s="441"/>
      <c r="B343" s="441"/>
      <c r="C343" s="441"/>
      <c r="D343" s="441"/>
      <c r="E343" s="440"/>
      <c r="F343" s="441"/>
      <c r="G343" s="483"/>
      <c r="H343" s="479"/>
      <c r="I343" s="441"/>
      <c r="J343" s="441"/>
      <c r="K343" s="441"/>
      <c r="L343" s="441"/>
      <c r="M343" s="441"/>
      <c r="N343" s="441"/>
      <c r="O343" s="441"/>
      <c r="P343" s="441"/>
      <c r="Q343" s="441"/>
      <c r="R343" s="441"/>
      <c r="S343" s="442"/>
      <c r="T343" s="441"/>
      <c r="U343" s="441"/>
      <c r="V343" s="441"/>
      <c r="W343" s="441"/>
      <c r="X343" s="441"/>
      <c r="Y343" s="441"/>
      <c r="Z343" s="441"/>
    </row>
    <row r="344" spans="1:26">
      <c r="A344" s="441"/>
      <c r="B344" s="441"/>
      <c r="C344" s="441"/>
      <c r="D344" s="441"/>
      <c r="E344" s="440"/>
      <c r="F344" s="441"/>
      <c r="G344" s="483"/>
      <c r="H344" s="479"/>
      <c r="I344" s="441"/>
      <c r="J344" s="441"/>
      <c r="K344" s="441"/>
      <c r="L344" s="441"/>
      <c r="M344" s="441"/>
      <c r="N344" s="441"/>
      <c r="O344" s="441"/>
      <c r="P344" s="441"/>
      <c r="Q344" s="441"/>
      <c r="R344" s="441"/>
      <c r="S344" s="442"/>
      <c r="T344" s="441"/>
      <c r="U344" s="441"/>
      <c r="V344" s="441"/>
      <c r="W344" s="441"/>
      <c r="X344" s="441"/>
      <c r="Y344" s="441"/>
      <c r="Z344" s="441"/>
    </row>
    <row r="345" spans="1:26">
      <c r="A345" s="441"/>
      <c r="B345" s="441"/>
      <c r="C345" s="441"/>
      <c r="D345" s="441"/>
      <c r="E345" s="440"/>
      <c r="F345" s="441"/>
      <c r="G345" s="483"/>
      <c r="H345" s="479"/>
      <c r="I345" s="441"/>
      <c r="J345" s="441"/>
      <c r="K345" s="441"/>
      <c r="L345" s="441"/>
      <c r="M345" s="441"/>
      <c r="N345" s="441"/>
      <c r="O345" s="441"/>
      <c r="P345" s="441"/>
      <c r="Q345" s="441"/>
      <c r="R345" s="441"/>
      <c r="S345" s="442"/>
      <c r="T345" s="441"/>
      <c r="U345" s="441"/>
      <c r="V345" s="441"/>
      <c r="W345" s="441"/>
      <c r="X345" s="441"/>
      <c r="Y345" s="441"/>
      <c r="Z345" s="441"/>
    </row>
    <row r="346" spans="1:26">
      <c r="A346" s="441"/>
      <c r="B346" s="441"/>
      <c r="C346" s="441"/>
      <c r="D346" s="441"/>
      <c r="E346" s="440"/>
      <c r="F346" s="441"/>
      <c r="G346" s="483"/>
      <c r="H346" s="479"/>
      <c r="I346" s="441"/>
      <c r="J346" s="441"/>
      <c r="K346" s="441"/>
      <c r="L346" s="441"/>
      <c r="M346" s="441"/>
      <c r="N346" s="441"/>
      <c r="O346" s="441"/>
      <c r="P346" s="441"/>
      <c r="Q346" s="441"/>
      <c r="R346" s="441"/>
      <c r="S346" s="442"/>
      <c r="T346" s="441"/>
      <c r="U346" s="441"/>
      <c r="V346" s="441"/>
      <c r="W346" s="441"/>
      <c r="X346" s="441"/>
      <c r="Y346" s="441"/>
      <c r="Z346" s="441"/>
    </row>
    <row r="347" spans="1:26">
      <c r="A347" s="441"/>
      <c r="B347" s="441"/>
      <c r="C347" s="441"/>
      <c r="D347" s="441"/>
      <c r="E347" s="440"/>
      <c r="F347" s="441"/>
      <c r="G347" s="483"/>
      <c r="H347" s="479"/>
      <c r="I347" s="441"/>
      <c r="J347" s="441"/>
      <c r="K347" s="441"/>
      <c r="L347" s="441"/>
      <c r="M347" s="441"/>
      <c r="N347" s="441"/>
      <c r="O347" s="441"/>
      <c r="P347" s="441"/>
      <c r="Q347" s="441"/>
      <c r="R347" s="441"/>
      <c r="S347" s="442"/>
      <c r="T347" s="441"/>
      <c r="U347" s="441"/>
      <c r="V347" s="441"/>
      <c r="W347" s="441"/>
      <c r="X347" s="441"/>
      <c r="Y347" s="441"/>
      <c r="Z347" s="441"/>
    </row>
    <row r="348" spans="1:26">
      <c r="A348" s="441"/>
      <c r="B348" s="441"/>
      <c r="C348" s="441"/>
      <c r="D348" s="441"/>
      <c r="E348" s="440"/>
      <c r="F348" s="441"/>
      <c r="G348" s="483"/>
      <c r="H348" s="479"/>
      <c r="I348" s="441"/>
      <c r="J348" s="441"/>
      <c r="K348" s="441"/>
      <c r="L348" s="441"/>
      <c r="M348" s="441"/>
      <c r="N348" s="441"/>
      <c r="O348" s="441"/>
      <c r="P348" s="441"/>
      <c r="Q348" s="441"/>
      <c r="R348" s="441"/>
      <c r="S348" s="442"/>
      <c r="T348" s="441"/>
      <c r="U348" s="441"/>
      <c r="V348" s="441"/>
      <c r="W348" s="441"/>
      <c r="X348" s="441"/>
      <c r="Y348" s="441"/>
      <c r="Z348" s="441"/>
    </row>
    <row r="349" spans="1:26">
      <c r="A349" s="441"/>
      <c r="B349" s="441"/>
      <c r="C349" s="441"/>
      <c r="D349" s="441"/>
      <c r="E349" s="440"/>
      <c r="F349" s="441"/>
      <c r="G349" s="483"/>
      <c r="H349" s="479"/>
      <c r="I349" s="441"/>
      <c r="J349" s="441"/>
      <c r="K349" s="441"/>
      <c r="L349" s="441"/>
      <c r="M349" s="441"/>
      <c r="N349" s="441"/>
      <c r="O349" s="441"/>
      <c r="P349" s="441"/>
      <c r="Q349" s="441"/>
      <c r="R349" s="441"/>
      <c r="S349" s="442"/>
      <c r="T349" s="441"/>
      <c r="U349" s="441"/>
      <c r="V349" s="441"/>
      <c r="W349" s="441"/>
      <c r="X349" s="441"/>
      <c r="Y349" s="441"/>
      <c r="Z349" s="441"/>
    </row>
    <row r="350" spans="1:26">
      <c r="A350" s="441"/>
      <c r="B350" s="441"/>
      <c r="C350" s="441"/>
      <c r="D350" s="441"/>
      <c r="E350" s="440"/>
      <c r="F350" s="441"/>
      <c r="G350" s="483"/>
      <c r="H350" s="479"/>
      <c r="I350" s="441"/>
      <c r="J350" s="441"/>
      <c r="K350" s="441"/>
      <c r="L350" s="441"/>
      <c r="M350" s="441"/>
      <c r="N350" s="441"/>
      <c r="O350" s="441"/>
      <c r="P350" s="441"/>
      <c r="Q350" s="441"/>
      <c r="R350" s="441"/>
      <c r="S350" s="442"/>
      <c r="T350" s="441"/>
      <c r="U350" s="441"/>
      <c r="V350" s="441"/>
      <c r="W350" s="441"/>
      <c r="X350" s="441"/>
      <c r="Y350" s="441"/>
      <c r="Z350" s="441"/>
    </row>
    <row r="351" spans="1:26">
      <c r="A351" s="441"/>
      <c r="B351" s="441"/>
      <c r="C351" s="441"/>
      <c r="D351" s="441"/>
      <c r="E351" s="440"/>
      <c r="F351" s="441"/>
      <c r="G351" s="483"/>
      <c r="H351" s="479"/>
      <c r="I351" s="441"/>
      <c r="J351" s="441"/>
      <c r="K351" s="441"/>
      <c r="L351" s="441"/>
      <c r="M351" s="441"/>
      <c r="N351" s="441"/>
      <c r="O351" s="441"/>
      <c r="P351" s="441"/>
      <c r="Q351" s="441"/>
      <c r="R351" s="441"/>
      <c r="S351" s="442"/>
      <c r="T351" s="441"/>
      <c r="U351" s="441"/>
      <c r="V351" s="441"/>
      <c r="W351" s="441"/>
      <c r="X351" s="441"/>
      <c r="Y351" s="441"/>
      <c r="Z351" s="441"/>
    </row>
    <row r="352" spans="1:26">
      <c r="A352" s="441"/>
      <c r="B352" s="441"/>
      <c r="C352" s="441"/>
      <c r="D352" s="441"/>
      <c r="E352" s="440"/>
      <c r="F352" s="441"/>
      <c r="G352" s="483"/>
      <c r="H352" s="479"/>
      <c r="I352" s="441"/>
      <c r="J352" s="441"/>
      <c r="K352" s="441"/>
      <c r="L352" s="441"/>
      <c r="M352" s="441"/>
      <c r="N352" s="441"/>
      <c r="O352" s="441"/>
      <c r="P352" s="441"/>
      <c r="Q352" s="441"/>
      <c r="R352" s="441"/>
      <c r="S352" s="442"/>
      <c r="T352" s="441"/>
      <c r="U352" s="441"/>
      <c r="V352" s="441"/>
      <c r="W352" s="441"/>
      <c r="X352" s="441"/>
      <c r="Y352" s="441"/>
      <c r="Z352" s="441"/>
    </row>
    <row r="353" spans="1:26">
      <c r="A353" s="441"/>
      <c r="B353" s="441"/>
      <c r="C353" s="441"/>
      <c r="D353" s="441"/>
      <c r="E353" s="440"/>
      <c r="F353" s="441"/>
      <c r="G353" s="483"/>
      <c r="H353" s="479"/>
      <c r="I353" s="441"/>
      <c r="J353" s="441"/>
      <c r="K353" s="441"/>
      <c r="L353" s="441"/>
      <c r="M353" s="441"/>
      <c r="N353" s="441"/>
      <c r="O353" s="441"/>
      <c r="P353" s="441"/>
      <c r="Q353" s="441"/>
      <c r="R353" s="441"/>
      <c r="S353" s="442"/>
      <c r="T353" s="441"/>
      <c r="U353" s="441"/>
      <c r="V353" s="441"/>
      <c r="W353" s="441"/>
      <c r="X353" s="441"/>
      <c r="Y353" s="441"/>
      <c r="Z353" s="441"/>
    </row>
    <row r="354" spans="1:26">
      <c r="A354" s="441"/>
      <c r="B354" s="441"/>
      <c r="C354" s="441"/>
      <c r="D354" s="441"/>
      <c r="E354" s="440"/>
      <c r="F354" s="441"/>
      <c r="G354" s="483"/>
      <c r="H354" s="479"/>
      <c r="I354" s="441"/>
      <c r="J354" s="441"/>
      <c r="K354" s="441"/>
      <c r="L354" s="441"/>
      <c r="M354" s="441"/>
      <c r="N354" s="441"/>
      <c r="O354" s="441"/>
      <c r="P354" s="441"/>
      <c r="Q354" s="441"/>
      <c r="R354" s="441"/>
      <c r="S354" s="442"/>
      <c r="T354" s="441"/>
      <c r="U354" s="441"/>
      <c r="V354" s="441"/>
      <c r="W354" s="441"/>
      <c r="X354" s="441"/>
      <c r="Y354" s="441"/>
      <c r="Z354" s="441"/>
    </row>
    <row r="355" spans="1:26">
      <c r="A355" s="441"/>
      <c r="B355" s="441"/>
      <c r="C355" s="441"/>
      <c r="D355" s="441"/>
      <c r="E355" s="440"/>
      <c r="F355" s="441"/>
      <c r="G355" s="483"/>
      <c r="H355" s="479"/>
      <c r="I355" s="441"/>
      <c r="J355" s="441"/>
      <c r="K355" s="441"/>
      <c r="L355" s="441"/>
      <c r="M355" s="441"/>
      <c r="N355" s="441"/>
      <c r="O355" s="441"/>
      <c r="P355" s="441"/>
      <c r="Q355" s="441"/>
      <c r="R355" s="441"/>
      <c r="S355" s="442"/>
      <c r="T355" s="441"/>
      <c r="U355" s="441"/>
      <c r="V355" s="441"/>
      <c r="W355" s="441"/>
      <c r="X355" s="441"/>
      <c r="Y355" s="441"/>
      <c r="Z355" s="441"/>
    </row>
    <row r="356" spans="1:26">
      <c r="A356" s="441"/>
      <c r="B356" s="441"/>
      <c r="C356" s="441"/>
      <c r="D356" s="441"/>
      <c r="E356" s="440"/>
      <c r="F356" s="441"/>
      <c r="G356" s="483"/>
      <c r="H356" s="479"/>
      <c r="I356" s="441"/>
      <c r="J356" s="441"/>
      <c r="K356" s="441"/>
      <c r="L356" s="441"/>
      <c r="M356" s="441"/>
      <c r="N356" s="441"/>
      <c r="O356" s="441"/>
      <c r="P356" s="441"/>
      <c r="Q356" s="441"/>
      <c r="R356" s="441"/>
      <c r="S356" s="442"/>
      <c r="T356" s="441"/>
      <c r="U356" s="441"/>
      <c r="V356" s="441"/>
      <c r="W356" s="441"/>
      <c r="X356" s="441"/>
      <c r="Y356" s="441"/>
      <c r="Z356" s="441"/>
    </row>
    <row r="357" spans="1:26">
      <c r="A357" s="441"/>
      <c r="B357" s="441"/>
      <c r="C357" s="441"/>
      <c r="D357" s="441"/>
      <c r="E357" s="440"/>
      <c r="F357" s="441"/>
      <c r="G357" s="483"/>
      <c r="H357" s="479"/>
      <c r="I357" s="441"/>
      <c r="J357" s="441"/>
      <c r="K357" s="441"/>
      <c r="L357" s="441"/>
      <c r="M357" s="441"/>
      <c r="N357" s="441"/>
      <c r="O357" s="441"/>
      <c r="P357" s="441"/>
      <c r="Q357" s="441"/>
      <c r="R357" s="441"/>
      <c r="S357" s="442"/>
      <c r="T357" s="441"/>
      <c r="U357" s="441"/>
      <c r="V357" s="441"/>
      <c r="W357" s="441"/>
      <c r="X357" s="441"/>
      <c r="Y357" s="441"/>
      <c r="Z357" s="441"/>
    </row>
    <row r="358" spans="1:26">
      <c r="A358" s="441"/>
      <c r="B358" s="441"/>
      <c r="C358" s="441"/>
      <c r="D358" s="441"/>
      <c r="E358" s="440"/>
      <c r="F358" s="441"/>
      <c r="G358" s="483"/>
      <c r="H358" s="479"/>
      <c r="I358" s="441"/>
      <c r="J358" s="441"/>
      <c r="K358" s="441"/>
      <c r="L358" s="441"/>
      <c r="M358" s="441"/>
      <c r="N358" s="441"/>
      <c r="O358" s="441"/>
      <c r="P358" s="441"/>
      <c r="Q358" s="441"/>
      <c r="R358" s="441"/>
      <c r="S358" s="442"/>
      <c r="T358" s="441"/>
      <c r="U358" s="441"/>
      <c r="V358" s="441"/>
      <c r="W358" s="441"/>
      <c r="X358" s="441"/>
      <c r="Y358" s="441"/>
      <c r="Z358" s="441"/>
    </row>
    <row r="359" spans="1:26">
      <c r="A359" s="441"/>
      <c r="B359" s="441"/>
      <c r="C359" s="441"/>
      <c r="D359" s="441"/>
      <c r="E359" s="440"/>
      <c r="F359" s="441"/>
      <c r="G359" s="483"/>
      <c r="H359" s="479"/>
      <c r="I359" s="441"/>
      <c r="J359" s="441"/>
      <c r="K359" s="441"/>
      <c r="L359" s="441"/>
      <c r="M359" s="441"/>
      <c r="N359" s="441"/>
      <c r="O359" s="441"/>
      <c r="P359" s="441"/>
      <c r="Q359" s="441"/>
      <c r="R359" s="441"/>
      <c r="S359" s="442"/>
      <c r="T359" s="441"/>
      <c r="U359" s="441"/>
      <c r="V359" s="441"/>
      <c r="W359" s="441"/>
      <c r="X359" s="441"/>
      <c r="Y359" s="441"/>
      <c r="Z359" s="441"/>
    </row>
    <row r="360" spans="1:26">
      <c r="A360" s="441"/>
      <c r="B360" s="441"/>
      <c r="C360" s="441"/>
      <c r="D360" s="441"/>
      <c r="E360" s="440"/>
      <c r="F360" s="441"/>
      <c r="G360" s="483"/>
      <c r="H360" s="479"/>
      <c r="I360" s="441"/>
      <c r="J360" s="441"/>
      <c r="K360" s="441"/>
      <c r="L360" s="441"/>
      <c r="M360" s="441"/>
      <c r="N360" s="441"/>
      <c r="O360" s="441"/>
      <c r="P360" s="441"/>
      <c r="Q360" s="441"/>
      <c r="R360" s="441"/>
      <c r="S360" s="442"/>
      <c r="T360" s="441"/>
      <c r="U360" s="441"/>
      <c r="V360" s="441"/>
      <c r="W360" s="441"/>
      <c r="X360" s="441"/>
      <c r="Y360" s="441"/>
      <c r="Z360" s="441"/>
    </row>
    <row r="361" spans="1:26">
      <c r="A361" s="441"/>
      <c r="B361" s="441"/>
      <c r="C361" s="441"/>
      <c r="D361" s="441"/>
      <c r="E361" s="440"/>
      <c r="F361" s="441"/>
      <c r="G361" s="483"/>
      <c r="H361" s="479"/>
      <c r="I361" s="441"/>
      <c r="J361" s="441"/>
      <c r="K361" s="441"/>
      <c r="L361" s="441"/>
      <c r="M361" s="441"/>
      <c r="N361" s="441"/>
      <c r="O361" s="441"/>
      <c r="P361" s="441"/>
      <c r="Q361" s="441"/>
      <c r="R361" s="441"/>
      <c r="S361" s="442"/>
      <c r="T361" s="441"/>
      <c r="U361" s="441"/>
      <c r="V361" s="441"/>
      <c r="W361" s="441"/>
      <c r="X361" s="441"/>
      <c r="Y361" s="441"/>
      <c r="Z361" s="441"/>
    </row>
    <row r="362" spans="1:26">
      <c r="A362" s="441"/>
      <c r="B362" s="441"/>
      <c r="C362" s="441"/>
      <c r="D362" s="441"/>
      <c r="E362" s="440"/>
      <c r="F362" s="441"/>
      <c r="G362" s="483"/>
      <c r="H362" s="479"/>
      <c r="I362" s="441"/>
      <c r="J362" s="441"/>
      <c r="K362" s="441"/>
      <c r="L362" s="441"/>
      <c r="M362" s="441"/>
      <c r="N362" s="441"/>
      <c r="O362" s="441"/>
      <c r="P362" s="441"/>
      <c r="Q362" s="441"/>
      <c r="R362" s="441"/>
      <c r="S362" s="442"/>
      <c r="T362" s="441"/>
      <c r="U362" s="441"/>
      <c r="V362" s="441"/>
      <c r="W362" s="441"/>
      <c r="X362" s="441"/>
      <c r="Y362" s="441"/>
      <c r="Z362" s="441"/>
    </row>
    <row r="363" spans="1:26">
      <c r="A363" s="441"/>
      <c r="B363" s="441"/>
      <c r="C363" s="441"/>
      <c r="D363" s="441"/>
      <c r="E363" s="440"/>
      <c r="F363" s="441"/>
      <c r="G363" s="483"/>
      <c r="H363" s="479"/>
      <c r="I363" s="441"/>
      <c r="J363" s="441"/>
      <c r="K363" s="441"/>
      <c r="L363" s="441"/>
      <c r="M363" s="441"/>
      <c r="N363" s="441"/>
      <c r="O363" s="441"/>
      <c r="P363" s="441"/>
      <c r="Q363" s="441"/>
      <c r="R363" s="441"/>
      <c r="S363" s="442"/>
      <c r="T363" s="441"/>
      <c r="U363" s="441"/>
      <c r="V363" s="441"/>
      <c r="W363" s="441"/>
      <c r="X363" s="441"/>
      <c r="Y363" s="441"/>
      <c r="Z363" s="441"/>
    </row>
    <row r="364" spans="1:26">
      <c r="A364" s="441"/>
      <c r="B364" s="441"/>
      <c r="C364" s="441"/>
      <c r="D364" s="441"/>
      <c r="E364" s="440"/>
      <c r="F364" s="441"/>
      <c r="G364" s="483"/>
      <c r="H364" s="479"/>
      <c r="I364" s="441"/>
      <c r="J364" s="441"/>
      <c r="K364" s="441"/>
      <c r="L364" s="441"/>
      <c r="M364" s="441"/>
      <c r="N364" s="441"/>
      <c r="O364" s="441"/>
      <c r="P364" s="441"/>
      <c r="Q364" s="441"/>
      <c r="R364" s="441"/>
      <c r="S364" s="442"/>
      <c r="T364" s="441"/>
      <c r="U364" s="441"/>
      <c r="V364" s="441"/>
      <c r="W364" s="441"/>
      <c r="X364" s="441"/>
      <c r="Y364" s="441"/>
      <c r="Z364" s="441"/>
    </row>
    <row r="365" spans="1:26">
      <c r="A365" s="441"/>
      <c r="B365" s="441"/>
      <c r="C365" s="441"/>
      <c r="D365" s="441"/>
      <c r="E365" s="440"/>
      <c r="F365" s="441"/>
      <c r="G365" s="483"/>
      <c r="H365" s="479"/>
      <c r="I365" s="441"/>
      <c r="J365" s="441"/>
      <c r="K365" s="441"/>
      <c r="L365" s="441"/>
      <c r="M365" s="441"/>
      <c r="N365" s="441"/>
      <c r="O365" s="441"/>
      <c r="P365" s="441"/>
      <c r="Q365" s="441"/>
      <c r="R365" s="441"/>
      <c r="S365" s="442"/>
      <c r="T365" s="441"/>
      <c r="U365" s="441"/>
      <c r="V365" s="441"/>
      <c r="W365" s="441"/>
      <c r="X365" s="441"/>
      <c r="Y365" s="441"/>
      <c r="Z365" s="441"/>
    </row>
    <row r="366" spans="1:26">
      <c r="A366" s="441"/>
      <c r="B366" s="441"/>
      <c r="C366" s="441"/>
      <c r="D366" s="441"/>
      <c r="E366" s="440"/>
      <c r="F366" s="441"/>
      <c r="G366" s="483"/>
      <c r="H366" s="479"/>
      <c r="I366" s="441"/>
      <c r="J366" s="441"/>
      <c r="K366" s="441"/>
      <c r="L366" s="441"/>
      <c r="M366" s="441"/>
      <c r="N366" s="441"/>
      <c r="O366" s="441"/>
      <c r="P366" s="441"/>
      <c r="Q366" s="441"/>
      <c r="R366" s="441"/>
      <c r="S366" s="442"/>
      <c r="T366" s="441"/>
      <c r="U366" s="441"/>
      <c r="V366" s="441"/>
      <c r="W366" s="441"/>
      <c r="X366" s="441"/>
      <c r="Y366" s="441"/>
      <c r="Z366" s="441"/>
    </row>
    <row r="367" spans="1:26">
      <c r="A367" s="441"/>
      <c r="B367" s="441"/>
      <c r="C367" s="441"/>
      <c r="D367" s="441"/>
      <c r="E367" s="440"/>
      <c r="F367" s="441"/>
      <c r="G367" s="483"/>
      <c r="H367" s="479"/>
      <c r="I367" s="441"/>
      <c r="J367" s="441"/>
      <c r="K367" s="441"/>
      <c r="L367" s="441"/>
      <c r="M367" s="441"/>
      <c r="N367" s="441"/>
      <c r="O367" s="441"/>
      <c r="P367" s="441"/>
      <c r="Q367" s="441"/>
      <c r="R367" s="441"/>
      <c r="S367" s="442"/>
      <c r="T367" s="441"/>
      <c r="U367" s="441"/>
      <c r="V367" s="441"/>
      <c r="W367" s="441"/>
      <c r="X367" s="441"/>
      <c r="Y367" s="441"/>
      <c r="Z367" s="441"/>
    </row>
    <row r="368" spans="1:26">
      <c r="A368" s="441"/>
      <c r="B368" s="441"/>
      <c r="C368" s="441"/>
      <c r="D368" s="441"/>
      <c r="E368" s="440"/>
      <c r="F368" s="441"/>
      <c r="G368" s="483"/>
      <c r="H368" s="479"/>
      <c r="I368" s="441"/>
      <c r="J368" s="441"/>
      <c r="K368" s="441"/>
      <c r="L368" s="441"/>
      <c r="M368" s="441"/>
      <c r="N368" s="441"/>
      <c r="O368" s="441"/>
      <c r="P368" s="441"/>
      <c r="Q368" s="441"/>
      <c r="R368" s="441"/>
      <c r="S368" s="442"/>
      <c r="T368" s="441"/>
      <c r="U368" s="441"/>
      <c r="V368" s="441"/>
      <c r="W368" s="441"/>
      <c r="X368" s="441"/>
      <c r="Y368" s="441"/>
      <c r="Z368" s="441"/>
    </row>
    <row r="369" spans="1:26">
      <c r="A369" s="441"/>
      <c r="B369" s="441"/>
      <c r="C369" s="441"/>
      <c r="D369" s="441"/>
      <c r="E369" s="440"/>
      <c r="F369" s="441"/>
      <c r="G369" s="483"/>
      <c r="H369" s="479"/>
      <c r="I369" s="441"/>
      <c r="J369" s="441"/>
      <c r="K369" s="441"/>
      <c r="L369" s="441"/>
      <c r="M369" s="441"/>
      <c r="N369" s="441"/>
      <c r="O369" s="441"/>
      <c r="P369" s="441"/>
      <c r="Q369" s="441"/>
      <c r="R369" s="441"/>
      <c r="S369" s="442"/>
      <c r="T369" s="441"/>
      <c r="U369" s="441"/>
      <c r="V369" s="441"/>
      <c r="W369" s="441"/>
      <c r="X369" s="441"/>
      <c r="Y369" s="441"/>
      <c r="Z369" s="441"/>
    </row>
    <row r="370" spans="1:26">
      <c r="A370" s="441"/>
      <c r="B370" s="441"/>
      <c r="C370" s="441"/>
      <c r="D370" s="441"/>
      <c r="E370" s="440"/>
      <c r="F370" s="441"/>
      <c r="G370" s="483"/>
      <c r="H370" s="479"/>
      <c r="I370" s="441"/>
      <c r="J370" s="441"/>
      <c r="K370" s="441"/>
      <c r="L370" s="441"/>
      <c r="M370" s="441"/>
      <c r="N370" s="441"/>
      <c r="O370" s="441"/>
      <c r="P370" s="441"/>
      <c r="Q370" s="441"/>
      <c r="R370" s="441"/>
      <c r="S370" s="442"/>
      <c r="T370" s="441"/>
      <c r="U370" s="441"/>
      <c r="V370" s="441"/>
      <c r="W370" s="441"/>
      <c r="X370" s="441"/>
      <c r="Y370" s="441"/>
      <c r="Z370" s="441"/>
    </row>
    <row r="371" spans="1:26">
      <c r="A371" s="441"/>
      <c r="B371" s="441"/>
      <c r="C371" s="441"/>
      <c r="D371" s="441"/>
      <c r="E371" s="440"/>
      <c r="F371" s="441"/>
      <c r="G371" s="483"/>
      <c r="H371" s="479"/>
      <c r="I371" s="441"/>
      <c r="J371" s="441"/>
      <c r="K371" s="441"/>
      <c r="L371" s="441"/>
      <c r="M371" s="441"/>
      <c r="N371" s="441"/>
      <c r="O371" s="441"/>
      <c r="P371" s="441"/>
      <c r="Q371" s="441"/>
      <c r="R371" s="441"/>
      <c r="S371" s="442"/>
      <c r="T371" s="441"/>
      <c r="U371" s="441"/>
      <c r="V371" s="441"/>
      <c r="W371" s="441"/>
      <c r="X371" s="441"/>
      <c r="Y371" s="441"/>
      <c r="Z371" s="441"/>
    </row>
    <row r="372" spans="1:26">
      <c r="A372" s="441"/>
      <c r="B372" s="441"/>
      <c r="C372" s="441"/>
      <c r="D372" s="441"/>
      <c r="E372" s="440"/>
      <c r="F372" s="441"/>
      <c r="G372" s="483"/>
      <c r="H372" s="479"/>
      <c r="I372" s="441"/>
      <c r="J372" s="441"/>
      <c r="K372" s="441"/>
      <c r="L372" s="441"/>
      <c r="M372" s="441"/>
      <c r="N372" s="441"/>
      <c r="O372" s="441"/>
      <c r="P372" s="441"/>
      <c r="Q372" s="441"/>
      <c r="R372" s="441"/>
      <c r="S372" s="442"/>
      <c r="T372" s="441"/>
      <c r="U372" s="441"/>
      <c r="V372" s="441"/>
      <c r="W372" s="441"/>
      <c r="X372" s="441"/>
      <c r="Y372" s="441"/>
      <c r="Z372" s="441"/>
    </row>
    <row r="373" spans="1:26">
      <c r="A373" s="441"/>
      <c r="B373" s="441"/>
      <c r="C373" s="441"/>
      <c r="D373" s="441"/>
      <c r="E373" s="440"/>
      <c r="F373" s="441"/>
      <c r="G373" s="483"/>
      <c r="H373" s="479"/>
      <c r="I373" s="441"/>
      <c r="J373" s="441"/>
      <c r="K373" s="441"/>
      <c r="L373" s="441"/>
      <c r="M373" s="441"/>
      <c r="N373" s="441"/>
      <c r="O373" s="441"/>
      <c r="P373" s="441"/>
      <c r="Q373" s="441"/>
      <c r="R373" s="441"/>
      <c r="S373" s="442"/>
      <c r="T373" s="441"/>
      <c r="U373" s="441"/>
      <c r="V373" s="441"/>
      <c r="W373" s="441"/>
      <c r="X373" s="441"/>
      <c r="Y373" s="441"/>
      <c r="Z373" s="441"/>
    </row>
    <row r="374" spans="1:26">
      <c r="A374" s="441"/>
      <c r="B374" s="441"/>
      <c r="C374" s="441"/>
      <c r="D374" s="441"/>
      <c r="E374" s="440"/>
      <c r="F374" s="441"/>
      <c r="G374" s="483"/>
      <c r="H374" s="479"/>
      <c r="I374" s="441"/>
      <c r="J374" s="441"/>
      <c r="K374" s="441"/>
      <c r="L374" s="441"/>
      <c r="M374" s="441"/>
      <c r="N374" s="441"/>
      <c r="O374" s="441"/>
      <c r="P374" s="441"/>
      <c r="Q374" s="441"/>
      <c r="R374" s="441"/>
      <c r="S374" s="442"/>
      <c r="T374" s="441"/>
      <c r="U374" s="441"/>
      <c r="V374" s="441"/>
      <c r="W374" s="441"/>
      <c r="X374" s="441"/>
      <c r="Y374" s="441"/>
      <c r="Z374" s="441"/>
    </row>
    <row r="375" spans="1:26">
      <c r="A375" s="441"/>
      <c r="B375" s="441"/>
      <c r="C375" s="441"/>
      <c r="D375" s="441"/>
      <c r="E375" s="440"/>
      <c r="F375" s="441"/>
      <c r="G375" s="483"/>
      <c r="H375" s="479"/>
      <c r="I375" s="441"/>
      <c r="J375" s="441"/>
      <c r="K375" s="441"/>
      <c r="L375" s="441"/>
      <c r="M375" s="441"/>
      <c r="N375" s="441"/>
      <c r="O375" s="441"/>
      <c r="P375" s="441"/>
      <c r="Q375" s="441"/>
      <c r="R375" s="441"/>
      <c r="S375" s="442"/>
      <c r="T375" s="441"/>
      <c r="U375" s="441"/>
      <c r="V375" s="441"/>
      <c r="W375" s="441"/>
      <c r="X375" s="441"/>
      <c r="Y375" s="441"/>
      <c r="Z375" s="441"/>
    </row>
    <row r="376" spans="1:26">
      <c r="A376" s="441"/>
      <c r="B376" s="441"/>
      <c r="C376" s="441"/>
      <c r="D376" s="441"/>
      <c r="E376" s="440"/>
      <c r="F376" s="441"/>
      <c r="G376" s="483"/>
      <c r="H376" s="479"/>
      <c r="I376" s="441"/>
      <c r="J376" s="441"/>
      <c r="K376" s="441"/>
      <c r="L376" s="441"/>
      <c r="M376" s="441"/>
      <c r="N376" s="441"/>
      <c r="O376" s="441"/>
      <c r="P376" s="441"/>
      <c r="Q376" s="441"/>
      <c r="R376" s="441"/>
      <c r="S376" s="442"/>
      <c r="T376" s="441"/>
      <c r="U376" s="441"/>
      <c r="V376" s="441"/>
      <c r="W376" s="441"/>
      <c r="X376" s="441"/>
      <c r="Y376" s="441"/>
      <c r="Z376" s="441"/>
    </row>
    <row r="377" spans="1:26">
      <c r="A377" s="441"/>
      <c r="B377" s="441"/>
      <c r="C377" s="441"/>
      <c r="D377" s="441"/>
      <c r="E377" s="440"/>
      <c r="F377" s="441"/>
      <c r="G377" s="483"/>
      <c r="H377" s="479"/>
      <c r="I377" s="441"/>
      <c r="J377" s="441"/>
      <c r="K377" s="441"/>
      <c r="L377" s="441"/>
      <c r="M377" s="441"/>
      <c r="N377" s="441"/>
      <c r="O377" s="441"/>
      <c r="P377" s="441"/>
      <c r="Q377" s="441"/>
      <c r="R377" s="441"/>
      <c r="S377" s="442"/>
      <c r="T377" s="441"/>
      <c r="U377" s="441"/>
      <c r="V377" s="441"/>
      <c r="W377" s="441"/>
      <c r="X377" s="441"/>
      <c r="Y377" s="441"/>
      <c r="Z377" s="441"/>
    </row>
    <row r="378" spans="1:26">
      <c r="A378" s="441"/>
      <c r="B378" s="441"/>
      <c r="C378" s="441"/>
      <c r="D378" s="441"/>
      <c r="E378" s="440"/>
      <c r="F378" s="441"/>
      <c r="G378" s="483"/>
      <c r="H378" s="479"/>
      <c r="I378" s="441"/>
      <c r="J378" s="441"/>
      <c r="K378" s="441"/>
      <c r="L378" s="441"/>
      <c r="M378" s="441"/>
      <c r="N378" s="441"/>
      <c r="O378" s="441"/>
      <c r="P378" s="441"/>
      <c r="Q378" s="441"/>
      <c r="R378" s="441"/>
      <c r="S378" s="442"/>
      <c r="T378" s="441"/>
      <c r="U378" s="441"/>
      <c r="V378" s="441"/>
      <c r="W378" s="441"/>
      <c r="X378" s="441"/>
      <c r="Y378" s="441"/>
      <c r="Z378" s="441"/>
    </row>
    <row r="379" spans="1:26">
      <c r="A379" s="441"/>
      <c r="B379" s="441"/>
      <c r="C379" s="441"/>
      <c r="D379" s="441"/>
      <c r="E379" s="440"/>
      <c r="F379" s="441"/>
      <c r="G379" s="483"/>
      <c r="H379" s="479"/>
      <c r="I379" s="441"/>
      <c r="J379" s="441"/>
      <c r="K379" s="441"/>
      <c r="L379" s="441"/>
      <c r="M379" s="441"/>
      <c r="N379" s="441"/>
      <c r="O379" s="441"/>
      <c r="P379" s="441"/>
      <c r="Q379" s="441"/>
      <c r="R379" s="441"/>
      <c r="S379" s="442"/>
      <c r="T379" s="441"/>
      <c r="U379" s="441"/>
      <c r="V379" s="441"/>
      <c r="W379" s="441"/>
      <c r="X379" s="441"/>
      <c r="Y379" s="441"/>
      <c r="Z379" s="441"/>
    </row>
    <row r="380" spans="1:26">
      <c r="A380" s="441"/>
      <c r="B380" s="441"/>
      <c r="C380" s="441"/>
      <c r="D380" s="441"/>
      <c r="E380" s="440"/>
      <c r="F380" s="441"/>
      <c r="G380" s="483"/>
      <c r="H380" s="479"/>
      <c r="I380" s="441"/>
      <c r="J380" s="441"/>
      <c r="K380" s="441"/>
      <c r="L380" s="441"/>
      <c r="M380" s="441"/>
      <c r="N380" s="441"/>
      <c r="O380" s="441"/>
      <c r="P380" s="441"/>
      <c r="Q380" s="441"/>
      <c r="R380" s="441"/>
      <c r="S380" s="442"/>
      <c r="T380" s="441"/>
      <c r="U380" s="441"/>
      <c r="V380" s="441"/>
      <c r="W380" s="441"/>
      <c r="X380" s="441"/>
      <c r="Y380" s="441"/>
      <c r="Z380" s="441"/>
    </row>
    <row r="381" spans="1:26">
      <c r="A381" s="441"/>
      <c r="B381" s="441"/>
      <c r="C381" s="441"/>
      <c r="D381" s="441"/>
      <c r="E381" s="440"/>
      <c r="F381" s="441"/>
      <c r="G381" s="483"/>
      <c r="H381" s="479"/>
      <c r="I381" s="441"/>
      <c r="J381" s="441"/>
      <c r="K381" s="441"/>
      <c r="L381" s="441"/>
      <c r="M381" s="441"/>
      <c r="N381" s="441"/>
      <c r="O381" s="441"/>
      <c r="P381" s="441"/>
      <c r="Q381" s="441"/>
      <c r="R381" s="441"/>
      <c r="S381" s="442"/>
      <c r="T381" s="441"/>
      <c r="U381" s="441"/>
      <c r="V381" s="441"/>
      <c r="W381" s="441"/>
      <c r="X381" s="441"/>
      <c r="Y381" s="441"/>
      <c r="Z381" s="441"/>
    </row>
    <row r="382" spans="1:26">
      <c r="A382" s="441"/>
      <c r="B382" s="441"/>
      <c r="C382" s="441"/>
      <c r="D382" s="441"/>
      <c r="E382" s="440"/>
      <c r="F382" s="441"/>
      <c r="G382" s="483"/>
      <c r="H382" s="479"/>
      <c r="I382" s="441"/>
      <c r="J382" s="441"/>
      <c r="K382" s="441"/>
      <c r="L382" s="441"/>
      <c r="M382" s="441"/>
      <c r="N382" s="441"/>
      <c r="O382" s="441"/>
      <c r="P382" s="441"/>
      <c r="Q382" s="441"/>
      <c r="R382" s="441"/>
      <c r="S382" s="442"/>
      <c r="T382" s="441"/>
      <c r="U382" s="441"/>
      <c r="V382" s="441"/>
      <c r="W382" s="441"/>
      <c r="X382" s="441"/>
      <c r="Y382" s="441"/>
      <c r="Z382" s="441"/>
    </row>
    <row r="383" spans="1:26">
      <c r="A383" s="441"/>
      <c r="B383" s="441"/>
      <c r="C383" s="441"/>
      <c r="D383" s="441"/>
      <c r="E383" s="440"/>
      <c r="F383" s="441"/>
      <c r="G383" s="483"/>
      <c r="H383" s="479"/>
      <c r="I383" s="441"/>
      <c r="J383" s="441"/>
      <c r="K383" s="441"/>
      <c r="L383" s="441"/>
      <c r="M383" s="441"/>
      <c r="N383" s="441"/>
      <c r="O383" s="441"/>
      <c r="P383" s="441"/>
      <c r="Q383" s="441"/>
      <c r="R383" s="441"/>
      <c r="S383" s="442"/>
      <c r="T383" s="441"/>
      <c r="U383" s="441"/>
      <c r="V383" s="441"/>
      <c r="W383" s="441"/>
      <c r="X383" s="441"/>
      <c r="Y383" s="441"/>
      <c r="Z383" s="441"/>
    </row>
    <row r="384" spans="1:26">
      <c r="A384" s="441"/>
      <c r="B384" s="441"/>
      <c r="C384" s="441"/>
      <c r="D384" s="441"/>
      <c r="E384" s="440"/>
      <c r="F384" s="441"/>
      <c r="G384" s="483"/>
      <c r="H384" s="479"/>
      <c r="I384" s="441"/>
      <c r="J384" s="441"/>
      <c r="K384" s="441"/>
      <c r="L384" s="441"/>
      <c r="M384" s="441"/>
      <c r="N384" s="441"/>
      <c r="O384" s="441"/>
      <c r="P384" s="441"/>
      <c r="Q384" s="441"/>
      <c r="R384" s="441"/>
      <c r="S384" s="442"/>
      <c r="T384" s="441"/>
      <c r="U384" s="441"/>
      <c r="V384" s="441"/>
      <c r="W384" s="441"/>
      <c r="X384" s="441"/>
      <c r="Y384" s="441"/>
      <c r="Z384" s="441"/>
    </row>
    <row r="385" spans="1:26">
      <c r="A385" s="441"/>
      <c r="B385" s="441"/>
      <c r="C385" s="441"/>
      <c r="D385" s="441"/>
      <c r="E385" s="440"/>
      <c r="F385" s="441"/>
      <c r="G385" s="483"/>
      <c r="H385" s="479"/>
      <c r="I385" s="441"/>
      <c r="J385" s="441"/>
      <c r="K385" s="441"/>
      <c r="L385" s="441"/>
      <c r="M385" s="441"/>
      <c r="N385" s="441"/>
      <c r="O385" s="441"/>
      <c r="P385" s="441"/>
      <c r="Q385" s="441"/>
      <c r="R385" s="441"/>
      <c r="S385" s="442"/>
      <c r="T385" s="441"/>
      <c r="U385" s="441"/>
      <c r="V385" s="441"/>
      <c r="W385" s="441"/>
      <c r="X385" s="441"/>
      <c r="Y385" s="441"/>
      <c r="Z385" s="441"/>
    </row>
    <row r="386" spans="1:26">
      <c r="A386" s="441"/>
      <c r="B386" s="441"/>
      <c r="C386" s="441"/>
      <c r="D386" s="441"/>
      <c r="E386" s="440"/>
      <c r="F386" s="441"/>
      <c r="G386" s="483"/>
      <c r="H386" s="479"/>
      <c r="I386" s="441"/>
      <c r="J386" s="441"/>
      <c r="K386" s="441"/>
      <c r="L386" s="441"/>
      <c r="M386" s="441"/>
      <c r="N386" s="441"/>
      <c r="O386" s="441"/>
      <c r="P386" s="441"/>
      <c r="Q386" s="441"/>
      <c r="R386" s="441"/>
      <c r="S386" s="442"/>
      <c r="T386" s="441"/>
      <c r="U386" s="441"/>
      <c r="V386" s="441"/>
      <c r="W386" s="441"/>
      <c r="X386" s="441"/>
      <c r="Y386" s="441"/>
      <c r="Z386" s="441"/>
    </row>
    <row r="387" spans="1:26">
      <c r="A387" s="441"/>
      <c r="B387" s="441"/>
      <c r="C387" s="441"/>
      <c r="D387" s="441"/>
      <c r="E387" s="440"/>
      <c r="F387" s="441"/>
      <c r="G387" s="483"/>
      <c r="H387" s="479"/>
      <c r="I387" s="441"/>
      <c r="J387" s="441"/>
      <c r="K387" s="441"/>
      <c r="L387" s="441"/>
      <c r="M387" s="441"/>
      <c r="N387" s="441"/>
      <c r="O387" s="441"/>
      <c r="P387" s="441"/>
      <c r="Q387" s="441"/>
      <c r="R387" s="441"/>
      <c r="S387" s="442"/>
      <c r="T387" s="441"/>
      <c r="U387" s="441"/>
      <c r="V387" s="441"/>
      <c r="W387" s="441"/>
      <c r="X387" s="441"/>
      <c r="Y387" s="441"/>
      <c r="Z387" s="441"/>
    </row>
    <row r="388" spans="1:26">
      <c r="A388" s="441"/>
      <c r="B388" s="441"/>
      <c r="C388" s="441"/>
      <c r="D388" s="441"/>
      <c r="E388" s="440"/>
      <c r="F388" s="441"/>
      <c r="G388" s="483"/>
      <c r="H388" s="479"/>
      <c r="I388" s="441"/>
      <c r="J388" s="441"/>
      <c r="K388" s="441"/>
      <c r="L388" s="441"/>
      <c r="M388" s="441"/>
      <c r="N388" s="441"/>
      <c r="O388" s="441"/>
      <c r="P388" s="441"/>
      <c r="Q388" s="441"/>
      <c r="R388" s="441"/>
      <c r="S388" s="442"/>
      <c r="T388" s="441"/>
      <c r="U388" s="441"/>
      <c r="V388" s="441"/>
      <c r="W388" s="441"/>
      <c r="X388" s="441"/>
      <c r="Y388" s="441"/>
      <c r="Z388" s="441"/>
    </row>
    <row r="389" spans="1:26">
      <c r="A389" s="441"/>
      <c r="B389" s="441"/>
      <c r="C389" s="441"/>
      <c r="D389" s="441"/>
      <c r="E389" s="440"/>
      <c r="F389" s="441"/>
      <c r="G389" s="483"/>
      <c r="H389" s="479"/>
      <c r="I389" s="441"/>
      <c r="J389" s="441"/>
      <c r="K389" s="441"/>
      <c r="L389" s="441"/>
      <c r="M389" s="441"/>
      <c r="N389" s="441"/>
      <c r="O389" s="441"/>
      <c r="P389" s="441"/>
      <c r="Q389" s="441"/>
      <c r="R389" s="441"/>
      <c r="S389" s="442"/>
      <c r="T389" s="441"/>
      <c r="U389" s="441"/>
      <c r="V389" s="441"/>
      <c r="W389" s="441"/>
      <c r="X389" s="441"/>
      <c r="Y389" s="441"/>
      <c r="Z389" s="441"/>
    </row>
    <row r="390" spans="1:26">
      <c r="A390" s="441"/>
      <c r="B390" s="441"/>
      <c r="C390" s="441"/>
      <c r="D390" s="441"/>
      <c r="E390" s="440"/>
      <c r="F390" s="441"/>
      <c r="G390" s="483"/>
      <c r="H390" s="479"/>
      <c r="I390" s="441"/>
      <c r="J390" s="441"/>
      <c r="K390" s="441"/>
      <c r="L390" s="441"/>
      <c r="M390" s="441"/>
      <c r="N390" s="441"/>
      <c r="O390" s="441"/>
      <c r="P390" s="441"/>
      <c r="Q390" s="441"/>
      <c r="R390" s="441"/>
      <c r="S390" s="442"/>
      <c r="T390" s="441"/>
      <c r="U390" s="441"/>
      <c r="V390" s="441"/>
      <c r="W390" s="441"/>
      <c r="X390" s="441"/>
      <c r="Y390" s="441"/>
      <c r="Z390" s="441"/>
    </row>
    <row r="391" spans="1:26">
      <c r="A391" s="441"/>
      <c r="B391" s="441"/>
      <c r="C391" s="441"/>
      <c r="D391" s="441"/>
      <c r="E391" s="440"/>
      <c r="F391" s="441"/>
      <c r="G391" s="483"/>
      <c r="H391" s="479"/>
      <c r="I391" s="441"/>
      <c r="J391" s="441"/>
      <c r="K391" s="441"/>
      <c r="L391" s="441"/>
      <c r="M391" s="441"/>
      <c r="N391" s="441"/>
      <c r="O391" s="441"/>
      <c r="P391" s="441"/>
      <c r="Q391" s="441"/>
      <c r="R391" s="441"/>
      <c r="S391" s="442"/>
      <c r="T391" s="441"/>
      <c r="U391" s="441"/>
      <c r="V391" s="441"/>
      <c r="W391" s="441"/>
      <c r="X391" s="441"/>
      <c r="Y391" s="441"/>
      <c r="Z391" s="441"/>
    </row>
    <row r="392" spans="1:26">
      <c r="A392" s="441"/>
      <c r="B392" s="441"/>
      <c r="C392" s="441"/>
      <c r="D392" s="441"/>
      <c r="E392" s="440"/>
      <c r="F392" s="441"/>
      <c r="G392" s="483"/>
      <c r="H392" s="479"/>
      <c r="I392" s="441"/>
      <c r="J392" s="441"/>
      <c r="K392" s="441"/>
      <c r="L392" s="441"/>
      <c r="M392" s="441"/>
      <c r="N392" s="441"/>
      <c r="O392" s="441"/>
      <c r="P392" s="441"/>
      <c r="Q392" s="441"/>
      <c r="R392" s="441"/>
      <c r="S392" s="442"/>
      <c r="T392" s="441"/>
      <c r="U392" s="441"/>
      <c r="V392" s="441"/>
      <c r="W392" s="441"/>
      <c r="X392" s="441"/>
      <c r="Y392" s="441"/>
      <c r="Z392" s="441"/>
    </row>
    <row r="393" spans="1:26">
      <c r="A393" s="441"/>
      <c r="B393" s="441"/>
      <c r="C393" s="441"/>
      <c r="D393" s="441"/>
      <c r="E393" s="440"/>
      <c r="F393" s="441"/>
      <c r="G393" s="483"/>
      <c r="H393" s="479"/>
      <c r="I393" s="441"/>
      <c r="J393" s="441"/>
      <c r="K393" s="441"/>
      <c r="L393" s="441"/>
      <c r="M393" s="441"/>
      <c r="N393" s="441"/>
      <c r="O393" s="441"/>
      <c r="P393" s="441"/>
      <c r="Q393" s="441"/>
      <c r="R393" s="441"/>
      <c r="S393" s="442"/>
      <c r="T393" s="441"/>
      <c r="U393" s="441"/>
      <c r="V393" s="441"/>
      <c r="W393" s="441"/>
      <c r="X393" s="441"/>
      <c r="Y393" s="441"/>
      <c r="Z393" s="441"/>
    </row>
    <row r="394" spans="1:26">
      <c r="A394" s="441"/>
      <c r="B394" s="441"/>
      <c r="C394" s="441"/>
      <c r="D394" s="441"/>
      <c r="E394" s="440"/>
      <c r="F394" s="441"/>
      <c r="G394" s="483"/>
      <c r="H394" s="479"/>
      <c r="I394" s="441"/>
      <c r="J394" s="441"/>
      <c r="K394" s="441"/>
      <c r="L394" s="441"/>
      <c r="M394" s="441"/>
      <c r="N394" s="441"/>
      <c r="O394" s="441"/>
      <c r="P394" s="441"/>
      <c r="Q394" s="441"/>
      <c r="R394" s="441"/>
      <c r="S394" s="442"/>
      <c r="T394" s="441"/>
      <c r="U394" s="441"/>
      <c r="V394" s="441"/>
      <c r="W394" s="441"/>
      <c r="X394" s="441"/>
      <c r="Y394" s="441"/>
      <c r="Z394" s="441"/>
    </row>
    <row r="395" spans="1:26">
      <c r="A395" s="441"/>
      <c r="B395" s="441"/>
      <c r="C395" s="441"/>
      <c r="D395" s="441"/>
      <c r="E395" s="440"/>
      <c r="F395" s="441"/>
      <c r="G395" s="483"/>
      <c r="H395" s="479"/>
      <c r="I395" s="441"/>
      <c r="J395" s="441"/>
      <c r="K395" s="441"/>
      <c r="L395" s="441"/>
      <c r="M395" s="441"/>
      <c r="N395" s="441"/>
      <c r="O395" s="441"/>
      <c r="P395" s="441"/>
      <c r="Q395" s="441"/>
      <c r="R395" s="441"/>
      <c r="S395" s="442"/>
      <c r="T395" s="441"/>
      <c r="U395" s="441"/>
      <c r="V395" s="441"/>
      <c r="W395" s="441"/>
      <c r="X395" s="441"/>
      <c r="Y395" s="441"/>
      <c r="Z395" s="441"/>
    </row>
    <row r="396" spans="1:26">
      <c r="A396" s="441"/>
      <c r="B396" s="441"/>
      <c r="C396" s="441"/>
      <c r="D396" s="441"/>
      <c r="E396" s="440"/>
      <c r="F396" s="441"/>
      <c r="G396" s="483"/>
      <c r="H396" s="479"/>
      <c r="I396" s="441"/>
      <c r="J396" s="441"/>
      <c r="K396" s="441"/>
      <c r="L396" s="441"/>
      <c r="M396" s="441"/>
      <c r="N396" s="441"/>
      <c r="O396" s="441"/>
      <c r="P396" s="441"/>
      <c r="Q396" s="441"/>
      <c r="R396" s="441"/>
      <c r="S396" s="442"/>
      <c r="T396" s="441"/>
      <c r="U396" s="441"/>
      <c r="V396" s="441"/>
      <c r="W396" s="441"/>
      <c r="X396" s="441"/>
      <c r="Y396" s="441"/>
      <c r="Z396" s="441"/>
    </row>
    <row r="397" spans="1:26">
      <c r="A397" s="441"/>
      <c r="B397" s="441"/>
      <c r="C397" s="441"/>
      <c r="D397" s="441"/>
      <c r="E397" s="440"/>
      <c r="F397" s="441"/>
      <c r="G397" s="483"/>
      <c r="H397" s="479"/>
      <c r="I397" s="441"/>
      <c r="J397" s="441"/>
      <c r="K397" s="441"/>
      <c r="L397" s="441"/>
      <c r="M397" s="441"/>
      <c r="N397" s="441"/>
      <c r="O397" s="441"/>
      <c r="P397" s="441"/>
      <c r="Q397" s="441"/>
      <c r="R397" s="441"/>
      <c r="S397" s="442"/>
      <c r="T397" s="441"/>
      <c r="U397" s="441"/>
      <c r="V397" s="441"/>
      <c r="W397" s="441"/>
      <c r="X397" s="441"/>
      <c r="Y397" s="441"/>
      <c r="Z397" s="441"/>
    </row>
    <row r="398" spans="1:26">
      <c r="A398" s="441"/>
      <c r="B398" s="441"/>
      <c r="C398" s="441"/>
      <c r="D398" s="441"/>
      <c r="E398" s="440"/>
      <c r="F398" s="441"/>
      <c r="G398" s="483"/>
      <c r="H398" s="479"/>
      <c r="I398" s="441"/>
      <c r="J398" s="441"/>
      <c r="K398" s="441"/>
      <c r="L398" s="441"/>
      <c r="M398" s="441"/>
      <c r="N398" s="441"/>
      <c r="O398" s="441"/>
      <c r="P398" s="441"/>
      <c r="Q398" s="441"/>
      <c r="R398" s="441"/>
      <c r="S398" s="442"/>
      <c r="T398" s="441"/>
      <c r="U398" s="441"/>
      <c r="V398" s="441"/>
      <c r="W398" s="441"/>
      <c r="X398" s="441"/>
      <c r="Y398" s="441"/>
      <c r="Z398" s="441"/>
    </row>
    <row r="399" spans="1:26">
      <c r="A399" s="441"/>
      <c r="B399" s="441"/>
      <c r="C399" s="441"/>
      <c r="D399" s="441"/>
      <c r="E399" s="440"/>
      <c r="F399" s="441"/>
      <c r="G399" s="483"/>
      <c r="H399" s="479"/>
      <c r="I399" s="441"/>
      <c r="J399" s="441"/>
      <c r="K399" s="441"/>
      <c r="L399" s="441"/>
      <c r="M399" s="441"/>
      <c r="N399" s="441"/>
      <c r="O399" s="441"/>
      <c r="P399" s="441"/>
      <c r="Q399" s="441"/>
      <c r="R399" s="441"/>
      <c r="S399" s="442"/>
      <c r="T399" s="441"/>
      <c r="U399" s="441"/>
      <c r="V399" s="441"/>
      <c r="W399" s="441"/>
      <c r="X399" s="441"/>
      <c r="Y399" s="441"/>
      <c r="Z399" s="441"/>
    </row>
    <row r="400" spans="1:26">
      <c r="A400" s="441"/>
      <c r="B400" s="441"/>
      <c r="C400" s="441"/>
      <c r="D400" s="441"/>
      <c r="E400" s="440"/>
      <c r="F400" s="441"/>
      <c r="G400" s="483"/>
      <c r="H400" s="479"/>
      <c r="I400" s="441"/>
      <c r="J400" s="441"/>
      <c r="K400" s="441"/>
      <c r="L400" s="441"/>
      <c r="M400" s="441"/>
      <c r="N400" s="441"/>
      <c r="O400" s="441"/>
      <c r="P400" s="441"/>
      <c r="Q400" s="441"/>
      <c r="R400" s="441"/>
      <c r="S400" s="442"/>
      <c r="T400" s="441"/>
      <c r="U400" s="441"/>
      <c r="V400" s="441"/>
      <c r="W400" s="441"/>
      <c r="X400" s="441"/>
      <c r="Y400" s="441"/>
      <c r="Z400" s="441"/>
    </row>
    <row r="401" spans="1:26">
      <c r="A401" s="441"/>
      <c r="B401" s="441"/>
      <c r="C401" s="441"/>
      <c r="D401" s="441"/>
      <c r="E401" s="440"/>
      <c r="F401" s="441"/>
      <c r="G401" s="483"/>
      <c r="H401" s="479"/>
      <c r="I401" s="441"/>
      <c r="J401" s="441"/>
      <c r="K401" s="441"/>
      <c r="L401" s="441"/>
      <c r="M401" s="441"/>
      <c r="N401" s="441"/>
      <c r="O401" s="441"/>
      <c r="P401" s="441"/>
      <c r="Q401" s="441"/>
      <c r="R401" s="441"/>
      <c r="S401" s="442"/>
      <c r="T401" s="441"/>
      <c r="U401" s="441"/>
      <c r="V401" s="441"/>
      <c r="W401" s="441"/>
      <c r="X401" s="441"/>
      <c r="Y401" s="441"/>
      <c r="Z401" s="441"/>
    </row>
    <row r="402" spans="1:26">
      <c r="A402" s="441"/>
      <c r="B402" s="441"/>
      <c r="C402" s="441"/>
      <c r="D402" s="441"/>
      <c r="E402" s="440"/>
      <c r="F402" s="441"/>
      <c r="G402" s="483"/>
      <c r="H402" s="479"/>
      <c r="I402" s="441"/>
      <c r="J402" s="441"/>
      <c r="K402" s="441"/>
      <c r="L402" s="441"/>
      <c r="M402" s="441"/>
      <c r="N402" s="441"/>
      <c r="O402" s="441"/>
      <c r="P402" s="441"/>
      <c r="Q402" s="441"/>
      <c r="R402" s="441"/>
      <c r="S402" s="442"/>
      <c r="T402" s="441"/>
      <c r="U402" s="441"/>
      <c r="V402" s="441"/>
      <c r="W402" s="441"/>
      <c r="X402" s="441"/>
      <c r="Y402" s="441"/>
      <c r="Z402" s="441"/>
    </row>
    <row r="403" spans="1:26">
      <c r="A403" s="441"/>
      <c r="B403" s="441"/>
      <c r="C403" s="441"/>
      <c r="D403" s="441"/>
      <c r="E403" s="440"/>
      <c r="F403" s="441"/>
      <c r="G403" s="483"/>
      <c r="H403" s="479"/>
      <c r="I403" s="441"/>
      <c r="J403" s="441"/>
      <c r="K403" s="441"/>
      <c r="L403" s="441"/>
      <c r="M403" s="441"/>
      <c r="N403" s="441"/>
      <c r="O403" s="441"/>
      <c r="P403" s="441"/>
      <c r="Q403" s="441"/>
      <c r="R403" s="441"/>
      <c r="S403" s="442"/>
      <c r="T403" s="441"/>
      <c r="U403" s="441"/>
      <c r="V403" s="441"/>
      <c r="W403" s="441"/>
      <c r="X403" s="441"/>
      <c r="Y403" s="441"/>
      <c r="Z403" s="441"/>
    </row>
    <row r="404" spans="1:26">
      <c r="A404" s="441"/>
      <c r="B404" s="441"/>
      <c r="C404" s="441"/>
      <c r="D404" s="441"/>
      <c r="E404" s="440"/>
      <c r="F404" s="441"/>
      <c r="G404" s="483"/>
      <c r="H404" s="479"/>
      <c r="I404" s="441"/>
      <c r="J404" s="441"/>
      <c r="K404" s="441"/>
      <c r="L404" s="441"/>
      <c r="M404" s="441"/>
      <c r="N404" s="441"/>
      <c r="O404" s="441"/>
      <c r="P404" s="441"/>
      <c r="Q404" s="441"/>
      <c r="R404" s="441"/>
      <c r="S404" s="442"/>
      <c r="T404" s="441"/>
      <c r="U404" s="441"/>
      <c r="V404" s="441"/>
      <c r="W404" s="441"/>
      <c r="X404" s="441"/>
      <c r="Y404" s="441"/>
      <c r="Z404" s="441"/>
    </row>
    <row r="405" spans="1:26">
      <c r="A405" s="441"/>
      <c r="B405" s="441"/>
      <c r="C405" s="441"/>
      <c r="D405" s="441"/>
      <c r="E405" s="440"/>
      <c r="F405" s="441"/>
      <c r="G405" s="483"/>
      <c r="H405" s="479"/>
      <c r="I405" s="441"/>
      <c r="J405" s="441"/>
      <c r="K405" s="441"/>
      <c r="L405" s="441"/>
      <c r="M405" s="441"/>
      <c r="N405" s="441"/>
      <c r="O405" s="441"/>
      <c r="P405" s="441"/>
      <c r="Q405" s="441"/>
      <c r="R405" s="441"/>
      <c r="S405" s="442"/>
      <c r="T405" s="441"/>
      <c r="U405" s="441"/>
      <c r="V405" s="441"/>
      <c r="W405" s="441"/>
      <c r="X405" s="441"/>
      <c r="Y405" s="441"/>
      <c r="Z405" s="441"/>
    </row>
    <row r="406" spans="1:26">
      <c r="A406" s="441"/>
      <c r="B406" s="441"/>
      <c r="C406" s="441"/>
      <c r="D406" s="441"/>
      <c r="E406" s="440"/>
      <c r="F406" s="441"/>
      <c r="G406" s="483"/>
      <c r="H406" s="479"/>
      <c r="I406" s="441"/>
      <c r="J406" s="441"/>
      <c r="K406" s="441"/>
      <c r="L406" s="441"/>
      <c r="M406" s="441"/>
      <c r="N406" s="441"/>
      <c r="O406" s="441"/>
      <c r="P406" s="441"/>
      <c r="Q406" s="441"/>
      <c r="R406" s="441"/>
      <c r="S406" s="442"/>
      <c r="T406" s="441"/>
      <c r="U406" s="441"/>
      <c r="V406" s="441"/>
      <c r="W406" s="441"/>
      <c r="X406" s="441"/>
      <c r="Y406" s="441"/>
      <c r="Z406" s="441"/>
    </row>
    <row r="407" spans="1:26">
      <c r="A407" s="441"/>
      <c r="B407" s="441"/>
      <c r="C407" s="441"/>
      <c r="D407" s="441"/>
      <c r="E407" s="440"/>
      <c r="F407" s="441"/>
      <c r="G407" s="483"/>
      <c r="H407" s="479"/>
      <c r="I407" s="441"/>
      <c r="J407" s="441"/>
      <c r="K407" s="441"/>
      <c r="L407" s="441"/>
      <c r="M407" s="441"/>
      <c r="N407" s="441"/>
      <c r="O407" s="441"/>
      <c r="P407" s="441"/>
      <c r="Q407" s="441"/>
      <c r="R407" s="441"/>
      <c r="S407" s="442"/>
      <c r="T407" s="441"/>
      <c r="U407" s="441"/>
      <c r="V407" s="441"/>
      <c r="W407" s="441"/>
      <c r="X407" s="441"/>
      <c r="Y407" s="441"/>
      <c r="Z407" s="441"/>
    </row>
    <row r="408" spans="1:26">
      <c r="A408" s="441"/>
      <c r="B408" s="441"/>
      <c r="C408" s="441"/>
      <c r="D408" s="441"/>
      <c r="E408" s="440"/>
      <c r="F408" s="441"/>
      <c r="G408" s="483"/>
      <c r="H408" s="479"/>
      <c r="I408" s="441"/>
      <c r="J408" s="441"/>
      <c r="K408" s="441"/>
      <c r="L408" s="441"/>
      <c r="M408" s="441"/>
      <c r="N408" s="441"/>
      <c r="O408" s="441"/>
      <c r="P408" s="441"/>
      <c r="Q408" s="441"/>
      <c r="R408" s="441"/>
      <c r="S408" s="442"/>
      <c r="T408" s="441"/>
      <c r="U408" s="441"/>
      <c r="V408" s="441"/>
      <c r="W408" s="441"/>
      <c r="X408" s="441"/>
      <c r="Y408" s="441"/>
      <c r="Z408" s="441"/>
    </row>
    <row r="409" spans="1:26">
      <c r="A409" s="441"/>
      <c r="B409" s="441"/>
      <c r="C409" s="441"/>
      <c r="D409" s="441"/>
      <c r="E409" s="440"/>
      <c r="F409" s="441"/>
      <c r="G409" s="483"/>
      <c r="H409" s="479"/>
      <c r="I409" s="441"/>
      <c r="J409" s="441"/>
      <c r="K409" s="441"/>
      <c r="L409" s="441"/>
      <c r="M409" s="441"/>
      <c r="N409" s="441"/>
      <c r="O409" s="441"/>
      <c r="P409" s="441"/>
      <c r="Q409" s="441"/>
      <c r="R409" s="441"/>
      <c r="S409" s="442"/>
      <c r="T409" s="441"/>
      <c r="U409" s="441"/>
      <c r="V409" s="441"/>
      <c r="W409" s="441"/>
      <c r="X409" s="441"/>
      <c r="Y409" s="441"/>
      <c r="Z409" s="441"/>
    </row>
    <row r="410" spans="1:26">
      <c r="A410" s="441"/>
      <c r="B410" s="441"/>
      <c r="C410" s="441"/>
      <c r="D410" s="441"/>
      <c r="E410" s="440"/>
      <c r="F410" s="441"/>
      <c r="G410" s="483"/>
      <c r="H410" s="479"/>
      <c r="I410" s="441"/>
      <c r="J410" s="441"/>
      <c r="K410" s="441"/>
      <c r="L410" s="441"/>
      <c r="M410" s="441"/>
      <c r="N410" s="441"/>
      <c r="O410" s="441"/>
      <c r="P410" s="441"/>
      <c r="Q410" s="441"/>
      <c r="R410" s="441"/>
      <c r="S410" s="442"/>
      <c r="T410" s="441"/>
      <c r="U410" s="441"/>
      <c r="V410" s="441"/>
      <c r="W410" s="441"/>
      <c r="X410" s="441"/>
      <c r="Y410" s="441"/>
      <c r="Z410" s="441"/>
    </row>
    <row r="411" spans="1:26">
      <c r="A411" s="441"/>
      <c r="B411" s="441"/>
      <c r="C411" s="441"/>
      <c r="D411" s="441"/>
      <c r="E411" s="440"/>
      <c r="F411" s="441"/>
      <c r="G411" s="483"/>
      <c r="H411" s="479"/>
      <c r="I411" s="441"/>
      <c r="J411" s="441"/>
      <c r="K411" s="441"/>
      <c r="L411" s="441"/>
      <c r="M411" s="441"/>
      <c r="N411" s="441"/>
      <c r="O411" s="441"/>
      <c r="P411" s="441"/>
      <c r="Q411" s="441"/>
      <c r="R411" s="441"/>
      <c r="S411" s="442"/>
      <c r="T411" s="441"/>
      <c r="U411" s="441"/>
      <c r="V411" s="441"/>
      <c r="W411" s="441"/>
      <c r="X411" s="441"/>
      <c r="Y411" s="441"/>
      <c r="Z411" s="441"/>
    </row>
    <row r="412" spans="1:26">
      <c r="A412" s="441"/>
      <c r="B412" s="441"/>
      <c r="C412" s="441"/>
      <c r="D412" s="441"/>
      <c r="E412" s="440"/>
      <c r="F412" s="441"/>
      <c r="G412" s="483"/>
      <c r="H412" s="479"/>
      <c r="I412" s="441"/>
      <c r="J412" s="441"/>
      <c r="K412" s="441"/>
      <c r="L412" s="441"/>
      <c r="M412" s="441"/>
      <c r="N412" s="441"/>
      <c r="O412" s="441"/>
      <c r="P412" s="441"/>
      <c r="Q412" s="441"/>
      <c r="R412" s="441"/>
      <c r="S412" s="442"/>
      <c r="T412" s="441"/>
      <c r="U412" s="441"/>
      <c r="V412" s="441"/>
      <c r="W412" s="441"/>
      <c r="X412" s="441"/>
      <c r="Y412" s="441"/>
      <c r="Z412" s="441"/>
    </row>
    <row r="413" spans="1:26">
      <c r="A413" s="441"/>
      <c r="B413" s="441"/>
      <c r="C413" s="441"/>
      <c r="D413" s="441"/>
      <c r="E413" s="440"/>
      <c r="F413" s="441"/>
      <c r="G413" s="483"/>
      <c r="H413" s="479"/>
      <c r="I413" s="441"/>
      <c r="J413" s="441"/>
      <c r="K413" s="441"/>
      <c r="L413" s="441"/>
      <c r="M413" s="441"/>
      <c r="N413" s="441"/>
      <c r="O413" s="441"/>
      <c r="P413" s="441"/>
      <c r="Q413" s="441"/>
      <c r="R413" s="441"/>
      <c r="S413" s="442"/>
      <c r="T413" s="441"/>
      <c r="U413" s="441"/>
      <c r="V413" s="441"/>
      <c r="W413" s="441"/>
      <c r="X413" s="441"/>
      <c r="Y413" s="441"/>
      <c r="Z413" s="441"/>
    </row>
    <row r="414" spans="1:26">
      <c r="A414" s="441"/>
      <c r="B414" s="441"/>
      <c r="C414" s="441"/>
      <c r="D414" s="441"/>
      <c r="E414" s="440"/>
      <c r="F414" s="441"/>
      <c r="G414" s="483"/>
      <c r="H414" s="479"/>
      <c r="I414" s="441"/>
      <c r="J414" s="441"/>
      <c r="K414" s="441"/>
      <c r="L414" s="441"/>
      <c r="M414" s="441"/>
      <c r="N414" s="441"/>
      <c r="O414" s="441"/>
      <c r="P414" s="441"/>
      <c r="Q414" s="441"/>
      <c r="R414" s="441"/>
      <c r="S414" s="442"/>
      <c r="T414" s="441"/>
      <c r="U414" s="441"/>
      <c r="V414" s="441"/>
      <c r="W414" s="441"/>
      <c r="X414" s="441"/>
      <c r="Y414" s="441"/>
      <c r="Z414" s="441"/>
    </row>
    <row r="415" spans="1:26">
      <c r="A415" s="441"/>
      <c r="B415" s="441"/>
      <c r="C415" s="441"/>
      <c r="D415" s="441"/>
      <c r="E415" s="440"/>
      <c r="F415" s="441"/>
      <c r="G415" s="483"/>
      <c r="H415" s="479"/>
      <c r="I415" s="441"/>
      <c r="J415" s="441"/>
      <c r="K415" s="441"/>
      <c r="L415" s="441"/>
      <c r="M415" s="441"/>
      <c r="N415" s="441"/>
      <c r="O415" s="441"/>
      <c r="P415" s="441"/>
      <c r="Q415" s="441"/>
      <c r="R415" s="441"/>
      <c r="S415" s="442"/>
      <c r="T415" s="441"/>
      <c r="U415" s="441"/>
      <c r="V415" s="441"/>
      <c r="W415" s="441"/>
      <c r="X415" s="441"/>
      <c r="Y415" s="441"/>
      <c r="Z415" s="441"/>
    </row>
    <row r="416" spans="1:26">
      <c r="A416" s="441"/>
      <c r="B416" s="441"/>
      <c r="C416" s="441"/>
      <c r="D416" s="441"/>
      <c r="E416" s="440"/>
      <c r="F416" s="441"/>
      <c r="G416" s="483"/>
      <c r="H416" s="479"/>
      <c r="I416" s="441"/>
      <c r="J416" s="441"/>
      <c r="K416" s="441"/>
      <c r="L416" s="441"/>
      <c r="M416" s="441"/>
      <c r="N416" s="441"/>
      <c r="O416" s="441"/>
      <c r="P416" s="441"/>
      <c r="Q416" s="441"/>
      <c r="R416" s="441"/>
      <c r="S416" s="442"/>
      <c r="T416" s="441"/>
      <c r="U416" s="441"/>
      <c r="V416" s="441"/>
      <c r="W416" s="441"/>
      <c r="X416" s="441"/>
      <c r="Y416" s="441"/>
      <c r="Z416" s="441"/>
    </row>
    <row r="417" spans="1:26">
      <c r="A417" s="441"/>
      <c r="B417" s="441"/>
      <c r="C417" s="441"/>
      <c r="D417" s="441"/>
      <c r="E417" s="440"/>
      <c r="F417" s="441"/>
      <c r="G417" s="483"/>
      <c r="H417" s="479"/>
      <c r="I417" s="441"/>
      <c r="J417" s="441"/>
      <c r="K417" s="441"/>
      <c r="L417" s="441"/>
      <c r="M417" s="441"/>
      <c r="N417" s="441"/>
      <c r="O417" s="441"/>
      <c r="P417" s="441"/>
      <c r="Q417" s="441"/>
      <c r="R417" s="441"/>
      <c r="S417" s="442"/>
      <c r="T417" s="441"/>
      <c r="U417" s="441"/>
      <c r="V417" s="441"/>
      <c r="W417" s="441"/>
      <c r="X417" s="441"/>
      <c r="Y417" s="441"/>
      <c r="Z417" s="441"/>
    </row>
    <row r="418" spans="1:26">
      <c r="A418" s="441"/>
      <c r="B418" s="441"/>
      <c r="C418" s="441"/>
      <c r="D418" s="441"/>
      <c r="E418" s="440"/>
      <c r="F418" s="441"/>
      <c r="G418" s="483"/>
      <c r="H418" s="479"/>
      <c r="I418" s="441"/>
      <c r="J418" s="441"/>
      <c r="K418" s="441"/>
      <c r="L418" s="441"/>
      <c r="M418" s="441"/>
      <c r="N418" s="441"/>
      <c r="O418" s="441"/>
      <c r="P418" s="441"/>
      <c r="Q418" s="441"/>
      <c r="R418" s="441"/>
      <c r="S418" s="442"/>
      <c r="T418" s="441"/>
      <c r="U418" s="441"/>
      <c r="V418" s="441"/>
      <c r="W418" s="441"/>
      <c r="X418" s="441"/>
      <c r="Y418" s="441"/>
      <c r="Z418" s="441"/>
    </row>
    <row r="419" spans="1:26">
      <c r="A419" s="441"/>
      <c r="B419" s="441"/>
      <c r="C419" s="441"/>
      <c r="D419" s="441"/>
      <c r="E419" s="440"/>
      <c r="F419" s="441"/>
      <c r="G419" s="483"/>
      <c r="H419" s="479"/>
      <c r="I419" s="441"/>
      <c r="J419" s="441"/>
      <c r="K419" s="441"/>
      <c r="L419" s="441"/>
      <c r="M419" s="441"/>
      <c r="N419" s="441"/>
      <c r="O419" s="441"/>
      <c r="P419" s="441"/>
      <c r="Q419" s="441"/>
      <c r="R419" s="441"/>
      <c r="S419" s="442"/>
      <c r="T419" s="441"/>
      <c r="U419" s="441"/>
      <c r="V419" s="441"/>
      <c r="W419" s="441"/>
      <c r="X419" s="441"/>
      <c r="Y419" s="441"/>
      <c r="Z419" s="441"/>
    </row>
    <row r="420" spans="1:26">
      <c r="A420" s="441"/>
      <c r="B420" s="441"/>
      <c r="C420" s="441"/>
      <c r="D420" s="441"/>
      <c r="E420" s="440"/>
      <c r="F420" s="441"/>
      <c r="G420" s="483"/>
      <c r="H420" s="479"/>
      <c r="I420" s="441"/>
      <c r="J420" s="441"/>
      <c r="K420" s="441"/>
      <c r="L420" s="441"/>
      <c r="M420" s="441"/>
      <c r="N420" s="441"/>
      <c r="O420" s="441"/>
      <c r="P420" s="441"/>
      <c r="Q420" s="441"/>
      <c r="R420" s="441"/>
      <c r="S420" s="442"/>
      <c r="T420" s="441"/>
      <c r="U420" s="441"/>
      <c r="V420" s="441"/>
      <c r="W420" s="441"/>
      <c r="X420" s="441"/>
      <c r="Y420" s="441"/>
      <c r="Z420" s="441"/>
    </row>
    <row r="421" spans="1:26">
      <c r="A421" s="441"/>
      <c r="B421" s="441"/>
      <c r="C421" s="441"/>
      <c r="D421" s="441"/>
      <c r="E421" s="440"/>
      <c r="F421" s="441"/>
      <c r="G421" s="483"/>
      <c r="H421" s="479"/>
      <c r="I421" s="441"/>
      <c r="J421" s="441"/>
      <c r="K421" s="441"/>
      <c r="L421" s="441"/>
      <c r="M421" s="441"/>
      <c r="N421" s="441"/>
      <c r="O421" s="441"/>
      <c r="P421" s="441"/>
      <c r="Q421" s="441"/>
      <c r="R421" s="441"/>
      <c r="S421" s="442"/>
      <c r="T421" s="441"/>
      <c r="U421" s="441"/>
      <c r="V421" s="441"/>
      <c r="W421" s="441"/>
      <c r="X421" s="441"/>
      <c r="Y421" s="441"/>
      <c r="Z421" s="441"/>
    </row>
    <row r="422" spans="1:26">
      <c r="A422" s="441"/>
      <c r="B422" s="441"/>
      <c r="C422" s="441"/>
      <c r="D422" s="441"/>
      <c r="E422" s="440"/>
      <c r="F422" s="441"/>
      <c r="G422" s="483"/>
      <c r="H422" s="479"/>
      <c r="I422" s="441"/>
      <c r="J422" s="441"/>
      <c r="K422" s="441"/>
      <c r="L422" s="441"/>
      <c r="M422" s="441"/>
      <c r="N422" s="441"/>
      <c r="O422" s="441"/>
      <c r="P422" s="441"/>
      <c r="Q422" s="441"/>
      <c r="R422" s="441"/>
      <c r="S422" s="442"/>
      <c r="T422" s="441"/>
      <c r="U422" s="441"/>
      <c r="V422" s="441"/>
      <c r="W422" s="441"/>
      <c r="X422" s="441"/>
      <c r="Y422" s="441"/>
      <c r="Z422" s="441"/>
    </row>
    <row r="423" spans="1:26">
      <c r="A423" s="441"/>
      <c r="B423" s="441"/>
      <c r="C423" s="441"/>
      <c r="D423" s="441"/>
      <c r="E423" s="440"/>
      <c r="F423" s="441"/>
      <c r="G423" s="483"/>
      <c r="H423" s="479"/>
      <c r="I423" s="441"/>
      <c r="J423" s="441"/>
      <c r="K423" s="441"/>
      <c r="L423" s="441"/>
      <c r="M423" s="441"/>
      <c r="N423" s="441"/>
      <c r="O423" s="441"/>
      <c r="P423" s="441"/>
      <c r="Q423" s="441"/>
      <c r="R423" s="441"/>
      <c r="S423" s="442"/>
      <c r="T423" s="441"/>
      <c r="U423" s="441"/>
      <c r="V423" s="441"/>
      <c r="W423" s="441"/>
      <c r="X423" s="441"/>
      <c r="Y423" s="441"/>
      <c r="Z423" s="441"/>
    </row>
    <row r="424" spans="1:26">
      <c r="A424" s="441"/>
      <c r="B424" s="441"/>
      <c r="C424" s="441"/>
      <c r="D424" s="441"/>
      <c r="E424" s="440"/>
      <c r="F424" s="441"/>
      <c r="G424" s="483"/>
      <c r="H424" s="479"/>
      <c r="I424" s="441"/>
      <c r="J424" s="441"/>
      <c r="K424" s="441"/>
      <c r="L424" s="441"/>
      <c r="M424" s="441"/>
      <c r="N424" s="441"/>
      <c r="O424" s="441"/>
      <c r="P424" s="441"/>
      <c r="Q424" s="441"/>
      <c r="R424" s="441"/>
      <c r="S424" s="442"/>
      <c r="T424" s="441"/>
      <c r="U424" s="441"/>
      <c r="V424" s="441"/>
      <c r="W424" s="441"/>
      <c r="X424" s="441"/>
      <c r="Y424" s="441"/>
      <c r="Z424" s="441"/>
    </row>
    <row r="425" spans="1:26">
      <c r="A425" s="441"/>
      <c r="B425" s="441"/>
      <c r="C425" s="441"/>
      <c r="D425" s="441"/>
      <c r="E425" s="440"/>
      <c r="F425" s="441"/>
      <c r="G425" s="483"/>
      <c r="H425" s="479"/>
      <c r="I425" s="441"/>
      <c r="J425" s="441"/>
      <c r="K425" s="441"/>
      <c r="L425" s="441"/>
      <c r="M425" s="441"/>
      <c r="N425" s="441"/>
      <c r="O425" s="441"/>
      <c r="P425" s="441"/>
      <c r="Q425" s="441"/>
      <c r="R425" s="441"/>
      <c r="S425" s="442"/>
      <c r="T425" s="441"/>
      <c r="U425" s="441"/>
      <c r="V425" s="441"/>
      <c r="W425" s="441"/>
      <c r="X425" s="441"/>
      <c r="Y425" s="441"/>
      <c r="Z425" s="441"/>
    </row>
    <row r="426" spans="1:26">
      <c r="A426" s="441"/>
      <c r="B426" s="441"/>
      <c r="C426" s="441"/>
      <c r="D426" s="441"/>
      <c r="E426" s="440"/>
      <c r="F426" s="441"/>
      <c r="G426" s="483"/>
      <c r="H426" s="479"/>
      <c r="I426" s="441"/>
      <c r="J426" s="441"/>
      <c r="K426" s="441"/>
      <c r="L426" s="441"/>
      <c r="M426" s="441"/>
      <c r="N426" s="441"/>
      <c r="O426" s="441"/>
      <c r="P426" s="441"/>
      <c r="Q426" s="441"/>
      <c r="R426" s="441"/>
      <c r="S426" s="442"/>
      <c r="T426" s="441"/>
      <c r="U426" s="441"/>
      <c r="V426" s="441"/>
      <c r="W426" s="441"/>
      <c r="X426" s="441"/>
      <c r="Y426" s="441"/>
      <c r="Z426" s="441"/>
    </row>
    <row r="427" spans="1:26">
      <c r="A427" s="441"/>
      <c r="B427" s="441"/>
      <c r="C427" s="441"/>
      <c r="D427" s="441"/>
      <c r="E427" s="440"/>
      <c r="F427" s="441"/>
      <c r="G427" s="483"/>
      <c r="H427" s="479"/>
      <c r="I427" s="441"/>
      <c r="J427" s="441"/>
      <c r="K427" s="441"/>
      <c r="L427" s="441"/>
      <c r="M427" s="441"/>
      <c r="N427" s="441"/>
      <c r="O427" s="441"/>
      <c r="P427" s="441"/>
      <c r="Q427" s="441"/>
      <c r="R427" s="441"/>
      <c r="S427" s="442"/>
      <c r="T427" s="441"/>
      <c r="U427" s="441"/>
      <c r="V427" s="441"/>
      <c r="W427" s="441"/>
      <c r="X427" s="441"/>
      <c r="Y427" s="441"/>
      <c r="Z427" s="441"/>
    </row>
    <row r="428" spans="1:26">
      <c r="A428" s="441"/>
      <c r="B428" s="441"/>
      <c r="C428" s="441"/>
      <c r="D428" s="441"/>
      <c r="E428" s="440"/>
      <c r="F428" s="441"/>
      <c r="G428" s="483"/>
      <c r="H428" s="479"/>
      <c r="I428" s="441"/>
      <c r="J428" s="441"/>
      <c r="K428" s="441"/>
      <c r="L428" s="441"/>
      <c r="M428" s="441"/>
      <c r="N428" s="441"/>
      <c r="O428" s="441"/>
      <c r="P428" s="441"/>
      <c r="Q428" s="441"/>
      <c r="R428" s="441"/>
      <c r="S428" s="442"/>
      <c r="T428" s="441"/>
      <c r="U428" s="441"/>
      <c r="V428" s="441"/>
      <c r="W428" s="441"/>
      <c r="X428" s="441"/>
      <c r="Y428" s="441"/>
      <c r="Z428" s="441"/>
    </row>
    <row r="429" spans="1:26">
      <c r="A429" s="441"/>
      <c r="B429" s="441"/>
      <c r="C429" s="441"/>
      <c r="D429" s="441"/>
      <c r="E429" s="440"/>
      <c r="F429" s="441"/>
      <c r="G429" s="483"/>
      <c r="H429" s="479"/>
      <c r="I429" s="441"/>
      <c r="J429" s="441"/>
      <c r="K429" s="441"/>
      <c r="L429" s="441"/>
      <c r="M429" s="441"/>
      <c r="N429" s="441"/>
      <c r="O429" s="441"/>
      <c r="P429" s="441"/>
      <c r="Q429" s="441"/>
      <c r="R429" s="441"/>
      <c r="S429" s="442"/>
      <c r="T429" s="441"/>
      <c r="U429" s="441"/>
      <c r="V429" s="441"/>
      <c r="W429" s="441"/>
      <c r="X429" s="441"/>
      <c r="Y429" s="441"/>
      <c r="Z429" s="441"/>
    </row>
    <row r="430" spans="1:26">
      <c r="A430" s="441"/>
      <c r="B430" s="441"/>
      <c r="C430" s="441"/>
      <c r="D430" s="441"/>
      <c r="E430" s="440"/>
      <c r="F430" s="441"/>
      <c r="G430" s="483"/>
      <c r="H430" s="479"/>
      <c r="I430" s="441"/>
      <c r="J430" s="441"/>
      <c r="K430" s="441"/>
      <c r="L430" s="441"/>
      <c r="M430" s="441"/>
      <c r="N430" s="441"/>
      <c r="O430" s="441"/>
      <c r="P430" s="441"/>
      <c r="Q430" s="441"/>
      <c r="R430" s="441"/>
      <c r="S430" s="442"/>
      <c r="T430" s="441"/>
      <c r="U430" s="441"/>
      <c r="V430" s="441"/>
      <c r="W430" s="441"/>
      <c r="X430" s="441"/>
      <c r="Y430" s="441"/>
      <c r="Z430" s="441"/>
    </row>
    <row r="431" spans="1:26">
      <c r="A431" s="441"/>
      <c r="B431" s="441"/>
      <c r="C431" s="441"/>
      <c r="D431" s="441"/>
      <c r="E431" s="440"/>
      <c r="F431" s="441"/>
      <c r="G431" s="483"/>
      <c r="H431" s="479"/>
      <c r="I431" s="441"/>
      <c r="J431" s="441"/>
      <c r="K431" s="441"/>
      <c r="L431" s="441"/>
      <c r="M431" s="441"/>
      <c r="N431" s="441"/>
      <c r="O431" s="441"/>
      <c r="P431" s="441"/>
      <c r="Q431" s="441"/>
      <c r="R431" s="441"/>
      <c r="S431" s="442"/>
      <c r="T431" s="441"/>
      <c r="U431" s="441"/>
      <c r="V431" s="441"/>
      <c r="W431" s="441"/>
      <c r="X431" s="441"/>
      <c r="Y431" s="441"/>
      <c r="Z431" s="441"/>
    </row>
    <row r="432" spans="1:26">
      <c r="A432" s="441"/>
      <c r="B432" s="441"/>
      <c r="C432" s="441"/>
      <c r="D432" s="441"/>
      <c r="E432" s="440"/>
      <c r="F432" s="441"/>
      <c r="G432" s="483"/>
      <c r="H432" s="479"/>
      <c r="I432" s="441"/>
      <c r="J432" s="441"/>
      <c r="K432" s="441"/>
      <c r="L432" s="441"/>
      <c r="M432" s="441"/>
      <c r="N432" s="441"/>
      <c r="O432" s="441"/>
      <c r="P432" s="441"/>
      <c r="Q432" s="441"/>
      <c r="R432" s="441"/>
      <c r="S432" s="442"/>
      <c r="T432" s="441"/>
      <c r="U432" s="441"/>
      <c r="V432" s="441"/>
      <c r="W432" s="441"/>
      <c r="X432" s="441"/>
      <c r="Y432" s="441"/>
      <c r="Z432" s="441"/>
    </row>
    <row r="433" spans="1:26">
      <c r="A433" s="441"/>
      <c r="B433" s="441"/>
      <c r="C433" s="441"/>
      <c r="D433" s="441"/>
      <c r="E433" s="440"/>
      <c r="F433" s="441"/>
      <c r="G433" s="483"/>
      <c r="H433" s="479"/>
      <c r="I433" s="441"/>
      <c r="J433" s="441"/>
      <c r="K433" s="441"/>
      <c r="L433" s="441"/>
      <c r="M433" s="441"/>
      <c r="N433" s="441"/>
      <c r="O433" s="441"/>
      <c r="P433" s="441"/>
      <c r="Q433" s="441"/>
      <c r="R433" s="441"/>
      <c r="S433" s="442"/>
      <c r="T433" s="441"/>
      <c r="U433" s="441"/>
      <c r="V433" s="441"/>
      <c r="W433" s="441"/>
      <c r="X433" s="441"/>
      <c r="Y433" s="441"/>
      <c r="Z433" s="441"/>
    </row>
    <row r="434" spans="1:26">
      <c r="A434" s="441"/>
      <c r="B434" s="441"/>
      <c r="C434" s="441"/>
      <c r="D434" s="441"/>
      <c r="E434" s="440"/>
      <c r="F434" s="441"/>
      <c r="G434" s="483"/>
      <c r="H434" s="479"/>
      <c r="I434" s="441"/>
      <c r="J434" s="441"/>
      <c r="K434" s="441"/>
      <c r="L434" s="441"/>
      <c r="M434" s="441"/>
      <c r="N434" s="441"/>
      <c r="O434" s="441"/>
      <c r="P434" s="441"/>
      <c r="Q434" s="441"/>
      <c r="R434" s="441"/>
      <c r="S434" s="442"/>
      <c r="T434" s="441"/>
      <c r="U434" s="441"/>
      <c r="V434" s="441"/>
      <c r="W434" s="441"/>
      <c r="X434" s="441"/>
      <c r="Y434" s="441"/>
      <c r="Z434" s="441"/>
    </row>
    <row r="435" spans="1:26">
      <c r="A435" s="441"/>
      <c r="B435" s="441"/>
      <c r="C435" s="441"/>
      <c r="D435" s="441"/>
      <c r="E435" s="440"/>
      <c r="F435" s="441"/>
      <c r="G435" s="483"/>
      <c r="H435" s="479"/>
      <c r="I435" s="441"/>
      <c r="J435" s="441"/>
      <c r="K435" s="441"/>
      <c r="L435" s="441"/>
      <c r="M435" s="441"/>
      <c r="N435" s="441"/>
      <c r="O435" s="441"/>
      <c r="P435" s="441"/>
      <c r="Q435" s="441"/>
      <c r="R435" s="441"/>
      <c r="S435" s="442"/>
      <c r="T435" s="441"/>
      <c r="U435" s="441"/>
      <c r="V435" s="441"/>
      <c r="W435" s="441"/>
      <c r="X435" s="441"/>
      <c r="Y435" s="441"/>
      <c r="Z435" s="441"/>
    </row>
    <row r="436" spans="1:26">
      <c r="A436" s="441"/>
      <c r="B436" s="441"/>
      <c r="C436" s="441"/>
      <c r="D436" s="441"/>
      <c r="E436" s="440"/>
      <c r="F436" s="441"/>
      <c r="G436" s="483"/>
      <c r="H436" s="479"/>
      <c r="I436" s="441"/>
      <c r="J436" s="441"/>
      <c r="K436" s="441"/>
      <c r="L436" s="441"/>
      <c r="M436" s="441"/>
      <c r="N436" s="441"/>
      <c r="O436" s="441"/>
      <c r="P436" s="441"/>
      <c r="Q436" s="441"/>
      <c r="R436" s="441"/>
      <c r="S436" s="442"/>
      <c r="T436" s="441"/>
      <c r="U436" s="441"/>
      <c r="V436" s="441"/>
      <c r="W436" s="441"/>
      <c r="X436" s="441"/>
      <c r="Y436" s="441"/>
      <c r="Z436" s="441"/>
    </row>
    <row r="437" spans="1:26">
      <c r="A437" s="441"/>
      <c r="B437" s="441"/>
      <c r="C437" s="441"/>
      <c r="D437" s="441"/>
      <c r="E437" s="440"/>
      <c r="F437" s="441"/>
      <c r="G437" s="483"/>
      <c r="H437" s="479"/>
      <c r="I437" s="441"/>
      <c r="J437" s="441"/>
      <c r="K437" s="441"/>
      <c r="L437" s="441"/>
      <c r="M437" s="441"/>
      <c r="N437" s="441"/>
      <c r="O437" s="441"/>
      <c r="P437" s="441"/>
      <c r="Q437" s="441"/>
      <c r="R437" s="441"/>
      <c r="S437" s="442"/>
      <c r="T437" s="441"/>
      <c r="U437" s="441"/>
      <c r="V437" s="441"/>
      <c r="W437" s="441"/>
      <c r="X437" s="441"/>
      <c r="Y437" s="441"/>
      <c r="Z437" s="441"/>
    </row>
    <row r="438" spans="1:26">
      <c r="A438" s="441"/>
      <c r="B438" s="441"/>
      <c r="C438" s="441"/>
      <c r="D438" s="441"/>
      <c r="E438" s="440"/>
      <c r="F438" s="441"/>
      <c r="G438" s="483"/>
      <c r="H438" s="479"/>
      <c r="I438" s="441"/>
      <c r="J438" s="441"/>
      <c r="K438" s="441"/>
      <c r="L438" s="441"/>
      <c r="M438" s="441"/>
      <c r="N438" s="441"/>
      <c r="O438" s="441"/>
      <c r="P438" s="441"/>
      <c r="Q438" s="441"/>
      <c r="R438" s="441"/>
      <c r="S438" s="442"/>
      <c r="T438" s="441"/>
      <c r="U438" s="441"/>
      <c r="V438" s="441"/>
      <c r="W438" s="441"/>
      <c r="X438" s="441"/>
      <c r="Y438" s="441"/>
      <c r="Z438" s="441"/>
    </row>
    <row r="439" spans="1:26">
      <c r="A439" s="441"/>
      <c r="B439" s="441"/>
      <c r="C439" s="441"/>
      <c r="D439" s="441"/>
      <c r="E439" s="440"/>
      <c r="F439" s="441"/>
      <c r="G439" s="483"/>
      <c r="H439" s="479"/>
      <c r="I439" s="441"/>
      <c r="J439" s="441"/>
      <c r="K439" s="441"/>
      <c r="L439" s="441"/>
      <c r="M439" s="441"/>
      <c r="N439" s="441"/>
      <c r="O439" s="441"/>
      <c r="P439" s="441"/>
      <c r="Q439" s="441"/>
      <c r="R439" s="441"/>
      <c r="S439" s="442"/>
      <c r="T439" s="441"/>
      <c r="U439" s="441"/>
      <c r="V439" s="441"/>
      <c r="W439" s="441"/>
      <c r="X439" s="441"/>
      <c r="Y439" s="441"/>
      <c r="Z439" s="441"/>
    </row>
    <row r="440" spans="1:26">
      <c r="A440" s="441"/>
      <c r="B440" s="441"/>
      <c r="C440" s="441"/>
      <c r="D440" s="441"/>
      <c r="E440" s="440"/>
      <c r="F440" s="441"/>
      <c r="G440" s="483"/>
      <c r="H440" s="479"/>
      <c r="I440" s="441"/>
      <c r="J440" s="441"/>
      <c r="K440" s="441"/>
      <c r="L440" s="441"/>
      <c r="M440" s="441"/>
      <c r="N440" s="441"/>
      <c r="O440" s="441"/>
      <c r="P440" s="441"/>
      <c r="Q440" s="441"/>
      <c r="R440" s="441"/>
      <c r="S440" s="442"/>
      <c r="T440" s="441"/>
      <c r="U440" s="441"/>
      <c r="V440" s="441"/>
      <c r="W440" s="441"/>
      <c r="X440" s="441"/>
      <c r="Y440" s="441"/>
      <c r="Z440" s="441"/>
    </row>
    <row r="441" spans="1:26">
      <c r="A441" s="441"/>
      <c r="B441" s="441"/>
      <c r="C441" s="441"/>
      <c r="D441" s="441"/>
      <c r="E441" s="440"/>
      <c r="F441" s="441"/>
      <c r="G441" s="483"/>
      <c r="H441" s="479"/>
      <c r="I441" s="441"/>
      <c r="J441" s="441"/>
      <c r="K441" s="441"/>
      <c r="L441" s="441"/>
      <c r="M441" s="441"/>
      <c r="N441" s="441"/>
      <c r="O441" s="441"/>
      <c r="P441" s="441"/>
      <c r="Q441" s="441"/>
      <c r="R441" s="441"/>
      <c r="S441" s="442"/>
      <c r="T441" s="441"/>
      <c r="U441" s="441"/>
      <c r="V441" s="441"/>
      <c r="W441" s="441"/>
      <c r="X441" s="441"/>
      <c r="Y441" s="441"/>
      <c r="Z441" s="441"/>
    </row>
    <row r="442" spans="1:26">
      <c r="A442" s="441"/>
      <c r="B442" s="441"/>
      <c r="C442" s="441"/>
      <c r="D442" s="441"/>
      <c r="E442" s="440"/>
      <c r="F442" s="441"/>
      <c r="G442" s="483"/>
      <c r="H442" s="479"/>
      <c r="I442" s="441"/>
      <c r="J442" s="441"/>
      <c r="K442" s="441"/>
      <c r="L442" s="441"/>
      <c r="M442" s="441"/>
      <c r="N442" s="441"/>
      <c r="O442" s="441"/>
      <c r="P442" s="441"/>
      <c r="Q442" s="441"/>
      <c r="R442" s="441"/>
      <c r="S442" s="442"/>
      <c r="T442" s="441"/>
      <c r="U442" s="441"/>
      <c r="V442" s="441"/>
      <c r="W442" s="441"/>
      <c r="X442" s="441"/>
      <c r="Y442" s="441"/>
      <c r="Z442" s="441"/>
    </row>
    <row r="443" spans="1:26">
      <c r="A443" s="441"/>
      <c r="B443" s="441"/>
      <c r="C443" s="441"/>
      <c r="D443" s="441"/>
      <c r="E443" s="440"/>
      <c r="F443" s="441"/>
      <c r="G443" s="483"/>
      <c r="H443" s="479"/>
      <c r="I443" s="441"/>
      <c r="J443" s="441"/>
      <c r="K443" s="441"/>
      <c r="L443" s="441"/>
      <c r="M443" s="441"/>
      <c r="N443" s="441"/>
      <c r="O443" s="441"/>
      <c r="P443" s="441"/>
      <c r="Q443" s="441"/>
      <c r="R443" s="441"/>
      <c r="S443" s="442"/>
      <c r="T443" s="441"/>
      <c r="U443" s="441"/>
      <c r="V443" s="441"/>
      <c r="W443" s="441"/>
      <c r="X443" s="441"/>
      <c r="Y443" s="441"/>
      <c r="Z443" s="441"/>
    </row>
    <row r="444" spans="1:26">
      <c r="A444" s="441"/>
      <c r="B444" s="441"/>
      <c r="C444" s="441"/>
      <c r="D444" s="441"/>
      <c r="E444" s="440"/>
      <c r="F444" s="441"/>
      <c r="G444" s="483"/>
      <c r="H444" s="479"/>
      <c r="I444" s="441"/>
      <c r="J444" s="441"/>
      <c r="K444" s="441"/>
      <c r="L444" s="441"/>
      <c r="M444" s="441"/>
      <c r="N444" s="441"/>
      <c r="O444" s="441"/>
      <c r="P444" s="441"/>
      <c r="Q444" s="441"/>
      <c r="R444" s="441"/>
      <c r="S444" s="442"/>
      <c r="T444" s="441"/>
      <c r="U444" s="441"/>
      <c r="V444" s="441"/>
      <c r="W444" s="441"/>
      <c r="X444" s="441"/>
      <c r="Y444" s="441"/>
      <c r="Z444" s="441"/>
    </row>
    <row r="445" spans="1:26">
      <c r="A445" s="441"/>
      <c r="B445" s="441"/>
      <c r="C445" s="441"/>
      <c r="D445" s="441"/>
      <c r="E445" s="440"/>
      <c r="F445" s="441"/>
      <c r="G445" s="483"/>
      <c r="H445" s="479"/>
      <c r="I445" s="441"/>
      <c r="J445" s="441"/>
      <c r="K445" s="441"/>
      <c r="L445" s="441"/>
      <c r="M445" s="441"/>
      <c r="N445" s="441"/>
      <c r="O445" s="441"/>
      <c r="P445" s="441"/>
      <c r="Q445" s="441"/>
      <c r="R445" s="441"/>
      <c r="S445" s="442"/>
      <c r="T445" s="441"/>
      <c r="U445" s="441"/>
      <c r="V445" s="441"/>
      <c r="W445" s="441"/>
      <c r="X445" s="441"/>
      <c r="Y445" s="441"/>
      <c r="Z445" s="441"/>
    </row>
    <row r="446" spans="1:26">
      <c r="A446" s="441"/>
      <c r="B446" s="441"/>
      <c r="C446" s="441"/>
      <c r="D446" s="441"/>
      <c r="E446" s="440"/>
      <c r="F446" s="441"/>
      <c r="G446" s="483"/>
      <c r="H446" s="479"/>
      <c r="I446" s="441"/>
      <c r="J446" s="441"/>
      <c r="K446" s="441"/>
      <c r="L446" s="441"/>
      <c r="M446" s="441"/>
      <c r="N446" s="441"/>
      <c r="O446" s="441"/>
      <c r="P446" s="441"/>
      <c r="Q446" s="441"/>
      <c r="R446" s="441"/>
      <c r="S446" s="442"/>
      <c r="T446" s="441"/>
      <c r="U446" s="441"/>
      <c r="V446" s="441"/>
      <c r="W446" s="441"/>
      <c r="X446" s="441"/>
      <c r="Y446" s="441"/>
      <c r="Z446" s="441"/>
    </row>
    <row r="447" spans="1:26">
      <c r="A447" s="441"/>
      <c r="B447" s="441"/>
      <c r="C447" s="441"/>
      <c r="D447" s="441"/>
      <c r="E447" s="440"/>
      <c r="F447" s="441"/>
      <c r="G447" s="483"/>
      <c r="H447" s="479"/>
      <c r="I447" s="441"/>
      <c r="J447" s="441"/>
      <c r="K447" s="441"/>
      <c r="L447" s="441"/>
      <c r="M447" s="441"/>
      <c r="N447" s="441"/>
      <c r="O447" s="441"/>
      <c r="P447" s="441"/>
      <c r="Q447" s="441"/>
      <c r="R447" s="441"/>
      <c r="S447" s="442"/>
      <c r="T447" s="441"/>
      <c r="U447" s="441"/>
      <c r="V447" s="441"/>
      <c r="W447" s="441"/>
      <c r="X447" s="441"/>
      <c r="Y447" s="441"/>
      <c r="Z447" s="441"/>
    </row>
    <row r="448" spans="1:26">
      <c r="A448" s="441"/>
      <c r="B448" s="441"/>
      <c r="C448" s="441"/>
      <c r="D448" s="441"/>
      <c r="E448" s="440"/>
      <c r="F448" s="441"/>
      <c r="G448" s="483"/>
      <c r="H448" s="479"/>
      <c r="I448" s="441"/>
      <c r="J448" s="441"/>
      <c r="K448" s="441"/>
      <c r="L448" s="441"/>
      <c r="M448" s="441"/>
      <c r="N448" s="441"/>
      <c r="O448" s="441"/>
      <c r="P448" s="441"/>
      <c r="Q448" s="441"/>
      <c r="R448" s="441"/>
      <c r="S448" s="442"/>
      <c r="T448" s="441"/>
      <c r="U448" s="441"/>
      <c r="V448" s="441"/>
      <c r="W448" s="441"/>
      <c r="X448" s="441"/>
      <c r="Y448" s="441"/>
      <c r="Z448" s="441"/>
    </row>
    <row r="449" spans="1:26">
      <c r="A449" s="441"/>
      <c r="B449" s="441"/>
      <c r="C449" s="441"/>
      <c r="D449" s="441"/>
      <c r="E449" s="440"/>
      <c r="F449" s="441"/>
      <c r="G449" s="483"/>
      <c r="H449" s="479"/>
      <c r="I449" s="441"/>
      <c r="J449" s="441"/>
      <c r="K449" s="441"/>
      <c r="L449" s="441"/>
      <c r="M449" s="441"/>
      <c r="N449" s="441"/>
      <c r="O449" s="441"/>
      <c r="P449" s="441"/>
      <c r="Q449" s="441"/>
      <c r="R449" s="441"/>
      <c r="S449" s="442"/>
      <c r="T449" s="441"/>
      <c r="U449" s="441"/>
      <c r="V449" s="441"/>
      <c r="W449" s="441"/>
      <c r="X449" s="441"/>
      <c r="Y449" s="441"/>
      <c r="Z449" s="441"/>
    </row>
    <row r="450" spans="1:26">
      <c r="A450" s="441"/>
      <c r="B450" s="441"/>
      <c r="C450" s="441"/>
      <c r="D450" s="441"/>
      <c r="E450" s="440"/>
      <c r="F450" s="441"/>
      <c r="G450" s="483"/>
      <c r="H450" s="479"/>
      <c r="I450" s="441"/>
      <c r="J450" s="441"/>
      <c r="K450" s="441"/>
      <c r="L450" s="441"/>
      <c r="M450" s="441"/>
      <c r="N450" s="441"/>
      <c r="O450" s="441"/>
      <c r="P450" s="441"/>
      <c r="Q450" s="441"/>
      <c r="R450" s="441"/>
      <c r="S450" s="442"/>
      <c r="T450" s="441"/>
      <c r="U450" s="441"/>
      <c r="V450" s="441"/>
      <c r="W450" s="441"/>
      <c r="X450" s="441"/>
      <c r="Y450" s="441"/>
      <c r="Z450" s="441"/>
    </row>
    <row r="451" spans="1:26">
      <c r="A451" s="441"/>
      <c r="B451" s="441"/>
      <c r="C451" s="441"/>
      <c r="D451" s="441"/>
      <c r="E451" s="440"/>
      <c r="F451" s="441"/>
      <c r="G451" s="483"/>
      <c r="H451" s="479"/>
      <c r="I451" s="441"/>
      <c r="J451" s="441"/>
      <c r="K451" s="441"/>
      <c r="L451" s="441"/>
      <c r="M451" s="441"/>
      <c r="N451" s="441"/>
      <c r="O451" s="441"/>
      <c r="P451" s="441"/>
      <c r="Q451" s="441"/>
      <c r="R451" s="441"/>
      <c r="S451" s="442"/>
      <c r="T451" s="441"/>
      <c r="U451" s="441"/>
      <c r="V451" s="441"/>
      <c r="W451" s="441"/>
      <c r="X451" s="441"/>
      <c r="Y451" s="441"/>
      <c r="Z451" s="441"/>
    </row>
    <row r="452" spans="1:26">
      <c r="A452" s="441"/>
      <c r="B452" s="441"/>
      <c r="C452" s="441"/>
      <c r="D452" s="441"/>
      <c r="E452" s="440"/>
      <c r="F452" s="441"/>
      <c r="G452" s="483"/>
      <c r="H452" s="479"/>
      <c r="I452" s="441"/>
      <c r="J452" s="441"/>
      <c r="K452" s="441"/>
      <c r="L452" s="441"/>
      <c r="M452" s="441"/>
      <c r="N452" s="441"/>
      <c r="O452" s="441"/>
      <c r="P452" s="441"/>
      <c r="Q452" s="441"/>
      <c r="R452" s="441"/>
      <c r="S452" s="442"/>
      <c r="T452" s="441"/>
      <c r="U452" s="441"/>
      <c r="V452" s="441"/>
      <c r="W452" s="441"/>
      <c r="X452" s="441"/>
      <c r="Y452" s="441"/>
      <c r="Z452" s="441"/>
    </row>
    <row r="453" spans="1:26">
      <c r="A453" s="441"/>
      <c r="B453" s="441"/>
      <c r="C453" s="441"/>
      <c r="D453" s="441"/>
      <c r="E453" s="440"/>
      <c r="F453" s="441"/>
      <c r="G453" s="483"/>
      <c r="H453" s="479"/>
      <c r="I453" s="441"/>
      <c r="J453" s="441"/>
      <c r="K453" s="441"/>
      <c r="L453" s="441"/>
      <c r="M453" s="441"/>
      <c r="N453" s="441"/>
      <c r="O453" s="441"/>
      <c r="P453" s="441"/>
      <c r="Q453" s="441"/>
      <c r="R453" s="441"/>
      <c r="S453" s="442"/>
      <c r="T453" s="441"/>
      <c r="U453" s="441"/>
      <c r="V453" s="441"/>
      <c r="W453" s="441"/>
      <c r="X453" s="441"/>
      <c r="Y453" s="441"/>
      <c r="Z453" s="441"/>
    </row>
    <row r="454" spans="1:26">
      <c r="A454" s="441"/>
      <c r="B454" s="441"/>
      <c r="C454" s="441"/>
      <c r="D454" s="441"/>
      <c r="E454" s="440"/>
      <c r="F454" s="441"/>
      <c r="G454" s="483"/>
      <c r="H454" s="479"/>
      <c r="I454" s="441"/>
      <c r="J454" s="441"/>
      <c r="K454" s="441"/>
      <c r="L454" s="441"/>
      <c r="M454" s="441"/>
      <c r="N454" s="441"/>
      <c r="O454" s="441"/>
      <c r="P454" s="441"/>
      <c r="Q454" s="441"/>
      <c r="R454" s="441"/>
      <c r="S454" s="442"/>
      <c r="T454" s="441"/>
      <c r="U454" s="441"/>
      <c r="V454" s="441"/>
      <c r="W454" s="441"/>
      <c r="X454" s="441"/>
      <c r="Y454" s="441"/>
      <c r="Z454" s="441"/>
    </row>
    <row r="455" spans="1:26">
      <c r="A455" s="441"/>
      <c r="B455" s="441"/>
      <c r="C455" s="441"/>
      <c r="D455" s="441"/>
      <c r="E455" s="440"/>
      <c r="F455" s="441"/>
      <c r="G455" s="483"/>
      <c r="H455" s="479"/>
      <c r="I455" s="441"/>
      <c r="J455" s="441"/>
      <c r="K455" s="441"/>
      <c r="L455" s="441"/>
      <c r="M455" s="441"/>
      <c r="N455" s="441"/>
      <c r="O455" s="441"/>
      <c r="P455" s="441"/>
      <c r="Q455" s="441"/>
      <c r="R455" s="441"/>
      <c r="S455" s="442"/>
      <c r="T455" s="441"/>
      <c r="U455" s="441"/>
      <c r="V455" s="441"/>
      <c r="W455" s="441"/>
      <c r="X455" s="441"/>
      <c r="Y455" s="441"/>
      <c r="Z455" s="441"/>
    </row>
    <row r="456" spans="1:26">
      <c r="A456" s="441"/>
      <c r="B456" s="441"/>
      <c r="C456" s="441"/>
      <c r="D456" s="441"/>
      <c r="E456" s="440"/>
      <c r="F456" s="441"/>
      <c r="G456" s="483"/>
      <c r="H456" s="479"/>
      <c r="I456" s="441"/>
      <c r="J456" s="441"/>
      <c r="K456" s="441"/>
      <c r="L456" s="441"/>
      <c r="M456" s="441"/>
      <c r="N456" s="441"/>
      <c r="O456" s="441"/>
      <c r="P456" s="441"/>
      <c r="Q456" s="441"/>
      <c r="R456" s="441"/>
      <c r="S456" s="442"/>
      <c r="T456" s="441"/>
      <c r="U456" s="441"/>
      <c r="V456" s="441"/>
      <c r="W456" s="441"/>
      <c r="X456" s="441"/>
      <c r="Y456" s="441"/>
      <c r="Z456" s="441"/>
    </row>
    <row r="457" spans="1:26">
      <c r="A457" s="441"/>
      <c r="B457" s="441"/>
      <c r="C457" s="441"/>
      <c r="D457" s="441"/>
      <c r="E457" s="440"/>
      <c r="F457" s="441"/>
      <c r="G457" s="483"/>
      <c r="H457" s="479"/>
      <c r="I457" s="441"/>
      <c r="J457" s="441"/>
      <c r="K457" s="441"/>
      <c r="L457" s="441"/>
      <c r="M457" s="441"/>
      <c r="N457" s="441"/>
      <c r="O457" s="441"/>
      <c r="P457" s="441"/>
      <c r="Q457" s="441"/>
      <c r="R457" s="441"/>
      <c r="S457" s="442"/>
      <c r="T457" s="441"/>
      <c r="U457" s="441"/>
      <c r="V457" s="441"/>
      <c r="W457" s="441"/>
      <c r="X457" s="441"/>
      <c r="Y457" s="441"/>
      <c r="Z457" s="441"/>
    </row>
    <row r="458" spans="1:26">
      <c r="A458" s="441"/>
      <c r="B458" s="441"/>
      <c r="C458" s="441"/>
      <c r="D458" s="441"/>
      <c r="E458" s="440"/>
      <c r="F458" s="441"/>
      <c r="G458" s="483"/>
      <c r="H458" s="479"/>
      <c r="I458" s="441"/>
      <c r="J458" s="441"/>
      <c r="K458" s="441"/>
      <c r="L458" s="441"/>
      <c r="M458" s="441"/>
      <c r="N458" s="441"/>
      <c r="O458" s="441"/>
      <c r="P458" s="441"/>
      <c r="Q458" s="441"/>
      <c r="R458" s="441"/>
      <c r="S458" s="442"/>
      <c r="T458" s="441"/>
      <c r="U458" s="441"/>
      <c r="V458" s="441"/>
      <c r="W458" s="441"/>
      <c r="X458" s="441"/>
      <c r="Y458" s="441"/>
      <c r="Z458" s="441"/>
    </row>
    <row r="459" spans="1:26">
      <c r="A459" s="441"/>
      <c r="B459" s="441"/>
      <c r="C459" s="441"/>
      <c r="D459" s="441"/>
      <c r="E459" s="440"/>
      <c r="F459" s="441"/>
      <c r="G459" s="483"/>
      <c r="H459" s="479"/>
      <c r="I459" s="441"/>
      <c r="J459" s="441"/>
      <c r="K459" s="441"/>
      <c r="L459" s="441"/>
      <c r="M459" s="441"/>
      <c r="N459" s="441"/>
      <c r="O459" s="441"/>
      <c r="P459" s="441"/>
      <c r="Q459" s="441"/>
      <c r="R459" s="441"/>
      <c r="S459" s="442"/>
      <c r="T459" s="441"/>
      <c r="U459" s="441"/>
      <c r="V459" s="441"/>
      <c r="W459" s="441"/>
      <c r="X459" s="441"/>
      <c r="Y459" s="441"/>
      <c r="Z459" s="441"/>
    </row>
    <row r="460" spans="1:26">
      <c r="A460" s="441"/>
      <c r="B460" s="441"/>
      <c r="C460" s="441"/>
      <c r="D460" s="441"/>
      <c r="E460" s="440"/>
      <c r="F460" s="441"/>
      <c r="G460" s="483"/>
      <c r="H460" s="479"/>
      <c r="I460" s="441"/>
      <c r="J460" s="441"/>
      <c r="K460" s="441"/>
      <c r="L460" s="441"/>
      <c r="M460" s="441"/>
      <c r="N460" s="441"/>
      <c r="O460" s="441"/>
      <c r="P460" s="441"/>
      <c r="Q460" s="441"/>
      <c r="R460" s="441"/>
      <c r="S460" s="442"/>
      <c r="T460" s="441"/>
      <c r="U460" s="441"/>
      <c r="V460" s="441"/>
      <c r="W460" s="441"/>
      <c r="X460" s="441"/>
      <c r="Y460" s="441"/>
      <c r="Z460" s="441"/>
    </row>
    <row r="461" spans="1:26">
      <c r="A461" s="441"/>
      <c r="B461" s="441"/>
      <c r="C461" s="441"/>
      <c r="D461" s="441"/>
      <c r="E461" s="440"/>
      <c r="F461" s="441"/>
      <c r="G461" s="483"/>
      <c r="H461" s="479"/>
      <c r="I461" s="441"/>
      <c r="J461" s="441"/>
      <c r="K461" s="441"/>
      <c r="L461" s="441"/>
      <c r="M461" s="441"/>
      <c r="N461" s="441"/>
      <c r="O461" s="441"/>
      <c r="P461" s="441"/>
      <c r="Q461" s="441"/>
      <c r="R461" s="441"/>
      <c r="S461" s="442"/>
      <c r="T461" s="441"/>
      <c r="U461" s="441"/>
      <c r="V461" s="441"/>
      <c r="W461" s="441"/>
      <c r="X461" s="441"/>
      <c r="Y461" s="441"/>
      <c r="Z461" s="441"/>
    </row>
    <row r="462" spans="1:26">
      <c r="A462" s="441"/>
      <c r="B462" s="441"/>
      <c r="C462" s="441"/>
      <c r="D462" s="441"/>
      <c r="E462" s="440"/>
      <c r="F462" s="441"/>
      <c r="G462" s="483"/>
      <c r="H462" s="479"/>
      <c r="I462" s="441"/>
      <c r="J462" s="441"/>
      <c r="K462" s="441"/>
      <c r="L462" s="441"/>
      <c r="M462" s="441"/>
      <c r="N462" s="441"/>
      <c r="O462" s="441"/>
      <c r="P462" s="441"/>
      <c r="Q462" s="441"/>
      <c r="R462" s="441"/>
      <c r="S462" s="442"/>
      <c r="T462" s="441"/>
      <c r="U462" s="441"/>
      <c r="V462" s="441"/>
      <c r="W462" s="441"/>
      <c r="X462" s="441"/>
      <c r="Y462" s="441"/>
      <c r="Z462" s="441"/>
    </row>
    <row r="463" spans="1:26">
      <c r="A463" s="441"/>
      <c r="B463" s="441"/>
      <c r="C463" s="441"/>
      <c r="D463" s="441"/>
      <c r="E463" s="440"/>
      <c r="F463" s="441"/>
      <c r="G463" s="483"/>
      <c r="H463" s="479"/>
      <c r="I463" s="441"/>
      <c r="J463" s="441"/>
      <c r="K463" s="441"/>
      <c r="L463" s="441"/>
      <c r="M463" s="441"/>
      <c r="N463" s="441"/>
      <c r="O463" s="441"/>
      <c r="P463" s="441"/>
      <c r="Q463" s="441"/>
      <c r="R463" s="441"/>
      <c r="S463" s="442"/>
      <c r="T463" s="441"/>
      <c r="U463" s="441"/>
      <c r="V463" s="441"/>
      <c r="W463" s="441"/>
      <c r="X463" s="441"/>
      <c r="Y463" s="441"/>
      <c r="Z463" s="441"/>
    </row>
    <row r="464" spans="1:26">
      <c r="A464" s="441"/>
      <c r="B464" s="441"/>
      <c r="C464" s="441"/>
      <c r="D464" s="441"/>
      <c r="E464" s="440"/>
      <c r="F464" s="441"/>
      <c r="G464" s="483"/>
      <c r="H464" s="479"/>
      <c r="I464" s="441"/>
      <c r="J464" s="441"/>
      <c r="K464" s="441"/>
      <c r="L464" s="441"/>
      <c r="M464" s="441"/>
      <c r="N464" s="441"/>
      <c r="O464" s="441"/>
      <c r="P464" s="441"/>
      <c r="Q464" s="441"/>
      <c r="R464" s="441"/>
      <c r="S464" s="442"/>
      <c r="T464" s="441"/>
      <c r="U464" s="441"/>
      <c r="V464" s="441"/>
      <c r="W464" s="441"/>
      <c r="X464" s="441"/>
      <c r="Y464" s="441"/>
      <c r="Z464" s="441"/>
    </row>
    <row r="465" spans="1:26">
      <c r="A465" s="441"/>
      <c r="B465" s="441"/>
      <c r="C465" s="441"/>
      <c r="D465" s="441"/>
      <c r="E465" s="440"/>
      <c r="F465" s="441"/>
      <c r="G465" s="483"/>
      <c r="H465" s="479"/>
      <c r="I465" s="441"/>
      <c r="J465" s="441"/>
      <c r="K465" s="441"/>
      <c r="L465" s="441"/>
      <c r="M465" s="441"/>
      <c r="N465" s="441"/>
      <c r="O465" s="441"/>
      <c r="P465" s="441"/>
      <c r="Q465" s="441"/>
      <c r="R465" s="441"/>
      <c r="S465" s="442"/>
      <c r="T465" s="441"/>
      <c r="U465" s="441"/>
      <c r="V465" s="441"/>
      <c r="W465" s="441"/>
      <c r="X465" s="441"/>
      <c r="Y465" s="441"/>
      <c r="Z465" s="441"/>
    </row>
    <row r="466" spans="1:26">
      <c r="A466" s="441"/>
      <c r="B466" s="441"/>
      <c r="C466" s="441"/>
      <c r="D466" s="441"/>
      <c r="E466" s="440"/>
      <c r="F466" s="441"/>
      <c r="G466" s="483"/>
      <c r="H466" s="479"/>
      <c r="I466" s="441"/>
      <c r="J466" s="441"/>
      <c r="K466" s="441"/>
      <c r="L466" s="441"/>
      <c r="M466" s="441"/>
      <c r="N466" s="441"/>
      <c r="O466" s="441"/>
      <c r="P466" s="441"/>
      <c r="Q466" s="441"/>
      <c r="R466" s="441"/>
      <c r="S466" s="442"/>
      <c r="T466" s="441"/>
      <c r="U466" s="441"/>
      <c r="V466" s="441"/>
      <c r="W466" s="441"/>
      <c r="X466" s="441"/>
      <c r="Y466" s="441"/>
      <c r="Z466" s="441"/>
    </row>
    <row r="467" spans="1:26">
      <c r="A467" s="441"/>
      <c r="B467" s="441"/>
      <c r="C467" s="441"/>
      <c r="D467" s="441"/>
      <c r="E467" s="440"/>
      <c r="F467" s="441"/>
      <c r="G467" s="483"/>
      <c r="H467" s="479"/>
      <c r="I467" s="441"/>
      <c r="J467" s="441"/>
      <c r="K467" s="441"/>
      <c r="L467" s="441"/>
      <c r="M467" s="441"/>
      <c r="N467" s="441"/>
      <c r="O467" s="441"/>
      <c r="P467" s="441"/>
      <c r="Q467" s="441"/>
      <c r="R467" s="441"/>
      <c r="S467" s="442"/>
      <c r="T467" s="441"/>
      <c r="U467" s="441"/>
      <c r="V467" s="441"/>
      <c r="W467" s="441"/>
      <c r="X467" s="441"/>
      <c r="Y467" s="441"/>
      <c r="Z467" s="441"/>
    </row>
    <row r="468" spans="1:26">
      <c r="A468" s="441"/>
      <c r="B468" s="441"/>
      <c r="C468" s="441"/>
      <c r="D468" s="441"/>
      <c r="E468" s="440"/>
      <c r="F468" s="441"/>
      <c r="G468" s="483"/>
      <c r="H468" s="479"/>
      <c r="I468" s="441"/>
      <c r="J468" s="441"/>
      <c r="K468" s="441"/>
      <c r="L468" s="441"/>
      <c r="M468" s="441"/>
      <c r="N468" s="441"/>
      <c r="O468" s="441"/>
      <c r="P468" s="441"/>
      <c r="Q468" s="441"/>
      <c r="R468" s="441"/>
      <c r="S468" s="442"/>
      <c r="T468" s="441"/>
      <c r="U468" s="441"/>
      <c r="V468" s="441"/>
      <c r="W468" s="441"/>
      <c r="X468" s="441"/>
      <c r="Y468" s="441"/>
      <c r="Z468" s="441"/>
    </row>
    <row r="469" spans="1:26">
      <c r="A469" s="441"/>
      <c r="B469" s="441"/>
      <c r="C469" s="441"/>
      <c r="D469" s="441"/>
      <c r="E469" s="440"/>
      <c r="F469" s="441"/>
      <c r="G469" s="483"/>
      <c r="H469" s="479"/>
      <c r="I469" s="441"/>
      <c r="J469" s="441"/>
      <c r="K469" s="441"/>
      <c r="L469" s="441"/>
      <c r="M469" s="441"/>
      <c r="N469" s="441"/>
      <c r="O469" s="441"/>
      <c r="P469" s="441"/>
      <c r="Q469" s="441"/>
      <c r="R469" s="441"/>
      <c r="S469" s="442"/>
      <c r="T469" s="441"/>
      <c r="U469" s="441"/>
      <c r="V469" s="441"/>
      <c r="W469" s="441"/>
      <c r="X469" s="441"/>
      <c r="Y469" s="441"/>
      <c r="Z469" s="441"/>
    </row>
    <row r="470" spans="1:26">
      <c r="A470" s="441"/>
      <c r="B470" s="441"/>
      <c r="C470" s="441"/>
      <c r="D470" s="441"/>
      <c r="E470" s="440"/>
      <c r="F470" s="441"/>
      <c r="G470" s="483"/>
      <c r="H470" s="479"/>
      <c r="I470" s="441"/>
      <c r="J470" s="441"/>
      <c r="K470" s="441"/>
      <c r="L470" s="441"/>
      <c r="M470" s="441"/>
      <c r="N470" s="441"/>
      <c r="O470" s="441"/>
      <c r="P470" s="441"/>
      <c r="Q470" s="441"/>
      <c r="R470" s="441"/>
      <c r="S470" s="442"/>
      <c r="T470" s="441"/>
      <c r="U470" s="441"/>
      <c r="V470" s="441"/>
      <c r="W470" s="441"/>
      <c r="X470" s="441"/>
      <c r="Y470" s="441"/>
      <c r="Z470" s="441"/>
    </row>
    <row r="471" spans="1:26">
      <c r="A471" s="441"/>
      <c r="B471" s="441"/>
      <c r="C471" s="441"/>
      <c r="D471" s="441"/>
      <c r="E471" s="440"/>
      <c r="F471" s="441"/>
      <c r="G471" s="483"/>
      <c r="H471" s="479"/>
      <c r="I471" s="441"/>
      <c r="J471" s="441"/>
      <c r="K471" s="441"/>
      <c r="L471" s="441"/>
      <c r="M471" s="441"/>
      <c r="N471" s="441"/>
      <c r="O471" s="441"/>
      <c r="P471" s="441"/>
      <c r="Q471" s="441"/>
      <c r="R471" s="441"/>
      <c r="S471" s="442"/>
      <c r="T471" s="441"/>
      <c r="U471" s="441"/>
      <c r="V471" s="441"/>
      <c r="W471" s="441"/>
      <c r="X471" s="441"/>
      <c r="Y471" s="441"/>
      <c r="Z471" s="441"/>
    </row>
    <row r="472" spans="1:26">
      <c r="A472" s="441"/>
      <c r="B472" s="441"/>
      <c r="C472" s="441"/>
      <c r="D472" s="441"/>
      <c r="E472" s="440"/>
      <c r="F472" s="441"/>
      <c r="G472" s="483"/>
      <c r="H472" s="479"/>
      <c r="I472" s="441"/>
      <c r="J472" s="441"/>
      <c r="K472" s="441"/>
      <c r="L472" s="441"/>
      <c r="M472" s="441"/>
      <c r="N472" s="441"/>
      <c r="O472" s="441"/>
      <c r="P472" s="441"/>
      <c r="Q472" s="441"/>
      <c r="R472" s="441"/>
      <c r="S472" s="442"/>
      <c r="T472" s="441"/>
      <c r="U472" s="441"/>
      <c r="V472" s="441"/>
      <c r="W472" s="441"/>
      <c r="X472" s="441"/>
      <c r="Y472" s="441"/>
      <c r="Z472" s="441"/>
    </row>
    <row r="473" spans="1:26">
      <c r="A473" s="441"/>
      <c r="B473" s="441"/>
      <c r="C473" s="441"/>
      <c r="D473" s="441"/>
      <c r="E473" s="440"/>
      <c r="F473" s="441"/>
      <c r="G473" s="483"/>
      <c r="H473" s="479"/>
      <c r="I473" s="441"/>
      <c r="J473" s="441"/>
      <c r="K473" s="441"/>
      <c r="L473" s="441"/>
      <c r="M473" s="441"/>
      <c r="N473" s="441"/>
      <c r="O473" s="441"/>
      <c r="P473" s="441"/>
      <c r="Q473" s="441"/>
      <c r="R473" s="441"/>
      <c r="S473" s="442"/>
      <c r="T473" s="441"/>
      <c r="U473" s="441"/>
      <c r="V473" s="441"/>
      <c r="W473" s="441"/>
      <c r="X473" s="441"/>
      <c r="Y473" s="441"/>
      <c r="Z473" s="441"/>
    </row>
    <row r="474" spans="1:26">
      <c r="A474" s="441"/>
      <c r="B474" s="441"/>
      <c r="C474" s="441"/>
      <c r="D474" s="441"/>
      <c r="E474" s="440"/>
      <c r="F474" s="441"/>
      <c r="G474" s="483"/>
      <c r="H474" s="479"/>
      <c r="I474" s="441"/>
      <c r="J474" s="441"/>
      <c r="K474" s="441"/>
      <c r="L474" s="441"/>
      <c r="M474" s="441"/>
      <c r="N474" s="441"/>
      <c r="O474" s="441"/>
      <c r="P474" s="441"/>
      <c r="Q474" s="441"/>
      <c r="R474" s="441"/>
      <c r="S474" s="442"/>
      <c r="T474" s="441"/>
      <c r="U474" s="441"/>
      <c r="V474" s="441"/>
      <c r="W474" s="441"/>
      <c r="X474" s="441"/>
      <c r="Y474" s="441"/>
      <c r="Z474" s="441"/>
    </row>
    <row r="475" spans="1:26">
      <c r="A475" s="441"/>
      <c r="B475" s="441"/>
      <c r="C475" s="441"/>
      <c r="D475" s="441"/>
      <c r="E475" s="440"/>
      <c r="F475" s="441"/>
      <c r="G475" s="483"/>
      <c r="H475" s="479"/>
      <c r="I475" s="441"/>
      <c r="J475" s="441"/>
      <c r="K475" s="441"/>
      <c r="L475" s="441"/>
      <c r="M475" s="441"/>
      <c r="N475" s="441"/>
      <c r="O475" s="441"/>
      <c r="P475" s="441"/>
      <c r="Q475" s="441"/>
      <c r="R475" s="441"/>
      <c r="S475" s="442"/>
      <c r="T475" s="441"/>
      <c r="U475" s="441"/>
      <c r="V475" s="441"/>
      <c r="W475" s="441"/>
      <c r="X475" s="441"/>
      <c r="Y475" s="441"/>
      <c r="Z475" s="441"/>
    </row>
    <row r="476" spans="1:26">
      <c r="A476" s="441"/>
      <c r="B476" s="441"/>
      <c r="C476" s="441"/>
      <c r="D476" s="441"/>
      <c r="E476" s="440"/>
      <c r="F476" s="441"/>
      <c r="G476" s="483"/>
      <c r="H476" s="479"/>
      <c r="I476" s="441"/>
      <c r="J476" s="441"/>
      <c r="K476" s="441"/>
      <c r="L476" s="441"/>
      <c r="M476" s="441"/>
      <c r="N476" s="441"/>
      <c r="O476" s="441"/>
      <c r="P476" s="441"/>
      <c r="Q476" s="441"/>
      <c r="R476" s="441"/>
      <c r="S476" s="442"/>
      <c r="T476" s="441"/>
      <c r="U476" s="441"/>
      <c r="V476" s="441"/>
      <c r="W476" s="441"/>
      <c r="X476" s="441"/>
      <c r="Y476" s="441"/>
      <c r="Z476" s="441"/>
    </row>
    <row r="477" spans="1:26">
      <c r="A477" s="441"/>
      <c r="B477" s="441"/>
      <c r="C477" s="441"/>
      <c r="D477" s="441"/>
      <c r="E477" s="440"/>
      <c r="F477" s="441"/>
      <c r="G477" s="483"/>
      <c r="H477" s="479"/>
      <c r="I477" s="441"/>
      <c r="J477" s="441"/>
      <c r="K477" s="441"/>
      <c r="L477" s="441"/>
      <c r="M477" s="441"/>
      <c r="N477" s="441"/>
      <c r="O477" s="441"/>
      <c r="P477" s="441"/>
      <c r="Q477" s="441"/>
      <c r="R477" s="441"/>
      <c r="S477" s="442"/>
      <c r="T477" s="441"/>
      <c r="U477" s="441"/>
      <c r="V477" s="441"/>
      <c r="W477" s="441"/>
      <c r="X477" s="441"/>
      <c r="Y477" s="441"/>
      <c r="Z477" s="441"/>
    </row>
    <row r="478" spans="1:26">
      <c r="A478" s="441"/>
      <c r="B478" s="441"/>
      <c r="C478" s="441"/>
      <c r="D478" s="441"/>
      <c r="E478" s="440"/>
      <c r="F478" s="441"/>
      <c r="G478" s="483"/>
      <c r="H478" s="479"/>
      <c r="I478" s="441"/>
      <c r="J478" s="441"/>
      <c r="K478" s="441"/>
      <c r="L478" s="441"/>
      <c r="M478" s="441"/>
      <c r="N478" s="441"/>
      <c r="O478" s="441"/>
      <c r="P478" s="441"/>
      <c r="Q478" s="441"/>
      <c r="R478" s="441"/>
      <c r="S478" s="442"/>
      <c r="T478" s="441"/>
      <c r="U478" s="441"/>
      <c r="V478" s="441"/>
      <c r="W478" s="441"/>
      <c r="X478" s="441"/>
      <c r="Y478" s="441"/>
      <c r="Z478" s="441"/>
    </row>
    <row r="479" spans="1:26">
      <c r="A479" s="441"/>
      <c r="B479" s="441"/>
      <c r="C479" s="441"/>
      <c r="D479" s="441"/>
      <c r="E479" s="440"/>
      <c r="F479" s="441"/>
      <c r="G479" s="483"/>
      <c r="H479" s="479"/>
      <c r="I479" s="441"/>
      <c r="J479" s="441"/>
      <c r="K479" s="441"/>
      <c r="L479" s="441"/>
      <c r="M479" s="441"/>
      <c r="N479" s="441"/>
      <c r="O479" s="441"/>
      <c r="P479" s="441"/>
      <c r="Q479" s="441"/>
      <c r="R479" s="441"/>
      <c r="S479" s="442"/>
      <c r="T479" s="441"/>
      <c r="U479" s="441"/>
      <c r="V479" s="441"/>
      <c r="W479" s="441"/>
      <c r="X479" s="441"/>
      <c r="Y479" s="441"/>
      <c r="Z479" s="441"/>
    </row>
    <row r="480" spans="1:26">
      <c r="A480" s="441"/>
      <c r="B480" s="441"/>
      <c r="C480" s="441"/>
      <c r="D480" s="441"/>
      <c r="E480" s="440"/>
      <c r="F480" s="441"/>
      <c r="G480" s="483"/>
      <c r="H480" s="479"/>
      <c r="I480" s="441"/>
      <c r="J480" s="441"/>
      <c r="K480" s="441"/>
      <c r="L480" s="441"/>
      <c r="M480" s="441"/>
      <c r="N480" s="441"/>
      <c r="O480" s="441"/>
      <c r="P480" s="441"/>
      <c r="Q480" s="441"/>
      <c r="R480" s="441"/>
      <c r="S480" s="442"/>
      <c r="T480" s="441"/>
      <c r="U480" s="441"/>
      <c r="V480" s="441"/>
      <c r="W480" s="441"/>
      <c r="X480" s="441"/>
      <c r="Y480" s="441"/>
      <c r="Z480" s="441"/>
    </row>
    <row r="481" spans="1:26">
      <c r="A481" s="441"/>
      <c r="B481" s="441"/>
      <c r="C481" s="441"/>
      <c r="D481" s="441"/>
      <c r="E481" s="440"/>
      <c r="F481" s="441"/>
      <c r="G481" s="483"/>
      <c r="H481" s="479"/>
      <c r="I481" s="441"/>
      <c r="J481" s="441"/>
      <c r="K481" s="441"/>
      <c r="L481" s="441"/>
      <c r="M481" s="441"/>
      <c r="N481" s="441"/>
      <c r="O481" s="441"/>
      <c r="P481" s="441"/>
      <c r="Q481" s="441"/>
      <c r="R481" s="441"/>
      <c r="S481" s="442"/>
      <c r="T481" s="441"/>
      <c r="U481" s="441"/>
      <c r="V481" s="441"/>
      <c r="W481" s="441"/>
      <c r="X481" s="441"/>
      <c r="Y481" s="441"/>
      <c r="Z481" s="441"/>
    </row>
    <row r="482" spans="1:26">
      <c r="A482" s="441"/>
      <c r="B482" s="441"/>
      <c r="C482" s="441"/>
      <c r="D482" s="441"/>
      <c r="E482" s="440"/>
      <c r="F482" s="441"/>
      <c r="G482" s="483"/>
      <c r="H482" s="479"/>
      <c r="I482" s="441"/>
      <c r="J482" s="441"/>
      <c r="K482" s="441"/>
      <c r="L482" s="441"/>
      <c r="M482" s="441"/>
      <c r="N482" s="441"/>
      <c r="O482" s="441"/>
      <c r="P482" s="441"/>
      <c r="Q482" s="441"/>
      <c r="R482" s="441"/>
      <c r="S482" s="442"/>
      <c r="T482" s="441"/>
      <c r="U482" s="441"/>
      <c r="V482" s="441"/>
      <c r="W482" s="441"/>
      <c r="X482" s="441"/>
      <c r="Y482" s="441"/>
      <c r="Z482" s="441"/>
    </row>
  </sheetData>
  <mergeCells count="4">
    <mergeCell ref="S76:U76"/>
    <mergeCell ref="S78:V78"/>
    <mergeCell ref="S146:V146"/>
    <mergeCell ref="S144:U144"/>
  </mergeCells>
  <phoneticPr fontId="0" type="noConversion"/>
  <dataValidations count="1">
    <dataValidation type="custom" showInputMessage="1" showErrorMessage="1" error="Invalid input, please try again." sqref="O28:P36 M7:M25 O7:P26 L7:L26 L28:L36">
      <formula1>AND(L7&lt;&gt;"",OR(L7="n/a",AND(L7&gt;=0,L7&lt;=100)))</formula1>
    </dataValidation>
  </dataValidations>
  <pageMargins left="0.35433070866141736" right="0.35433070866141736" top="0.39370078740157483" bottom="0.39370078740157483" header="0.19685039370078741" footer="0.19685039370078741"/>
  <pageSetup paperSize="8" scale="67" fitToHeight="2" orientation="portrait" r:id="rId1"/>
  <headerFooter alignWithMargins="0">
    <oddFooter>&amp;L&amp;8&amp;F
&amp;A&amp;C&amp;8Page &amp;P of &amp;N
Powerlink - CONFIDENTIAL</oddFooter>
  </headerFooter>
  <rowBreaks count="2" manualBreakCount="2">
    <brk id="72" min="4" max="18" man="1"/>
    <brk id="174" min="4" max="18" man="1"/>
  </rowBreaks>
  <legacyDrawing r:id="rId2"/>
</worksheet>
</file>

<file path=xl/worksheets/sheet4.xml><?xml version="1.0" encoding="utf-8"?>
<worksheet xmlns="http://schemas.openxmlformats.org/spreadsheetml/2006/main" xmlns:r="http://schemas.openxmlformats.org/officeDocument/2006/relationships">
  <sheetPr codeName="Sheet1">
    <pageSetUpPr fitToPage="1"/>
  </sheetPr>
  <dimension ref="A1:P100"/>
  <sheetViews>
    <sheetView workbookViewId="0">
      <selection activeCell="B34" sqref="B34"/>
    </sheetView>
  </sheetViews>
  <sheetFormatPr defaultRowHeight="12.75"/>
  <cols>
    <col min="1" max="1" width="3.28515625" style="5" customWidth="1"/>
    <col min="2" max="2" width="44.42578125" style="5" customWidth="1"/>
    <col min="3" max="3" width="8.7109375" style="5" customWidth="1"/>
    <col min="4" max="4" width="4.5703125" style="5" customWidth="1"/>
    <col min="5" max="5" width="1.42578125" style="5" customWidth="1"/>
    <col min="6" max="6" width="15.85546875" style="6" customWidth="1"/>
    <col min="7" max="7" width="13.7109375" style="5" customWidth="1"/>
    <col min="8" max="16384" width="9.140625" style="5"/>
  </cols>
  <sheetData>
    <row r="1" spans="1:16" ht="23.25">
      <c r="A1" s="41"/>
      <c r="B1" s="425" t="str">
        <f>'Powerlink record of changes'!$B$7</f>
        <v>Powerlink - PTRM - Draft decision data as at November 2011</v>
      </c>
      <c r="C1" s="41"/>
      <c r="D1" s="41"/>
      <c r="E1" s="41"/>
      <c r="F1" s="42"/>
      <c r="G1" s="41"/>
      <c r="H1" s="41"/>
      <c r="I1" s="41"/>
      <c r="J1" s="41"/>
      <c r="K1" s="41"/>
      <c r="L1" s="41"/>
      <c r="M1" s="41"/>
      <c r="N1" s="41"/>
      <c r="O1" s="41"/>
      <c r="P1" s="41"/>
    </row>
    <row r="2" spans="1:16" ht="15.75">
      <c r="A2" s="41"/>
      <c r="B2" s="134" t="str">
        <f>"Cost of Capital Parameters - PTRM "&amp;Intro!L4</f>
        <v>Cost of Capital Parameters - PTRM Version: 2.0</v>
      </c>
      <c r="C2" s="41"/>
      <c r="D2" s="41"/>
      <c r="E2" s="41"/>
      <c r="F2" s="42"/>
      <c r="G2" s="41"/>
      <c r="H2" s="41"/>
      <c r="I2" s="41"/>
      <c r="J2" s="41"/>
      <c r="K2" s="41"/>
      <c r="L2" s="41"/>
      <c r="M2" s="41"/>
      <c r="N2" s="41"/>
      <c r="O2" s="41"/>
      <c r="P2" s="41"/>
    </row>
    <row r="3" spans="1:16">
      <c r="A3" s="41"/>
      <c r="B3" s="41"/>
      <c r="C3" s="41"/>
      <c r="D3" s="41"/>
      <c r="E3" s="41"/>
      <c r="F3" s="42"/>
      <c r="G3" s="41"/>
      <c r="H3" s="41"/>
      <c r="I3" s="41"/>
      <c r="J3" s="41"/>
      <c r="K3" s="41"/>
      <c r="L3" s="41"/>
      <c r="M3" s="41"/>
      <c r="N3" s="41"/>
      <c r="O3" s="41"/>
      <c r="P3" s="41"/>
    </row>
    <row r="4" spans="1:16" ht="15.75">
      <c r="A4" s="172"/>
      <c r="B4" s="162"/>
      <c r="C4" s="173"/>
      <c r="D4" s="174"/>
      <c r="E4" s="174"/>
      <c r="F4" s="175"/>
      <c r="G4" s="172"/>
      <c r="H4" s="176"/>
      <c r="I4" s="176"/>
      <c r="J4" s="176"/>
      <c r="K4" s="176"/>
      <c r="L4" s="176"/>
      <c r="M4" s="176"/>
      <c r="N4" s="41"/>
      <c r="O4" s="41"/>
      <c r="P4" s="41"/>
    </row>
    <row r="5" spans="1:16" s="8" customFormat="1">
      <c r="A5" s="38"/>
      <c r="B5" s="38"/>
      <c r="C5" s="38"/>
      <c r="D5" s="38"/>
      <c r="E5" s="38"/>
      <c r="F5" s="51"/>
      <c r="G5" s="38"/>
      <c r="H5" s="38"/>
      <c r="I5" s="38"/>
      <c r="J5" s="38"/>
      <c r="K5" s="38"/>
      <c r="L5" s="38"/>
      <c r="M5" s="38"/>
      <c r="N5" s="38"/>
      <c r="O5" s="38"/>
      <c r="P5" s="38"/>
    </row>
    <row r="6" spans="1:16" s="8" customFormat="1" ht="38.25">
      <c r="A6" s="38"/>
      <c r="B6" s="411"/>
      <c r="C6" s="411"/>
      <c r="D6" s="59"/>
      <c r="E6" s="55"/>
      <c r="F6" s="56" t="s">
        <v>67</v>
      </c>
      <c r="G6" s="57" t="s">
        <v>66</v>
      </c>
      <c r="H6" s="58"/>
      <c r="I6" s="58"/>
      <c r="J6" s="58"/>
      <c r="K6" s="58"/>
      <c r="L6" s="38"/>
      <c r="M6" s="38"/>
      <c r="N6" s="38"/>
      <c r="O6" s="38"/>
      <c r="P6" s="38"/>
    </row>
    <row r="7" spans="1:16" s="8" customFormat="1">
      <c r="A7" s="38"/>
      <c r="B7" s="38" t="s">
        <v>0</v>
      </c>
      <c r="C7" s="411"/>
      <c r="D7" s="322" t="s">
        <v>44</v>
      </c>
      <c r="E7" s="51"/>
      <c r="F7" s="143">
        <f>Rf</f>
        <v>4.3200000000000002E-2</v>
      </c>
      <c r="G7" s="144"/>
      <c r="H7" s="40"/>
      <c r="I7" s="38"/>
      <c r="J7" s="38"/>
      <c r="K7" s="38"/>
      <c r="L7" s="38"/>
      <c r="M7" s="38"/>
      <c r="N7" s="38"/>
      <c r="O7" s="38"/>
      <c r="P7" s="38"/>
    </row>
    <row r="8" spans="1:16" s="8" customFormat="1">
      <c r="A8" s="38"/>
      <c r="B8" s="38" t="s">
        <v>1</v>
      </c>
      <c r="C8" s="411"/>
      <c r="D8" s="322" t="s">
        <v>90</v>
      </c>
      <c r="E8" s="51"/>
      <c r="F8" s="145">
        <f>(1+F7)/(1+F9)-1</f>
        <v>1.6565971545507541E-2</v>
      </c>
      <c r="G8" s="44"/>
      <c r="H8" s="40"/>
      <c r="I8" s="38"/>
      <c r="J8" s="38"/>
      <c r="K8" s="38"/>
      <c r="L8" s="38"/>
      <c r="M8" s="38"/>
      <c r="N8" s="38"/>
      <c r="O8" s="38"/>
      <c r="P8" s="38"/>
    </row>
    <row r="9" spans="1:16" s="8" customFormat="1">
      <c r="A9" s="38"/>
      <c r="B9" s="38" t="s">
        <v>2</v>
      </c>
      <c r="C9" s="411"/>
      <c r="D9" s="322" t="s">
        <v>3</v>
      </c>
      <c r="E9" s="51"/>
      <c r="F9" s="145">
        <f>f</f>
        <v>2.6200000000000001E-2</v>
      </c>
      <c r="G9" s="44"/>
      <c r="H9" s="118"/>
      <c r="I9" s="38"/>
      <c r="J9" s="38"/>
      <c r="K9" s="38"/>
      <c r="L9" s="38"/>
      <c r="M9" s="38"/>
      <c r="N9" s="38"/>
      <c r="O9" s="38"/>
      <c r="P9" s="38"/>
    </row>
    <row r="10" spans="1:16" s="8" customFormat="1">
      <c r="A10" s="38"/>
      <c r="B10" s="38" t="s">
        <v>162</v>
      </c>
      <c r="C10" s="411"/>
      <c r="D10" s="322" t="s">
        <v>197</v>
      </c>
      <c r="E10" s="51"/>
      <c r="F10" s="145">
        <f>Drp</f>
        <v>3.1899999999999998E-2</v>
      </c>
      <c r="G10" s="44"/>
      <c r="H10" s="38"/>
      <c r="I10" s="38"/>
      <c r="J10" s="38"/>
      <c r="K10" s="38"/>
      <c r="L10" s="38"/>
      <c r="M10" s="38"/>
      <c r="N10" s="38"/>
      <c r="O10" s="38"/>
      <c r="P10" s="38"/>
    </row>
    <row r="11" spans="1:16" s="8" customFormat="1">
      <c r="A11" s="38"/>
      <c r="B11" s="38" t="s">
        <v>168</v>
      </c>
      <c r="C11" s="411"/>
      <c r="D11" s="322" t="s">
        <v>91</v>
      </c>
      <c r="E11" s="51"/>
      <c r="F11" s="145">
        <f xml:space="preserve"> F7+F10</f>
        <v>7.51E-2</v>
      </c>
      <c r="G11" s="44"/>
      <c r="H11" s="38"/>
      <c r="I11" s="38"/>
      <c r="J11" s="38"/>
      <c r="K11" s="38"/>
      <c r="L11" s="38"/>
      <c r="M11" s="38"/>
      <c r="N11" s="38"/>
      <c r="O11" s="38"/>
      <c r="P11" s="38"/>
    </row>
    <row r="12" spans="1:16" s="8" customFormat="1">
      <c r="A12" s="38"/>
      <c r="B12" s="38" t="s">
        <v>167</v>
      </c>
      <c r="C12" s="411"/>
      <c r="D12" s="322" t="s">
        <v>92</v>
      </c>
      <c r="E12" s="51"/>
      <c r="F12" s="145">
        <f>(1+F11)/(1+F9)-1</f>
        <v>4.7651529916195701E-2</v>
      </c>
      <c r="G12" s="44"/>
      <c r="H12" s="38"/>
      <c r="I12" s="38"/>
      <c r="J12" s="38"/>
      <c r="K12" s="38"/>
      <c r="L12" s="38"/>
      <c r="M12" s="38"/>
      <c r="N12" s="38"/>
      <c r="O12" s="38"/>
      <c r="P12" s="38"/>
    </row>
    <row r="13" spans="1:16" s="8" customFormat="1">
      <c r="A13" s="38"/>
      <c r="B13" s="38" t="s">
        <v>45</v>
      </c>
      <c r="C13" s="411"/>
      <c r="D13" s="322" t="s">
        <v>43</v>
      </c>
      <c r="E13" s="51"/>
      <c r="F13" s="145">
        <f>Mrp</f>
        <v>6.5000000000000002E-2</v>
      </c>
      <c r="G13" s="44"/>
      <c r="H13" s="38"/>
      <c r="I13" s="38"/>
      <c r="J13" s="38"/>
      <c r="K13" s="38"/>
      <c r="L13" s="38"/>
      <c r="M13" s="38"/>
      <c r="N13" s="38"/>
      <c r="O13" s="38"/>
      <c r="P13" s="38"/>
    </row>
    <row r="14" spans="1:16" s="8" customFormat="1">
      <c r="A14" s="38"/>
      <c r="B14" s="38" t="s">
        <v>4</v>
      </c>
      <c r="C14" s="411"/>
      <c r="D14" s="322" t="s">
        <v>5</v>
      </c>
      <c r="E14" s="51"/>
      <c r="F14" s="394">
        <f>AVERAGE(Input!G254:P254)</f>
        <v>0.3</v>
      </c>
      <c r="G14" s="146"/>
      <c r="H14" s="38"/>
      <c r="I14" s="38"/>
      <c r="J14" s="38"/>
      <c r="K14" s="38"/>
      <c r="L14" s="38"/>
      <c r="M14" s="38"/>
      <c r="N14" s="38"/>
      <c r="O14" s="38"/>
      <c r="P14" s="38"/>
    </row>
    <row r="15" spans="1:16" s="8" customFormat="1">
      <c r="A15" s="38"/>
      <c r="B15" s="38" t="s">
        <v>218</v>
      </c>
      <c r="C15" s="411"/>
      <c r="D15" s="322" t="s">
        <v>6</v>
      </c>
      <c r="E15" s="51"/>
      <c r="F15" s="147">
        <f ca="1">G15</f>
        <v>0.20754795287197481</v>
      </c>
      <c r="G15" s="170">
        <f ca="1">Analysis!$D$59</f>
        <v>0.20754795287197481</v>
      </c>
      <c r="H15" s="38"/>
      <c r="I15" s="38"/>
      <c r="J15" s="38"/>
      <c r="K15" s="38"/>
      <c r="L15" s="38"/>
      <c r="M15" s="38"/>
      <c r="N15" s="38"/>
      <c r="O15" s="38"/>
      <c r="P15" s="38"/>
    </row>
    <row r="16" spans="1:16" s="8" customFormat="1">
      <c r="A16" s="38"/>
      <c r="B16" s="38" t="s">
        <v>219</v>
      </c>
      <c r="C16" s="411"/>
      <c r="D16" s="322" t="s">
        <v>7</v>
      </c>
      <c r="E16" s="51"/>
      <c r="F16" s="148">
        <f ca="1">Td</f>
        <v>0.2999999999999986</v>
      </c>
      <c r="G16" s="171">
        <f ca="1">Analysis!$D$69</f>
        <v>0.2999999999999986</v>
      </c>
      <c r="H16" s="38"/>
      <c r="I16" s="38"/>
      <c r="J16" s="38"/>
      <c r="K16" s="38"/>
      <c r="L16" s="38"/>
      <c r="M16" s="38"/>
      <c r="N16" s="38"/>
      <c r="O16" s="38"/>
      <c r="P16" s="38"/>
    </row>
    <row r="17" spans="1:16" s="8" customFormat="1">
      <c r="A17" s="38"/>
      <c r="B17" s="17" t="s">
        <v>220</v>
      </c>
      <c r="C17" s="411"/>
      <c r="D17" s="323" t="s">
        <v>8</v>
      </c>
      <c r="E17" s="51"/>
      <c r="F17" s="143">
        <f>g</f>
        <v>0.65</v>
      </c>
      <c r="G17" s="45"/>
      <c r="H17" s="38"/>
      <c r="I17" s="38"/>
      <c r="J17" s="38"/>
      <c r="K17" s="38"/>
      <c r="L17" s="38"/>
      <c r="M17" s="38"/>
      <c r="N17" s="38"/>
      <c r="O17" s="38"/>
      <c r="P17" s="38"/>
    </row>
    <row r="18" spans="1:16" s="8" customFormat="1">
      <c r="A18" s="38"/>
      <c r="B18" s="38" t="s">
        <v>102</v>
      </c>
      <c r="C18" s="411"/>
      <c r="D18" s="322" t="s">
        <v>9</v>
      </c>
      <c r="E18" s="51"/>
      <c r="F18" s="145">
        <f>1-F19</f>
        <v>0.4</v>
      </c>
      <c r="G18" s="45"/>
      <c r="H18" s="38"/>
      <c r="I18" s="38"/>
      <c r="J18" s="38"/>
      <c r="K18" s="38"/>
      <c r="L18" s="38"/>
      <c r="M18" s="38"/>
      <c r="N18" s="38"/>
      <c r="O18" s="38"/>
      <c r="P18" s="38"/>
    </row>
    <row r="19" spans="1:16" s="8" customFormat="1">
      <c r="A19" s="38"/>
      <c r="B19" s="38" t="s">
        <v>103</v>
      </c>
      <c r="C19" s="411"/>
      <c r="D19" s="322" t="s">
        <v>10</v>
      </c>
      <c r="E19" s="51"/>
      <c r="F19" s="145">
        <f>Dv</f>
        <v>0.6</v>
      </c>
      <c r="G19" s="45"/>
      <c r="H19" s="38"/>
      <c r="I19" s="38"/>
      <c r="J19" s="38"/>
      <c r="K19" s="38"/>
      <c r="L19" s="38"/>
      <c r="M19" s="38"/>
      <c r="N19" s="38"/>
      <c r="O19" s="38"/>
      <c r="P19" s="38"/>
    </row>
    <row r="20" spans="1:16" s="8" customFormat="1">
      <c r="A20" s="38"/>
      <c r="B20" s="38" t="s">
        <v>159</v>
      </c>
      <c r="C20" s="411"/>
      <c r="D20" s="405" t="s">
        <v>64</v>
      </c>
      <c r="E20" s="51"/>
      <c r="F20" s="149">
        <f>Be</f>
        <v>0.8</v>
      </c>
      <c r="G20" s="45"/>
      <c r="H20" s="119"/>
      <c r="I20" s="38"/>
      <c r="J20" s="38"/>
      <c r="K20" s="38"/>
      <c r="L20" s="38"/>
      <c r="M20" s="38"/>
      <c r="N20" s="38"/>
      <c r="O20" s="38"/>
      <c r="P20" s="38"/>
    </row>
    <row r="21" spans="1:16" s="8" customFormat="1">
      <c r="A21" s="38"/>
      <c r="B21" s="38"/>
      <c r="C21" s="38"/>
      <c r="D21" s="38"/>
      <c r="E21" s="38"/>
      <c r="F21" s="36"/>
      <c r="G21" s="46"/>
      <c r="H21" s="38"/>
      <c r="I21" s="38"/>
      <c r="J21" s="38"/>
      <c r="K21" s="38"/>
      <c r="L21" s="38"/>
      <c r="M21" s="38"/>
      <c r="N21" s="38"/>
      <c r="O21" s="38"/>
      <c r="P21" s="38"/>
    </row>
    <row r="22" spans="1:16" s="8" customFormat="1">
      <c r="A22" s="177"/>
      <c r="B22" s="178" t="s">
        <v>51</v>
      </c>
      <c r="C22" s="179"/>
      <c r="D22" s="180"/>
      <c r="E22" s="180"/>
      <c r="F22" s="181"/>
      <c r="G22" s="177"/>
      <c r="H22" s="182"/>
      <c r="I22" s="182"/>
      <c r="J22" s="182"/>
      <c r="K22" s="182"/>
      <c r="L22" s="182"/>
      <c r="M22" s="182"/>
      <c r="N22" s="38"/>
      <c r="O22" s="38"/>
      <c r="P22" s="38"/>
    </row>
    <row r="23" spans="1:16" s="8" customFormat="1">
      <c r="A23" s="38"/>
      <c r="B23" s="47"/>
      <c r="C23" s="38"/>
      <c r="D23" s="38"/>
      <c r="E23" s="38"/>
      <c r="F23" s="48"/>
      <c r="G23" s="46"/>
      <c r="H23" s="38"/>
      <c r="I23" s="38"/>
      <c r="J23" s="38"/>
      <c r="K23" s="38"/>
      <c r="L23" s="38"/>
      <c r="M23" s="38"/>
      <c r="N23" s="38"/>
      <c r="O23" s="38"/>
      <c r="P23" s="38"/>
    </row>
    <row r="24" spans="1:16" s="8" customFormat="1">
      <c r="A24" s="38"/>
      <c r="B24" s="38"/>
      <c r="C24" s="411"/>
      <c r="D24" s="411"/>
      <c r="E24" s="411"/>
      <c r="F24" s="50" t="s">
        <v>50</v>
      </c>
      <c r="G24" s="49"/>
      <c r="H24" s="38"/>
      <c r="I24" s="38"/>
      <c r="J24" s="38"/>
      <c r="K24" s="38"/>
      <c r="L24" s="38"/>
      <c r="M24" s="38"/>
      <c r="N24" s="38"/>
      <c r="O24" s="38"/>
      <c r="P24" s="38"/>
    </row>
    <row r="25" spans="1:16" s="8" customFormat="1">
      <c r="A25" s="38"/>
      <c r="B25" s="38" t="s">
        <v>221</v>
      </c>
      <c r="C25" s="411"/>
      <c r="D25" s="411"/>
      <c r="E25" s="411"/>
      <c r="F25" s="150">
        <f>F7+F20*(F13)</f>
        <v>9.5200000000000007E-2</v>
      </c>
      <c r="G25" s="183">
        <f ca="1">Analysis!$E$61</f>
        <v>9.5199999999381321E-2</v>
      </c>
      <c r="H25" s="38"/>
      <c r="I25" s="38"/>
      <c r="J25" s="38"/>
      <c r="K25" s="38"/>
      <c r="L25" s="38"/>
      <c r="M25" s="38"/>
      <c r="N25" s="39"/>
      <c r="O25" s="39"/>
      <c r="P25" s="38"/>
    </row>
    <row r="26" spans="1:16" s="8" customFormat="1">
      <c r="A26" s="38"/>
      <c r="B26" s="38" t="s">
        <v>222</v>
      </c>
      <c r="C26" s="411"/>
      <c r="D26" s="39"/>
      <c r="E26" s="39"/>
      <c r="F26" s="151">
        <f>(1+F25)/(1+F9)-1</f>
        <v>6.7238355096472358E-2</v>
      </c>
      <c r="G26" s="184">
        <f ca="1">Analysis!$E$65</f>
        <v>6.723835509647226E-2</v>
      </c>
      <c r="H26" s="38"/>
      <c r="I26" s="38"/>
      <c r="J26" s="38"/>
      <c r="K26" s="38"/>
      <c r="L26" s="38"/>
      <c r="M26" s="38"/>
      <c r="N26" s="39"/>
      <c r="O26" s="39"/>
      <c r="P26" s="38"/>
    </row>
    <row r="27" spans="1:16" s="8" customFormat="1">
      <c r="A27" s="38"/>
      <c r="B27" s="47" t="s">
        <v>11</v>
      </c>
      <c r="C27" s="38"/>
      <c r="D27" s="38"/>
      <c r="E27" s="38"/>
      <c r="F27" s="152">
        <f>F18*F25+F19*F11</f>
        <v>8.3139999999999992E-2</v>
      </c>
      <c r="G27" s="185">
        <f ca="1">Analysis!$E$75</f>
        <v>8.3140000000000061E-2</v>
      </c>
      <c r="H27" s="38"/>
      <c r="I27" s="38"/>
      <c r="J27" s="38"/>
      <c r="K27" s="38"/>
      <c r="L27" s="38"/>
      <c r="M27" s="38"/>
      <c r="N27" s="39"/>
      <c r="O27" s="39"/>
      <c r="P27" s="38"/>
    </row>
    <row r="28" spans="1:16" s="8" customFormat="1">
      <c r="A28" s="38"/>
      <c r="B28" s="38" t="s">
        <v>12</v>
      </c>
      <c r="C28" s="38"/>
      <c r="D28" s="38"/>
      <c r="E28" s="38"/>
      <c r="F28" s="151">
        <f>F18*F26+F19*F12</f>
        <v>5.5486259988306363E-2</v>
      </c>
      <c r="G28" s="184">
        <f ca="1">Analysis!$E$76</f>
        <v>5.5486259988306377E-2</v>
      </c>
      <c r="H28" s="38"/>
      <c r="I28" s="38"/>
      <c r="J28" s="38"/>
      <c r="K28" s="38"/>
      <c r="L28" s="38"/>
      <c r="M28" s="38"/>
      <c r="N28" s="39"/>
      <c r="O28" s="39"/>
      <c r="P28" s="38"/>
    </row>
    <row r="29" spans="1:16" s="8" customFormat="1">
      <c r="A29" s="38"/>
      <c r="B29" s="38" t="s">
        <v>164</v>
      </c>
      <c r="C29" s="411"/>
      <c r="D29" s="40"/>
      <c r="E29" s="40"/>
      <c r="F29" s="151">
        <f ca="1">F25*((1-F15)/(1-F15*(1-F17)))*F18+F11*F19*(1-F16)</f>
        <v>6.4082364033971106E-2</v>
      </c>
      <c r="G29" s="184">
        <f ca="1">Analysis!$E$72</f>
        <v>7.749887674812081E-2</v>
      </c>
      <c r="H29" s="40"/>
      <c r="I29" s="38"/>
      <c r="J29" s="38"/>
      <c r="K29" s="38"/>
      <c r="L29" s="38"/>
      <c r="M29" s="38"/>
      <c r="N29" s="39"/>
      <c r="O29" s="39"/>
      <c r="P29" s="38"/>
    </row>
    <row r="30" spans="1:16" s="8" customFormat="1">
      <c r="A30" s="38"/>
      <c r="B30" s="38" t="s">
        <v>165</v>
      </c>
      <c r="C30" s="411"/>
      <c r="D30" s="40"/>
      <c r="E30" s="40"/>
      <c r="F30" s="151">
        <f ca="1">(1+F29)/(1+F9)-1</f>
        <v>3.6915186156666557E-2</v>
      </c>
      <c r="G30" s="184">
        <f ca="1">Analysis!$E$74</f>
        <v>4.9989160736808536E-2</v>
      </c>
      <c r="H30" s="38"/>
      <c r="I30" s="38"/>
      <c r="J30" s="38"/>
      <c r="K30" s="38"/>
      <c r="L30" s="38"/>
      <c r="M30" s="38"/>
      <c r="N30" s="39"/>
      <c r="O30" s="39"/>
      <c r="P30" s="38"/>
    </row>
    <row r="31" spans="1:16" s="8" customFormat="1">
      <c r="A31" s="38"/>
      <c r="B31" s="38" t="s">
        <v>166</v>
      </c>
      <c r="C31" s="411"/>
      <c r="D31" s="40"/>
      <c r="E31" s="40"/>
      <c r="F31" s="151">
        <f ca="1">F25*(1/(1-F15*(1-F17)))*F18+F11*F19</f>
        <v>8.6122880904784829E-2</v>
      </c>
      <c r="G31" s="184">
        <f ca="1">Analysis!$E$71</f>
        <v>8.6128735775410498E-2</v>
      </c>
      <c r="H31" s="38"/>
      <c r="I31" s="38"/>
      <c r="J31" s="38"/>
      <c r="K31" s="38"/>
      <c r="L31" s="38"/>
      <c r="M31" s="38"/>
      <c r="N31" s="39"/>
      <c r="O31" s="39"/>
      <c r="P31" s="38"/>
    </row>
    <row r="32" spans="1:16" s="8" customFormat="1">
      <c r="A32" s="38"/>
      <c r="B32" s="38" t="s">
        <v>163</v>
      </c>
      <c r="C32" s="411"/>
      <c r="D32" s="40"/>
      <c r="E32" s="40"/>
      <c r="F32" s="151">
        <f ca="1">(1+F31)/(1+F9)-1</f>
        <v>5.8392984705500695E-2</v>
      </c>
      <c r="G32" s="184">
        <f ca="1">Analysis!$E$73</f>
        <v>5.8398690094267645E-2</v>
      </c>
      <c r="H32" s="38"/>
      <c r="I32" s="38"/>
      <c r="J32" s="38"/>
      <c r="K32" s="38"/>
      <c r="L32" s="38"/>
      <c r="M32" s="38"/>
      <c r="N32" s="39"/>
      <c r="O32" s="39"/>
      <c r="P32" s="38"/>
    </row>
    <row r="33" spans="1:16" s="8" customFormat="1">
      <c r="A33" s="38"/>
      <c r="B33" s="38" t="s">
        <v>41</v>
      </c>
      <c r="C33" s="38"/>
      <c r="D33" s="38"/>
      <c r="E33" s="38"/>
      <c r="F33" s="153">
        <f ca="1">F31-F27</f>
        <v>2.9828809047848376E-3</v>
      </c>
      <c r="G33" s="186">
        <f ca="1">G31-$F$27</f>
        <v>2.9887357754105059E-3</v>
      </c>
      <c r="H33" s="38"/>
      <c r="I33" s="38"/>
      <c r="J33" s="38"/>
      <c r="K33" s="38"/>
      <c r="L33" s="38"/>
      <c r="M33" s="38"/>
      <c r="N33" s="39"/>
      <c r="O33" s="39"/>
      <c r="P33" s="38"/>
    </row>
    <row r="34" spans="1:16" s="8" customFormat="1">
      <c r="A34" s="38"/>
      <c r="B34" s="38" t="s">
        <v>42</v>
      </c>
      <c r="C34" s="38"/>
      <c r="D34" s="38"/>
      <c r="E34" s="38"/>
      <c r="F34" s="153">
        <f ca="1">F32-F28</f>
        <v>2.9067247171943311E-3</v>
      </c>
      <c r="G34" s="184">
        <f ca="1">G32-$F$28</f>
        <v>2.912430105961282E-3</v>
      </c>
      <c r="H34" s="38"/>
      <c r="I34" s="38"/>
      <c r="J34" s="38"/>
      <c r="K34" s="38"/>
      <c r="L34" s="38"/>
      <c r="M34" s="38"/>
      <c r="N34" s="39"/>
      <c r="O34" s="39"/>
      <c r="P34" s="38"/>
    </row>
    <row r="35" spans="1:16" s="8" customFormat="1">
      <c r="A35" s="38"/>
      <c r="B35" s="38"/>
      <c r="C35" s="38"/>
      <c r="D35" s="38"/>
      <c r="E35" s="38"/>
      <c r="F35" s="411"/>
      <c r="G35" s="38"/>
      <c r="H35" s="38"/>
      <c r="I35" s="38"/>
      <c r="J35" s="38"/>
      <c r="K35" s="38"/>
      <c r="L35" s="38"/>
      <c r="M35" s="38"/>
      <c r="N35" s="38"/>
      <c r="O35" s="38"/>
      <c r="P35" s="38"/>
    </row>
    <row r="36" spans="1:16" s="8" customFormat="1">
      <c r="A36" s="38"/>
      <c r="B36" s="52"/>
      <c r="C36" s="44"/>
      <c r="D36" s="44"/>
      <c r="E36" s="44"/>
      <c r="F36" s="53"/>
      <c r="G36" s="39"/>
      <c r="H36" s="38"/>
      <c r="I36" s="38"/>
      <c r="J36" s="38"/>
      <c r="K36" s="38"/>
      <c r="L36" s="38"/>
      <c r="M36" s="38"/>
      <c r="N36" s="38"/>
      <c r="O36" s="38"/>
      <c r="P36" s="38"/>
    </row>
    <row r="37" spans="1:16" s="8" customFormat="1">
      <c r="A37" s="38"/>
      <c r="B37" s="44"/>
      <c r="C37" s="44"/>
      <c r="D37" s="44"/>
      <c r="E37" s="44"/>
      <c r="F37" s="43" t="s">
        <v>120</v>
      </c>
      <c r="G37" s="38"/>
      <c r="H37" s="38"/>
      <c r="I37" s="38"/>
      <c r="J37" s="38"/>
      <c r="K37" s="38"/>
      <c r="L37" s="38"/>
      <c r="M37" s="38"/>
      <c r="N37" s="38"/>
      <c r="O37" s="38"/>
      <c r="P37" s="38"/>
    </row>
    <row r="38" spans="1:16" s="8" customFormat="1">
      <c r="A38" s="38"/>
      <c r="B38" s="44"/>
      <c r="C38" s="44"/>
      <c r="D38" s="44"/>
      <c r="E38" s="44"/>
      <c r="F38" s="43" t="s">
        <v>119</v>
      </c>
      <c r="G38" s="38"/>
      <c r="H38" s="38"/>
      <c r="I38" s="38"/>
      <c r="J38" s="38"/>
      <c r="K38" s="38"/>
      <c r="L38" s="38"/>
      <c r="M38" s="38"/>
      <c r="N38" s="38"/>
      <c r="O38" s="38"/>
      <c r="P38" s="38"/>
    </row>
    <row r="39" spans="1:16">
      <c r="A39" s="41"/>
      <c r="B39" s="54"/>
      <c r="C39" s="54"/>
      <c r="D39" s="54"/>
      <c r="E39" s="54"/>
      <c r="F39" s="54"/>
      <c r="G39" s="41"/>
      <c r="H39" s="41"/>
      <c r="I39" s="41"/>
      <c r="J39" s="41"/>
      <c r="K39" s="41"/>
      <c r="L39" s="41"/>
      <c r="M39" s="41"/>
      <c r="N39" s="41"/>
      <c r="O39" s="41"/>
      <c r="P39" s="41"/>
    </row>
    <row r="40" spans="1:16">
      <c r="A40" s="41"/>
      <c r="B40" s="54"/>
      <c r="C40" s="54"/>
      <c r="D40" s="54"/>
      <c r="E40" s="54"/>
      <c r="F40" s="54"/>
      <c r="G40" s="41"/>
      <c r="H40" s="41"/>
      <c r="I40" s="41"/>
      <c r="J40" s="41"/>
      <c r="K40" s="41"/>
      <c r="L40" s="41"/>
      <c r="M40" s="41"/>
      <c r="N40" s="41"/>
      <c r="O40" s="41"/>
      <c r="P40" s="41"/>
    </row>
    <row r="41" spans="1:16">
      <c r="A41" s="41"/>
      <c r="B41" s="38"/>
      <c r="C41" s="38"/>
      <c r="D41" s="38"/>
      <c r="E41" s="38"/>
      <c r="F41" s="41"/>
      <c r="G41" s="41"/>
      <c r="H41" s="41"/>
      <c r="I41" s="41"/>
      <c r="J41" s="41"/>
      <c r="K41" s="41"/>
      <c r="L41" s="41"/>
      <c r="M41" s="41"/>
      <c r="N41" s="41"/>
      <c r="O41" s="41"/>
      <c r="P41" s="41"/>
    </row>
    <row r="42" spans="1:16">
      <c r="A42" s="41"/>
      <c r="B42" s="38"/>
      <c r="C42" s="38"/>
      <c r="D42" s="38"/>
      <c r="E42" s="38"/>
      <c r="F42" s="42"/>
      <c r="G42" s="41"/>
      <c r="H42" s="41"/>
      <c r="I42" s="41"/>
      <c r="J42" s="41"/>
      <c r="K42" s="41"/>
      <c r="L42" s="41"/>
      <c r="M42" s="41"/>
      <c r="N42" s="41"/>
      <c r="O42" s="41"/>
      <c r="P42" s="41"/>
    </row>
    <row r="43" spans="1:16">
      <c r="A43" s="41"/>
      <c r="B43" s="38"/>
      <c r="C43" s="61"/>
      <c r="D43" s="62"/>
      <c r="E43" s="62"/>
      <c r="F43" s="42"/>
      <c r="G43" s="41"/>
      <c r="H43" s="41"/>
      <c r="I43" s="41"/>
      <c r="J43" s="41"/>
      <c r="K43" s="41"/>
      <c r="L43" s="41"/>
      <c r="M43" s="41"/>
      <c r="N43" s="41"/>
      <c r="O43" s="41"/>
      <c r="P43" s="41"/>
    </row>
    <row r="44" spans="1:16">
      <c r="A44" s="41"/>
      <c r="B44" s="38"/>
      <c r="C44" s="38"/>
      <c r="D44" s="38"/>
      <c r="E44" s="38"/>
      <c r="F44" s="42"/>
      <c r="G44" s="41"/>
      <c r="H44" s="41"/>
      <c r="I44" s="41"/>
      <c r="J44" s="41"/>
      <c r="K44" s="41"/>
      <c r="L44" s="41"/>
      <c r="M44" s="41"/>
      <c r="N44" s="41"/>
      <c r="O44" s="41"/>
      <c r="P44" s="41"/>
    </row>
    <row r="45" spans="1:16">
      <c r="A45" s="41"/>
      <c r="B45" s="41"/>
      <c r="C45" s="41"/>
      <c r="D45" s="41"/>
      <c r="E45" s="41"/>
      <c r="F45" s="42"/>
      <c r="G45" s="41"/>
      <c r="H45" s="41"/>
      <c r="I45" s="41"/>
      <c r="J45" s="41"/>
      <c r="K45" s="41"/>
      <c r="L45" s="41"/>
      <c r="M45" s="41"/>
      <c r="N45" s="41"/>
      <c r="O45" s="41"/>
      <c r="P45" s="41"/>
    </row>
    <row r="46" spans="1:16">
      <c r="A46" s="41"/>
      <c r="B46" s="41"/>
      <c r="C46" s="41"/>
      <c r="D46" s="41"/>
      <c r="E46" s="41"/>
      <c r="F46" s="42"/>
      <c r="G46" s="41"/>
      <c r="H46" s="41"/>
      <c r="I46" s="41"/>
      <c r="J46" s="41"/>
      <c r="K46" s="41"/>
      <c r="L46" s="41"/>
      <c r="M46" s="41"/>
      <c r="N46" s="41"/>
      <c r="O46" s="41"/>
      <c r="P46" s="41"/>
    </row>
    <row r="47" spans="1:16">
      <c r="A47" s="41"/>
      <c r="B47" s="41"/>
      <c r="C47" s="41"/>
      <c r="D47" s="41"/>
      <c r="E47" s="41"/>
      <c r="F47" s="42"/>
      <c r="G47" s="41"/>
      <c r="H47" s="41"/>
      <c r="I47" s="41"/>
      <c r="J47" s="41"/>
      <c r="K47" s="41"/>
      <c r="L47" s="41"/>
      <c r="M47" s="41"/>
      <c r="N47" s="41"/>
      <c r="O47" s="41"/>
      <c r="P47" s="41"/>
    </row>
    <row r="48" spans="1:16">
      <c r="A48" s="41"/>
      <c r="B48" s="41"/>
      <c r="C48" s="41"/>
      <c r="D48" s="41"/>
      <c r="E48" s="41"/>
      <c r="F48" s="42"/>
      <c r="G48" s="41"/>
      <c r="H48" s="41"/>
      <c r="I48" s="41"/>
      <c r="J48" s="41"/>
      <c r="K48" s="41"/>
      <c r="L48" s="41"/>
      <c r="M48" s="41"/>
      <c r="N48" s="41"/>
      <c r="O48" s="41"/>
      <c r="P48" s="41"/>
    </row>
    <row r="49" spans="1:16">
      <c r="A49" s="41"/>
      <c r="B49" s="41"/>
      <c r="C49" s="41"/>
      <c r="D49" s="41"/>
      <c r="E49" s="41"/>
      <c r="F49" s="42"/>
      <c r="G49" s="41"/>
      <c r="H49" s="41"/>
      <c r="I49" s="41"/>
      <c r="J49" s="41"/>
      <c r="K49" s="41"/>
      <c r="L49" s="41"/>
      <c r="M49" s="41"/>
      <c r="N49" s="41"/>
      <c r="O49" s="41"/>
      <c r="P49" s="41"/>
    </row>
    <row r="50" spans="1:16">
      <c r="A50" s="41"/>
      <c r="B50" s="41"/>
      <c r="C50" s="41"/>
      <c r="D50" s="41"/>
      <c r="E50" s="41"/>
      <c r="F50" s="42"/>
      <c r="G50" s="41"/>
      <c r="H50" s="41"/>
      <c r="I50" s="41"/>
      <c r="J50" s="41"/>
      <c r="K50" s="41"/>
      <c r="L50" s="41"/>
      <c r="M50" s="41"/>
      <c r="N50" s="41"/>
      <c r="O50" s="41"/>
      <c r="P50" s="41"/>
    </row>
    <row r="51" spans="1:16">
      <c r="A51" s="41"/>
      <c r="B51" s="41"/>
      <c r="C51" s="41"/>
      <c r="D51" s="41"/>
      <c r="E51" s="41"/>
      <c r="F51" s="42"/>
      <c r="G51" s="41"/>
      <c r="H51" s="41"/>
      <c r="I51" s="41"/>
      <c r="J51" s="41"/>
      <c r="K51" s="41"/>
      <c r="L51" s="41"/>
      <c r="M51" s="41"/>
      <c r="N51" s="41"/>
      <c r="O51" s="41"/>
      <c r="P51" s="41"/>
    </row>
    <row r="52" spans="1:16">
      <c r="A52" s="41"/>
      <c r="B52" s="41"/>
      <c r="C52" s="41"/>
      <c r="D52" s="41"/>
      <c r="E52" s="41"/>
      <c r="F52" s="42"/>
      <c r="G52" s="41"/>
      <c r="H52" s="41"/>
      <c r="I52" s="41"/>
      <c r="J52" s="41"/>
      <c r="K52" s="41"/>
      <c r="L52" s="41"/>
      <c r="M52" s="41"/>
      <c r="N52" s="41"/>
      <c r="O52" s="41"/>
      <c r="P52" s="41"/>
    </row>
    <row r="53" spans="1:16">
      <c r="A53" s="41"/>
      <c r="B53" s="41"/>
      <c r="C53" s="41"/>
      <c r="D53" s="41"/>
      <c r="E53" s="41"/>
      <c r="F53" s="42"/>
      <c r="G53" s="41"/>
      <c r="H53" s="41"/>
      <c r="I53" s="41"/>
      <c r="J53" s="41"/>
      <c r="K53" s="41"/>
      <c r="L53" s="41"/>
      <c r="M53" s="41"/>
      <c r="N53" s="41"/>
      <c r="O53" s="41"/>
      <c r="P53" s="41"/>
    </row>
    <row r="54" spans="1:16">
      <c r="A54" s="41"/>
      <c r="B54" s="41"/>
      <c r="C54" s="41"/>
      <c r="D54" s="41"/>
      <c r="E54" s="41"/>
      <c r="F54" s="42"/>
      <c r="G54" s="41"/>
      <c r="H54" s="41"/>
      <c r="I54" s="41"/>
      <c r="J54" s="41"/>
      <c r="K54" s="41"/>
      <c r="L54" s="41"/>
      <c r="M54" s="41"/>
      <c r="N54" s="41"/>
      <c r="O54" s="41"/>
      <c r="P54" s="41"/>
    </row>
    <row r="55" spans="1:16">
      <c r="A55" s="41"/>
      <c r="B55" s="41"/>
      <c r="C55" s="41"/>
      <c r="D55" s="41"/>
      <c r="E55" s="41"/>
      <c r="F55" s="42"/>
      <c r="G55" s="41"/>
      <c r="H55" s="41"/>
      <c r="I55" s="41"/>
      <c r="J55" s="41"/>
      <c r="K55" s="41"/>
      <c r="L55" s="41"/>
      <c r="M55" s="41"/>
      <c r="N55" s="41"/>
      <c r="O55" s="41"/>
      <c r="P55" s="41"/>
    </row>
    <row r="56" spans="1:16">
      <c r="A56" s="41"/>
      <c r="B56" s="41"/>
      <c r="C56" s="41"/>
      <c r="D56" s="41"/>
      <c r="E56" s="41"/>
      <c r="F56" s="42"/>
      <c r="G56" s="41"/>
      <c r="H56" s="41"/>
      <c r="I56" s="41"/>
      <c r="J56" s="41"/>
      <c r="K56" s="41"/>
      <c r="L56" s="41"/>
      <c r="M56" s="41"/>
      <c r="N56" s="41"/>
      <c r="O56" s="41"/>
      <c r="P56" s="41"/>
    </row>
    <row r="57" spans="1:16">
      <c r="A57" s="41"/>
      <c r="B57" s="41"/>
      <c r="C57" s="41"/>
      <c r="D57" s="41"/>
      <c r="E57" s="41"/>
      <c r="F57" s="42"/>
      <c r="G57" s="41"/>
      <c r="H57" s="41"/>
      <c r="I57" s="41"/>
      <c r="J57" s="41"/>
      <c r="K57" s="41"/>
      <c r="L57" s="41"/>
      <c r="M57" s="41"/>
      <c r="N57" s="41"/>
      <c r="O57" s="41"/>
      <c r="P57" s="41"/>
    </row>
    <row r="58" spans="1:16">
      <c r="A58" s="41"/>
      <c r="B58" s="41"/>
      <c r="C58" s="41"/>
      <c r="D58" s="41"/>
      <c r="E58" s="41"/>
      <c r="F58" s="42"/>
      <c r="G58" s="41"/>
      <c r="H58" s="41"/>
      <c r="I58" s="41"/>
      <c r="J58" s="41"/>
      <c r="K58" s="41"/>
      <c r="L58" s="41"/>
      <c r="M58" s="41"/>
      <c r="N58" s="41"/>
      <c r="O58" s="41"/>
      <c r="P58" s="41"/>
    </row>
    <row r="59" spans="1:16">
      <c r="A59" s="41"/>
      <c r="B59" s="41"/>
      <c r="C59" s="41"/>
      <c r="D59" s="41"/>
      <c r="E59" s="41"/>
      <c r="F59" s="42"/>
      <c r="G59" s="41"/>
      <c r="H59" s="41"/>
      <c r="I59" s="41"/>
      <c r="J59" s="41"/>
      <c r="K59" s="41"/>
      <c r="L59" s="41"/>
      <c r="M59" s="41"/>
      <c r="N59" s="41"/>
      <c r="O59" s="41"/>
      <c r="P59" s="41"/>
    </row>
    <row r="60" spans="1:16">
      <c r="A60" s="41"/>
      <c r="B60" s="41"/>
      <c r="C60" s="41"/>
      <c r="D60" s="41"/>
      <c r="E60" s="41"/>
      <c r="F60" s="42"/>
      <c r="G60" s="41"/>
      <c r="H60" s="41"/>
      <c r="I60" s="41"/>
      <c r="J60" s="41"/>
      <c r="K60" s="41"/>
      <c r="L60" s="41"/>
      <c r="M60" s="41"/>
      <c r="N60" s="41"/>
      <c r="O60" s="41"/>
      <c r="P60" s="41"/>
    </row>
    <row r="61" spans="1:16">
      <c r="A61" s="41"/>
      <c r="B61" s="41"/>
      <c r="C61" s="41"/>
      <c r="D61" s="41"/>
      <c r="E61" s="41"/>
      <c r="F61" s="42"/>
      <c r="G61" s="41"/>
      <c r="H61" s="41"/>
      <c r="I61" s="41"/>
      <c r="J61" s="41"/>
      <c r="K61" s="41"/>
      <c r="L61" s="41"/>
      <c r="M61" s="41"/>
      <c r="N61" s="41"/>
      <c r="O61" s="41"/>
      <c r="P61" s="41"/>
    </row>
    <row r="62" spans="1:16">
      <c r="A62" s="41"/>
      <c r="B62" s="41"/>
      <c r="C62" s="41"/>
      <c r="D62" s="41"/>
      <c r="E62" s="41"/>
      <c r="F62" s="42"/>
      <c r="G62" s="41"/>
      <c r="H62" s="41"/>
      <c r="I62" s="41"/>
      <c r="J62" s="41"/>
      <c r="K62" s="41"/>
      <c r="L62" s="41"/>
      <c r="M62" s="41"/>
      <c r="N62" s="41"/>
      <c r="O62" s="41"/>
      <c r="P62" s="41"/>
    </row>
    <row r="63" spans="1:16">
      <c r="A63" s="41"/>
      <c r="B63" s="41"/>
      <c r="C63" s="41"/>
      <c r="D63" s="41"/>
      <c r="E63" s="41"/>
      <c r="F63" s="42"/>
      <c r="G63" s="41"/>
      <c r="H63" s="41"/>
      <c r="I63" s="41"/>
      <c r="J63" s="41"/>
      <c r="K63" s="41"/>
      <c r="L63" s="41"/>
      <c r="M63" s="41"/>
      <c r="N63" s="41"/>
      <c r="O63" s="41"/>
      <c r="P63" s="41"/>
    </row>
    <row r="64" spans="1:16">
      <c r="A64" s="41"/>
      <c r="B64" s="41"/>
      <c r="C64" s="41"/>
      <c r="D64" s="41"/>
      <c r="E64" s="41"/>
      <c r="F64" s="42"/>
      <c r="G64" s="41"/>
      <c r="H64" s="41"/>
      <c r="I64" s="41"/>
      <c r="J64" s="41"/>
      <c r="K64" s="41"/>
      <c r="L64" s="41"/>
      <c r="M64" s="41"/>
      <c r="N64" s="41"/>
      <c r="O64" s="41"/>
      <c r="P64" s="41"/>
    </row>
    <row r="65" spans="1:16">
      <c r="A65" s="41"/>
      <c r="B65" s="41"/>
      <c r="C65" s="41"/>
      <c r="D65" s="41"/>
      <c r="E65" s="41"/>
      <c r="F65" s="42"/>
      <c r="G65" s="41"/>
      <c r="H65" s="41"/>
      <c r="I65" s="41"/>
      <c r="J65" s="41"/>
      <c r="K65" s="41"/>
      <c r="L65" s="41"/>
      <c r="M65" s="41"/>
      <c r="N65" s="41"/>
      <c r="O65" s="41"/>
      <c r="P65" s="41"/>
    </row>
    <row r="66" spans="1:16">
      <c r="A66" s="41"/>
      <c r="B66" s="41"/>
      <c r="C66" s="41"/>
      <c r="D66" s="41"/>
      <c r="E66" s="41"/>
      <c r="F66" s="42"/>
      <c r="G66" s="41"/>
      <c r="H66" s="41"/>
      <c r="I66" s="41"/>
      <c r="J66" s="41"/>
      <c r="K66" s="41"/>
      <c r="L66" s="41"/>
      <c r="M66" s="41"/>
      <c r="N66" s="41"/>
      <c r="O66" s="41"/>
      <c r="P66" s="41"/>
    </row>
    <row r="67" spans="1:16">
      <c r="A67" s="41"/>
      <c r="B67" s="41"/>
      <c r="C67" s="41"/>
      <c r="D67" s="41"/>
      <c r="E67" s="41"/>
      <c r="F67" s="42"/>
      <c r="G67" s="41"/>
      <c r="H67" s="41"/>
      <c r="I67" s="41"/>
      <c r="J67" s="41"/>
      <c r="K67" s="41"/>
      <c r="L67" s="41"/>
      <c r="M67" s="41"/>
      <c r="N67" s="41"/>
      <c r="O67" s="41"/>
      <c r="P67" s="41"/>
    </row>
    <row r="68" spans="1:16">
      <c r="A68" s="41"/>
      <c r="B68" s="41"/>
      <c r="C68" s="41"/>
      <c r="D68" s="41"/>
      <c r="E68" s="41"/>
      <c r="F68" s="42"/>
      <c r="G68" s="41"/>
      <c r="H68" s="41"/>
      <c r="I68" s="41"/>
      <c r="J68" s="41"/>
      <c r="K68" s="41"/>
      <c r="L68" s="41"/>
      <c r="M68" s="41"/>
      <c r="N68" s="41"/>
      <c r="O68" s="41"/>
      <c r="P68" s="41"/>
    </row>
    <row r="69" spans="1:16">
      <c r="A69" s="41"/>
      <c r="B69" s="41"/>
      <c r="C69" s="41"/>
      <c r="D69" s="41"/>
      <c r="E69" s="41"/>
      <c r="F69" s="42"/>
      <c r="G69" s="41"/>
      <c r="H69" s="41"/>
      <c r="I69" s="41"/>
      <c r="J69" s="41"/>
      <c r="K69" s="41"/>
      <c r="L69" s="41"/>
      <c r="M69" s="41"/>
      <c r="N69" s="41"/>
      <c r="O69" s="41"/>
      <c r="P69" s="41"/>
    </row>
    <row r="70" spans="1:16">
      <c r="A70" s="41"/>
      <c r="B70" s="41"/>
      <c r="C70" s="41"/>
      <c r="D70" s="41"/>
      <c r="E70" s="41"/>
      <c r="F70" s="42"/>
      <c r="G70" s="41"/>
      <c r="H70" s="41"/>
      <c r="I70" s="41"/>
      <c r="J70" s="41"/>
      <c r="K70" s="41"/>
      <c r="L70" s="41"/>
      <c r="M70" s="41"/>
      <c r="N70" s="41"/>
      <c r="O70" s="41"/>
      <c r="P70" s="41"/>
    </row>
    <row r="71" spans="1:16">
      <c r="A71" s="41"/>
      <c r="B71" s="41"/>
      <c r="C71" s="41"/>
      <c r="D71" s="41"/>
      <c r="E71" s="41"/>
      <c r="F71" s="42"/>
      <c r="G71" s="41"/>
      <c r="H71" s="41"/>
      <c r="I71" s="41"/>
      <c r="J71" s="41"/>
      <c r="K71" s="41"/>
      <c r="L71" s="41"/>
      <c r="M71" s="41"/>
      <c r="N71" s="41"/>
      <c r="O71" s="41"/>
      <c r="P71" s="41"/>
    </row>
    <row r="72" spans="1:16">
      <c r="A72" s="41"/>
      <c r="B72" s="41"/>
      <c r="C72" s="41"/>
      <c r="D72" s="41"/>
      <c r="E72" s="41"/>
      <c r="F72" s="42"/>
      <c r="G72" s="41"/>
      <c r="H72" s="41"/>
      <c r="I72" s="41"/>
      <c r="J72" s="41"/>
      <c r="K72" s="41"/>
      <c r="L72" s="41"/>
      <c r="M72" s="41"/>
      <c r="N72" s="41"/>
      <c r="O72" s="41"/>
      <c r="P72" s="41"/>
    </row>
    <row r="73" spans="1:16">
      <c r="A73" s="41"/>
      <c r="B73" s="41"/>
      <c r="C73" s="41"/>
      <c r="D73" s="41"/>
      <c r="E73" s="41"/>
      <c r="F73" s="42"/>
      <c r="G73" s="41"/>
      <c r="H73" s="41"/>
      <c r="I73" s="41"/>
      <c r="J73" s="41"/>
      <c r="K73" s="41"/>
      <c r="L73" s="41"/>
      <c r="M73" s="41"/>
      <c r="N73" s="41"/>
      <c r="O73" s="41"/>
      <c r="P73" s="41"/>
    </row>
    <row r="74" spans="1:16">
      <c r="A74" s="41"/>
      <c r="B74" s="41"/>
      <c r="C74" s="41"/>
      <c r="D74" s="41"/>
      <c r="E74" s="41"/>
      <c r="F74" s="42"/>
      <c r="G74" s="41"/>
      <c r="H74" s="41"/>
      <c r="I74" s="41"/>
      <c r="J74" s="41"/>
      <c r="K74" s="41"/>
      <c r="L74" s="41"/>
      <c r="M74" s="41"/>
      <c r="N74" s="41"/>
      <c r="O74" s="41"/>
      <c r="P74" s="41"/>
    </row>
    <row r="75" spans="1:16">
      <c r="A75" s="41"/>
      <c r="B75" s="41"/>
      <c r="C75" s="41"/>
      <c r="D75" s="41"/>
      <c r="E75" s="41"/>
      <c r="F75" s="42"/>
      <c r="G75" s="41"/>
      <c r="H75" s="41"/>
      <c r="I75" s="41"/>
      <c r="J75" s="41"/>
      <c r="K75" s="41"/>
      <c r="L75" s="41"/>
      <c r="M75" s="41"/>
      <c r="N75" s="41"/>
      <c r="O75" s="41"/>
      <c r="P75" s="41"/>
    </row>
    <row r="76" spans="1:16">
      <c r="A76" s="41"/>
      <c r="B76" s="41"/>
      <c r="C76" s="41"/>
      <c r="D76" s="41"/>
      <c r="E76" s="41"/>
      <c r="F76" s="42"/>
      <c r="G76" s="41"/>
      <c r="H76" s="41"/>
      <c r="I76" s="41"/>
      <c r="J76" s="41"/>
      <c r="K76" s="41"/>
      <c r="L76" s="41"/>
      <c r="M76" s="41"/>
      <c r="N76" s="41"/>
      <c r="O76" s="41"/>
      <c r="P76" s="41"/>
    </row>
    <row r="77" spans="1:16">
      <c r="A77" s="41"/>
      <c r="B77" s="41"/>
      <c r="C77" s="41"/>
      <c r="D77" s="41"/>
      <c r="E77" s="41"/>
      <c r="F77" s="42"/>
      <c r="G77" s="41"/>
      <c r="H77" s="41"/>
      <c r="I77" s="41"/>
      <c r="J77" s="41"/>
      <c r="K77" s="41"/>
      <c r="L77" s="41"/>
      <c r="M77" s="41"/>
      <c r="N77" s="41"/>
      <c r="O77" s="41"/>
      <c r="P77" s="41"/>
    </row>
    <row r="78" spans="1:16">
      <c r="A78" s="41"/>
      <c r="B78" s="41"/>
      <c r="C78" s="41"/>
      <c r="D78" s="41"/>
      <c r="E78" s="41"/>
      <c r="F78" s="42"/>
      <c r="G78" s="41"/>
      <c r="H78" s="41"/>
      <c r="I78" s="41"/>
      <c r="J78" s="41"/>
      <c r="K78" s="41"/>
      <c r="L78" s="41"/>
      <c r="M78" s="41"/>
      <c r="N78" s="41"/>
      <c r="O78" s="41"/>
      <c r="P78" s="41"/>
    </row>
    <row r="79" spans="1:16">
      <c r="A79" s="41"/>
      <c r="B79" s="41"/>
      <c r="C79" s="41"/>
      <c r="D79" s="41"/>
      <c r="E79" s="41"/>
      <c r="F79" s="42"/>
      <c r="G79" s="41"/>
      <c r="H79" s="41"/>
      <c r="I79" s="41"/>
      <c r="J79" s="41"/>
      <c r="K79" s="41"/>
      <c r="L79" s="41"/>
      <c r="M79" s="41"/>
      <c r="N79" s="41"/>
      <c r="O79" s="41"/>
      <c r="P79" s="41"/>
    </row>
    <row r="80" spans="1:16">
      <c r="A80" s="41"/>
      <c r="B80" s="41"/>
      <c r="C80" s="41"/>
      <c r="D80" s="41"/>
      <c r="E80" s="41"/>
      <c r="F80" s="42"/>
      <c r="G80" s="41"/>
      <c r="H80" s="41"/>
      <c r="I80" s="41"/>
      <c r="J80" s="41"/>
      <c r="K80" s="41"/>
      <c r="L80" s="41"/>
      <c r="M80" s="41"/>
      <c r="N80" s="41"/>
      <c r="O80" s="41"/>
      <c r="P80" s="41"/>
    </row>
    <row r="81" spans="1:16">
      <c r="A81" s="41"/>
      <c r="B81" s="41"/>
      <c r="C81" s="41"/>
      <c r="D81" s="41"/>
      <c r="E81" s="41"/>
      <c r="F81" s="42"/>
      <c r="G81" s="41"/>
      <c r="H81" s="41"/>
      <c r="I81" s="41"/>
      <c r="J81" s="41"/>
      <c r="K81" s="41"/>
      <c r="L81" s="41"/>
      <c r="M81" s="41"/>
      <c r="N81" s="41"/>
      <c r="O81" s="41"/>
      <c r="P81" s="41"/>
    </row>
    <row r="82" spans="1:16">
      <c r="A82" s="41"/>
      <c r="B82" s="41"/>
      <c r="C82" s="41"/>
      <c r="D82" s="41"/>
      <c r="E82" s="41"/>
      <c r="F82" s="42"/>
      <c r="G82" s="41"/>
      <c r="H82" s="41"/>
      <c r="I82" s="41"/>
      <c r="J82" s="41"/>
      <c r="K82" s="41"/>
      <c r="L82" s="41"/>
      <c r="M82" s="41"/>
      <c r="N82" s="41"/>
      <c r="O82" s="41"/>
      <c r="P82" s="41"/>
    </row>
    <row r="83" spans="1:16">
      <c r="A83" s="41"/>
      <c r="B83" s="41"/>
      <c r="C83" s="41"/>
      <c r="D83" s="41"/>
      <c r="E83" s="41"/>
      <c r="F83" s="42"/>
      <c r="G83" s="41"/>
      <c r="H83" s="41"/>
      <c r="I83" s="41"/>
      <c r="J83" s="41"/>
      <c r="K83" s="41"/>
      <c r="L83" s="41"/>
      <c r="M83" s="41"/>
      <c r="N83" s="41"/>
      <c r="O83" s="41"/>
      <c r="P83" s="41"/>
    </row>
    <row r="84" spans="1:16">
      <c r="A84" s="41"/>
      <c r="B84" s="41"/>
      <c r="C84" s="41"/>
      <c r="D84" s="41"/>
      <c r="E84" s="41"/>
      <c r="F84" s="42"/>
      <c r="G84" s="41"/>
      <c r="H84" s="41"/>
      <c r="I84" s="41"/>
      <c r="J84" s="41"/>
      <c r="K84" s="41"/>
      <c r="L84" s="41"/>
      <c r="M84" s="41"/>
      <c r="N84" s="41"/>
      <c r="O84" s="41"/>
      <c r="P84" s="41"/>
    </row>
    <row r="85" spans="1:16">
      <c r="A85" s="41"/>
      <c r="B85" s="41"/>
      <c r="C85" s="41"/>
      <c r="D85" s="41"/>
      <c r="E85" s="41"/>
      <c r="F85" s="42"/>
      <c r="G85" s="41"/>
      <c r="H85" s="41"/>
      <c r="I85" s="41"/>
      <c r="J85" s="41"/>
      <c r="K85" s="41"/>
      <c r="L85" s="41"/>
      <c r="M85" s="41"/>
      <c r="N85" s="41"/>
      <c r="O85" s="41"/>
      <c r="P85" s="41"/>
    </row>
    <row r="86" spans="1:16">
      <c r="A86" s="41"/>
      <c r="B86" s="41"/>
      <c r="C86" s="41"/>
      <c r="D86" s="41"/>
      <c r="E86" s="41"/>
      <c r="F86" s="42"/>
      <c r="G86" s="41"/>
      <c r="H86" s="41"/>
      <c r="I86" s="41"/>
      <c r="J86" s="41"/>
      <c r="K86" s="41"/>
      <c r="L86" s="41"/>
      <c r="M86" s="41"/>
      <c r="N86" s="41"/>
      <c r="O86" s="41"/>
      <c r="P86" s="41"/>
    </row>
    <row r="87" spans="1:16">
      <c r="A87" s="41"/>
      <c r="B87" s="41"/>
      <c r="C87" s="41"/>
      <c r="D87" s="41"/>
      <c r="E87" s="41"/>
      <c r="F87" s="42"/>
      <c r="G87" s="41"/>
      <c r="H87" s="41"/>
      <c r="I87" s="41"/>
      <c r="J87" s="41"/>
      <c r="K87" s="41"/>
      <c r="L87" s="41"/>
      <c r="M87" s="41"/>
      <c r="N87" s="41"/>
      <c r="O87" s="41"/>
      <c r="P87" s="41"/>
    </row>
    <row r="88" spans="1:16">
      <c r="A88" s="41"/>
      <c r="B88" s="41"/>
      <c r="C88" s="41"/>
      <c r="D88" s="41"/>
      <c r="E88" s="41"/>
      <c r="F88" s="42"/>
      <c r="G88" s="41"/>
      <c r="H88" s="41"/>
      <c r="I88" s="41"/>
      <c r="J88" s="41"/>
      <c r="K88" s="41"/>
      <c r="L88" s="41"/>
      <c r="M88" s="41"/>
      <c r="N88" s="41"/>
      <c r="O88" s="41"/>
      <c r="P88" s="41"/>
    </row>
    <row r="89" spans="1:16">
      <c r="A89" s="41"/>
      <c r="B89" s="41"/>
      <c r="C89" s="41"/>
      <c r="D89" s="41"/>
      <c r="E89" s="41"/>
      <c r="F89" s="42"/>
      <c r="G89" s="41"/>
      <c r="H89" s="41"/>
      <c r="I89" s="41"/>
      <c r="J89" s="41"/>
      <c r="K89" s="41"/>
      <c r="L89" s="41"/>
      <c r="M89" s="41"/>
      <c r="N89" s="41"/>
      <c r="O89" s="41"/>
      <c r="P89" s="41"/>
    </row>
    <row r="90" spans="1:16">
      <c r="A90" s="41"/>
      <c r="B90" s="41"/>
      <c r="C90" s="41"/>
      <c r="D90" s="41"/>
      <c r="E90" s="41"/>
      <c r="F90" s="42"/>
      <c r="G90" s="41"/>
      <c r="H90" s="41"/>
      <c r="I90" s="41"/>
      <c r="J90" s="41"/>
      <c r="K90" s="41"/>
      <c r="L90" s="41"/>
      <c r="M90" s="41"/>
      <c r="N90" s="41"/>
      <c r="O90" s="41"/>
      <c r="P90" s="41"/>
    </row>
    <row r="91" spans="1:16">
      <c r="A91" s="41"/>
      <c r="B91" s="41"/>
      <c r="C91" s="41"/>
      <c r="D91" s="41"/>
      <c r="E91" s="41"/>
      <c r="F91" s="42"/>
      <c r="G91" s="41"/>
      <c r="H91" s="41"/>
      <c r="I91" s="41"/>
      <c r="J91" s="41"/>
      <c r="K91" s="41"/>
      <c r="L91" s="41"/>
      <c r="M91" s="41"/>
      <c r="N91" s="41"/>
      <c r="O91" s="41"/>
      <c r="P91" s="41"/>
    </row>
    <row r="92" spans="1:16">
      <c r="A92" s="41"/>
      <c r="B92" s="41"/>
      <c r="C92" s="41"/>
      <c r="D92" s="41"/>
      <c r="E92" s="41"/>
      <c r="F92" s="42"/>
      <c r="G92" s="41"/>
      <c r="H92" s="41"/>
      <c r="I92" s="41"/>
      <c r="J92" s="41"/>
      <c r="K92" s="41"/>
      <c r="L92" s="41"/>
      <c r="M92" s="41"/>
      <c r="N92" s="41"/>
      <c r="O92" s="41"/>
      <c r="P92" s="41"/>
    </row>
    <row r="93" spans="1:16">
      <c r="A93" s="41"/>
      <c r="B93" s="41"/>
      <c r="C93" s="41"/>
      <c r="D93" s="41"/>
      <c r="E93" s="41"/>
      <c r="F93" s="42"/>
      <c r="G93" s="41"/>
      <c r="H93" s="41"/>
      <c r="I93" s="41"/>
      <c r="J93" s="41"/>
      <c r="K93" s="41"/>
      <c r="L93" s="41"/>
      <c r="M93" s="41"/>
      <c r="N93" s="41"/>
      <c r="O93" s="41"/>
      <c r="P93" s="41"/>
    </row>
    <row r="94" spans="1:16">
      <c r="A94" s="41"/>
      <c r="B94" s="41"/>
      <c r="C94" s="41"/>
      <c r="D94" s="41"/>
      <c r="E94" s="41"/>
      <c r="F94" s="42"/>
      <c r="G94" s="41"/>
      <c r="H94" s="41"/>
      <c r="I94" s="41"/>
      <c r="J94" s="41"/>
      <c r="K94" s="41"/>
      <c r="L94" s="41"/>
      <c r="M94" s="41"/>
      <c r="N94" s="41"/>
      <c r="O94" s="41"/>
      <c r="P94" s="41"/>
    </row>
    <row r="95" spans="1:16">
      <c r="A95" s="41"/>
      <c r="B95" s="41"/>
      <c r="C95" s="41"/>
      <c r="D95" s="41"/>
      <c r="E95" s="41"/>
      <c r="F95" s="42"/>
      <c r="G95" s="41"/>
      <c r="H95" s="41"/>
      <c r="I95" s="41"/>
      <c r="J95" s="41"/>
      <c r="K95" s="41"/>
      <c r="L95" s="41"/>
      <c r="M95" s="41"/>
      <c r="N95" s="41"/>
      <c r="O95" s="41"/>
      <c r="P95" s="41"/>
    </row>
    <row r="96" spans="1:16">
      <c r="A96" s="41"/>
      <c r="B96" s="41"/>
      <c r="C96" s="41"/>
      <c r="D96" s="41"/>
      <c r="E96" s="41"/>
      <c r="F96" s="42"/>
      <c r="G96" s="41"/>
      <c r="H96" s="41"/>
      <c r="I96" s="41"/>
      <c r="J96" s="41"/>
      <c r="K96" s="41"/>
      <c r="L96" s="41"/>
      <c r="M96" s="41"/>
      <c r="N96" s="41"/>
      <c r="O96" s="41"/>
      <c r="P96" s="41"/>
    </row>
    <row r="97" spans="1:16">
      <c r="A97" s="41"/>
      <c r="B97" s="41"/>
      <c r="C97" s="41"/>
      <c r="D97" s="41"/>
      <c r="E97" s="41"/>
      <c r="F97" s="42"/>
      <c r="G97" s="41"/>
      <c r="H97" s="41"/>
      <c r="I97" s="41"/>
      <c r="J97" s="41"/>
      <c r="K97" s="41"/>
      <c r="L97" s="41"/>
      <c r="M97" s="41"/>
      <c r="N97" s="41"/>
      <c r="O97" s="41"/>
      <c r="P97" s="41"/>
    </row>
    <row r="98" spans="1:16">
      <c r="A98" s="41"/>
      <c r="B98" s="41"/>
      <c r="C98" s="41"/>
      <c r="D98" s="41"/>
      <c r="E98" s="41"/>
      <c r="F98" s="42"/>
      <c r="G98" s="41"/>
      <c r="H98" s="41"/>
      <c r="I98" s="41"/>
      <c r="J98" s="41"/>
      <c r="K98" s="41"/>
      <c r="L98" s="41"/>
      <c r="M98" s="41"/>
      <c r="N98" s="41"/>
      <c r="O98" s="41"/>
      <c r="P98" s="41"/>
    </row>
    <row r="99" spans="1:16">
      <c r="A99" s="41"/>
      <c r="B99" s="41"/>
      <c r="C99" s="41"/>
      <c r="D99" s="41"/>
      <c r="E99" s="41"/>
      <c r="F99" s="42"/>
      <c r="G99" s="41"/>
      <c r="H99" s="41"/>
      <c r="I99" s="41"/>
      <c r="J99" s="41"/>
      <c r="K99" s="41"/>
      <c r="L99" s="41"/>
      <c r="M99" s="41"/>
      <c r="N99" s="41"/>
      <c r="O99" s="41"/>
      <c r="P99" s="41"/>
    </row>
    <row r="100" spans="1:16">
      <c r="A100" s="41"/>
      <c r="B100" s="41"/>
      <c r="C100" s="41"/>
      <c r="D100" s="41"/>
      <c r="E100" s="41"/>
      <c r="F100" s="42"/>
      <c r="G100" s="41"/>
      <c r="H100" s="41"/>
      <c r="I100" s="41"/>
      <c r="J100" s="41"/>
      <c r="K100" s="41"/>
      <c r="L100" s="41"/>
      <c r="M100" s="41"/>
      <c r="N100" s="41"/>
      <c r="O100" s="41"/>
      <c r="P100" s="41"/>
    </row>
  </sheetData>
  <phoneticPr fontId="0" type="noConversion"/>
  <pageMargins left="0.35433070866141736" right="0.35433070866141736" top="0.39370078740157483" bottom="0.39370078740157483" header="0.19685039370078741" footer="0.19685039370078741"/>
  <pageSetup paperSize="9" scale="99" orientation="landscape" r:id="rId1"/>
  <headerFooter alignWithMargins="0">
    <oddFooter>&amp;L&amp;8&amp;F
&amp;A&amp;C&amp;8Page &amp;P of &amp;N
Powerlink - CONFIDENTIAL</oddFooter>
  </headerFooter>
  <colBreaks count="1" manualBreakCount="1">
    <brk id="13" max="1048575" man="1"/>
  </colBreaks>
  <ignoredErrors>
    <ignoredError sqref="G25:G34 G15:G16 F9:F10 F15:F16 F7:F8 F18:F19 F17 F11 F12:F13" unlockedFormula="1"/>
    <ignoredError sqref="F14" formulaRange="1" unlockedFormula="1"/>
  </ignoredErrors>
  <legacyDrawing r:id="rId2"/>
</worksheet>
</file>

<file path=xl/worksheets/sheet5.xml><?xml version="1.0" encoding="utf-8"?>
<worksheet xmlns="http://schemas.openxmlformats.org/spreadsheetml/2006/main" xmlns:r="http://schemas.openxmlformats.org/officeDocument/2006/relationships">
  <sheetPr codeName="Sheet3">
    <pageSetUpPr fitToPage="1"/>
  </sheetPr>
  <dimension ref="A1:IV1080"/>
  <sheetViews>
    <sheetView workbookViewId="0">
      <pane ySplit="4" topLeftCell="A5" activePane="bottomLeft" state="frozen"/>
      <selection activeCell="G4" sqref="G4"/>
      <selection pane="bottomLeft" activeCell="G609" sqref="G609"/>
    </sheetView>
  </sheetViews>
  <sheetFormatPr defaultRowHeight="12.75" outlineLevelRow="2" outlineLevelCol="1"/>
  <cols>
    <col min="1" max="1" width="3.7109375" style="410" customWidth="1"/>
    <col min="2" max="2" width="22.85546875" style="410" customWidth="1"/>
    <col min="3" max="3" width="12.42578125" style="410" customWidth="1"/>
    <col min="4" max="4" width="9.28515625" style="410" bestFit="1" customWidth="1"/>
    <col min="5" max="5" width="3.5703125" style="410" customWidth="1"/>
    <col min="6" max="6" width="9.7109375" style="410" bestFit="1" customWidth="1"/>
    <col min="7" max="7" width="10" style="410" customWidth="1"/>
    <col min="8" max="8" width="10.140625" style="410" customWidth="1"/>
    <col min="9" max="10" width="10" style="410" customWidth="1"/>
    <col min="11" max="11" width="11.42578125" style="410" customWidth="1"/>
    <col min="12" max="12" width="10.85546875" style="410" customWidth="1"/>
    <col min="13" max="13" width="9.7109375" style="410" hidden="1" customWidth="1" outlineLevel="1"/>
    <col min="14" max="14" width="9.85546875" style="410" hidden="1" customWidth="1" outlineLevel="1"/>
    <col min="15" max="61" width="9.5703125" style="410" hidden="1" customWidth="1" outlineLevel="1"/>
    <col min="62" max="62" width="0" style="410" hidden="1" customWidth="1" outlineLevel="1"/>
    <col min="63" max="63" width="9.140625" style="410" collapsed="1"/>
    <col min="64" max="16384" width="9.140625" style="410"/>
  </cols>
  <sheetData>
    <row r="1" spans="1:256" ht="23.25">
      <c r="A1" s="14"/>
      <c r="B1" s="425" t="str">
        <f>'Powerlink record of changes'!$B$7</f>
        <v>Powerlink - PTRM - Draft decision data as at November 2011</v>
      </c>
      <c r="C1" s="14"/>
      <c r="D1" s="14"/>
      <c r="E1" s="14"/>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4"/>
      <c r="BK1" s="14"/>
      <c r="BL1" s="14"/>
      <c r="BM1" s="14"/>
      <c r="BN1" s="14"/>
      <c r="BO1" s="14"/>
      <c r="BP1" s="14"/>
      <c r="BQ1" s="14"/>
      <c r="BR1" s="14"/>
      <c r="BS1" s="14"/>
      <c r="BT1" s="14"/>
      <c r="BU1" s="14"/>
      <c r="BV1" s="14"/>
      <c r="BW1" s="14"/>
      <c r="BX1" s="14"/>
      <c r="BY1" s="14"/>
      <c r="BZ1" s="14"/>
    </row>
    <row r="2" spans="1:256" ht="15.75">
      <c r="A2" s="14"/>
      <c r="B2" s="406" t="str">
        <f>"Asset Roll Forward - PTRM "&amp;Intro!L4</f>
        <v>Asset Roll Forward - PTRM Version: 2.0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256" s="1" customFormat="1">
      <c r="A3" s="136"/>
      <c r="B3" s="137"/>
      <c r="C3" s="136"/>
      <c r="D3" s="136"/>
      <c r="E3" s="136"/>
      <c r="F3" s="138">
        <v>0</v>
      </c>
      <c r="G3" s="138">
        <f t="shared" ref="G3:AL3" si="0">F3+1</f>
        <v>1</v>
      </c>
      <c r="H3" s="138">
        <f t="shared" si="0"/>
        <v>2</v>
      </c>
      <c r="I3" s="138">
        <f t="shared" si="0"/>
        <v>3</v>
      </c>
      <c r="J3" s="138">
        <f t="shared" si="0"/>
        <v>4</v>
      </c>
      <c r="K3" s="138">
        <f t="shared" si="0"/>
        <v>5</v>
      </c>
      <c r="L3" s="138">
        <f t="shared" si="0"/>
        <v>6</v>
      </c>
      <c r="M3" s="138">
        <f t="shared" si="0"/>
        <v>7</v>
      </c>
      <c r="N3" s="138">
        <f t="shared" si="0"/>
        <v>8</v>
      </c>
      <c r="O3" s="138">
        <f t="shared" si="0"/>
        <v>9</v>
      </c>
      <c r="P3" s="138">
        <f t="shared" si="0"/>
        <v>10</v>
      </c>
      <c r="Q3" s="138">
        <f t="shared" si="0"/>
        <v>11</v>
      </c>
      <c r="R3" s="138">
        <f t="shared" si="0"/>
        <v>12</v>
      </c>
      <c r="S3" s="138">
        <f t="shared" si="0"/>
        <v>13</v>
      </c>
      <c r="T3" s="138">
        <f t="shared" si="0"/>
        <v>14</v>
      </c>
      <c r="U3" s="138">
        <f t="shared" si="0"/>
        <v>15</v>
      </c>
      <c r="V3" s="138">
        <f t="shared" si="0"/>
        <v>16</v>
      </c>
      <c r="W3" s="138">
        <f t="shared" si="0"/>
        <v>17</v>
      </c>
      <c r="X3" s="138">
        <f t="shared" si="0"/>
        <v>18</v>
      </c>
      <c r="Y3" s="138">
        <f t="shared" si="0"/>
        <v>19</v>
      </c>
      <c r="Z3" s="138">
        <f t="shared" si="0"/>
        <v>20</v>
      </c>
      <c r="AA3" s="138">
        <f t="shared" si="0"/>
        <v>21</v>
      </c>
      <c r="AB3" s="138">
        <f t="shared" si="0"/>
        <v>22</v>
      </c>
      <c r="AC3" s="138">
        <f t="shared" si="0"/>
        <v>23</v>
      </c>
      <c r="AD3" s="138">
        <f t="shared" si="0"/>
        <v>24</v>
      </c>
      <c r="AE3" s="138">
        <f t="shared" si="0"/>
        <v>25</v>
      </c>
      <c r="AF3" s="138">
        <f t="shared" si="0"/>
        <v>26</v>
      </c>
      <c r="AG3" s="138">
        <f t="shared" si="0"/>
        <v>27</v>
      </c>
      <c r="AH3" s="138">
        <f t="shared" si="0"/>
        <v>28</v>
      </c>
      <c r="AI3" s="138">
        <f t="shared" si="0"/>
        <v>29</v>
      </c>
      <c r="AJ3" s="138">
        <f t="shared" si="0"/>
        <v>30</v>
      </c>
      <c r="AK3" s="138">
        <f t="shared" si="0"/>
        <v>31</v>
      </c>
      <c r="AL3" s="138">
        <f t="shared" si="0"/>
        <v>32</v>
      </c>
      <c r="AM3" s="138">
        <f t="shared" ref="AM3:BI3" si="1">AL3+1</f>
        <v>33</v>
      </c>
      <c r="AN3" s="138">
        <f t="shared" si="1"/>
        <v>34</v>
      </c>
      <c r="AO3" s="138">
        <f t="shared" si="1"/>
        <v>35</v>
      </c>
      <c r="AP3" s="138">
        <f t="shared" si="1"/>
        <v>36</v>
      </c>
      <c r="AQ3" s="138">
        <f t="shared" si="1"/>
        <v>37</v>
      </c>
      <c r="AR3" s="138">
        <f t="shared" si="1"/>
        <v>38</v>
      </c>
      <c r="AS3" s="138">
        <f t="shared" si="1"/>
        <v>39</v>
      </c>
      <c r="AT3" s="138">
        <f t="shared" si="1"/>
        <v>40</v>
      </c>
      <c r="AU3" s="138">
        <f t="shared" si="1"/>
        <v>41</v>
      </c>
      <c r="AV3" s="138">
        <f t="shared" si="1"/>
        <v>42</v>
      </c>
      <c r="AW3" s="138">
        <f t="shared" si="1"/>
        <v>43</v>
      </c>
      <c r="AX3" s="138">
        <f t="shared" si="1"/>
        <v>44</v>
      </c>
      <c r="AY3" s="138">
        <f t="shared" si="1"/>
        <v>45</v>
      </c>
      <c r="AZ3" s="138">
        <f t="shared" si="1"/>
        <v>46</v>
      </c>
      <c r="BA3" s="138">
        <f t="shared" si="1"/>
        <v>47</v>
      </c>
      <c r="BB3" s="138">
        <f t="shared" si="1"/>
        <v>48</v>
      </c>
      <c r="BC3" s="138">
        <f t="shared" si="1"/>
        <v>49</v>
      </c>
      <c r="BD3" s="138">
        <f t="shared" si="1"/>
        <v>50</v>
      </c>
      <c r="BE3" s="138">
        <f t="shared" si="1"/>
        <v>51</v>
      </c>
      <c r="BF3" s="138">
        <f t="shared" si="1"/>
        <v>52</v>
      </c>
      <c r="BG3" s="138">
        <f t="shared" si="1"/>
        <v>53</v>
      </c>
      <c r="BH3" s="138">
        <f t="shared" si="1"/>
        <v>54</v>
      </c>
      <c r="BI3" s="138">
        <f t="shared" si="1"/>
        <v>55</v>
      </c>
      <c r="BJ3" s="115"/>
      <c r="BK3" s="115"/>
      <c r="BL3" s="115"/>
      <c r="BM3" s="115"/>
      <c r="BN3" s="115"/>
      <c r="BO3" s="115"/>
      <c r="BP3" s="115"/>
      <c r="BQ3" s="115"/>
      <c r="BR3" s="115"/>
      <c r="BS3" s="115"/>
      <c r="BT3" s="115"/>
      <c r="BU3" s="115"/>
      <c r="BV3" s="115"/>
      <c r="BW3" s="115"/>
      <c r="BX3" s="115"/>
      <c r="BY3" s="115"/>
      <c r="BZ3" s="11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s="25" customFormat="1" ht="15.75">
      <c r="A4" s="187"/>
      <c r="B4" s="188" t="s">
        <v>61</v>
      </c>
      <c r="C4" s="187"/>
      <c r="D4" s="187"/>
      <c r="E4" s="187"/>
      <c r="F4" s="334" t="str">
        <f>Input!F279</f>
        <v>2011-12</v>
      </c>
      <c r="G4" s="334" t="str">
        <f>Input!G279</f>
        <v>2012-13</v>
      </c>
      <c r="H4" s="334" t="str">
        <f>Input!H279</f>
        <v>2013-14</v>
      </c>
      <c r="I4" s="334" t="str">
        <f>Input!I279</f>
        <v>2014-15</v>
      </c>
      <c r="J4" s="334" t="str">
        <f>Input!J279</f>
        <v>2015-16</v>
      </c>
      <c r="K4" s="334" t="str">
        <f>Input!K279</f>
        <v>2016-17</v>
      </c>
      <c r="L4" s="334" t="str">
        <f>Input!L279</f>
        <v>2017-18</v>
      </c>
      <c r="M4" s="334" t="str">
        <f>Input!M279</f>
        <v>2018-19</v>
      </c>
      <c r="N4" s="334" t="str">
        <f>Input!N279</f>
        <v>2019-20</v>
      </c>
      <c r="O4" s="334" t="str">
        <f>Input!O279</f>
        <v>2020-21</v>
      </c>
      <c r="P4" s="334" t="str">
        <f>Input!P279</f>
        <v>2021-22</v>
      </c>
      <c r="Q4" s="334" t="str">
        <f>CONCATENATE(LEFT(P4, 4)+1 &amp;"-" &amp;IF(P4&gt;"2007-08",,"0") &amp;RIGHT(P4,2)+1)</f>
        <v>2022-23</v>
      </c>
      <c r="R4" s="334" t="str">
        <f t="shared" ref="R4:BI4" si="2">CONCATENATE(LEFT(Q4, 4)+1 &amp;"-" &amp;IF(Q4&gt;"2007-08",,"0") &amp;RIGHT(Q4,2)+1)</f>
        <v>2023-24</v>
      </c>
      <c r="S4" s="334" t="str">
        <f t="shared" si="2"/>
        <v>2024-25</v>
      </c>
      <c r="T4" s="334" t="str">
        <f t="shared" si="2"/>
        <v>2025-26</v>
      </c>
      <c r="U4" s="334" t="str">
        <f t="shared" si="2"/>
        <v>2026-27</v>
      </c>
      <c r="V4" s="334" t="str">
        <f t="shared" si="2"/>
        <v>2027-28</v>
      </c>
      <c r="W4" s="334" t="str">
        <f t="shared" si="2"/>
        <v>2028-29</v>
      </c>
      <c r="X4" s="334" t="str">
        <f t="shared" si="2"/>
        <v>2029-30</v>
      </c>
      <c r="Y4" s="334" t="str">
        <f t="shared" si="2"/>
        <v>2030-31</v>
      </c>
      <c r="Z4" s="334" t="str">
        <f t="shared" si="2"/>
        <v>2031-32</v>
      </c>
      <c r="AA4" s="334" t="str">
        <f t="shared" si="2"/>
        <v>2032-33</v>
      </c>
      <c r="AB4" s="334" t="str">
        <f t="shared" si="2"/>
        <v>2033-34</v>
      </c>
      <c r="AC4" s="334" t="str">
        <f t="shared" si="2"/>
        <v>2034-35</v>
      </c>
      <c r="AD4" s="334" t="str">
        <f t="shared" si="2"/>
        <v>2035-36</v>
      </c>
      <c r="AE4" s="334" t="str">
        <f t="shared" si="2"/>
        <v>2036-37</v>
      </c>
      <c r="AF4" s="334" t="str">
        <f t="shared" si="2"/>
        <v>2037-38</v>
      </c>
      <c r="AG4" s="334" t="str">
        <f t="shared" si="2"/>
        <v>2038-39</v>
      </c>
      <c r="AH4" s="334" t="str">
        <f t="shared" si="2"/>
        <v>2039-40</v>
      </c>
      <c r="AI4" s="334" t="str">
        <f t="shared" si="2"/>
        <v>2040-41</v>
      </c>
      <c r="AJ4" s="334" t="str">
        <f t="shared" si="2"/>
        <v>2041-42</v>
      </c>
      <c r="AK4" s="334" t="str">
        <f t="shared" si="2"/>
        <v>2042-43</v>
      </c>
      <c r="AL4" s="334" t="str">
        <f t="shared" si="2"/>
        <v>2043-44</v>
      </c>
      <c r="AM4" s="334" t="str">
        <f t="shared" si="2"/>
        <v>2044-45</v>
      </c>
      <c r="AN4" s="334" t="str">
        <f t="shared" si="2"/>
        <v>2045-46</v>
      </c>
      <c r="AO4" s="334" t="str">
        <f t="shared" si="2"/>
        <v>2046-47</v>
      </c>
      <c r="AP4" s="334" t="str">
        <f t="shared" si="2"/>
        <v>2047-48</v>
      </c>
      <c r="AQ4" s="334" t="str">
        <f t="shared" si="2"/>
        <v>2048-49</v>
      </c>
      <c r="AR4" s="334" t="str">
        <f t="shared" si="2"/>
        <v>2049-50</v>
      </c>
      <c r="AS4" s="334" t="str">
        <f t="shared" si="2"/>
        <v>2050-51</v>
      </c>
      <c r="AT4" s="334" t="str">
        <f t="shared" si="2"/>
        <v>2051-52</v>
      </c>
      <c r="AU4" s="334" t="str">
        <f t="shared" si="2"/>
        <v>2052-53</v>
      </c>
      <c r="AV4" s="334" t="str">
        <f t="shared" si="2"/>
        <v>2053-54</v>
      </c>
      <c r="AW4" s="334" t="str">
        <f t="shared" si="2"/>
        <v>2054-55</v>
      </c>
      <c r="AX4" s="334" t="str">
        <f t="shared" si="2"/>
        <v>2055-56</v>
      </c>
      <c r="AY4" s="334" t="str">
        <f t="shared" si="2"/>
        <v>2056-57</v>
      </c>
      <c r="AZ4" s="334" t="str">
        <f t="shared" si="2"/>
        <v>2057-58</v>
      </c>
      <c r="BA4" s="334" t="str">
        <f t="shared" si="2"/>
        <v>2058-59</v>
      </c>
      <c r="BB4" s="334" t="str">
        <f t="shared" si="2"/>
        <v>2059-60</v>
      </c>
      <c r="BC4" s="334" t="str">
        <f t="shared" si="2"/>
        <v>2060-61</v>
      </c>
      <c r="BD4" s="334" t="str">
        <f t="shared" si="2"/>
        <v>2061-62</v>
      </c>
      <c r="BE4" s="334" t="str">
        <f t="shared" si="2"/>
        <v>2062-63</v>
      </c>
      <c r="BF4" s="334" t="str">
        <f t="shared" si="2"/>
        <v>2063-64</v>
      </c>
      <c r="BG4" s="334" t="str">
        <f t="shared" si="2"/>
        <v>2064-65</v>
      </c>
      <c r="BH4" s="334" t="str">
        <f t="shared" si="2"/>
        <v>2065-66</v>
      </c>
      <c r="BI4" s="334" t="str">
        <f t="shared" si="2"/>
        <v>2066-67</v>
      </c>
      <c r="BJ4" s="187"/>
      <c r="BK4" s="14"/>
      <c r="BL4" s="14"/>
      <c r="BM4" s="14"/>
      <c r="BN4" s="14"/>
      <c r="BO4" s="14"/>
      <c r="BP4" s="14"/>
      <c r="BQ4" s="14"/>
      <c r="BR4" s="14"/>
      <c r="BS4" s="14"/>
      <c r="BT4" s="14"/>
      <c r="BU4" s="14"/>
      <c r="BV4" s="14"/>
      <c r="BW4" s="14"/>
      <c r="BX4" s="14"/>
      <c r="BY4" s="14"/>
      <c r="BZ4" s="14"/>
      <c r="CA4" s="410"/>
      <c r="CB4" s="410"/>
      <c r="CC4" s="410"/>
      <c r="CD4" s="410"/>
      <c r="CE4" s="410"/>
      <c r="CF4" s="410"/>
      <c r="CG4" s="410"/>
      <c r="CH4" s="410"/>
      <c r="CI4" s="410"/>
      <c r="CJ4" s="410"/>
      <c r="CK4" s="410"/>
      <c r="CL4" s="410"/>
      <c r="CM4" s="410"/>
      <c r="CN4" s="410"/>
      <c r="CO4" s="410"/>
      <c r="CP4" s="410"/>
      <c r="CQ4" s="410"/>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410"/>
      <c r="EB4" s="410"/>
      <c r="EC4" s="410"/>
      <c r="ED4" s="410"/>
      <c r="EE4" s="410"/>
      <c r="EF4" s="410"/>
      <c r="EG4" s="410"/>
      <c r="EH4" s="410"/>
      <c r="EI4" s="410"/>
      <c r="EJ4" s="410"/>
      <c r="EK4" s="410"/>
      <c r="EL4" s="410"/>
      <c r="EM4" s="410"/>
      <c r="EN4" s="410"/>
      <c r="EO4" s="410"/>
      <c r="EP4" s="410"/>
      <c r="EQ4" s="410"/>
      <c r="ER4" s="410"/>
      <c r="ES4" s="410"/>
      <c r="ET4" s="410"/>
      <c r="EU4" s="410"/>
      <c r="EV4" s="410"/>
      <c r="EW4" s="410"/>
      <c r="EX4" s="410"/>
      <c r="EY4" s="410"/>
      <c r="EZ4" s="410"/>
      <c r="FA4" s="410"/>
      <c r="FB4" s="410"/>
      <c r="FC4" s="410"/>
      <c r="FD4" s="410"/>
      <c r="FE4" s="410"/>
      <c r="FF4" s="410"/>
      <c r="FG4" s="410"/>
      <c r="FH4" s="410"/>
      <c r="FI4" s="410"/>
      <c r="FJ4" s="410"/>
      <c r="FK4" s="410"/>
      <c r="FL4" s="410"/>
      <c r="FM4" s="410"/>
      <c r="FN4" s="410"/>
      <c r="FO4" s="410"/>
      <c r="FP4" s="410"/>
      <c r="FQ4" s="410"/>
      <c r="FR4" s="410"/>
      <c r="FS4" s="410"/>
      <c r="FT4" s="410"/>
      <c r="FU4" s="410"/>
      <c r="FV4" s="410"/>
      <c r="FW4" s="410"/>
      <c r="FX4" s="410"/>
      <c r="FY4" s="410"/>
      <c r="FZ4" s="410"/>
      <c r="GA4" s="410"/>
      <c r="GB4" s="410"/>
      <c r="GC4" s="410"/>
      <c r="GD4" s="410"/>
      <c r="GE4" s="410"/>
      <c r="GF4" s="410"/>
      <c r="GG4" s="410"/>
      <c r="GH4" s="410"/>
      <c r="GI4" s="410"/>
      <c r="GJ4" s="410"/>
      <c r="GK4" s="410"/>
      <c r="GL4" s="410"/>
      <c r="GM4" s="410"/>
      <c r="GN4" s="410"/>
      <c r="GO4" s="410"/>
      <c r="GP4" s="410"/>
      <c r="GQ4" s="410"/>
      <c r="GR4" s="410"/>
      <c r="GS4" s="410"/>
      <c r="GT4" s="410"/>
      <c r="GU4" s="410"/>
      <c r="GV4" s="410"/>
      <c r="GW4" s="410"/>
      <c r="GX4" s="410"/>
      <c r="GY4" s="410"/>
      <c r="GZ4" s="410"/>
      <c r="HA4" s="410"/>
      <c r="HB4" s="410"/>
      <c r="HC4" s="410"/>
      <c r="HD4" s="410"/>
      <c r="HE4" s="410"/>
      <c r="HF4" s="410"/>
      <c r="HG4" s="410"/>
      <c r="HH4" s="410"/>
      <c r="HI4" s="410"/>
      <c r="HJ4" s="410"/>
      <c r="HK4" s="410"/>
      <c r="HL4" s="410"/>
      <c r="HM4" s="410"/>
      <c r="HN4" s="410"/>
      <c r="HO4" s="410"/>
      <c r="HP4" s="410"/>
      <c r="HQ4" s="410"/>
      <c r="HR4" s="410"/>
      <c r="HS4" s="410"/>
      <c r="HT4" s="410"/>
      <c r="HU4" s="410"/>
      <c r="HV4" s="410"/>
      <c r="HW4" s="410"/>
      <c r="HX4" s="410"/>
      <c r="HY4" s="410"/>
      <c r="HZ4" s="410"/>
      <c r="IA4" s="410"/>
      <c r="IB4" s="410"/>
      <c r="IC4" s="410"/>
      <c r="ID4" s="410"/>
      <c r="IE4" s="410"/>
      <c r="IF4" s="410"/>
      <c r="IG4" s="410"/>
      <c r="IH4" s="410"/>
      <c r="II4" s="410"/>
      <c r="IJ4" s="410"/>
      <c r="IK4" s="410"/>
      <c r="IL4" s="410"/>
      <c r="IM4" s="410"/>
      <c r="IN4" s="410"/>
      <c r="IO4" s="410"/>
      <c r="IP4" s="410"/>
      <c r="IQ4" s="410"/>
      <c r="IR4" s="410"/>
      <c r="IS4" s="410"/>
      <c r="IT4" s="410"/>
      <c r="IU4" s="410"/>
      <c r="IV4" s="410"/>
    </row>
    <row r="5" spans="1:256" s="25" customForma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4"/>
      <c r="BK5" s="14"/>
      <c r="BL5" s="14"/>
      <c r="BM5" s="14"/>
      <c r="BN5" s="14"/>
      <c r="BO5" s="14"/>
      <c r="BP5" s="14"/>
      <c r="BQ5" s="14"/>
      <c r="BR5" s="14"/>
      <c r="BS5" s="14"/>
      <c r="BT5" s="14"/>
      <c r="BU5" s="14"/>
      <c r="BV5" s="14"/>
      <c r="BW5" s="14"/>
      <c r="BX5" s="14"/>
      <c r="BY5" s="14"/>
      <c r="BZ5" s="14"/>
      <c r="CA5" s="410"/>
      <c r="CB5" s="410"/>
      <c r="CC5" s="410"/>
      <c r="CD5" s="410"/>
      <c r="CE5" s="410"/>
      <c r="CF5" s="410"/>
      <c r="CG5" s="410"/>
      <c r="CH5" s="410"/>
      <c r="CI5" s="410"/>
      <c r="CJ5" s="410"/>
      <c r="CK5" s="410"/>
      <c r="CL5" s="410"/>
      <c r="CM5" s="410"/>
      <c r="CN5" s="410"/>
      <c r="CO5" s="410"/>
      <c r="CP5" s="410"/>
      <c r="CQ5" s="410"/>
      <c r="CR5" s="410"/>
      <c r="CS5" s="410"/>
      <c r="CT5" s="410"/>
      <c r="CU5" s="410"/>
      <c r="CV5" s="410"/>
      <c r="CW5" s="410"/>
      <c r="CX5" s="410"/>
      <c r="CY5" s="410"/>
      <c r="CZ5" s="410"/>
      <c r="DA5" s="410"/>
      <c r="DB5" s="410"/>
      <c r="DC5" s="410"/>
      <c r="DD5" s="410"/>
      <c r="DE5" s="410"/>
      <c r="DF5" s="410"/>
      <c r="DG5" s="410"/>
      <c r="DH5" s="410"/>
      <c r="DI5" s="410"/>
      <c r="DJ5" s="410"/>
      <c r="DK5" s="410"/>
      <c r="DL5" s="410"/>
      <c r="DM5" s="410"/>
      <c r="DN5" s="410"/>
      <c r="DO5" s="410"/>
      <c r="DP5" s="410"/>
      <c r="DQ5" s="410"/>
      <c r="DR5" s="410"/>
      <c r="DS5" s="410"/>
      <c r="DT5" s="410"/>
      <c r="DU5" s="410"/>
      <c r="DV5" s="410"/>
      <c r="DW5" s="410"/>
      <c r="DX5" s="410"/>
      <c r="DY5" s="410"/>
      <c r="DZ5" s="410"/>
      <c r="EA5" s="410"/>
      <c r="EB5" s="410"/>
      <c r="EC5" s="410"/>
      <c r="ED5" s="410"/>
      <c r="EE5" s="410"/>
      <c r="EF5" s="410"/>
      <c r="EG5" s="410"/>
      <c r="EH5" s="410"/>
      <c r="EI5" s="410"/>
      <c r="EJ5" s="410"/>
      <c r="EK5" s="410"/>
      <c r="EL5" s="410"/>
      <c r="EM5" s="410"/>
      <c r="EN5" s="410"/>
      <c r="EO5" s="410"/>
      <c r="EP5" s="410"/>
      <c r="EQ5" s="410"/>
      <c r="ER5" s="410"/>
      <c r="ES5" s="410"/>
      <c r="ET5" s="410"/>
      <c r="EU5" s="410"/>
      <c r="EV5" s="410"/>
      <c r="EW5" s="410"/>
      <c r="EX5" s="410"/>
      <c r="EY5" s="410"/>
      <c r="EZ5" s="410"/>
      <c r="FA5" s="410"/>
      <c r="FB5" s="410"/>
      <c r="FC5" s="410"/>
      <c r="FD5" s="410"/>
      <c r="FE5" s="410"/>
      <c r="FF5" s="410"/>
      <c r="FG5" s="410"/>
      <c r="FH5" s="410"/>
      <c r="FI5" s="410"/>
      <c r="FJ5" s="410"/>
      <c r="FK5" s="410"/>
      <c r="FL5" s="410"/>
      <c r="FM5" s="410"/>
      <c r="FN5" s="410"/>
      <c r="FO5" s="410"/>
      <c r="FP5" s="410"/>
      <c r="FQ5" s="410"/>
      <c r="FR5" s="410"/>
      <c r="FS5" s="410"/>
      <c r="FT5" s="410"/>
      <c r="FU5" s="410"/>
      <c r="FV5" s="410"/>
      <c r="FW5" s="410"/>
      <c r="FX5" s="410"/>
      <c r="FY5" s="410"/>
      <c r="FZ5" s="410"/>
      <c r="GA5" s="410"/>
      <c r="GB5" s="410"/>
      <c r="GC5" s="410"/>
      <c r="GD5" s="410"/>
      <c r="GE5" s="410"/>
      <c r="GF5" s="410"/>
      <c r="GG5" s="410"/>
      <c r="GH5" s="410"/>
      <c r="GI5" s="410"/>
      <c r="GJ5" s="410"/>
      <c r="GK5" s="410"/>
      <c r="GL5" s="410"/>
      <c r="GM5" s="410"/>
      <c r="GN5" s="410"/>
      <c r="GO5" s="410"/>
      <c r="GP5" s="410"/>
      <c r="GQ5" s="410"/>
      <c r="GR5" s="410"/>
      <c r="GS5" s="410"/>
      <c r="GT5" s="410"/>
      <c r="GU5" s="410"/>
      <c r="GV5" s="410"/>
      <c r="GW5" s="410"/>
      <c r="GX5" s="410"/>
      <c r="GY5" s="410"/>
      <c r="GZ5" s="410"/>
      <c r="HA5" s="410"/>
      <c r="HB5" s="410"/>
      <c r="HC5" s="410"/>
      <c r="HD5" s="410"/>
      <c r="HE5" s="410"/>
      <c r="HF5" s="410"/>
      <c r="HG5" s="410"/>
      <c r="HH5" s="410"/>
      <c r="HI5" s="410"/>
      <c r="HJ5" s="410"/>
      <c r="HK5" s="410"/>
      <c r="HL5" s="410"/>
      <c r="HM5" s="410"/>
      <c r="HN5" s="410"/>
      <c r="HO5" s="410"/>
      <c r="HP5" s="410"/>
      <c r="HQ5" s="410"/>
      <c r="HR5" s="410"/>
      <c r="HS5" s="410"/>
      <c r="HT5" s="410"/>
      <c r="HU5" s="410"/>
      <c r="HV5" s="410"/>
      <c r="HW5" s="410"/>
      <c r="HX5" s="410"/>
      <c r="HY5" s="410"/>
      <c r="HZ5" s="410"/>
      <c r="IA5" s="410"/>
      <c r="IB5" s="410"/>
      <c r="IC5" s="410"/>
      <c r="ID5" s="410"/>
      <c r="IE5" s="410"/>
      <c r="IF5" s="410"/>
      <c r="IG5" s="410"/>
      <c r="IH5" s="410"/>
      <c r="II5" s="410"/>
      <c r="IJ5" s="410"/>
      <c r="IK5" s="410"/>
      <c r="IL5" s="410"/>
      <c r="IM5" s="410"/>
      <c r="IN5" s="410"/>
      <c r="IO5" s="410"/>
      <c r="IP5" s="410"/>
      <c r="IQ5" s="410"/>
      <c r="IR5" s="410"/>
      <c r="IS5" s="410"/>
      <c r="IT5" s="410"/>
      <c r="IU5" s="410"/>
      <c r="IV5" s="410"/>
    </row>
    <row r="6" spans="1:256" ht="12" customHeight="1">
      <c r="A6" s="14"/>
      <c r="B6" s="14" t="s">
        <v>131</v>
      </c>
      <c r="C6" s="14"/>
      <c r="D6" s="193">
        <f>f</f>
        <v>2.6200000000000001E-2</v>
      </c>
      <c r="E6" s="14"/>
      <c r="F6" s="14"/>
      <c r="G6" s="23">
        <f>$D$6</f>
        <v>2.6200000000000001E-2</v>
      </c>
      <c r="H6" s="23">
        <f t="shared" ref="H6:BI6" si="3">$D$6</f>
        <v>2.6200000000000001E-2</v>
      </c>
      <c r="I6" s="23">
        <f t="shared" si="3"/>
        <v>2.6200000000000001E-2</v>
      </c>
      <c r="J6" s="23">
        <f t="shared" si="3"/>
        <v>2.6200000000000001E-2</v>
      </c>
      <c r="K6" s="23">
        <f t="shared" si="3"/>
        <v>2.6200000000000001E-2</v>
      </c>
      <c r="L6" s="23">
        <f t="shared" si="3"/>
        <v>2.6200000000000001E-2</v>
      </c>
      <c r="M6" s="23">
        <f t="shared" si="3"/>
        <v>2.6200000000000001E-2</v>
      </c>
      <c r="N6" s="23">
        <f t="shared" si="3"/>
        <v>2.6200000000000001E-2</v>
      </c>
      <c r="O6" s="23">
        <f t="shared" si="3"/>
        <v>2.6200000000000001E-2</v>
      </c>
      <c r="P6" s="23">
        <f t="shared" si="3"/>
        <v>2.6200000000000001E-2</v>
      </c>
      <c r="Q6" s="23">
        <f t="shared" si="3"/>
        <v>2.6200000000000001E-2</v>
      </c>
      <c r="R6" s="23">
        <f t="shared" si="3"/>
        <v>2.6200000000000001E-2</v>
      </c>
      <c r="S6" s="23">
        <f t="shared" si="3"/>
        <v>2.6200000000000001E-2</v>
      </c>
      <c r="T6" s="23">
        <f t="shared" si="3"/>
        <v>2.6200000000000001E-2</v>
      </c>
      <c r="U6" s="23">
        <f t="shared" si="3"/>
        <v>2.6200000000000001E-2</v>
      </c>
      <c r="V6" s="23">
        <f t="shared" si="3"/>
        <v>2.6200000000000001E-2</v>
      </c>
      <c r="W6" s="23">
        <f t="shared" si="3"/>
        <v>2.6200000000000001E-2</v>
      </c>
      <c r="X6" s="23">
        <f t="shared" si="3"/>
        <v>2.6200000000000001E-2</v>
      </c>
      <c r="Y6" s="23">
        <f t="shared" si="3"/>
        <v>2.6200000000000001E-2</v>
      </c>
      <c r="Z6" s="23">
        <f t="shared" si="3"/>
        <v>2.6200000000000001E-2</v>
      </c>
      <c r="AA6" s="23">
        <f t="shared" si="3"/>
        <v>2.6200000000000001E-2</v>
      </c>
      <c r="AB6" s="23">
        <f t="shared" si="3"/>
        <v>2.6200000000000001E-2</v>
      </c>
      <c r="AC6" s="23">
        <f t="shared" si="3"/>
        <v>2.6200000000000001E-2</v>
      </c>
      <c r="AD6" s="23">
        <f t="shared" si="3"/>
        <v>2.6200000000000001E-2</v>
      </c>
      <c r="AE6" s="23">
        <f t="shared" si="3"/>
        <v>2.6200000000000001E-2</v>
      </c>
      <c r="AF6" s="23">
        <f t="shared" si="3"/>
        <v>2.6200000000000001E-2</v>
      </c>
      <c r="AG6" s="23">
        <f t="shared" si="3"/>
        <v>2.6200000000000001E-2</v>
      </c>
      <c r="AH6" s="23">
        <f t="shared" si="3"/>
        <v>2.6200000000000001E-2</v>
      </c>
      <c r="AI6" s="23">
        <f t="shared" si="3"/>
        <v>2.6200000000000001E-2</v>
      </c>
      <c r="AJ6" s="23">
        <f t="shared" si="3"/>
        <v>2.6200000000000001E-2</v>
      </c>
      <c r="AK6" s="23">
        <f t="shared" si="3"/>
        <v>2.6200000000000001E-2</v>
      </c>
      <c r="AL6" s="23">
        <f t="shared" si="3"/>
        <v>2.6200000000000001E-2</v>
      </c>
      <c r="AM6" s="23">
        <f t="shared" si="3"/>
        <v>2.6200000000000001E-2</v>
      </c>
      <c r="AN6" s="23">
        <f t="shared" si="3"/>
        <v>2.6200000000000001E-2</v>
      </c>
      <c r="AO6" s="23">
        <f t="shared" si="3"/>
        <v>2.6200000000000001E-2</v>
      </c>
      <c r="AP6" s="23">
        <f t="shared" si="3"/>
        <v>2.6200000000000001E-2</v>
      </c>
      <c r="AQ6" s="23">
        <f t="shared" si="3"/>
        <v>2.6200000000000001E-2</v>
      </c>
      <c r="AR6" s="23">
        <f t="shared" si="3"/>
        <v>2.6200000000000001E-2</v>
      </c>
      <c r="AS6" s="23">
        <f t="shared" si="3"/>
        <v>2.6200000000000001E-2</v>
      </c>
      <c r="AT6" s="23">
        <f t="shared" si="3"/>
        <v>2.6200000000000001E-2</v>
      </c>
      <c r="AU6" s="23">
        <f t="shared" si="3"/>
        <v>2.6200000000000001E-2</v>
      </c>
      <c r="AV6" s="23">
        <f t="shared" si="3"/>
        <v>2.6200000000000001E-2</v>
      </c>
      <c r="AW6" s="23">
        <f t="shared" si="3"/>
        <v>2.6200000000000001E-2</v>
      </c>
      <c r="AX6" s="23">
        <f t="shared" si="3"/>
        <v>2.6200000000000001E-2</v>
      </c>
      <c r="AY6" s="23">
        <f t="shared" si="3"/>
        <v>2.6200000000000001E-2</v>
      </c>
      <c r="AZ6" s="23">
        <f t="shared" si="3"/>
        <v>2.6200000000000001E-2</v>
      </c>
      <c r="BA6" s="23">
        <f t="shared" si="3"/>
        <v>2.6200000000000001E-2</v>
      </c>
      <c r="BB6" s="23">
        <f t="shared" si="3"/>
        <v>2.6200000000000001E-2</v>
      </c>
      <c r="BC6" s="23">
        <f t="shared" si="3"/>
        <v>2.6200000000000001E-2</v>
      </c>
      <c r="BD6" s="23">
        <f t="shared" si="3"/>
        <v>2.6200000000000001E-2</v>
      </c>
      <c r="BE6" s="23">
        <f t="shared" si="3"/>
        <v>2.6200000000000001E-2</v>
      </c>
      <c r="BF6" s="23">
        <f t="shared" si="3"/>
        <v>2.6200000000000001E-2</v>
      </c>
      <c r="BG6" s="23">
        <f t="shared" si="3"/>
        <v>2.6200000000000001E-2</v>
      </c>
      <c r="BH6" s="23">
        <f t="shared" si="3"/>
        <v>2.6200000000000001E-2</v>
      </c>
      <c r="BI6" s="23">
        <f t="shared" si="3"/>
        <v>2.6200000000000001E-2</v>
      </c>
      <c r="BJ6" s="14"/>
      <c r="BK6" s="14"/>
      <c r="BL6" s="14"/>
      <c r="BM6" s="14"/>
      <c r="BN6" s="14"/>
      <c r="BO6" s="14"/>
      <c r="BP6" s="14"/>
      <c r="BQ6" s="14"/>
      <c r="BR6" s="14"/>
      <c r="BS6" s="14"/>
      <c r="BT6" s="14"/>
      <c r="BU6" s="14"/>
      <c r="BV6" s="14"/>
      <c r="BW6" s="14"/>
      <c r="BX6" s="14"/>
      <c r="BY6" s="14"/>
      <c r="BZ6" s="14"/>
    </row>
    <row r="7" spans="1:256">
      <c r="A7" s="14"/>
      <c r="B7" s="14" t="s">
        <v>46</v>
      </c>
      <c r="C7" s="14"/>
      <c r="D7" s="14"/>
      <c r="E7" s="14"/>
      <c r="F7" s="23">
        <v>1</v>
      </c>
      <c r="G7" s="23">
        <f t="shared" ref="G7:O7" si="4">F7*(1+G6)</f>
        <v>1.0262</v>
      </c>
      <c r="H7" s="23">
        <f t="shared" si="4"/>
        <v>1.05308644</v>
      </c>
      <c r="I7" s="23">
        <f t="shared" si="4"/>
        <v>1.0806773047280001</v>
      </c>
      <c r="J7" s="23">
        <f t="shared" si="4"/>
        <v>1.1089910501118736</v>
      </c>
      <c r="K7" s="23">
        <f t="shared" si="4"/>
        <v>1.1380466156248046</v>
      </c>
      <c r="L7" s="23">
        <f t="shared" si="4"/>
        <v>1.1678634369541745</v>
      </c>
      <c r="M7" s="23">
        <f t="shared" si="4"/>
        <v>1.1984614590023739</v>
      </c>
      <c r="N7" s="23">
        <f t="shared" si="4"/>
        <v>1.2298611492282361</v>
      </c>
      <c r="O7" s="23">
        <f t="shared" si="4"/>
        <v>1.2620835113380158</v>
      </c>
      <c r="P7" s="23">
        <f t="shared" ref="P7:BI7" si="5">O7*(1+P6)</f>
        <v>1.2951500993350717</v>
      </c>
      <c r="Q7" s="23">
        <f t="shared" si="5"/>
        <v>1.3290830319376505</v>
      </c>
      <c r="R7" s="23">
        <f t="shared" si="5"/>
        <v>1.363905007374417</v>
      </c>
      <c r="S7" s="23">
        <f t="shared" si="5"/>
        <v>1.3996393185676268</v>
      </c>
      <c r="T7" s="23">
        <f t="shared" si="5"/>
        <v>1.4363098687140987</v>
      </c>
      <c r="U7" s="23">
        <f t="shared" si="5"/>
        <v>1.4739411872744081</v>
      </c>
      <c r="V7" s="23">
        <f t="shared" si="5"/>
        <v>1.5125584463809976</v>
      </c>
      <c r="W7" s="23">
        <f t="shared" si="5"/>
        <v>1.5521874776761797</v>
      </c>
      <c r="X7" s="23">
        <f t="shared" si="5"/>
        <v>1.5928547895912957</v>
      </c>
      <c r="Y7" s="23">
        <f t="shared" si="5"/>
        <v>1.6345875850785876</v>
      </c>
      <c r="Z7" s="23">
        <f t="shared" si="5"/>
        <v>1.6774137798076465</v>
      </c>
      <c r="AA7" s="23">
        <f t="shared" si="5"/>
        <v>1.7213620208386069</v>
      </c>
      <c r="AB7" s="23">
        <f t="shared" si="5"/>
        <v>1.7664617057845784</v>
      </c>
      <c r="AC7" s="23">
        <f t="shared" si="5"/>
        <v>1.8127430024761344</v>
      </c>
      <c r="AD7" s="23">
        <f t="shared" si="5"/>
        <v>1.8602368691410092</v>
      </c>
      <c r="AE7" s="23">
        <f t="shared" si="5"/>
        <v>1.9089750751125036</v>
      </c>
      <c r="AF7" s="23">
        <f t="shared" si="5"/>
        <v>1.9589902220804511</v>
      </c>
      <c r="AG7" s="23">
        <f t="shared" si="5"/>
        <v>2.0103157658989588</v>
      </c>
      <c r="AH7" s="23">
        <f t="shared" si="5"/>
        <v>2.0629860389655117</v>
      </c>
      <c r="AI7" s="23">
        <f t="shared" si="5"/>
        <v>2.1170362731864083</v>
      </c>
      <c r="AJ7" s="23">
        <f t="shared" si="5"/>
        <v>2.1725026235438922</v>
      </c>
      <c r="AK7" s="23">
        <f t="shared" si="5"/>
        <v>2.229422192280742</v>
      </c>
      <c r="AL7" s="23">
        <f t="shared" si="5"/>
        <v>2.2878330537184977</v>
      </c>
      <c r="AM7" s="23">
        <f t="shared" si="5"/>
        <v>2.3477742797259222</v>
      </c>
      <c r="AN7" s="23">
        <f t="shared" si="5"/>
        <v>2.4092859658547412</v>
      </c>
      <c r="AO7" s="23">
        <f t="shared" si="5"/>
        <v>2.4724092581601353</v>
      </c>
      <c r="AP7" s="23">
        <f t="shared" si="5"/>
        <v>2.5371863807239308</v>
      </c>
      <c r="AQ7" s="23">
        <f t="shared" si="5"/>
        <v>2.6036606638988977</v>
      </c>
      <c r="AR7" s="23">
        <f t="shared" si="5"/>
        <v>2.6718765732930487</v>
      </c>
      <c r="AS7" s="23">
        <f t="shared" si="5"/>
        <v>2.7418797395133265</v>
      </c>
      <c r="AT7" s="23">
        <f t="shared" si="5"/>
        <v>2.8137169886885758</v>
      </c>
      <c r="AU7" s="23">
        <f t="shared" si="5"/>
        <v>2.8874363737922164</v>
      </c>
      <c r="AV7" s="23">
        <f t="shared" si="5"/>
        <v>2.9630872067855725</v>
      </c>
      <c r="AW7" s="23">
        <f t="shared" si="5"/>
        <v>3.0407200916033545</v>
      </c>
      <c r="AX7" s="23">
        <f t="shared" si="5"/>
        <v>3.1203869580033623</v>
      </c>
      <c r="AY7" s="23">
        <f t="shared" si="5"/>
        <v>3.2021410963030505</v>
      </c>
      <c r="AZ7" s="23">
        <f t="shared" si="5"/>
        <v>3.2860371930261905</v>
      </c>
      <c r="BA7" s="23">
        <f t="shared" si="5"/>
        <v>3.3721313674834765</v>
      </c>
      <c r="BB7" s="23">
        <f t="shared" si="5"/>
        <v>3.4604812093115438</v>
      </c>
      <c r="BC7" s="23">
        <f t="shared" si="5"/>
        <v>3.5511458169955064</v>
      </c>
      <c r="BD7" s="23">
        <f t="shared" si="5"/>
        <v>3.6441858374007885</v>
      </c>
      <c r="BE7" s="23">
        <f t="shared" si="5"/>
        <v>3.7396635063406891</v>
      </c>
      <c r="BF7" s="23">
        <f t="shared" si="5"/>
        <v>3.837642690206815</v>
      </c>
      <c r="BG7" s="23">
        <f t="shared" si="5"/>
        <v>3.9381889286902334</v>
      </c>
      <c r="BH7" s="23">
        <f t="shared" si="5"/>
        <v>4.0413694786219176</v>
      </c>
      <c r="BI7" s="23">
        <f t="shared" si="5"/>
        <v>4.1472533589618115</v>
      </c>
      <c r="BJ7" s="14"/>
      <c r="BK7" s="14"/>
      <c r="BL7" s="14"/>
      <c r="BM7" s="14"/>
      <c r="BN7" s="14"/>
      <c r="BO7" s="14"/>
      <c r="BP7" s="14"/>
      <c r="BQ7" s="14"/>
      <c r="BR7" s="14"/>
      <c r="BS7" s="14"/>
      <c r="BT7" s="14"/>
      <c r="BU7" s="14"/>
      <c r="BV7" s="14"/>
      <c r="BW7" s="14"/>
      <c r="BX7" s="14"/>
      <c r="BY7" s="14"/>
      <c r="BZ7" s="14"/>
    </row>
    <row r="8" spans="1:256">
      <c r="A8" s="14"/>
      <c r="B8" s="14"/>
      <c r="C8" s="14"/>
      <c r="D8" s="14"/>
      <c r="E8" s="1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14"/>
      <c r="BK8" s="14"/>
      <c r="BL8" s="14"/>
      <c r="BM8" s="14"/>
      <c r="BN8" s="14"/>
      <c r="BO8" s="14"/>
      <c r="BP8" s="14"/>
      <c r="BQ8" s="14"/>
      <c r="BR8" s="14"/>
      <c r="BS8" s="14"/>
      <c r="BT8" s="14"/>
      <c r="BU8" s="14"/>
      <c r="BV8" s="14"/>
      <c r="BW8" s="14"/>
      <c r="BX8" s="14"/>
      <c r="BY8" s="14"/>
      <c r="BZ8" s="14"/>
    </row>
    <row r="9" spans="1:256">
      <c r="A9" s="14"/>
      <c r="B9" s="115" t="s">
        <v>211</v>
      </c>
      <c r="C9" s="14"/>
      <c r="D9" s="14"/>
      <c r="E9" s="14"/>
      <c r="F9" s="369">
        <f>RAB</f>
        <v>6575.9319414753254</v>
      </c>
      <c r="G9" s="370"/>
      <c r="H9" s="370"/>
      <c r="I9" s="370"/>
      <c r="J9" s="370"/>
      <c r="K9" s="370"/>
      <c r="L9" s="370"/>
      <c r="M9" s="370"/>
      <c r="N9" s="370"/>
      <c r="O9" s="370"/>
      <c r="P9" s="370"/>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14"/>
      <c r="BK9" s="14"/>
      <c r="BL9" s="14"/>
      <c r="BM9" s="14"/>
      <c r="BN9" s="14"/>
      <c r="BO9" s="14"/>
      <c r="BP9" s="14"/>
      <c r="BQ9" s="14"/>
      <c r="BR9" s="14"/>
      <c r="BS9" s="14"/>
      <c r="BT9" s="14"/>
      <c r="BU9" s="14"/>
      <c r="BV9" s="14"/>
      <c r="BW9" s="14"/>
      <c r="BX9" s="14"/>
      <c r="BY9" s="14"/>
      <c r="BZ9" s="14"/>
    </row>
    <row r="10" spans="1:256">
      <c r="A10" s="14"/>
      <c r="B10" s="115" t="s">
        <v>217</v>
      </c>
      <c r="C10" s="14"/>
      <c r="D10" s="14"/>
      <c r="E10" s="14"/>
      <c r="F10" s="369"/>
      <c r="G10" s="34">
        <f>SUM(G11:G40)</f>
        <v>548.88516352373904</v>
      </c>
      <c r="H10" s="34">
        <f t="shared" ref="H10:P10" si="6">SUM(H11:H40)</f>
        <v>485.14970319156589</v>
      </c>
      <c r="I10" s="34">
        <f t="shared" si="6"/>
        <v>533.33573745362321</v>
      </c>
      <c r="J10" s="34">
        <f t="shared" si="6"/>
        <v>498.23881759299115</v>
      </c>
      <c r="K10" s="34">
        <f t="shared" si="6"/>
        <v>382.70591294744207</v>
      </c>
      <c r="L10" s="34">
        <f t="shared" si="6"/>
        <v>0</v>
      </c>
      <c r="M10" s="34">
        <f t="shared" si="6"/>
        <v>0</v>
      </c>
      <c r="N10" s="34">
        <f t="shared" si="6"/>
        <v>0</v>
      </c>
      <c r="O10" s="34">
        <f t="shared" si="6"/>
        <v>0</v>
      </c>
      <c r="P10" s="34">
        <f t="shared" si="6"/>
        <v>0</v>
      </c>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14"/>
      <c r="BK10" s="14"/>
      <c r="BL10" s="14"/>
      <c r="BM10" s="14"/>
      <c r="BN10" s="14"/>
      <c r="BO10" s="14"/>
      <c r="BP10" s="14"/>
      <c r="BQ10" s="14"/>
      <c r="BR10" s="14"/>
      <c r="BS10" s="14"/>
      <c r="BT10" s="14"/>
      <c r="BU10" s="14"/>
      <c r="BV10" s="14"/>
      <c r="BW10" s="14"/>
      <c r="BX10" s="14"/>
      <c r="BY10" s="14"/>
      <c r="BZ10" s="14"/>
    </row>
    <row r="11" spans="1:256" ht="12.75" hidden="1" customHeight="1" outlineLevel="1">
      <c r="A11" s="14"/>
      <c r="B11" s="115"/>
      <c r="C11" s="324" t="str">
        <f>Asset1</f>
        <v>Transmission Lines (OH-inc wood poles)</v>
      </c>
      <c r="D11" s="14"/>
      <c r="E11" s="14"/>
      <c r="F11" s="369"/>
      <c r="G11" s="34">
        <f>Input!G109*(1+rvanilla)^0.5</f>
        <v>199.93924610119996</v>
      </c>
      <c r="H11" s="34">
        <f>Input!H109*(1+rvanilla)^0.5</f>
        <v>150.54800849260474</v>
      </c>
      <c r="I11" s="34">
        <f>Input!I109*(1+rvanilla)^0.5</f>
        <v>177.84410453053593</v>
      </c>
      <c r="J11" s="34">
        <f>Input!J109*(1+rvanilla)^0.5</f>
        <v>115.97976464222633</v>
      </c>
      <c r="K11" s="34">
        <f>Input!K109*(1+rvanilla)^0.5</f>
        <v>62.370276705128227</v>
      </c>
      <c r="L11" s="34">
        <f>Input!L109*(1+rvanilla)^0.5</f>
        <v>0</v>
      </c>
      <c r="M11" s="34">
        <f>Input!M109*(1+rvanilla)^0.5</f>
        <v>0</v>
      </c>
      <c r="N11" s="34">
        <f>Input!N109*(1+rvanilla)^0.5</f>
        <v>0</v>
      </c>
      <c r="O11" s="34">
        <f>Input!O109*(1+rvanilla)^0.5</f>
        <v>0</v>
      </c>
      <c r="P11" s="34">
        <f>Input!P109*(1+rvanilla)^0.5</f>
        <v>0</v>
      </c>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14"/>
      <c r="BK11" s="14"/>
      <c r="BL11" s="14"/>
      <c r="BM11" s="14"/>
      <c r="BN11" s="14"/>
      <c r="BO11" s="14"/>
      <c r="BP11" s="14"/>
      <c r="BQ11" s="14"/>
      <c r="BR11" s="14"/>
      <c r="BS11" s="14"/>
      <c r="BT11" s="14"/>
      <c r="BU11" s="14"/>
      <c r="BV11" s="14"/>
      <c r="BW11" s="14"/>
      <c r="BX11" s="14"/>
      <c r="BY11" s="14"/>
      <c r="BZ11" s="14"/>
    </row>
    <row r="12" spans="1:256" ht="12.75" hidden="1" customHeight="1" outlineLevel="1">
      <c r="A12" s="14"/>
      <c r="B12" s="115"/>
      <c r="C12" s="324" t="str">
        <f>Asset2</f>
        <v>Transmission Lines (UG)</v>
      </c>
      <c r="D12" s="14"/>
      <c r="E12" s="14"/>
      <c r="F12" s="369"/>
      <c r="G12" s="34">
        <f>Input!G110*(1+rvanilla)^0.5</f>
        <v>0.11819477522021588</v>
      </c>
      <c r="H12" s="34">
        <f>Input!H110*(1+rvanilla)^0.5</f>
        <v>3.3660465220149343</v>
      </c>
      <c r="I12" s="34">
        <f>Input!I110*(1+rvanilla)^0.5</f>
        <v>9.6695910262930287</v>
      </c>
      <c r="J12" s="34">
        <f>Input!J110*(1+rvanilla)^0.5</f>
        <v>11.742081664684775</v>
      </c>
      <c r="K12" s="34">
        <f>Input!K110*(1+rvanilla)^0.5</f>
        <v>2.3756578326778883</v>
      </c>
      <c r="L12" s="34">
        <f>Input!L110*(1+rvanilla)^0.5</f>
        <v>0</v>
      </c>
      <c r="M12" s="34">
        <f>Input!M110*(1+rvanilla)^0.5</f>
        <v>0</v>
      </c>
      <c r="N12" s="34">
        <f>Input!N110*(1+rvanilla)^0.5</f>
        <v>0</v>
      </c>
      <c r="O12" s="34">
        <f>Input!O110*(1+rvanilla)^0.5</f>
        <v>0</v>
      </c>
      <c r="P12" s="34">
        <f>Input!P110*(1+rvanilla)^0.5</f>
        <v>0</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14"/>
      <c r="BK12" s="14"/>
      <c r="BL12" s="14"/>
      <c r="BM12" s="14"/>
      <c r="BN12" s="14"/>
      <c r="BO12" s="14"/>
      <c r="BP12" s="14"/>
      <c r="BQ12" s="14"/>
      <c r="BR12" s="14"/>
      <c r="BS12" s="14"/>
      <c r="BT12" s="14"/>
      <c r="BU12" s="14"/>
      <c r="BV12" s="14"/>
      <c r="BW12" s="14"/>
      <c r="BX12" s="14"/>
      <c r="BY12" s="14"/>
      <c r="BZ12" s="14"/>
    </row>
    <row r="13" spans="1:256" ht="12.75" hidden="1" customHeight="1" outlineLevel="1">
      <c r="A13" s="14"/>
      <c r="B13" s="115"/>
      <c r="C13" s="324" t="str">
        <f>Asset3</f>
        <v>Transmission Lines (LE)</v>
      </c>
      <c r="D13" s="14"/>
      <c r="E13" s="14"/>
      <c r="F13" s="369"/>
      <c r="G13" s="34">
        <f>Input!G111*(1+rvanilla)^0.5</f>
        <v>17.041930308495758</v>
      </c>
      <c r="H13" s="34">
        <f>Input!H111*(1+rvanilla)^0.5</f>
        <v>29.03290762614655</v>
      </c>
      <c r="I13" s="34">
        <f>Input!I111*(1+rvanilla)^0.5</f>
        <v>43.024777971769964</v>
      </c>
      <c r="J13" s="34">
        <f>Input!J111*(1+rvanilla)^0.5</f>
        <v>25.676400886360131</v>
      </c>
      <c r="K13" s="34">
        <f>Input!K111*(1+rvanilla)^0.5</f>
        <v>8.0209694483213134</v>
      </c>
      <c r="L13" s="34">
        <f>Input!L111*(1+rvanilla)^0.5</f>
        <v>0</v>
      </c>
      <c r="M13" s="34">
        <f>Input!M111*(1+rvanilla)^0.5</f>
        <v>0</v>
      </c>
      <c r="N13" s="34">
        <f>Input!N111*(1+rvanilla)^0.5</f>
        <v>0</v>
      </c>
      <c r="O13" s="34">
        <f>Input!O111*(1+rvanilla)^0.5</f>
        <v>0</v>
      </c>
      <c r="P13" s="34">
        <f>Input!P111*(1+rvanilla)^0.5</f>
        <v>0</v>
      </c>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14"/>
      <c r="BK13" s="14"/>
      <c r="BL13" s="14"/>
      <c r="BM13" s="14"/>
      <c r="BN13" s="14"/>
      <c r="BO13" s="14"/>
      <c r="BP13" s="14"/>
      <c r="BQ13" s="14"/>
      <c r="BR13" s="14"/>
      <c r="BS13" s="14"/>
      <c r="BT13" s="14"/>
      <c r="BU13" s="14"/>
      <c r="BV13" s="14"/>
      <c r="BW13" s="14"/>
      <c r="BX13" s="14"/>
      <c r="BY13" s="14"/>
      <c r="BZ13" s="14"/>
    </row>
    <row r="14" spans="1:256" ht="12.75" hidden="1" customHeight="1" outlineLevel="1">
      <c r="A14" s="14"/>
      <c r="B14" s="115"/>
      <c r="C14" s="324" t="str">
        <f>Asset4</f>
        <v>Substations Primary Plant</v>
      </c>
      <c r="D14" s="14"/>
      <c r="E14" s="14"/>
      <c r="F14" s="369"/>
      <c r="G14" s="34">
        <f>Input!G112*(1+rvanilla)^0.5</f>
        <v>155.93469528489516</v>
      </c>
      <c r="H14" s="34">
        <f>Input!H112*(1+rvanilla)^0.5</f>
        <v>122.81427848845162</v>
      </c>
      <c r="I14" s="34">
        <f>Input!I112*(1+rvanilla)^0.5</f>
        <v>120.58235006783883</v>
      </c>
      <c r="J14" s="34">
        <f>Input!J112*(1+rvanilla)^0.5</f>
        <v>138.35235963237173</v>
      </c>
      <c r="K14" s="34">
        <f>Input!K112*(1+rvanilla)^0.5</f>
        <v>143.31406636019506</v>
      </c>
      <c r="L14" s="34">
        <f>Input!L112*(1+rvanilla)^0.5</f>
        <v>0</v>
      </c>
      <c r="M14" s="34">
        <f>Input!M112*(1+rvanilla)^0.5</f>
        <v>0</v>
      </c>
      <c r="N14" s="34">
        <f>Input!N112*(1+rvanilla)^0.5</f>
        <v>0</v>
      </c>
      <c r="O14" s="34">
        <f>Input!O112*(1+rvanilla)^0.5</f>
        <v>0</v>
      </c>
      <c r="P14" s="34">
        <f>Input!P112*(1+rvanilla)^0.5</f>
        <v>0</v>
      </c>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14"/>
      <c r="BK14" s="14"/>
      <c r="BL14" s="14"/>
      <c r="BM14" s="14"/>
      <c r="BN14" s="14"/>
      <c r="BO14" s="14"/>
      <c r="BP14" s="14"/>
      <c r="BQ14" s="14"/>
      <c r="BR14" s="14"/>
      <c r="BS14" s="14"/>
      <c r="BT14" s="14"/>
      <c r="BU14" s="14"/>
      <c r="BV14" s="14"/>
      <c r="BW14" s="14"/>
      <c r="BX14" s="14"/>
      <c r="BY14" s="14"/>
      <c r="BZ14" s="14"/>
    </row>
    <row r="15" spans="1:256" ht="12.75" hidden="1" customHeight="1" outlineLevel="1">
      <c r="A15" s="14"/>
      <c r="B15" s="115"/>
      <c r="C15" s="324" t="str">
        <f>Asset5</f>
        <v>Substations Secondary Systems</v>
      </c>
      <c r="D15" s="14"/>
      <c r="E15" s="14"/>
      <c r="F15" s="369"/>
      <c r="G15" s="34">
        <f>Input!G113*(1+rvanilla)^0.5</f>
        <v>82.824048985500426</v>
      </c>
      <c r="H15" s="34">
        <f>Input!H113*(1+rvanilla)^0.5</f>
        <v>99.839606855690008</v>
      </c>
      <c r="I15" s="34">
        <f>Input!I113*(1+rvanilla)^0.5</f>
        <v>86.883972390970584</v>
      </c>
      <c r="J15" s="34">
        <f>Input!J113*(1+rvanilla)^0.5</f>
        <v>77.41305993204405</v>
      </c>
      <c r="K15" s="34">
        <f>Input!K113*(1+rvanilla)^0.5</f>
        <v>86.422926227436704</v>
      </c>
      <c r="L15" s="34">
        <f>Input!L113*(1+rvanilla)^0.5</f>
        <v>0</v>
      </c>
      <c r="M15" s="34">
        <f>Input!M113*(1+rvanilla)^0.5</f>
        <v>0</v>
      </c>
      <c r="N15" s="34">
        <f>Input!N113*(1+rvanilla)^0.5</f>
        <v>0</v>
      </c>
      <c r="O15" s="34">
        <f>Input!O113*(1+rvanilla)^0.5</f>
        <v>0</v>
      </c>
      <c r="P15" s="34">
        <f>Input!P113*(1+rvanilla)^0.5</f>
        <v>0</v>
      </c>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14"/>
      <c r="BK15" s="14"/>
      <c r="BL15" s="14"/>
      <c r="BM15" s="14"/>
      <c r="BN15" s="14"/>
      <c r="BO15" s="14"/>
      <c r="BP15" s="14"/>
      <c r="BQ15" s="14"/>
      <c r="BR15" s="14"/>
      <c r="BS15" s="14"/>
      <c r="BT15" s="14"/>
      <c r="BU15" s="14"/>
      <c r="BV15" s="14"/>
      <c r="BW15" s="14"/>
      <c r="BX15" s="14"/>
      <c r="BY15" s="14"/>
      <c r="BZ15" s="14"/>
    </row>
    <row r="16" spans="1:256" ht="12.75" hidden="1" customHeight="1" outlineLevel="1">
      <c r="A16" s="14"/>
      <c r="B16" s="115"/>
      <c r="C16" s="324" t="str">
        <f>Asset6</f>
        <v>Communications Other Assets</v>
      </c>
      <c r="D16" s="14"/>
      <c r="E16" s="14"/>
      <c r="F16" s="369"/>
      <c r="G16" s="34">
        <f>Input!G114*(1+rvanilla)^0.5</f>
        <v>31.640712799338882</v>
      </c>
      <c r="H16" s="34">
        <f>Input!H114*(1+rvanilla)^0.5</f>
        <v>22.474549120621155</v>
      </c>
      <c r="I16" s="34">
        <f>Input!I114*(1+rvanilla)^0.5</f>
        <v>20.561491327070179</v>
      </c>
      <c r="J16" s="34">
        <f>Input!J114*(1+rvanilla)^0.5</f>
        <v>18.712115727125667</v>
      </c>
      <c r="K16" s="34">
        <f>Input!K114*(1+rvanilla)^0.5</f>
        <v>10.834903179020751</v>
      </c>
      <c r="L16" s="34">
        <f>Input!L114*(1+rvanilla)^0.5</f>
        <v>0</v>
      </c>
      <c r="M16" s="34">
        <f>Input!M114*(1+rvanilla)^0.5</f>
        <v>0</v>
      </c>
      <c r="N16" s="34">
        <f>Input!N114*(1+rvanilla)^0.5</f>
        <v>0</v>
      </c>
      <c r="O16" s="34">
        <f>Input!O114*(1+rvanilla)^0.5</f>
        <v>0</v>
      </c>
      <c r="P16" s="34">
        <f>Input!P114*(1+rvanilla)^0.5</f>
        <v>0</v>
      </c>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14"/>
      <c r="BK16" s="14"/>
      <c r="BL16" s="14"/>
      <c r="BM16" s="14"/>
      <c r="BN16" s="14"/>
      <c r="BO16" s="14"/>
      <c r="BP16" s="14"/>
      <c r="BQ16" s="14"/>
      <c r="BR16" s="14"/>
      <c r="BS16" s="14"/>
      <c r="BT16" s="14"/>
      <c r="BU16" s="14"/>
      <c r="BV16" s="14"/>
      <c r="BW16" s="14"/>
      <c r="BX16" s="14"/>
      <c r="BY16" s="14"/>
      <c r="BZ16" s="14"/>
    </row>
    <row r="17" spans="1:78" ht="12.75" hidden="1" customHeight="1" outlineLevel="1">
      <c r="A17" s="14"/>
      <c r="B17" s="115"/>
      <c r="C17" s="324" t="str">
        <f>Asset7</f>
        <v>Comms - Civil Works</v>
      </c>
      <c r="D17" s="14"/>
      <c r="E17" s="14"/>
      <c r="F17" s="369"/>
      <c r="G17" s="34">
        <f>Input!G115*(1+rvanilla)^0.5</f>
        <v>-9.7479129803258457E-2</v>
      </c>
      <c r="H17" s="34">
        <f>Input!H115*(1+rvanilla)^0.5</f>
        <v>-0.18087650265730049</v>
      </c>
      <c r="I17" s="34">
        <f>Input!I115*(1+rvanilla)^0.5</f>
        <v>7.5800376333786987E-2</v>
      </c>
      <c r="J17" s="34">
        <f>Input!J115*(1+rvanilla)^0.5</f>
        <v>2.1078471345349584E-2</v>
      </c>
      <c r="K17" s="34">
        <f>Input!K115*(1+rvanilla)^0.5</f>
        <v>1.0432748178698228E-5</v>
      </c>
      <c r="L17" s="34">
        <f>Input!L115*(1+rvanilla)^0.5</f>
        <v>0</v>
      </c>
      <c r="M17" s="34">
        <f>Input!M115*(1+rvanilla)^0.5</f>
        <v>0</v>
      </c>
      <c r="N17" s="34">
        <f>Input!N115*(1+rvanilla)^0.5</f>
        <v>0</v>
      </c>
      <c r="O17" s="34">
        <f>Input!O115*(1+rvanilla)^0.5</f>
        <v>0</v>
      </c>
      <c r="P17" s="34">
        <f>Input!P115*(1+rvanilla)^0.5</f>
        <v>0</v>
      </c>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14"/>
      <c r="BK17" s="14"/>
      <c r="BL17" s="14"/>
      <c r="BM17" s="14"/>
      <c r="BN17" s="14"/>
      <c r="BO17" s="14"/>
      <c r="BP17" s="14"/>
      <c r="BQ17" s="14"/>
      <c r="BR17" s="14"/>
      <c r="BS17" s="14"/>
      <c r="BT17" s="14"/>
      <c r="BU17" s="14"/>
      <c r="BV17" s="14"/>
      <c r="BW17" s="14"/>
      <c r="BX17" s="14"/>
      <c r="BY17" s="14"/>
      <c r="BZ17" s="14"/>
    </row>
    <row r="18" spans="1:78" ht="12.75" hidden="1" customHeight="1" outlineLevel="1">
      <c r="A18" s="14"/>
      <c r="B18" s="115"/>
      <c r="C18" s="324" t="str">
        <f>Asset8</f>
        <v>Network Switching Centres</v>
      </c>
      <c r="D18" s="14"/>
      <c r="E18" s="14"/>
      <c r="F18" s="369"/>
      <c r="G18" s="34">
        <f>Input!G116*(1+rvanilla)^0.5</f>
        <v>11.593102109429093</v>
      </c>
      <c r="H18" s="34">
        <f>Input!H116*(1+rvanilla)^0.5</f>
        <v>7.5716399942264392</v>
      </c>
      <c r="I18" s="34">
        <f>Input!I116*(1+rvanilla)^0.5</f>
        <v>5.4760501345121284</v>
      </c>
      <c r="J18" s="34">
        <f>Input!J116*(1+rvanilla)^0.5</f>
        <v>32.725217323287943</v>
      </c>
      <c r="K18" s="34">
        <f>Input!K116*(1+rvanilla)^0.5</f>
        <v>15.610387965223568</v>
      </c>
      <c r="L18" s="34">
        <f>Input!L116*(1+rvanilla)^0.5</f>
        <v>0</v>
      </c>
      <c r="M18" s="34">
        <f>Input!M116*(1+rvanilla)^0.5</f>
        <v>0</v>
      </c>
      <c r="N18" s="34">
        <f>Input!N116*(1+rvanilla)^0.5</f>
        <v>0</v>
      </c>
      <c r="O18" s="34">
        <f>Input!O116*(1+rvanilla)^0.5</f>
        <v>0</v>
      </c>
      <c r="P18" s="34">
        <f>Input!P116*(1+rvanilla)^0.5</f>
        <v>0</v>
      </c>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14"/>
      <c r="BK18" s="14"/>
      <c r="BL18" s="14"/>
      <c r="BM18" s="14"/>
      <c r="BN18" s="14"/>
      <c r="BO18" s="14"/>
      <c r="BP18" s="14"/>
      <c r="BQ18" s="14"/>
      <c r="BR18" s="14"/>
      <c r="BS18" s="14"/>
      <c r="BT18" s="14"/>
      <c r="BU18" s="14"/>
      <c r="BV18" s="14"/>
      <c r="BW18" s="14"/>
      <c r="BX18" s="14"/>
      <c r="BY18" s="14"/>
      <c r="BZ18" s="14"/>
    </row>
    <row r="19" spans="1:78" ht="12.75" hidden="1" customHeight="1" outlineLevel="1">
      <c r="A19" s="14"/>
      <c r="B19" s="115"/>
      <c r="C19" s="324" t="str">
        <f>Asset9</f>
        <v>Land</v>
      </c>
      <c r="D19" s="14"/>
      <c r="E19" s="14"/>
      <c r="F19" s="369"/>
      <c r="G19" s="34">
        <f>Input!G117*(1+rvanilla)^0.5</f>
        <v>3.8277527101384452</v>
      </c>
      <c r="H19" s="34">
        <f>Input!H117*(1+rvanilla)^0.5</f>
        <v>4.139877557989216</v>
      </c>
      <c r="I19" s="34">
        <f>Input!I117*(1+rvanilla)^0.5</f>
        <v>3.9896650843337382</v>
      </c>
      <c r="J19" s="34">
        <f>Input!J117*(1+rvanilla)^0.5</f>
        <v>0.9573074787638447</v>
      </c>
      <c r="K19" s="34">
        <f>Input!K117*(1+rvanilla)^0.5</f>
        <v>0.22523003079262835</v>
      </c>
      <c r="L19" s="34">
        <f>Input!L117*(1+rvanilla)^0.5</f>
        <v>0</v>
      </c>
      <c r="M19" s="34">
        <f>Input!M117*(1+rvanilla)^0.5</f>
        <v>0</v>
      </c>
      <c r="N19" s="34">
        <f>Input!N117*(1+rvanilla)^0.5</f>
        <v>0</v>
      </c>
      <c r="O19" s="34">
        <f>Input!O117*(1+rvanilla)^0.5</f>
        <v>0</v>
      </c>
      <c r="P19" s="34">
        <f>Input!P117*(1+rvanilla)^0.5</f>
        <v>0</v>
      </c>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14"/>
      <c r="BK19" s="14"/>
      <c r="BL19" s="14"/>
      <c r="BM19" s="14"/>
      <c r="BN19" s="14"/>
      <c r="BO19" s="14"/>
      <c r="BP19" s="14"/>
      <c r="BQ19" s="14"/>
      <c r="BR19" s="14"/>
      <c r="BS19" s="14"/>
      <c r="BT19" s="14"/>
      <c r="BU19" s="14"/>
      <c r="BV19" s="14"/>
      <c r="BW19" s="14"/>
      <c r="BX19" s="14"/>
      <c r="BY19" s="14"/>
      <c r="BZ19" s="14"/>
    </row>
    <row r="20" spans="1:78" ht="12.75" hidden="1" customHeight="1" outlineLevel="1">
      <c r="A20" s="14"/>
      <c r="B20" s="115"/>
      <c r="C20" s="324" t="str">
        <f>Asset10</f>
        <v>Easements</v>
      </c>
      <c r="D20" s="14"/>
      <c r="E20" s="14"/>
      <c r="F20" s="369"/>
      <c r="G20" s="34">
        <f>Input!G118*(1+rvanilla)^0.5</f>
        <v>18.959290017761663</v>
      </c>
      <c r="H20" s="34">
        <f>Input!H118*(1+rvanilla)^0.5</f>
        <v>22.802206448613187</v>
      </c>
      <c r="I20" s="34">
        <f>Input!I118*(1+rvanilla)^0.5</f>
        <v>41.040623694079962</v>
      </c>
      <c r="J20" s="34">
        <f>Input!J118*(1+rvanilla)^0.5</f>
        <v>53.878578641428845</v>
      </c>
      <c r="K20" s="34">
        <f>Input!K118*(1+rvanilla)^0.5</f>
        <v>29.422434051267626</v>
      </c>
      <c r="L20" s="34">
        <f>Input!L118*(1+rvanilla)^0.5</f>
        <v>0</v>
      </c>
      <c r="M20" s="34">
        <f>Input!M118*(1+rvanilla)^0.5</f>
        <v>0</v>
      </c>
      <c r="N20" s="34">
        <f>Input!N118*(1+rvanilla)^0.5</f>
        <v>0</v>
      </c>
      <c r="O20" s="34">
        <f>Input!O118*(1+rvanilla)^0.5</f>
        <v>0</v>
      </c>
      <c r="P20" s="34">
        <f>Input!P118*(1+rvanilla)^0.5</f>
        <v>0</v>
      </c>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14"/>
      <c r="BK20" s="14"/>
      <c r="BL20" s="14"/>
      <c r="BM20" s="14"/>
      <c r="BN20" s="14"/>
      <c r="BO20" s="14"/>
      <c r="BP20" s="14"/>
      <c r="BQ20" s="14"/>
      <c r="BR20" s="14"/>
      <c r="BS20" s="14"/>
      <c r="BT20" s="14"/>
      <c r="BU20" s="14"/>
      <c r="BV20" s="14"/>
      <c r="BW20" s="14"/>
      <c r="BX20" s="14"/>
      <c r="BY20" s="14"/>
      <c r="BZ20" s="14"/>
    </row>
    <row r="21" spans="1:78" ht="12.75" hidden="1" customHeight="1" outlineLevel="1">
      <c r="A21" s="14"/>
      <c r="B21" s="115"/>
      <c r="C21" s="324">
        <f>Asset11</f>
        <v>0</v>
      </c>
      <c r="D21" s="14"/>
      <c r="E21" s="14"/>
      <c r="F21" s="369"/>
      <c r="G21" s="34">
        <f>Input!G119*(1+rvanilla)^0.5</f>
        <v>0</v>
      </c>
      <c r="H21" s="34">
        <f>Input!H119*(1+rvanilla)^0.5</f>
        <v>0</v>
      </c>
      <c r="I21" s="34">
        <f>Input!I119*(1+rvanilla)^0.5</f>
        <v>0</v>
      </c>
      <c r="J21" s="34">
        <f>Input!J119*(1+rvanilla)^0.5</f>
        <v>0</v>
      </c>
      <c r="K21" s="34">
        <f>Input!K119*(1+rvanilla)^0.5</f>
        <v>0</v>
      </c>
      <c r="L21" s="34">
        <f>Input!L119*(1+rvanilla)^0.5</f>
        <v>0</v>
      </c>
      <c r="M21" s="34">
        <f>Input!M119*(1+rvanilla)^0.5</f>
        <v>0</v>
      </c>
      <c r="N21" s="34">
        <f>Input!N119*(1+rvanilla)^0.5</f>
        <v>0</v>
      </c>
      <c r="O21" s="34">
        <f>Input!O119*(1+rvanilla)^0.5</f>
        <v>0</v>
      </c>
      <c r="P21" s="34">
        <f>Input!P119*(1+rvanilla)^0.5</f>
        <v>0</v>
      </c>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14"/>
      <c r="BK21" s="14"/>
      <c r="BL21" s="14"/>
      <c r="BM21" s="14"/>
      <c r="BN21" s="14"/>
      <c r="BO21" s="14"/>
      <c r="BP21" s="14"/>
      <c r="BQ21" s="14"/>
      <c r="BR21" s="14"/>
      <c r="BS21" s="14"/>
      <c r="BT21" s="14"/>
      <c r="BU21" s="14"/>
      <c r="BV21" s="14"/>
      <c r="BW21" s="14"/>
      <c r="BX21" s="14"/>
      <c r="BY21" s="14"/>
      <c r="BZ21" s="14"/>
    </row>
    <row r="22" spans="1:78" ht="12.75" hidden="1" customHeight="1" outlineLevel="1">
      <c r="A22" s="14"/>
      <c r="B22" s="115"/>
      <c r="C22" s="324" t="str">
        <f>Asset12</f>
        <v>Commercial Buildings</v>
      </c>
      <c r="D22" s="14"/>
      <c r="E22" s="14"/>
      <c r="F22" s="369"/>
      <c r="G22" s="34">
        <f>Input!G120*(1+rvanilla)^0.5</f>
        <v>5.8133338938996548</v>
      </c>
      <c r="H22" s="34">
        <f>Input!H120*(1+rvanilla)^0.5</f>
        <v>3.3054337093042028</v>
      </c>
      <c r="I22" s="34">
        <f>Input!I120*(1+rvanilla)^0.5</f>
        <v>3.0817707782415376</v>
      </c>
      <c r="J22" s="34">
        <f>Input!J120*(1+rvanilla)^0.5</f>
        <v>2.8501566201561306</v>
      </c>
      <c r="K22" s="34">
        <f>Input!K120*(1+rvanilla)^0.5</f>
        <v>3.0679909628053235</v>
      </c>
      <c r="L22" s="34">
        <f>Input!L120*(1+rvanilla)^0.5</f>
        <v>0</v>
      </c>
      <c r="M22" s="34">
        <f>Input!M120*(1+rvanilla)^0.5</f>
        <v>0</v>
      </c>
      <c r="N22" s="34">
        <f>Input!N120*(1+rvanilla)^0.5</f>
        <v>0</v>
      </c>
      <c r="O22" s="34">
        <f>Input!O120*(1+rvanilla)^0.5</f>
        <v>0</v>
      </c>
      <c r="P22" s="34">
        <f>Input!P120*(1+rvanilla)^0.5</f>
        <v>0</v>
      </c>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14"/>
      <c r="BK22" s="14"/>
      <c r="BL22" s="14"/>
      <c r="BM22" s="14"/>
      <c r="BN22" s="14"/>
      <c r="BO22" s="14"/>
      <c r="BP22" s="14"/>
      <c r="BQ22" s="14"/>
      <c r="BR22" s="14"/>
      <c r="BS22" s="14"/>
      <c r="BT22" s="14"/>
      <c r="BU22" s="14"/>
      <c r="BV22" s="14"/>
      <c r="BW22" s="14"/>
      <c r="BX22" s="14"/>
      <c r="BY22" s="14"/>
      <c r="BZ22" s="14"/>
    </row>
    <row r="23" spans="1:78" ht="12.75" hidden="1" customHeight="1" outlineLevel="1">
      <c r="A23" s="14"/>
      <c r="B23" s="115"/>
      <c r="C23" s="324" t="str">
        <f>Asset13</f>
        <v>Computer Equipment</v>
      </c>
      <c r="D23" s="14"/>
      <c r="E23" s="14"/>
      <c r="F23" s="369"/>
      <c r="G23" s="34">
        <f>Input!G121*(1+rvanilla)^0.5</f>
        <v>15.984739999555362</v>
      </c>
      <c r="H23" s="34">
        <f>Input!H121*(1+rvanilla)^0.5</f>
        <v>14.99390038665997</v>
      </c>
      <c r="I23" s="34">
        <f>Input!I121*(1+rvanilla)^0.5</f>
        <v>16.019771626519518</v>
      </c>
      <c r="J23" s="34">
        <f>Input!J121*(1+rvanilla)^0.5</f>
        <v>15.509087891161519</v>
      </c>
      <c r="K23" s="34">
        <f>Input!K121*(1+rvanilla)^0.5</f>
        <v>15.582479565703983</v>
      </c>
      <c r="L23" s="34">
        <f>Input!L121*(1+rvanilla)^0.5</f>
        <v>0</v>
      </c>
      <c r="M23" s="34">
        <f>Input!M121*(1+rvanilla)^0.5</f>
        <v>0</v>
      </c>
      <c r="N23" s="34">
        <f>Input!N121*(1+rvanilla)^0.5</f>
        <v>0</v>
      </c>
      <c r="O23" s="34">
        <f>Input!O121*(1+rvanilla)^0.5</f>
        <v>0</v>
      </c>
      <c r="P23" s="34">
        <f>Input!P121*(1+rvanilla)^0.5</f>
        <v>0</v>
      </c>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14"/>
      <c r="BK23" s="14"/>
      <c r="BL23" s="14"/>
      <c r="BM23" s="14"/>
      <c r="BN23" s="14"/>
      <c r="BO23" s="14"/>
      <c r="BP23" s="14"/>
      <c r="BQ23" s="14"/>
      <c r="BR23" s="14"/>
      <c r="BS23" s="14"/>
      <c r="BT23" s="14"/>
      <c r="BU23" s="14"/>
      <c r="BV23" s="14"/>
      <c r="BW23" s="14"/>
      <c r="BX23" s="14"/>
      <c r="BY23" s="14"/>
      <c r="BZ23" s="14"/>
    </row>
    <row r="24" spans="1:78" ht="12.75" hidden="1" customHeight="1" outlineLevel="1">
      <c r="A24" s="14"/>
      <c r="B24" s="115"/>
      <c r="C24" s="324" t="str">
        <f>Asset14</f>
        <v>Office Furniture &amp; Miscellaneous</v>
      </c>
      <c r="D24" s="14"/>
      <c r="E24" s="14"/>
      <c r="F24" s="369"/>
      <c r="G24" s="34">
        <f>Input!G122*(1+rvanilla)^0.5</f>
        <v>6.3848068512219096E-3</v>
      </c>
      <c r="H24" s="34">
        <f>Input!H122*(1+rvanilla)^0.5</f>
        <v>6.4344525095838684E-3</v>
      </c>
      <c r="I24" s="34">
        <f>Input!I122*(1+rvanilla)^0.5</f>
        <v>6.4674907369751122E-3</v>
      </c>
      <c r="J24" s="34">
        <f>Input!J122*(1+rvanilla)^0.5</f>
        <v>6.6167822947736585E-3</v>
      </c>
      <c r="K24" s="34">
        <f>Input!K122*(1+rvanilla)^0.5</f>
        <v>6.7186215738756685E-3</v>
      </c>
      <c r="L24" s="34">
        <f>Input!L122*(1+rvanilla)^0.5</f>
        <v>0</v>
      </c>
      <c r="M24" s="34">
        <f>Input!M122*(1+rvanilla)^0.5</f>
        <v>0</v>
      </c>
      <c r="N24" s="34">
        <f>Input!N122*(1+rvanilla)^0.5</f>
        <v>0</v>
      </c>
      <c r="O24" s="34">
        <f>Input!O122*(1+rvanilla)^0.5</f>
        <v>0</v>
      </c>
      <c r="P24" s="34">
        <f>Input!P122*(1+rvanilla)^0.5</f>
        <v>0</v>
      </c>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14"/>
      <c r="BK24" s="14"/>
      <c r="BL24" s="14"/>
      <c r="BM24" s="14"/>
      <c r="BN24" s="14"/>
      <c r="BO24" s="14"/>
      <c r="BP24" s="14"/>
      <c r="BQ24" s="14"/>
      <c r="BR24" s="14"/>
      <c r="BS24" s="14"/>
      <c r="BT24" s="14"/>
      <c r="BU24" s="14"/>
      <c r="BV24" s="14"/>
      <c r="BW24" s="14"/>
      <c r="BX24" s="14"/>
      <c r="BY24" s="14"/>
      <c r="BZ24" s="14"/>
    </row>
    <row r="25" spans="1:78" ht="12.75" hidden="1" customHeight="1" outlineLevel="1">
      <c r="A25" s="14"/>
      <c r="B25" s="115"/>
      <c r="C25" s="324" t="str">
        <f>Asset15</f>
        <v>Office Machines</v>
      </c>
      <c r="D25" s="14"/>
      <c r="E25" s="14"/>
      <c r="F25" s="369"/>
      <c r="G25" s="34">
        <f>Input!G123*(1+rvanilla)^0.5</f>
        <v>0</v>
      </c>
      <c r="H25" s="34">
        <f>Input!H123*(1+rvanilla)^0.5</f>
        <v>0</v>
      </c>
      <c r="I25" s="34">
        <f>Input!I123*(1+rvanilla)^0.5</f>
        <v>0</v>
      </c>
      <c r="J25" s="34">
        <f>Input!J123*(1+rvanilla)^0.5</f>
        <v>0</v>
      </c>
      <c r="K25" s="34">
        <f>Input!K123*(1+rvanilla)^0.5</f>
        <v>0</v>
      </c>
      <c r="L25" s="34">
        <f>Input!L123*(1+rvanilla)^0.5</f>
        <v>0</v>
      </c>
      <c r="M25" s="34">
        <f>Input!M123*(1+rvanilla)^0.5</f>
        <v>0</v>
      </c>
      <c r="N25" s="34">
        <f>Input!N123*(1+rvanilla)^0.5</f>
        <v>0</v>
      </c>
      <c r="O25" s="34">
        <f>Input!O123*(1+rvanilla)^0.5</f>
        <v>0</v>
      </c>
      <c r="P25" s="34">
        <f>Input!P123*(1+rvanilla)^0.5</f>
        <v>0</v>
      </c>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14"/>
      <c r="BK25" s="14"/>
      <c r="BL25" s="14"/>
      <c r="BM25" s="14"/>
      <c r="BN25" s="14"/>
      <c r="BO25" s="14"/>
      <c r="BP25" s="14"/>
      <c r="BQ25" s="14"/>
      <c r="BR25" s="14"/>
      <c r="BS25" s="14"/>
      <c r="BT25" s="14"/>
      <c r="BU25" s="14"/>
      <c r="BV25" s="14"/>
      <c r="BW25" s="14"/>
      <c r="BX25" s="14"/>
      <c r="BY25" s="14"/>
      <c r="BZ25" s="14"/>
    </row>
    <row r="26" spans="1:78" ht="12.75" hidden="1" customHeight="1" outlineLevel="1">
      <c r="A26" s="14"/>
      <c r="B26" s="115"/>
      <c r="C26" s="324" t="str">
        <f>Asset16</f>
        <v>Vehicles</v>
      </c>
      <c r="D26" s="14"/>
      <c r="E26" s="14"/>
      <c r="F26" s="369"/>
      <c r="G26" s="34">
        <f>Input!G124*(1+rvanilla)^0.5</f>
        <v>2.4078882939630204</v>
      </c>
      <c r="H26" s="34">
        <f>Input!H124*(1+rvanilla)^0.5</f>
        <v>2.6291940377200862</v>
      </c>
      <c r="I26" s="34">
        <f>Input!I124*(1+rvanilla)^0.5</f>
        <v>3.3675243245261757</v>
      </c>
      <c r="J26" s="34">
        <f>Input!J124*(1+rvanilla)^0.5</f>
        <v>2.598885287467422</v>
      </c>
      <c r="K26" s="34">
        <f>Input!K124*(1+rvanilla)^0.5</f>
        <v>3.6007381226284463</v>
      </c>
      <c r="L26" s="34">
        <f>Input!L124*(1+rvanilla)^0.5</f>
        <v>0</v>
      </c>
      <c r="M26" s="34">
        <f>Input!M124*(1+rvanilla)^0.5</f>
        <v>0</v>
      </c>
      <c r="N26" s="34">
        <f>Input!N124*(1+rvanilla)^0.5</f>
        <v>0</v>
      </c>
      <c r="O26" s="34">
        <f>Input!O124*(1+rvanilla)^0.5</f>
        <v>0</v>
      </c>
      <c r="P26" s="34">
        <f>Input!P124*(1+rvanilla)^0.5</f>
        <v>0</v>
      </c>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14"/>
      <c r="BK26" s="14"/>
      <c r="BL26" s="14"/>
      <c r="BM26" s="14"/>
      <c r="BN26" s="14"/>
      <c r="BO26" s="14"/>
      <c r="BP26" s="14"/>
      <c r="BQ26" s="14"/>
      <c r="BR26" s="14"/>
      <c r="BS26" s="14"/>
      <c r="BT26" s="14"/>
      <c r="BU26" s="14"/>
      <c r="BV26" s="14"/>
      <c r="BW26" s="14"/>
      <c r="BX26" s="14"/>
      <c r="BY26" s="14"/>
      <c r="BZ26" s="14"/>
    </row>
    <row r="27" spans="1:78" ht="12.75" hidden="1" customHeight="1" outlineLevel="1">
      <c r="A27" s="14"/>
      <c r="B27" s="115"/>
      <c r="C27" s="324" t="str">
        <f>Asset17</f>
        <v>Moveable Plant</v>
      </c>
      <c r="D27" s="14"/>
      <c r="E27" s="14"/>
      <c r="F27" s="369"/>
      <c r="G27" s="34">
        <f>Input!G125*(1+rvanilla)^0.5</f>
        <v>1.9534236040137933</v>
      </c>
      <c r="H27" s="34">
        <f>Input!H125*(1+rvanilla)^0.5</f>
        <v>1.8064960016715546</v>
      </c>
      <c r="I27" s="34">
        <f>Input!I125*(1+rvanilla)^0.5</f>
        <v>1.7117766298609183</v>
      </c>
      <c r="J27" s="34">
        <f>Input!J125*(1+rvanilla)^0.5</f>
        <v>1.8161066122726912</v>
      </c>
      <c r="K27" s="34">
        <f>Input!K125*(1+rvanilla)^0.5</f>
        <v>1.8511234419184976</v>
      </c>
      <c r="L27" s="34">
        <f>Input!L125*(1+rvanilla)^0.5</f>
        <v>0</v>
      </c>
      <c r="M27" s="34">
        <f>Input!M125*(1+rvanilla)^0.5</f>
        <v>0</v>
      </c>
      <c r="N27" s="34">
        <f>Input!N125*(1+rvanilla)^0.5</f>
        <v>0</v>
      </c>
      <c r="O27" s="34">
        <f>Input!O125*(1+rvanilla)^0.5</f>
        <v>0</v>
      </c>
      <c r="P27" s="34">
        <f>Input!P125*(1+rvanilla)^0.5</f>
        <v>0</v>
      </c>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14"/>
      <c r="BK27" s="14"/>
      <c r="BL27" s="14"/>
      <c r="BM27" s="14"/>
      <c r="BN27" s="14"/>
      <c r="BO27" s="14"/>
      <c r="BP27" s="14"/>
      <c r="BQ27" s="14"/>
      <c r="BR27" s="14"/>
      <c r="BS27" s="14"/>
      <c r="BT27" s="14"/>
      <c r="BU27" s="14"/>
      <c r="BV27" s="14"/>
      <c r="BW27" s="14"/>
      <c r="BX27" s="14"/>
      <c r="BY27" s="14"/>
      <c r="BZ27" s="14"/>
    </row>
    <row r="28" spans="1:78" ht="12.75" hidden="1" customHeight="1" outlineLevel="1">
      <c r="A28" s="14"/>
      <c r="B28" s="115"/>
      <c r="C28" s="324" t="str">
        <f>Asset18</f>
        <v>Insurance Spares</v>
      </c>
      <c r="D28" s="14"/>
      <c r="E28" s="14"/>
      <c r="F28" s="369"/>
      <c r="G28" s="34">
        <f>Input!G126*(1+rvanilla)^0.5</f>
        <v>0</v>
      </c>
      <c r="H28" s="34">
        <f>Input!H126*(1+rvanilla)^0.5</f>
        <v>0</v>
      </c>
      <c r="I28" s="34">
        <f>Input!I126*(1+rvanilla)^0.5</f>
        <v>0</v>
      </c>
      <c r="J28" s="34">
        <f>Input!J126*(1+rvanilla)^0.5</f>
        <v>0</v>
      </c>
      <c r="K28" s="34">
        <f>Input!K126*(1+rvanilla)^0.5</f>
        <v>0</v>
      </c>
      <c r="L28" s="34">
        <f>Input!L126*(1+rvanilla)^0.5</f>
        <v>0</v>
      </c>
      <c r="M28" s="34">
        <f>Input!M126*(1+rvanilla)^0.5</f>
        <v>0</v>
      </c>
      <c r="N28" s="34">
        <f>Input!N126*(1+rvanilla)^0.5</f>
        <v>0</v>
      </c>
      <c r="O28" s="34">
        <f>Input!O126*(1+rvanilla)^0.5</f>
        <v>0</v>
      </c>
      <c r="P28" s="34">
        <f>Input!P126*(1+rvanilla)^0.5</f>
        <v>0</v>
      </c>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14"/>
      <c r="BK28" s="14"/>
      <c r="BL28" s="14"/>
      <c r="BM28" s="14"/>
      <c r="BN28" s="14"/>
      <c r="BO28" s="14"/>
      <c r="BP28" s="14"/>
      <c r="BQ28" s="14"/>
      <c r="BR28" s="14"/>
      <c r="BS28" s="14"/>
      <c r="BT28" s="14"/>
      <c r="BU28" s="14"/>
      <c r="BV28" s="14"/>
      <c r="BW28" s="14"/>
      <c r="BX28" s="14"/>
      <c r="BY28" s="14"/>
      <c r="BZ28" s="14"/>
    </row>
    <row r="29" spans="1:78" ht="12.75" hidden="1" customHeight="1" outlineLevel="1">
      <c r="A29" s="14"/>
      <c r="B29" s="115"/>
      <c r="C29" s="324" t="str">
        <f>Asset19</f>
        <v>-</v>
      </c>
      <c r="D29" s="14"/>
      <c r="E29" s="14"/>
      <c r="F29" s="369"/>
      <c r="G29" s="34">
        <f>Input!G127*(1+rvanilla)^0.5</f>
        <v>0</v>
      </c>
      <c r="H29" s="34">
        <f>Input!H127*(1+rvanilla)^0.5</f>
        <v>0</v>
      </c>
      <c r="I29" s="34">
        <f>Input!I127*(1+rvanilla)^0.5</f>
        <v>0</v>
      </c>
      <c r="J29" s="34">
        <f>Input!J127*(1+rvanilla)^0.5</f>
        <v>0</v>
      </c>
      <c r="K29" s="34">
        <f>Input!K127*(1+rvanilla)^0.5</f>
        <v>0</v>
      </c>
      <c r="L29" s="34">
        <f>Input!L127*(1+rvanilla)^0.5</f>
        <v>0</v>
      </c>
      <c r="M29" s="34">
        <f>Input!M127*(1+rvanilla)^0.5</f>
        <v>0</v>
      </c>
      <c r="N29" s="34">
        <f>Input!N127*(1+rvanilla)^0.5</f>
        <v>0</v>
      </c>
      <c r="O29" s="34">
        <f>Input!O127*(1+rvanilla)^0.5</f>
        <v>0</v>
      </c>
      <c r="P29" s="34">
        <f>Input!P127*(1+rvanilla)^0.5</f>
        <v>0</v>
      </c>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14"/>
      <c r="BK29" s="14"/>
      <c r="BL29" s="14"/>
      <c r="BM29" s="14"/>
      <c r="BN29" s="14"/>
      <c r="BO29" s="14"/>
      <c r="BP29" s="14"/>
      <c r="BQ29" s="14"/>
      <c r="BR29" s="14"/>
      <c r="BS29" s="14"/>
      <c r="BT29" s="14"/>
      <c r="BU29" s="14"/>
      <c r="BV29" s="14"/>
      <c r="BW29" s="14"/>
      <c r="BX29" s="14"/>
      <c r="BY29" s="14"/>
      <c r="BZ29" s="14"/>
    </row>
    <row r="30" spans="1:78" ht="12.75" hidden="1" customHeight="1" outlineLevel="1">
      <c r="A30" s="14"/>
      <c r="B30" s="115"/>
      <c r="C30" s="324" t="str">
        <f>Asset20</f>
        <v>Equity raising costs</v>
      </c>
      <c r="D30" s="14"/>
      <c r="E30" s="14"/>
      <c r="F30" s="369"/>
      <c r="G30" s="34">
        <f>Input!G128*(1+rvanilla)^0.5</f>
        <v>0.93789896327971056</v>
      </c>
      <c r="H30" s="34">
        <f>Input!H128*(1+rvanilla)^0.5</f>
        <v>0</v>
      </c>
      <c r="I30" s="34">
        <f>Input!I128*(1+rvanilla)^0.5</f>
        <v>0</v>
      </c>
      <c r="J30" s="34">
        <f>Input!J128*(1+rvanilla)^0.5</f>
        <v>0</v>
      </c>
      <c r="K30" s="34">
        <f>Input!K128*(1+rvanilla)^0.5</f>
        <v>0</v>
      </c>
      <c r="L30" s="34">
        <f>Input!L128*(1+rvanilla)^0.5</f>
        <v>0</v>
      </c>
      <c r="M30" s="34">
        <f>Input!M128*(1+rvanilla)^0.5</f>
        <v>0</v>
      </c>
      <c r="N30" s="34">
        <f>Input!N128*(1+rvanilla)^0.5</f>
        <v>0</v>
      </c>
      <c r="O30" s="34">
        <f>Input!O128*(1+rvanilla)^0.5</f>
        <v>0</v>
      </c>
      <c r="P30" s="34">
        <f>Input!P128*(1+rvanilla)^0.5</f>
        <v>0</v>
      </c>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14"/>
      <c r="BK30" s="14"/>
      <c r="BL30" s="14"/>
      <c r="BM30" s="14"/>
      <c r="BN30" s="14"/>
      <c r="BO30" s="14"/>
      <c r="BP30" s="14"/>
      <c r="BQ30" s="14"/>
      <c r="BR30" s="14"/>
      <c r="BS30" s="14"/>
      <c r="BT30" s="14"/>
      <c r="BU30" s="14"/>
      <c r="BV30" s="14"/>
      <c r="BW30" s="14"/>
      <c r="BX30" s="14"/>
      <c r="BY30" s="14"/>
      <c r="BZ30" s="14"/>
    </row>
    <row r="31" spans="1:78" ht="12.75" hidden="1" customHeight="1" outlineLevel="1">
      <c r="A31" s="14"/>
      <c r="B31" s="115"/>
      <c r="C31" s="324">
        <f>Asset21</f>
        <v>0</v>
      </c>
      <c r="D31" s="14"/>
      <c r="E31" s="14"/>
      <c r="F31" s="369"/>
      <c r="G31" s="34">
        <f>Input!G129*(1+rvanilla)^0.5</f>
        <v>0</v>
      </c>
      <c r="H31" s="34">
        <f>Input!H129*(1+rvanilla)^0.5</f>
        <v>0</v>
      </c>
      <c r="I31" s="34">
        <f>Input!I129*(1+rvanilla)^0.5</f>
        <v>0</v>
      </c>
      <c r="J31" s="34">
        <f>Input!J129*(1+rvanilla)^0.5</f>
        <v>0</v>
      </c>
      <c r="K31" s="34">
        <f>Input!K129*(1+rvanilla)^0.5</f>
        <v>0</v>
      </c>
      <c r="L31" s="34">
        <f>Input!L129*(1+rvanilla)^0.5</f>
        <v>0</v>
      </c>
      <c r="M31" s="34">
        <f>Input!M129*(1+rvanilla)^0.5</f>
        <v>0</v>
      </c>
      <c r="N31" s="34">
        <f>Input!N129*(1+rvanilla)^0.5</f>
        <v>0</v>
      </c>
      <c r="O31" s="34">
        <f>Input!O129*(1+rvanilla)^0.5</f>
        <v>0</v>
      </c>
      <c r="P31" s="34">
        <f>Input!P129*(1+rvanilla)^0.5</f>
        <v>0</v>
      </c>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14"/>
      <c r="BK31" s="14"/>
      <c r="BL31" s="14"/>
      <c r="BM31" s="14"/>
      <c r="BN31" s="14"/>
      <c r="BO31" s="14"/>
      <c r="BP31" s="14"/>
      <c r="BQ31" s="14"/>
      <c r="BR31" s="14"/>
      <c r="BS31" s="14"/>
      <c r="BT31" s="14"/>
      <c r="BU31" s="14"/>
      <c r="BV31" s="14"/>
      <c r="BW31" s="14"/>
      <c r="BX31" s="14"/>
      <c r="BY31" s="14"/>
      <c r="BZ31" s="14"/>
    </row>
    <row r="32" spans="1:78" ht="12.75" hidden="1" customHeight="1" outlineLevel="1">
      <c r="A32" s="14"/>
      <c r="B32" s="115"/>
      <c r="C32" s="324">
        <f>Asset22</f>
        <v>0</v>
      </c>
      <c r="D32" s="14"/>
      <c r="E32" s="14"/>
      <c r="F32" s="369"/>
      <c r="G32" s="34">
        <f>Input!G130*(1+rvanilla)^0.5</f>
        <v>0</v>
      </c>
      <c r="H32" s="34">
        <f>Input!H130*(1+rvanilla)^0.5</f>
        <v>0</v>
      </c>
      <c r="I32" s="34">
        <f>Input!I130*(1+rvanilla)^0.5</f>
        <v>0</v>
      </c>
      <c r="J32" s="34">
        <f>Input!J130*(1+rvanilla)^0.5</f>
        <v>0</v>
      </c>
      <c r="K32" s="34">
        <f>Input!K130*(1+rvanilla)^0.5</f>
        <v>0</v>
      </c>
      <c r="L32" s="34">
        <f>Input!L130*(1+rvanilla)^0.5</f>
        <v>0</v>
      </c>
      <c r="M32" s="34">
        <f>Input!M130*(1+rvanilla)^0.5</f>
        <v>0</v>
      </c>
      <c r="N32" s="34">
        <f>Input!N130*(1+rvanilla)^0.5</f>
        <v>0</v>
      </c>
      <c r="O32" s="34">
        <f>Input!O130*(1+rvanilla)^0.5</f>
        <v>0</v>
      </c>
      <c r="P32" s="34">
        <f>Input!P130*(1+rvanilla)^0.5</f>
        <v>0</v>
      </c>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14"/>
      <c r="BK32" s="14"/>
      <c r="BL32" s="14"/>
      <c r="BM32" s="14"/>
      <c r="BN32" s="14"/>
      <c r="BO32" s="14"/>
      <c r="BP32" s="14"/>
      <c r="BQ32" s="14"/>
      <c r="BR32" s="14"/>
      <c r="BS32" s="14"/>
      <c r="BT32" s="14"/>
      <c r="BU32" s="14"/>
      <c r="BV32" s="14"/>
      <c r="BW32" s="14"/>
      <c r="BX32" s="14"/>
      <c r="BY32" s="14"/>
      <c r="BZ32" s="14"/>
    </row>
    <row r="33" spans="1:78" ht="12.75" hidden="1" customHeight="1" outlineLevel="1">
      <c r="A33" s="14"/>
      <c r="B33" s="115"/>
      <c r="C33" s="324">
        <f>Asset23</f>
        <v>0</v>
      </c>
      <c r="D33" s="14"/>
      <c r="E33" s="14"/>
      <c r="F33" s="369"/>
      <c r="G33" s="34">
        <f>Input!G131*(1+rvanilla)^0.5</f>
        <v>0</v>
      </c>
      <c r="H33" s="34">
        <f>Input!H131*(1+rvanilla)^0.5</f>
        <v>0</v>
      </c>
      <c r="I33" s="34">
        <f>Input!I131*(1+rvanilla)^0.5</f>
        <v>0</v>
      </c>
      <c r="J33" s="34">
        <f>Input!J131*(1+rvanilla)^0.5</f>
        <v>0</v>
      </c>
      <c r="K33" s="34">
        <f>Input!K131*(1+rvanilla)^0.5</f>
        <v>0</v>
      </c>
      <c r="L33" s="34">
        <f>Input!L131*(1+rvanilla)^0.5</f>
        <v>0</v>
      </c>
      <c r="M33" s="34">
        <f>Input!M131*(1+rvanilla)^0.5</f>
        <v>0</v>
      </c>
      <c r="N33" s="34">
        <f>Input!N131*(1+rvanilla)^0.5</f>
        <v>0</v>
      </c>
      <c r="O33" s="34">
        <f>Input!O131*(1+rvanilla)^0.5</f>
        <v>0</v>
      </c>
      <c r="P33" s="34">
        <f>Input!P131*(1+rvanilla)^0.5</f>
        <v>0</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14"/>
      <c r="BK33" s="14"/>
      <c r="BL33" s="14"/>
      <c r="BM33" s="14"/>
      <c r="BN33" s="14"/>
      <c r="BO33" s="14"/>
      <c r="BP33" s="14"/>
      <c r="BQ33" s="14"/>
      <c r="BR33" s="14"/>
      <c r="BS33" s="14"/>
      <c r="BT33" s="14"/>
      <c r="BU33" s="14"/>
      <c r="BV33" s="14"/>
      <c r="BW33" s="14"/>
      <c r="BX33" s="14"/>
      <c r="BY33" s="14"/>
      <c r="BZ33" s="14"/>
    </row>
    <row r="34" spans="1:78" ht="12.75" hidden="1" customHeight="1" outlineLevel="1">
      <c r="A34" s="14"/>
      <c r="B34" s="115"/>
      <c r="C34" s="324">
        <f>Asset24</f>
        <v>0</v>
      </c>
      <c r="D34" s="14"/>
      <c r="E34" s="14"/>
      <c r="F34" s="369"/>
      <c r="G34" s="34">
        <f>Input!G132*(1+rvanilla)^0.5</f>
        <v>0</v>
      </c>
      <c r="H34" s="34">
        <f>Input!H132*(1+rvanilla)^0.5</f>
        <v>0</v>
      </c>
      <c r="I34" s="34">
        <f>Input!I132*(1+rvanilla)^0.5</f>
        <v>0</v>
      </c>
      <c r="J34" s="34">
        <f>Input!J132*(1+rvanilla)^0.5</f>
        <v>0</v>
      </c>
      <c r="K34" s="34">
        <f>Input!K132*(1+rvanilla)^0.5</f>
        <v>0</v>
      </c>
      <c r="L34" s="34">
        <f>Input!L132*(1+rvanilla)^0.5</f>
        <v>0</v>
      </c>
      <c r="M34" s="34">
        <f>Input!M132*(1+rvanilla)^0.5</f>
        <v>0</v>
      </c>
      <c r="N34" s="34">
        <f>Input!N132*(1+rvanilla)^0.5</f>
        <v>0</v>
      </c>
      <c r="O34" s="34">
        <f>Input!O132*(1+rvanilla)^0.5</f>
        <v>0</v>
      </c>
      <c r="P34" s="34">
        <f>Input!P132*(1+rvanilla)^0.5</f>
        <v>0</v>
      </c>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14"/>
      <c r="BK34" s="14"/>
      <c r="BL34" s="14"/>
      <c r="BM34" s="14"/>
      <c r="BN34" s="14"/>
      <c r="BO34" s="14"/>
      <c r="BP34" s="14"/>
      <c r="BQ34" s="14"/>
      <c r="BR34" s="14"/>
      <c r="BS34" s="14"/>
      <c r="BT34" s="14"/>
      <c r="BU34" s="14"/>
      <c r="BV34" s="14"/>
      <c r="BW34" s="14"/>
      <c r="BX34" s="14"/>
      <c r="BY34" s="14"/>
      <c r="BZ34" s="14"/>
    </row>
    <row r="35" spans="1:78" ht="12.75" hidden="1" customHeight="1" outlineLevel="1">
      <c r="A35" s="14"/>
      <c r="B35" s="115"/>
      <c r="C35" s="324">
        <f>Asset25</f>
        <v>0</v>
      </c>
      <c r="D35" s="14"/>
      <c r="E35" s="14"/>
      <c r="F35" s="369"/>
      <c r="G35" s="34">
        <f>Input!G133*(1+rvanilla)^0.5</f>
        <v>0</v>
      </c>
      <c r="H35" s="34">
        <f>Input!H133*(1+rvanilla)^0.5</f>
        <v>0</v>
      </c>
      <c r="I35" s="34">
        <f>Input!I133*(1+rvanilla)^0.5</f>
        <v>0</v>
      </c>
      <c r="J35" s="34">
        <f>Input!J133*(1+rvanilla)^0.5</f>
        <v>0</v>
      </c>
      <c r="K35" s="34">
        <f>Input!K133*(1+rvanilla)^0.5</f>
        <v>0</v>
      </c>
      <c r="L35" s="34">
        <f>Input!L133*(1+rvanilla)^0.5</f>
        <v>0</v>
      </c>
      <c r="M35" s="34">
        <f>Input!M133*(1+rvanilla)^0.5</f>
        <v>0</v>
      </c>
      <c r="N35" s="34">
        <f>Input!N133*(1+rvanilla)^0.5</f>
        <v>0</v>
      </c>
      <c r="O35" s="34">
        <f>Input!O133*(1+rvanilla)^0.5</f>
        <v>0</v>
      </c>
      <c r="P35" s="34">
        <f>Input!P133*(1+rvanilla)^0.5</f>
        <v>0</v>
      </c>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14"/>
      <c r="BK35" s="14"/>
      <c r="BL35" s="14"/>
      <c r="BM35" s="14"/>
      <c r="BN35" s="14"/>
      <c r="BO35" s="14"/>
      <c r="BP35" s="14"/>
      <c r="BQ35" s="14"/>
      <c r="BR35" s="14"/>
      <c r="BS35" s="14"/>
      <c r="BT35" s="14"/>
      <c r="BU35" s="14"/>
      <c r="BV35" s="14"/>
      <c r="BW35" s="14"/>
      <c r="BX35" s="14"/>
      <c r="BY35" s="14"/>
      <c r="BZ35" s="14"/>
    </row>
    <row r="36" spans="1:78" ht="12.75" hidden="1" customHeight="1" outlineLevel="1">
      <c r="A36" s="14"/>
      <c r="B36" s="115"/>
      <c r="C36" s="324">
        <f>Asset26</f>
        <v>0</v>
      </c>
      <c r="D36" s="14"/>
      <c r="E36" s="14"/>
      <c r="F36" s="369"/>
      <c r="G36" s="34">
        <f>Input!G134*(1+rvanilla)^0.5</f>
        <v>0</v>
      </c>
      <c r="H36" s="34">
        <f>Input!H134*(1+rvanilla)^0.5</f>
        <v>0</v>
      </c>
      <c r="I36" s="34">
        <f>Input!I134*(1+rvanilla)^0.5</f>
        <v>0</v>
      </c>
      <c r="J36" s="34">
        <f>Input!J134*(1+rvanilla)^0.5</f>
        <v>0</v>
      </c>
      <c r="K36" s="34">
        <f>Input!K134*(1+rvanilla)^0.5</f>
        <v>0</v>
      </c>
      <c r="L36" s="34">
        <f>Input!L134*(1+rvanilla)^0.5</f>
        <v>0</v>
      </c>
      <c r="M36" s="34">
        <f>Input!M134*(1+rvanilla)^0.5</f>
        <v>0</v>
      </c>
      <c r="N36" s="34">
        <f>Input!N134*(1+rvanilla)^0.5</f>
        <v>0</v>
      </c>
      <c r="O36" s="34">
        <f>Input!O134*(1+rvanilla)^0.5</f>
        <v>0</v>
      </c>
      <c r="P36" s="34">
        <f>Input!P134*(1+rvanilla)^0.5</f>
        <v>0</v>
      </c>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14"/>
      <c r="BK36" s="14"/>
      <c r="BL36" s="14"/>
      <c r="BM36" s="14"/>
      <c r="BN36" s="14"/>
      <c r="BO36" s="14"/>
      <c r="BP36" s="14"/>
      <c r="BQ36" s="14"/>
      <c r="BR36" s="14"/>
      <c r="BS36" s="14"/>
      <c r="BT36" s="14"/>
      <c r="BU36" s="14"/>
      <c r="BV36" s="14"/>
      <c r="BW36" s="14"/>
      <c r="BX36" s="14"/>
      <c r="BY36" s="14"/>
      <c r="BZ36" s="14"/>
    </row>
    <row r="37" spans="1:78" ht="12.75" hidden="1" customHeight="1" outlineLevel="1">
      <c r="A37" s="14"/>
      <c r="B37" s="115"/>
      <c r="C37" s="324">
        <f>Asset27</f>
        <v>0</v>
      </c>
      <c r="D37" s="14"/>
      <c r="E37" s="14"/>
      <c r="F37" s="369"/>
      <c r="G37" s="34">
        <f>Input!G135*(1+rvanilla)^0.5</f>
        <v>0</v>
      </c>
      <c r="H37" s="34">
        <f>Input!H135*(1+rvanilla)^0.5</f>
        <v>0</v>
      </c>
      <c r="I37" s="34">
        <f>Input!I135*(1+rvanilla)^0.5</f>
        <v>0</v>
      </c>
      <c r="J37" s="34">
        <f>Input!J135*(1+rvanilla)^0.5</f>
        <v>0</v>
      </c>
      <c r="K37" s="34">
        <f>Input!K135*(1+rvanilla)^0.5</f>
        <v>0</v>
      </c>
      <c r="L37" s="34">
        <f>Input!L135*(1+rvanilla)^0.5</f>
        <v>0</v>
      </c>
      <c r="M37" s="34">
        <f>Input!M135*(1+rvanilla)^0.5</f>
        <v>0</v>
      </c>
      <c r="N37" s="34">
        <f>Input!N135*(1+rvanilla)^0.5</f>
        <v>0</v>
      </c>
      <c r="O37" s="34">
        <f>Input!O135*(1+rvanilla)^0.5</f>
        <v>0</v>
      </c>
      <c r="P37" s="34">
        <f>Input!P135*(1+rvanilla)^0.5</f>
        <v>0</v>
      </c>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14"/>
      <c r="BK37" s="14"/>
      <c r="BL37" s="14"/>
      <c r="BM37" s="14"/>
      <c r="BN37" s="14"/>
      <c r="BO37" s="14"/>
      <c r="BP37" s="14"/>
      <c r="BQ37" s="14"/>
      <c r="BR37" s="14"/>
      <c r="BS37" s="14"/>
      <c r="BT37" s="14"/>
      <c r="BU37" s="14"/>
      <c r="BV37" s="14"/>
      <c r="BW37" s="14"/>
      <c r="BX37" s="14"/>
      <c r="BY37" s="14"/>
      <c r="BZ37" s="14"/>
    </row>
    <row r="38" spans="1:78" ht="12.75" hidden="1" customHeight="1" outlineLevel="1">
      <c r="A38" s="14"/>
      <c r="B38" s="115"/>
      <c r="C38" s="324">
        <f>Asset28</f>
        <v>0</v>
      </c>
      <c r="D38" s="14"/>
      <c r="E38" s="14"/>
      <c r="F38" s="369"/>
      <c r="G38" s="34">
        <f>Input!G136*(1+rvanilla)^0.5</f>
        <v>0</v>
      </c>
      <c r="H38" s="34">
        <f>Input!H136*(1+rvanilla)^0.5</f>
        <v>0</v>
      </c>
      <c r="I38" s="34">
        <f>Input!I136*(1+rvanilla)^0.5</f>
        <v>0</v>
      </c>
      <c r="J38" s="34">
        <f>Input!J136*(1+rvanilla)^0.5</f>
        <v>0</v>
      </c>
      <c r="K38" s="34">
        <f>Input!K136*(1+rvanilla)^0.5</f>
        <v>0</v>
      </c>
      <c r="L38" s="34">
        <f>Input!L136*(1+rvanilla)^0.5</f>
        <v>0</v>
      </c>
      <c r="M38" s="34">
        <f>Input!M136*(1+rvanilla)^0.5</f>
        <v>0</v>
      </c>
      <c r="N38" s="34">
        <f>Input!N136*(1+rvanilla)^0.5</f>
        <v>0</v>
      </c>
      <c r="O38" s="34">
        <f>Input!O136*(1+rvanilla)^0.5</f>
        <v>0</v>
      </c>
      <c r="P38" s="34">
        <f>Input!P136*(1+rvanilla)^0.5</f>
        <v>0</v>
      </c>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14"/>
      <c r="BK38" s="14"/>
      <c r="BL38" s="14"/>
      <c r="BM38" s="14"/>
      <c r="BN38" s="14"/>
      <c r="BO38" s="14"/>
      <c r="BP38" s="14"/>
      <c r="BQ38" s="14"/>
      <c r="BR38" s="14"/>
      <c r="BS38" s="14"/>
      <c r="BT38" s="14"/>
      <c r="BU38" s="14"/>
      <c r="BV38" s="14"/>
      <c r="BW38" s="14"/>
      <c r="BX38" s="14"/>
      <c r="BY38" s="14"/>
      <c r="BZ38" s="14"/>
    </row>
    <row r="39" spans="1:78" ht="12.75" hidden="1" customHeight="1" outlineLevel="1">
      <c r="A39" s="14"/>
      <c r="B39" s="115"/>
      <c r="C39" s="324">
        <f>Asset29</f>
        <v>0</v>
      </c>
      <c r="D39" s="14"/>
      <c r="E39" s="14"/>
      <c r="F39" s="369"/>
      <c r="G39" s="34">
        <f>Input!G137*(1+rvanilla)^0.5</f>
        <v>0</v>
      </c>
      <c r="H39" s="34">
        <f>Input!H137*(1+rvanilla)^0.5</f>
        <v>0</v>
      </c>
      <c r="I39" s="34">
        <f>Input!I137*(1+rvanilla)^0.5</f>
        <v>0</v>
      </c>
      <c r="J39" s="34">
        <f>Input!J137*(1+rvanilla)^0.5</f>
        <v>0</v>
      </c>
      <c r="K39" s="34">
        <f>Input!K137*(1+rvanilla)^0.5</f>
        <v>0</v>
      </c>
      <c r="L39" s="34">
        <f>Input!L137*(1+rvanilla)^0.5</f>
        <v>0</v>
      </c>
      <c r="M39" s="34">
        <f>Input!M137*(1+rvanilla)^0.5</f>
        <v>0</v>
      </c>
      <c r="N39" s="34">
        <f>Input!N137*(1+rvanilla)^0.5</f>
        <v>0</v>
      </c>
      <c r="O39" s="34">
        <f>Input!O137*(1+rvanilla)^0.5</f>
        <v>0</v>
      </c>
      <c r="P39" s="34">
        <f>Input!P137*(1+rvanilla)^0.5</f>
        <v>0</v>
      </c>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14"/>
      <c r="BK39" s="14"/>
      <c r="BL39" s="14"/>
      <c r="BM39" s="14"/>
      <c r="BN39" s="14"/>
      <c r="BO39" s="14"/>
      <c r="BP39" s="14"/>
      <c r="BQ39" s="14"/>
      <c r="BR39" s="14"/>
      <c r="BS39" s="14"/>
      <c r="BT39" s="14"/>
      <c r="BU39" s="14"/>
      <c r="BV39" s="14"/>
      <c r="BW39" s="14"/>
      <c r="BX39" s="14"/>
      <c r="BY39" s="14"/>
      <c r="BZ39" s="14"/>
    </row>
    <row r="40" spans="1:78" ht="12.75" hidden="1" customHeight="1" outlineLevel="1">
      <c r="A40" s="14"/>
      <c r="B40" s="115"/>
      <c r="C40" s="324">
        <f>Asset30</f>
        <v>0</v>
      </c>
      <c r="D40" s="14"/>
      <c r="E40" s="14"/>
      <c r="F40" s="369"/>
      <c r="G40" s="34">
        <f>Input!G138*(1+rvanilla)^0.5</f>
        <v>0</v>
      </c>
      <c r="H40" s="34">
        <f>Input!H138*(1+rvanilla)^0.5</f>
        <v>0</v>
      </c>
      <c r="I40" s="34">
        <f>Input!I138*(1+rvanilla)^0.5</f>
        <v>0</v>
      </c>
      <c r="J40" s="34">
        <f>Input!J138*(1+rvanilla)^0.5</f>
        <v>0</v>
      </c>
      <c r="K40" s="34">
        <f>Input!K138*(1+rvanilla)^0.5</f>
        <v>0</v>
      </c>
      <c r="L40" s="34">
        <f>Input!L138*(1+rvanilla)^0.5</f>
        <v>0</v>
      </c>
      <c r="M40" s="34">
        <f>Input!M138*(1+rvanilla)^0.5</f>
        <v>0</v>
      </c>
      <c r="N40" s="34">
        <f>Input!N138*(1+rvanilla)^0.5</f>
        <v>0</v>
      </c>
      <c r="O40" s="34">
        <f>Input!O138*(1+rvanilla)^0.5</f>
        <v>0</v>
      </c>
      <c r="P40" s="34">
        <f>Input!P138*(1+rvanilla)^0.5</f>
        <v>0</v>
      </c>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14"/>
      <c r="BK40" s="14"/>
      <c r="BL40" s="14"/>
      <c r="BM40" s="14"/>
      <c r="BN40" s="14"/>
      <c r="BO40" s="14"/>
      <c r="BP40" s="14"/>
      <c r="BQ40" s="14"/>
      <c r="BR40" s="14"/>
      <c r="BS40" s="14"/>
      <c r="BT40" s="14"/>
      <c r="BU40" s="14"/>
      <c r="BV40" s="14"/>
      <c r="BW40" s="14"/>
      <c r="BX40" s="14"/>
      <c r="BY40" s="14"/>
      <c r="BZ40" s="14"/>
    </row>
    <row r="41" spans="1:78" collapsed="1">
      <c r="A41" s="14"/>
      <c r="B41" s="115" t="s">
        <v>201</v>
      </c>
      <c r="C41" s="14"/>
      <c r="D41" s="14"/>
      <c r="E41" s="14"/>
      <c r="F41" s="369"/>
      <c r="G41" s="34">
        <f>SUM(G42:G71)</f>
        <v>563.26595480806111</v>
      </c>
      <c r="H41" s="34">
        <f t="shared" ref="H41:P41" si="7">SUM(H42:H71)</f>
        <v>510.90457380106284</v>
      </c>
      <c r="I41" s="34">
        <f t="shared" si="7"/>
        <v>576.36382726650186</v>
      </c>
      <c r="J41" s="34">
        <f t="shared" si="7"/>
        <v>552.54238952894957</v>
      </c>
      <c r="K41" s="34">
        <f t="shared" si="7"/>
        <v>435.5371690094376</v>
      </c>
      <c r="L41" s="34">
        <f t="shared" si="7"/>
        <v>0</v>
      </c>
      <c r="M41" s="34">
        <f t="shared" si="7"/>
        <v>0</v>
      </c>
      <c r="N41" s="34">
        <f t="shared" si="7"/>
        <v>0</v>
      </c>
      <c r="O41" s="34">
        <f t="shared" si="7"/>
        <v>0</v>
      </c>
      <c r="P41" s="34">
        <f t="shared" si="7"/>
        <v>0</v>
      </c>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14"/>
      <c r="BK41" s="14"/>
      <c r="BL41" s="14"/>
      <c r="BM41" s="14"/>
      <c r="BN41" s="14"/>
      <c r="BO41" s="14"/>
      <c r="BP41" s="14"/>
      <c r="BQ41" s="14"/>
      <c r="BR41" s="14"/>
      <c r="BS41" s="14"/>
      <c r="BT41" s="14"/>
      <c r="BU41" s="14"/>
      <c r="BV41" s="14"/>
      <c r="BW41" s="14"/>
      <c r="BX41" s="14"/>
      <c r="BY41" s="14"/>
      <c r="BZ41" s="14"/>
    </row>
    <row r="42" spans="1:78" ht="12.75" hidden="1" customHeight="1" outlineLevel="1">
      <c r="A42" s="14"/>
      <c r="B42" s="115"/>
      <c r="C42" s="324" t="str">
        <f>Asset1</f>
        <v>Transmission Lines (OH-inc wood poles)</v>
      </c>
      <c r="D42" s="14"/>
      <c r="E42" s="14"/>
      <c r="F42" s="29"/>
      <c r="G42" s="305">
        <f>G11*G$7</f>
        <v>205.17765434905141</v>
      </c>
      <c r="H42" s="305">
        <f t="shared" ref="H42:P42" si="8">H11*H$7</f>
        <v>158.54006631256689</v>
      </c>
      <c r="I42" s="305">
        <f t="shared" si="8"/>
        <v>192.19208754582428</v>
      </c>
      <c r="J42" s="305">
        <f t="shared" si="8"/>
        <v>128.62052098231052</v>
      </c>
      <c r="K42" s="305">
        <f t="shared" si="8"/>
        <v>70.980282319853771</v>
      </c>
      <c r="L42" s="305">
        <f t="shared" si="8"/>
        <v>0</v>
      </c>
      <c r="M42" s="305">
        <f t="shared" si="8"/>
        <v>0</v>
      </c>
      <c r="N42" s="305">
        <f t="shared" si="8"/>
        <v>0</v>
      </c>
      <c r="O42" s="305">
        <f t="shared" si="8"/>
        <v>0</v>
      </c>
      <c r="P42" s="305">
        <f t="shared" si="8"/>
        <v>0</v>
      </c>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14"/>
      <c r="BK42" s="14"/>
      <c r="BL42" s="14"/>
      <c r="BM42" s="14"/>
      <c r="BN42" s="14"/>
      <c r="BO42" s="14"/>
      <c r="BP42" s="14"/>
      <c r="BQ42" s="14"/>
      <c r="BR42" s="14"/>
      <c r="BS42" s="14"/>
      <c r="BT42" s="14"/>
      <c r="BU42" s="14"/>
      <c r="BV42" s="14"/>
      <c r="BW42" s="14"/>
      <c r="BX42" s="14"/>
      <c r="BY42" s="14"/>
      <c r="BZ42" s="14"/>
    </row>
    <row r="43" spans="1:78" ht="12.75" hidden="1" customHeight="1" outlineLevel="1">
      <c r="A43" s="14"/>
      <c r="B43" s="115"/>
      <c r="C43" s="324" t="str">
        <f>Asset2</f>
        <v>Transmission Lines (UG)</v>
      </c>
      <c r="D43" s="14"/>
      <c r="E43" s="14"/>
      <c r="F43" s="29"/>
      <c r="G43" s="305">
        <f>G12*G$7</f>
        <v>0.12129147833098552</v>
      </c>
      <c r="H43" s="305">
        <f t="shared" ref="H43:P43" si="9">H12*H$7</f>
        <v>3.5447379487430886</v>
      </c>
      <c r="I43" s="305">
        <f t="shared" si="9"/>
        <v>10.449707568116406</v>
      </c>
      <c r="J43" s="305">
        <f t="shared" si="9"/>
        <v>13.021863475818146</v>
      </c>
      <c r="K43" s="305">
        <f t="shared" si="9"/>
        <v>2.7036093563616292</v>
      </c>
      <c r="L43" s="305">
        <f t="shared" si="9"/>
        <v>0</v>
      </c>
      <c r="M43" s="305">
        <f t="shared" si="9"/>
        <v>0</v>
      </c>
      <c r="N43" s="305">
        <f t="shared" si="9"/>
        <v>0</v>
      </c>
      <c r="O43" s="305">
        <f t="shared" si="9"/>
        <v>0</v>
      </c>
      <c r="P43" s="305">
        <f t="shared" si="9"/>
        <v>0</v>
      </c>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14"/>
      <c r="BK43" s="14"/>
      <c r="BL43" s="14"/>
      <c r="BM43" s="14"/>
      <c r="BN43" s="14"/>
      <c r="BO43" s="14"/>
      <c r="BP43" s="14"/>
      <c r="BQ43" s="14"/>
      <c r="BR43" s="14"/>
      <c r="BS43" s="14"/>
      <c r="BT43" s="14"/>
      <c r="BU43" s="14"/>
      <c r="BV43" s="14"/>
      <c r="BW43" s="14"/>
      <c r="BX43" s="14"/>
      <c r="BY43" s="14"/>
      <c r="BZ43" s="14"/>
    </row>
    <row r="44" spans="1:78" ht="12.75" hidden="1" customHeight="1" outlineLevel="1">
      <c r="A44" s="14"/>
      <c r="B44" s="115"/>
      <c r="C44" s="324" t="str">
        <f>Asset3</f>
        <v>Transmission Lines (LE)</v>
      </c>
      <c r="D44" s="14"/>
      <c r="E44" s="14"/>
      <c r="F44" s="29"/>
      <c r="G44" s="305">
        <f t="shared" ref="G44:P61" si="10">G13*G$7</f>
        <v>17.488428882578347</v>
      </c>
      <c r="H44" s="305">
        <f t="shared" si="10"/>
        <v>30.574161334867519</v>
      </c>
      <c r="I44" s="305">
        <f t="shared" si="10"/>
        <v>46.495901095052993</v>
      </c>
      <c r="J44" s="305">
        <f t="shared" si="10"/>
        <v>28.474898782057963</v>
      </c>
      <c r="K44" s="305">
        <f>K13*K$7</f>
        <v>9.1282371346920268</v>
      </c>
      <c r="L44" s="305">
        <f t="shared" si="10"/>
        <v>0</v>
      </c>
      <c r="M44" s="305">
        <f t="shared" si="10"/>
        <v>0</v>
      </c>
      <c r="N44" s="305">
        <f t="shared" si="10"/>
        <v>0</v>
      </c>
      <c r="O44" s="305">
        <f t="shared" si="10"/>
        <v>0</v>
      </c>
      <c r="P44" s="305">
        <f t="shared" si="10"/>
        <v>0</v>
      </c>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14"/>
      <c r="BK44" s="14"/>
      <c r="BL44" s="14"/>
      <c r="BM44" s="14"/>
      <c r="BN44" s="14"/>
      <c r="BO44" s="14"/>
      <c r="BP44" s="14"/>
      <c r="BQ44" s="14"/>
      <c r="BR44" s="14"/>
      <c r="BS44" s="14"/>
      <c r="BT44" s="14"/>
      <c r="BU44" s="14"/>
      <c r="BV44" s="14"/>
      <c r="BW44" s="14"/>
      <c r="BX44" s="14"/>
      <c r="BY44" s="14"/>
      <c r="BZ44" s="14"/>
    </row>
    <row r="45" spans="1:78" ht="12.75" hidden="1" customHeight="1" outlineLevel="1">
      <c r="A45" s="14"/>
      <c r="B45" s="115"/>
      <c r="C45" s="324" t="str">
        <f>Asset4</f>
        <v>Substations Primary Plant</v>
      </c>
      <c r="D45" s="14"/>
      <c r="E45" s="14"/>
      <c r="F45" s="29"/>
      <c r="G45" s="305">
        <f t="shared" si="10"/>
        <v>160.02018430135942</v>
      </c>
      <c r="H45" s="305">
        <f t="shared" si="10"/>
        <v>129.33405131457209</v>
      </c>
      <c r="I45" s="305">
        <f t="shared" si="10"/>
        <v>130.31060906908024</v>
      </c>
      <c r="J45" s="305">
        <f t="shared" si="10"/>
        <v>153.43152859415952</v>
      </c>
      <c r="K45" s="305">
        <f t="shared" si="10"/>
        <v>163.09808819264865</v>
      </c>
      <c r="L45" s="305">
        <f t="shared" si="10"/>
        <v>0</v>
      </c>
      <c r="M45" s="305">
        <f t="shared" si="10"/>
        <v>0</v>
      </c>
      <c r="N45" s="305">
        <f t="shared" si="10"/>
        <v>0</v>
      </c>
      <c r="O45" s="305">
        <f t="shared" si="10"/>
        <v>0</v>
      </c>
      <c r="P45" s="305">
        <f t="shared" si="10"/>
        <v>0</v>
      </c>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14"/>
      <c r="BK45" s="14"/>
      <c r="BL45" s="14"/>
      <c r="BM45" s="14"/>
      <c r="BN45" s="14"/>
      <c r="BO45" s="14"/>
      <c r="BP45" s="14"/>
      <c r="BQ45" s="14"/>
      <c r="BR45" s="14"/>
      <c r="BS45" s="14"/>
      <c r="BT45" s="14"/>
      <c r="BU45" s="14"/>
      <c r="BV45" s="14"/>
      <c r="BW45" s="14"/>
      <c r="BX45" s="14"/>
      <c r="BY45" s="14"/>
      <c r="BZ45" s="14"/>
    </row>
    <row r="46" spans="1:78" ht="12.75" hidden="1" customHeight="1" outlineLevel="1">
      <c r="A46" s="14"/>
      <c r="B46" s="115"/>
      <c r="C46" s="324" t="str">
        <f>Asset5</f>
        <v>Substations Secondary Systems</v>
      </c>
      <c r="D46" s="14"/>
      <c r="E46" s="14"/>
      <c r="F46" s="29"/>
      <c r="G46" s="305">
        <f t="shared" si="10"/>
        <v>84.994039068920543</v>
      </c>
      <c r="H46" s="305">
        <f t="shared" si="10"/>
        <v>105.13973615465818</v>
      </c>
      <c r="I46" s="305">
        <f t="shared" si="10"/>
        <v>93.893537107536062</v>
      </c>
      <c r="J46" s="305">
        <f t="shared" si="10"/>
        <v>85.850390626410942</v>
      </c>
      <c r="K46" s="305">
        <f t="shared" si="10"/>
        <v>98.353318705526505</v>
      </c>
      <c r="L46" s="305">
        <f t="shared" si="10"/>
        <v>0</v>
      </c>
      <c r="M46" s="305">
        <f t="shared" si="10"/>
        <v>0</v>
      </c>
      <c r="N46" s="305">
        <f t="shared" si="10"/>
        <v>0</v>
      </c>
      <c r="O46" s="305">
        <f t="shared" si="10"/>
        <v>0</v>
      </c>
      <c r="P46" s="305">
        <f t="shared" si="10"/>
        <v>0</v>
      </c>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14"/>
      <c r="BK46" s="14"/>
      <c r="BL46" s="14"/>
      <c r="BM46" s="14"/>
      <c r="BN46" s="14"/>
      <c r="BO46" s="14"/>
      <c r="BP46" s="14"/>
      <c r="BQ46" s="14"/>
      <c r="BR46" s="14"/>
      <c r="BS46" s="14"/>
      <c r="BT46" s="14"/>
      <c r="BU46" s="14"/>
      <c r="BV46" s="14"/>
      <c r="BW46" s="14"/>
      <c r="BX46" s="14"/>
      <c r="BY46" s="14"/>
      <c r="BZ46" s="14"/>
    </row>
    <row r="47" spans="1:78" ht="12.75" hidden="1" customHeight="1" outlineLevel="1">
      <c r="A47" s="14"/>
      <c r="B47" s="115"/>
      <c r="C47" s="324" t="str">
        <f>Asset6</f>
        <v>Communications Other Assets</v>
      </c>
      <c r="D47" s="14"/>
      <c r="E47" s="14"/>
      <c r="F47" s="29"/>
      <c r="G47" s="305">
        <f t="shared" si="10"/>
        <v>32.469699474681562</v>
      </c>
      <c r="H47" s="305">
        <f>H16*H$7</f>
        <v>23.667642924040063</v>
      </c>
      <c r="I47" s="305">
        <f t="shared" si="10"/>
        <v>22.220337028526352</v>
      </c>
      <c r="J47" s="305">
        <f t="shared" si="10"/>
        <v>20.75156887004</v>
      </c>
      <c r="K47" s="305">
        <f t="shared" si="10"/>
        <v>12.330624893507002</v>
      </c>
      <c r="L47" s="305">
        <f t="shared" si="10"/>
        <v>0</v>
      </c>
      <c r="M47" s="305">
        <f t="shared" si="10"/>
        <v>0</v>
      </c>
      <c r="N47" s="305">
        <f t="shared" si="10"/>
        <v>0</v>
      </c>
      <c r="O47" s="305">
        <f t="shared" si="10"/>
        <v>0</v>
      </c>
      <c r="P47" s="305">
        <f t="shared" si="10"/>
        <v>0</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14"/>
      <c r="BK47" s="14"/>
      <c r="BL47" s="14"/>
      <c r="BM47" s="14"/>
      <c r="BN47" s="14"/>
      <c r="BO47" s="14"/>
      <c r="BP47" s="14"/>
      <c r="BQ47" s="14"/>
      <c r="BR47" s="14"/>
      <c r="BS47" s="14"/>
      <c r="BT47" s="14"/>
      <c r="BU47" s="14"/>
      <c r="BV47" s="14"/>
      <c r="BW47" s="14"/>
      <c r="BX47" s="14"/>
      <c r="BY47" s="14"/>
      <c r="BZ47" s="14"/>
    </row>
    <row r="48" spans="1:78" ht="12.75" hidden="1" customHeight="1" outlineLevel="1">
      <c r="A48" s="14"/>
      <c r="B48" s="115"/>
      <c r="C48" s="324" t="str">
        <f>Asset7</f>
        <v>Comms - Civil Works</v>
      </c>
      <c r="D48" s="14"/>
      <c r="E48" s="14"/>
      <c r="F48" s="29"/>
      <c r="G48" s="305">
        <f t="shared" si="10"/>
        <v>-0.10003308300410382</v>
      </c>
      <c r="H48" s="305">
        <f t="shared" si="10"/>
        <v>-0.1904785922630271</v>
      </c>
      <c r="I48" s="305">
        <f t="shared" si="10"/>
        <v>8.1915746393765004E-2</v>
      </c>
      <c r="J48" s="305">
        <f t="shared" si="10"/>
        <v>2.3375836072032273E-2</v>
      </c>
      <c r="K48" s="305">
        <f t="shared" si="10"/>
        <v>1.1872953756433362E-5</v>
      </c>
      <c r="L48" s="305">
        <f t="shared" si="10"/>
        <v>0</v>
      </c>
      <c r="M48" s="305">
        <f t="shared" si="10"/>
        <v>0</v>
      </c>
      <c r="N48" s="305">
        <f t="shared" si="10"/>
        <v>0</v>
      </c>
      <c r="O48" s="305">
        <f t="shared" si="10"/>
        <v>0</v>
      </c>
      <c r="P48" s="305">
        <f t="shared" si="10"/>
        <v>0</v>
      </c>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14"/>
      <c r="BK48" s="14"/>
      <c r="BL48" s="14"/>
      <c r="BM48" s="14"/>
      <c r="BN48" s="14"/>
      <c r="BO48" s="14"/>
      <c r="BP48" s="14"/>
      <c r="BQ48" s="14"/>
      <c r="BR48" s="14"/>
      <c r="BS48" s="14"/>
      <c r="BT48" s="14"/>
      <c r="BU48" s="14"/>
      <c r="BV48" s="14"/>
      <c r="BW48" s="14"/>
      <c r="BX48" s="14"/>
      <c r="BY48" s="14"/>
      <c r="BZ48" s="14"/>
    </row>
    <row r="49" spans="1:78" ht="12.75" hidden="1" customHeight="1" outlineLevel="1">
      <c r="A49" s="14"/>
      <c r="B49" s="115"/>
      <c r="C49" s="324" t="str">
        <f>Asset8</f>
        <v>Network Switching Centres</v>
      </c>
      <c r="D49" s="14"/>
      <c r="E49" s="14"/>
      <c r="F49" s="29"/>
      <c r="G49" s="305">
        <f t="shared" si="10"/>
        <v>11.896841384696137</v>
      </c>
      <c r="H49" s="305">
        <f t="shared" si="10"/>
        <v>7.9735914064815407</v>
      </c>
      <c r="I49" s="305">
        <f t="shared" si="10"/>
        <v>5.9178430999199687</v>
      </c>
      <c r="J49" s="305">
        <f t="shared" si="10"/>
        <v>36.291973124492372</v>
      </c>
      <c r="K49" s="305">
        <f t="shared" si="10"/>
        <v>17.765349192412859</v>
      </c>
      <c r="L49" s="305">
        <f t="shared" si="10"/>
        <v>0</v>
      </c>
      <c r="M49" s="305">
        <f t="shared" si="10"/>
        <v>0</v>
      </c>
      <c r="N49" s="305">
        <f t="shared" si="10"/>
        <v>0</v>
      </c>
      <c r="O49" s="305">
        <f t="shared" si="10"/>
        <v>0</v>
      </c>
      <c r="P49" s="305">
        <f t="shared" si="10"/>
        <v>0</v>
      </c>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14"/>
      <c r="BK49" s="14"/>
      <c r="BL49" s="14"/>
      <c r="BM49" s="14"/>
      <c r="BN49" s="14"/>
      <c r="BO49" s="14"/>
      <c r="BP49" s="14"/>
      <c r="BQ49" s="14"/>
      <c r="BR49" s="14"/>
      <c r="BS49" s="14"/>
      <c r="BT49" s="14"/>
      <c r="BU49" s="14"/>
      <c r="BV49" s="14"/>
      <c r="BW49" s="14"/>
      <c r="BX49" s="14"/>
      <c r="BY49" s="14"/>
      <c r="BZ49" s="14"/>
    </row>
    <row r="50" spans="1:78" ht="12.75" hidden="1" customHeight="1" outlineLevel="1">
      <c r="A50" s="14"/>
      <c r="B50" s="115"/>
      <c r="C50" s="324" t="str">
        <f>Asset9</f>
        <v>Land</v>
      </c>
      <c r="D50" s="14"/>
      <c r="E50" s="14"/>
      <c r="F50" s="29"/>
      <c r="G50" s="305">
        <f t="shared" si="10"/>
        <v>3.9280398311440723</v>
      </c>
      <c r="H50" s="305">
        <f t="shared" si="10"/>
        <v>4.3596489195787571</v>
      </c>
      <c r="I50" s="305">
        <f t="shared" si="10"/>
        <v>4.3115405101051936</v>
      </c>
      <c r="J50" s="305">
        <f t="shared" si="10"/>
        <v>1.0616454261542663</v>
      </c>
      <c r="K50" s="305">
        <f t="shared" si="10"/>
        <v>0.25632227428062121</v>
      </c>
      <c r="L50" s="305">
        <f t="shared" si="10"/>
        <v>0</v>
      </c>
      <c r="M50" s="305">
        <f t="shared" si="10"/>
        <v>0</v>
      </c>
      <c r="N50" s="305">
        <f t="shared" si="10"/>
        <v>0</v>
      </c>
      <c r="O50" s="305">
        <f t="shared" si="10"/>
        <v>0</v>
      </c>
      <c r="P50" s="305">
        <f t="shared" si="10"/>
        <v>0</v>
      </c>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14"/>
      <c r="BK50" s="14"/>
      <c r="BL50" s="14"/>
      <c r="BM50" s="14"/>
      <c r="BN50" s="14"/>
      <c r="BO50" s="14"/>
      <c r="BP50" s="14"/>
      <c r="BQ50" s="14"/>
      <c r="BR50" s="14"/>
      <c r="BS50" s="14"/>
      <c r="BT50" s="14"/>
      <c r="BU50" s="14"/>
      <c r="BV50" s="14"/>
      <c r="BW50" s="14"/>
      <c r="BX50" s="14"/>
      <c r="BY50" s="14"/>
      <c r="BZ50" s="14"/>
    </row>
    <row r="51" spans="1:78" ht="12.75" hidden="1" customHeight="1" outlineLevel="1">
      <c r="A51" s="14"/>
      <c r="B51" s="115"/>
      <c r="C51" s="324" t="str">
        <f>Asset10</f>
        <v>Easements</v>
      </c>
      <c r="D51" s="14"/>
      <c r="E51" s="14"/>
      <c r="F51" s="29"/>
      <c r="G51" s="305">
        <f t="shared" si="10"/>
        <v>19.456023416227019</v>
      </c>
      <c r="H51" s="305">
        <f t="shared" si="10"/>
        <v>24.012694413115103</v>
      </c>
      <c r="I51" s="305">
        <f t="shared" si="10"/>
        <v>44.351670598074428</v>
      </c>
      <c r="J51" s="305">
        <f t="shared" si="10"/>
        <v>59.750861506093337</v>
      </c>
      <c r="K51" s="305">
        <f t="shared" si="10"/>
        <v>33.484101495489128</v>
      </c>
      <c r="L51" s="305">
        <f t="shared" si="10"/>
        <v>0</v>
      </c>
      <c r="M51" s="305">
        <f t="shared" si="10"/>
        <v>0</v>
      </c>
      <c r="N51" s="305">
        <f t="shared" si="10"/>
        <v>0</v>
      </c>
      <c r="O51" s="305">
        <f t="shared" si="10"/>
        <v>0</v>
      </c>
      <c r="P51" s="305">
        <f t="shared" si="10"/>
        <v>0</v>
      </c>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14"/>
      <c r="BK51" s="14"/>
      <c r="BL51" s="14"/>
      <c r="BM51" s="14"/>
      <c r="BN51" s="14"/>
      <c r="BO51" s="14"/>
      <c r="BP51" s="14"/>
      <c r="BQ51" s="14"/>
      <c r="BR51" s="14"/>
      <c r="BS51" s="14"/>
      <c r="BT51" s="14"/>
      <c r="BU51" s="14"/>
      <c r="BV51" s="14"/>
      <c r="BW51" s="14"/>
      <c r="BX51" s="14"/>
      <c r="BY51" s="14"/>
      <c r="BZ51" s="14"/>
    </row>
    <row r="52" spans="1:78" ht="12.75" hidden="1" customHeight="1" outlineLevel="1">
      <c r="A52" s="14"/>
      <c r="B52" s="115"/>
      <c r="C52" s="324">
        <f>Asset11</f>
        <v>0</v>
      </c>
      <c r="D52" s="14"/>
      <c r="E52" s="14"/>
      <c r="F52" s="29"/>
      <c r="G52" s="305">
        <f t="shared" si="10"/>
        <v>0</v>
      </c>
      <c r="H52" s="305">
        <f t="shared" si="10"/>
        <v>0</v>
      </c>
      <c r="I52" s="305">
        <f t="shared" si="10"/>
        <v>0</v>
      </c>
      <c r="J52" s="305">
        <f t="shared" si="10"/>
        <v>0</v>
      </c>
      <c r="K52" s="305">
        <f t="shared" si="10"/>
        <v>0</v>
      </c>
      <c r="L52" s="305">
        <f t="shared" si="10"/>
        <v>0</v>
      </c>
      <c r="M52" s="305">
        <f t="shared" si="10"/>
        <v>0</v>
      </c>
      <c r="N52" s="305">
        <f t="shared" si="10"/>
        <v>0</v>
      </c>
      <c r="O52" s="305">
        <f t="shared" si="10"/>
        <v>0</v>
      </c>
      <c r="P52" s="305">
        <f t="shared" si="10"/>
        <v>0</v>
      </c>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14"/>
      <c r="BK52" s="14"/>
      <c r="BL52" s="14"/>
      <c r="BM52" s="14"/>
      <c r="BN52" s="14"/>
      <c r="BO52" s="14"/>
      <c r="BP52" s="14"/>
      <c r="BQ52" s="14"/>
      <c r="BR52" s="14"/>
      <c r="BS52" s="14"/>
      <c r="BT52" s="14"/>
      <c r="BU52" s="14"/>
      <c r="BV52" s="14"/>
      <c r="BW52" s="14"/>
      <c r="BX52" s="14"/>
      <c r="BY52" s="14"/>
      <c r="BZ52" s="14"/>
    </row>
    <row r="53" spans="1:78" ht="12.75" hidden="1" customHeight="1" outlineLevel="1">
      <c r="A53" s="14"/>
      <c r="B53" s="115"/>
      <c r="C53" s="324" t="str">
        <f>Asset12</f>
        <v>Commercial Buildings</v>
      </c>
      <c r="D53" s="14"/>
      <c r="E53" s="14"/>
      <c r="F53" s="29"/>
      <c r="G53" s="305">
        <f t="shared" si="10"/>
        <v>5.9656432419198255</v>
      </c>
      <c r="H53" s="305">
        <f t="shared" si="10"/>
        <v>3.4809074175871575</v>
      </c>
      <c r="I53" s="305">
        <f t="shared" si="10"/>
        <v>3.330399738419576</v>
      </c>
      <c r="J53" s="305">
        <f t="shared" si="10"/>
        <v>3.1607981831702556</v>
      </c>
      <c r="K53" s="305">
        <f t="shared" si="10"/>
        <v>3.4915167319880842</v>
      </c>
      <c r="L53" s="305">
        <f t="shared" si="10"/>
        <v>0</v>
      </c>
      <c r="M53" s="305">
        <f t="shared" si="10"/>
        <v>0</v>
      </c>
      <c r="N53" s="305">
        <f t="shared" si="10"/>
        <v>0</v>
      </c>
      <c r="O53" s="305">
        <f t="shared" si="10"/>
        <v>0</v>
      </c>
      <c r="P53" s="305">
        <f t="shared" si="10"/>
        <v>0</v>
      </c>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14"/>
      <c r="BK53" s="14"/>
      <c r="BL53" s="14"/>
      <c r="BM53" s="14"/>
      <c r="BN53" s="14"/>
      <c r="BO53" s="14"/>
      <c r="BP53" s="14"/>
      <c r="BQ53" s="14"/>
      <c r="BR53" s="14"/>
      <c r="BS53" s="14"/>
      <c r="BT53" s="14"/>
      <c r="BU53" s="14"/>
      <c r="BV53" s="14"/>
      <c r="BW53" s="14"/>
      <c r="BX53" s="14"/>
      <c r="BY53" s="14"/>
      <c r="BZ53" s="14"/>
    </row>
    <row r="54" spans="1:78" ht="12.75" hidden="1" customHeight="1" outlineLevel="1">
      <c r="A54" s="14"/>
      <c r="B54" s="115"/>
      <c r="C54" s="324" t="str">
        <f>Asset13</f>
        <v>Computer Equipment</v>
      </c>
      <c r="D54" s="14"/>
      <c r="E54" s="14"/>
      <c r="F54" s="29"/>
      <c r="G54" s="305">
        <f t="shared" si="10"/>
        <v>16.403540187543712</v>
      </c>
      <c r="H54" s="305">
        <f t="shared" si="10"/>
        <v>15.78987317990237</v>
      </c>
      <c r="I54" s="305">
        <f t="shared" si="10"/>
        <v>17.312203623705201</v>
      </c>
      <c r="J54" s="305">
        <f t="shared" si="10"/>
        <v>17.199439666696556</v>
      </c>
      <c r="K54" s="305">
        <f t="shared" si="10"/>
        <v>17.733588132792093</v>
      </c>
      <c r="L54" s="305">
        <f t="shared" si="10"/>
        <v>0</v>
      </c>
      <c r="M54" s="305">
        <f t="shared" si="10"/>
        <v>0</v>
      </c>
      <c r="N54" s="305">
        <f t="shared" si="10"/>
        <v>0</v>
      </c>
      <c r="O54" s="305">
        <f t="shared" si="10"/>
        <v>0</v>
      </c>
      <c r="P54" s="305">
        <f t="shared" si="10"/>
        <v>0</v>
      </c>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14"/>
      <c r="BK54" s="14"/>
      <c r="BL54" s="14"/>
      <c r="BM54" s="14"/>
      <c r="BN54" s="14"/>
      <c r="BO54" s="14"/>
      <c r="BP54" s="14"/>
      <c r="BQ54" s="14"/>
      <c r="BR54" s="14"/>
      <c r="BS54" s="14"/>
      <c r="BT54" s="14"/>
      <c r="BU54" s="14"/>
      <c r="BV54" s="14"/>
      <c r="BW54" s="14"/>
      <c r="BX54" s="14"/>
      <c r="BY54" s="14"/>
      <c r="BZ54" s="14"/>
    </row>
    <row r="55" spans="1:78" ht="12.75" hidden="1" customHeight="1" outlineLevel="1">
      <c r="A55" s="14"/>
      <c r="B55" s="115"/>
      <c r="C55" s="324" t="str">
        <f>Asset14</f>
        <v>Office Furniture &amp; Miscellaneous</v>
      </c>
      <c r="D55" s="14"/>
      <c r="E55" s="14"/>
      <c r="F55" s="29"/>
      <c r="G55" s="305">
        <f t="shared" si="10"/>
        <v>6.552088790723924E-3</v>
      </c>
      <c r="H55" s="305">
        <f t="shared" si="10"/>
        <v>6.7760346866667419E-3</v>
      </c>
      <c r="I55" s="305">
        <f t="shared" si="10"/>
        <v>6.9892704579875712E-3</v>
      </c>
      <c r="J55" s="305">
        <f t="shared" si="10"/>
        <v>7.3379523454426927E-3</v>
      </c>
      <c r="K55" s="305">
        <f t="shared" si="10"/>
        <v>7.6461045438130024E-3</v>
      </c>
      <c r="L55" s="305">
        <f t="shared" si="10"/>
        <v>0</v>
      </c>
      <c r="M55" s="305">
        <f t="shared" si="10"/>
        <v>0</v>
      </c>
      <c r="N55" s="305">
        <f t="shared" si="10"/>
        <v>0</v>
      </c>
      <c r="O55" s="305">
        <f t="shared" si="10"/>
        <v>0</v>
      </c>
      <c r="P55" s="305">
        <f t="shared" si="10"/>
        <v>0</v>
      </c>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14"/>
      <c r="BK55" s="14"/>
      <c r="BL55" s="14"/>
      <c r="BM55" s="14"/>
      <c r="BN55" s="14"/>
      <c r="BO55" s="14"/>
      <c r="BP55" s="14"/>
      <c r="BQ55" s="14"/>
      <c r="BR55" s="14"/>
      <c r="BS55" s="14"/>
      <c r="BT55" s="14"/>
      <c r="BU55" s="14"/>
      <c r="BV55" s="14"/>
      <c r="BW55" s="14"/>
      <c r="BX55" s="14"/>
      <c r="BY55" s="14"/>
      <c r="BZ55" s="14"/>
    </row>
    <row r="56" spans="1:78" ht="12.75" hidden="1" customHeight="1" outlineLevel="1">
      <c r="A56" s="14"/>
      <c r="B56" s="115"/>
      <c r="C56" s="324" t="str">
        <f>Asset15</f>
        <v>Office Machines</v>
      </c>
      <c r="D56" s="14"/>
      <c r="E56" s="14"/>
      <c r="F56" s="29"/>
      <c r="G56" s="305">
        <f t="shared" si="10"/>
        <v>0</v>
      </c>
      <c r="H56" s="305">
        <f t="shared" si="10"/>
        <v>0</v>
      </c>
      <c r="I56" s="305">
        <f t="shared" si="10"/>
        <v>0</v>
      </c>
      <c r="J56" s="305">
        <f t="shared" si="10"/>
        <v>0</v>
      </c>
      <c r="K56" s="305">
        <f t="shared" si="10"/>
        <v>0</v>
      </c>
      <c r="L56" s="305">
        <f t="shared" si="10"/>
        <v>0</v>
      </c>
      <c r="M56" s="305">
        <f t="shared" si="10"/>
        <v>0</v>
      </c>
      <c r="N56" s="305">
        <f t="shared" si="10"/>
        <v>0</v>
      </c>
      <c r="O56" s="305">
        <f t="shared" si="10"/>
        <v>0</v>
      </c>
      <c r="P56" s="305">
        <f t="shared" si="10"/>
        <v>0</v>
      </c>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14"/>
      <c r="BK56" s="14"/>
      <c r="BL56" s="14"/>
      <c r="BM56" s="14"/>
      <c r="BN56" s="14"/>
      <c r="BO56" s="14"/>
      <c r="BP56" s="14"/>
      <c r="BQ56" s="14"/>
      <c r="BR56" s="14"/>
      <c r="BS56" s="14"/>
      <c r="BT56" s="14"/>
      <c r="BU56" s="14"/>
      <c r="BV56" s="14"/>
      <c r="BW56" s="14"/>
      <c r="BX56" s="14"/>
      <c r="BY56" s="14"/>
      <c r="BZ56" s="14"/>
    </row>
    <row r="57" spans="1:78" ht="12.75" hidden="1" customHeight="1" outlineLevel="1">
      <c r="A57" s="14"/>
      <c r="B57" s="115"/>
      <c r="C57" s="324" t="str">
        <f>Asset16</f>
        <v>Vehicles</v>
      </c>
      <c r="D57" s="14"/>
      <c r="E57" s="14"/>
      <c r="F57" s="29"/>
      <c r="G57" s="305">
        <f t="shared" si="10"/>
        <v>2.4709749672648513</v>
      </c>
      <c r="H57" s="305">
        <f t="shared" si="10"/>
        <v>2.768768589251871</v>
      </c>
      <c r="I57" s="305">
        <f t="shared" si="10"/>
        <v>3.6392071106349264</v>
      </c>
      <c r="J57" s="305">
        <f t="shared" si="10"/>
        <v>2.8821405240687947</v>
      </c>
      <c r="K57" s="305">
        <f t="shared" si="10"/>
        <v>4.097807834208516</v>
      </c>
      <c r="L57" s="305">
        <f t="shared" si="10"/>
        <v>0</v>
      </c>
      <c r="M57" s="305">
        <f t="shared" si="10"/>
        <v>0</v>
      </c>
      <c r="N57" s="305">
        <f t="shared" si="10"/>
        <v>0</v>
      </c>
      <c r="O57" s="305">
        <f t="shared" si="10"/>
        <v>0</v>
      </c>
      <c r="P57" s="305">
        <f t="shared" si="10"/>
        <v>0</v>
      </c>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14"/>
      <c r="BK57" s="14"/>
      <c r="BL57" s="14"/>
      <c r="BM57" s="14"/>
      <c r="BN57" s="14"/>
      <c r="BO57" s="14"/>
      <c r="BP57" s="14"/>
      <c r="BQ57" s="14"/>
      <c r="BR57" s="14"/>
      <c r="BS57" s="14"/>
      <c r="BT57" s="14"/>
      <c r="BU57" s="14"/>
      <c r="BV57" s="14"/>
      <c r="BW57" s="14"/>
      <c r="BX57" s="14"/>
      <c r="BY57" s="14"/>
      <c r="BZ57" s="14"/>
    </row>
    <row r="58" spans="1:78" ht="12.75" hidden="1" customHeight="1" outlineLevel="1">
      <c r="A58" s="14"/>
      <c r="B58" s="115"/>
      <c r="C58" s="324" t="str">
        <f>Asset17</f>
        <v>Moveable Plant</v>
      </c>
      <c r="D58" s="14"/>
      <c r="E58" s="14"/>
      <c r="F58" s="29"/>
      <c r="G58" s="305">
        <f t="shared" si="10"/>
        <v>2.0046033024389547</v>
      </c>
      <c r="H58" s="305">
        <f t="shared" si="10"/>
        <v>1.9023964432745313</v>
      </c>
      <c r="I58" s="305">
        <f t="shared" si="10"/>
        <v>1.8498781546544765</v>
      </c>
      <c r="J58" s="305">
        <f t="shared" si="10"/>
        <v>2.014045979059409</v>
      </c>
      <c r="K58" s="305">
        <f t="shared" si="10"/>
        <v>2.1066647681790855</v>
      </c>
      <c r="L58" s="305">
        <f t="shared" si="10"/>
        <v>0</v>
      </c>
      <c r="M58" s="305">
        <f t="shared" si="10"/>
        <v>0</v>
      </c>
      <c r="N58" s="305">
        <f t="shared" si="10"/>
        <v>0</v>
      </c>
      <c r="O58" s="305">
        <f t="shared" si="10"/>
        <v>0</v>
      </c>
      <c r="P58" s="305">
        <f t="shared" si="10"/>
        <v>0</v>
      </c>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14"/>
      <c r="BK58" s="14"/>
      <c r="BL58" s="14"/>
      <c r="BM58" s="14"/>
      <c r="BN58" s="14"/>
      <c r="BO58" s="14"/>
      <c r="BP58" s="14"/>
      <c r="BQ58" s="14"/>
      <c r="BR58" s="14"/>
      <c r="BS58" s="14"/>
      <c r="BT58" s="14"/>
      <c r="BU58" s="14"/>
      <c r="BV58" s="14"/>
      <c r="BW58" s="14"/>
      <c r="BX58" s="14"/>
      <c r="BY58" s="14"/>
      <c r="BZ58" s="14"/>
    </row>
    <row r="59" spans="1:78" ht="12.75" hidden="1" customHeight="1" outlineLevel="1">
      <c r="A59" s="14"/>
      <c r="B59" s="115"/>
      <c r="C59" s="324" t="str">
        <f>Asset18</f>
        <v>Insurance Spares</v>
      </c>
      <c r="D59" s="14"/>
      <c r="E59" s="14"/>
      <c r="F59" s="29"/>
      <c r="G59" s="305">
        <f t="shared" si="10"/>
        <v>0</v>
      </c>
      <c r="H59" s="305">
        <f t="shared" si="10"/>
        <v>0</v>
      </c>
      <c r="I59" s="305">
        <f t="shared" si="10"/>
        <v>0</v>
      </c>
      <c r="J59" s="305">
        <f t="shared" si="10"/>
        <v>0</v>
      </c>
      <c r="K59" s="305">
        <f t="shared" si="10"/>
        <v>0</v>
      </c>
      <c r="L59" s="305">
        <f t="shared" si="10"/>
        <v>0</v>
      </c>
      <c r="M59" s="305">
        <f t="shared" si="10"/>
        <v>0</v>
      </c>
      <c r="N59" s="305">
        <f t="shared" si="10"/>
        <v>0</v>
      </c>
      <c r="O59" s="305">
        <f t="shared" si="10"/>
        <v>0</v>
      </c>
      <c r="P59" s="305">
        <f t="shared" si="10"/>
        <v>0</v>
      </c>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14"/>
      <c r="BK59" s="14"/>
      <c r="BL59" s="14"/>
      <c r="BM59" s="14"/>
      <c r="BN59" s="14"/>
      <c r="BO59" s="14"/>
      <c r="BP59" s="14"/>
      <c r="BQ59" s="14"/>
      <c r="BR59" s="14"/>
      <c r="BS59" s="14"/>
      <c r="BT59" s="14"/>
      <c r="BU59" s="14"/>
      <c r="BV59" s="14"/>
      <c r="BW59" s="14"/>
      <c r="BX59" s="14"/>
      <c r="BY59" s="14"/>
      <c r="BZ59" s="14"/>
    </row>
    <row r="60" spans="1:78" ht="12.75" hidden="1" customHeight="1" outlineLevel="1">
      <c r="A60" s="14"/>
      <c r="B60" s="115"/>
      <c r="C60" s="324" t="str">
        <f>Asset19</f>
        <v>-</v>
      </c>
      <c r="D60" s="14"/>
      <c r="E60" s="14"/>
      <c r="F60" s="29"/>
      <c r="G60" s="305">
        <f t="shared" si="10"/>
        <v>0</v>
      </c>
      <c r="H60" s="305">
        <f t="shared" si="10"/>
        <v>0</v>
      </c>
      <c r="I60" s="305">
        <f t="shared" si="10"/>
        <v>0</v>
      </c>
      <c r="J60" s="305">
        <f t="shared" si="10"/>
        <v>0</v>
      </c>
      <c r="K60" s="305">
        <f t="shared" si="10"/>
        <v>0</v>
      </c>
      <c r="L60" s="305">
        <f t="shared" si="10"/>
        <v>0</v>
      </c>
      <c r="M60" s="305">
        <f t="shared" si="10"/>
        <v>0</v>
      </c>
      <c r="N60" s="305">
        <f t="shared" si="10"/>
        <v>0</v>
      </c>
      <c r="O60" s="305">
        <f t="shared" si="10"/>
        <v>0</v>
      </c>
      <c r="P60" s="305">
        <f t="shared" si="10"/>
        <v>0</v>
      </c>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14"/>
      <c r="BK60" s="14"/>
      <c r="BL60" s="14"/>
      <c r="BM60" s="14"/>
      <c r="BN60" s="14"/>
      <c r="BO60" s="14"/>
      <c r="BP60" s="14"/>
      <c r="BQ60" s="14"/>
      <c r="BR60" s="14"/>
      <c r="BS60" s="14"/>
      <c r="BT60" s="14"/>
      <c r="BU60" s="14"/>
      <c r="BV60" s="14"/>
      <c r="BW60" s="14"/>
      <c r="BX60" s="14"/>
      <c r="BY60" s="14"/>
      <c r="BZ60" s="14"/>
    </row>
    <row r="61" spans="1:78" ht="12.75" hidden="1" customHeight="1" outlineLevel="1">
      <c r="A61" s="14"/>
      <c r="B61" s="115"/>
      <c r="C61" s="324" t="str">
        <f>Asset20</f>
        <v>Equity raising costs</v>
      </c>
      <c r="D61" s="14"/>
      <c r="E61" s="14"/>
      <c r="F61" s="29"/>
      <c r="G61" s="305">
        <f t="shared" si="10"/>
        <v>0.96247191611763894</v>
      </c>
      <c r="H61" s="305">
        <f t="shared" si="10"/>
        <v>0</v>
      </c>
      <c r="I61" s="305">
        <f t="shared" si="10"/>
        <v>0</v>
      </c>
      <c r="J61" s="305">
        <f t="shared" si="10"/>
        <v>0</v>
      </c>
      <c r="K61" s="305">
        <f t="shared" si="10"/>
        <v>0</v>
      </c>
      <c r="L61" s="305">
        <f t="shared" si="10"/>
        <v>0</v>
      </c>
      <c r="M61" s="305">
        <f t="shared" si="10"/>
        <v>0</v>
      </c>
      <c r="N61" s="305">
        <f t="shared" si="10"/>
        <v>0</v>
      </c>
      <c r="O61" s="305">
        <f t="shared" si="10"/>
        <v>0</v>
      </c>
      <c r="P61" s="305">
        <f t="shared" si="10"/>
        <v>0</v>
      </c>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14"/>
      <c r="BK61" s="14"/>
      <c r="BL61" s="14"/>
      <c r="BM61" s="14"/>
      <c r="BN61" s="14"/>
      <c r="BO61" s="14"/>
      <c r="BP61" s="14"/>
      <c r="BQ61" s="14"/>
      <c r="BR61" s="14"/>
      <c r="BS61" s="14"/>
      <c r="BT61" s="14"/>
      <c r="BU61" s="14"/>
      <c r="BV61" s="14"/>
      <c r="BW61" s="14"/>
      <c r="BX61" s="14"/>
      <c r="BY61" s="14"/>
      <c r="BZ61" s="14"/>
    </row>
    <row r="62" spans="1:78" ht="12.75" hidden="1" customHeight="1" outlineLevel="1">
      <c r="A62" s="14"/>
      <c r="B62" s="115"/>
      <c r="C62" s="324">
        <f>Asset21</f>
        <v>0</v>
      </c>
      <c r="D62" s="14"/>
      <c r="E62" s="14"/>
      <c r="F62" s="29"/>
      <c r="G62" s="305">
        <f t="shared" ref="G62:P62" si="11">G31*G$7</f>
        <v>0</v>
      </c>
      <c r="H62" s="305">
        <f t="shared" si="11"/>
        <v>0</v>
      </c>
      <c r="I62" s="305">
        <f t="shared" si="11"/>
        <v>0</v>
      </c>
      <c r="J62" s="305">
        <f t="shared" si="11"/>
        <v>0</v>
      </c>
      <c r="K62" s="305">
        <f t="shared" si="11"/>
        <v>0</v>
      </c>
      <c r="L62" s="305">
        <f t="shared" si="11"/>
        <v>0</v>
      </c>
      <c r="M62" s="305">
        <f t="shared" si="11"/>
        <v>0</v>
      </c>
      <c r="N62" s="305">
        <f t="shared" si="11"/>
        <v>0</v>
      </c>
      <c r="O62" s="305">
        <f t="shared" si="11"/>
        <v>0</v>
      </c>
      <c r="P62" s="305">
        <f t="shared" si="11"/>
        <v>0</v>
      </c>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14"/>
      <c r="BK62" s="14"/>
      <c r="BL62" s="14"/>
      <c r="BM62" s="14"/>
      <c r="BN62" s="14"/>
      <c r="BO62" s="14"/>
      <c r="BP62" s="14"/>
      <c r="BQ62" s="14"/>
      <c r="BR62" s="14"/>
      <c r="BS62" s="14"/>
      <c r="BT62" s="14"/>
      <c r="BU62" s="14"/>
      <c r="BV62" s="14"/>
      <c r="BW62" s="14"/>
      <c r="BX62" s="14"/>
      <c r="BY62" s="14"/>
      <c r="BZ62" s="14"/>
    </row>
    <row r="63" spans="1:78" ht="12.75" hidden="1" customHeight="1" outlineLevel="1">
      <c r="A63" s="14"/>
      <c r="B63" s="115"/>
      <c r="C63" s="324">
        <f>Asset22</f>
        <v>0</v>
      </c>
      <c r="D63" s="14"/>
      <c r="E63" s="14"/>
      <c r="F63" s="29"/>
      <c r="G63" s="305">
        <f t="shared" ref="G63:P63" si="12">G32*G$7</f>
        <v>0</v>
      </c>
      <c r="H63" s="305">
        <f t="shared" si="12"/>
        <v>0</v>
      </c>
      <c r="I63" s="305">
        <f t="shared" si="12"/>
        <v>0</v>
      </c>
      <c r="J63" s="305">
        <f t="shared" si="12"/>
        <v>0</v>
      </c>
      <c r="K63" s="305">
        <f t="shared" si="12"/>
        <v>0</v>
      </c>
      <c r="L63" s="305">
        <f t="shared" si="12"/>
        <v>0</v>
      </c>
      <c r="M63" s="305">
        <f t="shared" si="12"/>
        <v>0</v>
      </c>
      <c r="N63" s="305">
        <f t="shared" si="12"/>
        <v>0</v>
      </c>
      <c r="O63" s="305">
        <f t="shared" si="12"/>
        <v>0</v>
      </c>
      <c r="P63" s="305">
        <f t="shared" si="12"/>
        <v>0</v>
      </c>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14"/>
      <c r="BK63" s="14"/>
      <c r="BL63" s="14"/>
      <c r="BM63" s="14"/>
      <c r="BN63" s="14"/>
      <c r="BO63" s="14"/>
      <c r="BP63" s="14"/>
      <c r="BQ63" s="14"/>
      <c r="BR63" s="14"/>
      <c r="BS63" s="14"/>
      <c r="BT63" s="14"/>
      <c r="BU63" s="14"/>
      <c r="BV63" s="14"/>
      <c r="BW63" s="14"/>
      <c r="BX63" s="14"/>
      <c r="BY63" s="14"/>
      <c r="BZ63" s="14"/>
    </row>
    <row r="64" spans="1:78" ht="12.75" hidden="1" customHeight="1" outlineLevel="1">
      <c r="A64" s="14"/>
      <c r="B64" s="115"/>
      <c r="C64" s="324">
        <f>Asset23</f>
        <v>0</v>
      </c>
      <c r="D64" s="14"/>
      <c r="E64" s="14"/>
      <c r="F64" s="29"/>
      <c r="G64" s="305">
        <f t="shared" ref="G64:P64" si="13">G33*G$7</f>
        <v>0</v>
      </c>
      <c r="H64" s="305">
        <f t="shared" si="13"/>
        <v>0</v>
      </c>
      <c r="I64" s="305">
        <f t="shared" si="13"/>
        <v>0</v>
      </c>
      <c r="J64" s="305">
        <f t="shared" si="13"/>
        <v>0</v>
      </c>
      <c r="K64" s="305">
        <f t="shared" si="13"/>
        <v>0</v>
      </c>
      <c r="L64" s="305">
        <f t="shared" si="13"/>
        <v>0</v>
      </c>
      <c r="M64" s="305">
        <f t="shared" si="13"/>
        <v>0</v>
      </c>
      <c r="N64" s="305">
        <f t="shared" si="13"/>
        <v>0</v>
      </c>
      <c r="O64" s="305">
        <f t="shared" si="13"/>
        <v>0</v>
      </c>
      <c r="P64" s="305">
        <f t="shared" si="13"/>
        <v>0</v>
      </c>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14"/>
      <c r="BK64" s="14"/>
      <c r="BL64" s="14"/>
      <c r="BM64" s="14"/>
      <c r="BN64" s="14"/>
      <c r="BO64" s="14"/>
      <c r="BP64" s="14"/>
      <c r="BQ64" s="14"/>
      <c r="BR64" s="14"/>
      <c r="BS64" s="14"/>
      <c r="BT64" s="14"/>
      <c r="BU64" s="14"/>
      <c r="BV64" s="14"/>
      <c r="BW64" s="14"/>
      <c r="BX64" s="14"/>
      <c r="BY64" s="14"/>
      <c r="BZ64" s="14"/>
    </row>
    <row r="65" spans="1:256" ht="12.75" hidden="1" customHeight="1" outlineLevel="1">
      <c r="A65" s="14"/>
      <c r="B65" s="115"/>
      <c r="C65" s="324">
        <f>Asset24</f>
        <v>0</v>
      </c>
      <c r="D65" s="14"/>
      <c r="E65" s="14"/>
      <c r="F65" s="29"/>
      <c r="G65" s="305">
        <f t="shared" ref="G65:P65" si="14">G34*G$7</f>
        <v>0</v>
      </c>
      <c r="H65" s="305">
        <f t="shared" si="14"/>
        <v>0</v>
      </c>
      <c r="I65" s="305">
        <f t="shared" si="14"/>
        <v>0</v>
      </c>
      <c r="J65" s="305">
        <f t="shared" si="14"/>
        <v>0</v>
      </c>
      <c r="K65" s="305">
        <f t="shared" si="14"/>
        <v>0</v>
      </c>
      <c r="L65" s="305">
        <f t="shared" si="14"/>
        <v>0</v>
      </c>
      <c r="M65" s="305">
        <f t="shared" si="14"/>
        <v>0</v>
      </c>
      <c r="N65" s="305">
        <f t="shared" si="14"/>
        <v>0</v>
      </c>
      <c r="O65" s="305">
        <f t="shared" si="14"/>
        <v>0</v>
      </c>
      <c r="P65" s="305">
        <f t="shared" si="14"/>
        <v>0</v>
      </c>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14"/>
      <c r="BK65" s="14"/>
      <c r="BL65" s="14"/>
      <c r="BM65" s="14"/>
      <c r="BN65" s="14"/>
      <c r="BO65" s="14"/>
      <c r="BP65" s="14"/>
      <c r="BQ65" s="14"/>
      <c r="BR65" s="14"/>
      <c r="BS65" s="14"/>
      <c r="BT65" s="14"/>
      <c r="BU65" s="14"/>
      <c r="BV65" s="14"/>
      <c r="BW65" s="14"/>
      <c r="BX65" s="14"/>
      <c r="BY65" s="14"/>
      <c r="BZ65" s="14"/>
    </row>
    <row r="66" spans="1:256" ht="12.75" hidden="1" customHeight="1" outlineLevel="1">
      <c r="A66" s="14"/>
      <c r="B66" s="115"/>
      <c r="C66" s="324">
        <f>Asset25</f>
        <v>0</v>
      </c>
      <c r="D66" s="14"/>
      <c r="E66" s="14"/>
      <c r="F66" s="29"/>
      <c r="G66" s="305">
        <f t="shared" ref="G66:P66" si="15">G35*G$7</f>
        <v>0</v>
      </c>
      <c r="H66" s="305">
        <f t="shared" si="15"/>
        <v>0</v>
      </c>
      <c r="I66" s="305">
        <f t="shared" si="15"/>
        <v>0</v>
      </c>
      <c r="J66" s="305">
        <f t="shared" si="15"/>
        <v>0</v>
      </c>
      <c r="K66" s="305">
        <f t="shared" si="15"/>
        <v>0</v>
      </c>
      <c r="L66" s="305">
        <f t="shared" si="15"/>
        <v>0</v>
      </c>
      <c r="M66" s="305">
        <f t="shared" si="15"/>
        <v>0</v>
      </c>
      <c r="N66" s="305">
        <f t="shared" si="15"/>
        <v>0</v>
      </c>
      <c r="O66" s="305">
        <f t="shared" si="15"/>
        <v>0</v>
      </c>
      <c r="P66" s="305">
        <f t="shared" si="15"/>
        <v>0</v>
      </c>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14"/>
      <c r="BK66" s="14"/>
      <c r="BL66" s="14"/>
      <c r="BM66" s="14"/>
      <c r="BN66" s="14"/>
      <c r="BO66" s="14"/>
      <c r="BP66" s="14"/>
      <c r="BQ66" s="14"/>
      <c r="BR66" s="14"/>
      <c r="BS66" s="14"/>
      <c r="BT66" s="14"/>
      <c r="BU66" s="14"/>
      <c r="BV66" s="14"/>
      <c r="BW66" s="14"/>
      <c r="BX66" s="14"/>
      <c r="BY66" s="14"/>
      <c r="BZ66" s="14"/>
    </row>
    <row r="67" spans="1:256" ht="12.75" hidden="1" customHeight="1" outlineLevel="1">
      <c r="A67" s="14"/>
      <c r="B67" s="115"/>
      <c r="C67" s="324">
        <f>Asset26</f>
        <v>0</v>
      </c>
      <c r="D67" s="14"/>
      <c r="E67" s="14"/>
      <c r="F67" s="29"/>
      <c r="G67" s="305">
        <f t="shared" ref="G67:P67" si="16">G36*G$7</f>
        <v>0</v>
      </c>
      <c r="H67" s="305">
        <f t="shared" si="16"/>
        <v>0</v>
      </c>
      <c r="I67" s="305">
        <f t="shared" si="16"/>
        <v>0</v>
      </c>
      <c r="J67" s="305">
        <f t="shared" si="16"/>
        <v>0</v>
      </c>
      <c r="K67" s="305">
        <f t="shared" si="16"/>
        <v>0</v>
      </c>
      <c r="L67" s="305">
        <f t="shared" si="16"/>
        <v>0</v>
      </c>
      <c r="M67" s="305">
        <f t="shared" si="16"/>
        <v>0</v>
      </c>
      <c r="N67" s="305">
        <f t="shared" si="16"/>
        <v>0</v>
      </c>
      <c r="O67" s="305">
        <f t="shared" si="16"/>
        <v>0</v>
      </c>
      <c r="P67" s="305">
        <f t="shared" si="16"/>
        <v>0</v>
      </c>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14"/>
      <c r="BK67" s="14"/>
      <c r="BL67" s="14"/>
      <c r="BM67" s="14"/>
      <c r="BN67" s="14"/>
      <c r="BO67" s="14"/>
      <c r="BP67" s="14"/>
      <c r="BQ67" s="14"/>
      <c r="BR67" s="14"/>
      <c r="BS67" s="14"/>
      <c r="BT67" s="14"/>
      <c r="BU67" s="14"/>
      <c r="BV67" s="14"/>
      <c r="BW67" s="14"/>
      <c r="BX67" s="14"/>
      <c r="BY67" s="14"/>
      <c r="BZ67" s="14"/>
    </row>
    <row r="68" spans="1:256" ht="12.75" hidden="1" customHeight="1" outlineLevel="1">
      <c r="A68" s="14"/>
      <c r="B68" s="115"/>
      <c r="C68" s="324">
        <f>Asset27</f>
        <v>0</v>
      </c>
      <c r="D68" s="14"/>
      <c r="E68" s="14"/>
      <c r="F68" s="29"/>
      <c r="G68" s="305">
        <f t="shared" ref="G68:P68" si="17">G37*G$7</f>
        <v>0</v>
      </c>
      <c r="H68" s="305">
        <f t="shared" si="17"/>
        <v>0</v>
      </c>
      <c r="I68" s="305">
        <f t="shared" si="17"/>
        <v>0</v>
      </c>
      <c r="J68" s="305">
        <f t="shared" si="17"/>
        <v>0</v>
      </c>
      <c r="K68" s="305">
        <f t="shared" si="17"/>
        <v>0</v>
      </c>
      <c r="L68" s="305">
        <f t="shared" si="17"/>
        <v>0</v>
      </c>
      <c r="M68" s="305">
        <f t="shared" si="17"/>
        <v>0</v>
      </c>
      <c r="N68" s="305">
        <f t="shared" si="17"/>
        <v>0</v>
      </c>
      <c r="O68" s="305">
        <f t="shared" si="17"/>
        <v>0</v>
      </c>
      <c r="P68" s="305">
        <f t="shared" si="17"/>
        <v>0</v>
      </c>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14"/>
      <c r="BK68" s="14"/>
      <c r="BL68" s="14"/>
      <c r="BM68" s="14"/>
      <c r="BN68" s="14"/>
      <c r="BO68" s="14"/>
      <c r="BP68" s="14"/>
      <c r="BQ68" s="14"/>
      <c r="BR68" s="14"/>
      <c r="BS68" s="14"/>
      <c r="BT68" s="14"/>
      <c r="BU68" s="14"/>
      <c r="BV68" s="14"/>
      <c r="BW68" s="14"/>
      <c r="BX68" s="14"/>
      <c r="BY68" s="14"/>
      <c r="BZ68" s="14"/>
    </row>
    <row r="69" spans="1:256" ht="12.75" hidden="1" customHeight="1" outlineLevel="1">
      <c r="A69" s="14"/>
      <c r="B69" s="115"/>
      <c r="C69" s="324">
        <f>Asset28</f>
        <v>0</v>
      </c>
      <c r="D69" s="14"/>
      <c r="E69" s="14"/>
      <c r="F69" s="29"/>
      <c r="G69" s="305">
        <f t="shared" ref="G69:P69" si="18">G38*G$7</f>
        <v>0</v>
      </c>
      <c r="H69" s="305">
        <f t="shared" si="18"/>
        <v>0</v>
      </c>
      <c r="I69" s="305">
        <f t="shared" si="18"/>
        <v>0</v>
      </c>
      <c r="J69" s="305">
        <f t="shared" si="18"/>
        <v>0</v>
      </c>
      <c r="K69" s="305">
        <f t="shared" si="18"/>
        <v>0</v>
      </c>
      <c r="L69" s="305">
        <f t="shared" si="18"/>
        <v>0</v>
      </c>
      <c r="M69" s="305">
        <f t="shared" si="18"/>
        <v>0</v>
      </c>
      <c r="N69" s="305">
        <f t="shared" si="18"/>
        <v>0</v>
      </c>
      <c r="O69" s="305">
        <f t="shared" si="18"/>
        <v>0</v>
      </c>
      <c r="P69" s="305">
        <f t="shared" si="18"/>
        <v>0</v>
      </c>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14"/>
      <c r="BK69" s="14"/>
      <c r="BL69" s="14"/>
      <c r="BM69" s="14"/>
      <c r="BN69" s="14"/>
      <c r="BO69" s="14"/>
      <c r="BP69" s="14"/>
      <c r="BQ69" s="14"/>
      <c r="BR69" s="14"/>
      <c r="BS69" s="14"/>
      <c r="BT69" s="14"/>
      <c r="BU69" s="14"/>
      <c r="BV69" s="14"/>
      <c r="BW69" s="14"/>
      <c r="BX69" s="14"/>
      <c r="BY69" s="14"/>
      <c r="BZ69" s="14"/>
    </row>
    <row r="70" spans="1:256" ht="12.75" hidden="1" customHeight="1" outlineLevel="1">
      <c r="A70" s="14"/>
      <c r="B70" s="115"/>
      <c r="C70" s="324">
        <f>Asset29</f>
        <v>0</v>
      </c>
      <c r="D70" s="14"/>
      <c r="E70" s="14"/>
      <c r="F70" s="29"/>
      <c r="G70" s="305">
        <f t="shared" ref="G70:P70" si="19">G39*G$7</f>
        <v>0</v>
      </c>
      <c r="H70" s="305">
        <f t="shared" si="19"/>
        <v>0</v>
      </c>
      <c r="I70" s="305">
        <f t="shared" si="19"/>
        <v>0</v>
      </c>
      <c r="J70" s="305">
        <f t="shared" si="19"/>
        <v>0</v>
      </c>
      <c r="K70" s="305">
        <f t="shared" si="19"/>
        <v>0</v>
      </c>
      <c r="L70" s="305">
        <f t="shared" si="19"/>
        <v>0</v>
      </c>
      <c r="M70" s="305">
        <f t="shared" si="19"/>
        <v>0</v>
      </c>
      <c r="N70" s="305">
        <f t="shared" si="19"/>
        <v>0</v>
      </c>
      <c r="O70" s="305">
        <f t="shared" si="19"/>
        <v>0</v>
      </c>
      <c r="P70" s="305">
        <f t="shared" si="19"/>
        <v>0</v>
      </c>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14"/>
      <c r="BK70" s="14"/>
      <c r="BL70" s="14"/>
      <c r="BM70" s="14"/>
      <c r="BN70" s="14"/>
      <c r="BO70" s="14"/>
      <c r="BP70" s="14"/>
      <c r="BQ70" s="14"/>
      <c r="BR70" s="14"/>
      <c r="BS70" s="14"/>
      <c r="BT70" s="14"/>
      <c r="BU70" s="14"/>
      <c r="BV70" s="14"/>
      <c r="BW70" s="14"/>
      <c r="BX70" s="14"/>
      <c r="BY70" s="14"/>
      <c r="BZ70" s="14"/>
    </row>
    <row r="71" spans="1:256" ht="12.75" hidden="1" customHeight="1" outlineLevel="1">
      <c r="A71" s="14"/>
      <c r="B71" s="115"/>
      <c r="C71" s="324">
        <f>Asset30</f>
        <v>0</v>
      </c>
      <c r="D71" s="14"/>
      <c r="E71" s="14"/>
      <c r="F71" s="29"/>
      <c r="G71" s="305">
        <f t="shared" ref="G71:P71" si="20">G40*G$7</f>
        <v>0</v>
      </c>
      <c r="H71" s="305">
        <f t="shared" si="20"/>
        <v>0</v>
      </c>
      <c r="I71" s="305">
        <f t="shared" si="20"/>
        <v>0</v>
      </c>
      <c r="J71" s="305">
        <f t="shared" si="20"/>
        <v>0</v>
      </c>
      <c r="K71" s="305">
        <f t="shared" si="20"/>
        <v>0</v>
      </c>
      <c r="L71" s="305">
        <f t="shared" si="20"/>
        <v>0</v>
      </c>
      <c r="M71" s="305">
        <f t="shared" si="20"/>
        <v>0</v>
      </c>
      <c r="N71" s="305">
        <f t="shared" si="20"/>
        <v>0</v>
      </c>
      <c r="O71" s="305">
        <f t="shared" si="20"/>
        <v>0</v>
      </c>
      <c r="P71" s="305">
        <f t="shared" si="20"/>
        <v>0</v>
      </c>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14"/>
      <c r="BK71" s="14"/>
      <c r="BL71" s="14"/>
      <c r="BM71" s="14"/>
      <c r="BN71" s="14"/>
      <c r="BO71" s="14"/>
      <c r="BP71" s="14"/>
      <c r="BQ71" s="14"/>
      <c r="BR71" s="14"/>
      <c r="BS71" s="14"/>
      <c r="BT71" s="14"/>
      <c r="BU71" s="14"/>
      <c r="BV71" s="14"/>
      <c r="BW71" s="14"/>
      <c r="BX71" s="14"/>
      <c r="BY71" s="14"/>
      <c r="BZ71" s="14"/>
    </row>
    <row r="72" spans="1:256" collapsed="1">
      <c r="A72" s="14"/>
      <c r="B72" s="115"/>
      <c r="C72" s="14"/>
      <c r="D72" s="14"/>
      <c r="E72" s="14"/>
      <c r="F72" s="29"/>
      <c r="G72" s="30"/>
      <c r="H72" s="30"/>
      <c r="I72" s="30"/>
      <c r="J72" s="30"/>
      <c r="K72" s="30"/>
      <c r="L72" s="34"/>
      <c r="M72" s="34"/>
      <c r="N72" s="34"/>
      <c r="O72" s="34"/>
      <c r="P72" s="34"/>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14"/>
      <c r="BK72" s="14"/>
      <c r="BL72" s="14"/>
      <c r="BM72" s="14"/>
      <c r="BN72" s="14"/>
      <c r="BO72" s="14"/>
      <c r="BP72" s="14"/>
      <c r="BQ72" s="14"/>
      <c r="BR72" s="14"/>
      <c r="BS72" s="14"/>
      <c r="BT72" s="14"/>
      <c r="BU72" s="14"/>
      <c r="BV72" s="14"/>
      <c r="BW72" s="14"/>
      <c r="BX72" s="14"/>
      <c r="BY72" s="14"/>
      <c r="BZ72" s="14"/>
    </row>
    <row r="73" spans="1:256">
      <c r="A73" s="165"/>
      <c r="B73" s="178" t="str">
        <f>"Asset Values ($m Real "&amp;F4&amp;")"</f>
        <v>Asset Values ($m Real 2011-12)</v>
      </c>
      <c r="C73" s="165"/>
      <c r="D73" s="165"/>
      <c r="E73" s="165"/>
      <c r="F73" s="189"/>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4"/>
      <c r="BL73" s="14"/>
      <c r="BM73" s="14"/>
      <c r="BN73" s="14"/>
      <c r="BO73" s="14"/>
      <c r="BP73" s="14"/>
      <c r="BQ73" s="14"/>
      <c r="BR73" s="14"/>
      <c r="BS73" s="14"/>
      <c r="BT73" s="14"/>
      <c r="BU73" s="14"/>
      <c r="BV73" s="14"/>
      <c r="BW73" s="14"/>
      <c r="BX73" s="14"/>
      <c r="BY73" s="14"/>
      <c r="BZ73" s="14"/>
    </row>
    <row r="74" spans="1:256" s="14" customFormat="1">
      <c r="A74" s="16"/>
      <c r="B74" s="20"/>
      <c r="C74" s="16"/>
      <c r="D74" s="16"/>
      <c r="E74" s="16"/>
      <c r="F74" s="25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row>
    <row r="75" spans="1:256" s="2" customFormat="1">
      <c r="A75" s="16"/>
      <c r="B75" s="3" t="s">
        <v>130</v>
      </c>
      <c r="C75" s="14"/>
      <c r="D75" s="14"/>
      <c r="E75" s="14"/>
      <c r="F75" s="366"/>
      <c r="G75" s="34">
        <f>G88+G101+G114+G127+G140+G153+G166+G179+G192+G205+G218+G231+G244+G257+G270+G283+G296+G309+G322+G335+G348+G361+G374+G387+G400+G413+G426+G439+G452+G465</f>
        <v>207.75962986224854</v>
      </c>
      <c r="H75" s="34">
        <f t="shared" ref="H75:BI75" si="21">H88+H101+H114+H127+H140+H153+H166+H179+H192+H205+H218+H231+H244+H257+H270+H283+H296+H309+H322+H335+H348+H361+H374+H387+H400+H413+H426+H439+H452+H465</f>
        <v>236.19111216995546</v>
      </c>
      <c r="I75" s="34">
        <f t="shared" si="21"/>
        <v>253.91268979359924</v>
      </c>
      <c r="J75" s="34">
        <f t="shared" si="21"/>
        <v>256.62835484970634</v>
      </c>
      <c r="K75" s="34">
        <f t="shared" si="21"/>
        <v>269.91375640361923</v>
      </c>
      <c r="L75" s="34">
        <f t="shared" si="21"/>
        <v>289.08699884231095</v>
      </c>
      <c r="M75" s="34">
        <f t="shared" si="21"/>
        <v>283.28038455005253</v>
      </c>
      <c r="N75" s="34">
        <f t="shared" si="21"/>
        <v>279.96774272985573</v>
      </c>
      <c r="O75" s="34">
        <f t="shared" si="21"/>
        <v>276.30292434252783</v>
      </c>
      <c r="P75" s="34">
        <f t="shared" si="21"/>
        <v>240.39033193844412</v>
      </c>
      <c r="Q75" s="34">
        <f t="shared" si="21"/>
        <v>220.15683281119897</v>
      </c>
      <c r="R75" s="34">
        <f t="shared" si="21"/>
        <v>219.52517442805112</v>
      </c>
      <c r="S75" s="34">
        <f t="shared" si="21"/>
        <v>218.74537725860532</v>
      </c>
      <c r="T75" s="34">
        <f t="shared" si="21"/>
        <v>218.65313962004998</v>
      </c>
      <c r="U75" s="34">
        <f t="shared" si="21"/>
        <v>218.44898377807189</v>
      </c>
      <c r="V75" s="34">
        <f t="shared" si="21"/>
        <v>217.89911700817055</v>
      </c>
      <c r="W75" s="34">
        <f t="shared" si="21"/>
        <v>205.77399921654902</v>
      </c>
      <c r="X75" s="34">
        <f t="shared" si="21"/>
        <v>196.13212823203651</v>
      </c>
      <c r="Y75" s="34">
        <f t="shared" si="21"/>
        <v>193.30306127307705</v>
      </c>
      <c r="Z75" s="34">
        <f t="shared" si="21"/>
        <v>190.81670939226308</v>
      </c>
      <c r="AA75" s="34">
        <f t="shared" si="21"/>
        <v>187.05929599197421</v>
      </c>
      <c r="AB75" s="34">
        <f t="shared" si="21"/>
        <v>187.05929599197421</v>
      </c>
      <c r="AC75" s="34">
        <f t="shared" si="21"/>
        <v>187.05929599197421</v>
      </c>
      <c r="AD75" s="34">
        <f t="shared" si="21"/>
        <v>187.05929599197421</v>
      </c>
      <c r="AE75" s="34">
        <f t="shared" si="21"/>
        <v>186.57840567844286</v>
      </c>
      <c r="AF75" s="34">
        <f t="shared" si="21"/>
        <v>186.42654557943294</v>
      </c>
      <c r="AG75" s="34">
        <f t="shared" si="21"/>
        <v>186.42654557943294</v>
      </c>
      <c r="AH75" s="34">
        <f t="shared" si="21"/>
        <v>186.42654557943294</v>
      </c>
      <c r="AI75" s="34">
        <f t="shared" si="21"/>
        <v>161.42278367867229</v>
      </c>
      <c r="AJ75" s="34">
        <f t="shared" si="21"/>
        <v>130.17126965182052</v>
      </c>
      <c r="AK75" s="34">
        <f t="shared" si="21"/>
        <v>130.17126965182052</v>
      </c>
      <c r="AL75" s="34">
        <f t="shared" si="21"/>
        <v>130.17126965182052</v>
      </c>
      <c r="AM75" s="34">
        <f t="shared" si="21"/>
        <v>130.17126965182052</v>
      </c>
      <c r="AN75" s="34">
        <f t="shared" si="21"/>
        <v>128.31180024342933</v>
      </c>
      <c r="AO75" s="34">
        <f t="shared" si="21"/>
        <v>128.0339484927502</v>
      </c>
      <c r="AP75" s="34">
        <f t="shared" si="21"/>
        <v>60.172165323317586</v>
      </c>
      <c r="AQ75" s="34">
        <f t="shared" si="21"/>
        <v>44.253969271229835</v>
      </c>
      <c r="AR75" s="34">
        <f t="shared" si="21"/>
        <v>44.253969271229835</v>
      </c>
      <c r="AS75" s="34">
        <f t="shared" si="21"/>
        <v>44.253969271229835</v>
      </c>
      <c r="AT75" s="34">
        <f t="shared" si="21"/>
        <v>44.016397661377141</v>
      </c>
      <c r="AU75" s="34">
        <f t="shared" si="21"/>
        <v>44.016397661377141</v>
      </c>
      <c r="AV75" s="34">
        <f t="shared" si="21"/>
        <v>36.397325664320249</v>
      </c>
      <c r="AW75" s="34">
        <f t="shared" si="21"/>
        <v>32.806011365223455</v>
      </c>
      <c r="AX75" s="34">
        <f t="shared" si="21"/>
        <v>30.334613286929052</v>
      </c>
      <c r="AY75" s="34">
        <f t="shared" si="21"/>
        <v>27.739818409738792</v>
      </c>
      <c r="AZ75" s="34">
        <f t="shared" si="21"/>
        <v>24.229672438834719</v>
      </c>
      <c r="BA75" s="34">
        <f t="shared" si="21"/>
        <v>24.228294959786453</v>
      </c>
      <c r="BB75" s="34">
        <f t="shared" si="21"/>
        <v>24.228301047390168</v>
      </c>
      <c r="BC75" s="34">
        <f t="shared" si="21"/>
        <v>24.186025192275526</v>
      </c>
      <c r="BD75" s="34">
        <f t="shared" si="21"/>
        <v>23.69224651849995</v>
      </c>
      <c r="BE75" s="34">
        <f t="shared" si="21"/>
        <v>23.365078819054077</v>
      </c>
      <c r="BF75" s="34">
        <f t="shared" si="21"/>
        <v>17.042937876834308</v>
      </c>
      <c r="BG75" s="34">
        <f t="shared" si="21"/>
        <v>12.661098847464066</v>
      </c>
      <c r="BH75" s="34">
        <f t="shared" si="21"/>
        <v>10.263789636441372</v>
      </c>
      <c r="BI75" s="34">
        <f t="shared" si="21"/>
        <v>4.7039576493278723</v>
      </c>
      <c r="BJ75" s="14"/>
      <c r="BK75" s="14"/>
      <c r="BL75" s="14"/>
      <c r="BM75" s="14"/>
      <c r="BN75" s="14"/>
      <c r="BO75" s="14"/>
      <c r="BP75" s="14"/>
      <c r="BQ75" s="14"/>
      <c r="BR75" s="14"/>
      <c r="BS75" s="14"/>
      <c r="BT75" s="14"/>
      <c r="BU75" s="14"/>
      <c r="BV75" s="14"/>
      <c r="BW75" s="14"/>
      <c r="BX75" s="14"/>
      <c r="BY75" s="14"/>
      <c r="BZ75" s="14"/>
      <c r="CA75" s="410"/>
      <c r="CB75" s="410"/>
      <c r="CC75" s="410"/>
      <c r="CD75" s="410"/>
      <c r="CE75" s="410"/>
      <c r="CF75" s="410"/>
      <c r="CG75" s="410"/>
      <c r="CH75" s="410"/>
      <c r="CI75" s="410"/>
      <c r="CJ75" s="410"/>
      <c r="CK75" s="410"/>
      <c r="CL75" s="410"/>
      <c r="CM75" s="410"/>
      <c r="CN75" s="410"/>
      <c r="CO75" s="410"/>
      <c r="CP75" s="410"/>
      <c r="CQ75" s="410"/>
      <c r="CR75" s="410"/>
      <c r="CS75" s="410"/>
      <c r="CT75" s="410"/>
      <c r="CU75" s="410"/>
      <c r="CV75" s="410"/>
      <c r="CW75" s="410"/>
      <c r="CX75" s="410"/>
      <c r="CY75" s="410"/>
      <c r="CZ75" s="410"/>
      <c r="DA75" s="410"/>
      <c r="DB75" s="410"/>
      <c r="DC75" s="410"/>
      <c r="DD75" s="410"/>
      <c r="DE75" s="410"/>
      <c r="DF75" s="410"/>
      <c r="DG75" s="410"/>
      <c r="DH75" s="410"/>
      <c r="DI75" s="410"/>
      <c r="DJ75" s="410"/>
      <c r="DK75" s="410"/>
      <c r="DL75" s="410"/>
      <c r="DM75" s="410"/>
      <c r="DN75" s="410"/>
      <c r="DO75" s="410"/>
      <c r="DP75" s="410"/>
      <c r="DQ75" s="410"/>
      <c r="DR75" s="410"/>
      <c r="DS75" s="410"/>
      <c r="DT75" s="410"/>
      <c r="DU75" s="410"/>
      <c r="DV75" s="410"/>
      <c r="DW75" s="410"/>
      <c r="DX75" s="410"/>
      <c r="DY75" s="410"/>
      <c r="DZ75" s="410"/>
      <c r="EA75" s="410"/>
      <c r="EB75" s="410"/>
      <c r="EC75" s="410"/>
      <c r="ED75" s="410"/>
      <c r="EE75" s="410"/>
      <c r="EF75" s="410"/>
      <c r="EG75" s="410"/>
      <c r="EH75" s="410"/>
      <c r="EI75" s="410"/>
      <c r="EJ75" s="410"/>
      <c r="EK75" s="410"/>
      <c r="EL75" s="410"/>
      <c r="EM75" s="410"/>
      <c r="EN75" s="410"/>
      <c r="EO75" s="410"/>
      <c r="EP75" s="410"/>
      <c r="EQ75" s="410"/>
      <c r="ER75" s="410"/>
      <c r="ES75" s="410"/>
      <c r="ET75" s="410"/>
      <c r="EU75" s="410"/>
      <c r="EV75" s="410"/>
      <c r="EW75" s="410"/>
      <c r="EX75" s="410"/>
      <c r="EY75" s="410"/>
      <c r="EZ75" s="410"/>
      <c r="FA75" s="410"/>
      <c r="FB75" s="410"/>
      <c r="FC75" s="410"/>
      <c r="FD75" s="410"/>
      <c r="FE75" s="410"/>
      <c r="FF75" s="410"/>
      <c r="FG75" s="410"/>
      <c r="FH75" s="410"/>
      <c r="FI75" s="410"/>
      <c r="FJ75" s="410"/>
      <c r="FK75" s="410"/>
      <c r="FL75" s="410"/>
      <c r="FM75" s="410"/>
      <c r="FN75" s="410"/>
      <c r="FO75" s="410"/>
      <c r="FP75" s="410"/>
      <c r="FQ75" s="410"/>
      <c r="FR75" s="410"/>
      <c r="FS75" s="410"/>
      <c r="FT75" s="410"/>
      <c r="FU75" s="410"/>
      <c r="FV75" s="410"/>
      <c r="FW75" s="410"/>
      <c r="FX75" s="410"/>
      <c r="FY75" s="410"/>
      <c r="FZ75" s="410"/>
      <c r="GA75" s="410"/>
      <c r="GB75" s="410"/>
      <c r="GC75" s="410"/>
      <c r="GD75" s="410"/>
      <c r="GE75" s="410"/>
      <c r="GF75" s="410"/>
      <c r="GG75" s="410"/>
      <c r="GH75" s="410"/>
      <c r="GI75" s="410"/>
      <c r="GJ75" s="410"/>
      <c r="GK75" s="410"/>
      <c r="GL75" s="410"/>
      <c r="GM75" s="410"/>
      <c r="GN75" s="410"/>
      <c r="GO75" s="410"/>
      <c r="GP75" s="410"/>
      <c r="GQ75" s="410"/>
      <c r="GR75" s="410"/>
      <c r="GS75" s="410"/>
      <c r="GT75" s="410"/>
      <c r="GU75" s="410"/>
      <c r="GV75" s="410"/>
      <c r="GW75" s="410"/>
      <c r="GX75" s="410"/>
      <c r="GY75" s="410"/>
      <c r="GZ75" s="410"/>
      <c r="HA75" s="410"/>
      <c r="HB75" s="410"/>
      <c r="HC75" s="410"/>
      <c r="HD75" s="410"/>
      <c r="HE75" s="410"/>
      <c r="HF75" s="410"/>
      <c r="HG75" s="410"/>
      <c r="HH75" s="410"/>
      <c r="HI75" s="410"/>
      <c r="HJ75" s="410"/>
      <c r="HK75" s="410"/>
      <c r="HL75" s="410"/>
      <c r="HM75" s="410"/>
      <c r="HN75" s="410"/>
      <c r="HO75" s="410"/>
      <c r="HP75" s="410"/>
      <c r="HQ75" s="410"/>
      <c r="HR75" s="410"/>
      <c r="HS75" s="410"/>
      <c r="HT75" s="410"/>
      <c r="HU75" s="410"/>
      <c r="HV75" s="410"/>
      <c r="HW75" s="410"/>
      <c r="HX75" s="410"/>
      <c r="HY75" s="410"/>
      <c r="HZ75" s="410"/>
      <c r="IA75" s="410"/>
      <c r="IB75" s="410"/>
      <c r="IC75" s="410"/>
      <c r="ID75" s="410"/>
      <c r="IE75" s="410"/>
      <c r="IF75" s="410"/>
      <c r="IG75" s="410"/>
      <c r="IH75" s="410"/>
      <c r="II75" s="410"/>
      <c r="IJ75" s="410"/>
      <c r="IK75" s="410"/>
      <c r="IL75" s="410"/>
      <c r="IM75" s="410"/>
      <c r="IN75" s="410"/>
      <c r="IO75" s="410"/>
      <c r="IP75" s="410"/>
      <c r="IQ75" s="410"/>
      <c r="IR75" s="410"/>
      <c r="IS75" s="410"/>
      <c r="IT75" s="410"/>
      <c r="IU75" s="410"/>
      <c r="IV75" s="410"/>
    </row>
    <row r="76" spans="1:256" s="2" customFormat="1" ht="12.75" hidden="1" customHeight="1" outlineLevel="2">
      <c r="A76" s="14"/>
      <c r="B76" s="325" t="str">
        <f>C88</f>
        <v>Transmission Lines (OH-inc wood poles)</v>
      </c>
      <c r="C76" s="32"/>
      <c r="D76" s="33" t="s">
        <v>65</v>
      </c>
      <c r="E76" s="32"/>
      <c r="F76" s="371"/>
      <c r="G76" s="154">
        <f>IF(G$3&gt;A1remlife,A1acvalue-SUM($F76:F76),IF(A1remlife="N/A","n/a",A1acvalue/A1remlife))</f>
        <v>83.779979221520378</v>
      </c>
      <c r="H76" s="154">
        <f>IF(H$3&gt;A1remlife,A1acvalue-SUM($F76:G76),IF(A1remlife="N/A","n/a",A1acvalue/A1remlife))</f>
        <v>83.779979221520378</v>
      </c>
      <c r="I76" s="154">
        <f>IF(I$3&gt;A1remlife,A1acvalue-SUM($F76:H76),IF(A1remlife="N/A","n/a",A1acvalue/A1remlife))</f>
        <v>83.779979221520378</v>
      </c>
      <c r="J76" s="154">
        <f>IF(J$3&gt;A1remlife,A1acvalue-SUM($F76:I76),IF(A1remlife="N/A","n/a",A1acvalue/A1remlife))</f>
        <v>83.779979221520378</v>
      </c>
      <c r="K76" s="154">
        <f>IF(K$3&gt;A1remlife,A1acvalue-SUM($F76:J76),IF(A1remlife="N/A","n/a",A1acvalue/A1remlife))</f>
        <v>83.779979221520378</v>
      </c>
      <c r="L76" s="154">
        <f>IF(L$3&gt;A1remlife,A1acvalue-SUM($F76:K76),IF(A1remlife="N/A","n/a",A1acvalue/A1remlife))</f>
        <v>83.779979221520378</v>
      </c>
      <c r="M76" s="154">
        <f>IF(M$3&gt;A1remlife,A1acvalue-SUM($F76:L76),IF(A1remlife="N/A","n/a",A1acvalue/A1remlife))</f>
        <v>83.779979221520378</v>
      </c>
      <c r="N76" s="154">
        <f>IF(N$3&gt;A1remlife,A1acvalue-SUM($F76:M76),IF(A1remlife="N/A","n/a",A1acvalue/A1remlife))</f>
        <v>83.779979221520378</v>
      </c>
      <c r="O76" s="154">
        <f>IF(O$3&gt;A1remlife,A1acvalue-SUM($F76:N76),IF(A1remlife="N/A","n/a",A1acvalue/A1remlife))</f>
        <v>83.779979221520378</v>
      </c>
      <c r="P76" s="154">
        <f>IF(P$3&gt;A1remlife,A1acvalue-SUM($F76:O76),IF(A1remlife="N/A","n/a",A1acvalue/A1remlife))</f>
        <v>83.779979221520378</v>
      </c>
      <c r="Q76" s="154">
        <f>IF(Q$3&gt;A1remlife,A1acvalue-SUM($F76:P76),IF(A1remlife="N/A","n/a",A1acvalue/A1remlife))</f>
        <v>83.779979221520378</v>
      </c>
      <c r="R76" s="154">
        <f>IF(R$3&gt;A1remlife,A1acvalue-SUM($F76:Q76),IF(A1remlife="N/A","n/a",A1acvalue/A1remlife))</f>
        <v>83.779979221520378</v>
      </c>
      <c r="S76" s="154">
        <f>IF(S$3&gt;A1remlife,A1acvalue-SUM($F76:R76),IF(A1remlife="N/A","n/a",A1acvalue/A1remlife))</f>
        <v>83.779979221520378</v>
      </c>
      <c r="T76" s="154">
        <f>IF(T$3&gt;A1remlife,A1acvalue-SUM($F76:S76),IF(A1remlife="N/A","n/a",A1acvalue/A1remlife))</f>
        <v>83.779979221520378</v>
      </c>
      <c r="U76" s="154">
        <f>IF(U$3&gt;A1remlife,A1acvalue-SUM($F76:T76),IF(A1remlife="N/A","n/a",A1acvalue/A1remlife))</f>
        <v>83.779979221520378</v>
      </c>
      <c r="V76" s="154">
        <f>IF(V$3&gt;A1remlife,A1acvalue-SUM($F76:U76),IF(A1remlife="N/A","n/a",A1acvalue/A1remlife))</f>
        <v>83.779979221520378</v>
      </c>
      <c r="W76" s="154">
        <f>IF(W$3&gt;A1remlife,A1acvalue-SUM($F76:V76),IF(A1remlife="N/A","n/a",A1acvalue/A1remlife))</f>
        <v>83.779979221520378</v>
      </c>
      <c r="X76" s="154">
        <f>IF(X$3&gt;A1remlife,A1acvalue-SUM($F76:W76),IF(A1remlife="N/A","n/a",A1acvalue/A1remlife))</f>
        <v>83.779979221520378</v>
      </c>
      <c r="Y76" s="154">
        <f>IF(Y$3&gt;A1remlife,A1acvalue-SUM($F76:X76),IF(A1remlife="N/A","n/a",A1acvalue/A1remlife))</f>
        <v>83.779979221520378</v>
      </c>
      <c r="Z76" s="154">
        <f>IF(Z$3&gt;A1remlife,A1acvalue-SUM($F76:Y76),IF(A1remlife="N/A","n/a",A1acvalue/A1remlife))</f>
        <v>83.779979221520378</v>
      </c>
      <c r="AA76" s="154">
        <f>IF(AA$3&gt;A1remlife,A1acvalue-SUM($F76:Z76),IF(A1remlife="N/A","n/a",A1acvalue/A1remlife))</f>
        <v>83.779979221520378</v>
      </c>
      <c r="AB76" s="154">
        <f>IF(AB$3&gt;A1remlife,A1acvalue-SUM($F76:AA76),IF(A1remlife="N/A","n/a",A1acvalue/A1remlife))</f>
        <v>83.779979221520378</v>
      </c>
      <c r="AC76" s="154">
        <f>IF(AC$3&gt;A1remlife,A1acvalue-SUM($F76:AB76),IF(A1remlife="N/A","n/a",A1acvalue/A1remlife))</f>
        <v>83.779979221520378</v>
      </c>
      <c r="AD76" s="154">
        <f>IF(AD$3&gt;A1remlife,A1acvalue-SUM($F76:AC76),IF(A1remlife="N/A","n/a",A1acvalue/A1remlife))</f>
        <v>83.779979221520378</v>
      </c>
      <c r="AE76" s="154">
        <f>IF(AE$3&gt;A1remlife,A1acvalue-SUM($F76:AD76),IF(A1remlife="N/A","n/a",A1acvalue/A1remlife))</f>
        <v>83.779979221520378</v>
      </c>
      <c r="AF76" s="154">
        <f>IF(AF$3&gt;A1remlife,A1acvalue-SUM($F76:AE76),IF(A1remlife="N/A","n/a",A1acvalue/A1remlife))</f>
        <v>83.779979221520378</v>
      </c>
      <c r="AG76" s="154">
        <f>IF(AG$3&gt;A1remlife,A1acvalue-SUM($F76:AF76),IF(A1remlife="N/A","n/a",A1acvalue/A1remlife))</f>
        <v>83.779979221520378</v>
      </c>
      <c r="AH76" s="154">
        <f>IF(AH$3&gt;A1remlife,A1acvalue-SUM($F76:AG76),IF(A1remlife="N/A","n/a",A1acvalue/A1remlife))</f>
        <v>83.779979221520378</v>
      </c>
      <c r="AI76" s="154">
        <f>IF(AI$3&gt;A1remlife,A1acvalue-SUM($F76:AH76),IF(A1remlife="N/A","n/a",A1acvalue/A1remlife))</f>
        <v>83.779979221520378</v>
      </c>
      <c r="AJ76" s="154">
        <f>IF(AJ$3&gt;A1remlife,A1acvalue-SUM($F76:AI76),IF(A1remlife="N/A","n/a",A1acvalue/A1remlife))</f>
        <v>83.779979221520378</v>
      </c>
      <c r="AK76" s="154">
        <f>IF(AK$3&gt;A1remlife,A1acvalue-SUM($F76:AJ76),IF(A1remlife="N/A","n/a",A1acvalue/A1remlife))</f>
        <v>83.779979221520378</v>
      </c>
      <c r="AL76" s="154">
        <f>IF(AL$3&gt;A1remlife,A1acvalue-SUM($F76:AK76),IF(A1remlife="N/A","n/a",A1acvalue/A1remlife))</f>
        <v>83.779979221520378</v>
      </c>
      <c r="AM76" s="154">
        <f>IF(AM$3&gt;A1remlife,A1acvalue-SUM($F76:AL76),IF(A1remlife="N/A","n/a",A1acvalue/A1remlife))</f>
        <v>83.779979221520378</v>
      </c>
      <c r="AN76" s="154">
        <f>IF(AN$3&gt;A1remlife,A1acvalue-SUM($F76:AM76),IF(A1remlife="N/A","n/a",A1acvalue/A1remlife))</f>
        <v>83.779979221520378</v>
      </c>
      <c r="AO76" s="154">
        <f>IF(AO$3&gt;A1remlife,A1acvalue-SUM($F76:AN76),IF(A1remlife="N/A","n/a",A1acvalue/A1remlife))</f>
        <v>83.779979221520378</v>
      </c>
      <c r="AP76" s="154">
        <f>IF(AP$3&gt;A1remlife,A1acvalue-SUM($F76:AO76),IF(A1remlife="N/A","n/a",A1acvalue/A1remlife))</f>
        <v>15.918196052087751</v>
      </c>
      <c r="AQ76" s="154">
        <f>IF(AQ$3&gt;A1remlife,A1acvalue-SUM($F76:AP76),IF(A1remlife="N/A","n/a",A1acvalue/A1remlife))</f>
        <v>0</v>
      </c>
      <c r="AR76" s="154">
        <f>IF(AR$3&gt;A1remlife,A1acvalue-SUM($F76:AQ76),IF(A1remlife="N/A","n/a",A1acvalue/A1remlife))</f>
        <v>0</v>
      </c>
      <c r="AS76" s="154">
        <f>IF(AS$3&gt;A1remlife,A1acvalue-SUM($F76:AR76),IF(A1remlife="N/A","n/a",A1acvalue/A1remlife))</f>
        <v>0</v>
      </c>
      <c r="AT76" s="154">
        <f>IF(AT$3&gt;A1remlife,A1acvalue-SUM($F76:AS76),IF(A1remlife="N/A","n/a",A1acvalue/A1remlife))</f>
        <v>0</v>
      </c>
      <c r="AU76" s="154">
        <f>IF(AU$3&gt;A1remlife,A1acvalue-SUM($F76:AT76),IF(A1remlife="N/A","n/a",A1acvalue/A1remlife))</f>
        <v>0</v>
      </c>
      <c r="AV76" s="154">
        <f>IF(AV$3&gt;A1remlife,A1acvalue-SUM($F76:AU76),IF(A1remlife="N/A","n/a",A1acvalue/A1remlife))</f>
        <v>0</v>
      </c>
      <c r="AW76" s="154">
        <f>IF(AW$3&gt;A1remlife,A1acvalue-SUM($F76:AV76),IF(A1remlife="N/A","n/a",A1acvalue/A1remlife))</f>
        <v>0</v>
      </c>
      <c r="AX76" s="154">
        <f>IF(AX$3&gt;A1remlife,A1acvalue-SUM($F76:AW76),IF(A1remlife="N/A","n/a",A1acvalue/A1remlife))</f>
        <v>0</v>
      </c>
      <c r="AY76" s="154">
        <f>IF(AY$3&gt;A1remlife,A1acvalue-SUM($F76:AX76),IF(A1remlife="N/A","n/a",A1acvalue/A1remlife))</f>
        <v>0</v>
      </c>
      <c r="AZ76" s="154">
        <f>IF(AZ$3&gt;A1remlife,A1acvalue-SUM($F76:AY76),IF(A1remlife="N/A","n/a",A1acvalue/A1remlife))</f>
        <v>0</v>
      </c>
      <c r="BA76" s="154">
        <f>IF(BA$3&gt;A1remlife,A1acvalue-SUM($F76:AZ76),IF(A1remlife="N/A","n/a",A1acvalue/A1remlife))</f>
        <v>0</v>
      </c>
      <c r="BB76" s="154">
        <f>IF(BB$3&gt;A1remlife,A1acvalue-SUM($F76:BA76),IF(A1remlife="N/A","n/a",A1acvalue/A1remlife))</f>
        <v>0</v>
      </c>
      <c r="BC76" s="154">
        <f>IF(BC$3&gt;A1remlife,A1acvalue-SUM($F76:BB76),IF(A1remlife="N/A","n/a",A1acvalue/A1remlife))</f>
        <v>0</v>
      </c>
      <c r="BD76" s="154">
        <f>IF(BD$3&gt;A1remlife,A1acvalue-SUM($F76:BC76),IF(A1remlife="N/A","n/a",A1acvalue/A1remlife))</f>
        <v>0</v>
      </c>
      <c r="BE76" s="154">
        <f>IF(BE$3&gt;A1remlife,A1acvalue-SUM($F76:BD76),IF(A1remlife="N/A","n/a",A1acvalue/A1remlife))</f>
        <v>0</v>
      </c>
      <c r="BF76" s="154">
        <f>IF(BF$3&gt;A1remlife,A1acvalue-SUM($F76:BE76),IF(A1remlife="N/A","n/a",A1acvalue/A1remlife))</f>
        <v>0</v>
      </c>
      <c r="BG76" s="154">
        <f>IF(BG$3&gt;A1remlife,A1acvalue-SUM($F76:BF76),IF(A1remlife="N/A","n/a",A1acvalue/A1remlife))</f>
        <v>0</v>
      </c>
      <c r="BH76" s="154">
        <f>IF(BH$3&gt;A1remlife,A1acvalue-SUM($F76:BG76),IF(A1remlife="N/A","n/a",A1acvalue/A1remlife))</f>
        <v>0</v>
      </c>
      <c r="BI76" s="154">
        <f>IF(BI$3&gt;A1remlife,A1acvalue-SUM($F76:BH76),IF(A1remlife="N/A","n/a",A1acvalue/A1remlife))</f>
        <v>0</v>
      </c>
      <c r="BJ76" s="14"/>
      <c r="BK76" s="14"/>
      <c r="BL76" s="14"/>
      <c r="BM76" s="14"/>
      <c r="BN76" s="14"/>
      <c r="BO76" s="14"/>
      <c r="BP76" s="14"/>
      <c r="BQ76" s="14"/>
      <c r="BR76" s="14"/>
      <c r="BS76" s="14"/>
      <c r="BT76" s="14"/>
      <c r="BU76" s="14"/>
      <c r="BV76" s="14"/>
      <c r="BW76" s="14"/>
      <c r="BX76" s="14"/>
      <c r="BY76" s="14"/>
      <c r="BZ76" s="14"/>
      <c r="CA76" s="410"/>
      <c r="CB76" s="410"/>
      <c r="CC76" s="410"/>
      <c r="CD76" s="410"/>
      <c r="CE76" s="410"/>
      <c r="CF76" s="410"/>
      <c r="CG76" s="410"/>
      <c r="CH76" s="410"/>
      <c r="CI76" s="410"/>
      <c r="CJ76" s="410"/>
      <c r="CK76" s="410"/>
      <c r="CL76" s="410"/>
      <c r="CM76" s="410"/>
      <c r="CN76" s="410"/>
      <c r="CO76" s="410"/>
      <c r="CP76" s="410"/>
      <c r="CQ76" s="410"/>
      <c r="CR76" s="410"/>
      <c r="CS76" s="410"/>
      <c r="CT76" s="410"/>
      <c r="CU76" s="410"/>
      <c r="CV76" s="410"/>
      <c r="CW76" s="410"/>
      <c r="CX76" s="410"/>
      <c r="CY76" s="410"/>
      <c r="CZ76" s="410"/>
      <c r="DA76" s="410"/>
      <c r="DB76" s="410"/>
      <c r="DC76" s="410"/>
      <c r="DD76" s="410"/>
      <c r="DE76" s="410"/>
      <c r="DF76" s="410"/>
      <c r="DG76" s="410"/>
      <c r="DH76" s="410"/>
      <c r="DI76" s="410"/>
      <c r="DJ76" s="410"/>
      <c r="DK76" s="410"/>
      <c r="DL76" s="410"/>
      <c r="DM76" s="410"/>
      <c r="DN76" s="410"/>
      <c r="DO76" s="410"/>
      <c r="DP76" s="410"/>
      <c r="DQ76" s="410"/>
      <c r="DR76" s="410"/>
      <c r="DS76" s="410"/>
      <c r="DT76" s="410"/>
      <c r="DU76" s="410"/>
      <c r="DV76" s="410"/>
      <c r="DW76" s="410"/>
      <c r="DX76" s="410"/>
      <c r="DY76" s="410"/>
      <c r="DZ76" s="410"/>
      <c r="EA76" s="410"/>
      <c r="EB76" s="410"/>
      <c r="EC76" s="410"/>
      <c r="ED76" s="410"/>
      <c r="EE76" s="410"/>
      <c r="EF76" s="410"/>
      <c r="EG76" s="410"/>
      <c r="EH76" s="410"/>
      <c r="EI76" s="410"/>
      <c r="EJ76" s="410"/>
      <c r="EK76" s="410"/>
      <c r="EL76" s="410"/>
      <c r="EM76" s="410"/>
      <c r="EN76" s="410"/>
      <c r="EO76" s="410"/>
      <c r="EP76" s="410"/>
      <c r="EQ76" s="410"/>
      <c r="ER76" s="410"/>
      <c r="ES76" s="410"/>
      <c r="ET76" s="410"/>
      <c r="EU76" s="410"/>
      <c r="EV76" s="410"/>
      <c r="EW76" s="410"/>
      <c r="EX76" s="410"/>
      <c r="EY76" s="410"/>
      <c r="EZ76" s="410"/>
      <c r="FA76" s="410"/>
      <c r="FB76" s="410"/>
      <c r="FC76" s="410"/>
      <c r="FD76" s="410"/>
      <c r="FE76" s="410"/>
      <c r="FF76" s="410"/>
      <c r="FG76" s="410"/>
      <c r="FH76" s="410"/>
      <c r="FI76" s="410"/>
      <c r="FJ76" s="410"/>
      <c r="FK76" s="410"/>
      <c r="FL76" s="410"/>
      <c r="FM76" s="410"/>
      <c r="FN76" s="410"/>
      <c r="FO76" s="410"/>
      <c r="FP76" s="410"/>
      <c r="FQ76" s="410"/>
      <c r="FR76" s="410"/>
      <c r="FS76" s="410"/>
      <c r="FT76" s="410"/>
      <c r="FU76" s="410"/>
      <c r="FV76" s="410"/>
      <c r="FW76" s="410"/>
      <c r="FX76" s="410"/>
      <c r="FY76" s="410"/>
      <c r="FZ76" s="410"/>
      <c r="GA76" s="410"/>
      <c r="GB76" s="410"/>
      <c r="GC76" s="410"/>
      <c r="GD76" s="410"/>
      <c r="GE76" s="410"/>
      <c r="GF76" s="410"/>
      <c r="GG76" s="410"/>
      <c r="GH76" s="410"/>
      <c r="GI76" s="410"/>
      <c r="GJ76" s="410"/>
      <c r="GK76" s="410"/>
      <c r="GL76" s="410"/>
      <c r="GM76" s="410"/>
      <c r="GN76" s="410"/>
      <c r="GO76" s="410"/>
      <c r="GP76" s="410"/>
      <c r="GQ76" s="410"/>
      <c r="GR76" s="410"/>
      <c r="GS76" s="410"/>
      <c r="GT76" s="410"/>
      <c r="GU76" s="410"/>
      <c r="GV76" s="410"/>
      <c r="GW76" s="410"/>
      <c r="GX76" s="410"/>
      <c r="GY76" s="410"/>
      <c r="GZ76" s="410"/>
      <c r="HA76" s="410"/>
      <c r="HB76" s="410"/>
      <c r="HC76" s="410"/>
      <c r="HD76" s="410"/>
      <c r="HE76" s="410"/>
      <c r="HF76" s="410"/>
      <c r="HG76" s="410"/>
      <c r="HH76" s="410"/>
      <c r="HI76" s="410"/>
      <c r="HJ76" s="410"/>
      <c r="HK76" s="410"/>
      <c r="HL76" s="410"/>
      <c r="HM76" s="410"/>
      <c r="HN76" s="410"/>
      <c r="HO76" s="410"/>
      <c r="HP76" s="410"/>
      <c r="HQ76" s="410"/>
      <c r="HR76" s="410"/>
      <c r="HS76" s="410"/>
      <c r="HT76" s="410"/>
      <c r="HU76" s="410"/>
      <c r="HV76" s="410"/>
      <c r="HW76" s="410"/>
      <c r="HX76" s="410"/>
      <c r="HY76" s="410"/>
      <c r="HZ76" s="410"/>
      <c r="IA76" s="410"/>
      <c r="IB76" s="410"/>
      <c r="IC76" s="410"/>
      <c r="ID76" s="410"/>
      <c r="IE76" s="410"/>
      <c r="IF76" s="410"/>
      <c r="IG76" s="410"/>
      <c r="IH76" s="410"/>
      <c r="II76" s="410"/>
      <c r="IJ76" s="410"/>
      <c r="IK76" s="410"/>
      <c r="IL76" s="410"/>
      <c r="IM76" s="410"/>
      <c r="IN76" s="410"/>
      <c r="IO76" s="410"/>
      <c r="IP76" s="410"/>
      <c r="IQ76" s="410"/>
      <c r="IR76" s="410"/>
      <c r="IS76" s="410"/>
      <c r="IT76" s="410"/>
      <c r="IU76" s="410"/>
      <c r="IV76" s="410"/>
    </row>
    <row r="77" spans="1:256" s="2" customFormat="1" ht="12.75" hidden="1" customHeight="1" outlineLevel="2">
      <c r="A77" s="14"/>
      <c r="B77" s="27"/>
      <c r="C77" s="26"/>
      <c r="D77" s="412" t="s">
        <v>198</v>
      </c>
      <c r="E77" s="261">
        <v>0</v>
      </c>
      <c r="F77" s="372"/>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14"/>
      <c r="BK77" s="14"/>
      <c r="BL77" s="14"/>
      <c r="BM77" s="14"/>
      <c r="BN77" s="14"/>
      <c r="BO77" s="14"/>
      <c r="BP77" s="14"/>
      <c r="BQ77" s="14"/>
      <c r="BR77" s="14"/>
      <c r="BS77" s="14"/>
      <c r="BT77" s="14"/>
      <c r="BU77" s="14"/>
      <c r="BV77" s="14"/>
      <c r="BW77" s="14"/>
      <c r="BX77" s="14"/>
      <c r="BY77" s="14"/>
      <c r="BZ77" s="14"/>
      <c r="CA77" s="410"/>
      <c r="CB77" s="410"/>
      <c r="CC77" s="410"/>
      <c r="CD77" s="410"/>
      <c r="CE77" s="410"/>
      <c r="CF77" s="410"/>
      <c r="CG77" s="410"/>
      <c r="CH77" s="410"/>
      <c r="CI77" s="410"/>
      <c r="CJ77" s="410"/>
      <c r="CK77" s="410"/>
      <c r="CL77" s="410"/>
      <c r="CM77" s="410"/>
      <c r="CN77" s="410"/>
      <c r="CO77" s="410"/>
      <c r="CP77" s="410"/>
      <c r="CQ77" s="410"/>
      <c r="CR77" s="410"/>
      <c r="CS77" s="410"/>
      <c r="CT77" s="410"/>
      <c r="CU77" s="410"/>
      <c r="CV77" s="410"/>
      <c r="CW77" s="410"/>
      <c r="CX77" s="410"/>
      <c r="CY77" s="410"/>
      <c r="CZ77" s="410"/>
      <c r="DA77" s="410"/>
      <c r="DB77" s="410"/>
      <c r="DC77" s="410"/>
      <c r="DD77" s="410"/>
      <c r="DE77" s="410"/>
      <c r="DF77" s="410"/>
      <c r="DG77" s="410"/>
      <c r="DH77" s="410"/>
      <c r="DI77" s="410"/>
      <c r="DJ77" s="410"/>
      <c r="DK77" s="410"/>
      <c r="DL77" s="410"/>
      <c r="DM77" s="410"/>
      <c r="DN77" s="410"/>
      <c r="DO77" s="410"/>
      <c r="DP77" s="410"/>
      <c r="DQ77" s="410"/>
      <c r="DR77" s="410"/>
      <c r="DS77" s="410"/>
      <c r="DT77" s="410"/>
      <c r="DU77" s="410"/>
      <c r="DV77" s="410"/>
      <c r="DW77" s="410"/>
      <c r="DX77" s="410"/>
      <c r="DY77" s="410"/>
      <c r="DZ77" s="410"/>
      <c r="EA77" s="410"/>
      <c r="EB77" s="410"/>
      <c r="EC77" s="410"/>
      <c r="ED77" s="410"/>
      <c r="EE77" s="410"/>
      <c r="EF77" s="410"/>
      <c r="EG77" s="410"/>
      <c r="EH77" s="410"/>
      <c r="EI77" s="410"/>
      <c r="EJ77" s="410"/>
      <c r="EK77" s="410"/>
      <c r="EL77" s="410"/>
      <c r="EM77" s="410"/>
      <c r="EN77" s="410"/>
      <c r="EO77" s="410"/>
      <c r="EP77" s="410"/>
      <c r="EQ77" s="410"/>
      <c r="ER77" s="410"/>
      <c r="ES77" s="410"/>
      <c r="ET77" s="410"/>
      <c r="EU77" s="410"/>
      <c r="EV77" s="410"/>
      <c r="EW77" s="410"/>
      <c r="EX77" s="410"/>
      <c r="EY77" s="410"/>
      <c r="EZ77" s="410"/>
      <c r="FA77" s="410"/>
      <c r="FB77" s="410"/>
      <c r="FC77" s="410"/>
      <c r="FD77" s="410"/>
      <c r="FE77" s="410"/>
      <c r="FF77" s="410"/>
      <c r="FG77" s="410"/>
      <c r="FH77" s="410"/>
      <c r="FI77" s="410"/>
      <c r="FJ77" s="410"/>
      <c r="FK77" s="410"/>
      <c r="FL77" s="410"/>
      <c r="FM77" s="410"/>
      <c r="FN77" s="410"/>
      <c r="FO77" s="410"/>
      <c r="FP77" s="410"/>
      <c r="FQ77" s="410"/>
      <c r="FR77" s="410"/>
      <c r="FS77" s="410"/>
      <c r="FT77" s="410"/>
      <c r="FU77" s="410"/>
      <c r="FV77" s="410"/>
      <c r="FW77" s="410"/>
      <c r="FX77" s="410"/>
      <c r="FY77" s="410"/>
      <c r="FZ77" s="410"/>
      <c r="GA77" s="410"/>
      <c r="GB77" s="410"/>
      <c r="GC77" s="410"/>
      <c r="GD77" s="410"/>
      <c r="GE77" s="410"/>
      <c r="GF77" s="410"/>
      <c r="GG77" s="410"/>
      <c r="GH77" s="410"/>
      <c r="GI77" s="410"/>
      <c r="GJ77" s="410"/>
      <c r="GK77" s="410"/>
      <c r="GL77" s="410"/>
      <c r="GM77" s="410"/>
      <c r="GN77" s="410"/>
      <c r="GO77" s="410"/>
      <c r="GP77" s="410"/>
      <c r="GQ77" s="410"/>
      <c r="GR77" s="410"/>
      <c r="GS77" s="410"/>
      <c r="GT77" s="410"/>
      <c r="GU77" s="410"/>
      <c r="GV77" s="410"/>
      <c r="GW77" s="410"/>
      <c r="GX77" s="410"/>
      <c r="GY77" s="410"/>
      <c r="GZ77" s="410"/>
      <c r="HA77" s="410"/>
      <c r="HB77" s="410"/>
      <c r="HC77" s="410"/>
      <c r="HD77" s="410"/>
      <c r="HE77" s="410"/>
      <c r="HF77" s="410"/>
      <c r="HG77" s="410"/>
      <c r="HH77" s="410"/>
      <c r="HI77" s="410"/>
      <c r="HJ77" s="410"/>
      <c r="HK77" s="410"/>
      <c r="HL77" s="410"/>
      <c r="HM77" s="410"/>
      <c r="HN77" s="410"/>
      <c r="HO77" s="410"/>
      <c r="HP77" s="410"/>
      <c r="HQ77" s="410"/>
      <c r="HR77" s="410"/>
      <c r="HS77" s="410"/>
      <c r="HT77" s="410"/>
      <c r="HU77" s="410"/>
      <c r="HV77" s="410"/>
      <c r="HW77" s="410"/>
      <c r="HX77" s="410"/>
      <c r="HY77" s="410"/>
      <c r="HZ77" s="410"/>
      <c r="IA77" s="410"/>
      <c r="IB77" s="410"/>
      <c r="IC77" s="410"/>
      <c r="ID77" s="410"/>
      <c r="IE77" s="410"/>
      <c r="IF77" s="410"/>
      <c r="IG77" s="410"/>
      <c r="IH77" s="410"/>
      <c r="II77" s="410"/>
      <c r="IJ77" s="410"/>
      <c r="IK77" s="410"/>
      <c r="IL77" s="410"/>
      <c r="IM77" s="410"/>
      <c r="IN77" s="410"/>
      <c r="IO77" s="410"/>
      <c r="IP77" s="410"/>
      <c r="IQ77" s="410"/>
      <c r="IR77" s="410"/>
      <c r="IS77" s="410"/>
      <c r="IT77" s="410"/>
      <c r="IU77" s="410"/>
      <c r="IV77" s="410"/>
    </row>
    <row r="78" spans="1:256" s="2" customFormat="1" ht="12.75" hidden="1" customHeight="1" outlineLevel="2">
      <c r="A78" s="14"/>
      <c r="B78" s="27"/>
      <c r="C78" s="26"/>
      <c r="D78" s="413"/>
      <c r="E78" s="261">
        <v>1</v>
      </c>
      <c r="F78" s="372"/>
      <c r="G78" s="268"/>
      <c r="H78" s="155">
        <f>IF(A1stdlife="n/a","n/a",IF(H$3&gt;(A1stdlife+$E78),(Input!$G$211*(1+rvanilla)^0.5)-SUM($G78:G78),(Input!$G$211*(1+rvanilla)^0.5)/A1stdlife))</f>
        <v>6.3221409422197681</v>
      </c>
      <c r="I78" s="155">
        <f>IF(A1stdlife="n/a","n/a",IF(I$3&gt;(A1stdlife+$E78),(Input!$G$211*(1+rvanilla)^0.5)-SUM($G78:H78),(Input!$G$211*(1+rvanilla)^0.5)/A1stdlife))</f>
        <v>6.3221409422197681</v>
      </c>
      <c r="J78" s="155">
        <f>IF(A1stdlife="n/a","n/a",IF(J$3&gt;(A1stdlife+$E78),(Input!$G$211*(1+rvanilla)^0.5)-SUM($G78:I78),(Input!$G$211*(1+rvanilla)^0.5)/A1stdlife))</f>
        <v>6.3221409422197681</v>
      </c>
      <c r="K78" s="155">
        <f>IF(A1stdlife="n/a","n/a",IF(K$3&gt;(A1stdlife+$E78),(Input!$G$211*(1+rvanilla)^0.5)-SUM($G78:J78),(Input!$G$211*(1+rvanilla)^0.5)/A1stdlife))</f>
        <v>6.3221409422197681</v>
      </c>
      <c r="L78" s="155">
        <f>IF(A1stdlife="n/a","n/a",IF(L$3&gt;(A1stdlife+$E78),(Input!$G$211*(1+rvanilla)^0.5)-SUM($G78:K78),(Input!$G$211*(1+rvanilla)^0.5)/A1stdlife))</f>
        <v>6.3221409422197681</v>
      </c>
      <c r="M78" s="155">
        <f>IF(A1stdlife="n/a","n/a",IF(M$3&gt;(A1stdlife+$E78),(Input!$G$211*(1+rvanilla)^0.5)-SUM($G78:L78),(Input!$G$211*(1+rvanilla)^0.5)/A1stdlife))</f>
        <v>6.3221409422197681</v>
      </c>
      <c r="N78" s="155">
        <f>IF(A1stdlife="n/a","n/a",IF(N$3&gt;(A1stdlife+$E78),(Input!$G$211*(1+rvanilla)^0.5)-SUM($G78:M78),(Input!$G$211*(1+rvanilla)^0.5)/A1stdlife))</f>
        <v>6.3221409422197681</v>
      </c>
      <c r="O78" s="155">
        <f>IF(A1stdlife="n/a","n/a",IF(O$3&gt;(A1stdlife+$E78),(Input!$G$211*(1+rvanilla)^0.5)-SUM($G78:N78),(Input!$G$211*(1+rvanilla)^0.5)/A1stdlife))</f>
        <v>6.3221409422197681</v>
      </c>
      <c r="P78" s="155">
        <f>IF(A1stdlife="n/a","n/a",IF(P$3&gt;(A1stdlife+$E78),(Input!$G$211*(1+rvanilla)^0.5)-SUM($G78:O78),(Input!$G$211*(1+rvanilla)^0.5)/A1stdlife))</f>
        <v>6.3221409422197681</v>
      </c>
      <c r="Q78" s="155">
        <f>IF(A1stdlife="n/a","n/a",IF(Q$3&gt;(A1stdlife+$E78),(Input!$G$211*(1+rvanilla)^0.5)-SUM($G78:P78),(Input!$G$211*(1+rvanilla)^0.5)/A1stdlife))</f>
        <v>6.3221409422197681</v>
      </c>
      <c r="R78" s="155">
        <f>IF(A1stdlife="n/a","n/a",IF(R$3&gt;(A1stdlife+$E78),(Input!$G$211*(1+rvanilla)^0.5)-SUM($G78:Q78),(Input!$G$211*(1+rvanilla)^0.5)/A1stdlife))</f>
        <v>6.3221409422197681</v>
      </c>
      <c r="S78" s="155">
        <f>IF(A1stdlife="n/a","n/a",IF(S$3&gt;(A1stdlife+$E78),(Input!$G$211*(1+rvanilla)^0.5)-SUM($G78:R78),(Input!$G$211*(1+rvanilla)^0.5)/A1stdlife))</f>
        <v>6.3221409422197681</v>
      </c>
      <c r="T78" s="155">
        <f>IF(A1stdlife="n/a","n/a",IF(T$3&gt;(A1stdlife+$E78),(Input!$G$211*(1+rvanilla)^0.5)-SUM($G78:S78),(Input!$G$211*(1+rvanilla)^0.5)/A1stdlife))</f>
        <v>6.3221409422197681</v>
      </c>
      <c r="U78" s="155">
        <f>IF(A1stdlife="n/a","n/a",IF(U$3&gt;(A1stdlife+$E78),(Input!$G$211*(1+rvanilla)^0.5)-SUM($G78:T78),(Input!$G$211*(1+rvanilla)^0.5)/A1stdlife))</f>
        <v>6.3221409422197681</v>
      </c>
      <c r="V78" s="155">
        <f>IF(A1stdlife="n/a","n/a",IF(V$3&gt;(A1stdlife+$E78),(Input!$G$211*(1+rvanilla)^0.5)-SUM($G78:U78),(Input!$G$211*(1+rvanilla)^0.5)/A1stdlife))</f>
        <v>6.3221409422197681</v>
      </c>
      <c r="W78" s="155">
        <f>IF(A1stdlife="n/a","n/a",IF(W$3&gt;(A1stdlife+$E78),(Input!$G$211*(1+rvanilla)^0.5)-SUM($G78:V78),(Input!$G$211*(1+rvanilla)^0.5)/A1stdlife))</f>
        <v>6.3221409422197681</v>
      </c>
      <c r="X78" s="155">
        <f>IF(A1stdlife="n/a","n/a",IF(X$3&gt;(A1stdlife+$E78),(Input!$G$211*(1+rvanilla)^0.5)-SUM($G78:W78),(Input!$G$211*(1+rvanilla)^0.5)/A1stdlife))</f>
        <v>6.3221409422197681</v>
      </c>
      <c r="Y78" s="155">
        <f>IF(A1stdlife="n/a","n/a",IF(Y$3&gt;(A1stdlife+$E78),(Input!$G$211*(1+rvanilla)^0.5)-SUM($G78:X78),(Input!$G$211*(1+rvanilla)^0.5)/A1stdlife))</f>
        <v>6.3221409422197681</v>
      </c>
      <c r="Z78" s="155">
        <f>IF(A1stdlife="n/a","n/a",IF(Z$3&gt;(A1stdlife+$E78),(Input!$G$211*(1+rvanilla)^0.5)-SUM($G78:Y78),(Input!$G$211*(1+rvanilla)^0.5)/A1stdlife))</f>
        <v>6.3221409422197681</v>
      </c>
      <c r="AA78" s="155">
        <f>IF(A1stdlife="n/a","n/a",IF(AA$3&gt;(A1stdlife+$E78),(Input!$G$211*(1+rvanilla)^0.5)-SUM($G78:Z78),(Input!$G$211*(1+rvanilla)^0.5)/A1stdlife))</f>
        <v>6.3221409422197681</v>
      </c>
      <c r="AB78" s="155">
        <f>IF(A1stdlife="n/a","n/a",IF(AB$3&gt;(A1stdlife+$E78),(Input!$G$211*(1+rvanilla)^0.5)-SUM($G78:AA78),(Input!$G$211*(1+rvanilla)^0.5)/A1stdlife))</f>
        <v>6.3221409422197681</v>
      </c>
      <c r="AC78" s="155">
        <f>IF(A1stdlife="n/a","n/a",IF(AC$3&gt;(A1stdlife+$E78),(Input!$G$211*(1+rvanilla)^0.5)-SUM($G78:AB78),(Input!$G$211*(1+rvanilla)^0.5)/A1stdlife))</f>
        <v>6.3221409422197681</v>
      </c>
      <c r="AD78" s="155">
        <f>IF(A1stdlife="n/a","n/a",IF(AD$3&gt;(A1stdlife+$E78),(Input!$G$211*(1+rvanilla)^0.5)-SUM($G78:AC78),(Input!$G$211*(1+rvanilla)^0.5)/A1stdlife))</f>
        <v>6.3221409422197681</v>
      </c>
      <c r="AE78" s="155">
        <f>IF(A1stdlife="n/a","n/a",IF(AE$3&gt;(A1stdlife+$E78),(Input!$G$211*(1+rvanilla)^0.5)-SUM($G78:AD78),(Input!$G$211*(1+rvanilla)^0.5)/A1stdlife))</f>
        <v>6.3221409422197681</v>
      </c>
      <c r="AF78" s="155">
        <f>IF(A1stdlife="n/a","n/a",IF(AF$3&gt;(A1stdlife+$E78),(Input!$G$211*(1+rvanilla)^0.5)-SUM($G78:AE78),(Input!$G$211*(1+rvanilla)^0.5)/A1stdlife))</f>
        <v>6.3221409422197681</v>
      </c>
      <c r="AG78" s="155">
        <f>IF(A1stdlife="n/a","n/a",IF(AG$3&gt;(A1stdlife+$E78),(Input!$G$211*(1+rvanilla)^0.5)-SUM($G78:AF78),(Input!$G$211*(1+rvanilla)^0.5)/A1stdlife))</f>
        <v>6.3221409422197681</v>
      </c>
      <c r="AH78" s="155">
        <f>IF(A1stdlife="n/a","n/a",IF(AH$3&gt;(A1stdlife+$E78),(Input!$G$211*(1+rvanilla)^0.5)-SUM($G78:AG78),(Input!$G$211*(1+rvanilla)^0.5)/A1stdlife))</f>
        <v>6.3221409422197681</v>
      </c>
      <c r="AI78" s="155">
        <f>IF(A1stdlife="n/a","n/a",IF(AI$3&gt;(A1stdlife+$E78),(Input!$G$211*(1+rvanilla)^0.5)-SUM($G78:AH78),(Input!$G$211*(1+rvanilla)^0.5)/A1stdlife))</f>
        <v>6.3221409422197681</v>
      </c>
      <c r="AJ78" s="155">
        <f>IF(A1stdlife="n/a","n/a",IF(AJ$3&gt;(A1stdlife+$E78),(Input!$G$211*(1+rvanilla)^0.5)-SUM($G78:AI78),(Input!$G$211*(1+rvanilla)^0.5)/A1stdlife))</f>
        <v>6.3221409422197681</v>
      </c>
      <c r="AK78" s="155">
        <f>IF(A1stdlife="n/a","n/a",IF(AK$3&gt;(A1stdlife+$E78),(Input!$G$211*(1+rvanilla)^0.5)-SUM($G78:AJ78),(Input!$G$211*(1+rvanilla)^0.5)/A1stdlife))</f>
        <v>6.3221409422197681</v>
      </c>
      <c r="AL78" s="155">
        <f>IF(A1stdlife="n/a","n/a",IF(AL$3&gt;(A1stdlife+$E78),(Input!$G$211*(1+rvanilla)^0.5)-SUM($G78:AK78),(Input!$G$211*(1+rvanilla)^0.5)/A1stdlife))</f>
        <v>6.3221409422197681</v>
      </c>
      <c r="AM78" s="155">
        <f>IF(A1stdlife="n/a","n/a",IF(AM$3&gt;(A1stdlife+$E78),(Input!$G$211*(1+rvanilla)^0.5)-SUM($G78:AL78),(Input!$G$211*(1+rvanilla)^0.5)/A1stdlife))</f>
        <v>6.3221409422197681</v>
      </c>
      <c r="AN78" s="155">
        <f>IF(A1stdlife="n/a","n/a",IF(AN$3&gt;(A1stdlife+$E78),(Input!$G$211*(1+rvanilla)^0.5)-SUM($G78:AM78),(Input!$G$211*(1+rvanilla)^0.5)/A1stdlife))</f>
        <v>6.3221409422197681</v>
      </c>
      <c r="AO78" s="155">
        <f>IF(A1stdlife="n/a","n/a",IF(AO$3&gt;(A1stdlife+$E78),(Input!$G$211*(1+rvanilla)^0.5)-SUM($G78:AN78),(Input!$G$211*(1+rvanilla)^0.5)/A1stdlife))</f>
        <v>6.3221409422197681</v>
      </c>
      <c r="AP78" s="155">
        <f>IF(A1stdlife="n/a","n/a",IF(AP$3&gt;(A1stdlife+$E78),(Input!$G$211*(1+rvanilla)^0.5)-SUM($G78:AO78),(Input!$G$211*(1+rvanilla)^0.5)/A1stdlife))</f>
        <v>6.3221409422197681</v>
      </c>
      <c r="AQ78" s="155">
        <f>IF(A1stdlife="n/a","n/a",IF(AQ$3&gt;(A1stdlife+$E78),(Input!$G$211*(1+rvanilla)^0.5)-SUM($G78:AP78),(Input!$G$211*(1+rvanilla)^0.5)/A1stdlife))</f>
        <v>6.3221409422197681</v>
      </c>
      <c r="AR78" s="155">
        <f>IF(A1stdlife="n/a","n/a",IF(AR$3&gt;(A1stdlife+$E78),(Input!$G$211*(1+rvanilla)^0.5)-SUM($G78:AQ78),(Input!$G$211*(1+rvanilla)^0.5)/A1stdlife))</f>
        <v>6.3221409422197681</v>
      </c>
      <c r="AS78" s="155">
        <f>IF(A1stdlife="n/a","n/a",IF(AS$3&gt;(A1stdlife+$E78),(Input!$G$211*(1+rvanilla)^0.5)-SUM($G78:AR78),(Input!$G$211*(1+rvanilla)^0.5)/A1stdlife))</f>
        <v>6.3221409422197681</v>
      </c>
      <c r="AT78" s="155">
        <f>IF(A1stdlife="n/a","n/a",IF(AT$3&gt;(A1stdlife+$E78),(Input!$G$211*(1+rvanilla)^0.5)-SUM($G78:AS78),(Input!$G$211*(1+rvanilla)^0.5)/A1stdlife))</f>
        <v>6.3221409422197681</v>
      </c>
      <c r="AU78" s="155">
        <f>IF(A1stdlife="n/a","n/a",IF(AU$3&gt;(A1stdlife+$E78),(Input!$G$211*(1+rvanilla)^0.5)-SUM($G78:AT78),(Input!$G$211*(1+rvanilla)^0.5)/A1stdlife))</f>
        <v>6.3221409422197681</v>
      </c>
      <c r="AV78" s="155">
        <f>IF(A1stdlife="n/a","n/a",IF(AV$3&gt;(A1stdlife+$E78),(Input!$G$211*(1+rvanilla)^0.5)-SUM($G78:AU78),(Input!$G$211*(1+rvanilla)^0.5)/A1stdlife))</f>
        <v>6.3221409422197681</v>
      </c>
      <c r="AW78" s="155">
        <f>IF(A1stdlife="n/a","n/a",IF(AW$3&gt;(A1stdlife+$E78),(Input!$G$211*(1+rvanilla)^0.5)-SUM($G78:AV78),(Input!$G$211*(1+rvanilla)^0.5)/A1stdlife))</f>
        <v>6.3221409422197681</v>
      </c>
      <c r="AX78" s="155">
        <f>IF(A1stdlife="n/a","n/a",IF(AX$3&gt;(A1stdlife+$E78),(Input!$G$211*(1+rvanilla)^0.5)-SUM($G78:AW78),(Input!$G$211*(1+rvanilla)^0.5)/A1stdlife))</f>
        <v>6.3221409422197681</v>
      </c>
      <c r="AY78" s="155">
        <f>IF(A1stdlife="n/a","n/a",IF(AY$3&gt;(A1stdlife+$E78),(Input!$G$211*(1+rvanilla)^0.5)-SUM($G78:AX78),(Input!$G$211*(1+rvanilla)^0.5)/A1stdlife))</f>
        <v>6.3221409422197681</v>
      </c>
      <c r="AZ78" s="155">
        <f>IF(A1stdlife="n/a","n/a",IF(AZ$3&gt;(A1stdlife+$E78),(Input!$G$211*(1+rvanilla)^0.5)-SUM($G78:AY78),(Input!$G$211*(1+rvanilla)^0.5)/A1stdlife))</f>
        <v>6.3221409422197681</v>
      </c>
      <c r="BA78" s="155">
        <f>IF(A1stdlife="n/a","n/a",IF(BA$3&gt;(A1stdlife+$E78),(Input!$G$211*(1+rvanilla)^0.5)-SUM($G78:AZ78),(Input!$G$211*(1+rvanilla)^0.5)/A1stdlife))</f>
        <v>6.3221409422197681</v>
      </c>
      <c r="BB78" s="155">
        <f>IF(A1stdlife="n/a","n/a",IF(BB$3&gt;(A1stdlife+$E78),(Input!$G$211*(1+rvanilla)^0.5)-SUM($G78:BA78),(Input!$G$211*(1+rvanilla)^0.5)/A1stdlife))</f>
        <v>6.3221409422197681</v>
      </c>
      <c r="BC78" s="155">
        <f>IF(A1stdlife="n/a","n/a",IF(BC$3&gt;(A1stdlife+$E78),(Input!$G$211*(1+rvanilla)^0.5)-SUM($G78:BB78),(Input!$G$211*(1+rvanilla)^0.5)/A1stdlife))</f>
        <v>6.3221409422197681</v>
      </c>
      <c r="BD78" s="155">
        <f>IF(A1stdlife="n/a","n/a",IF(BD$3&gt;(A1stdlife+$E78),(Input!$G$211*(1+rvanilla)^0.5)-SUM($G78:BC78),(Input!$G$211*(1+rvanilla)^0.5)/A1stdlife))</f>
        <v>6.3221409422197681</v>
      </c>
      <c r="BE78" s="155">
        <f>IF(A1stdlife="n/a","n/a",IF(BE$3&gt;(A1stdlife+$E78),(Input!$G$211*(1+rvanilla)^0.5)-SUM($G78:BD78),(Input!$G$211*(1+rvanilla)^0.5)/A1stdlife))</f>
        <v>6.3221409422197681</v>
      </c>
      <c r="BF78" s="155">
        <f>IF(A1stdlife="n/a","n/a",IF(BF$3&gt;(A1stdlife+$E78),(Input!$G$211*(1+rvanilla)^0.5)-SUM($G78:BE78),(Input!$G$211*(1+rvanilla)^0.5)/A1stdlife))</f>
        <v>0</v>
      </c>
      <c r="BG78" s="155">
        <f>IF(A1stdlife="n/a","n/a",IF(BG$3&gt;(A1stdlife+$E78),(Input!$G$211*(1+rvanilla)^0.5)-SUM($G78:BF78),(Input!$G$211*(1+rvanilla)^0.5)/A1stdlife))</f>
        <v>0</v>
      </c>
      <c r="BH78" s="155">
        <f>IF(A1stdlife="n/a","n/a",IF(BH$3&gt;(A1stdlife+$E78),(Input!$G$211*(1+rvanilla)^0.5)-SUM($G78:BG78),(Input!$G$211*(1+rvanilla)^0.5)/A1stdlife))</f>
        <v>0</v>
      </c>
      <c r="BI78" s="155">
        <f>IF(A1stdlife="n/a","n/a",IF(BI$3&gt;(A1stdlife+$E78),(Input!$G$211*(1+rvanilla)^0.5)-SUM($G78:BH78),(Input!$G$211*(1+rvanilla)^0.5)/A1stdlife))</f>
        <v>0</v>
      </c>
      <c r="BJ78" s="14"/>
      <c r="BK78" s="14"/>
      <c r="BL78" s="14"/>
      <c r="BM78" s="14"/>
      <c r="BN78" s="14"/>
      <c r="BO78" s="14"/>
      <c r="BP78" s="14"/>
      <c r="BQ78" s="14"/>
      <c r="BR78" s="14"/>
      <c r="BS78" s="14"/>
      <c r="BT78" s="14"/>
      <c r="BU78" s="14"/>
      <c r="BV78" s="14"/>
      <c r="BW78" s="14"/>
      <c r="BX78" s="14"/>
      <c r="BY78" s="14"/>
      <c r="BZ78" s="14"/>
      <c r="CA78" s="410"/>
      <c r="CB78" s="410"/>
      <c r="CC78" s="410"/>
      <c r="CD78" s="410"/>
      <c r="CE78" s="410"/>
      <c r="CF78" s="410"/>
      <c r="CG78" s="410"/>
      <c r="CH78" s="410"/>
      <c r="CI78" s="410"/>
      <c r="CJ78" s="410"/>
      <c r="CK78" s="410"/>
      <c r="CL78" s="410"/>
      <c r="CM78" s="410"/>
      <c r="CN78" s="410"/>
      <c r="CO78" s="410"/>
      <c r="CP78" s="410"/>
      <c r="CQ78" s="410"/>
      <c r="CR78" s="410"/>
      <c r="CS78" s="410"/>
      <c r="CT78" s="410"/>
      <c r="CU78" s="410"/>
      <c r="CV78" s="410"/>
      <c r="CW78" s="410"/>
      <c r="CX78" s="410"/>
      <c r="CY78" s="410"/>
      <c r="CZ78" s="410"/>
      <c r="DA78" s="410"/>
      <c r="DB78" s="410"/>
      <c r="DC78" s="410"/>
      <c r="DD78" s="410"/>
      <c r="DE78" s="410"/>
      <c r="DF78" s="410"/>
      <c r="DG78" s="410"/>
      <c r="DH78" s="410"/>
      <c r="DI78" s="410"/>
      <c r="DJ78" s="410"/>
      <c r="DK78" s="410"/>
      <c r="DL78" s="410"/>
      <c r="DM78" s="410"/>
      <c r="DN78" s="410"/>
      <c r="DO78" s="410"/>
      <c r="DP78" s="410"/>
      <c r="DQ78" s="410"/>
      <c r="DR78" s="410"/>
      <c r="DS78" s="410"/>
      <c r="DT78" s="410"/>
      <c r="DU78" s="410"/>
      <c r="DV78" s="410"/>
      <c r="DW78" s="410"/>
      <c r="DX78" s="410"/>
      <c r="DY78" s="410"/>
      <c r="DZ78" s="410"/>
      <c r="EA78" s="410"/>
      <c r="EB78" s="410"/>
      <c r="EC78" s="410"/>
      <c r="ED78" s="410"/>
      <c r="EE78" s="410"/>
      <c r="EF78" s="410"/>
      <c r="EG78" s="410"/>
      <c r="EH78" s="410"/>
      <c r="EI78" s="410"/>
      <c r="EJ78" s="410"/>
      <c r="EK78" s="410"/>
      <c r="EL78" s="410"/>
      <c r="EM78" s="410"/>
      <c r="EN78" s="410"/>
      <c r="EO78" s="410"/>
      <c r="EP78" s="410"/>
      <c r="EQ78" s="410"/>
      <c r="ER78" s="410"/>
      <c r="ES78" s="410"/>
      <c r="ET78" s="410"/>
      <c r="EU78" s="410"/>
      <c r="EV78" s="410"/>
      <c r="EW78" s="410"/>
      <c r="EX78" s="410"/>
      <c r="EY78" s="410"/>
      <c r="EZ78" s="410"/>
      <c r="FA78" s="410"/>
      <c r="FB78" s="410"/>
      <c r="FC78" s="410"/>
      <c r="FD78" s="410"/>
      <c r="FE78" s="410"/>
      <c r="FF78" s="410"/>
      <c r="FG78" s="410"/>
      <c r="FH78" s="410"/>
      <c r="FI78" s="410"/>
      <c r="FJ78" s="410"/>
      <c r="FK78" s="410"/>
      <c r="FL78" s="410"/>
      <c r="FM78" s="410"/>
      <c r="FN78" s="410"/>
      <c r="FO78" s="410"/>
      <c r="FP78" s="410"/>
      <c r="FQ78" s="410"/>
      <c r="FR78" s="410"/>
      <c r="FS78" s="410"/>
      <c r="FT78" s="410"/>
      <c r="FU78" s="410"/>
      <c r="FV78" s="410"/>
      <c r="FW78" s="410"/>
      <c r="FX78" s="410"/>
      <c r="FY78" s="410"/>
      <c r="FZ78" s="410"/>
      <c r="GA78" s="410"/>
      <c r="GB78" s="410"/>
      <c r="GC78" s="410"/>
      <c r="GD78" s="410"/>
      <c r="GE78" s="410"/>
      <c r="GF78" s="410"/>
      <c r="GG78" s="410"/>
      <c r="GH78" s="410"/>
      <c r="GI78" s="410"/>
      <c r="GJ78" s="410"/>
      <c r="GK78" s="410"/>
      <c r="GL78" s="410"/>
      <c r="GM78" s="410"/>
      <c r="GN78" s="410"/>
      <c r="GO78" s="410"/>
      <c r="GP78" s="410"/>
      <c r="GQ78" s="410"/>
      <c r="GR78" s="410"/>
      <c r="GS78" s="410"/>
      <c r="GT78" s="410"/>
      <c r="GU78" s="410"/>
      <c r="GV78" s="410"/>
      <c r="GW78" s="410"/>
      <c r="GX78" s="410"/>
      <c r="GY78" s="410"/>
      <c r="GZ78" s="410"/>
      <c r="HA78" s="410"/>
      <c r="HB78" s="410"/>
      <c r="HC78" s="410"/>
      <c r="HD78" s="410"/>
      <c r="HE78" s="410"/>
      <c r="HF78" s="410"/>
      <c r="HG78" s="410"/>
      <c r="HH78" s="410"/>
      <c r="HI78" s="410"/>
      <c r="HJ78" s="410"/>
      <c r="HK78" s="410"/>
      <c r="HL78" s="410"/>
      <c r="HM78" s="410"/>
      <c r="HN78" s="410"/>
      <c r="HO78" s="410"/>
      <c r="HP78" s="410"/>
      <c r="HQ78" s="410"/>
      <c r="HR78" s="410"/>
      <c r="HS78" s="410"/>
      <c r="HT78" s="410"/>
      <c r="HU78" s="410"/>
      <c r="HV78" s="410"/>
      <c r="HW78" s="410"/>
      <c r="HX78" s="410"/>
      <c r="HY78" s="410"/>
      <c r="HZ78" s="410"/>
      <c r="IA78" s="410"/>
      <c r="IB78" s="410"/>
      <c r="IC78" s="410"/>
      <c r="ID78" s="410"/>
      <c r="IE78" s="410"/>
      <c r="IF78" s="410"/>
      <c r="IG78" s="410"/>
      <c r="IH78" s="410"/>
      <c r="II78" s="410"/>
      <c r="IJ78" s="410"/>
      <c r="IK78" s="410"/>
      <c r="IL78" s="410"/>
      <c r="IM78" s="410"/>
      <c r="IN78" s="410"/>
      <c r="IO78" s="410"/>
      <c r="IP78" s="410"/>
      <c r="IQ78" s="410"/>
      <c r="IR78" s="410"/>
      <c r="IS78" s="410"/>
      <c r="IT78" s="410"/>
      <c r="IU78" s="410"/>
      <c r="IV78" s="410"/>
    </row>
    <row r="79" spans="1:256" s="2" customFormat="1" ht="12.75" hidden="1" customHeight="1" outlineLevel="2">
      <c r="A79" s="14"/>
      <c r="B79" s="27"/>
      <c r="C79" s="26"/>
      <c r="D79" s="413"/>
      <c r="E79" s="261">
        <v>2</v>
      </c>
      <c r="F79" s="372"/>
      <c r="G79" s="269"/>
      <c r="H79" s="270"/>
      <c r="I79" s="155">
        <f>IF(A1stdlife="n/a","n/a",IF(I$3&gt;(A1stdlife+$E79),(Input!$H$211*(1+rvanilla)^0.5)-SUM($H79:H79),(Input!$H$211*(1+rvanilla)^0.5)/A1stdlife))</f>
        <v>4.3818390293703571</v>
      </c>
      <c r="J79" s="155">
        <f>IF(A1stdlife="n/a","n/a",IF(J$3&gt;(A1stdlife+$E79),(Input!$H$211*(1+rvanilla)^0.5)-SUM($H79:I79),(Input!$H$211*(1+rvanilla)^0.5)/A1stdlife))</f>
        <v>4.3818390293703571</v>
      </c>
      <c r="K79" s="155">
        <f>IF(A1stdlife="n/a","n/a",IF(K$3&gt;(A1stdlife+$E79),(Input!$H$211*(1+rvanilla)^0.5)-SUM($H79:J79),(Input!$H$211*(1+rvanilla)^0.5)/A1stdlife))</f>
        <v>4.3818390293703571</v>
      </c>
      <c r="L79" s="155">
        <f>IF(A1stdlife="n/a","n/a",IF(L$3&gt;(A1stdlife+$E79),(Input!$H$211*(1+rvanilla)^0.5)-SUM($H79:K79),(Input!$H$211*(1+rvanilla)^0.5)/A1stdlife))</f>
        <v>4.3818390293703571</v>
      </c>
      <c r="M79" s="155">
        <f>IF(A1stdlife="n/a","n/a",IF(M$3&gt;(A1stdlife+$E79),(Input!$H$211*(1+rvanilla)^0.5)-SUM($H79:L79),(Input!$H$211*(1+rvanilla)^0.5)/A1stdlife))</f>
        <v>4.3818390293703571</v>
      </c>
      <c r="N79" s="155">
        <f>IF(A1stdlife="n/a","n/a",IF(N$3&gt;(A1stdlife+$E79),(Input!$H$211*(1+rvanilla)^0.5)-SUM($H79:M79),(Input!$H$211*(1+rvanilla)^0.5)/A1stdlife))</f>
        <v>4.3818390293703571</v>
      </c>
      <c r="O79" s="155">
        <f>IF(A1stdlife="n/a","n/a",IF(O$3&gt;(A1stdlife+$E79),(Input!$H$211*(1+rvanilla)^0.5)-SUM($H79:N79),(Input!$H$211*(1+rvanilla)^0.5)/A1stdlife))</f>
        <v>4.3818390293703571</v>
      </c>
      <c r="P79" s="155">
        <f>IF(A1stdlife="n/a","n/a",IF(P$3&gt;(A1stdlife+$E79),(Input!$H$211*(1+rvanilla)^0.5)-SUM($H79:O79),(Input!$H$211*(1+rvanilla)^0.5)/A1stdlife))</f>
        <v>4.3818390293703571</v>
      </c>
      <c r="Q79" s="155">
        <f>IF(A1stdlife="n/a","n/a",IF(Q$3&gt;(A1stdlife+$E79),(Input!$H$211*(1+rvanilla)^0.5)-SUM($H79:P79),(Input!$H$211*(1+rvanilla)^0.5)/A1stdlife))</f>
        <v>4.3818390293703571</v>
      </c>
      <c r="R79" s="155">
        <f>IF(A1stdlife="n/a","n/a",IF(R$3&gt;(A1stdlife+$E79),(Input!$H$211*(1+rvanilla)^0.5)-SUM($H79:Q79),(Input!$H$211*(1+rvanilla)^0.5)/A1stdlife))</f>
        <v>4.3818390293703571</v>
      </c>
      <c r="S79" s="155">
        <f>IF(A1stdlife="n/a","n/a",IF(S$3&gt;(A1stdlife+$E79),(Input!$H$211*(1+rvanilla)^0.5)-SUM($H79:R79),(Input!$H$211*(1+rvanilla)^0.5)/A1stdlife))</f>
        <v>4.3818390293703571</v>
      </c>
      <c r="T79" s="155">
        <f>IF(A1stdlife="n/a","n/a",IF(T$3&gt;(A1stdlife+$E79),(Input!$H$211*(1+rvanilla)^0.5)-SUM($H79:S79),(Input!$H$211*(1+rvanilla)^0.5)/A1stdlife))</f>
        <v>4.3818390293703571</v>
      </c>
      <c r="U79" s="155">
        <f>IF(A1stdlife="n/a","n/a",IF(U$3&gt;(A1stdlife+$E79),(Input!$H$211*(1+rvanilla)^0.5)-SUM($H79:T79),(Input!$H$211*(1+rvanilla)^0.5)/A1stdlife))</f>
        <v>4.3818390293703571</v>
      </c>
      <c r="V79" s="155">
        <f>IF(A1stdlife="n/a","n/a",IF(V$3&gt;(A1stdlife+$E79),(Input!$H$211*(1+rvanilla)^0.5)-SUM($H79:U79),(Input!$H$211*(1+rvanilla)^0.5)/A1stdlife))</f>
        <v>4.3818390293703571</v>
      </c>
      <c r="W79" s="155">
        <f>IF(A1stdlife="n/a","n/a",IF(W$3&gt;(A1stdlife+$E79),(Input!$H$211*(1+rvanilla)^0.5)-SUM($H79:V79),(Input!$H$211*(1+rvanilla)^0.5)/A1stdlife))</f>
        <v>4.3818390293703571</v>
      </c>
      <c r="X79" s="155">
        <f>IF(A1stdlife="n/a","n/a",IF(X$3&gt;(A1stdlife+$E79),(Input!$H$211*(1+rvanilla)^0.5)-SUM($H79:W79),(Input!$H$211*(1+rvanilla)^0.5)/A1stdlife))</f>
        <v>4.3818390293703571</v>
      </c>
      <c r="Y79" s="155">
        <f>IF(A1stdlife="n/a","n/a",IF(Y$3&gt;(A1stdlife+$E79),(Input!$H$211*(1+rvanilla)^0.5)-SUM($H79:X79),(Input!$H$211*(1+rvanilla)^0.5)/A1stdlife))</f>
        <v>4.3818390293703571</v>
      </c>
      <c r="Z79" s="155">
        <f>IF(A1stdlife="n/a","n/a",IF(Z$3&gt;(A1stdlife+$E79),(Input!$H$211*(1+rvanilla)^0.5)-SUM($H79:Y79),(Input!$H$211*(1+rvanilla)^0.5)/A1stdlife))</f>
        <v>4.3818390293703571</v>
      </c>
      <c r="AA79" s="155">
        <f>IF(A1stdlife="n/a","n/a",IF(AA$3&gt;(A1stdlife+$E79),(Input!$H$211*(1+rvanilla)^0.5)-SUM($H79:Z79),(Input!$H$211*(1+rvanilla)^0.5)/A1stdlife))</f>
        <v>4.3818390293703571</v>
      </c>
      <c r="AB79" s="155">
        <f>IF(A1stdlife="n/a","n/a",IF(AB$3&gt;(A1stdlife+$E79),(Input!$H$211*(1+rvanilla)^0.5)-SUM($H79:AA79),(Input!$H$211*(1+rvanilla)^0.5)/A1stdlife))</f>
        <v>4.3818390293703571</v>
      </c>
      <c r="AC79" s="155">
        <f>IF(A1stdlife="n/a","n/a",IF(AC$3&gt;(A1stdlife+$E79),(Input!$H$211*(1+rvanilla)^0.5)-SUM($H79:AB79),(Input!$H$211*(1+rvanilla)^0.5)/A1stdlife))</f>
        <v>4.3818390293703571</v>
      </c>
      <c r="AD79" s="155">
        <f>IF(A1stdlife="n/a","n/a",IF(AD$3&gt;(A1stdlife+$E79),(Input!$H$211*(1+rvanilla)^0.5)-SUM($H79:AC79),(Input!$H$211*(1+rvanilla)^0.5)/A1stdlife))</f>
        <v>4.3818390293703571</v>
      </c>
      <c r="AE79" s="155">
        <f>IF(A1stdlife="n/a","n/a",IF(AE$3&gt;(A1stdlife+$E79),(Input!$H$211*(1+rvanilla)^0.5)-SUM($H79:AD79),(Input!$H$211*(1+rvanilla)^0.5)/A1stdlife))</f>
        <v>4.3818390293703571</v>
      </c>
      <c r="AF79" s="155">
        <f>IF(A1stdlife="n/a","n/a",IF(AF$3&gt;(A1stdlife+$E79),(Input!$H$211*(1+rvanilla)^0.5)-SUM($H79:AE79),(Input!$H$211*(1+rvanilla)^0.5)/A1stdlife))</f>
        <v>4.3818390293703571</v>
      </c>
      <c r="AG79" s="155">
        <f>IF(A1stdlife="n/a","n/a",IF(AG$3&gt;(A1stdlife+$E79),(Input!$H$211*(1+rvanilla)^0.5)-SUM($H79:AF79),(Input!$H$211*(1+rvanilla)^0.5)/A1stdlife))</f>
        <v>4.3818390293703571</v>
      </c>
      <c r="AH79" s="155">
        <f>IF(A1stdlife="n/a","n/a",IF(AH$3&gt;(A1stdlife+$E79),(Input!$H$211*(1+rvanilla)^0.5)-SUM($H79:AG79),(Input!$H$211*(1+rvanilla)^0.5)/A1stdlife))</f>
        <v>4.3818390293703571</v>
      </c>
      <c r="AI79" s="155">
        <f>IF(A1stdlife="n/a","n/a",IF(AI$3&gt;(A1stdlife+$E79),(Input!$H$211*(1+rvanilla)^0.5)-SUM($H79:AH79),(Input!$H$211*(1+rvanilla)^0.5)/A1stdlife))</f>
        <v>4.3818390293703571</v>
      </c>
      <c r="AJ79" s="155">
        <f>IF(A1stdlife="n/a","n/a",IF(AJ$3&gt;(A1stdlife+$E79),(Input!$H$211*(1+rvanilla)^0.5)-SUM($H79:AI79),(Input!$H$211*(1+rvanilla)^0.5)/A1stdlife))</f>
        <v>4.3818390293703571</v>
      </c>
      <c r="AK79" s="155">
        <f>IF(A1stdlife="n/a","n/a",IF(AK$3&gt;(A1stdlife+$E79),(Input!$H$211*(1+rvanilla)^0.5)-SUM($H79:AJ79),(Input!$H$211*(1+rvanilla)^0.5)/A1stdlife))</f>
        <v>4.3818390293703571</v>
      </c>
      <c r="AL79" s="155">
        <f>IF(A1stdlife="n/a","n/a",IF(AL$3&gt;(A1stdlife+$E79),(Input!$H$211*(1+rvanilla)^0.5)-SUM($H79:AK79),(Input!$H$211*(1+rvanilla)^0.5)/A1stdlife))</f>
        <v>4.3818390293703571</v>
      </c>
      <c r="AM79" s="155">
        <f>IF(A1stdlife="n/a","n/a",IF(AM$3&gt;(A1stdlife+$E79),(Input!$H$211*(1+rvanilla)^0.5)-SUM($H79:AL79),(Input!$H$211*(1+rvanilla)^0.5)/A1stdlife))</f>
        <v>4.3818390293703571</v>
      </c>
      <c r="AN79" s="155">
        <f>IF(A1stdlife="n/a","n/a",IF(AN$3&gt;(A1stdlife+$E79),(Input!$H$211*(1+rvanilla)^0.5)-SUM($H79:AM79),(Input!$H$211*(1+rvanilla)^0.5)/A1stdlife))</f>
        <v>4.3818390293703571</v>
      </c>
      <c r="AO79" s="155">
        <f>IF(A1stdlife="n/a","n/a",IF(AO$3&gt;(A1stdlife+$E79),(Input!$H$211*(1+rvanilla)^0.5)-SUM($H79:AN79),(Input!$H$211*(1+rvanilla)^0.5)/A1stdlife))</f>
        <v>4.3818390293703571</v>
      </c>
      <c r="AP79" s="155">
        <f>IF(A1stdlife="n/a","n/a",IF(AP$3&gt;(A1stdlife+$E79),(Input!$H$211*(1+rvanilla)^0.5)-SUM($H79:AO79),(Input!$H$211*(1+rvanilla)^0.5)/A1stdlife))</f>
        <v>4.3818390293703571</v>
      </c>
      <c r="AQ79" s="155">
        <f>IF(A1stdlife="n/a","n/a",IF(AQ$3&gt;(A1stdlife+$E79),(Input!$H$211*(1+rvanilla)^0.5)-SUM($H79:AP79),(Input!$H$211*(1+rvanilla)^0.5)/A1stdlife))</f>
        <v>4.3818390293703571</v>
      </c>
      <c r="AR79" s="155">
        <f>IF(A1stdlife="n/a","n/a",IF(AR$3&gt;(A1stdlife+$E79),(Input!$H$211*(1+rvanilla)^0.5)-SUM($H79:AQ79),(Input!$H$211*(1+rvanilla)^0.5)/A1stdlife))</f>
        <v>4.3818390293703571</v>
      </c>
      <c r="AS79" s="155">
        <f>IF(A1stdlife="n/a","n/a",IF(AS$3&gt;(A1stdlife+$E79),(Input!$H$211*(1+rvanilla)^0.5)-SUM($H79:AR79),(Input!$H$211*(1+rvanilla)^0.5)/A1stdlife))</f>
        <v>4.3818390293703571</v>
      </c>
      <c r="AT79" s="155">
        <f>IF(A1stdlife="n/a","n/a",IF(AT$3&gt;(A1stdlife+$E79),(Input!$H$211*(1+rvanilla)^0.5)-SUM($H79:AS79),(Input!$H$211*(1+rvanilla)^0.5)/A1stdlife))</f>
        <v>4.3818390293703571</v>
      </c>
      <c r="AU79" s="155">
        <f>IF(A1stdlife="n/a","n/a",IF(AU$3&gt;(A1stdlife+$E79),(Input!$H$211*(1+rvanilla)^0.5)-SUM($H79:AT79),(Input!$H$211*(1+rvanilla)^0.5)/A1stdlife))</f>
        <v>4.3818390293703571</v>
      </c>
      <c r="AV79" s="155">
        <f>IF(A1stdlife="n/a","n/a",IF(AV$3&gt;(A1stdlife+$E79),(Input!$H$211*(1+rvanilla)^0.5)-SUM($H79:AU79),(Input!$H$211*(1+rvanilla)^0.5)/A1stdlife))</f>
        <v>4.3818390293703571</v>
      </c>
      <c r="AW79" s="155">
        <f>IF(A1stdlife="n/a","n/a",IF(AW$3&gt;(A1stdlife+$E79),(Input!$H$211*(1+rvanilla)^0.5)-SUM($H79:AV79),(Input!$H$211*(1+rvanilla)^0.5)/A1stdlife))</f>
        <v>4.3818390293703571</v>
      </c>
      <c r="AX79" s="155">
        <f>IF(A1stdlife="n/a","n/a",IF(AX$3&gt;(A1stdlife+$E79),(Input!$H$211*(1+rvanilla)^0.5)-SUM($H79:AW79),(Input!$H$211*(1+rvanilla)^0.5)/A1stdlife))</f>
        <v>4.3818390293703571</v>
      </c>
      <c r="AY79" s="155">
        <f>IF(A1stdlife="n/a","n/a",IF(AY$3&gt;(A1stdlife+$E79),(Input!$H$211*(1+rvanilla)^0.5)-SUM($H79:AX79),(Input!$H$211*(1+rvanilla)^0.5)/A1stdlife))</f>
        <v>4.3818390293703571</v>
      </c>
      <c r="AZ79" s="155">
        <f>IF(A1stdlife="n/a","n/a",IF(AZ$3&gt;(A1stdlife+$E79),(Input!$H$211*(1+rvanilla)^0.5)-SUM($H79:AY79),(Input!$H$211*(1+rvanilla)^0.5)/A1stdlife))</f>
        <v>4.3818390293703571</v>
      </c>
      <c r="BA79" s="155">
        <f>IF(A1stdlife="n/a","n/a",IF(BA$3&gt;(A1stdlife+$E79),(Input!$H$211*(1+rvanilla)^0.5)-SUM($H79:AZ79),(Input!$H$211*(1+rvanilla)^0.5)/A1stdlife))</f>
        <v>4.3818390293703571</v>
      </c>
      <c r="BB79" s="155">
        <f>IF(A1stdlife="n/a","n/a",IF(BB$3&gt;(A1stdlife+$E79),(Input!$H$211*(1+rvanilla)^0.5)-SUM($H79:BA79),(Input!$H$211*(1+rvanilla)^0.5)/A1stdlife))</f>
        <v>4.3818390293703571</v>
      </c>
      <c r="BC79" s="155">
        <f>IF(A1stdlife="n/a","n/a",IF(BC$3&gt;(A1stdlife+$E79),(Input!$H$211*(1+rvanilla)^0.5)-SUM($H79:BB79),(Input!$H$211*(1+rvanilla)^0.5)/A1stdlife))</f>
        <v>4.3818390293703571</v>
      </c>
      <c r="BD79" s="155">
        <f>IF(A1stdlife="n/a","n/a",IF(BD$3&gt;(A1stdlife+$E79),(Input!$H$211*(1+rvanilla)^0.5)-SUM($H79:BC79),(Input!$H$211*(1+rvanilla)^0.5)/A1stdlife))</f>
        <v>4.3818390293703571</v>
      </c>
      <c r="BE79" s="155">
        <f>IF(A1stdlife="n/a","n/a",IF(BE$3&gt;(A1stdlife+$E79),(Input!$H$211*(1+rvanilla)^0.5)-SUM($H79:BD79),(Input!$H$211*(1+rvanilla)^0.5)/A1stdlife))</f>
        <v>4.3818390293703571</v>
      </c>
      <c r="BF79" s="155">
        <f>IF(A1stdlife="n/a","n/a",IF(BF$3&gt;(A1stdlife+$E79),(Input!$H$211*(1+rvanilla)^0.5)-SUM($H79:BE79),(Input!$H$211*(1+rvanilla)^0.5)/A1stdlife))</f>
        <v>4.3818390293703571</v>
      </c>
      <c r="BG79" s="155">
        <f>IF(A1stdlife="n/a","n/a",IF(BG$3&gt;(A1stdlife+$E79),(Input!$H$211*(1+rvanilla)^0.5)-SUM($H79:BF79),(Input!$H$211*(1+rvanilla)^0.5)/A1stdlife))</f>
        <v>1.1368683772161603E-13</v>
      </c>
      <c r="BH79" s="155">
        <f>IF(A1stdlife="n/a","n/a",IF(BH$3&gt;(A1stdlife+$E79),(Input!$H$211*(1+rvanilla)^0.5)-SUM($H79:BG79),(Input!$H$211*(1+rvanilla)^0.5)/A1stdlife))</f>
        <v>0</v>
      </c>
      <c r="BI79" s="155">
        <f>IF(A1stdlife="n/a","n/a",IF(BI$3&gt;(A1stdlife+$E79),(Input!$H$211*(1+rvanilla)^0.5)-SUM($H79:BH79),(Input!$H$211*(1+rvanilla)^0.5)/A1stdlife))</f>
        <v>0</v>
      </c>
      <c r="BJ79" s="14"/>
      <c r="BK79" s="14"/>
      <c r="BL79" s="14"/>
      <c r="BM79" s="14"/>
      <c r="BN79" s="14"/>
      <c r="BO79" s="14"/>
      <c r="BP79" s="14"/>
      <c r="BQ79" s="14"/>
      <c r="BR79" s="14"/>
      <c r="BS79" s="14"/>
      <c r="BT79" s="14"/>
      <c r="BU79" s="14"/>
      <c r="BV79" s="14"/>
      <c r="BW79" s="14"/>
      <c r="BX79" s="14"/>
      <c r="BY79" s="14"/>
      <c r="BZ79" s="14"/>
      <c r="CA79" s="410"/>
      <c r="CB79" s="410"/>
      <c r="CC79" s="410"/>
      <c r="CD79" s="410"/>
      <c r="CE79" s="410"/>
      <c r="CF79" s="410"/>
      <c r="CG79" s="410"/>
      <c r="CH79" s="410"/>
      <c r="CI79" s="410"/>
      <c r="CJ79" s="410"/>
      <c r="CK79" s="410"/>
      <c r="CL79" s="410"/>
      <c r="CM79" s="410"/>
      <c r="CN79" s="410"/>
      <c r="CO79" s="410"/>
      <c r="CP79" s="410"/>
      <c r="CQ79" s="410"/>
      <c r="CR79" s="410"/>
      <c r="CS79" s="410"/>
      <c r="CT79" s="410"/>
      <c r="CU79" s="410"/>
      <c r="CV79" s="410"/>
      <c r="CW79" s="410"/>
      <c r="CX79" s="410"/>
      <c r="CY79" s="410"/>
      <c r="CZ79" s="410"/>
      <c r="DA79" s="410"/>
      <c r="DB79" s="410"/>
      <c r="DC79" s="410"/>
      <c r="DD79" s="410"/>
      <c r="DE79" s="410"/>
      <c r="DF79" s="410"/>
      <c r="DG79" s="410"/>
      <c r="DH79" s="410"/>
      <c r="DI79" s="410"/>
      <c r="DJ79" s="410"/>
      <c r="DK79" s="410"/>
      <c r="DL79" s="410"/>
      <c r="DM79" s="410"/>
      <c r="DN79" s="410"/>
      <c r="DO79" s="410"/>
      <c r="DP79" s="410"/>
      <c r="DQ79" s="410"/>
      <c r="DR79" s="410"/>
      <c r="DS79" s="410"/>
      <c r="DT79" s="410"/>
      <c r="DU79" s="410"/>
      <c r="DV79" s="410"/>
      <c r="DW79" s="410"/>
      <c r="DX79" s="410"/>
      <c r="DY79" s="410"/>
      <c r="DZ79" s="410"/>
      <c r="EA79" s="410"/>
      <c r="EB79" s="410"/>
      <c r="EC79" s="410"/>
      <c r="ED79" s="410"/>
      <c r="EE79" s="410"/>
      <c r="EF79" s="410"/>
      <c r="EG79" s="410"/>
      <c r="EH79" s="410"/>
      <c r="EI79" s="410"/>
      <c r="EJ79" s="410"/>
      <c r="EK79" s="410"/>
      <c r="EL79" s="410"/>
      <c r="EM79" s="410"/>
      <c r="EN79" s="410"/>
      <c r="EO79" s="410"/>
      <c r="EP79" s="410"/>
      <c r="EQ79" s="410"/>
      <c r="ER79" s="410"/>
      <c r="ES79" s="410"/>
      <c r="ET79" s="410"/>
      <c r="EU79" s="410"/>
      <c r="EV79" s="410"/>
      <c r="EW79" s="410"/>
      <c r="EX79" s="410"/>
      <c r="EY79" s="410"/>
      <c r="EZ79" s="410"/>
      <c r="FA79" s="410"/>
      <c r="FB79" s="410"/>
      <c r="FC79" s="410"/>
      <c r="FD79" s="410"/>
      <c r="FE79" s="410"/>
      <c r="FF79" s="410"/>
      <c r="FG79" s="410"/>
      <c r="FH79" s="410"/>
      <c r="FI79" s="410"/>
      <c r="FJ79" s="410"/>
      <c r="FK79" s="410"/>
      <c r="FL79" s="410"/>
      <c r="FM79" s="410"/>
      <c r="FN79" s="410"/>
      <c r="FO79" s="410"/>
      <c r="FP79" s="410"/>
      <c r="FQ79" s="410"/>
      <c r="FR79" s="410"/>
      <c r="FS79" s="410"/>
      <c r="FT79" s="410"/>
      <c r="FU79" s="410"/>
      <c r="FV79" s="410"/>
      <c r="FW79" s="410"/>
      <c r="FX79" s="410"/>
      <c r="FY79" s="410"/>
      <c r="FZ79" s="410"/>
      <c r="GA79" s="410"/>
      <c r="GB79" s="410"/>
      <c r="GC79" s="410"/>
      <c r="GD79" s="410"/>
      <c r="GE79" s="410"/>
      <c r="GF79" s="410"/>
      <c r="GG79" s="410"/>
      <c r="GH79" s="410"/>
      <c r="GI79" s="410"/>
      <c r="GJ79" s="410"/>
      <c r="GK79" s="410"/>
      <c r="GL79" s="410"/>
      <c r="GM79" s="410"/>
      <c r="GN79" s="410"/>
      <c r="GO79" s="410"/>
      <c r="GP79" s="410"/>
      <c r="GQ79" s="410"/>
      <c r="GR79" s="410"/>
      <c r="GS79" s="410"/>
      <c r="GT79" s="410"/>
      <c r="GU79" s="410"/>
      <c r="GV79" s="410"/>
      <c r="GW79" s="410"/>
      <c r="GX79" s="410"/>
      <c r="GY79" s="410"/>
      <c r="GZ79" s="410"/>
      <c r="HA79" s="410"/>
      <c r="HB79" s="410"/>
      <c r="HC79" s="410"/>
      <c r="HD79" s="410"/>
      <c r="HE79" s="410"/>
      <c r="HF79" s="410"/>
      <c r="HG79" s="410"/>
      <c r="HH79" s="410"/>
      <c r="HI79" s="410"/>
      <c r="HJ79" s="410"/>
      <c r="HK79" s="410"/>
      <c r="HL79" s="410"/>
      <c r="HM79" s="410"/>
      <c r="HN79" s="410"/>
      <c r="HO79" s="410"/>
      <c r="HP79" s="410"/>
      <c r="HQ79" s="410"/>
      <c r="HR79" s="410"/>
      <c r="HS79" s="410"/>
      <c r="HT79" s="410"/>
      <c r="HU79" s="410"/>
      <c r="HV79" s="410"/>
      <c r="HW79" s="410"/>
      <c r="HX79" s="410"/>
      <c r="HY79" s="410"/>
      <c r="HZ79" s="410"/>
      <c r="IA79" s="410"/>
      <c r="IB79" s="410"/>
      <c r="IC79" s="410"/>
      <c r="ID79" s="410"/>
      <c r="IE79" s="410"/>
      <c r="IF79" s="410"/>
      <c r="IG79" s="410"/>
      <c r="IH79" s="410"/>
      <c r="II79" s="410"/>
      <c r="IJ79" s="410"/>
      <c r="IK79" s="410"/>
      <c r="IL79" s="410"/>
      <c r="IM79" s="410"/>
      <c r="IN79" s="410"/>
      <c r="IO79" s="410"/>
      <c r="IP79" s="410"/>
      <c r="IQ79" s="410"/>
      <c r="IR79" s="410"/>
      <c r="IS79" s="410"/>
      <c r="IT79" s="410"/>
      <c r="IU79" s="410"/>
      <c r="IV79" s="410"/>
    </row>
    <row r="80" spans="1:256" s="2" customFormat="1" ht="12.75" hidden="1" customHeight="1" outlineLevel="2">
      <c r="A80" s="14"/>
      <c r="B80" s="27"/>
      <c r="C80" s="26"/>
      <c r="D80" s="413"/>
      <c r="E80" s="261">
        <v>3</v>
      </c>
      <c r="F80" s="372"/>
      <c r="G80" s="269"/>
      <c r="H80" s="271"/>
      <c r="I80" s="270"/>
      <c r="J80" s="155">
        <f>IF(A1stdlife="n/a","n/a",IF(J$3&gt;(A1stdlife+$E80),(Input!$I$211*(1+rvanilla)^0.5)-SUM($I80:I80),(Input!$I$211*(1+rvanilla)^0.5)/A1stdlife))</f>
        <v>2.3973092110227223</v>
      </c>
      <c r="K80" s="155">
        <f>IF(A1stdlife="n/a","n/a",IF(K$3&gt;(A1stdlife+$E80),(Input!$I$211*(1+rvanilla)^0.5)-SUM($I80:J80),(Input!$I$211*(1+rvanilla)^0.5)/A1stdlife))</f>
        <v>2.3973092110227223</v>
      </c>
      <c r="L80" s="155">
        <f>IF(A1stdlife="n/a","n/a",IF(L$3&gt;(A1stdlife+$E80),(Input!$I$211*(1+rvanilla)^0.5)-SUM($I80:K80),(Input!$I$211*(1+rvanilla)^0.5)/A1stdlife))</f>
        <v>2.3973092110227223</v>
      </c>
      <c r="M80" s="155">
        <f>IF(A1stdlife="n/a","n/a",IF(M$3&gt;(A1stdlife+$E80),(Input!$I$211*(1+rvanilla)^0.5)-SUM($I80:L80),(Input!$I$211*(1+rvanilla)^0.5)/A1stdlife))</f>
        <v>2.3973092110227223</v>
      </c>
      <c r="N80" s="155">
        <f>IF(A1stdlife="n/a","n/a",IF(N$3&gt;(A1stdlife+$E80),(Input!$I$211*(1+rvanilla)^0.5)-SUM($I80:M80),(Input!$I$211*(1+rvanilla)^0.5)/A1stdlife))</f>
        <v>2.3973092110227223</v>
      </c>
      <c r="O80" s="155">
        <f>IF(A1stdlife="n/a","n/a",IF(O$3&gt;(A1stdlife+$E80),(Input!$I$211*(1+rvanilla)^0.5)-SUM($I80:N80),(Input!$I$211*(1+rvanilla)^0.5)/A1stdlife))</f>
        <v>2.3973092110227223</v>
      </c>
      <c r="P80" s="155">
        <f>IF(A1stdlife="n/a","n/a",IF(P$3&gt;(A1stdlife+$E80),(Input!$I$211*(1+rvanilla)^0.5)-SUM($I80:O80),(Input!$I$211*(1+rvanilla)^0.5)/A1stdlife))</f>
        <v>2.3973092110227223</v>
      </c>
      <c r="Q80" s="155">
        <f>IF(A1stdlife="n/a","n/a",IF(Q$3&gt;(A1stdlife+$E80),(Input!$I$211*(1+rvanilla)^0.5)-SUM($I80:P80),(Input!$I$211*(1+rvanilla)^0.5)/A1stdlife))</f>
        <v>2.3973092110227223</v>
      </c>
      <c r="R80" s="155">
        <f>IF(A1stdlife="n/a","n/a",IF(R$3&gt;(A1stdlife+$E80),(Input!$I$211*(1+rvanilla)^0.5)-SUM($I80:Q80),(Input!$I$211*(1+rvanilla)^0.5)/A1stdlife))</f>
        <v>2.3973092110227223</v>
      </c>
      <c r="S80" s="155">
        <f>IF(A1stdlife="n/a","n/a",IF(S$3&gt;(A1stdlife+$E80),(Input!$I$211*(1+rvanilla)^0.5)-SUM($I80:R80),(Input!$I$211*(1+rvanilla)^0.5)/A1stdlife))</f>
        <v>2.3973092110227223</v>
      </c>
      <c r="T80" s="155">
        <f>IF(A1stdlife="n/a","n/a",IF(T$3&gt;(A1stdlife+$E80),(Input!$I$211*(1+rvanilla)^0.5)-SUM($I80:S80),(Input!$I$211*(1+rvanilla)^0.5)/A1stdlife))</f>
        <v>2.3973092110227223</v>
      </c>
      <c r="U80" s="155">
        <f>IF(A1stdlife="n/a","n/a",IF(U$3&gt;(A1stdlife+$E80),(Input!$I$211*(1+rvanilla)^0.5)-SUM($I80:T80),(Input!$I$211*(1+rvanilla)^0.5)/A1stdlife))</f>
        <v>2.3973092110227223</v>
      </c>
      <c r="V80" s="155">
        <f>IF(A1stdlife="n/a","n/a",IF(V$3&gt;(A1stdlife+$E80),(Input!$I$211*(1+rvanilla)^0.5)-SUM($I80:U80),(Input!$I$211*(1+rvanilla)^0.5)/A1stdlife))</f>
        <v>2.3973092110227223</v>
      </c>
      <c r="W80" s="155">
        <f>IF(A1stdlife="n/a","n/a",IF(W$3&gt;(A1stdlife+$E80),(Input!$I$211*(1+rvanilla)^0.5)-SUM($I80:V80),(Input!$I$211*(1+rvanilla)^0.5)/A1stdlife))</f>
        <v>2.3973092110227223</v>
      </c>
      <c r="X80" s="155">
        <f>IF(A1stdlife="n/a","n/a",IF(X$3&gt;(A1stdlife+$E80),(Input!$I$211*(1+rvanilla)^0.5)-SUM($I80:W80),(Input!$I$211*(1+rvanilla)^0.5)/A1stdlife))</f>
        <v>2.3973092110227223</v>
      </c>
      <c r="Y80" s="155">
        <f>IF(A1stdlife="n/a","n/a",IF(Y$3&gt;(A1stdlife+$E80),(Input!$I$211*(1+rvanilla)^0.5)-SUM($I80:X80),(Input!$I$211*(1+rvanilla)^0.5)/A1stdlife))</f>
        <v>2.3973092110227223</v>
      </c>
      <c r="Z80" s="155">
        <f>IF(A1stdlife="n/a","n/a",IF(Z$3&gt;(A1stdlife+$E80),(Input!$I$211*(1+rvanilla)^0.5)-SUM($I80:Y80),(Input!$I$211*(1+rvanilla)^0.5)/A1stdlife))</f>
        <v>2.3973092110227223</v>
      </c>
      <c r="AA80" s="155">
        <f>IF(A1stdlife="n/a","n/a",IF(AA$3&gt;(A1stdlife+$E80),(Input!$I$211*(1+rvanilla)^0.5)-SUM($I80:Z80),(Input!$I$211*(1+rvanilla)^0.5)/A1stdlife))</f>
        <v>2.3973092110227223</v>
      </c>
      <c r="AB80" s="155">
        <f>IF(A1stdlife="n/a","n/a",IF(AB$3&gt;(A1stdlife+$E80),(Input!$I$211*(1+rvanilla)^0.5)-SUM($I80:AA80),(Input!$I$211*(1+rvanilla)^0.5)/A1stdlife))</f>
        <v>2.3973092110227223</v>
      </c>
      <c r="AC80" s="155">
        <f>IF(A1stdlife="n/a","n/a",IF(AC$3&gt;(A1stdlife+$E80),(Input!$I$211*(1+rvanilla)^0.5)-SUM($I80:AB80),(Input!$I$211*(1+rvanilla)^0.5)/A1stdlife))</f>
        <v>2.3973092110227223</v>
      </c>
      <c r="AD80" s="155">
        <f>IF(A1stdlife="n/a","n/a",IF(AD$3&gt;(A1stdlife+$E80),(Input!$I$211*(1+rvanilla)^0.5)-SUM($I80:AC80),(Input!$I$211*(1+rvanilla)^0.5)/A1stdlife))</f>
        <v>2.3973092110227223</v>
      </c>
      <c r="AE80" s="155">
        <f>IF(A1stdlife="n/a","n/a",IF(AE$3&gt;(A1stdlife+$E80),(Input!$I$211*(1+rvanilla)^0.5)-SUM($I80:AD80),(Input!$I$211*(1+rvanilla)^0.5)/A1stdlife))</f>
        <v>2.3973092110227223</v>
      </c>
      <c r="AF80" s="155">
        <f>IF(A1stdlife="n/a","n/a",IF(AF$3&gt;(A1stdlife+$E80),(Input!$I$211*(1+rvanilla)^0.5)-SUM($I80:AE80),(Input!$I$211*(1+rvanilla)^0.5)/A1stdlife))</f>
        <v>2.3973092110227223</v>
      </c>
      <c r="AG80" s="155">
        <f>IF(A1stdlife="n/a","n/a",IF(AG$3&gt;(A1stdlife+$E80),(Input!$I$211*(1+rvanilla)^0.5)-SUM($I80:AF80),(Input!$I$211*(1+rvanilla)^0.5)/A1stdlife))</f>
        <v>2.3973092110227223</v>
      </c>
      <c r="AH80" s="155">
        <f>IF(A1stdlife="n/a","n/a",IF(AH$3&gt;(A1stdlife+$E80),(Input!$I$211*(1+rvanilla)^0.5)-SUM($I80:AG80),(Input!$I$211*(1+rvanilla)^0.5)/A1stdlife))</f>
        <v>2.3973092110227223</v>
      </c>
      <c r="AI80" s="155">
        <f>IF(A1stdlife="n/a","n/a",IF(AI$3&gt;(A1stdlife+$E80),(Input!$I$211*(1+rvanilla)^0.5)-SUM($I80:AH80),(Input!$I$211*(1+rvanilla)^0.5)/A1stdlife))</f>
        <v>2.3973092110227223</v>
      </c>
      <c r="AJ80" s="155">
        <f>IF(A1stdlife="n/a","n/a",IF(AJ$3&gt;(A1stdlife+$E80),(Input!$I$211*(1+rvanilla)^0.5)-SUM($I80:AI80),(Input!$I$211*(1+rvanilla)^0.5)/A1stdlife))</f>
        <v>2.3973092110227223</v>
      </c>
      <c r="AK80" s="155">
        <f>IF(A1stdlife="n/a","n/a",IF(AK$3&gt;(A1stdlife+$E80),(Input!$I$211*(1+rvanilla)^0.5)-SUM($I80:AJ80),(Input!$I$211*(1+rvanilla)^0.5)/A1stdlife))</f>
        <v>2.3973092110227223</v>
      </c>
      <c r="AL80" s="155">
        <f>IF(A1stdlife="n/a","n/a",IF(AL$3&gt;(A1stdlife+$E80),(Input!$I$211*(1+rvanilla)^0.5)-SUM($I80:AK80),(Input!$I$211*(1+rvanilla)^0.5)/A1stdlife))</f>
        <v>2.3973092110227223</v>
      </c>
      <c r="AM80" s="155">
        <f>IF(A1stdlife="n/a","n/a",IF(AM$3&gt;(A1stdlife+$E80),(Input!$I$211*(1+rvanilla)^0.5)-SUM($I80:AL80),(Input!$I$211*(1+rvanilla)^0.5)/A1stdlife))</f>
        <v>2.3973092110227223</v>
      </c>
      <c r="AN80" s="155">
        <f>IF(A1stdlife="n/a","n/a",IF(AN$3&gt;(A1stdlife+$E80),(Input!$I$211*(1+rvanilla)^0.5)-SUM($I80:AM80),(Input!$I$211*(1+rvanilla)^0.5)/A1stdlife))</f>
        <v>2.3973092110227223</v>
      </c>
      <c r="AO80" s="155">
        <f>IF(A1stdlife="n/a","n/a",IF(AO$3&gt;(A1stdlife+$E80),(Input!$I$211*(1+rvanilla)^0.5)-SUM($I80:AN80),(Input!$I$211*(1+rvanilla)^0.5)/A1stdlife))</f>
        <v>2.3973092110227223</v>
      </c>
      <c r="AP80" s="155">
        <f>IF(A1stdlife="n/a","n/a",IF(AP$3&gt;(A1stdlife+$E80),(Input!$I$211*(1+rvanilla)^0.5)-SUM($I80:AO80),(Input!$I$211*(1+rvanilla)^0.5)/A1stdlife))</f>
        <v>2.3973092110227223</v>
      </c>
      <c r="AQ80" s="155">
        <f>IF(A1stdlife="n/a","n/a",IF(AQ$3&gt;(A1stdlife+$E80),(Input!$I$211*(1+rvanilla)^0.5)-SUM($I80:AP80),(Input!$I$211*(1+rvanilla)^0.5)/A1stdlife))</f>
        <v>2.3973092110227223</v>
      </c>
      <c r="AR80" s="155">
        <f>IF(A1stdlife="n/a","n/a",IF(AR$3&gt;(A1stdlife+$E80),(Input!$I$211*(1+rvanilla)^0.5)-SUM($I80:AQ80),(Input!$I$211*(1+rvanilla)^0.5)/A1stdlife))</f>
        <v>2.3973092110227223</v>
      </c>
      <c r="AS80" s="155">
        <f>IF(A1stdlife="n/a","n/a",IF(AS$3&gt;(A1stdlife+$E80),(Input!$I$211*(1+rvanilla)^0.5)-SUM($I80:AR80),(Input!$I$211*(1+rvanilla)^0.5)/A1stdlife))</f>
        <v>2.3973092110227223</v>
      </c>
      <c r="AT80" s="155">
        <f>IF(A1stdlife="n/a","n/a",IF(AT$3&gt;(A1stdlife+$E80),(Input!$I$211*(1+rvanilla)^0.5)-SUM($I80:AS80),(Input!$I$211*(1+rvanilla)^0.5)/A1stdlife))</f>
        <v>2.3973092110227223</v>
      </c>
      <c r="AU80" s="155">
        <f>IF(A1stdlife="n/a","n/a",IF(AU$3&gt;(A1stdlife+$E80),(Input!$I$211*(1+rvanilla)^0.5)-SUM($I80:AT80),(Input!$I$211*(1+rvanilla)^0.5)/A1stdlife))</f>
        <v>2.3973092110227223</v>
      </c>
      <c r="AV80" s="155">
        <f>IF(A1stdlife="n/a","n/a",IF(AV$3&gt;(A1stdlife+$E80),(Input!$I$211*(1+rvanilla)^0.5)-SUM($I80:AU80),(Input!$I$211*(1+rvanilla)^0.5)/A1stdlife))</f>
        <v>2.3973092110227223</v>
      </c>
      <c r="AW80" s="155">
        <f>IF(A1stdlife="n/a","n/a",IF(AW$3&gt;(A1stdlife+$E80),(Input!$I$211*(1+rvanilla)^0.5)-SUM($I80:AV80),(Input!$I$211*(1+rvanilla)^0.5)/A1stdlife))</f>
        <v>2.3973092110227223</v>
      </c>
      <c r="AX80" s="155">
        <f>IF(A1stdlife="n/a","n/a",IF(AX$3&gt;(A1stdlife+$E80),(Input!$I$211*(1+rvanilla)^0.5)-SUM($I80:AW80),(Input!$I$211*(1+rvanilla)^0.5)/A1stdlife))</f>
        <v>2.3973092110227223</v>
      </c>
      <c r="AY80" s="155">
        <f>IF(A1stdlife="n/a","n/a",IF(AY$3&gt;(A1stdlife+$E80),(Input!$I$211*(1+rvanilla)^0.5)-SUM($I80:AX80),(Input!$I$211*(1+rvanilla)^0.5)/A1stdlife))</f>
        <v>2.3973092110227223</v>
      </c>
      <c r="AZ80" s="155">
        <f>IF(A1stdlife="n/a","n/a",IF(AZ$3&gt;(A1stdlife+$E80),(Input!$I$211*(1+rvanilla)^0.5)-SUM($I80:AY80),(Input!$I$211*(1+rvanilla)^0.5)/A1stdlife))</f>
        <v>2.3973092110227223</v>
      </c>
      <c r="BA80" s="155">
        <f>IF(A1stdlife="n/a","n/a",IF(BA$3&gt;(A1stdlife+$E80),(Input!$I$211*(1+rvanilla)^0.5)-SUM($I80:AZ80),(Input!$I$211*(1+rvanilla)^0.5)/A1stdlife))</f>
        <v>2.3973092110227223</v>
      </c>
      <c r="BB80" s="155">
        <f>IF(A1stdlife="n/a","n/a",IF(BB$3&gt;(A1stdlife+$E80),(Input!$I$211*(1+rvanilla)^0.5)-SUM($I80:BA80),(Input!$I$211*(1+rvanilla)^0.5)/A1stdlife))</f>
        <v>2.3973092110227223</v>
      </c>
      <c r="BC80" s="155">
        <f>IF(A1stdlife="n/a","n/a",IF(BC$3&gt;(A1stdlife+$E80),(Input!$I$211*(1+rvanilla)^0.5)-SUM($I80:BB80),(Input!$I$211*(1+rvanilla)^0.5)/A1stdlife))</f>
        <v>2.3973092110227223</v>
      </c>
      <c r="BD80" s="155">
        <f>IF(A1stdlife="n/a","n/a",IF(BD$3&gt;(A1stdlife+$E80),(Input!$I$211*(1+rvanilla)^0.5)-SUM($I80:BC80),(Input!$I$211*(1+rvanilla)^0.5)/A1stdlife))</f>
        <v>2.3973092110227223</v>
      </c>
      <c r="BE80" s="155">
        <f>IF(A1stdlife="n/a","n/a",IF(BE$3&gt;(A1stdlife+$E80),(Input!$I$211*(1+rvanilla)^0.5)-SUM($I80:BD80),(Input!$I$211*(1+rvanilla)^0.5)/A1stdlife))</f>
        <v>2.3973092110227223</v>
      </c>
      <c r="BF80" s="155">
        <f>IF(A1stdlife="n/a","n/a",IF(BF$3&gt;(A1stdlife+$E80),(Input!$I$211*(1+rvanilla)^0.5)-SUM($I80:BE80),(Input!$I$211*(1+rvanilla)^0.5)/A1stdlife))</f>
        <v>2.3973092110227223</v>
      </c>
      <c r="BG80" s="155">
        <f>IF(A1stdlife="n/a","n/a",IF(BG$3&gt;(A1stdlife+$E80),(Input!$I$211*(1+rvanilla)^0.5)-SUM($I80:BF80),(Input!$I$211*(1+rvanilla)^0.5)/A1stdlife))</f>
        <v>2.3973092110227223</v>
      </c>
      <c r="BH80" s="155">
        <f>IF(A1stdlife="n/a","n/a",IF(BH$3&gt;(A1stdlife+$E80),(Input!$I$211*(1+rvanilla)^0.5)-SUM($I80:BG80),(Input!$I$211*(1+rvanilla)^0.5)/A1stdlife))</f>
        <v>1.4210854715202004E-13</v>
      </c>
      <c r="BI80" s="155">
        <f>IF(A1stdlife="n/a","n/a",IF(BI$3&gt;(A1stdlife+$E80),(Input!$I$211*(1+rvanilla)^0.5)-SUM($I80:BH80),(Input!$I$211*(1+rvanilla)^0.5)/A1stdlife))</f>
        <v>0</v>
      </c>
      <c r="BJ80" s="14"/>
      <c r="BK80" s="14"/>
      <c r="BL80" s="14"/>
      <c r="BM80" s="14"/>
      <c r="BN80" s="14"/>
      <c r="BO80" s="14"/>
      <c r="BP80" s="14"/>
      <c r="BQ80" s="14"/>
      <c r="BR80" s="14"/>
      <c r="BS80" s="14"/>
      <c r="BT80" s="14"/>
      <c r="BU80" s="14"/>
      <c r="BV80" s="14"/>
      <c r="BW80" s="14"/>
      <c r="BX80" s="14"/>
      <c r="BY80" s="14"/>
      <c r="BZ80" s="14"/>
      <c r="CA80" s="410"/>
      <c r="CB80" s="410"/>
      <c r="CC80" s="410"/>
      <c r="CD80" s="410"/>
      <c r="CE80" s="410"/>
      <c r="CF80" s="410"/>
      <c r="CG80" s="410"/>
      <c r="CH80" s="410"/>
      <c r="CI80" s="410"/>
      <c r="CJ80" s="410"/>
      <c r="CK80" s="410"/>
      <c r="CL80" s="410"/>
      <c r="CM80" s="410"/>
      <c r="CN80" s="410"/>
      <c r="CO80" s="410"/>
      <c r="CP80" s="410"/>
      <c r="CQ80" s="410"/>
      <c r="CR80" s="410"/>
      <c r="CS80" s="410"/>
      <c r="CT80" s="410"/>
      <c r="CU80" s="410"/>
      <c r="CV80" s="410"/>
      <c r="CW80" s="410"/>
      <c r="CX80" s="410"/>
      <c r="CY80" s="410"/>
      <c r="CZ80" s="410"/>
      <c r="DA80" s="410"/>
      <c r="DB80" s="410"/>
      <c r="DC80" s="410"/>
      <c r="DD80" s="410"/>
      <c r="DE80" s="410"/>
      <c r="DF80" s="410"/>
      <c r="DG80" s="410"/>
      <c r="DH80" s="410"/>
      <c r="DI80" s="410"/>
      <c r="DJ80" s="410"/>
      <c r="DK80" s="410"/>
      <c r="DL80" s="410"/>
      <c r="DM80" s="410"/>
      <c r="DN80" s="410"/>
      <c r="DO80" s="410"/>
      <c r="DP80" s="410"/>
      <c r="DQ80" s="410"/>
      <c r="DR80" s="410"/>
      <c r="DS80" s="410"/>
      <c r="DT80" s="410"/>
      <c r="DU80" s="410"/>
      <c r="DV80" s="410"/>
      <c r="DW80" s="410"/>
      <c r="DX80" s="410"/>
      <c r="DY80" s="410"/>
      <c r="DZ80" s="410"/>
      <c r="EA80" s="410"/>
      <c r="EB80" s="410"/>
      <c r="EC80" s="410"/>
      <c r="ED80" s="410"/>
      <c r="EE80" s="410"/>
      <c r="EF80" s="410"/>
      <c r="EG80" s="410"/>
      <c r="EH80" s="410"/>
      <c r="EI80" s="410"/>
      <c r="EJ80" s="410"/>
      <c r="EK80" s="410"/>
      <c r="EL80" s="410"/>
      <c r="EM80" s="410"/>
      <c r="EN80" s="410"/>
      <c r="EO80" s="410"/>
      <c r="EP80" s="410"/>
      <c r="EQ80" s="410"/>
      <c r="ER80" s="410"/>
      <c r="ES80" s="410"/>
      <c r="ET80" s="410"/>
      <c r="EU80" s="410"/>
      <c r="EV80" s="410"/>
      <c r="EW80" s="410"/>
      <c r="EX80" s="410"/>
      <c r="EY80" s="410"/>
      <c r="EZ80" s="410"/>
      <c r="FA80" s="410"/>
      <c r="FB80" s="410"/>
      <c r="FC80" s="410"/>
      <c r="FD80" s="410"/>
      <c r="FE80" s="410"/>
      <c r="FF80" s="410"/>
      <c r="FG80" s="410"/>
      <c r="FH80" s="410"/>
      <c r="FI80" s="410"/>
      <c r="FJ80" s="410"/>
      <c r="FK80" s="410"/>
      <c r="FL80" s="410"/>
      <c r="FM80" s="410"/>
      <c r="FN80" s="410"/>
      <c r="FO80" s="410"/>
      <c r="FP80" s="410"/>
      <c r="FQ80" s="410"/>
      <c r="FR80" s="410"/>
      <c r="FS80" s="410"/>
      <c r="FT80" s="410"/>
      <c r="FU80" s="410"/>
      <c r="FV80" s="410"/>
      <c r="FW80" s="410"/>
      <c r="FX80" s="410"/>
      <c r="FY80" s="410"/>
      <c r="FZ80" s="410"/>
      <c r="GA80" s="410"/>
      <c r="GB80" s="410"/>
      <c r="GC80" s="410"/>
      <c r="GD80" s="410"/>
      <c r="GE80" s="410"/>
      <c r="GF80" s="410"/>
      <c r="GG80" s="410"/>
      <c r="GH80" s="410"/>
      <c r="GI80" s="410"/>
      <c r="GJ80" s="410"/>
      <c r="GK80" s="410"/>
      <c r="GL80" s="410"/>
      <c r="GM80" s="410"/>
      <c r="GN80" s="410"/>
      <c r="GO80" s="410"/>
      <c r="GP80" s="410"/>
      <c r="GQ80" s="410"/>
      <c r="GR80" s="410"/>
      <c r="GS80" s="410"/>
      <c r="GT80" s="410"/>
      <c r="GU80" s="410"/>
      <c r="GV80" s="410"/>
      <c r="GW80" s="410"/>
      <c r="GX80" s="410"/>
      <c r="GY80" s="410"/>
      <c r="GZ80" s="410"/>
      <c r="HA80" s="410"/>
      <c r="HB80" s="410"/>
      <c r="HC80" s="410"/>
      <c r="HD80" s="410"/>
      <c r="HE80" s="410"/>
      <c r="HF80" s="410"/>
      <c r="HG80" s="410"/>
      <c r="HH80" s="410"/>
      <c r="HI80" s="410"/>
      <c r="HJ80" s="410"/>
      <c r="HK80" s="410"/>
      <c r="HL80" s="410"/>
      <c r="HM80" s="410"/>
      <c r="HN80" s="410"/>
      <c r="HO80" s="410"/>
      <c r="HP80" s="410"/>
      <c r="HQ80" s="410"/>
      <c r="HR80" s="410"/>
      <c r="HS80" s="410"/>
      <c r="HT80" s="410"/>
      <c r="HU80" s="410"/>
      <c r="HV80" s="410"/>
      <c r="HW80" s="410"/>
      <c r="HX80" s="410"/>
      <c r="HY80" s="410"/>
      <c r="HZ80" s="410"/>
      <c r="IA80" s="410"/>
      <c r="IB80" s="410"/>
      <c r="IC80" s="410"/>
      <c r="ID80" s="410"/>
      <c r="IE80" s="410"/>
      <c r="IF80" s="410"/>
      <c r="IG80" s="410"/>
      <c r="IH80" s="410"/>
      <c r="II80" s="410"/>
      <c r="IJ80" s="410"/>
      <c r="IK80" s="410"/>
      <c r="IL80" s="410"/>
      <c r="IM80" s="410"/>
      <c r="IN80" s="410"/>
      <c r="IO80" s="410"/>
      <c r="IP80" s="410"/>
      <c r="IQ80" s="410"/>
      <c r="IR80" s="410"/>
      <c r="IS80" s="410"/>
      <c r="IT80" s="410"/>
      <c r="IU80" s="410"/>
      <c r="IV80" s="410"/>
    </row>
    <row r="81" spans="1:256" s="2" customFormat="1" ht="12.75" hidden="1" customHeight="1" outlineLevel="2">
      <c r="A81" s="14"/>
      <c r="B81" s="27"/>
      <c r="C81" s="26"/>
      <c r="D81" s="413"/>
      <c r="E81" s="261">
        <v>4</v>
      </c>
      <c r="F81" s="372"/>
      <c r="G81" s="269"/>
      <c r="H81" s="271"/>
      <c r="I81" s="271"/>
      <c r="J81" s="270"/>
      <c r="K81" s="155">
        <f>IF(A1stdlife="n/a","n/a",IF(K$3&gt;(A1stdlife+$E81),(Input!$J$211*(1+rvanilla)^0.5)-SUM($J81:J81),(Input!$J$211*(1+rvanilla)^0.5)/A1stdlife))</f>
        <v>5.5598319871131299</v>
      </c>
      <c r="L81" s="155">
        <f>IF(A1stdlife="n/a","n/a",IF(L$3&gt;(A1stdlife+$E81),(Input!$J$211*(1+rvanilla)^0.5)-SUM($J81:K81),(Input!$J$211*(1+rvanilla)^0.5)/A1stdlife))</f>
        <v>5.5598319871131299</v>
      </c>
      <c r="M81" s="155">
        <f>IF(A1stdlife="n/a","n/a",IF(M$3&gt;(A1stdlife+$E81),(Input!$J$211*(1+rvanilla)^0.5)-SUM($J81:L81),(Input!$J$211*(1+rvanilla)^0.5)/A1stdlife))</f>
        <v>5.5598319871131299</v>
      </c>
      <c r="N81" s="155">
        <f>IF(A1stdlife="n/a","n/a",IF(N$3&gt;(A1stdlife+$E81),(Input!$J$211*(1+rvanilla)^0.5)-SUM($J81:M81),(Input!$J$211*(1+rvanilla)^0.5)/A1stdlife))</f>
        <v>5.5598319871131299</v>
      </c>
      <c r="O81" s="155">
        <f>IF(A1stdlife="n/a","n/a",IF(O$3&gt;(A1stdlife+$E81),(Input!$J$211*(1+rvanilla)^0.5)-SUM($J81:N81),(Input!$J$211*(1+rvanilla)^0.5)/A1stdlife))</f>
        <v>5.5598319871131299</v>
      </c>
      <c r="P81" s="155">
        <f>IF(A1stdlife="n/a","n/a",IF(P$3&gt;(A1stdlife+$E81),(Input!$J$211*(1+rvanilla)^0.5)-SUM($J81:O81),(Input!$J$211*(1+rvanilla)^0.5)/A1stdlife))</f>
        <v>5.5598319871131299</v>
      </c>
      <c r="Q81" s="155">
        <f>IF(A1stdlife="n/a","n/a",IF(Q$3&gt;(A1stdlife+$E81),(Input!$J$211*(1+rvanilla)^0.5)-SUM($J81:P81),(Input!$J$211*(1+rvanilla)^0.5)/A1stdlife))</f>
        <v>5.5598319871131299</v>
      </c>
      <c r="R81" s="155">
        <f>IF(A1stdlife="n/a","n/a",IF(R$3&gt;(A1stdlife+$E81),(Input!$J$211*(1+rvanilla)^0.5)-SUM($J81:Q81),(Input!$J$211*(1+rvanilla)^0.5)/A1stdlife))</f>
        <v>5.5598319871131299</v>
      </c>
      <c r="S81" s="155">
        <f>IF(A1stdlife="n/a","n/a",IF(S$3&gt;(A1stdlife+$E81),(Input!$J$211*(1+rvanilla)^0.5)-SUM($J81:R81),(Input!$J$211*(1+rvanilla)^0.5)/A1stdlife))</f>
        <v>5.5598319871131299</v>
      </c>
      <c r="T81" s="155">
        <f>IF(A1stdlife="n/a","n/a",IF(T$3&gt;(A1stdlife+$E81),(Input!$J$211*(1+rvanilla)^0.5)-SUM($J81:S81),(Input!$J$211*(1+rvanilla)^0.5)/A1stdlife))</f>
        <v>5.5598319871131299</v>
      </c>
      <c r="U81" s="155">
        <f>IF(A1stdlife="n/a","n/a",IF(U$3&gt;(A1stdlife+$E81),(Input!$J$211*(1+rvanilla)^0.5)-SUM($J81:T81),(Input!$J$211*(1+rvanilla)^0.5)/A1stdlife))</f>
        <v>5.5598319871131299</v>
      </c>
      <c r="V81" s="155">
        <f>IF(A1stdlife="n/a","n/a",IF(V$3&gt;(A1stdlife+$E81),(Input!$J$211*(1+rvanilla)^0.5)-SUM($J81:U81),(Input!$J$211*(1+rvanilla)^0.5)/A1stdlife))</f>
        <v>5.5598319871131299</v>
      </c>
      <c r="W81" s="155">
        <f>IF(A1stdlife="n/a","n/a",IF(W$3&gt;(A1stdlife+$E81),(Input!$J$211*(1+rvanilla)^0.5)-SUM($J81:V81),(Input!$J$211*(1+rvanilla)^0.5)/A1stdlife))</f>
        <v>5.5598319871131299</v>
      </c>
      <c r="X81" s="155">
        <f>IF(A1stdlife="n/a","n/a",IF(X$3&gt;(A1stdlife+$E81),(Input!$J$211*(1+rvanilla)^0.5)-SUM($J81:W81),(Input!$J$211*(1+rvanilla)^0.5)/A1stdlife))</f>
        <v>5.5598319871131299</v>
      </c>
      <c r="Y81" s="155">
        <f>IF(A1stdlife="n/a","n/a",IF(Y$3&gt;(A1stdlife+$E81),(Input!$J$211*(1+rvanilla)^0.5)-SUM($J81:X81),(Input!$J$211*(1+rvanilla)^0.5)/A1stdlife))</f>
        <v>5.5598319871131299</v>
      </c>
      <c r="Z81" s="155">
        <f>IF(A1stdlife="n/a","n/a",IF(Z$3&gt;(A1stdlife+$E81),(Input!$J$211*(1+rvanilla)^0.5)-SUM($J81:Y81),(Input!$J$211*(1+rvanilla)^0.5)/A1stdlife))</f>
        <v>5.5598319871131299</v>
      </c>
      <c r="AA81" s="155">
        <f>IF(A1stdlife="n/a","n/a",IF(AA$3&gt;(A1stdlife+$E81),(Input!$J$211*(1+rvanilla)^0.5)-SUM($J81:Z81),(Input!$J$211*(1+rvanilla)^0.5)/A1stdlife))</f>
        <v>5.5598319871131299</v>
      </c>
      <c r="AB81" s="155">
        <f>IF(A1stdlife="n/a","n/a",IF(AB$3&gt;(A1stdlife+$E81),(Input!$J$211*(1+rvanilla)^0.5)-SUM($J81:AA81),(Input!$J$211*(1+rvanilla)^0.5)/A1stdlife))</f>
        <v>5.5598319871131299</v>
      </c>
      <c r="AC81" s="155">
        <f>IF(A1stdlife="n/a","n/a",IF(AC$3&gt;(A1stdlife+$E81),(Input!$J$211*(1+rvanilla)^0.5)-SUM($J81:AB81),(Input!$J$211*(1+rvanilla)^0.5)/A1stdlife))</f>
        <v>5.5598319871131299</v>
      </c>
      <c r="AD81" s="155">
        <f>IF(A1stdlife="n/a","n/a",IF(AD$3&gt;(A1stdlife+$E81),(Input!$J$211*(1+rvanilla)^0.5)-SUM($J81:AC81),(Input!$J$211*(1+rvanilla)^0.5)/A1stdlife))</f>
        <v>5.5598319871131299</v>
      </c>
      <c r="AE81" s="155">
        <f>IF(A1stdlife="n/a","n/a",IF(AE$3&gt;(A1stdlife+$E81),(Input!$J$211*(1+rvanilla)^0.5)-SUM($J81:AD81),(Input!$J$211*(1+rvanilla)^0.5)/A1stdlife))</f>
        <v>5.5598319871131299</v>
      </c>
      <c r="AF81" s="155">
        <f>IF(A1stdlife="n/a","n/a",IF(AF$3&gt;(A1stdlife+$E81),(Input!$J$211*(1+rvanilla)^0.5)-SUM($J81:AE81),(Input!$J$211*(1+rvanilla)^0.5)/A1stdlife))</f>
        <v>5.5598319871131299</v>
      </c>
      <c r="AG81" s="155">
        <f>IF(A1stdlife="n/a","n/a",IF(AG$3&gt;(A1stdlife+$E81),(Input!$J$211*(1+rvanilla)^0.5)-SUM($J81:AF81),(Input!$J$211*(1+rvanilla)^0.5)/A1stdlife))</f>
        <v>5.5598319871131299</v>
      </c>
      <c r="AH81" s="155">
        <f>IF(A1stdlife="n/a","n/a",IF(AH$3&gt;(A1stdlife+$E81),(Input!$J$211*(1+rvanilla)^0.5)-SUM($J81:AG81),(Input!$J$211*(1+rvanilla)^0.5)/A1stdlife))</f>
        <v>5.5598319871131299</v>
      </c>
      <c r="AI81" s="155">
        <f>IF(A1stdlife="n/a","n/a",IF(AI$3&gt;(A1stdlife+$E81),(Input!$J$211*(1+rvanilla)^0.5)-SUM($J81:AH81),(Input!$J$211*(1+rvanilla)^0.5)/A1stdlife))</f>
        <v>5.5598319871131299</v>
      </c>
      <c r="AJ81" s="155">
        <f>IF(A1stdlife="n/a","n/a",IF(AJ$3&gt;(A1stdlife+$E81),(Input!$J$211*(1+rvanilla)^0.5)-SUM($J81:AI81),(Input!$J$211*(1+rvanilla)^0.5)/A1stdlife))</f>
        <v>5.5598319871131299</v>
      </c>
      <c r="AK81" s="155">
        <f>IF(A1stdlife="n/a","n/a",IF(AK$3&gt;(A1stdlife+$E81),(Input!$J$211*(1+rvanilla)^0.5)-SUM($J81:AJ81),(Input!$J$211*(1+rvanilla)^0.5)/A1stdlife))</f>
        <v>5.5598319871131299</v>
      </c>
      <c r="AL81" s="155">
        <f>IF(A1stdlife="n/a","n/a",IF(AL$3&gt;(A1stdlife+$E81),(Input!$J$211*(1+rvanilla)^0.5)-SUM($J81:AK81),(Input!$J$211*(1+rvanilla)^0.5)/A1stdlife))</f>
        <v>5.5598319871131299</v>
      </c>
      <c r="AM81" s="155">
        <f>IF(A1stdlife="n/a","n/a",IF(AM$3&gt;(A1stdlife+$E81),(Input!$J$211*(1+rvanilla)^0.5)-SUM($J81:AL81),(Input!$J$211*(1+rvanilla)^0.5)/A1stdlife))</f>
        <v>5.5598319871131299</v>
      </c>
      <c r="AN81" s="155">
        <f>IF(A1stdlife="n/a","n/a",IF(AN$3&gt;(A1stdlife+$E81),(Input!$J$211*(1+rvanilla)^0.5)-SUM($J81:AM81),(Input!$J$211*(1+rvanilla)^0.5)/A1stdlife))</f>
        <v>5.5598319871131299</v>
      </c>
      <c r="AO81" s="155">
        <f>IF(A1stdlife="n/a","n/a",IF(AO$3&gt;(A1stdlife+$E81),(Input!$J$211*(1+rvanilla)^0.5)-SUM($J81:AN81),(Input!$J$211*(1+rvanilla)^0.5)/A1stdlife))</f>
        <v>5.5598319871131299</v>
      </c>
      <c r="AP81" s="155">
        <f>IF(A1stdlife="n/a","n/a",IF(AP$3&gt;(A1stdlife+$E81),(Input!$J$211*(1+rvanilla)^0.5)-SUM($J81:AO81),(Input!$J$211*(1+rvanilla)^0.5)/A1stdlife))</f>
        <v>5.5598319871131299</v>
      </c>
      <c r="AQ81" s="155">
        <f>IF(A1stdlife="n/a","n/a",IF(AQ$3&gt;(A1stdlife+$E81),(Input!$J$211*(1+rvanilla)^0.5)-SUM($J81:AP81),(Input!$J$211*(1+rvanilla)^0.5)/A1stdlife))</f>
        <v>5.5598319871131299</v>
      </c>
      <c r="AR81" s="155">
        <f>IF(A1stdlife="n/a","n/a",IF(AR$3&gt;(A1stdlife+$E81),(Input!$J$211*(1+rvanilla)^0.5)-SUM($J81:AQ81),(Input!$J$211*(1+rvanilla)^0.5)/A1stdlife))</f>
        <v>5.5598319871131299</v>
      </c>
      <c r="AS81" s="155">
        <f>IF(A1stdlife="n/a","n/a",IF(AS$3&gt;(A1stdlife+$E81),(Input!$J$211*(1+rvanilla)^0.5)-SUM($J81:AR81),(Input!$J$211*(1+rvanilla)^0.5)/A1stdlife))</f>
        <v>5.5598319871131299</v>
      </c>
      <c r="AT81" s="155">
        <f>IF(A1stdlife="n/a","n/a",IF(AT$3&gt;(A1stdlife+$E81),(Input!$J$211*(1+rvanilla)^0.5)-SUM($J81:AS81),(Input!$J$211*(1+rvanilla)^0.5)/A1stdlife))</f>
        <v>5.5598319871131299</v>
      </c>
      <c r="AU81" s="155">
        <f>IF(A1stdlife="n/a","n/a",IF(AU$3&gt;(A1stdlife+$E81),(Input!$J$211*(1+rvanilla)^0.5)-SUM($J81:AT81),(Input!$J$211*(1+rvanilla)^0.5)/A1stdlife))</f>
        <v>5.5598319871131299</v>
      </c>
      <c r="AV81" s="155">
        <f>IF(A1stdlife="n/a","n/a",IF(AV$3&gt;(A1stdlife+$E81),(Input!$J$211*(1+rvanilla)^0.5)-SUM($J81:AU81),(Input!$J$211*(1+rvanilla)^0.5)/A1stdlife))</f>
        <v>5.5598319871131299</v>
      </c>
      <c r="AW81" s="155">
        <f>IF(A1stdlife="n/a","n/a",IF(AW$3&gt;(A1stdlife+$E81),(Input!$J$211*(1+rvanilla)^0.5)-SUM($J81:AV81),(Input!$J$211*(1+rvanilla)^0.5)/A1stdlife))</f>
        <v>5.5598319871131299</v>
      </c>
      <c r="AX81" s="155">
        <f>IF(A1stdlife="n/a","n/a",IF(AX$3&gt;(A1stdlife+$E81),(Input!$J$211*(1+rvanilla)^0.5)-SUM($J81:AW81),(Input!$J$211*(1+rvanilla)^0.5)/A1stdlife))</f>
        <v>5.5598319871131299</v>
      </c>
      <c r="AY81" s="155">
        <f>IF(A1stdlife="n/a","n/a",IF(AY$3&gt;(A1stdlife+$E81),(Input!$J$211*(1+rvanilla)^0.5)-SUM($J81:AX81),(Input!$J$211*(1+rvanilla)^0.5)/A1stdlife))</f>
        <v>5.5598319871131299</v>
      </c>
      <c r="AZ81" s="155">
        <f>IF(A1stdlife="n/a","n/a",IF(AZ$3&gt;(A1stdlife+$E81),(Input!$J$211*(1+rvanilla)^0.5)-SUM($J81:AY81),(Input!$J$211*(1+rvanilla)^0.5)/A1stdlife))</f>
        <v>5.5598319871131299</v>
      </c>
      <c r="BA81" s="155">
        <f>IF(A1stdlife="n/a","n/a",IF(BA$3&gt;(A1stdlife+$E81),(Input!$J$211*(1+rvanilla)^0.5)-SUM($J81:AZ81),(Input!$J$211*(1+rvanilla)^0.5)/A1stdlife))</f>
        <v>5.5598319871131299</v>
      </c>
      <c r="BB81" s="155">
        <f>IF(A1stdlife="n/a","n/a",IF(BB$3&gt;(A1stdlife+$E81),(Input!$J$211*(1+rvanilla)^0.5)-SUM($J81:BA81),(Input!$J$211*(1+rvanilla)^0.5)/A1stdlife))</f>
        <v>5.5598319871131299</v>
      </c>
      <c r="BC81" s="155">
        <f>IF(A1stdlife="n/a","n/a",IF(BC$3&gt;(A1stdlife+$E81),(Input!$J$211*(1+rvanilla)^0.5)-SUM($J81:BB81),(Input!$J$211*(1+rvanilla)^0.5)/A1stdlife))</f>
        <v>5.5598319871131299</v>
      </c>
      <c r="BD81" s="155">
        <f>IF(A1stdlife="n/a","n/a",IF(BD$3&gt;(A1stdlife+$E81),(Input!$J$211*(1+rvanilla)^0.5)-SUM($J81:BC81),(Input!$J$211*(1+rvanilla)^0.5)/A1stdlife))</f>
        <v>5.5598319871131299</v>
      </c>
      <c r="BE81" s="155">
        <f>IF(A1stdlife="n/a","n/a",IF(BE$3&gt;(A1stdlife+$E81),(Input!$J$211*(1+rvanilla)^0.5)-SUM($J81:BD81),(Input!$J$211*(1+rvanilla)^0.5)/A1stdlife))</f>
        <v>5.5598319871131299</v>
      </c>
      <c r="BF81" s="155">
        <f>IF(A1stdlife="n/a","n/a",IF(BF$3&gt;(A1stdlife+$E81),(Input!$J$211*(1+rvanilla)^0.5)-SUM($J81:BE81),(Input!$J$211*(1+rvanilla)^0.5)/A1stdlife))</f>
        <v>5.5598319871131299</v>
      </c>
      <c r="BG81" s="155">
        <f>IF(A1stdlife="n/a","n/a",IF(BG$3&gt;(A1stdlife+$E81),(Input!$J$211*(1+rvanilla)^0.5)-SUM($J81:BF81),(Input!$J$211*(1+rvanilla)^0.5)/A1stdlife))</f>
        <v>5.5598319871131299</v>
      </c>
      <c r="BH81" s="155">
        <f>IF(A1stdlife="n/a","n/a",IF(BH$3&gt;(A1stdlife+$E81),(Input!$J$211*(1+rvanilla)^0.5)-SUM($J81:BG81),(Input!$J$211*(1+rvanilla)^0.5)/A1stdlife))</f>
        <v>5.5598319871131299</v>
      </c>
      <c r="BI81" s="155">
        <f>IF(A1stdlife="n/a","n/a",IF(BI$3&gt;(A1stdlife+$E81),(Input!$J$211*(1+rvanilla)^0.5)-SUM($J81:BH81),(Input!$J$211*(1+rvanilla)^0.5)/A1stdlife))</f>
        <v>-2.2737367544323206E-13</v>
      </c>
      <c r="BJ81" s="14"/>
      <c r="BK81" s="14"/>
      <c r="BL81" s="14"/>
      <c r="BM81" s="14"/>
      <c r="BN81" s="14"/>
      <c r="BO81" s="14"/>
      <c r="BP81" s="14"/>
      <c r="BQ81" s="14"/>
      <c r="BR81" s="14"/>
      <c r="BS81" s="14"/>
      <c r="BT81" s="14"/>
      <c r="BU81" s="14"/>
      <c r="BV81" s="14"/>
      <c r="BW81" s="14"/>
      <c r="BX81" s="14"/>
      <c r="BY81" s="14"/>
      <c r="BZ81" s="14"/>
      <c r="CA81" s="410"/>
      <c r="CB81" s="410"/>
      <c r="CC81" s="410"/>
      <c r="CD81" s="410"/>
      <c r="CE81" s="410"/>
      <c r="CF81" s="410"/>
      <c r="CG81" s="410"/>
      <c r="CH81" s="410"/>
      <c r="CI81" s="410"/>
      <c r="CJ81" s="410"/>
      <c r="CK81" s="410"/>
      <c r="CL81" s="410"/>
      <c r="CM81" s="410"/>
      <c r="CN81" s="410"/>
      <c r="CO81" s="410"/>
      <c r="CP81" s="410"/>
      <c r="CQ81" s="410"/>
      <c r="CR81" s="410"/>
      <c r="CS81" s="410"/>
      <c r="CT81" s="410"/>
      <c r="CU81" s="410"/>
      <c r="CV81" s="410"/>
      <c r="CW81" s="410"/>
      <c r="CX81" s="410"/>
      <c r="CY81" s="410"/>
      <c r="CZ81" s="410"/>
      <c r="DA81" s="410"/>
      <c r="DB81" s="410"/>
      <c r="DC81" s="410"/>
      <c r="DD81" s="410"/>
      <c r="DE81" s="410"/>
      <c r="DF81" s="410"/>
      <c r="DG81" s="410"/>
      <c r="DH81" s="410"/>
      <c r="DI81" s="410"/>
      <c r="DJ81" s="410"/>
      <c r="DK81" s="410"/>
      <c r="DL81" s="410"/>
      <c r="DM81" s="410"/>
      <c r="DN81" s="410"/>
      <c r="DO81" s="410"/>
      <c r="DP81" s="410"/>
      <c r="DQ81" s="410"/>
      <c r="DR81" s="410"/>
      <c r="DS81" s="410"/>
      <c r="DT81" s="410"/>
      <c r="DU81" s="410"/>
      <c r="DV81" s="410"/>
      <c r="DW81" s="410"/>
      <c r="DX81" s="410"/>
      <c r="DY81" s="410"/>
      <c r="DZ81" s="410"/>
      <c r="EA81" s="410"/>
      <c r="EB81" s="410"/>
      <c r="EC81" s="410"/>
      <c r="ED81" s="410"/>
      <c r="EE81" s="410"/>
      <c r="EF81" s="410"/>
      <c r="EG81" s="410"/>
      <c r="EH81" s="410"/>
      <c r="EI81" s="410"/>
      <c r="EJ81" s="410"/>
      <c r="EK81" s="410"/>
      <c r="EL81" s="410"/>
      <c r="EM81" s="410"/>
      <c r="EN81" s="410"/>
      <c r="EO81" s="410"/>
      <c r="EP81" s="410"/>
      <c r="EQ81" s="410"/>
      <c r="ER81" s="410"/>
      <c r="ES81" s="410"/>
      <c r="ET81" s="410"/>
      <c r="EU81" s="410"/>
      <c r="EV81" s="410"/>
      <c r="EW81" s="410"/>
      <c r="EX81" s="410"/>
      <c r="EY81" s="410"/>
      <c r="EZ81" s="410"/>
      <c r="FA81" s="410"/>
      <c r="FB81" s="410"/>
      <c r="FC81" s="410"/>
      <c r="FD81" s="410"/>
      <c r="FE81" s="410"/>
      <c r="FF81" s="410"/>
      <c r="FG81" s="410"/>
      <c r="FH81" s="410"/>
      <c r="FI81" s="410"/>
      <c r="FJ81" s="410"/>
      <c r="FK81" s="410"/>
      <c r="FL81" s="410"/>
      <c r="FM81" s="410"/>
      <c r="FN81" s="410"/>
      <c r="FO81" s="410"/>
      <c r="FP81" s="410"/>
      <c r="FQ81" s="410"/>
      <c r="FR81" s="410"/>
      <c r="FS81" s="410"/>
      <c r="FT81" s="410"/>
      <c r="FU81" s="410"/>
      <c r="FV81" s="410"/>
      <c r="FW81" s="410"/>
      <c r="FX81" s="410"/>
      <c r="FY81" s="410"/>
      <c r="FZ81" s="410"/>
      <c r="GA81" s="410"/>
      <c r="GB81" s="410"/>
      <c r="GC81" s="410"/>
      <c r="GD81" s="410"/>
      <c r="GE81" s="410"/>
      <c r="GF81" s="410"/>
      <c r="GG81" s="410"/>
      <c r="GH81" s="410"/>
      <c r="GI81" s="410"/>
      <c r="GJ81" s="410"/>
      <c r="GK81" s="410"/>
      <c r="GL81" s="410"/>
      <c r="GM81" s="410"/>
      <c r="GN81" s="410"/>
      <c r="GO81" s="410"/>
      <c r="GP81" s="410"/>
      <c r="GQ81" s="410"/>
      <c r="GR81" s="410"/>
      <c r="GS81" s="410"/>
      <c r="GT81" s="410"/>
      <c r="GU81" s="410"/>
      <c r="GV81" s="410"/>
      <c r="GW81" s="410"/>
      <c r="GX81" s="410"/>
      <c r="GY81" s="410"/>
      <c r="GZ81" s="410"/>
      <c r="HA81" s="410"/>
      <c r="HB81" s="410"/>
      <c r="HC81" s="410"/>
      <c r="HD81" s="410"/>
      <c r="HE81" s="410"/>
      <c r="HF81" s="410"/>
      <c r="HG81" s="410"/>
      <c r="HH81" s="410"/>
      <c r="HI81" s="410"/>
      <c r="HJ81" s="410"/>
      <c r="HK81" s="410"/>
      <c r="HL81" s="410"/>
      <c r="HM81" s="410"/>
      <c r="HN81" s="410"/>
      <c r="HO81" s="410"/>
      <c r="HP81" s="410"/>
      <c r="HQ81" s="410"/>
      <c r="HR81" s="410"/>
      <c r="HS81" s="410"/>
      <c r="HT81" s="410"/>
      <c r="HU81" s="410"/>
      <c r="HV81" s="410"/>
      <c r="HW81" s="410"/>
      <c r="HX81" s="410"/>
      <c r="HY81" s="410"/>
      <c r="HZ81" s="410"/>
      <c r="IA81" s="410"/>
      <c r="IB81" s="410"/>
      <c r="IC81" s="410"/>
      <c r="ID81" s="410"/>
      <c r="IE81" s="410"/>
      <c r="IF81" s="410"/>
      <c r="IG81" s="410"/>
      <c r="IH81" s="410"/>
      <c r="II81" s="410"/>
      <c r="IJ81" s="410"/>
      <c r="IK81" s="410"/>
      <c r="IL81" s="410"/>
      <c r="IM81" s="410"/>
      <c r="IN81" s="410"/>
      <c r="IO81" s="410"/>
      <c r="IP81" s="410"/>
      <c r="IQ81" s="410"/>
      <c r="IR81" s="410"/>
      <c r="IS81" s="410"/>
      <c r="IT81" s="410"/>
      <c r="IU81" s="410"/>
      <c r="IV81" s="410"/>
    </row>
    <row r="82" spans="1:256" s="2" customFormat="1" ht="12.75" hidden="1" customHeight="1" outlineLevel="2">
      <c r="A82" s="14"/>
      <c r="B82" s="27"/>
      <c r="C82" s="26"/>
      <c r="D82" s="413"/>
      <c r="E82" s="261">
        <v>5</v>
      </c>
      <c r="F82" s="372"/>
      <c r="G82" s="269"/>
      <c r="H82" s="271"/>
      <c r="I82" s="271"/>
      <c r="J82" s="271"/>
      <c r="K82" s="270"/>
      <c r="L82" s="155">
        <f>IF(A1stdlife="n/a","n/a",IF(L$3&gt;(A1stdlife+$E82),(Input!$K$211*(1+rvanilla)^0.5)-SUM($K82:K82),(Input!$K$211*(1+rvanilla)^0.5)/A1stdlife))</f>
        <v>4.7039576493280997</v>
      </c>
      <c r="M82" s="155">
        <f>IF(A1stdlife="n/a","n/a",IF(M$3&gt;(A1stdlife+$E82),(Input!$K$211*(1+rvanilla)^0.5)-SUM($K82:L82),(Input!$K$211*(1+rvanilla)^0.5)/A1stdlife))</f>
        <v>4.7039576493280997</v>
      </c>
      <c r="N82" s="155">
        <f>IF(A1stdlife="n/a","n/a",IF(N$3&gt;(A1stdlife+$E82),(Input!$K$211*(1+rvanilla)^0.5)-SUM($K82:M82),(Input!$K$211*(1+rvanilla)^0.5)/A1stdlife))</f>
        <v>4.7039576493280997</v>
      </c>
      <c r="O82" s="155">
        <f>IF(A1stdlife="n/a","n/a",IF(O$3&gt;(A1stdlife+$E82),(Input!$K$211*(1+rvanilla)^0.5)-SUM($K82:N82),(Input!$K$211*(1+rvanilla)^0.5)/A1stdlife))</f>
        <v>4.7039576493280997</v>
      </c>
      <c r="P82" s="155">
        <f>IF(A1stdlife="n/a","n/a",IF(P$3&gt;(A1stdlife+$E82),(Input!$K$211*(1+rvanilla)^0.5)-SUM($K82:O82),(Input!$K$211*(1+rvanilla)^0.5)/A1stdlife))</f>
        <v>4.7039576493280997</v>
      </c>
      <c r="Q82" s="155">
        <f>IF(A1stdlife="n/a","n/a",IF(Q$3&gt;(A1stdlife+$E82),(Input!$K$211*(1+rvanilla)^0.5)-SUM($K82:P82),(Input!$K$211*(1+rvanilla)^0.5)/A1stdlife))</f>
        <v>4.7039576493280997</v>
      </c>
      <c r="R82" s="155">
        <f>IF(A1stdlife="n/a","n/a",IF(R$3&gt;(A1stdlife+$E82),(Input!$K$211*(1+rvanilla)^0.5)-SUM($K82:Q82),(Input!$K$211*(1+rvanilla)^0.5)/A1stdlife))</f>
        <v>4.7039576493280997</v>
      </c>
      <c r="S82" s="155">
        <f>IF(A1stdlife="n/a","n/a",IF(S$3&gt;(A1stdlife+$E82),(Input!$K$211*(1+rvanilla)^0.5)-SUM($K82:R82),(Input!$K$211*(1+rvanilla)^0.5)/A1stdlife))</f>
        <v>4.7039576493280997</v>
      </c>
      <c r="T82" s="155">
        <f>IF(A1stdlife="n/a","n/a",IF(T$3&gt;(A1stdlife+$E82),(Input!$K$211*(1+rvanilla)^0.5)-SUM($K82:S82),(Input!$K$211*(1+rvanilla)^0.5)/A1stdlife))</f>
        <v>4.7039576493280997</v>
      </c>
      <c r="U82" s="155">
        <f>IF(A1stdlife="n/a","n/a",IF(U$3&gt;(A1stdlife+$E82),(Input!$K$211*(1+rvanilla)^0.5)-SUM($K82:T82),(Input!$K$211*(1+rvanilla)^0.5)/A1stdlife))</f>
        <v>4.7039576493280997</v>
      </c>
      <c r="V82" s="155">
        <f>IF(A1stdlife="n/a","n/a",IF(V$3&gt;(A1stdlife+$E82),(Input!$K$211*(1+rvanilla)^0.5)-SUM($K82:U82),(Input!$K$211*(1+rvanilla)^0.5)/A1stdlife))</f>
        <v>4.7039576493280997</v>
      </c>
      <c r="W82" s="155">
        <f>IF(A1stdlife="n/a","n/a",IF(W$3&gt;(A1stdlife+$E82),(Input!$K$211*(1+rvanilla)^0.5)-SUM($K82:V82),(Input!$K$211*(1+rvanilla)^0.5)/A1stdlife))</f>
        <v>4.7039576493280997</v>
      </c>
      <c r="X82" s="155">
        <f>IF(A1stdlife="n/a","n/a",IF(X$3&gt;(A1stdlife+$E82),(Input!$K$211*(1+rvanilla)^0.5)-SUM($K82:W82),(Input!$K$211*(1+rvanilla)^0.5)/A1stdlife))</f>
        <v>4.7039576493280997</v>
      </c>
      <c r="Y82" s="155">
        <f>IF(A1stdlife="n/a","n/a",IF(Y$3&gt;(A1stdlife+$E82),(Input!$K$211*(1+rvanilla)^0.5)-SUM($K82:X82),(Input!$K$211*(1+rvanilla)^0.5)/A1stdlife))</f>
        <v>4.7039576493280997</v>
      </c>
      <c r="Z82" s="155">
        <f>IF(A1stdlife="n/a","n/a",IF(Z$3&gt;(A1stdlife+$E82),(Input!$K$211*(1+rvanilla)^0.5)-SUM($K82:Y82),(Input!$K$211*(1+rvanilla)^0.5)/A1stdlife))</f>
        <v>4.7039576493280997</v>
      </c>
      <c r="AA82" s="155">
        <f>IF(A1stdlife="n/a","n/a",IF(AA$3&gt;(A1stdlife+$E82),(Input!$K$211*(1+rvanilla)^0.5)-SUM($K82:Z82),(Input!$K$211*(1+rvanilla)^0.5)/A1stdlife))</f>
        <v>4.7039576493280997</v>
      </c>
      <c r="AB82" s="155">
        <f>IF(A1stdlife="n/a","n/a",IF(AB$3&gt;(A1stdlife+$E82),(Input!$K$211*(1+rvanilla)^0.5)-SUM($K82:AA82),(Input!$K$211*(1+rvanilla)^0.5)/A1stdlife))</f>
        <v>4.7039576493280997</v>
      </c>
      <c r="AC82" s="155">
        <f>IF(A1stdlife="n/a","n/a",IF(AC$3&gt;(A1stdlife+$E82),(Input!$K$211*(1+rvanilla)^0.5)-SUM($K82:AB82),(Input!$K$211*(1+rvanilla)^0.5)/A1stdlife))</f>
        <v>4.7039576493280997</v>
      </c>
      <c r="AD82" s="155">
        <f>IF(A1stdlife="n/a","n/a",IF(AD$3&gt;(A1stdlife+$E82),(Input!$K$211*(1+rvanilla)^0.5)-SUM($K82:AC82),(Input!$K$211*(1+rvanilla)^0.5)/A1stdlife))</f>
        <v>4.7039576493280997</v>
      </c>
      <c r="AE82" s="155">
        <f>IF(A1stdlife="n/a","n/a",IF(AE$3&gt;(A1stdlife+$E82),(Input!$K$211*(1+rvanilla)^0.5)-SUM($K82:AD82),(Input!$K$211*(1+rvanilla)^0.5)/A1stdlife))</f>
        <v>4.7039576493280997</v>
      </c>
      <c r="AF82" s="155">
        <f>IF(A1stdlife="n/a","n/a",IF(AF$3&gt;(A1stdlife+$E82),(Input!$K$211*(1+rvanilla)^0.5)-SUM($K82:AE82),(Input!$K$211*(1+rvanilla)^0.5)/A1stdlife))</f>
        <v>4.7039576493280997</v>
      </c>
      <c r="AG82" s="155">
        <f>IF(A1stdlife="n/a","n/a",IF(AG$3&gt;(A1stdlife+$E82),(Input!$K$211*(1+rvanilla)^0.5)-SUM($K82:AF82),(Input!$K$211*(1+rvanilla)^0.5)/A1stdlife))</f>
        <v>4.7039576493280997</v>
      </c>
      <c r="AH82" s="155">
        <f>IF(A1stdlife="n/a","n/a",IF(AH$3&gt;(A1stdlife+$E82),(Input!$K$211*(1+rvanilla)^0.5)-SUM($K82:AG82),(Input!$K$211*(1+rvanilla)^0.5)/A1stdlife))</f>
        <v>4.7039576493280997</v>
      </c>
      <c r="AI82" s="155">
        <f>IF(A1stdlife="n/a","n/a",IF(AI$3&gt;(A1stdlife+$E82),(Input!$K$211*(1+rvanilla)^0.5)-SUM($K82:AH82),(Input!$K$211*(1+rvanilla)^0.5)/A1stdlife))</f>
        <v>4.7039576493280997</v>
      </c>
      <c r="AJ82" s="155">
        <f>IF(A1stdlife="n/a","n/a",IF(AJ$3&gt;(A1stdlife+$E82),(Input!$K$211*(1+rvanilla)^0.5)-SUM($K82:AI82),(Input!$K$211*(1+rvanilla)^0.5)/A1stdlife))</f>
        <v>4.7039576493280997</v>
      </c>
      <c r="AK82" s="155">
        <f>IF(A1stdlife="n/a","n/a",IF(AK$3&gt;(A1stdlife+$E82),(Input!$K$211*(1+rvanilla)^0.5)-SUM($K82:AJ82),(Input!$K$211*(1+rvanilla)^0.5)/A1stdlife))</f>
        <v>4.7039576493280997</v>
      </c>
      <c r="AL82" s="155">
        <f>IF(A1stdlife="n/a","n/a",IF(AL$3&gt;(A1stdlife+$E82),(Input!$K$211*(1+rvanilla)^0.5)-SUM($K82:AK82),(Input!$K$211*(1+rvanilla)^0.5)/A1stdlife))</f>
        <v>4.7039576493280997</v>
      </c>
      <c r="AM82" s="155">
        <f>IF(A1stdlife="n/a","n/a",IF(AM$3&gt;(A1stdlife+$E82),(Input!$K$211*(1+rvanilla)^0.5)-SUM($K82:AL82),(Input!$K$211*(1+rvanilla)^0.5)/A1stdlife))</f>
        <v>4.7039576493280997</v>
      </c>
      <c r="AN82" s="155">
        <f>IF(A1stdlife="n/a","n/a",IF(AN$3&gt;(A1stdlife+$E82),(Input!$K$211*(1+rvanilla)^0.5)-SUM($K82:AM82),(Input!$K$211*(1+rvanilla)^0.5)/A1stdlife))</f>
        <v>4.7039576493280997</v>
      </c>
      <c r="AO82" s="155">
        <f>IF(A1stdlife="n/a","n/a",IF(AO$3&gt;(A1stdlife+$E82),(Input!$K$211*(1+rvanilla)^0.5)-SUM($K82:AN82),(Input!$K$211*(1+rvanilla)^0.5)/A1stdlife))</f>
        <v>4.7039576493280997</v>
      </c>
      <c r="AP82" s="155">
        <f>IF(A1stdlife="n/a","n/a",IF(AP$3&gt;(A1stdlife+$E82),(Input!$K$211*(1+rvanilla)^0.5)-SUM($K82:AO82),(Input!$K$211*(1+rvanilla)^0.5)/A1stdlife))</f>
        <v>4.7039576493280997</v>
      </c>
      <c r="AQ82" s="155">
        <f>IF(A1stdlife="n/a","n/a",IF(AQ$3&gt;(A1stdlife+$E82),(Input!$K$211*(1+rvanilla)^0.5)-SUM($K82:AP82),(Input!$K$211*(1+rvanilla)^0.5)/A1stdlife))</f>
        <v>4.7039576493280997</v>
      </c>
      <c r="AR82" s="155">
        <f>IF(A1stdlife="n/a","n/a",IF(AR$3&gt;(A1stdlife+$E82),(Input!$K$211*(1+rvanilla)^0.5)-SUM($K82:AQ82),(Input!$K$211*(1+rvanilla)^0.5)/A1stdlife))</f>
        <v>4.7039576493280997</v>
      </c>
      <c r="AS82" s="155">
        <f>IF(A1stdlife="n/a","n/a",IF(AS$3&gt;(A1stdlife+$E82),(Input!$K$211*(1+rvanilla)^0.5)-SUM($K82:AR82),(Input!$K$211*(1+rvanilla)^0.5)/A1stdlife))</f>
        <v>4.7039576493280997</v>
      </c>
      <c r="AT82" s="155">
        <f>IF(A1stdlife="n/a","n/a",IF(AT$3&gt;(A1stdlife+$E82),(Input!$K$211*(1+rvanilla)^0.5)-SUM($K82:AS82),(Input!$K$211*(1+rvanilla)^0.5)/A1stdlife))</f>
        <v>4.7039576493280997</v>
      </c>
      <c r="AU82" s="155">
        <f>IF(A1stdlife="n/a","n/a",IF(AU$3&gt;(A1stdlife+$E82),(Input!$K$211*(1+rvanilla)^0.5)-SUM($K82:AT82),(Input!$K$211*(1+rvanilla)^0.5)/A1stdlife))</f>
        <v>4.7039576493280997</v>
      </c>
      <c r="AV82" s="155">
        <f>IF(A1stdlife="n/a","n/a",IF(AV$3&gt;(A1stdlife+$E82),(Input!$K$211*(1+rvanilla)^0.5)-SUM($K82:AU82),(Input!$K$211*(1+rvanilla)^0.5)/A1stdlife))</f>
        <v>4.7039576493280997</v>
      </c>
      <c r="AW82" s="155">
        <f>IF(A1stdlife="n/a","n/a",IF(AW$3&gt;(A1stdlife+$E82),(Input!$K$211*(1+rvanilla)^0.5)-SUM($K82:AV82),(Input!$K$211*(1+rvanilla)^0.5)/A1stdlife))</f>
        <v>4.7039576493280997</v>
      </c>
      <c r="AX82" s="155">
        <f>IF(A1stdlife="n/a","n/a",IF(AX$3&gt;(A1stdlife+$E82),(Input!$K$211*(1+rvanilla)^0.5)-SUM($K82:AW82),(Input!$K$211*(1+rvanilla)^0.5)/A1stdlife))</f>
        <v>4.7039576493280997</v>
      </c>
      <c r="AY82" s="155">
        <f>IF(A1stdlife="n/a","n/a",IF(AY$3&gt;(A1stdlife+$E82),(Input!$K$211*(1+rvanilla)^0.5)-SUM($K82:AX82),(Input!$K$211*(1+rvanilla)^0.5)/A1stdlife))</f>
        <v>4.7039576493280997</v>
      </c>
      <c r="AZ82" s="155">
        <f>IF(A1stdlife="n/a","n/a",IF(AZ$3&gt;(A1stdlife+$E82),(Input!$K$211*(1+rvanilla)^0.5)-SUM($K82:AY82),(Input!$K$211*(1+rvanilla)^0.5)/A1stdlife))</f>
        <v>4.7039576493280997</v>
      </c>
      <c r="BA82" s="155">
        <f>IF(A1stdlife="n/a","n/a",IF(BA$3&gt;(A1stdlife+$E82),(Input!$K$211*(1+rvanilla)^0.5)-SUM($K82:AZ82),(Input!$K$211*(1+rvanilla)^0.5)/A1stdlife))</f>
        <v>4.7039576493280997</v>
      </c>
      <c r="BB82" s="155">
        <f>IF(A1stdlife="n/a","n/a",IF(BB$3&gt;(A1stdlife+$E82),(Input!$K$211*(1+rvanilla)^0.5)-SUM($K82:BA82),(Input!$K$211*(1+rvanilla)^0.5)/A1stdlife))</f>
        <v>4.7039576493280997</v>
      </c>
      <c r="BC82" s="155">
        <f>IF(A1stdlife="n/a","n/a",IF(BC$3&gt;(A1stdlife+$E82),(Input!$K$211*(1+rvanilla)^0.5)-SUM($K82:BB82),(Input!$K$211*(1+rvanilla)^0.5)/A1stdlife))</f>
        <v>4.7039576493280997</v>
      </c>
      <c r="BD82" s="155">
        <f>IF(A1stdlife="n/a","n/a",IF(BD$3&gt;(A1stdlife+$E82),(Input!$K$211*(1+rvanilla)^0.5)-SUM($K82:BC82),(Input!$K$211*(1+rvanilla)^0.5)/A1stdlife))</f>
        <v>4.7039576493280997</v>
      </c>
      <c r="BE82" s="155">
        <f>IF(A1stdlife="n/a","n/a",IF(BE$3&gt;(A1stdlife+$E82),(Input!$K$211*(1+rvanilla)^0.5)-SUM($K82:BD82),(Input!$K$211*(1+rvanilla)^0.5)/A1stdlife))</f>
        <v>4.7039576493280997</v>
      </c>
      <c r="BF82" s="155">
        <f>IF(A1stdlife="n/a","n/a",IF(BF$3&gt;(A1stdlife+$E82),(Input!$K$211*(1+rvanilla)^0.5)-SUM($K82:BE82),(Input!$K$211*(1+rvanilla)^0.5)/A1stdlife))</f>
        <v>4.7039576493280997</v>
      </c>
      <c r="BG82" s="155">
        <f>IF(A1stdlife="n/a","n/a",IF(BG$3&gt;(A1stdlife+$E82),(Input!$K$211*(1+rvanilla)^0.5)-SUM($K82:BF82),(Input!$K$211*(1+rvanilla)^0.5)/A1stdlife))</f>
        <v>4.7039576493280997</v>
      </c>
      <c r="BH82" s="155">
        <f>IF(A1stdlife="n/a","n/a",IF(BH$3&gt;(A1stdlife+$E82),(Input!$K$211*(1+rvanilla)^0.5)-SUM($K82:BG82),(Input!$K$211*(1+rvanilla)^0.5)/A1stdlife))</f>
        <v>4.7039576493280997</v>
      </c>
      <c r="BI82" s="155">
        <f>IF(A1stdlife="n/a","n/a",IF(BI$3&gt;(A1stdlife+$E82),(Input!$K$211*(1+rvanilla)^0.5)-SUM($K82:BH82),(Input!$K$211*(1+rvanilla)^0.5)/A1stdlife))</f>
        <v>4.7039576493280997</v>
      </c>
      <c r="BJ82" s="14"/>
      <c r="BK82" s="14"/>
      <c r="BL82" s="14"/>
      <c r="BM82" s="14"/>
      <c r="BN82" s="14"/>
      <c r="BO82" s="14"/>
      <c r="BP82" s="14"/>
      <c r="BQ82" s="14"/>
      <c r="BR82" s="14"/>
      <c r="BS82" s="14"/>
      <c r="BT82" s="14"/>
      <c r="BU82" s="14"/>
      <c r="BV82" s="14"/>
      <c r="BW82" s="14"/>
      <c r="BX82" s="14"/>
      <c r="BY82" s="14"/>
      <c r="BZ82" s="14"/>
      <c r="CA82" s="410"/>
      <c r="CB82" s="410"/>
      <c r="CC82" s="410"/>
      <c r="CD82" s="410"/>
      <c r="CE82" s="410"/>
      <c r="CF82" s="410"/>
      <c r="CG82" s="410"/>
      <c r="CH82" s="410"/>
      <c r="CI82" s="410"/>
      <c r="CJ82" s="410"/>
      <c r="CK82" s="410"/>
      <c r="CL82" s="410"/>
      <c r="CM82" s="410"/>
      <c r="CN82" s="410"/>
      <c r="CO82" s="410"/>
      <c r="CP82" s="410"/>
      <c r="CQ82" s="410"/>
      <c r="CR82" s="410"/>
      <c r="CS82" s="410"/>
      <c r="CT82" s="410"/>
      <c r="CU82" s="410"/>
      <c r="CV82" s="410"/>
      <c r="CW82" s="410"/>
      <c r="CX82" s="410"/>
      <c r="CY82" s="410"/>
      <c r="CZ82" s="410"/>
      <c r="DA82" s="410"/>
      <c r="DB82" s="410"/>
      <c r="DC82" s="410"/>
      <c r="DD82" s="410"/>
      <c r="DE82" s="410"/>
      <c r="DF82" s="410"/>
      <c r="DG82" s="410"/>
      <c r="DH82" s="410"/>
      <c r="DI82" s="410"/>
      <c r="DJ82" s="410"/>
      <c r="DK82" s="410"/>
      <c r="DL82" s="410"/>
      <c r="DM82" s="410"/>
      <c r="DN82" s="410"/>
      <c r="DO82" s="410"/>
      <c r="DP82" s="410"/>
      <c r="DQ82" s="410"/>
      <c r="DR82" s="410"/>
      <c r="DS82" s="410"/>
      <c r="DT82" s="410"/>
      <c r="DU82" s="410"/>
      <c r="DV82" s="410"/>
      <c r="DW82" s="410"/>
      <c r="DX82" s="410"/>
      <c r="DY82" s="410"/>
      <c r="DZ82" s="410"/>
      <c r="EA82" s="410"/>
      <c r="EB82" s="410"/>
      <c r="EC82" s="410"/>
      <c r="ED82" s="410"/>
      <c r="EE82" s="410"/>
      <c r="EF82" s="410"/>
      <c r="EG82" s="410"/>
      <c r="EH82" s="410"/>
      <c r="EI82" s="410"/>
      <c r="EJ82" s="410"/>
      <c r="EK82" s="410"/>
      <c r="EL82" s="410"/>
      <c r="EM82" s="410"/>
      <c r="EN82" s="410"/>
      <c r="EO82" s="410"/>
      <c r="EP82" s="410"/>
      <c r="EQ82" s="410"/>
      <c r="ER82" s="410"/>
      <c r="ES82" s="410"/>
      <c r="ET82" s="410"/>
      <c r="EU82" s="410"/>
      <c r="EV82" s="410"/>
      <c r="EW82" s="410"/>
      <c r="EX82" s="410"/>
      <c r="EY82" s="410"/>
      <c r="EZ82" s="410"/>
      <c r="FA82" s="410"/>
      <c r="FB82" s="410"/>
      <c r="FC82" s="410"/>
      <c r="FD82" s="410"/>
      <c r="FE82" s="410"/>
      <c r="FF82" s="410"/>
      <c r="FG82" s="410"/>
      <c r="FH82" s="410"/>
      <c r="FI82" s="410"/>
      <c r="FJ82" s="410"/>
      <c r="FK82" s="410"/>
      <c r="FL82" s="410"/>
      <c r="FM82" s="410"/>
      <c r="FN82" s="410"/>
      <c r="FO82" s="410"/>
      <c r="FP82" s="410"/>
      <c r="FQ82" s="410"/>
      <c r="FR82" s="410"/>
      <c r="FS82" s="410"/>
      <c r="FT82" s="410"/>
      <c r="FU82" s="410"/>
      <c r="FV82" s="410"/>
      <c r="FW82" s="410"/>
      <c r="FX82" s="410"/>
      <c r="FY82" s="410"/>
      <c r="FZ82" s="410"/>
      <c r="GA82" s="410"/>
      <c r="GB82" s="410"/>
      <c r="GC82" s="410"/>
      <c r="GD82" s="410"/>
      <c r="GE82" s="410"/>
      <c r="GF82" s="410"/>
      <c r="GG82" s="410"/>
      <c r="GH82" s="410"/>
      <c r="GI82" s="410"/>
      <c r="GJ82" s="410"/>
      <c r="GK82" s="410"/>
      <c r="GL82" s="410"/>
      <c r="GM82" s="410"/>
      <c r="GN82" s="410"/>
      <c r="GO82" s="410"/>
      <c r="GP82" s="410"/>
      <c r="GQ82" s="410"/>
      <c r="GR82" s="410"/>
      <c r="GS82" s="410"/>
      <c r="GT82" s="410"/>
      <c r="GU82" s="410"/>
      <c r="GV82" s="410"/>
      <c r="GW82" s="410"/>
      <c r="GX82" s="410"/>
      <c r="GY82" s="410"/>
      <c r="GZ82" s="410"/>
      <c r="HA82" s="410"/>
      <c r="HB82" s="410"/>
      <c r="HC82" s="410"/>
      <c r="HD82" s="410"/>
      <c r="HE82" s="410"/>
      <c r="HF82" s="410"/>
      <c r="HG82" s="410"/>
      <c r="HH82" s="410"/>
      <c r="HI82" s="410"/>
      <c r="HJ82" s="410"/>
      <c r="HK82" s="410"/>
      <c r="HL82" s="410"/>
      <c r="HM82" s="410"/>
      <c r="HN82" s="410"/>
      <c r="HO82" s="410"/>
      <c r="HP82" s="410"/>
      <c r="HQ82" s="410"/>
      <c r="HR82" s="410"/>
      <c r="HS82" s="410"/>
      <c r="HT82" s="410"/>
      <c r="HU82" s="410"/>
      <c r="HV82" s="410"/>
      <c r="HW82" s="410"/>
      <c r="HX82" s="410"/>
      <c r="HY82" s="410"/>
      <c r="HZ82" s="410"/>
      <c r="IA82" s="410"/>
      <c r="IB82" s="410"/>
      <c r="IC82" s="410"/>
      <c r="ID82" s="410"/>
      <c r="IE82" s="410"/>
      <c r="IF82" s="410"/>
      <c r="IG82" s="410"/>
      <c r="IH82" s="410"/>
      <c r="II82" s="410"/>
      <c r="IJ82" s="410"/>
      <c r="IK82" s="410"/>
      <c r="IL82" s="410"/>
      <c r="IM82" s="410"/>
      <c r="IN82" s="410"/>
      <c r="IO82" s="410"/>
      <c r="IP82" s="410"/>
      <c r="IQ82" s="410"/>
      <c r="IR82" s="410"/>
      <c r="IS82" s="410"/>
      <c r="IT82" s="410"/>
      <c r="IU82" s="410"/>
      <c r="IV82" s="410"/>
    </row>
    <row r="83" spans="1:256" s="2" customFormat="1" ht="12.75" hidden="1" customHeight="1" outlineLevel="2">
      <c r="A83" s="14"/>
      <c r="B83" s="27"/>
      <c r="C83" s="26"/>
      <c r="D83" s="413"/>
      <c r="E83" s="261">
        <v>6</v>
      </c>
      <c r="F83" s="372"/>
      <c r="G83" s="269"/>
      <c r="H83" s="271"/>
      <c r="I83" s="271"/>
      <c r="J83" s="271"/>
      <c r="K83" s="271"/>
      <c r="L83" s="270"/>
      <c r="M83" s="155">
        <f>IF(A1stdlife="n/a","n/a",IF(M$3&gt;(A1stdlife+$E83),(Input!$L$211*(1+rvanilla)^0.5)-SUM($L83:L83),(Input!$L$211*(1+rvanilla)^0.5)/A1stdlife))</f>
        <v>0</v>
      </c>
      <c r="N83" s="155">
        <f>IF(A1stdlife="n/a","n/a",IF(N$3&gt;(A1stdlife+$E83),(Input!$L$211*(1+rvanilla)^0.5)-SUM($L83:M83),(Input!$L$211*(1+rvanilla)^0.5)/A1stdlife))</f>
        <v>0</v>
      </c>
      <c r="O83" s="155">
        <f>IF(A1stdlife="n/a","n/a",IF(O$3&gt;(A1stdlife+$E83),(Input!$L$211*(1+rvanilla)^0.5)-SUM($L83:N83),(Input!$L$211*(1+rvanilla)^0.5)/A1stdlife))</f>
        <v>0</v>
      </c>
      <c r="P83" s="155">
        <f>IF(A1stdlife="n/a","n/a",IF(P$3&gt;(A1stdlife+$E83),(Input!$L$211*(1+rvanilla)^0.5)-SUM($L83:O83),(Input!$L$211*(1+rvanilla)^0.5)/A1stdlife))</f>
        <v>0</v>
      </c>
      <c r="Q83" s="155">
        <f>IF(A1stdlife="n/a","n/a",IF(Q$3&gt;(A1stdlife+$E83),(Input!$L$211*(1+rvanilla)^0.5)-SUM($L83:P83),(Input!$L$211*(1+rvanilla)^0.5)/A1stdlife))</f>
        <v>0</v>
      </c>
      <c r="R83" s="155">
        <f>IF(A1stdlife="n/a","n/a",IF(R$3&gt;(A1stdlife+$E83),(Input!$L$211*(1+rvanilla)^0.5)-SUM($L83:Q83),(Input!$L$211*(1+rvanilla)^0.5)/A1stdlife))</f>
        <v>0</v>
      </c>
      <c r="S83" s="155">
        <f>IF(A1stdlife="n/a","n/a",IF(S$3&gt;(A1stdlife+$E83),(Input!$L$211*(1+rvanilla)^0.5)-SUM($L83:R83),(Input!$L$211*(1+rvanilla)^0.5)/A1stdlife))</f>
        <v>0</v>
      </c>
      <c r="T83" s="155">
        <f>IF(A1stdlife="n/a","n/a",IF(T$3&gt;(A1stdlife+$E83),(Input!$L$211*(1+rvanilla)^0.5)-SUM($L83:S83),(Input!$L$211*(1+rvanilla)^0.5)/A1stdlife))</f>
        <v>0</v>
      </c>
      <c r="U83" s="155">
        <f>IF(A1stdlife="n/a","n/a",IF(U$3&gt;(A1stdlife+$E83),(Input!$L$211*(1+rvanilla)^0.5)-SUM($L83:T83),(Input!$L$211*(1+rvanilla)^0.5)/A1stdlife))</f>
        <v>0</v>
      </c>
      <c r="V83" s="155">
        <f>IF(A1stdlife="n/a","n/a",IF(V$3&gt;(A1stdlife+$E83),(Input!$L$211*(1+rvanilla)^0.5)-SUM($L83:U83),(Input!$L$211*(1+rvanilla)^0.5)/A1stdlife))</f>
        <v>0</v>
      </c>
      <c r="W83" s="155">
        <f>IF(A1stdlife="n/a","n/a",IF(W$3&gt;(A1stdlife+$E83),(Input!$L$211*(1+rvanilla)^0.5)-SUM($L83:V83),(Input!$L$211*(1+rvanilla)^0.5)/A1stdlife))</f>
        <v>0</v>
      </c>
      <c r="X83" s="155">
        <f>IF(A1stdlife="n/a","n/a",IF(X$3&gt;(A1stdlife+$E83),(Input!$L$211*(1+rvanilla)^0.5)-SUM($L83:W83),(Input!$L$211*(1+rvanilla)^0.5)/A1stdlife))</f>
        <v>0</v>
      </c>
      <c r="Y83" s="155">
        <f>IF(A1stdlife="n/a","n/a",IF(Y$3&gt;(A1stdlife+$E83),(Input!$L$211*(1+rvanilla)^0.5)-SUM($L83:X83),(Input!$L$211*(1+rvanilla)^0.5)/A1stdlife))</f>
        <v>0</v>
      </c>
      <c r="Z83" s="155">
        <f>IF(A1stdlife="n/a","n/a",IF(Z$3&gt;(A1stdlife+$E83),(Input!$L$211*(1+rvanilla)^0.5)-SUM($L83:Y83),(Input!$L$211*(1+rvanilla)^0.5)/A1stdlife))</f>
        <v>0</v>
      </c>
      <c r="AA83" s="155">
        <f>IF(A1stdlife="n/a","n/a",IF(AA$3&gt;(A1stdlife+$E83),(Input!$L$211*(1+rvanilla)^0.5)-SUM($L83:Z83),(Input!$L$211*(1+rvanilla)^0.5)/A1stdlife))</f>
        <v>0</v>
      </c>
      <c r="AB83" s="155">
        <f>IF(A1stdlife="n/a","n/a",IF(AB$3&gt;(A1stdlife+$E83),(Input!$L$211*(1+rvanilla)^0.5)-SUM($L83:AA83),(Input!$L$211*(1+rvanilla)^0.5)/A1stdlife))</f>
        <v>0</v>
      </c>
      <c r="AC83" s="155">
        <f>IF(A1stdlife="n/a","n/a",IF(AC$3&gt;(A1stdlife+$E83),(Input!$L$211*(1+rvanilla)^0.5)-SUM($L83:AB83),(Input!$L$211*(1+rvanilla)^0.5)/A1stdlife))</f>
        <v>0</v>
      </c>
      <c r="AD83" s="155">
        <f>IF(A1stdlife="n/a","n/a",IF(AD$3&gt;(A1stdlife+$E83),(Input!$L$211*(1+rvanilla)^0.5)-SUM($L83:AC83),(Input!$L$211*(1+rvanilla)^0.5)/A1stdlife))</f>
        <v>0</v>
      </c>
      <c r="AE83" s="155">
        <f>IF(A1stdlife="n/a","n/a",IF(AE$3&gt;(A1stdlife+$E83),(Input!$L$211*(1+rvanilla)^0.5)-SUM($L83:AD83),(Input!$L$211*(1+rvanilla)^0.5)/A1stdlife))</f>
        <v>0</v>
      </c>
      <c r="AF83" s="155">
        <f>IF(A1stdlife="n/a","n/a",IF(AF$3&gt;(A1stdlife+$E83),(Input!$L$211*(1+rvanilla)^0.5)-SUM($L83:AE83),(Input!$L$211*(1+rvanilla)^0.5)/A1stdlife))</f>
        <v>0</v>
      </c>
      <c r="AG83" s="155">
        <f>IF(A1stdlife="n/a","n/a",IF(AG$3&gt;(A1stdlife+$E83),(Input!$L$211*(1+rvanilla)^0.5)-SUM($L83:AF83),(Input!$L$211*(1+rvanilla)^0.5)/A1stdlife))</f>
        <v>0</v>
      </c>
      <c r="AH83" s="155">
        <f>IF(A1stdlife="n/a","n/a",IF(AH$3&gt;(A1stdlife+$E83),(Input!$L$211*(1+rvanilla)^0.5)-SUM($L83:AG83),(Input!$L$211*(1+rvanilla)^0.5)/A1stdlife))</f>
        <v>0</v>
      </c>
      <c r="AI83" s="155">
        <f>IF(A1stdlife="n/a","n/a",IF(AI$3&gt;(A1stdlife+$E83),(Input!$L$211*(1+rvanilla)^0.5)-SUM($L83:AH83),(Input!$L$211*(1+rvanilla)^0.5)/A1stdlife))</f>
        <v>0</v>
      </c>
      <c r="AJ83" s="155">
        <f>IF(A1stdlife="n/a","n/a",IF(AJ$3&gt;(A1stdlife+$E83),(Input!$L$211*(1+rvanilla)^0.5)-SUM($L83:AI83),(Input!$L$211*(1+rvanilla)^0.5)/A1stdlife))</f>
        <v>0</v>
      </c>
      <c r="AK83" s="155">
        <f>IF(A1stdlife="n/a","n/a",IF(AK$3&gt;(A1stdlife+$E83),(Input!$L$211*(1+rvanilla)^0.5)-SUM($L83:AJ83),(Input!$L$211*(1+rvanilla)^0.5)/A1stdlife))</f>
        <v>0</v>
      </c>
      <c r="AL83" s="155">
        <f>IF(A1stdlife="n/a","n/a",IF(AL$3&gt;(A1stdlife+$E83),(Input!$L$211*(1+rvanilla)^0.5)-SUM($L83:AK83),(Input!$L$211*(1+rvanilla)^0.5)/A1stdlife))</f>
        <v>0</v>
      </c>
      <c r="AM83" s="155">
        <f>IF(A1stdlife="n/a","n/a",IF(AM$3&gt;(A1stdlife+$E83),(Input!$L$211*(1+rvanilla)^0.5)-SUM($L83:AL83),(Input!$L$211*(1+rvanilla)^0.5)/A1stdlife))</f>
        <v>0</v>
      </c>
      <c r="AN83" s="155">
        <f>IF(A1stdlife="n/a","n/a",IF(AN$3&gt;(A1stdlife+$E83),(Input!$L$211*(1+rvanilla)^0.5)-SUM($L83:AM83),(Input!$L$211*(1+rvanilla)^0.5)/A1stdlife))</f>
        <v>0</v>
      </c>
      <c r="AO83" s="155">
        <f>IF(A1stdlife="n/a","n/a",IF(AO$3&gt;(A1stdlife+$E83),(Input!$L$211*(1+rvanilla)^0.5)-SUM($L83:AN83),(Input!$L$211*(1+rvanilla)^0.5)/A1stdlife))</f>
        <v>0</v>
      </c>
      <c r="AP83" s="155">
        <f>IF(A1stdlife="n/a","n/a",IF(AP$3&gt;(A1stdlife+$E83),(Input!$L$211*(1+rvanilla)^0.5)-SUM($L83:AO83),(Input!$L$211*(1+rvanilla)^0.5)/A1stdlife))</f>
        <v>0</v>
      </c>
      <c r="AQ83" s="155">
        <f>IF(A1stdlife="n/a","n/a",IF(AQ$3&gt;(A1stdlife+$E83),(Input!$L$211*(1+rvanilla)^0.5)-SUM($L83:AP83),(Input!$L$211*(1+rvanilla)^0.5)/A1stdlife))</f>
        <v>0</v>
      </c>
      <c r="AR83" s="155">
        <f>IF(A1stdlife="n/a","n/a",IF(AR$3&gt;(A1stdlife+$E83),(Input!$L$211*(1+rvanilla)^0.5)-SUM($L83:AQ83),(Input!$L$211*(1+rvanilla)^0.5)/A1stdlife))</f>
        <v>0</v>
      </c>
      <c r="AS83" s="155">
        <f>IF(A1stdlife="n/a","n/a",IF(AS$3&gt;(A1stdlife+$E83),(Input!$L$211*(1+rvanilla)^0.5)-SUM($L83:AR83),(Input!$L$211*(1+rvanilla)^0.5)/A1stdlife))</f>
        <v>0</v>
      </c>
      <c r="AT83" s="155">
        <f>IF(A1stdlife="n/a","n/a",IF(AT$3&gt;(A1stdlife+$E83),(Input!$L$211*(1+rvanilla)^0.5)-SUM($L83:AS83),(Input!$L$211*(1+rvanilla)^0.5)/A1stdlife))</f>
        <v>0</v>
      </c>
      <c r="AU83" s="155">
        <f>IF(A1stdlife="n/a","n/a",IF(AU$3&gt;(A1stdlife+$E83),(Input!$L$211*(1+rvanilla)^0.5)-SUM($L83:AT83),(Input!$L$211*(1+rvanilla)^0.5)/A1stdlife))</f>
        <v>0</v>
      </c>
      <c r="AV83" s="155">
        <f>IF(A1stdlife="n/a","n/a",IF(AV$3&gt;(A1stdlife+$E83),(Input!$L$211*(1+rvanilla)^0.5)-SUM($L83:AU83),(Input!$L$211*(1+rvanilla)^0.5)/A1stdlife))</f>
        <v>0</v>
      </c>
      <c r="AW83" s="155">
        <f>IF(A1stdlife="n/a","n/a",IF(AW$3&gt;(A1stdlife+$E83),(Input!$L$211*(1+rvanilla)^0.5)-SUM($L83:AV83),(Input!$L$211*(1+rvanilla)^0.5)/A1stdlife))</f>
        <v>0</v>
      </c>
      <c r="AX83" s="155">
        <f>IF(A1stdlife="n/a","n/a",IF(AX$3&gt;(A1stdlife+$E83),(Input!$L$211*(1+rvanilla)^0.5)-SUM($L83:AW83),(Input!$L$211*(1+rvanilla)^0.5)/A1stdlife))</f>
        <v>0</v>
      </c>
      <c r="AY83" s="155">
        <f>IF(A1stdlife="n/a","n/a",IF(AY$3&gt;(A1stdlife+$E83),(Input!$L$211*(1+rvanilla)^0.5)-SUM($L83:AX83),(Input!$L$211*(1+rvanilla)^0.5)/A1stdlife))</f>
        <v>0</v>
      </c>
      <c r="AZ83" s="155">
        <f>IF(A1stdlife="n/a","n/a",IF(AZ$3&gt;(A1stdlife+$E83),(Input!$L$211*(1+rvanilla)^0.5)-SUM($L83:AY83),(Input!$L$211*(1+rvanilla)^0.5)/A1stdlife))</f>
        <v>0</v>
      </c>
      <c r="BA83" s="155">
        <f>IF(A1stdlife="n/a","n/a",IF(BA$3&gt;(A1stdlife+$E83),(Input!$L$211*(1+rvanilla)^0.5)-SUM($L83:AZ83),(Input!$L$211*(1+rvanilla)^0.5)/A1stdlife))</f>
        <v>0</v>
      </c>
      <c r="BB83" s="155">
        <f>IF(A1stdlife="n/a","n/a",IF(BB$3&gt;(A1stdlife+$E83),(Input!$L$211*(1+rvanilla)^0.5)-SUM($L83:BA83),(Input!$L$211*(1+rvanilla)^0.5)/A1stdlife))</f>
        <v>0</v>
      </c>
      <c r="BC83" s="155">
        <f>IF(A1stdlife="n/a","n/a",IF(BC$3&gt;(A1stdlife+$E83),(Input!$L$211*(1+rvanilla)^0.5)-SUM($L83:BB83),(Input!$L$211*(1+rvanilla)^0.5)/A1stdlife))</f>
        <v>0</v>
      </c>
      <c r="BD83" s="155">
        <f>IF(A1stdlife="n/a","n/a",IF(BD$3&gt;(A1stdlife+$E83),(Input!$L$211*(1+rvanilla)^0.5)-SUM($L83:BC83),(Input!$L$211*(1+rvanilla)^0.5)/A1stdlife))</f>
        <v>0</v>
      </c>
      <c r="BE83" s="155">
        <f>IF(A1stdlife="n/a","n/a",IF(BE$3&gt;(A1stdlife+$E83),(Input!$L$211*(1+rvanilla)^0.5)-SUM($L83:BD83),(Input!$L$211*(1+rvanilla)^0.5)/A1stdlife))</f>
        <v>0</v>
      </c>
      <c r="BF83" s="155">
        <f>IF(A1stdlife="n/a","n/a",IF(BF$3&gt;(A1stdlife+$E83),(Input!$L$211*(1+rvanilla)^0.5)-SUM($L83:BE83),(Input!$L$211*(1+rvanilla)^0.5)/A1stdlife))</f>
        <v>0</v>
      </c>
      <c r="BG83" s="155">
        <f>IF(A1stdlife="n/a","n/a",IF(BG$3&gt;(A1stdlife+$E83),(Input!$L$211*(1+rvanilla)^0.5)-SUM($L83:BF83),(Input!$L$211*(1+rvanilla)^0.5)/A1stdlife))</f>
        <v>0</v>
      </c>
      <c r="BH83" s="155">
        <f>IF(A1stdlife="n/a","n/a",IF(BH$3&gt;(A1stdlife+$E83),(Input!$L$211*(1+rvanilla)^0.5)-SUM($L83:BG83),(Input!$L$211*(1+rvanilla)^0.5)/A1stdlife))</f>
        <v>0</v>
      </c>
      <c r="BI83" s="155">
        <f>IF(A1stdlife="n/a","n/a",IF(BI$3&gt;(A1stdlife+$E83),(Input!$L$211*(1+rvanilla)^0.5)-SUM($L83:BH83),(Input!$L$211*(1+rvanilla)^0.5)/A1stdlife))</f>
        <v>0</v>
      </c>
      <c r="BJ83" s="14"/>
      <c r="BK83" s="14"/>
      <c r="BL83" s="14"/>
      <c r="BM83" s="14"/>
      <c r="BN83" s="14"/>
      <c r="BO83" s="14"/>
      <c r="BP83" s="14"/>
      <c r="BQ83" s="14"/>
      <c r="BR83" s="14"/>
      <c r="BS83" s="14"/>
      <c r="BT83" s="14"/>
      <c r="BU83" s="14"/>
      <c r="BV83" s="14"/>
      <c r="BW83" s="14"/>
      <c r="BX83" s="14"/>
      <c r="BY83" s="14"/>
      <c r="BZ83" s="14"/>
      <c r="CA83" s="410"/>
      <c r="CB83" s="410"/>
      <c r="CC83" s="410"/>
      <c r="CD83" s="410"/>
      <c r="CE83" s="410"/>
      <c r="CF83" s="410"/>
      <c r="CG83" s="410"/>
      <c r="CH83" s="410"/>
      <c r="CI83" s="410"/>
      <c r="CJ83" s="410"/>
      <c r="CK83" s="410"/>
      <c r="CL83" s="410"/>
      <c r="CM83" s="410"/>
      <c r="CN83" s="410"/>
      <c r="CO83" s="410"/>
      <c r="CP83" s="410"/>
      <c r="CQ83" s="410"/>
      <c r="CR83" s="410"/>
      <c r="CS83" s="410"/>
      <c r="CT83" s="410"/>
      <c r="CU83" s="410"/>
      <c r="CV83" s="410"/>
      <c r="CW83" s="410"/>
      <c r="CX83" s="410"/>
      <c r="CY83" s="410"/>
      <c r="CZ83" s="410"/>
      <c r="DA83" s="410"/>
      <c r="DB83" s="410"/>
      <c r="DC83" s="410"/>
      <c r="DD83" s="410"/>
      <c r="DE83" s="410"/>
      <c r="DF83" s="410"/>
      <c r="DG83" s="410"/>
      <c r="DH83" s="410"/>
      <c r="DI83" s="410"/>
      <c r="DJ83" s="410"/>
      <c r="DK83" s="410"/>
      <c r="DL83" s="410"/>
      <c r="DM83" s="410"/>
      <c r="DN83" s="410"/>
      <c r="DO83" s="410"/>
      <c r="DP83" s="410"/>
      <c r="DQ83" s="410"/>
      <c r="DR83" s="410"/>
      <c r="DS83" s="410"/>
      <c r="DT83" s="410"/>
      <c r="DU83" s="410"/>
      <c r="DV83" s="410"/>
      <c r="DW83" s="410"/>
      <c r="DX83" s="410"/>
      <c r="DY83" s="410"/>
      <c r="DZ83" s="410"/>
      <c r="EA83" s="410"/>
      <c r="EB83" s="410"/>
      <c r="EC83" s="410"/>
      <c r="ED83" s="410"/>
      <c r="EE83" s="410"/>
      <c r="EF83" s="410"/>
      <c r="EG83" s="410"/>
      <c r="EH83" s="410"/>
      <c r="EI83" s="410"/>
      <c r="EJ83" s="410"/>
      <c r="EK83" s="410"/>
      <c r="EL83" s="410"/>
      <c r="EM83" s="410"/>
      <c r="EN83" s="410"/>
      <c r="EO83" s="410"/>
      <c r="EP83" s="410"/>
      <c r="EQ83" s="410"/>
      <c r="ER83" s="410"/>
      <c r="ES83" s="410"/>
      <c r="ET83" s="410"/>
      <c r="EU83" s="410"/>
      <c r="EV83" s="410"/>
      <c r="EW83" s="410"/>
      <c r="EX83" s="410"/>
      <c r="EY83" s="410"/>
      <c r="EZ83" s="410"/>
      <c r="FA83" s="410"/>
      <c r="FB83" s="410"/>
      <c r="FC83" s="410"/>
      <c r="FD83" s="410"/>
      <c r="FE83" s="410"/>
      <c r="FF83" s="410"/>
      <c r="FG83" s="410"/>
      <c r="FH83" s="410"/>
      <c r="FI83" s="410"/>
      <c r="FJ83" s="410"/>
      <c r="FK83" s="410"/>
      <c r="FL83" s="410"/>
      <c r="FM83" s="410"/>
      <c r="FN83" s="410"/>
      <c r="FO83" s="410"/>
      <c r="FP83" s="410"/>
      <c r="FQ83" s="410"/>
      <c r="FR83" s="410"/>
      <c r="FS83" s="410"/>
      <c r="FT83" s="410"/>
      <c r="FU83" s="410"/>
      <c r="FV83" s="410"/>
      <c r="FW83" s="410"/>
      <c r="FX83" s="410"/>
      <c r="FY83" s="410"/>
      <c r="FZ83" s="410"/>
      <c r="GA83" s="410"/>
      <c r="GB83" s="410"/>
      <c r="GC83" s="410"/>
      <c r="GD83" s="410"/>
      <c r="GE83" s="410"/>
      <c r="GF83" s="410"/>
      <c r="GG83" s="410"/>
      <c r="GH83" s="410"/>
      <c r="GI83" s="410"/>
      <c r="GJ83" s="410"/>
      <c r="GK83" s="410"/>
      <c r="GL83" s="410"/>
      <c r="GM83" s="410"/>
      <c r="GN83" s="410"/>
      <c r="GO83" s="410"/>
      <c r="GP83" s="410"/>
      <c r="GQ83" s="410"/>
      <c r="GR83" s="410"/>
      <c r="GS83" s="410"/>
      <c r="GT83" s="410"/>
      <c r="GU83" s="410"/>
      <c r="GV83" s="410"/>
      <c r="GW83" s="410"/>
      <c r="GX83" s="410"/>
      <c r="GY83" s="410"/>
      <c r="GZ83" s="410"/>
      <c r="HA83" s="410"/>
      <c r="HB83" s="410"/>
      <c r="HC83" s="410"/>
      <c r="HD83" s="410"/>
      <c r="HE83" s="410"/>
      <c r="HF83" s="410"/>
      <c r="HG83" s="410"/>
      <c r="HH83" s="410"/>
      <c r="HI83" s="410"/>
      <c r="HJ83" s="410"/>
      <c r="HK83" s="410"/>
      <c r="HL83" s="410"/>
      <c r="HM83" s="410"/>
      <c r="HN83" s="410"/>
      <c r="HO83" s="410"/>
      <c r="HP83" s="410"/>
      <c r="HQ83" s="410"/>
      <c r="HR83" s="410"/>
      <c r="HS83" s="410"/>
      <c r="HT83" s="410"/>
      <c r="HU83" s="410"/>
      <c r="HV83" s="410"/>
      <c r="HW83" s="410"/>
      <c r="HX83" s="410"/>
      <c r="HY83" s="410"/>
      <c r="HZ83" s="410"/>
      <c r="IA83" s="410"/>
      <c r="IB83" s="410"/>
      <c r="IC83" s="410"/>
      <c r="ID83" s="410"/>
      <c r="IE83" s="410"/>
      <c r="IF83" s="410"/>
      <c r="IG83" s="410"/>
      <c r="IH83" s="410"/>
      <c r="II83" s="410"/>
      <c r="IJ83" s="410"/>
      <c r="IK83" s="410"/>
      <c r="IL83" s="410"/>
      <c r="IM83" s="410"/>
      <c r="IN83" s="410"/>
      <c r="IO83" s="410"/>
      <c r="IP83" s="410"/>
      <c r="IQ83" s="410"/>
      <c r="IR83" s="410"/>
      <c r="IS83" s="410"/>
      <c r="IT83" s="410"/>
      <c r="IU83" s="410"/>
      <c r="IV83" s="410"/>
    </row>
    <row r="84" spans="1:256" s="2" customFormat="1" ht="12.75" hidden="1" customHeight="1" outlineLevel="2">
      <c r="A84" s="14"/>
      <c r="B84" s="27"/>
      <c r="C84" s="26"/>
      <c r="D84" s="413"/>
      <c r="E84" s="261">
        <v>7</v>
      </c>
      <c r="F84" s="372"/>
      <c r="G84" s="269"/>
      <c r="H84" s="271"/>
      <c r="I84" s="271"/>
      <c r="J84" s="271"/>
      <c r="K84" s="271"/>
      <c r="L84" s="271"/>
      <c r="M84" s="270"/>
      <c r="N84" s="155">
        <f>IF(A1stdlife="n/a","n/a",IF(N$3&gt;(A1stdlife+$E84),(Input!$M$211*(1+rvanilla)^0.5)-SUM($M84:M84),(Input!$M$211*(1+rvanilla)^0.5)/A1stdlife))</f>
        <v>0</v>
      </c>
      <c r="O84" s="155">
        <f>IF(A1stdlife="n/a","n/a",IF(O$3&gt;(A1stdlife+$E84),(Input!$M$211*(1+rvanilla)^0.5)-SUM($M84:N84),(Input!$M$211*(1+rvanilla)^0.5)/A1stdlife))</f>
        <v>0</v>
      </c>
      <c r="P84" s="155">
        <f>IF(A1stdlife="n/a","n/a",IF(P$3&gt;(A1stdlife+$E84),(Input!$M$211*(1+rvanilla)^0.5)-SUM($M84:O84),(Input!$M$211*(1+rvanilla)^0.5)/A1stdlife))</f>
        <v>0</v>
      </c>
      <c r="Q84" s="155">
        <f>IF(A1stdlife="n/a","n/a",IF(Q$3&gt;(A1stdlife+$E84),(Input!$M$211*(1+rvanilla)^0.5)-SUM($M84:P84),(Input!$M$211*(1+rvanilla)^0.5)/A1stdlife))</f>
        <v>0</v>
      </c>
      <c r="R84" s="155">
        <f>IF(A1stdlife="n/a","n/a",IF(R$3&gt;(A1stdlife+$E84),(Input!$M$211*(1+rvanilla)^0.5)-SUM($M84:Q84),(Input!$M$211*(1+rvanilla)^0.5)/A1stdlife))</f>
        <v>0</v>
      </c>
      <c r="S84" s="155">
        <f>IF(A1stdlife="n/a","n/a",IF(S$3&gt;(A1stdlife+$E84),(Input!$M$211*(1+rvanilla)^0.5)-SUM($M84:R84),(Input!$M$211*(1+rvanilla)^0.5)/A1stdlife))</f>
        <v>0</v>
      </c>
      <c r="T84" s="155">
        <f>IF(A1stdlife="n/a","n/a",IF(T$3&gt;(A1stdlife+$E84),(Input!$M$211*(1+rvanilla)^0.5)-SUM($M84:S84),(Input!$M$211*(1+rvanilla)^0.5)/A1stdlife))</f>
        <v>0</v>
      </c>
      <c r="U84" s="155">
        <f>IF(A1stdlife="n/a","n/a",IF(U$3&gt;(A1stdlife+$E84),(Input!$M$211*(1+rvanilla)^0.5)-SUM($M84:T84),(Input!$M$211*(1+rvanilla)^0.5)/A1stdlife))</f>
        <v>0</v>
      </c>
      <c r="V84" s="155">
        <f>IF(A1stdlife="n/a","n/a",IF(V$3&gt;(A1stdlife+$E84),(Input!$M$211*(1+rvanilla)^0.5)-SUM($M84:U84),(Input!$M$211*(1+rvanilla)^0.5)/A1stdlife))</f>
        <v>0</v>
      </c>
      <c r="W84" s="155">
        <f>IF(A1stdlife="n/a","n/a",IF(W$3&gt;(A1stdlife+$E84),(Input!$M$211*(1+rvanilla)^0.5)-SUM($M84:V84),(Input!$M$211*(1+rvanilla)^0.5)/A1stdlife))</f>
        <v>0</v>
      </c>
      <c r="X84" s="155">
        <f>IF(A1stdlife="n/a","n/a",IF(X$3&gt;(A1stdlife+$E84),(Input!$M$211*(1+rvanilla)^0.5)-SUM($M84:W84),(Input!$M$211*(1+rvanilla)^0.5)/A1stdlife))</f>
        <v>0</v>
      </c>
      <c r="Y84" s="155">
        <f>IF(A1stdlife="n/a","n/a",IF(Y$3&gt;(A1stdlife+$E84),(Input!$M$211*(1+rvanilla)^0.5)-SUM($M84:X84),(Input!$M$211*(1+rvanilla)^0.5)/A1stdlife))</f>
        <v>0</v>
      </c>
      <c r="Z84" s="155">
        <f>IF(A1stdlife="n/a","n/a",IF(Z$3&gt;(A1stdlife+$E84),(Input!$M$211*(1+rvanilla)^0.5)-SUM($M84:Y84),(Input!$M$211*(1+rvanilla)^0.5)/A1stdlife))</f>
        <v>0</v>
      </c>
      <c r="AA84" s="155">
        <f>IF(A1stdlife="n/a","n/a",IF(AA$3&gt;(A1stdlife+$E84),(Input!$M$211*(1+rvanilla)^0.5)-SUM($M84:Z84),(Input!$M$211*(1+rvanilla)^0.5)/A1stdlife))</f>
        <v>0</v>
      </c>
      <c r="AB84" s="155">
        <f>IF(A1stdlife="n/a","n/a",IF(AB$3&gt;(A1stdlife+$E84),(Input!$M$211*(1+rvanilla)^0.5)-SUM($M84:AA84),(Input!$M$211*(1+rvanilla)^0.5)/A1stdlife))</f>
        <v>0</v>
      </c>
      <c r="AC84" s="155">
        <f>IF(A1stdlife="n/a","n/a",IF(AC$3&gt;(A1stdlife+$E84),(Input!$M$211*(1+rvanilla)^0.5)-SUM($M84:AB84),(Input!$M$211*(1+rvanilla)^0.5)/A1stdlife))</f>
        <v>0</v>
      </c>
      <c r="AD84" s="155">
        <f>IF(A1stdlife="n/a","n/a",IF(AD$3&gt;(A1stdlife+$E84),(Input!$M$211*(1+rvanilla)^0.5)-SUM($M84:AC84),(Input!$M$211*(1+rvanilla)^0.5)/A1stdlife))</f>
        <v>0</v>
      </c>
      <c r="AE84" s="155">
        <f>IF(A1stdlife="n/a","n/a",IF(AE$3&gt;(A1stdlife+$E84),(Input!$M$211*(1+rvanilla)^0.5)-SUM($M84:AD84),(Input!$M$211*(1+rvanilla)^0.5)/A1stdlife))</f>
        <v>0</v>
      </c>
      <c r="AF84" s="155">
        <f>IF(A1stdlife="n/a","n/a",IF(AF$3&gt;(A1stdlife+$E84),(Input!$M$211*(1+rvanilla)^0.5)-SUM($M84:AE84),(Input!$M$211*(1+rvanilla)^0.5)/A1stdlife))</f>
        <v>0</v>
      </c>
      <c r="AG84" s="155">
        <f>IF(A1stdlife="n/a","n/a",IF(AG$3&gt;(A1stdlife+$E84),(Input!$M$211*(1+rvanilla)^0.5)-SUM($M84:AF84),(Input!$M$211*(1+rvanilla)^0.5)/A1stdlife))</f>
        <v>0</v>
      </c>
      <c r="AH84" s="155">
        <f>IF(A1stdlife="n/a","n/a",IF(AH$3&gt;(A1stdlife+$E84),(Input!$M$211*(1+rvanilla)^0.5)-SUM($M84:AG84),(Input!$M$211*(1+rvanilla)^0.5)/A1stdlife))</f>
        <v>0</v>
      </c>
      <c r="AI84" s="155">
        <f>IF(A1stdlife="n/a","n/a",IF(AI$3&gt;(A1stdlife+$E84),(Input!$M$211*(1+rvanilla)^0.5)-SUM($M84:AH84),(Input!$M$211*(1+rvanilla)^0.5)/A1stdlife))</f>
        <v>0</v>
      </c>
      <c r="AJ84" s="155">
        <f>IF(A1stdlife="n/a","n/a",IF(AJ$3&gt;(A1stdlife+$E84),(Input!$M$211*(1+rvanilla)^0.5)-SUM($M84:AI84),(Input!$M$211*(1+rvanilla)^0.5)/A1stdlife))</f>
        <v>0</v>
      </c>
      <c r="AK84" s="155">
        <f>IF(A1stdlife="n/a","n/a",IF(AK$3&gt;(A1stdlife+$E84),(Input!$M$211*(1+rvanilla)^0.5)-SUM($M84:AJ84),(Input!$M$211*(1+rvanilla)^0.5)/A1stdlife))</f>
        <v>0</v>
      </c>
      <c r="AL84" s="155">
        <f>IF(A1stdlife="n/a","n/a",IF(AL$3&gt;(A1stdlife+$E84),(Input!$M$211*(1+rvanilla)^0.5)-SUM($M84:AK84),(Input!$M$211*(1+rvanilla)^0.5)/A1stdlife))</f>
        <v>0</v>
      </c>
      <c r="AM84" s="155">
        <f>IF(A1stdlife="n/a","n/a",IF(AM$3&gt;(A1stdlife+$E84),(Input!$M$211*(1+rvanilla)^0.5)-SUM($M84:AL84),(Input!$M$211*(1+rvanilla)^0.5)/A1stdlife))</f>
        <v>0</v>
      </c>
      <c r="AN84" s="155">
        <f>IF(A1stdlife="n/a","n/a",IF(AN$3&gt;(A1stdlife+$E84),(Input!$M$211*(1+rvanilla)^0.5)-SUM($M84:AM84),(Input!$M$211*(1+rvanilla)^0.5)/A1stdlife))</f>
        <v>0</v>
      </c>
      <c r="AO84" s="155">
        <f>IF(A1stdlife="n/a","n/a",IF(AO$3&gt;(A1stdlife+$E84),(Input!$M$211*(1+rvanilla)^0.5)-SUM($M84:AN84),(Input!$M$211*(1+rvanilla)^0.5)/A1stdlife))</f>
        <v>0</v>
      </c>
      <c r="AP84" s="155">
        <f>IF(A1stdlife="n/a","n/a",IF(AP$3&gt;(A1stdlife+$E84),(Input!$M$211*(1+rvanilla)^0.5)-SUM($M84:AO84),(Input!$M$211*(1+rvanilla)^0.5)/A1stdlife))</f>
        <v>0</v>
      </c>
      <c r="AQ84" s="155">
        <f>IF(A1stdlife="n/a","n/a",IF(AQ$3&gt;(A1stdlife+$E84),(Input!$M$211*(1+rvanilla)^0.5)-SUM($M84:AP84),(Input!$M$211*(1+rvanilla)^0.5)/A1stdlife))</f>
        <v>0</v>
      </c>
      <c r="AR84" s="155">
        <f>IF(A1stdlife="n/a","n/a",IF(AR$3&gt;(A1stdlife+$E84),(Input!$M$211*(1+rvanilla)^0.5)-SUM($M84:AQ84),(Input!$M$211*(1+rvanilla)^0.5)/A1stdlife))</f>
        <v>0</v>
      </c>
      <c r="AS84" s="155">
        <f>IF(A1stdlife="n/a","n/a",IF(AS$3&gt;(A1stdlife+$E84),(Input!$M$211*(1+rvanilla)^0.5)-SUM($M84:AR84),(Input!$M$211*(1+rvanilla)^0.5)/A1stdlife))</f>
        <v>0</v>
      </c>
      <c r="AT84" s="155">
        <f>IF(A1stdlife="n/a","n/a",IF(AT$3&gt;(A1stdlife+$E84),(Input!$M$211*(1+rvanilla)^0.5)-SUM($M84:AS84),(Input!$M$211*(1+rvanilla)^0.5)/A1stdlife))</f>
        <v>0</v>
      </c>
      <c r="AU84" s="155">
        <f>IF(A1stdlife="n/a","n/a",IF(AU$3&gt;(A1stdlife+$E84),(Input!$M$211*(1+rvanilla)^0.5)-SUM($M84:AT84),(Input!$M$211*(1+rvanilla)^0.5)/A1stdlife))</f>
        <v>0</v>
      </c>
      <c r="AV84" s="155">
        <f>IF(A1stdlife="n/a","n/a",IF(AV$3&gt;(A1stdlife+$E84),(Input!$M$211*(1+rvanilla)^0.5)-SUM($M84:AU84),(Input!$M$211*(1+rvanilla)^0.5)/A1stdlife))</f>
        <v>0</v>
      </c>
      <c r="AW84" s="155">
        <f>IF(A1stdlife="n/a","n/a",IF(AW$3&gt;(A1stdlife+$E84),(Input!$M$211*(1+rvanilla)^0.5)-SUM($M84:AV84),(Input!$M$211*(1+rvanilla)^0.5)/A1stdlife))</f>
        <v>0</v>
      </c>
      <c r="AX84" s="155">
        <f>IF(A1stdlife="n/a","n/a",IF(AX$3&gt;(A1stdlife+$E84),(Input!$M$211*(1+rvanilla)^0.5)-SUM($M84:AW84),(Input!$M$211*(1+rvanilla)^0.5)/A1stdlife))</f>
        <v>0</v>
      </c>
      <c r="AY84" s="155">
        <f>IF(A1stdlife="n/a","n/a",IF(AY$3&gt;(A1stdlife+$E84),(Input!$M$211*(1+rvanilla)^0.5)-SUM($M84:AX84),(Input!$M$211*(1+rvanilla)^0.5)/A1stdlife))</f>
        <v>0</v>
      </c>
      <c r="AZ84" s="155">
        <f>IF(A1stdlife="n/a","n/a",IF(AZ$3&gt;(A1stdlife+$E84),(Input!$M$211*(1+rvanilla)^0.5)-SUM($M84:AY84),(Input!$M$211*(1+rvanilla)^0.5)/A1stdlife))</f>
        <v>0</v>
      </c>
      <c r="BA84" s="155">
        <f>IF(A1stdlife="n/a","n/a",IF(BA$3&gt;(A1stdlife+$E84),(Input!$M$211*(1+rvanilla)^0.5)-SUM($M84:AZ84),(Input!$M$211*(1+rvanilla)^0.5)/A1stdlife))</f>
        <v>0</v>
      </c>
      <c r="BB84" s="155">
        <f>IF(A1stdlife="n/a","n/a",IF(BB$3&gt;(A1stdlife+$E84),(Input!$M$211*(1+rvanilla)^0.5)-SUM($M84:BA84),(Input!$M$211*(1+rvanilla)^0.5)/A1stdlife))</f>
        <v>0</v>
      </c>
      <c r="BC84" s="155">
        <f>IF(A1stdlife="n/a","n/a",IF(BC$3&gt;(A1stdlife+$E84),(Input!$M$211*(1+rvanilla)^0.5)-SUM($M84:BB84),(Input!$M$211*(1+rvanilla)^0.5)/A1stdlife))</f>
        <v>0</v>
      </c>
      <c r="BD84" s="155">
        <f>IF(A1stdlife="n/a","n/a",IF(BD$3&gt;(A1stdlife+$E84),(Input!$M$211*(1+rvanilla)^0.5)-SUM($M84:BC84),(Input!$M$211*(1+rvanilla)^0.5)/A1stdlife))</f>
        <v>0</v>
      </c>
      <c r="BE84" s="155">
        <f>IF(A1stdlife="n/a","n/a",IF(BE$3&gt;(A1stdlife+$E84),(Input!$M$211*(1+rvanilla)^0.5)-SUM($M84:BD84),(Input!$M$211*(1+rvanilla)^0.5)/A1stdlife))</f>
        <v>0</v>
      </c>
      <c r="BF84" s="155">
        <f>IF(A1stdlife="n/a","n/a",IF(BF$3&gt;(A1stdlife+$E84),(Input!$M$211*(1+rvanilla)^0.5)-SUM($M84:BE84),(Input!$M$211*(1+rvanilla)^0.5)/A1stdlife))</f>
        <v>0</v>
      </c>
      <c r="BG84" s="155">
        <f>IF(A1stdlife="n/a","n/a",IF(BG$3&gt;(A1stdlife+$E84),(Input!$M$211*(1+rvanilla)^0.5)-SUM($M84:BF84),(Input!$M$211*(1+rvanilla)^0.5)/A1stdlife))</f>
        <v>0</v>
      </c>
      <c r="BH84" s="155">
        <f>IF(A1stdlife="n/a","n/a",IF(BH$3&gt;(A1stdlife+$E84),(Input!$M$211*(1+rvanilla)^0.5)-SUM($M84:BG84),(Input!$M$211*(1+rvanilla)^0.5)/A1stdlife))</f>
        <v>0</v>
      </c>
      <c r="BI84" s="155">
        <f>IF(A1stdlife="n/a","n/a",IF(BI$3&gt;(A1stdlife+$E84),(Input!$M$211*(1+rvanilla)^0.5)-SUM($M84:BH84),(Input!$M$211*(1+rvanilla)^0.5)/A1stdlife))</f>
        <v>0</v>
      </c>
      <c r="BJ84" s="31"/>
      <c r="BK84" s="14"/>
      <c r="BL84" s="14"/>
      <c r="BM84" s="14"/>
      <c r="BN84" s="14"/>
      <c r="BO84" s="14"/>
      <c r="BP84" s="14"/>
      <c r="BQ84" s="14"/>
      <c r="BR84" s="14"/>
      <c r="BS84" s="14"/>
      <c r="BT84" s="14"/>
      <c r="BU84" s="14"/>
      <c r="BV84" s="14"/>
      <c r="BW84" s="14"/>
      <c r="BX84" s="14"/>
      <c r="BY84" s="14"/>
      <c r="BZ84" s="14"/>
      <c r="CA84" s="410"/>
      <c r="CB84" s="410"/>
      <c r="CC84" s="410"/>
      <c r="CD84" s="410"/>
      <c r="CE84" s="410"/>
      <c r="CF84" s="410"/>
      <c r="CG84" s="410"/>
      <c r="CH84" s="410"/>
      <c r="CI84" s="410"/>
      <c r="CJ84" s="410"/>
      <c r="CK84" s="410"/>
      <c r="CL84" s="410"/>
      <c r="CM84" s="410"/>
      <c r="CN84" s="410"/>
      <c r="CO84" s="410"/>
      <c r="CP84" s="410"/>
      <c r="CQ84" s="410"/>
      <c r="CR84" s="410"/>
      <c r="CS84" s="410"/>
      <c r="CT84" s="410"/>
      <c r="CU84" s="410"/>
      <c r="CV84" s="410"/>
      <c r="CW84" s="410"/>
      <c r="CX84" s="410"/>
      <c r="CY84" s="410"/>
      <c r="CZ84" s="410"/>
      <c r="DA84" s="410"/>
      <c r="DB84" s="410"/>
      <c r="DC84" s="410"/>
      <c r="DD84" s="410"/>
      <c r="DE84" s="410"/>
      <c r="DF84" s="410"/>
      <c r="DG84" s="410"/>
      <c r="DH84" s="410"/>
      <c r="DI84" s="410"/>
      <c r="DJ84" s="410"/>
      <c r="DK84" s="410"/>
      <c r="DL84" s="410"/>
      <c r="DM84" s="410"/>
      <c r="DN84" s="410"/>
      <c r="DO84" s="410"/>
      <c r="DP84" s="410"/>
      <c r="DQ84" s="410"/>
      <c r="DR84" s="410"/>
      <c r="DS84" s="410"/>
      <c r="DT84" s="410"/>
      <c r="DU84" s="410"/>
      <c r="DV84" s="410"/>
      <c r="DW84" s="410"/>
      <c r="DX84" s="410"/>
      <c r="DY84" s="410"/>
      <c r="DZ84" s="410"/>
      <c r="EA84" s="410"/>
      <c r="EB84" s="410"/>
      <c r="EC84" s="410"/>
      <c r="ED84" s="410"/>
      <c r="EE84" s="410"/>
      <c r="EF84" s="410"/>
      <c r="EG84" s="410"/>
      <c r="EH84" s="410"/>
      <c r="EI84" s="410"/>
      <c r="EJ84" s="410"/>
      <c r="EK84" s="410"/>
      <c r="EL84" s="410"/>
      <c r="EM84" s="410"/>
      <c r="EN84" s="410"/>
      <c r="EO84" s="410"/>
      <c r="EP84" s="410"/>
      <c r="EQ84" s="410"/>
      <c r="ER84" s="410"/>
      <c r="ES84" s="410"/>
      <c r="ET84" s="410"/>
      <c r="EU84" s="410"/>
      <c r="EV84" s="410"/>
      <c r="EW84" s="410"/>
      <c r="EX84" s="410"/>
      <c r="EY84" s="410"/>
      <c r="EZ84" s="410"/>
      <c r="FA84" s="410"/>
      <c r="FB84" s="410"/>
      <c r="FC84" s="410"/>
      <c r="FD84" s="410"/>
      <c r="FE84" s="410"/>
      <c r="FF84" s="410"/>
      <c r="FG84" s="410"/>
      <c r="FH84" s="410"/>
      <c r="FI84" s="410"/>
      <c r="FJ84" s="410"/>
      <c r="FK84" s="410"/>
      <c r="FL84" s="410"/>
      <c r="FM84" s="410"/>
      <c r="FN84" s="410"/>
      <c r="FO84" s="410"/>
      <c r="FP84" s="410"/>
      <c r="FQ84" s="410"/>
      <c r="FR84" s="410"/>
      <c r="FS84" s="410"/>
      <c r="FT84" s="410"/>
      <c r="FU84" s="410"/>
      <c r="FV84" s="410"/>
      <c r="FW84" s="410"/>
      <c r="FX84" s="410"/>
      <c r="FY84" s="410"/>
      <c r="FZ84" s="410"/>
      <c r="GA84" s="410"/>
      <c r="GB84" s="410"/>
      <c r="GC84" s="410"/>
      <c r="GD84" s="410"/>
      <c r="GE84" s="410"/>
      <c r="GF84" s="410"/>
      <c r="GG84" s="410"/>
      <c r="GH84" s="410"/>
      <c r="GI84" s="410"/>
      <c r="GJ84" s="410"/>
      <c r="GK84" s="410"/>
      <c r="GL84" s="410"/>
      <c r="GM84" s="410"/>
      <c r="GN84" s="410"/>
      <c r="GO84" s="410"/>
      <c r="GP84" s="410"/>
      <c r="GQ84" s="410"/>
      <c r="GR84" s="410"/>
      <c r="GS84" s="410"/>
      <c r="GT84" s="410"/>
      <c r="GU84" s="410"/>
      <c r="GV84" s="410"/>
      <c r="GW84" s="410"/>
      <c r="GX84" s="410"/>
      <c r="GY84" s="410"/>
      <c r="GZ84" s="410"/>
      <c r="HA84" s="410"/>
      <c r="HB84" s="410"/>
      <c r="HC84" s="410"/>
      <c r="HD84" s="410"/>
      <c r="HE84" s="410"/>
      <c r="HF84" s="410"/>
      <c r="HG84" s="410"/>
      <c r="HH84" s="410"/>
      <c r="HI84" s="410"/>
      <c r="HJ84" s="410"/>
      <c r="HK84" s="410"/>
      <c r="HL84" s="410"/>
      <c r="HM84" s="410"/>
      <c r="HN84" s="410"/>
      <c r="HO84" s="410"/>
      <c r="HP84" s="410"/>
      <c r="HQ84" s="410"/>
      <c r="HR84" s="410"/>
      <c r="HS84" s="410"/>
      <c r="HT84" s="410"/>
      <c r="HU84" s="410"/>
      <c r="HV84" s="410"/>
      <c r="HW84" s="410"/>
      <c r="HX84" s="410"/>
      <c r="HY84" s="410"/>
      <c r="HZ84" s="410"/>
      <c r="IA84" s="410"/>
      <c r="IB84" s="410"/>
      <c r="IC84" s="410"/>
      <c r="ID84" s="410"/>
      <c r="IE84" s="410"/>
      <c r="IF84" s="410"/>
      <c r="IG84" s="410"/>
      <c r="IH84" s="410"/>
      <c r="II84" s="410"/>
      <c r="IJ84" s="410"/>
      <c r="IK84" s="410"/>
      <c r="IL84" s="410"/>
      <c r="IM84" s="410"/>
      <c r="IN84" s="410"/>
      <c r="IO84" s="410"/>
      <c r="IP84" s="410"/>
      <c r="IQ84" s="410"/>
      <c r="IR84" s="410"/>
      <c r="IS84" s="410"/>
      <c r="IT84" s="410"/>
      <c r="IU84" s="410"/>
      <c r="IV84" s="410"/>
    </row>
    <row r="85" spans="1:256" s="2" customFormat="1" ht="12.75" hidden="1" customHeight="1" outlineLevel="2">
      <c r="A85" s="14"/>
      <c r="B85" s="27"/>
      <c r="C85" s="26"/>
      <c r="D85" s="413"/>
      <c r="E85" s="261">
        <v>8</v>
      </c>
      <c r="F85" s="372"/>
      <c r="G85" s="269"/>
      <c r="H85" s="271"/>
      <c r="I85" s="271"/>
      <c r="J85" s="271"/>
      <c r="K85" s="271"/>
      <c r="L85" s="271"/>
      <c r="M85" s="271"/>
      <c r="N85" s="270"/>
      <c r="O85" s="155">
        <f>IF(A1stdlife="n/a","n/a",IF(O$3&gt;(A1stdlife+$E85),(Input!$N$211*(1+rvanilla)^0.5)-SUM($N85:N85),(Input!$N$211*(1+rvanilla)^0.5)/A1stdlife))</f>
        <v>0</v>
      </c>
      <c r="P85" s="155">
        <f>IF(A1stdlife="n/a","n/a",IF(P$3&gt;(A1stdlife+$E85),(Input!$N$211*(1+rvanilla)^0.5)-SUM($N85:O85),(Input!$N$211*(1+rvanilla)^0.5)/A1stdlife))</f>
        <v>0</v>
      </c>
      <c r="Q85" s="155">
        <f>IF(A1stdlife="n/a","n/a",IF(Q$3&gt;(A1stdlife+$E85),(Input!$N$211*(1+rvanilla)^0.5)-SUM($N85:P85),(Input!$N$211*(1+rvanilla)^0.5)/A1stdlife))</f>
        <v>0</v>
      </c>
      <c r="R85" s="155">
        <f>IF(A1stdlife="n/a","n/a",IF(R$3&gt;(A1stdlife+$E85),(Input!$N$211*(1+rvanilla)^0.5)-SUM($N85:Q85),(Input!$N$211*(1+rvanilla)^0.5)/A1stdlife))</f>
        <v>0</v>
      </c>
      <c r="S85" s="155">
        <f>IF(A1stdlife="n/a","n/a",IF(S$3&gt;(A1stdlife+$E85),(Input!$N$211*(1+rvanilla)^0.5)-SUM($N85:R85),(Input!$N$211*(1+rvanilla)^0.5)/A1stdlife))</f>
        <v>0</v>
      </c>
      <c r="T85" s="155">
        <f>IF(A1stdlife="n/a","n/a",IF(T$3&gt;(A1stdlife+$E85),(Input!$N$211*(1+rvanilla)^0.5)-SUM($N85:S85),(Input!$N$211*(1+rvanilla)^0.5)/A1stdlife))</f>
        <v>0</v>
      </c>
      <c r="U85" s="155">
        <f>IF(A1stdlife="n/a","n/a",IF(U$3&gt;(A1stdlife+$E85),(Input!$N$211*(1+rvanilla)^0.5)-SUM($N85:T85),(Input!$N$211*(1+rvanilla)^0.5)/A1stdlife))</f>
        <v>0</v>
      </c>
      <c r="V85" s="155">
        <f>IF(A1stdlife="n/a","n/a",IF(V$3&gt;(A1stdlife+$E85),(Input!$N$211*(1+rvanilla)^0.5)-SUM($N85:U85),(Input!$N$211*(1+rvanilla)^0.5)/A1stdlife))</f>
        <v>0</v>
      </c>
      <c r="W85" s="155">
        <f>IF(A1stdlife="n/a","n/a",IF(W$3&gt;(A1stdlife+$E85),(Input!$N$211*(1+rvanilla)^0.5)-SUM($N85:V85),(Input!$N$211*(1+rvanilla)^0.5)/A1stdlife))</f>
        <v>0</v>
      </c>
      <c r="X85" s="155">
        <f>IF(A1stdlife="n/a","n/a",IF(X$3&gt;(A1stdlife+$E85),(Input!$N$211*(1+rvanilla)^0.5)-SUM($N85:W85),(Input!$N$211*(1+rvanilla)^0.5)/A1stdlife))</f>
        <v>0</v>
      </c>
      <c r="Y85" s="155">
        <f>IF(A1stdlife="n/a","n/a",IF(Y$3&gt;(A1stdlife+$E85),(Input!$N$211*(1+rvanilla)^0.5)-SUM($N85:X85),(Input!$N$211*(1+rvanilla)^0.5)/A1stdlife))</f>
        <v>0</v>
      </c>
      <c r="Z85" s="155">
        <f>IF(A1stdlife="n/a","n/a",IF(Z$3&gt;(A1stdlife+$E85),(Input!$N$211*(1+rvanilla)^0.5)-SUM($N85:Y85),(Input!$N$211*(1+rvanilla)^0.5)/A1stdlife))</f>
        <v>0</v>
      </c>
      <c r="AA85" s="155">
        <f>IF(A1stdlife="n/a","n/a",IF(AA$3&gt;(A1stdlife+$E85),(Input!$N$211*(1+rvanilla)^0.5)-SUM($N85:Z85),(Input!$N$211*(1+rvanilla)^0.5)/A1stdlife))</f>
        <v>0</v>
      </c>
      <c r="AB85" s="155">
        <f>IF(A1stdlife="n/a","n/a",IF(AB$3&gt;(A1stdlife+$E85),(Input!$N$211*(1+rvanilla)^0.5)-SUM($N85:AA85),(Input!$N$211*(1+rvanilla)^0.5)/A1stdlife))</f>
        <v>0</v>
      </c>
      <c r="AC85" s="155">
        <f>IF(A1stdlife="n/a","n/a",IF(AC$3&gt;(A1stdlife+$E85),(Input!$N$211*(1+rvanilla)^0.5)-SUM($N85:AB85),(Input!$N$211*(1+rvanilla)^0.5)/A1stdlife))</f>
        <v>0</v>
      </c>
      <c r="AD85" s="155">
        <f>IF(A1stdlife="n/a","n/a",IF(AD$3&gt;(A1stdlife+$E85),(Input!$N$211*(1+rvanilla)^0.5)-SUM($N85:AC85),(Input!$N$211*(1+rvanilla)^0.5)/A1stdlife))</f>
        <v>0</v>
      </c>
      <c r="AE85" s="155">
        <f>IF(A1stdlife="n/a","n/a",IF(AE$3&gt;(A1stdlife+$E85),(Input!$N$211*(1+rvanilla)^0.5)-SUM($N85:AD85),(Input!$N$211*(1+rvanilla)^0.5)/A1stdlife))</f>
        <v>0</v>
      </c>
      <c r="AF85" s="155">
        <f>IF(A1stdlife="n/a","n/a",IF(AF$3&gt;(A1stdlife+$E85),(Input!$N$211*(1+rvanilla)^0.5)-SUM($N85:AE85),(Input!$N$211*(1+rvanilla)^0.5)/A1stdlife))</f>
        <v>0</v>
      </c>
      <c r="AG85" s="155">
        <f>IF(A1stdlife="n/a","n/a",IF(AG$3&gt;(A1stdlife+$E85),(Input!$N$211*(1+rvanilla)^0.5)-SUM($N85:AF85),(Input!$N$211*(1+rvanilla)^0.5)/A1stdlife))</f>
        <v>0</v>
      </c>
      <c r="AH85" s="155">
        <f>IF(A1stdlife="n/a","n/a",IF(AH$3&gt;(A1stdlife+$E85),(Input!$N$211*(1+rvanilla)^0.5)-SUM($N85:AG85),(Input!$N$211*(1+rvanilla)^0.5)/A1stdlife))</f>
        <v>0</v>
      </c>
      <c r="AI85" s="155">
        <f>IF(A1stdlife="n/a","n/a",IF(AI$3&gt;(A1stdlife+$E85),(Input!$N$211*(1+rvanilla)^0.5)-SUM($N85:AH85),(Input!$N$211*(1+rvanilla)^0.5)/A1stdlife))</f>
        <v>0</v>
      </c>
      <c r="AJ85" s="155">
        <f>IF(A1stdlife="n/a","n/a",IF(AJ$3&gt;(A1stdlife+$E85),(Input!$N$211*(1+rvanilla)^0.5)-SUM($N85:AI85),(Input!$N$211*(1+rvanilla)^0.5)/A1stdlife))</f>
        <v>0</v>
      </c>
      <c r="AK85" s="155">
        <f>IF(A1stdlife="n/a","n/a",IF(AK$3&gt;(A1stdlife+$E85),(Input!$N$211*(1+rvanilla)^0.5)-SUM($N85:AJ85),(Input!$N$211*(1+rvanilla)^0.5)/A1stdlife))</f>
        <v>0</v>
      </c>
      <c r="AL85" s="155">
        <f>IF(A1stdlife="n/a","n/a",IF(AL$3&gt;(A1stdlife+$E85),(Input!$N$211*(1+rvanilla)^0.5)-SUM($N85:AK85),(Input!$N$211*(1+rvanilla)^0.5)/A1stdlife))</f>
        <v>0</v>
      </c>
      <c r="AM85" s="155">
        <f>IF(A1stdlife="n/a","n/a",IF(AM$3&gt;(A1stdlife+$E85),(Input!$N$211*(1+rvanilla)^0.5)-SUM($N85:AL85),(Input!$N$211*(1+rvanilla)^0.5)/A1stdlife))</f>
        <v>0</v>
      </c>
      <c r="AN85" s="155">
        <f>IF(A1stdlife="n/a","n/a",IF(AN$3&gt;(A1stdlife+$E85),(Input!$N$211*(1+rvanilla)^0.5)-SUM($N85:AM85),(Input!$N$211*(1+rvanilla)^0.5)/A1stdlife))</f>
        <v>0</v>
      </c>
      <c r="AO85" s="155">
        <f>IF(A1stdlife="n/a","n/a",IF(AO$3&gt;(A1stdlife+$E85),(Input!$N$211*(1+rvanilla)^0.5)-SUM($N85:AN85),(Input!$N$211*(1+rvanilla)^0.5)/A1stdlife))</f>
        <v>0</v>
      </c>
      <c r="AP85" s="155">
        <f>IF(A1stdlife="n/a","n/a",IF(AP$3&gt;(A1stdlife+$E85),(Input!$N$211*(1+rvanilla)^0.5)-SUM($N85:AO85),(Input!$N$211*(1+rvanilla)^0.5)/A1stdlife))</f>
        <v>0</v>
      </c>
      <c r="AQ85" s="155">
        <f>IF(A1stdlife="n/a","n/a",IF(AQ$3&gt;(A1stdlife+$E85),(Input!$N$211*(1+rvanilla)^0.5)-SUM($N85:AP85),(Input!$N$211*(1+rvanilla)^0.5)/A1stdlife))</f>
        <v>0</v>
      </c>
      <c r="AR85" s="155">
        <f>IF(A1stdlife="n/a","n/a",IF(AR$3&gt;(A1stdlife+$E85),(Input!$N$211*(1+rvanilla)^0.5)-SUM($N85:AQ85),(Input!$N$211*(1+rvanilla)^0.5)/A1stdlife))</f>
        <v>0</v>
      </c>
      <c r="AS85" s="155">
        <f>IF(A1stdlife="n/a","n/a",IF(AS$3&gt;(A1stdlife+$E85),(Input!$N$211*(1+rvanilla)^0.5)-SUM($N85:AR85),(Input!$N$211*(1+rvanilla)^0.5)/A1stdlife))</f>
        <v>0</v>
      </c>
      <c r="AT85" s="155">
        <f>IF(A1stdlife="n/a","n/a",IF(AT$3&gt;(A1stdlife+$E85),(Input!$N$211*(1+rvanilla)^0.5)-SUM($N85:AS85),(Input!$N$211*(1+rvanilla)^0.5)/A1stdlife))</f>
        <v>0</v>
      </c>
      <c r="AU85" s="155">
        <f>IF(A1stdlife="n/a","n/a",IF(AU$3&gt;(A1stdlife+$E85),(Input!$N$211*(1+rvanilla)^0.5)-SUM($N85:AT85),(Input!$N$211*(1+rvanilla)^0.5)/A1stdlife))</f>
        <v>0</v>
      </c>
      <c r="AV85" s="155">
        <f>IF(A1stdlife="n/a","n/a",IF(AV$3&gt;(A1stdlife+$E85),(Input!$N$211*(1+rvanilla)^0.5)-SUM($N85:AU85),(Input!$N$211*(1+rvanilla)^0.5)/A1stdlife))</f>
        <v>0</v>
      </c>
      <c r="AW85" s="155">
        <f>IF(A1stdlife="n/a","n/a",IF(AW$3&gt;(A1stdlife+$E85),(Input!$N$211*(1+rvanilla)^0.5)-SUM($N85:AV85),(Input!$N$211*(1+rvanilla)^0.5)/A1stdlife))</f>
        <v>0</v>
      </c>
      <c r="AX85" s="155">
        <f>IF(A1stdlife="n/a","n/a",IF(AX$3&gt;(A1stdlife+$E85),(Input!$N$211*(1+rvanilla)^0.5)-SUM($N85:AW85),(Input!$N$211*(1+rvanilla)^0.5)/A1stdlife))</f>
        <v>0</v>
      </c>
      <c r="AY85" s="155">
        <f>IF(A1stdlife="n/a","n/a",IF(AY$3&gt;(A1stdlife+$E85),(Input!$N$211*(1+rvanilla)^0.5)-SUM($N85:AX85),(Input!$N$211*(1+rvanilla)^0.5)/A1stdlife))</f>
        <v>0</v>
      </c>
      <c r="AZ85" s="155">
        <f>IF(A1stdlife="n/a","n/a",IF(AZ$3&gt;(A1stdlife+$E85),(Input!$N$211*(1+rvanilla)^0.5)-SUM($N85:AY85),(Input!$N$211*(1+rvanilla)^0.5)/A1stdlife))</f>
        <v>0</v>
      </c>
      <c r="BA85" s="155">
        <f>IF(A1stdlife="n/a","n/a",IF(BA$3&gt;(A1stdlife+$E85),(Input!$N$211*(1+rvanilla)^0.5)-SUM($N85:AZ85),(Input!$N$211*(1+rvanilla)^0.5)/A1stdlife))</f>
        <v>0</v>
      </c>
      <c r="BB85" s="155">
        <f>IF(A1stdlife="n/a","n/a",IF(BB$3&gt;(A1stdlife+$E85),(Input!$N$211*(1+rvanilla)^0.5)-SUM($N85:BA85),(Input!$N$211*(1+rvanilla)^0.5)/A1stdlife))</f>
        <v>0</v>
      </c>
      <c r="BC85" s="155">
        <f>IF(A1stdlife="n/a","n/a",IF(BC$3&gt;(A1stdlife+$E85),(Input!$N$211*(1+rvanilla)^0.5)-SUM($N85:BB85),(Input!$N$211*(1+rvanilla)^0.5)/A1stdlife))</f>
        <v>0</v>
      </c>
      <c r="BD85" s="155">
        <f>IF(A1stdlife="n/a","n/a",IF(BD$3&gt;(A1stdlife+$E85),(Input!$N$211*(1+rvanilla)^0.5)-SUM($N85:BC85),(Input!$N$211*(1+rvanilla)^0.5)/A1stdlife))</f>
        <v>0</v>
      </c>
      <c r="BE85" s="155">
        <f>IF(A1stdlife="n/a","n/a",IF(BE$3&gt;(A1stdlife+$E85),(Input!$N$211*(1+rvanilla)^0.5)-SUM($N85:BD85),(Input!$N$211*(1+rvanilla)^0.5)/A1stdlife))</f>
        <v>0</v>
      </c>
      <c r="BF85" s="155">
        <f>IF(A1stdlife="n/a","n/a",IF(BF$3&gt;(A1stdlife+$E85),(Input!$N$211*(1+rvanilla)^0.5)-SUM($N85:BE85),(Input!$N$211*(1+rvanilla)^0.5)/A1stdlife))</f>
        <v>0</v>
      </c>
      <c r="BG85" s="155">
        <f>IF(A1stdlife="n/a","n/a",IF(BG$3&gt;(A1stdlife+$E85),(Input!$N$211*(1+rvanilla)^0.5)-SUM($N85:BF85),(Input!$N$211*(1+rvanilla)^0.5)/A1stdlife))</f>
        <v>0</v>
      </c>
      <c r="BH85" s="155">
        <f>IF(A1stdlife="n/a","n/a",IF(BH$3&gt;(A1stdlife+$E85),(Input!$N$211*(1+rvanilla)^0.5)-SUM($N85:BG85),(Input!$N$211*(1+rvanilla)^0.5)/A1stdlife))</f>
        <v>0</v>
      </c>
      <c r="BI85" s="155">
        <f>IF(A1stdlife="n/a","n/a",IF(BI$3&gt;(A1stdlife+$E85),(Input!$N$211*(1+rvanilla)^0.5)-SUM($N85:BH85),(Input!$N$211*(1+rvanilla)^0.5)/A1stdlife))</f>
        <v>0</v>
      </c>
      <c r="BJ85" s="14"/>
      <c r="BK85" s="14"/>
      <c r="BL85" s="14"/>
      <c r="BM85" s="14"/>
      <c r="BN85" s="14"/>
      <c r="BO85" s="14"/>
      <c r="BP85" s="14"/>
      <c r="BQ85" s="14"/>
      <c r="BR85" s="14"/>
      <c r="BS85" s="14"/>
      <c r="BT85" s="14"/>
      <c r="BU85" s="14"/>
      <c r="BV85" s="14"/>
      <c r="BW85" s="14"/>
      <c r="BX85" s="14"/>
      <c r="BY85" s="14"/>
      <c r="BZ85" s="14"/>
      <c r="CA85" s="410"/>
      <c r="CB85" s="410"/>
      <c r="CC85" s="410"/>
      <c r="CD85" s="410"/>
      <c r="CE85" s="410"/>
      <c r="CF85" s="410"/>
      <c r="CG85" s="410"/>
      <c r="CH85" s="410"/>
      <c r="CI85" s="410"/>
      <c r="CJ85" s="410"/>
      <c r="CK85" s="410"/>
      <c r="CL85" s="410"/>
      <c r="CM85" s="410"/>
      <c r="CN85" s="410"/>
      <c r="CO85" s="410"/>
      <c r="CP85" s="410"/>
      <c r="CQ85" s="410"/>
      <c r="CR85" s="410"/>
      <c r="CS85" s="410"/>
      <c r="CT85" s="410"/>
      <c r="CU85" s="410"/>
      <c r="CV85" s="410"/>
      <c r="CW85" s="410"/>
      <c r="CX85" s="410"/>
      <c r="CY85" s="410"/>
      <c r="CZ85" s="410"/>
      <c r="DA85" s="410"/>
      <c r="DB85" s="410"/>
      <c r="DC85" s="410"/>
      <c r="DD85" s="410"/>
      <c r="DE85" s="410"/>
      <c r="DF85" s="410"/>
      <c r="DG85" s="410"/>
      <c r="DH85" s="410"/>
      <c r="DI85" s="410"/>
      <c r="DJ85" s="410"/>
      <c r="DK85" s="410"/>
      <c r="DL85" s="410"/>
      <c r="DM85" s="410"/>
      <c r="DN85" s="410"/>
      <c r="DO85" s="410"/>
      <c r="DP85" s="410"/>
      <c r="DQ85" s="410"/>
      <c r="DR85" s="410"/>
      <c r="DS85" s="410"/>
      <c r="DT85" s="410"/>
      <c r="DU85" s="410"/>
      <c r="DV85" s="410"/>
      <c r="DW85" s="410"/>
      <c r="DX85" s="410"/>
      <c r="DY85" s="410"/>
      <c r="DZ85" s="410"/>
      <c r="EA85" s="410"/>
      <c r="EB85" s="410"/>
      <c r="EC85" s="410"/>
      <c r="ED85" s="410"/>
      <c r="EE85" s="410"/>
      <c r="EF85" s="410"/>
      <c r="EG85" s="410"/>
      <c r="EH85" s="410"/>
      <c r="EI85" s="410"/>
      <c r="EJ85" s="410"/>
      <c r="EK85" s="410"/>
      <c r="EL85" s="410"/>
      <c r="EM85" s="410"/>
      <c r="EN85" s="410"/>
      <c r="EO85" s="410"/>
      <c r="EP85" s="410"/>
      <c r="EQ85" s="410"/>
      <c r="ER85" s="410"/>
      <c r="ES85" s="410"/>
      <c r="ET85" s="410"/>
      <c r="EU85" s="410"/>
      <c r="EV85" s="410"/>
      <c r="EW85" s="410"/>
      <c r="EX85" s="410"/>
      <c r="EY85" s="410"/>
      <c r="EZ85" s="410"/>
      <c r="FA85" s="410"/>
      <c r="FB85" s="410"/>
      <c r="FC85" s="410"/>
      <c r="FD85" s="410"/>
      <c r="FE85" s="410"/>
      <c r="FF85" s="410"/>
      <c r="FG85" s="410"/>
      <c r="FH85" s="410"/>
      <c r="FI85" s="410"/>
      <c r="FJ85" s="410"/>
      <c r="FK85" s="410"/>
      <c r="FL85" s="410"/>
      <c r="FM85" s="410"/>
      <c r="FN85" s="410"/>
      <c r="FO85" s="410"/>
      <c r="FP85" s="410"/>
      <c r="FQ85" s="410"/>
      <c r="FR85" s="410"/>
      <c r="FS85" s="410"/>
      <c r="FT85" s="410"/>
      <c r="FU85" s="410"/>
      <c r="FV85" s="410"/>
      <c r="FW85" s="410"/>
      <c r="FX85" s="410"/>
      <c r="FY85" s="410"/>
      <c r="FZ85" s="410"/>
      <c r="GA85" s="410"/>
      <c r="GB85" s="410"/>
      <c r="GC85" s="410"/>
      <c r="GD85" s="410"/>
      <c r="GE85" s="410"/>
      <c r="GF85" s="410"/>
      <c r="GG85" s="410"/>
      <c r="GH85" s="410"/>
      <c r="GI85" s="410"/>
      <c r="GJ85" s="410"/>
      <c r="GK85" s="410"/>
      <c r="GL85" s="410"/>
      <c r="GM85" s="410"/>
      <c r="GN85" s="410"/>
      <c r="GO85" s="410"/>
      <c r="GP85" s="410"/>
      <c r="GQ85" s="410"/>
      <c r="GR85" s="410"/>
      <c r="GS85" s="410"/>
      <c r="GT85" s="410"/>
      <c r="GU85" s="410"/>
      <c r="GV85" s="410"/>
      <c r="GW85" s="410"/>
      <c r="GX85" s="410"/>
      <c r="GY85" s="410"/>
      <c r="GZ85" s="410"/>
      <c r="HA85" s="410"/>
      <c r="HB85" s="410"/>
      <c r="HC85" s="410"/>
      <c r="HD85" s="410"/>
      <c r="HE85" s="410"/>
      <c r="HF85" s="410"/>
      <c r="HG85" s="410"/>
      <c r="HH85" s="410"/>
      <c r="HI85" s="410"/>
      <c r="HJ85" s="410"/>
      <c r="HK85" s="410"/>
      <c r="HL85" s="410"/>
      <c r="HM85" s="410"/>
      <c r="HN85" s="410"/>
      <c r="HO85" s="410"/>
      <c r="HP85" s="410"/>
      <c r="HQ85" s="410"/>
      <c r="HR85" s="410"/>
      <c r="HS85" s="410"/>
      <c r="HT85" s="410"/>
      <c r="HU85" s="410"/>
      <c r="HV85" s="410"/>
      <c r="HW85" s="410"/>
      <c r="HX85" s="410"/>
      <c r="HY85" s="410"/>
      <c r="HZ85" s="410"/>
      <c r="IA85" s="410"/>
      <c r="IB85" s="410"/>
      <c r="IC85" s="410"/>
      <c r="ID85" s="410"/>
      <c r="IE85" s="410"/>
      <c r="IF85" s="410"/>
      <c r="IG85" s="410"/>
      <c r="IH85" s="410"/>
      <c r="II85" s="410"/>
      <c r="IJ85" s="410"/>
      <c r="IK85" s="410"/>
      <c r="IL85" s="410"/>
      <c r="IM85" s="410"/>
      <c r="IN85" s="410"/>
      <c r="IO85" s="410"/>
      <c r="IP85" s="410"/>
      <c r="IQ85" s="410"/>
      <c r="IR85" s="410"/>
      <c r="IS85" s="410"/>
      <c r="IT85" s="410"/>
      <c r="IU85" s="410"/>
      <c r="IV85" s="410"/>
    </row>
    <row r="86" spans="1:256" s="2" customFormat="1" ht="12.75" hidden="1" customHeight="1" outlineLevel="2">
      <c r="A86" s="14"/>
      <c r="B86" s="27"/>
      <c r="C86" s="26"/>
      <c r="D86" s="413"/>
      <c r="E86" s="261">
        <v>9</v>
      </c>
      <c r="F86" s="372"/>
      <c r="G86" s="269"/>
      <c r="H86" s="271"/>
      <c r="I86" s="271"/>
      <c r="J86" s="271"/>
      <c r="K86" s="271"/>
      <c r="L86" s="271"/>
      <c r="M86" s="271"/>
      <c r="N86" s="271"/>
      <c r="O86" s="270"/>
      <c r="P86" s="155">
        <f>IF(A1stdlife="n/a","n/a",IF(P$3&gt;(A1stdlife+$E86),(Input!$O$211*(1+rvanilla)^0.5)-SUM($O86:O86),(Input!$O$211*(1+rvanilla)^0.5)/A1stdlife))</f>
        <v>0</v>
      </c>
      <c r="Q86" s="155">
        <f>IF(A1stdlife="n/a","n/a",IF(Q$3&gt;(A1stdlife+$E86),(Input!$O$211*(1+rvanilla)^0.5)-SUM($O86:P86),(Input!$O$211*(1+rvanilla)^0.5)/A1stdlife))</f>
        <v>0</v>
      </c>
      <c r="R86" s="155">
        <f>IF(A1stdlife="n/a","n/a",IF(R$3&gt;(A1stdlife+$E86),(Input!$O$211*(1+rvanilla)^0.5)-SUM($O86:Q86),(Input!$O$211*(1+rvanilla)^0.5)/A1stdlife))</f>
        <v>0</v>
      </c>
      <c r="S86" s="155">
        <f>IF(A1stdlife="n/a","n/a",IF(S$3&gt;(A1stdlife+$E86),(Input!$O$211*(1+rvanilla)^0.5)-SUM($O86:R86),(Input!$O$211*(1+rvanilla)^0.5)/A1stdlife))</f>
        <v>0</v>
      </c>
      <c r="T86" s="155">
        <f>IF(A1stdlife="n/a","n/a",IF(T$3&gt;(A1stdlife+$E86),(Input!$O$211*(1+rvanilla)^0.5)-SUM($O86:S86),(Input!$O$211*(1+rvanilla)^0.5)/A1stdlife))</f>
        <v>0</v>
      </c>
      <c r="U86" s="155">
        <f>IF(A1stdlife="n/a","n/a",IF(U$3&gt;(A1stdlife+$E86),(Input!$O$211*(1+rvanilla)^0.5)-SUM($O86:T86),(Input!$O$211*(1+rvanilla)^0.5)/A1stdlife))</f>
        <v>0</v>
      </c>
      <c r="V86" s="155">
        <f>IF(A1stdlife="n/a","n/a",IF(V$3&gt;(A1stdlife+$E86),(Input!$O$211*(1+rvanilla)^0.5)-SUM($O86:U86),(Input!$O$211*(1+rvanilla)^0.5)/A1stdlife))</f>
        <v>0</v>
      </c>
      <c r="W86" s="155">
        <f>IF(A1stdlife="n/a","n/a",IF(W$3&gt;(A1stdlife+$E86),(Input!$O$211*(1+rvanilla)^0.5)-SUM($O86:V86),(Input!$O$211*(1+rvanilla)^0.5)/A1stdlife))</f>
        <v>0</v>
      </c>
      <c r="X86" s="155">
        <f>IF(A1stdlife="n/a","n/a",IF(X$3&gt;(A1stdlife+$E86),(Input!$O$211*(1+rvanilla)^0.5)-SUM($O86:W86),(Input!$O$211*(1+rvanilla)^0.5)/A1stdlife))</f>
        <v>0</v>
      </c>
      <c r="Y86" s="155">
        <f>IF(A1stdlife="n/a","n/a",IF(Y$3&gt;(A1stdlife+$E86),(Input!$O$211*(1+rvanilla)^0.5)-SUM($O86:X86),(Input!$O$211*(1+rvanilla)^0.5)/A1stdlife))</f>
        <v>0</v>
      </c>
      <c r="Z86" s="155">
        <f>IF(A1stdlife="n/a","n/a",IF(Z$3&gt;(A1stdlife+$E86),(Input!$O$211*(1+rvanilla)^0.5)-SUM($O86:Y86),(Input!$O$211*(1+rvanilla)^0.5)/A1stdlife))</f>
        <v>0</v>
      </c>
      <c r="AA86" s="155">
        <f>IF(A1stdlife="n/a","n/a",IF(AA$3&gt;(A1stdlife+$E86),(Input!$O$211*(1+rvanilla)^0.5)-SUM($O86:Z86),(Input!$O$211*(1+rvanilla)^0.5)/A1stdlife))</f>
        <v>0</v>
      </c>
      <c r="AB86" s="155">
        <f>IF(A1stdlife="n/a","n/a",IF(AB$3&gt;(A1stdlife+$E86),(Input!$O$211*(1+rvanilla)^0.5)-SUM($O86:AA86),(Input!$O$211*(1+rvanilla)^0.5)/A1stdlife))</f>
        <v>0</v>
      </c>
      <c r="AC86" s="155">
        <f>IF(A1stdlife="n/a","n/a",IF(AC$3&gt;(A1stdlife+$E86),(Input!$O$211*(1+rvanilla)^0.5)-SUM($O86:AB86),(Input!$O$211*(1+rvanilla)^0.5)/A1stdlife))</f>
        <v>0</v>
      </c>
      <c r="AD86" s="155">
        <f>IF(A1stdlife="n/a","n/a",IF(AD$3&gt;(A1stdlife+$E86),(Input!$O$211*(1+rvanilla)^0.5)-SUM($O86:AC86),(Input!$O$211*(1+rvanilla)^0.5)/A1stdlife))</f>
        <v>0</v>
      </c>
      <c r="AE86" s="155">
        <f>IF(A1stdlife="n/a","n/a",IF(AE$3&gt;(A1stdlife+$E86),(Input!$O$211*(1+rvanilla)^0.5)-SUM($O86:AD86),(Input!$O$211*(1+rvanilla)^0.5)/A1stdlife))</f>
        <v>0</v>
      </c>
      <c r="AF86" s="155">
        <f>IF(A1stdlife="n/a","n/a",IF(AF$3&gt;(A1stdlife+$E86),(Input!$O$211*(1+rvanilla)^0.5)-SUM($O86:AE86),(Input!$O$211*(1+rvanilla)^0.5)/A1stdlife))</f>
        <v>0</v>
      </c>
      <c r="AG86" s="155">
        <f>IF(A1stdlife="n/a","n/a",IF(AG$3&gt;(A1stdlife+$E86),(Input!$O$211*(1+rvanilla)^0.5)-SUM($O86:AF86),(Input!$O$211*(1+rvanilla)^0.5)/A1stdlife))</f>
        <v>0</v>
      </c>
      <c r="AH86" s="155">
        <f>IF(A1stdlife="n/a","n/a",IF(AH$3&gt;(A1stdlife+$E86),(Input!$O$211*(1+rvanilla)^0.5)-SUM($O86:AG86),(Input!$O$211*(1+rvanilla)^0.5)/A1stdlife))</f>
        <v>0</v>
      </c>
      <c r="AI86" s="155">
        <f>IF(A1stdlife="n/a","n/a",IF(AI$3&gt;(A1stdlife+$E86),(Input!$O$211*(1+rvanilla)^0.5)-SUM($O86:AH86),(Input!$O$211*(1+rvanilla)^0.5)/A1stdlife))</f>
        <v>0</v>
      </c>
      <c r="AJ86" s="155">
        <f>IF(A1stdlife="n/a","n/a",IF(AJ$3&gt;(A1stdlife+$E86),(Input!$O$211*(1+rvanilla)^0.5)-SUM($O86:AI86),(Input!$O$211*(1+rvanilla)^0.5)/A1stdlife))</f>
        <v>0</v>
      </c>
      <c r="AK86" s="155">
        <f>IF(A1stdlife="n/a","n/a",IF(AK$3&gt;(A1stdlife+$E86),(Input!$O$211*(1+rvanilla)^0.5)-SUM($O86:AJ86),(Input!$O$211*(1+rvanilla)^0.5)/A1stdlife))</f>
        <v>0</v>
      </c>
      <c r="AL86" s="155">
        <f>IF(A1stdlife="n/a","n/a",IF(AL$3&gt;(A1stdlife+$E86),(Input!$O$211*(1+rvanilla)^0.5)-SUM($O86:AK86),(Input!$O$211*(1+rvanilla)^0.5)/A1stdlife))</f>
        <v>0</v>
      </c>
      <c r="AM86" s="155">
        <f>IF(A1stdlife="n/a","n/a",IF(AM$3&gt;(A1stdlife+$E86),(Input!$O$211*(1+rvanilla)^0.5)-SUM($O86:AL86),(Input!$O$211*(1+rvanilla)^0.5)/A1stdlife))</f>
        <v>0</v>
      </c>
      <c r="AN86" s="155">
        <f>IF(A1stdlife="n/a","n/a",IF(AN$3&gt;(A1stdlife+$E86),(Input!$O$211*(1+rvanilla)^0.5)-SUM($O86:AM86),(Input!$O$211*(1+rvanilla)^0.5)/A1stdlife))</f>
        <v>0</v>
      </c>
      <c r="AO86" s="155">
        <f>IF(A1stdlife="n/a","n/a",IF(AO$3&gt;(A1stdlife+$E86),(Input!$O$211*(1+rvanilla)^0.5)-SUM($O86:AN86),(Input!$O$211*(1+rvanilla)^0.5)/A1stdlife))</f>
        <v>0</v>
      </c>
      <c r="AP86" s="155">
        <f>IF(A1stdlife="n/a","n/a",IF(AP$3&gt;(A1stdlife+$E86),(Input!$O$211*(1+rvanilla)^0.5)-SUM($O86:AO86),(Input!$O$211*(1+rvanilla)^0.5)/A1stdlife))</f>
        <v>0</v>
      </c>
      <c r="AQ86" s="155">
        <f>IF(A1stdlife="n/a","n/a",IF(AQ$3&gt;(A1stdlife+$E86),(Input!$O$211*(1+rvanilla)^0.5)-SUM($O86:AP86),(Input!$O$211*(1+rvanilla)^0.5)/A1stdlife))</f>
        <v>0</v>
      </c>
      <c r="AR86" s="155">
        <f>IF(A1stdlife="n/a","n/a",IF(AR$3&gt;(A1stdlife+$E86),(Input!$O$211*(1+rvanilla)^0.5)-SUM($O86:AQ86),(Input!$O$211*(1+rvanilla)^0.5)/A1stdlife))</f>
        <v>0</v>
      </c>
      <c r="AS86" s="155">
        <f>IF(A1stdlife="n/a","n/a",IF(AS$3&gt;(A1stdlife+$E86),(Input!$O$211*(1+rvanilla)^0.5)-SUM($O86:AR86),(Input!$O$211*(1+rvanilla)^0.5)/A1stdlife))</f>
        <v>0</v>
      </c>
      <c r="AT86" s="155">
        <f>IF(A1stdlife="n/a","n/a",IF(AT$3&gt;(A1stdlife+$E86),(Input!$O$211*(1+rvanilla)^0.5)-SUM($O86:AS86),(Input!$O$211*(1+rvanilla)^0.5)/A1stdlife))</f>
        <v>0</v>
      </c>
      <c r="AU86" s="155">
        <f>IF(A1stdlife="n/a","n/a",IF(AU$3&gt;(A1stdlife+$E86),(Input!$O$211*(1+rvanilla)^0.5)-SUM($O86:AT86),(Input!$O$211*(1+rvanilla)^0.5)/A1stdlife))</f>
        <v>0</v>
      </c>
      <c r="AV86" s="155">
        <f>IF(A1stdlife="n/a","n/a",IF(AV$3&gt;(A1stdlife+$E86),(Input!$O$211*(1+rvanilla)^0.5)-SUM($O86:AU86),(Input!$O$211*(1+rvanilla)^0.5)/A1stdlife))</f>
        <v>0</v>
      </c>
      <c r="AW86" s="155">
        <f>IF(A1stdlife="n/a","n/a",IF(AW$3&gt;(A1stdlife+$E86),(Input!$O$211*(1+rvanilla)^0.5)-SUM($O86:AV86),(Input!$O$211*(1+rvanilla)^0.5)/A1stdlife))</f>
        <v>0</v>
      </c>
      <c r="AX86" s="155">
        <f>IF(A1stdlife="n/a","n/a",IF(AX$3&gt;(A1stdlife+$E86),(Input!$O$211*(1+rvanilla)^0.5)-SUM($O86:AW86),(Input!$O$211*(1+rvanilla)^0.5)/A1stdlife))</f>
        <v>0</v>
      </c>
      <c r="AY86" s="155">
        <f>IF(A1stdlife="n/a","n/a",IF(AY$3&gt;(A1stdlife+$E86),(Input!$O$211*(1+rvanilla)^0.5)-SUM($O86:AX86),(Input!$O$211*(1+rvanilla)^0.5)/A1stdlife))</f>
        <v>0</v>
      </c>
      <c r="AZ86" s="155">
        <f>IF(A1stdlife="n/a","n/a",IF(AZ$3&gt;(A1stdlife+$E86),(Input!$O$211*(1+rvanilla)^0.5)-SUM($O86:AY86),(Input!$O$211*(1+rvanilla)^0.5)/A1stdlife))</f>
        <v>0</v>
      </c>
      <c r="BA86" s="155">
        <f>IF(A1stdlife="n/a","n/a",IF(BA$3&gt;(A1stdlife+$E86),(Input!$O$211*(1+rvanilla)^0.5)-SUM($O86:AZ86),(Input!$O$211*(1+rvanilla)^0.5)/A1stdlife))</f>
        <v>0</v>
      </c>
      <c r="BB86" s="155">
        <f>IF(A1stdlife="n/a","n/a",IF(BB$3&gt;(A1stdlife+$E86),(Input!$O$211*(1+rvanilla)^0.5)-SUM($O86:BA86),(Input!$O$211*(1+rvanilla)^0.5)/A1stdlife))</f>
        <v>0</v>
      </c>
      <c r="BC86" s="155">
        <f>IF(A1stdlife="n/a","n/a",IF(BC$3&gt;(A1stdlife+$E86),(Input!$O$211*(1+rvanilla)^0.5)-SUM($O86:BB86),(Input!$O$211*(1+rvanilla)^0.5)/A1stdlife))</f>
        <v>0</v>
      </c>
      <c r="BD86" s="155">
        <f>IF(A1stdlife="n/a","n/a",IF(BD$3&gt;(A1stdlife+$E86),(Input!$O$211*(1+rvanilla)^0.5)-SUM($O86:BC86),(Input!$O$211*(1+rvanilla)^0.5)/A1stdlife))</f>
        <v>0</v>
      </c>
      <c r="BE86" s="155">
        <f>IF(A1stdlife="n/a","n/a",IF(BE$3&gt;(A1stdlife+$E86),(Input!$O$211*(1+rvanilla)^0.5)-SUM($O86:BD86),(Input!$O$211*(1+rvanilla)^0.5)/A1stdlife))</f>
        <v>0</v>
      </c>
      <c r="BF86" s="155">
        <f>IF(A1stdlife="n/a","n/a",IF(BF$3&gt;(A1stdlife+$E86),(Input!$O$211*(1+rvanilla)^0.5)-SUM($O86:BE86),(Input!$O$211*(1+rvanilla)^0.5)/A1stdlife))</f>
        <v>0</v>
      </c>
      <c r="BG86" s="155">
        <f>IF(A1stdlife="n/a","n/a",IF(BG$3&gt;(A1stdlife+$E86),(Input!$O$211*(1+rvanilla)^0.5)-SUM($O86:BF86),(Input!$O$211*(1+rvanilla)^0.5)/A1stdlife))</f>
        <v>0</v>
      </c>
      <c r="BH86" s="155">
        <f>IF(A1stdlife="n/a","n/a",IF(BH$3&gt;(A1stdlife+$E86),(Input!$O$211*(1+rvanilla)^0.5)-SUM($O86:BG86),(Input!$O$211*(1+rvanilla)^0.5)/A1stdlife))</f>
        <v>0</v>
      </c>
      <c r="BI86" s="155">
        <f>IF(A1stdlife="n/a","n/a",IF(BI$3&gt;(A1stdlife+$E86),(Input!$O$211*(1+rvanilla)^0.5)-SUM($O86:BH86),(Input!$O$211*(1+rvanilla)^0.5)/A1stdlife))</f>
        <v>0</v>
      </c>
      <c r="BJ86" s="14"/>
      <c r="BK86" s="14"/>
      <c r="BL86" s="14"/>
      <c r="BM86" s="14"/>
      <c r="BN86" s="14"/>
      <c r="BO86" s="14"/>
      <c r="BP86" s="14"/>
      <c r="BQ86" s="14"/>
      <c r="BR86" s="14"/>
      <c r="BS86" s="14"/>
      <c r="BT86" s="14"/>
      <c r="BU86" s="14"/>
      <c r="BV86" s="14"/>
      <c r="BW86" s="14"/>
      <c r="BX86" s="14"/>
      <c r="BY86" s="14"/>
      <c r="BZ86" s="14"/>
      <c r="CA86" s="410"/>
      <c r="CB86" s="410"/>
      <c r="CC86" s="410"/>
      <c r="CD86" s="410"/>
      <c r="CE86" s="410"/>
      <c r="CF86" s="410"/>
      <c r="CG86" s="410"/>
      <c r="CH86" s="410"/>
      <c r="CI86" s="410"/>
      <c r="CJ86" s="410"/>
      <c r="CK86" s="410"/>
      <c r="CL86" s="410"/>
      <c r="CM86" s="410"/>
      <c r="CN86" s="410"/>
      <c r="CO86" s="410"/>
      <c r="CP86" s="410"/>
      <c r="CQ86" s="410"/>
      <c r="CR86" s="410"/>
      <c r="CS86" s="410"/>
      <c r="CT86" s="410"/>
      <c r="CU86" s="410"/>
      <c r="CV86" s="410"/>
      <c r="CW86" s="410"/>
      <c r="CX86" s="410"/>
      <c r="CY86" s="410"/>
      <c r="CZ86" s="410"/>
      <c r="DA86" s="410"/>
      <c r="DB86" s="410"/>
      <c r="DC86" s="410"/>
      <c r="DD86" s="410"/>
      <c r="DE86" s="410"/>
      <c r="DF86" s="410"/>
      <c r="DG86" s="410"/>
      <c r="DH86" s="410"/>
      <c r="DI86" s="410"/>
      <c r="DJ86" s="410"/>
      <c r="DK86" s="410"/>
      <c r="DL86" s="410"/>
      <c r="DM86" s="410"/>
      <c r="DN86" s="410"/>
      <c r="DO86" s="410"/>
      <c r="DP86" s="410"/>
      <c r="DQ86" s="410"/>
      <c r="DR86" s="410"/>
      <c r="DS86" s="410"/>
      <c r="DT86" s="410"/>
      <c r="DU86" s="410"/>
      <c r="DV86" s="410"/>
      <c r="DW86" s="410"/>
      <c r="DX86" s="410"/>
      <c r="DY86" s="410"/>
      <c r="DZ86" s="410"/>
      <c r="EA86" s="410"/>
      <c r="EB86" s="410"/>
      <c r="EC86" s="410"/>
      <c r="ED86" s="410"/>
      <c r="EE86" s="410"/>
      <c r="EF86" s="410"/>
      <c r="EG86" s="410"/>
      <c r="EH86" s="410"/>
      <c r="EI86" s="410"/>
      <c r="EJ86" s="410"/>
      <c r="EK86" s="410"/>
      <c r="EL86" s="410"/>
      <c r="EM86" s="410"/>
      <c r="EN86" s="410"/>
      <c r="EO86" s="410"/>
      <c r="EP86" s="410"/>
      <c r="EQ86" s="410"/>
      <c r="ER86" s="410"/>
      <c r="ES86" s="410"/>
      <c r="ET86" s="410"/>
      <c r="EU86" s="410"/>
      <c r="EV86" s="410"/>
      <c r="EW86" s="410"/>
      <c r="EX86" s="410"/>
      <c r="EY86" s="410"/>
      <c r="EZ86" s="410"/>
      <c r="FA86" s="410"/>
      <c r="FB86" s="410"/>
      <c r="FC86" s="410"/>
      <c r="FD86" s="410"/>
      <c r="FE86" s="410"/>
      <c r="FF86" s="410"/>
      <c r="FG86" s="410"/>
      <c r="FH86" s="410"/>
      <c r="FI86" s="410"/>
      <c r="FJ86" s="410"/>
      <c r="FK86" s="410"/>
      <c r="FL86" s="410"/>
      <c r="FM86" s="410"/>
      <c r="FN86" s="410"/>
      <c r="FO86" s="410"/>
      <c r="FP86" s="410"/>
      <c r="FQ86" s="410"/>
      <c r="FR86" s="410"/>
      <c r="FS86" s="410"/>
      <c r="FT86" s="410"/>
      <c r="FU86" s="410"/>
      <c r="FV86" s="410"/>
      <c r="FW86" s="410"/>
      <c r="FX86" s="410"/>
      <c r="FY86" s="410"/>
      <c r="FZ86" s="410"/>
      <c r="GA86" s="410"/>
      <c r="GB86" s="410"/>
      <c r="GC86" s="410"/>
      <c r="GD86" s="410"/>
      <c r="GE86" s="410"/>
      <c r="GF86" s="410"/>
      <c r="GG86" s="410"/>
      <c r="GH86" s="410"/>
      <c r="GI86" s="410"/>
      <c r="GJ86" s="410"/>
      <c r="GK86" s="410"/>
      <c r="GL86" s="410"/>
      <c r="GM86" s="410"/>
      <c r="GN86" s="410"/>
      <c r="GO86" s="410"/>
      <c r="GP86" s="410"/>
      <c r="GQ86" s="410"/>
      <c r="GR86" s="410"/>
      <c r="GS86" s="410"/>
      <c r="GT86" s="410"/>
      <c r="GU86" s="410"/>
      <c r="GV86" s="410"/>
      <c r="GW86" s="410"/>
      <c r="GX86" s="410"/>
      <c r="GY86" s="410"/>
      <c r="GZ86" s="410"/>
      <c r="HA86" s="410"/>
      <c r="HB86" s="410"/>
      <c r="HC86" s="410"/>
      <c r="HD86" s="410"/>
      <c r="HE86" s="410"/>
      <c r="HF86" s="410"/>
      <c r="HG86" s="410"/>
      <c r="HH86" s="410"/>
      <c r="HI86" s="410"/>
      <c r="HJ86" s="410"/>
      <c r="HK86" s="410"/>
      <c r="HL86" s="410"/>
      <c r="HM86" s="410"/>
      <c r="HN86" s="410"/>
      <c r="HO86" s="410"/>
      <c r="HP86" s="410"/>
      <c r="HQ86" s="410"/>
      <c r="HR86" s="410"/>
      <c r="HS86" s="410"/>
      <c r="HT86" s="410"/>
      <c r="HU86" s="410"/>
      <c r="HV86" s="410"/>
      <c r="HW86" s="410"/>
      <c r="HX86" s="410"/>
      <c r="HY86" s="410"/>
      <c r="HZ86" s="410"/>
      <c r="IA86" s="410"/>
      <c r="IB86" s="410"/>
      <c r="IC86" s="410"/>
      <c r="ID86" s="410"/>
      <c r="IE86" s="410"/>
      <c r="IF86" s="410"/>
      <c r="IG86" s="410"/>
      <c r="IH86" s="410"/>
      <c r="II86" s="410"/>
      <c r="IJ86" s="410"/>
      <c r="IK86" s="410"/>
      <c r="IL86" s="410"/>
      <c r="IM86" s="410"/>
      <c r="IN86" s="410"/>
      <c r="IO86" s="410"/>
      <c r="IP86" s="410"/>
      <c r="IQ86" s="410"/>
      <c r="IR86" s="410"/>
      <c r="IS86" s="410"/>
      <c r="IT86" s="410"/>
      <c r="IU86" s="410"/>
      <c r="IV86" s="410"/>
    </row>
    <row r="87" spans="1:256" s="2" customFormat="1" ht="12.75" hidden="1" customHeight="1" outlineLevel="2">
      <c r="A87" s="14"/>
      <c r="B87" s="27"/>
      <c r="C87" s="26"/>
      <c r="D87" s="413"/>
      <c r="E87" s="262">
        <v>10</v>
      </c>
      <c r="F87" s="372"/>
      <c r="G87" s="269"/>
      <c r="H87" s="271"/>
      <c r="I87" s="271"/>
      <c r="J87" s="271"/>
      <c r="K87" s="271"/>
      <c r="L87" s="271"/>
      <c r="M87" s="271"/>
      <c r="N87" s="271"/>
      <c r="O87" s="271"/>
      <c r="P87" s="270"/>
      <c r="Q87" s="155">
        <f>IF(A1stdlife="n/a","n/a",IF(Q$3&gt;(A1stdlife+$E87),(Input!$P$211*(1+rvanilla)^0.5)-SUM($P87:P87),(Input!$P$211*(1+rvanilla)^0.5)/A1stdlife))</f>
        <v>0</v>
      </c>
      <c r="R87" s="155">
        <f>IF(A1stdlife="n/a","n/a",IF(R$3&gt;(A1stdlife+$E87),(Input!$P$211*(1+rvanilla)^0.5)-SUM($P87:Q87),(Input!$P$211*(1+rvanilla)^0.5)/A1stdlife))</f>
        <v>0</v>
      </c>
      <c r="S87" s="155">
        <f>IF(A1stdlife="n/a","n/a",IF(S$3&gt;(A1stdlife+$E87),(Input!$P$211*(1+rvanilla)^0.5)-SUM($P87:R87),(Input!$P$211*(1+rvanilla)^0.5)/A1stdlife))</f>
        <v>0</v>
      </c>
      <c r="T87" s="155">
        <f>IF(A1stdlife="n/a","n/a",IF(T$3&gt;(A1stdlife+$E87),(Input!$P$211*(1+rvanilla)^0.5)-SUM($P87:S87),(Input!$P$211*(1+rvanilla)^0.5)/A1stdlife))</f>
        <v>0</v>
      </c>
      <c r="U87" s="155">
        <f>IF(A1stdlife="n/a","n/a",IF(U$3&gt;(A1stdlife+$E87),(Input!$P$211*(1+rvanilla)^0.5)-SUM($P87:T87),(Input!$P$211*(1+rvanilla)^0.5)/A1stdlife))</f>
        <v>0</v>
      </c>
      <c r="V87" s="155">
        <f>IF(A1stdlife="n/a","n/a",IF(V$3&gt;(A1stdlife+$E87),(Input!$P$211*(1+rvanilla)^0.5)-SUM($P87:U87),(Input!$P$211*(1+rvanilla)^0.5)/A1stdlife))</f>
        <v>0</v>
      </c>
      <c r="W87" s="155">
        <f>IF(A1stdlife="n/a","n/a",IF(W$3&gt;(A1stdlife+$E87),(Input!$P$211*(1+rvanilla)^0.5)-SUM($P87:V87),(Input!$P$211*(1+rvanilla)^0.5)/A1stdlife))</f>
        <v>0</v>
      </c>
      <c r="X87" s="155">
        <f>IF(A1stdlife="n/a","n/a",IF(X$3&gt;(A1stdlife+$E87),(Input!$P$211*(1+rvanilla)^0.5)-SUM($P87:W87),(Input!$P$211*(1+rvanilla)^0.5)/A1stdlife))</f>
        <v>0</v>
      </c>
      <c r="Y87" s="155">
        <f>IF(A1stdlife="n/a","n/a",IF(Y$3&gt;(A1stdlife+$E87),(Input!$P$211*(1+rvanilla)^0.5)-SUM($P87:X87),(Input!$P$211*(1+rvanilla)^0.5)/A1stdlife))</f>
        <v>0</v>
      </c>
      <c r="Z87" s="155">
        <f>IF(A1stdlife="n/a","n/a",IF(Z$3&gt;(A1stdlife+$E87),(Input!$P$211*(1+rvanilla)^0.5)-SUM($P87:Y87),(Input!$P$211*(1+rvanilla)^0.5)/A1stdlife))</f>
        <v>0</v>
      </c>
      <c r="AA87" s="155">
        <f>IF(A1stdlife="n/a","n/a",IF(AA$3&gt;(A1stdlife+$E87),(Input!$P$211*(1+rvanilla)^0.5)-SUM($P87:Z87),(Input!$P$211*(1+rvanilla)^0.5)/A1stdlife))</f>
        <v>0</v>
      </c>
      <c r="AB87" s="155">
        <f>IF(A1stdlife="n/a","n/a",IF(AB$3&gt;(A1stdlife+$E87),(Input!$P$211*(1+rvanilla)^0.5)-SUM($P87:AA87),(Input!$P$211*(1+rvanilla)^0.5)/A1stdlife))</f>
        <v>0</v>
      </c>
      <c r="AC87" s="155">
        <f>IF(A1stdlife="n/a","n/a",IF(AC$3&gt;(A1stdlife+$E87),(Input!$P$211*(1+rvanilla)^0.5)-SUM($P87:AB87),(Input!$P$211*(1+rvanilla)^0.5)/A1stdlife))</f>
        <v>0</v>
      </c>
      <c r="AD87" s="155">
        <f>IF(A1stdlife="n/a","n/a",IF(AD$3&gt;(A1stdlife+$E87),(Input!$P$211*(1+rvanilla)^0.5)-SUM($P87:AC87),(Input!$P$211*(1+rvanilla)^0.5)/A1stdlife))</f>
        <v>0</v>
      </c>
      <c r="AE87" s="155">
        <f>IF(A1stdlife="n/a","n/a",IF(AE$3&gt;(A1stdlife+$E87),(Input!$P$211*(1+rvanilla)^0.5)-SUM($P87:AD87),(Input!$P$211*(1+rvanilla)^0.5)/A1stdlife))</f>
        <v>0</v>
      </c>
      <c r="AF87" s="155">
        <f>IF(A1stdlife="n/a","n/a",IF(AF$3&gt;(A1stdlife+$E87),(Input!$P$211*(1+rvanilla)^0.5)-SUM($P87:AE87),(Input!$P$211*(1+rvanilla)^0.5)/A1stdlife))</f>
        <v>0</v>
      </c>
      <c r="AG87" s="155">
        <f>IF(A1stdlife="n/a","n/a",IF(AG$3&gt;(A1stdlife+$E87),(Input!$P$211*(1+rvanilla)^0.5)-SUM($P87:AF87),(Input!$P$211*(1+rvanilla)^0.5)/A1stdlife))</f>
        <v>0</v>
      </c>
      <c r="AH87" s="155">
        <f>IF(A1stdlife="n/a","n/a",IF(AH$3&gt;(A1stdlife+$E87),(Input!$P$211*(1+rvanilla)^0.5)-SUM($P87:AG87),(Input!$P$211*(1+rvanilla)^0.5)/A1stdlife))</f>
        <v>0</v>
      </c>
      <c r="AI87" s="155">
        <f>IF(A1stdlife="n/a","n/a",IF(AI$3&gt;(A1stdlife+$E87),(Input!$P$211*(1+rvanilla)^0.5)-SUM($P87:AH87),(Input!$P$211*(1+rvanilla)^0.5)/A1stdlife))</f>
        <v>0</v>
      </c>
      <c r="AJ87" s="155">
        <f>IF(A1stdlife="n/a","n/a",IF(AJ$3&gt;(A1stdlife+$E87),(Input!$P$211*(1+rvanilla)^0.5)-SUM($P87:AI87),(Input!$P$211*(1+rvanilla)^0.5)/A1stdlife))</f>
        <v>0</v>
      </c>
      <c r="AK87" s="155">
        <f>IF(A1stdlife="n/a","n/a",IF(AK$3&gt;(A1stdlife+$E87),(Input!$P$211*(1+rvanilla)^0.5)-SUM($P87:AJ87),(Input!$P$211*(1+rvanilla)^0.5)/A1stdlife))</f>
        <v>0</v>
      </c>
      <c r="AL87" s="155">
        <f>IF(A1stdlife="n/a","n/a",IF(AL$3&gt;(A1stdlife+$E87),(Input!$P$211*(1+rvanilla)^0.5)-SUM($P87:AK87),(Input!$P$211*(1+rvanilla)^0.5)/A1stdlife))</f>
        <v>0</v>
      </c>
      <c r="AM87" s="155">
        <f>IF(A1stdlife="n/a","n/a",IF(AM$3&gt;(A1stdlife+$E87),(Input!$P$211*(1+rvanilla)^0.5)-SUM($P87:AL87),(Input!$P$211*(1+rvanilla)^0.5)/A1stdlife))</f>
        <v>0</v>
      </c>
      <c r="AN87" s="155">
        <f>IF(A1stdlife="n/a","n/a",IF(AN$3&gt;(A1stdlife+$E87),(Input!$P$211*(1+rvanilla)^0.5)-SUM($P87:AM87),(Input!$P$211*(1+rvanilla)^0.5)/A1stdlife))</f>
        <v>0</v>
      </c>
      <c r="AO87" s="155">
        <f>IF(A1stdlife="n/a","n/a",IF(AO$3&gt;(A1stdlife+$E87),(Input!$P$211*(1+rvanilla)^0.5)-SUM($P87:AN87),(Input!$P$211*(1+rvanilla)^0.5)/A1stdlife))</f>
        <v>0</v>
      </c>
      <c r="AP87" s="155">
        <f>IF(A1stdlife="n/a","n/a",IF(AP$3&gt;(A1stdlife+$E87),(Input!$P$211*(1+rvanilla)^0.5)-SUM($P87:AO87),(Input!$P$211*(1+rvanilla)^0.5)/A1stdlife))</f>
        <v>0</v>
      </c>
      <c r="AQ87" s="155">
        <f>IF(A1stdlife="n/a","n/a",IF(AQ$3&gt;(A1stdlife+$E87),(Input!$P$211*(1+rvanilla)^0.5)-SUM($P87:AP87),(Input!$P$211*(1+rvanilla)^0.5)/A1stdlife))</f>
        <v>0</v>
      </c>
      <c r="AR87" s="155">
        <f>IF(A1stdlife="n/a","n/a",IF(AR$3&gt;(A1stdlife+$E87),(Input!$P$211*(1+rvanilla)^0.5)-SUM($P87:AQ87),(Input!$P$211*(1+rvanilla)^0.5)/A1stdlife))</f>
        <v>0</v>
      </c>
      <c r="AS87" s="155">
        <f>IF(A1stdlife="n/a","n/a",IF(AS$3&gt;(A1stdlife+$E87),(Input!$P$211*(1+rvanilla)^0.5)-SUM($P87:AR87),(Input!$P$211*(1+rvanilla)^0.5)/A1stdlife))</f>
        <v>0</v>
      </c>
      <c r="AT87" s="155">
        <f>IF(A1stdlife="n/a","n/a",IF(AT$3&gt;(A1stdlife+$E87),(Input!$P$211*(1+rvanilla)^0.5)-SUM($P87:AS87),(Input!$P$211*(1+rvanilla)^0.5)/A1stdlife))</f>
        <v>0</v>
      </c>
      <c r="AU87" s="155">
        <f>IF(A1stdlife="n/a","n/a",IF(AU$3&gt;(A1stdlife+$E87),(Input!$P$211*(1+rvanilla)^0.5)-SUM($P87:AT87),(Input!$P$211*(1+rvanilla)^0.5)/A1stdlife))</f>
        <v>0</v>
      </c>
      <c r="AV87" s="155">
        <f>IF(A1stdlife="n/a","n/a",IF(AV$3&gt;(A1stdlife+$E87),(Input!$P$211*(1+rvanilla)^0.5)-SUM($P87:AU87),(Input!$P$211*(1+rvanilla)^0.5)/A1stdlife))</f>
        <v>0</v>
      </c>
      <c r="AW87" s="155">
        <f>IF(A1stdlife="n/a","n/a",IF(AW$3&gt;(A1stdlife+$E87),(Input!$P$211*(1+rvanilla)^0.5)-SUM($P87:AV87),(Input!$P$211*(1+rvanilla)^0.5)/A1stdlife))</f>
        <v>0</v>
      </c>
      <c r="AX87" s="155">
        <f>IF(A1stdlife="n/a","n/a",IF(AX$3&gt;(A1stdlife+$E87),(Input!$P$211*(1+rvanilla)^0.5)-SUM($P87:AW87),(Input!$P$211*(1+rvanilla)^0.5)/A1stdlife))</f>
        <v>0</v>
      </c>
      <c r="AY87" s="155">
        <f>IF(A1stdlife="n/a","n/a",IF(AY$3&gt;(A1stdlife+$E87),(Input!$P$211*(1+rvanilla)^0.5)-SUM($P87:AX87),(Input!$P$211*(1+rvanilla)^0.5)/A1stdlife))</f>
        <v>0</v>
      </c>
      <c r="AZ87" s="155">
        <f>IF(A1stdlife="n/a","n/a",IF(AZ$3&gt;(A1stdlife+$E87),(Input!$P$211*(1+rvanilla)^0.5)-SUM($P87:AY87),(Input!$P$211*(1+rvanilla)^0.5)/A1stdlife))</f>
        <v>0</v>
      </c>
      <c r="BA87" s="155">
        <f>IF(A1stdlife="n/a","n/a",IF(BA$3&gt;(A1stdlife+$E87),(Input!$P$211*(1+rvanilla)^0.5)-SUM($P87:AZ87),(Input!$P$211*(1+rvanilla)^0.5)/A1stdlife))</f>
        <v>0</v>
      </c>
      <c r="BB87" s="155">
        <f>IF(A1stdlife="n/a","n/a",IF(BB$3&gt;(A1stdlife+$E87),(Input!$P$211*(1+rvanilla)^0.5)-SUM($P87:BA87),(Input!$P$211*(1+rvanilla)^0.5)/A1stdlife))</f>
        <v>0</v>
      </c>
      <c r="BC87" s="155">
        <f>IF(A1stdlife="n/a","n/a",IF(BC$3&gt;(A1stdlife+$E87),(Input!$P$211*(1+rvanilla)^0.5)-SUM($P87:BB87),(Input!$P$211*(1+rvanilla)^0.5)/A1stdlife))</f>
        <v>0</v>
      </c>
      <c r="BD87" s="155">
        <f>IF(A1stdlife="n/a","n/a",IF(BD$3&gt;(A1stdlife+$E87),(Input!$P$211*(1+rvanilla)^0.5)-SUM($P87:BC87),(Input!$P$211*(1+rvanilla)^0.5)/A1stdlife))</f>
        <v>0</v>
      </c>
      <c r="BE87" s="155">
        <f>IF(A1stdlife="n/a","n/a",IF(BE$3&gt;(A1stdlife+$E87),(Input!$P$211*(1+rvanilla)^0.5)-SUM($P87:BD87),(Input!$P$211*(1+rvanilla)^0.5)/A1stdlife))</f>
        <v>0</v>
      </c>
      <c r="BF87" s="155">
        <f>IF(A1stdlife="n/a","n/a",IF(BF$3&gt;(A1stdlife+$E87),(Input!$P$211*(1+rvanilla)^0.5)-SUM($P87:BE87),(Input!$P$211*(1+rvanilla)^0.5)/A1stdlife))</f>
        <v>0</v>
      </c>
      <c r="BG87" s="155">
        <f>IF(A1stdlife="n/a","n/a",IF(BG$3&gt;(A1stdlife+$E87),(Input!$P$211*(1+rvanilla)^0.5)-SUM($P87:BF87),(Input!$P$211*(1+rvanilla)^0.5)/A1stdlife))</f>
        <v>0</v>
      </c>
      <c r="BH87" s="155">
        <f>IF(A1stdlife="n/a","n/a",IF(BH$3&gt;(A1stdlife+$E87),(Input!$P$211*(1+rvanilla)^0.5)-SUM($P87:BG87),(Input!$P$211*(1+rvanilla)^0.5)/A1stdlife))</f>
        <v>0</v>
      </c>
      <c r="BI87" s="155">
        <f>IF(A1stdlife="n/a","n/a",IF(BI$3&gt;(A1stdlife+$E87),(Input!$P$211*(1+rvanilla)^0.5)-SUM($P87:BH87),(Input!$P$211*(1+rvanilla)^0.5)/A1stdlife))</f>
        <v>0</v>
      </c>
      <c r="BJ87" s="14"/>
      <c r="BK87" s="14"/>
      <c r="BL87" s="14"/>
      <c r="BM87" s="14"/>
      <c r="BN87" s="14"/>
      <c r="BO87" s="14"/>
      <c r="BP87" s="14"/>
      <c r="BQ87" s="14"/>
      <c r="BR87" s="14"/>
      <c r="BS87" s="14"/>
      <c r="BT87" s="14"/>
      <c r="BU87" s="14"/>
      <c r="BV87" s="14"/>
      <c r="BW87" s="14"/>
      <c r="BX87" s="14"/>
      <c r="BY87" s="14"/>
      <c r="BZ87" s="14"/>
      <c r="CA87" s="410"/>
      <c r="CB87" s="410"/>
      <c r="CC87" s="410"/>
      <c r="CD87" s="410"/>
      <c r="CE87" s="410"/>
      <c r="CF87" s="410"/>
      <c r="CG87" s="410"/>
      <c r="CH87" s="410"/>
      <c r="CI87" s="410"/>
      <c r="CJ87" s="410"/>
      <c r="CK87" s="410"/>
      <c r="CL87" s="410"/>
      <c r="CM87" s="410"/>
      <c r="CN87" s="410"/>
      <c r="CO87" s="410"/>
      <c r="CP87" s="410"/>
      <c r="CQ87" s="410"/>
      <c r="CR87" s="410"/>
      <c r="CS87" s="410"/>
      <c r="CT87" s="410"/>
      <c r="CU87" s="410"/>
      <c r="CV87" s="410"/>
      <c r="CW87" s="410"/>
      <c r="CX87" s="410"/>
      <c r="CY87" s="410"/>
      <c r="CZ87" s="410"/>
      <c r="DA87" s="410"/>
      <c r="DB87" s="410"/>
      <c r="DC87" s="410"/>
      <c r="DD87" s="410"/>
      <c r="DE87" s="410"/>
      <c r="DF87" s="410"/>
      <c r="DG87" s="410"/>
      <c r="DH87" s="410"/>
      <c r="DI87" s="410"/>
      <c r="DJ87" s="410"/>
      <c r="DK87" s="410"/>
      <c r="DL87" s="410"/>
      <c r="DM87" s="410"/>
      <c r="DN87" s="410"/>
      <c r="DO87" s="410"/>
      <c r="DP87" s="410"/>
      <c r="DQ87" s="410"/>
      <c r="DR87" s="410"/>
      <c r="DS87" s="410"/>
      <c r="DT87" s="410"/>
      <c r="DU87" s="410"/>
      <c r="DV87" s="410"/>
      <c r="DW87" s="410"/>
      <c r="DX87" s="410"/>
      <c r="DY87" s="410"/>
      <c r="DZ87" s="410"/>
      <c r="EA87" s="410"/>
      <c r="EB87" s="410"/>
      <c r="EC87" s="410"/>
      <c r="ED87" s="410"/>
      <c r="EE87" s="410"/>
      <c r="EF87" s="410"/>
      <c r="EG87" s="410"/>
      <c r="EH87" s="410"/>
      <c r="EI87" s="410"/>
      <c r="EJ87" s="410"/>
      <c r="EK87" s="410"/>
      <c r="EL87" s="410"/>
      <c r="EM87" s="410"/>
      <c r="EN87" s="410"/>
      <c r="EO87" s="410"/>
      <c r="EP87" s="410"/>
      <c r="EQ87" s="410"/>
      <c r="ER87" s="410"/>
      <c r="ES87" s="410"/>
      <c r="ET87" s="410"/>
      <c r="EU87" s="410"/>
      <c r="EV87" s="410"/>
      <c r="EW87" s="410"/>
      <c r="EX87" s="410"/>
      <c r="EY87" s="410"/>
      <c r="EZ87" s="410"/>
      <c r="FA87" s="410"/>
      <c r="FB87" s="410"/>
      <c r="FC87" s="410"/>
      <c r="FD87" s="410"/>
      <c r="FE87" s="410"/>
      <c r="FF87" s="410"/>
      <c r="FG87" s="410"/>
      <c r="FH87" s="410"/>
      <c r="FI87" s="410"/>
      <c r="FJ87" s="410"/>
      <c r="FK87" s="410"/>
      <c r="FL87" s="410"/>
      <c r="FM87" s="410"/>
      <c r="FN87" s="410"/>
      <c r="FO87" s="410"/>
      <c r="FP87" s="410"/>
      <c r="FQ87" s="410"/>
      <c r="FR87" s="410"/>
      <c r="FS87" s="410"/>
      <c r="FT87" s="410"/>
      <c r="FU87" s="410"/>
      <c r="FV87" s="410"/>
      <c r="FW87" s="410"/>
      <c r="FX87" s="410"/>
      <c r="FY87" s="410"/>
      <c r="FZ87" s="410"/>
      <c r="GA87" s="410"/>
      <c r="GB87" s="410"/>
      <c r="GC87" s="410"/>
      <c r="GD87" s="410"/>
      <c r="GE87" s="410"/>
      <c r="GF87" s="410"/>
      <c r="GG87" s="410"/>
      <c r="GH87" s="410"/>
      <c r="GI87" s="410"/>
      <c r="GJ87" s="410"/>
      <c r="GK87" s="410"/>
      <c r="GL87" s="410"/>
      <c r="GM87" s="410"/>
      <c r="GN87" s="410"/>
      <c r="GO87" s="410"/>
      <c r="GP87" s="410"/>
      <c r="GQ87" s="410"/>
      <c r="GR87" s="410"/>
      <c r="GS87" s="410"/>
      <c r="GT87" s="410"/>
      <c r="GU87" s="410"/>
      <c r="GV87" s="410"/>
      <c r="GW87" s="410"/>
      <c r="GX87" s="410"/>
      <c r="GY87" s="410"/>
      <c r="GZ87" s="410"/>
      <c r="HA87" s="410"/>
      <c r="HB87" s="410"/>
      <c r="HC87" s="410"/>
      <c r="HD87" s="410"/>
      <c r="HE87" s="410"/>
      <c r="HF87" s="410"/>
      <c r="HG87" s="410"/>
      <c r="HH87" s="410"/>
      <c r="HI87" s="410"/>
      <c r="HJ87" s="410"/>
      <c r="HK87" s="410"/>
      <c r="HL87" s="410"/>
      <c r="HM87" s="410"/>
      <c r="HN87" s="410"/>
      <c r="HO87" s="410"/>
      <c r="HP87" s="410"/>
      <c r="HQ87" s="410"/>
      <c r="HR87" s="410"/>
      <c r="HS87" s="410"/>
      <c r="HT87" s="410"/>
      <c r="HU87" s="410"/>
      <c r="HV87" s="410"/>
      <c r="HW87" s="410"/>
      <c r="HX87" s="410"/>
      <c r="HY87" s="410"/>
      <c r="HZ87" s="410"/>
      <c r="IA87" s="410"/>
      <c r="IB87" s="410"/>
      <c r="IC87" s="410"/>
      <c r="ID87" s="410"/>
      <c r="IE87" s="410"/>
      <c r="IF87" s="410"/>
      <c r="IG87" s="410"/>
      <c r="IH87" s="410"/>
      <c r="II87" s="410"/>
      <c r="IJ87" s="410"/>
      <c r="IK87" s="410"/>
      <c r="IL87" s="410"/>
      <c r="IM87" s="410"/>
      <c r="IN87" s="410"/>
      <c r="IO87" s="410"/>
      <c r="IP87" s="410"/>
      <c r="IQ87" s="410"/>
      <c r="IR87" s="410"/>
      <c r="IS87" s="410"/>
      <c r="IT87" s="410"/>
      <c r="IU87" s="410"/>
      <c r="IV87" s="410"/>
    </row>
    <row r="88" spans="1:256" s="2" customFormat="1" ht="12.75" hidden="1" customHeight="1" outlineLevel="1" collapsed="1">
      <c r="A88" s="14"/>
      <c r="B88" s="14"/>
      <c r="C88" s="324" t="str">
        <f>Asset1</f>
        <v>Transmission Lines (OH-inc wood poles)</v>
      </c>
      <c r="D88" s="14"/>
      <c r="E88" s="14"/>
      <c r="F88" s="366"/>
      <c r="G88" s="364">
        <f>SUM(G76:G87)</f>
        <v>83.779979221520378</v>
      </c>
      <c r="H88" s="364">
        <f t="shared" ref="H88:BI88" si="22">SUM(H76:H87)</f>
        <v>90.102120163740153</v>
      </c>
      <c r="I88" s="364">
        <f t="shared" si="22"/>
        <v>94.483959193110508</v>
      </c>
      <c r="J88" s="364">
        <f t="shared" si="22"/>
        <v>96.881268404133223</v>
      </c>
      <c r="K88" s="364">
        <f t="shared" si="22"/>
        <v>102.44110039124635</v>
      </c>
      <c r="L88" s="364">
        <f t="shared" si="22"/>
        <v>107.14505804057445</v>
      </c>
      <c r="M88" s="364">
        <f t="shared" si="22"/>
        <v>107.14505804057445</v>
      </c>
      <c r="N88" s="364">
        <f t="shared" si="22"/>
        <v>107.14505804057445</v>
      </c>
      <c r="O88" s="364">
        <f t="shared" si="22"/>
        <v>107.14505804057445</v>
      </c>
      <c r="P88" s="364">
        <f t="shared" si="22"/>
        <v>107.14505804057445</v>
      </c>
      <c r="Q88" s="364">
        <f t="shared" si="22"/>
        <v>107.14505804057445</v>
      </c>
      <c r="R88" s="364">
        <f t="shared" si="22"/>
        <v>107.14505804057445</v>
      </c>
      <c r="S88" s="364">
        <f t="shared" si="22"/>
        <v>107.14505804057445</v>
      </c>
      <c r="T88" s="364">
        <f t="shared" si="22"/>
        <v>107.14505804057445</v>
      </c>
      <c r="U88" s="364">
        <f t="shared" si="22"/>
        <v>107.14505804057445</v>
      </c>
      <c r="V88" s="364">
        <f t="shared" si="22"/>
        <v>107.14505804057445</v>
      </c>
      <c r="W88" s="364">
        <f t="shared" si="22"/>
        <v>107.14505804057445</v>
      </c>
      <c r="X88" s="364">
        <f t="shared" si="22"/>
        <v>107.14505804057445</v>
      </c>
      <c r="Y88" s="364">
        <f t="shared" si="22"/>
        <v>107.14505804057445</v>
      </c>
      <c r="Z88" s="364">
        <f t="shared" si="22"/>
        <v>107.14505804057445</v>
      </c>
      <c r="AA88" s="364">
        <f t="shared" si="22"/>
        <v>107.14505804057445</v>
      </c>
      <c r="AB88" s="364">
        <f t="shared" si="22"/>
        <v>107.14505804057445</v>
      </c>
      <c r="AC88" s="364">
        <f t="shared" si="22"/>
        <v>107.14505804057445</v>
      </c>
      <c r="AD88" s="364">
        <f t="shared" si="22"/>
        <v>107.14505804057445</v>
      </c>
      <c r="AE88" s="364">
        <f t="shared" si="22"/>
        <v>107.14505804057445</v>
      </c>
      <c r="AF88" s="364">
        <f t="shared" si="22"/>
        <v>107.14505804057445</v>
      </c>
      <c r="AG88" s="364">
        <f t="shared" si="22"/>
        <v>107.14505804057445</v>
      </c>
      <c r="AH88" s="364">
        <f t="shared" si="22"/>
        <v>107.14505804057445</v>
      </c>
      <c r="AI88" s="364">
        <f t="shared" si="22"/>
        <v>107.14505804057445</v>
      </c>
      <c r="AJ88" s="364">
        <f t="shared" si="22"/>
        <v>107.14505804057445</v>
      </c>
      <c r="AK88" s="364">
        <f t="shared" si="22"/>
        <v>107.14505804057445</v>
      </c>
      <c r="AL88" s="364">
        <f t="shared" si="22"/>
        <v>107.14505804057445</v>
      </c>
      <c r="AM88" s="364">
        <f t="shared" si="22"/>
        <v>107.14505804057445</v>
      </c>
      <c r="AN88" s="364">
        <f t="shared" si="22"/>
        <v>107.14505804057445</v>
      </c>
      <c r="AO88" s="364">
        <f t="shared" si="22"/>
        <v>107.14505804057445</v>
      </c>
      <c r="AP88" s="364">
        <f t="shared" si="22"/>
        <v>39.283274871141828</v>
      </c>
      <c r="AQ88" s="364">
        <f t="shared" si="22"/>
        <v>23.36507881905408</v>
      </c>
      <c r="AR88" s="364">
        <f t="shared" si="22"/>
        <v>23.36507881905408</v>
      </c>
      <c r="AS88" s="364">
        <f t="shared" si="22"/>
        <v>23.36507881905408</v>
      </c>
      <c r="AT88" s="364">
        <f t="shared" si="22"/>
        <v>23.36507881905408</v>
      </c>
      <c r="AU88" s="364">
        <f t="shared" si="22"/>
        <v>23.36507881905408</v>
      </c>
      <c r="AV88" s="364">
        <f t="shared" si="22"/>
        <v>23.36507881905408</v>
      </c>
      <c r="AW88" s="364">
        <f t="shared" si="22"/>
        <v>23.36507881905408</v>
      </c>
      <c r="AX88" s="364">
        <f t="shared" si="22"/>
        <v>23.36507881905408</v>
      </c>
      <c r="AY88" s="364">
        <f t="shared" si="22"/>
        <v>23.36507881905408</v>
      </c>
      <c r="AZ88" s="364">
        <f t="shared" si="22"/>
        <v>23.36507881905408</v>
      </c>
      <c r="BA88" s="364">
        <f t="shared" si="22"/>
        <v>23.36507881905408</v>
      </c>
      <c r="BB88" s="364">
        <f t="shared" si="22"/>
        <v>23.36507881905408</v>
      </c>
      <c r="BC88" s="364">
        <f t="shared" si="22"/>
        <v>23.36507881905408</v>
      </c>
      <c r="BD88" s="364">
        <f t="shared" si="22"/>
        <v>23.36507881905408</v>
      </c>
      <c r="BE88" s="364">
        <f t="shared" si="22"/>
        <v>23.36507881905408</v>
      </c>
      <c r="BF88" s="364">
        <f t="shared" si="22"/>
        <v>17.042937876834308</v>
      </c>
      <c r="BG88" s="364">
        <f t="shared" si="22"/>
        <v>12.661098847464066</v>
      </c>
      <c r="BH88" s="364">
        <f t="shared" si="22"/>
        <v>10.263789636441372</v>
      </c>
      <c r="BI88" s="364">
        <f t="shared" si="22"/>
        <v>4.7039576493278723</v>
      </c>
      <c r="BJ88" s="14"/>
      <c r="BK88" s="14"/>
      <c r="BL88" s="14"/>
      <c r="BM88" s="14"/>
      <c r="BN88" s="14"/>
      <c r="BO88" s="14"/>
      <c r="BP88" s="14"/>
      <c r="BQ88" s="14"/>
      <c r="BR88" s="14"/>
      <c r="BS88" s="14"/>
      <c r="BT88" s="14"/>
      <c r="BU88" s="14"/>
      <c r="BV88" s="14"/>
      <c r="BW88" s="14"/>
      <c r="BX88" s="14"/>
      <c r="BY88" s="14"/>
      <c r="BZ88" s="14"/>
      <c r="CA88" s="410"/>
      <c r="CB88" s="410"/>
      <c r="CC88" s="410"/>
      <c r="CD88" s="410"/>
      <c r="CE88" s="410"/>
      <c r="CF88" s="410"/>
      <c r="CG88" s="410"/>
      <c r="CH88" s="410"/>
      <c r="CI88" s="410"/>
      <c r="CJ88" s="410"/>
      <c r="CK88" s="410"/>
      <c r="CL88" s="410"/>
      <c r="CM88" s="410"/>
      <c r="CN88" s="410"/>
      <c r="CO88" s="410"/>
      <c r="CP88" s="410"/>
      <c r="CQ88" s="410"/>
      <c r="CR88" s="410"/>
      <c r="CS88" s="410"/>
      <c r="CT88" s="410"/>
      <c r="CU88" s="410"/>
      <c r="CV88" s="410"/>
      <c r="CW88" s="410"/>
      <c r="CX88" s="410"/>
      <c r="CY88" s="410"/>
      <c r="CZ88" s="410"/>
      <c r="DA88" s="410"/>
      <c r="DB88" s="410"/>
      <c r="DC88" s="410"/>
      <c r="DD88" s="410"/>
      <c r="DE88" s="410"/>
      <c r="DF88" s="410"/>
      <c r="DG88" s="410"/>
      <c r="DH88" s="410"/>
      <c r="DI88" s="410"/>
      <c r="DJ88" s="410"/>
      <c r="DK88" s="410"/>
      <c r="DL88" s="410"/>
      <c r="DM88" s="410"/>
      <c r="DN88" s="410"/>
      <c r="DO88" s="410"/>
      <c r="DP88" s="410"/>
      <c r="DQ88" s="410"/>
      <c r="DR88" s="410"/>
      <c r="DS88" s="410"/>
      <c r="DT88" s="410"/>
      <c r="DU88" s="410"/>
      <c r="DV88" s="410"/>
      <c r="DW88" s="410"/>
      <c r="DX88" s="410"/>
      <c r="DY88" s="410"/>
      <c r="DZ88" s="410"/>
      <c r="EA88" s="410"/>
      <c r="EB88" s="410"/>
      <c r="EC88" s="410"/>
      <c r="ED88" s="410"/>
      <c r="EE88" s="410"/>
      <c r="EF88" s="410"/>
      <c r="EG88" s="410"/>
      <c r="EH88" s="410"/>
      <c r="EI88" s="410"/>
      <c r="EJ88" s="410"/>
      <c r="EK88" s="410"/>
      <c r="EL88" s="410"/>
      <c r="EM88" s="410"/>
      <c r="EN88" s="410"/>
      <c r="EO88" s="410"/>
      <c r="EP88" s="410"/>
      <c r="EQ88" s="410"/>
      <c r="ER88" s="410"/>
      <c r="ES88" s="410"/>
      <c r="ET88" s="410"/>
      <c r="EU88" s="410"/>
      <c r="EV88" s="410"/>
      <c r="EW88" s="410"/>
      <c r="EX88" s="410"/>
      <c r="EY88" s="410"/>
      <c r="EZ88" s="410"/>
      <c r="FA88" s="410"/>
      <c r="FB88" s="410"/>
      <c r="FC88" s="410"/>
      <c r="FD88" s="410"/>
      <c r="FE88" s="410"/>
      <c r="FF88" s="410"/>
      <c r="FG88" s="410"/>
      <c r="FH88" s="410"/>
      <c r="FI88" s="410"/>
      <c r="FJ88" s="410"/>
      <c r="FK88" s="410"/>
      <c r="FL88" s="410"/>
      <c r="FM88" s="410"/>
      <c r="FN88" s="410"/>
      <c r="FO88" s="410"/>
      <c r="FP88" s="410"/>
      <c r="FQ88" s="410"/>
      <c r="FR88" s="410"/>
      <c r="FS88" s="410"/>
      <c r="FT88" s="410"/>
      <c r="FU88" s="410"/>
      <c r="FV88" s="410"/>
      <c r="FW88" s="410"/>
      <c r="FX88" s="410"/>
      <c r="FY88" s="410"/>
      <c r="FZ88" s="410"/>
      <c r="GA88" s="410"/>
      <c r="GB88" s="410"/>
      <c r="GC88" s="410"/>
      <c r="GD88" s="410"/>
      <c r="GE88" s="410"/>
      <c r="GF88" s="410"/>
      <c r="GG88" s="410"/>
      <c r="GH88" s="410"/>
      <c r="GI88" s="410"/>
      <c r="GJ88" s="410"/>
      <c r="GK88" s="410"/>
      <c r="GL88" s="410"/>
      <c r="GM88" s="410"/>
      <c r="GN88" s="410"/>
      <c r="GO88" s="410"/>
      <c r="GP88" s="410"/>
      <c r="GQ88" s="410"/>
      <c r="GR88" s="410"/>
      <c r="GS88" s="410"/>
      <c r="GT88" s="410"/>
      <c r="GU88" s="410"/>
      <c r="GV88" s="410"/>
      <c r="GW88" s="410"/>
      <c r="GX88" s="410"/>
      <c r="GY88" s="410"/>
      <c r="GZ88" s="410"/>
      <c r="HA88" s="410"/>
      <c r="HB88" s="410"/>
      <c r="HC88" s="410"/>
      <c r="HD88" s="410"/>
      <c r="HE88" s="410"/>
      <c r="HF88" s="410"/>
      <c r="HG88" s="410"/>
      <c r="HH88" s="410"/>
      <c r="HI88" s="410"/>
      <c r="HJ88" s="410"/>
      <c r="HK88" s="410"/>
      <c r="HL88" s="410"/>
      <c r="HM88" s="410"/>
      <c r="HN88" s="410"/>
      <c r="HO88" s="410"/>
      <c r="HP88" s="410"/>
      <c r="HQ88" s="410"/>
      <c r="HR88" s="410"/>
      <c r="HS88" s="410"/>
      <c r="HT88" s="410"/>
      <c r="HU88" s="410"/>
      <c r="HV88" s="410"/>
      <c r="HW88" s="410"/>
      <c r="HX88" s="410"/>
      <c r="HY88" s="410"/>
      <c r="HZ88" s="410"/>
      <c r="IA88" s="410"/>
      <c r="IB88" s="410"/>
      <c r="IC88" s="410"/>
      <c r="ID88" s="410"/>
      <c r="IE88" s="410"/>
      <c r="IF88" s="410"/>
      <c r="IG88" s="410"/>
      <c r="IH88" s="410"/>
      <c r="II88" s="410"/>
      <c r="IJ88" s="410"/>
      <c r="IK88" s="410"/>
      <c r="IL88" s="410"/>
      <c r="IM88" s="410"/>
      <c r="IN88" s="410"/>
      <c r="IO88" s="410"/>
      <c r="IP88" s="410"/>
      <c r="IQ88" s="410"/>
      <c r="IR88" s="410"/>
      <c r="IS88" s="410"/>
      <c r="IT88" s="410"/>
      <c r="IU88" s="410"/>
      <c r="IV88" s="410"/>
    </row>
    <row r="89" spans="1:256" s="2" customFormat="1" ht="12.75" hidden="1" customHeight="1" outlineLevel="2">
      <c r="A89" s="14"/>
      <c r="B89" s="325" t="str">
        <f>C101</f>
        <v>Transmission Lines (UG)</v>
      </c>
      <c r="C89" s="32"/>
      <c r="D89" s="33" t="s">
        <v>65</v>
      </c>
      <c r="E89" s="32"/>
      <c r="F89" s="371"/>
      <c r="G89" s="154">
        <f>IF(G$3&gt;A2remlife,A2acvalue-SUM($F89:F89),IF(A2remlife="N/A","n/a",A2acvalue/A2remlife))</f>
        <v>1.7960035186488388</v>
      </c>
      <c r="H89" s="154">
        <f>IF(H$3&gt;A2remlife,A2acvalue-SUM($F89:G89),IF(A2remlife="N/A","n/a",A2acvalue/A2remlife))</f>
        <v>1.7960035186488388</v>
      </c>
      <c r="I89" s="154">
        <f>IF(I$3&gt;A2remlife,A2acvalue-SUM($F89:H89),IF(A2remlife="N/A","n/a",A2acvalue/A2remlife))</f>
        <v>1.7960035186488388</v>
      </c>
      <c r="J89" s="154">
        <f>IF(J$3&gt;A2remlife,A2acvalue-SUM($F89:I89),IF(A2remlife="N/A","n/a",A2acvalue/A2remlife))</f>
        <v>1.7960035186488388</v>
      </c>
      <c r="K89" s="154">
        <f>IF(K$3&gt;A2remlife,A2acvalue-SUM($F89:J89),IF(A2remlife="N/A","n/a",A2acvalue/A2remlife))</f>
        <v>1.7960035186488388</v>
      </c>
      <c r="L89" s="154">
        <f>IF(L$3&gt;A2remlife,A2acvalue-SUM($F89:K89),IF(A2remlife="N/A","n/a",A2acvalue/A2remlife))</f>
        <v>1.7960035186488388</v>
      </c>
      <c r="M89" s="154">
        <f>IF(M$3&gt;A2remlife,A2acvalue-SUM($F89:L89),IF(A2remlife="N/A","n/a",A2acvalue/A2remlife))</f>
        <v>1.7960035186488388</v>
      </c>
      <c r="N89" s="154">
        <f>IF(N$3&gt;A2remlife,A2acvalue-SUM($F89:M89),IF(A2remlife="N/A","n/a",A2acvalue/A2remlife))</f>
        <v>1.7960035186488388</v>
      </c>
      <c r="O89" s="154">
        <f>IF(O$3&gt;A2remlife,A2acvalue-SUM($F89:N89),IF(A2remlife="N/A","n/a",A2acvalue/A2remlife))</f>
        <v>1.7960035186488388</v>
      </c>
      <c r="P89" s="154">
        <f>IF(P$3&gt;A2remlife,A2acvalue-SUM($F89:O89),IF(A2remlife="N/A","n/a",A2acvalue/A2remlife))</f>
        <v>1.7960035186488388</v>
      </c>
      <c r="Q89" s="154">
        <f>IF(Q$3&gt;A2remlife,A2acvalue-SUM($F89:P89),IF(A2remlife="N/A","n/a",A2acvalue/A2remlife))</f>
        <v>1.7960035186488388</v>
      </c>
      <c r="R89" s="154">
        <f>IF(R$3&gt;A2remlife,A2acvalue-SUM($F89:Q89),IF(A2remlife="N/A","n/a",A2acvalue/A2remlife))</f>
        <v>1.7960035186488388</v>
      </c>
      <c r="S89" s="154">
        <f>IF(S$3&gt;A2remlife,A2acvalue-SUM($F89:R89),IF(A2remlife="N/A","n/a",A2acvalue/A2remlife))</f>
        <v>1.7960035186488388</v>
      </c>
      <c r="T89" s="154">
        <f>IF(T$3&gt;A2remlife,A2acvalue-SUM($F89:S89),IF(A2remlife="N/A","n/a",A2acvalue/A2remlife))</f>
        <v>1.7960035186488388</v>
      </c>
      <c r="U89" s="154">
        <f>IF(U$3&gt;A2remlife,A2acvalue-SUM($F89:T89),IF(A2remlife="N/A","n/a",A2acvalue/A2remlife))</f>
        <v>1.7960035186488388</v>
      </c>
      <c r="V89" s="154">
        <f>IF(V$3&gt;A2remlife,A2acvalue-SUM($F89:U89),IF(A2remlife="N/A","n/a",A2acvalue/A2remlife))</f>
        <v>1.7960035186488388</v>
      </c>
      <c r="W89" s="154">
        <f>IF(W$3&gt;A2remlife,A2acvalue-SUM($F89:V89),IF(A2remlife="N/A","n/a",A2acvalue/A2remlife))</f>
        <v>1.7960035186488388</v>
      </c>
      <c r="X89" s="154">
        <f>IF(X$3&gt;A2remlife,A2acvalue-SUM($F89:W89),IF(A2remlife="N/A","n/a",A2acvalue/A2remlife))</f>
        <v>1.7960035186488388</v>
      </c>
      <c r="Y89" s="154">
        <f>IF(Y$3&gt;A2remlife,A2acvalue-SUM($F89:X89),IF(A2remlife="N/A","n/a",A2acvalue/A2remlife))</f>
        <v>1.7960035186488388</v>
      </c>
      <c r="Z89" s="154">
        <f>IF(Z$3&gt;A2remlife,A2acvalue-SUM($F89:Y89),IF(A2remlife="N/A","n/a",A2acvalue/A2remlife))</f>
        <v>1.7960035186488388</v>
      </c>
      <c r="AA89" s="154">
        <f>IF(AA$3&gt;A2remlife,A2acvalue-SUM($F89:Z89),IF(A2remlife="N/A","n/a",A2acvalue/A2remlife))</f>
        <v>1.7960035186488388</v>
      </c>
      <c r="AB89" s="154">
        <f>IF(AB$3&gt;A2remlife,A2acvalue-SUM($F89:AA89),IF(A2remlife="N/A","n/a",A2acvalue/A2remlife))</f>
        <v>1.7960035186488388</v>
      </c>
      <c r="AC89" s="154">
        <f>IF(AC$3&gt;A2remlife,A2acvalue-SUM($F89:AB89),IF(A2remlife="N/A","n/a",A2acvalue/A2remlife))</f>
        <v>1.7960035186488388</v>
      </c>
      <c r="AD89" s="154">
        <f>IF(AD$3&gt;A2remlife,A2acvalue-SUM($F89:AC89),IF(A2remlife="N/A","n/a",A2acvalue/A2remlife))</f>
        <v>1.7960035186488388</v>
      </c>
      <c r="AE89" s="154">
        <f>IF(AE$3&gt;A2remlife,A2acvalue-SUM($F89:AD89),IF(A2remlife="N/A","n/a",A2acvalue/A2remlife))</f>
        <v>1.7960035186488388</v>
      </c>
      <c r="AF89" s="154">
        <f>IF(AF$3&gt;A2remlife,A2acvalue-SUM($F89:AE89),IF(A2remlife="N/A","n/a",A2acvalue/A2remlife))</f>
        <v>1.7960035186488388</v>
      </c>
      <c r="AG89" s="154">
        <f>IF(AG$3&gt;A2remlife,A2acvalue-SUM($F89:AF89),IF(A2remlife="N/A","n/a",A2acvalue/A2remlife))</f>
        <v>1.7960035186488388</v>
      </c>
      <c r="AH89" s="154">
        <f>IF(AH$3&gt;A2remlife,A2acvalue-SUM($F89:AG89),IF(A2remlife="N/A","n/a",A2acvalue/A2remlife))</f>
        <v>1.7960035186488388</v>
      </c>
      <c r="AI89" s="154">
        <f>IF(AI$3&gt;A2remlife,A2acvalue-SUM($F89:AH89),IF(A2remlife="N/A","n/a",A2acvalue/A2remlife))</f>
        <v>0.75432147783251935</v>
      </c>
      <c r="AJ89" s="154">
        <f>IF(AJ$3&gt;A2remlife,A2acvalue-SUM($F89:AI89),IF(A2remlife="N/A","n/a",A2acvalue/A2remlife))</f>
        <v>0</v>
      </c>
      <c r="AK89" s="154">
        <f>IF(AK$3&gt;A2remlife,A2acvalue-SUM($F89:AJ89),IF(A2remlife="N/A","n/a",A2acvalue/A2remlife))</f>
        <v>0</v>
      </c>
      <c r="AL89" s="154">
        <f>IF(AL$3&gt;A2remlife,A2acvalue-SUM($F89:AK89),IF(A2remlife="N/A","n/a",A2acvalue/A2remlife))</f>
        <v>0</v>
      </c>
      <c r="AM89" s="154">
        <f>IF(AM$3&gt;A2remlife,A2acvalue-SUM($F89:AL89),IF(A2remlife="N/A","n/a",A2acvalue/A2remlife))</f>
        <v>0</v>
      </c>
      <c r="AN89" s="154">
        <f>IF(AN$3&gt;A2remlife,A2acvalue-SUM($F89:AM89),IF(A2remlife="N/A","n/a",A2acvalue/A2remlife))</f>
        <v>0</v>
      </c>
      <c r="AO89" s="154">
        <f>IF(AO$3&gt;A2remlife,A2acvalue-SUM($F89:AN89),IF(A2remlife="N/A","n/a",A2acvalue/A2remlife))</f>
        <v>0</v>
      </c>
      <c r="AP89" s="154">
        <f>IF(AP$3&gt;A2remlife,A2acvalue-SUM($F89:AO89),IF(A2remlife="N/A","n/a",A2acvalue/A2remlife))</f>
        <v>0</v>
      </c>
      <c r="AQ89" s="154">
        <f>IF(AQ$3&gt;A2remlife,A2acvalue-SUM($F89:AP89),IF(A2remlife="N/A","n/a",A2acvalue/A2remlife))</f>
        <v>0</v>
      </c>
      <c r="AR89" s="154">
        <f>IF(AR$3&gt;A2remlife,A2acvalue-SUM($F89:AQ89),IF(A2remlife="N/A","n/a",A2acvalue/A2remlife))</f>
        <v>0</v>
      </c>
      <c r="AS89" s="154">
        <f>IF(AS$3&gt;A2remlife,A2acvalue-SUM($F89:AR89),IF(A2remlife="N/A","n/a",A2acvalue/A2remlife))</f>
        <v>0</v>
      </c>
      <c r="AT89" s="154">
        <f>IF(AT$3&gt;A2remlife,A2acvalue-SUM($F89:AS89),IF(A2remlife="N/A","n/a",A2acvalue/A2remlife))</f>
        <v>0</v>
      </c>
      <c r="AU89" s="154">
        <f>IF(AU$3&gt;A2remlife,A2acvalue-SUM($F89:AT89),IF(A2remlife="N/A","n/a",A2acvalue/A2remlife))</f>
        <v>0</v>
      </c>
      <c r="AV89" s="154">
        <f>IF(AV$3&gt;A2remlife,A2acvalue-SUM($F89:AU89),IF(A2remlife="N/A","n/a",A2acvalue/A2remlife))</f>
        <v>0</v>
      </c>
      <c r="AW89" s="154">
        <f>IF(AW$3&gt;A2remlife,A2acvalue-SUM($F89:AV89),IF(A2remlife="N/A","n/a",A2acvalue/A2remlife))</f>
        <v>0</v>
      </c>
      <c r="AX89" s="154">
        <f>IF(AX$3&gt;A2remlife,A2acvalue-SUM($F89:AW89),IF(A2remlife="N/A","n/a",A2acvalue/A2remlife))</f>
        <v>0</v>
      </c>
      <c r="AY89" s="154">
        <f>IF(AY$3&gt;A2remlife,A2acvalue-SUM($F89:AX89),IF(A2remlife="N/A","n/a",A2acvalue/A2remlife))</f>
        <v>0</v>
      </c>
      <c r="AZ89" s="154">
        <f>IF(AZ$3&gt;A2remlife,A2acvalue-SUM($F89:AY89),IF(A2remlife="N/A","n/a",A2acvalue/A2remlife))</f>
        <v>0</v>
      </c>
      <c r="BA89" s="154">
        <f>IF(BA$3&gt;A2remlife,A2acvalue-SUM($F89:AZ89),IF(A2remlife="N/A","n/a",A2acvalue/A2remlife))</f>
        <v>0</v>
      </c>
      <c r="BB89" s="154">
        <f>IF(BB$3&gt;A2remlife,A2acvalue-SUM($F89:BA89),IF(A2remlife="N/A","n/a",A2acvalue/A2remlife))</f>
        <v>0</v>
      </c>
      <c r="BC89" s="154">
        <f>IF(BC$3&gt;A2remlife,A2acvalue-SUM($F89:BB89),IF(A2remlife="N/A","n/a",A2acvalue/A2remlife))</f>
        <v>0</v>
      </c>
      <c r="BD89" s="154">
        <f>IF(BD$3&gt;A2remlife,A2acvalue-SUM($F89:BC89),IF(A2remlife="N/A","n/a",A2acvalue/A2remlife))</f>
        <v>0</v>
      </c>
      <c r="BE89" s="154">
        <f>IF(BE$3&gt;A2remlife,A2acvalue-SUM($F89:BD89),IF(A2remlife="N/A","n/a",A2acvalue/A2remlife))</f>
        <v>0</v>
      </c>
      <c r="BF89" s="154">
        <f>IF(BF$3&gt;A2remlife,A2acvalue-SUM($F89:BE89),IF(A2remlife="N/A","n/a",A2acvalue/A2remlife))</f>
        <v>0</v>
      </c>
      <c r="BG89" s="154">
        <f>IF(BG$3&gt;A2remlife,A2acvalue-SUM($F89:BF89),IF(A2remlife="N/A","n/a",A2acvalue/A2remlife))</f>
        <v>0</v>
      </c>
      <c r="BH89" s="154">
        <f>IF(BH$3&gt;A2remlife,A2acvalue-SUM($F89:BG89),IF(A2remlife="N/A","n/a",A2acvalue/A2remlife))</f>
        <v>0</v>
      </c>
      <c r="BI89" s="154">
        <f>IF(BI$3&gt;A2remlife,A2acvalue-SUM($F89:BH89),IF(A2remlife="N/A","n/a",A2acvalue/A2remlife))</f>
        <v>0</v>
      </c>
      <c r="BJ89" s="14"/>
      <c r="BK89" s="14"/>
      <c r="BL89" s="14"/>
      <c r="BM89" s="14"/>
      <c r="BN89" s="14"/>
      <c r="BO89" s="14"/>
      <c r="BP89" s="14"/>
      <c r="BQ89" s="14"/>
      <c r="BR89" s="14"/>
      <c r="BS89" s="14"/>
      <c r="BT89" s="14"/>
      <c r="BU89" s="14"/>
      <c r="BV89" s="14"/>
      <c r="BW89" s="14"/>
      <c r="BX89" s="14"/>
      <c r="BY89" s="14"/>
      <c r="BZ89" s="14"/>
      <c r="CA89" s="410"/>
      <c r="CB89" s="410"/>
      <c r="CC89" s="410"/>
      <c r="CD89" s="410"/>
      <c r="CE89" s="410"/>
      <c r="CF89" s="410"/>
      <c r="CG89" s="410"/>
      <c r="CH89" s="410"/>
      <c r="CI89" s="410"/>
      <c r="CJ89" s="410"/>
      <c r="CK89" s="410"/>
      <c r="CL89" s="410"/>
      <c r="CM89" s="410"/>
      <c r="CN89" s="410"/>
      <c r="CO89" s="410"/>
      <c r="CP89" s="410"/>
      <c r="CQ89" s="410"/>
      <c r="CR89" s="410"/>
      <c r="CS89" s="410"/>
      <c r="CT89" s="410"/>
      <c r="CU89" s="410"/>
      <c r="CV89" s="410"/>
      <c r="CW89" s="410"/>
      <c r="CX89" s="410"/>
      <c r="CY89" s="410"/>
      <c r="CZ89" s="410"/>
      <c r="DA89" s="410"/>
      <c r="DB89" s="410"/>
      <c r="DC89" s="410"/>
      <c r="DD89" s="410"/>
      <c r="DE89" s="410"/>
      <c r="DF89" s="410"/>
      <c r="DG89" s="410"/>
      <c r="DH89" s="410"/>
      <c r="DI89" s="410"/>
      <c r="DJ89" s="410"/>
      <c r="DK89" s="410"/>
      <c r="DL89" s="410"/>
      <c r="DM89" s="410"/>
      <c r="DN89" s="410"/>
      <c r="DO89" s="410"/>
      <c r="DP89" s="410"/>
      <c r="DQ89" s="410"/>
      <c r="DR89" s="410"/>
      <c r="DS89" s="410"/>
      <c r="DT89" s="410"/>
      <c r="DU89" s="410"/>
      <c r="DV89" s="410"/>
      <c r="DW89" s="410"/>
      <c r="DX89" s="410"/>
      <c r="DY89" s="410"/>
      <c r="DZ89" s="410"/>
      <c r="EA89" s="410"/>
      <c r="EB89" s="410"/>
      <c r="EC89" s="410"/>
      <c r="ED89" s="410"/>
      <c r="EE89" s="410"/>
      <c r="EF89" s="410"/>
      <c r="EG89" s="410"/>
      <c r="EH89" s="410"/>
      <c r="EI89" s="410"/>
      <c r="EJ89" s="410"/>
      <c r="EK89" s="410"/>
      <c r="EL89" s="410"/>
      <c r="EM89" s="410"/>
      <c r="EN89" s="410"/>
      <c r="EO89" s="410"/>
      <c r="EP89" s="410"/>
      <c r="EQ89" s="410"/>
      <c r="ER89" s="410"/>
      <c r="ES89" s="410"/>
      <c r="ET89" s="410"/>
      <c r="EU89" s="410"/>
      <c r="EV89" s="410"/>
      <c r="EW89" s="410"/>
      <c r="EX89" s="410"/>
      <c r="EY89" s="410"/>
      <c r="EZ89" s="410"/>
      <c r="FA89" s="410"/>
      <c r="FB89" s="410"/>
      <c r="FC89" s="410"/>
      <c r="FD89" s="410"/>
      <c r="FE89" s="410"/>
      <c r="FF89" s="410"/>
      <c r="FG89" s="410"/>
      <c r="FH89" s="410"/>
      <c r="FI89" s="410"/>
      <c r="FJ89" s="410"/>
      <c r="FK89" s="410"/>
      <c r="FL89" s="410"/>
      <c r="FM89" s="410"/>
      <c r="FN89" s="410"/>
      <c r="FO89" s="410"/>
      <c r="FP89" s="410"/>
      <c r="FQ89" s="410"/>
      <c r="FR89" s="410"/>
      <c r="FS89" s="410"/>
      <c r="FT89" s="410"/>
      <c r="FU89" s="410"/>
      <c r="FV89" s="410"/>
      <c r="FW89" s="410"/>
      <c r="FX89" s="410"/>
      <c r="FY89" s="410"/>
      <c r="FZ89" s="410"/>
      <c r="GA89" s="410"/>
      <c r="GB89" s="410"/>
      <c r="GC89" s="410"/>
      <c r="GD89" s="410"/>
      <c r="GE89" s="410"/>
      <c r="GF89" s="410"/>
      <c r="GG89" s="410"/>
      <c r="GH89" s="410"/>
      <c r="GI89" s="410"/>
      <c r="GJ89" s="410"/>
      <c r="GK89" s="410"/>
      <c r="GL89" s="410"/>
      <c r="GM89" s="410"/>
      <c r="GN89" s="410"/>
      <c r="GO89" s="410"/>
      <c r="GP89" s="410"/>
      <c r="GQ89" s="410"/>
      <c r="GR89" s="410"/>
      <c r="GS89" s="410"/>
      <c r="GT89" s="410"/>
      <c r="GU89" s="410"/>
      <c r="GV89" s="410"/>
      <c r="GW89" s="410"/>
      <c r="GX89" s="410"/>
      <c r="GY89" s="410"/>
      <c r="GZ89" s="410"/>
      <c r="HA89" s="410"/>
      <c r="HB89" s="410"/>
      <c r="HC89" s="410"/>
      <c r="HD89" s="410"/>
      <c r="HE89" s="410"/>
      <c r="HF89" s="410"/>
      <c r="HG89" s="410"/>
      <c r="HH89" s="410"/>
      <c r="HI89" s="410"/>
      <c r="HJ89" s="410"/>
      <c r="HK89" s="410"/>
      <c r="HL89" s="410"/>
      <c r="HM89" s="410"/>
      <c r="HN89" s="410"/>
      <c r="HO89" s="410"/>
      <c r="HP89" s="410"/>
      <c r="HQ89" s="410"/>
      <c r="HR89" s="410"/>
      <c r="HS89" s="410"/>
      <c r="HT89" s="410"/>
      <c r="HU89" s="410"/>
      <c r="HV89" s="410"/>
      <c r="HW89" s="410"/>
      <c r="HX89" s="410"/>
      <c r="HY89" s="410"/>
      <c r="HZ89" s="410"/>
      <c r="IA89" s="410"/>
      <c r="IB89" s="410"/>
      <c r="IC89" s="410"/>
      <c r="ID89" s="410"/>
      <c r="IE89" s="410"/>
      <c r="IF89" s="410"/>
      <c r="IG89" s="410"/>
      <c r="IH89" s="410"/>
      <c r="II89" s="410"/>
      <c r="IJ89" s="410"/>
      <c r="IK89" s="410"/>
      <c r="IL89" s="410"/>
      <c r="IM89" s="410"/>
      <c r="IN89" s="410"/>
      <c r="IO89" s="410"/>
      <c r="IP89" s="410"/>
      <c r="IQ89" s="410"/>
      <c r="IR89" s="410"/>
      <c r="IS89" s="410"/>
      <c r="IT89" s="410"/>
      <c r="IU89" s="410"/>
      <c r="IV89" s="410"/>
    </row>
    <row r="90" spans="1:256" s="2" customFormat="1" ht="12.75" hidden="1" customHeight="1" outlineLevel="2">
      <c r="A90" s="14"/>
      <c r="B90" s="14"/>
      <c r="C90" s="27"/>
      <c r="D90" s="413" t="s">
        <v>198</v>
      </c>
      <c r="E90" s="261">
        <v>0</v>
      </c>
      <c r="F90" s="372"/>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4"/>
      <c r="BK90" s="14"/>
      <c r="BL90" s="14"/>
      <c r="BM90" s="14"/>
      <c r="BN90" s="14"/>
      <c r="BO90" s="14"/>
      <c r="BP90" s="14"/>
      <c r="BQ90" s="14"/>
      <c r="BR90" s="14"/>
      <c r="BS90" s="14"/>
      <c r="BT90" s="14"/>
      <c r="BU90" s="14"/>
      <c r="BV90" s="14"/>
      <c r="BW90" s="14"/>
      <c r="BX90" s="14"/>
      <c r="BY90" s="14"/>
      <c r="BZ90" s="14"/>
      <c r="CA90" s="410"/>
      <c r="CB90" s="410"/>
      <c r="CC90" s="410"/>
      <c r="CD90" s="410"/>
      <c r="CE90" s="410"/>
      <c r="CF90" s="410"/>
      <c r="CG90" s="410"/>
      <c r="CH90" s="410"/>
      <c r="CI90" s="410"/>
      <c r="CJ90" s="410"/>
      <c r="CK90" s="410"/>
      <c r="CL90" s="410"/>
      <c r="CM90" s="410"/>
      <c r="CN90" s="410"/>
      <c r="CO90" s="410"/>
      <c r="CP90" s="410"/>
      <c r="CQ90" s="410"/>
      <c r="CR90" s="410"/>
      <c r="CS90" s="410"/>
      <c r="CT90" s="410"/>
      <c r="CU90" s="410"/>
      <c r="CV90" s="410"/>
      <c r="CW90" s="410"/>
      <c r="CX90" s="410"/>
      <c r="CY90" s="410"/>
      <c r="CZ90" s="410"/>
      <c r="DA90" s="410"/>
      <c r="DB90" s="410"/>
      <c r="DC90" s="410"/>
      <c r="DD90" s="410"/>
      <c r="DE90" s="410"/>
      <c r="DF90" s="410"/>
      <c r="DG90" s="410"/>
      <c r="DH90" s="410"/>
      <c r="DI90" s="410"/>
      <c r="DJ90" s="410"/>
      <c r="DK90" s="410"/>
      <c r="DL90" s="410"/>
      <c r="DM90" s="410"/>
      <c r="DN90" s="410"/>
      <c r="DO90" s="410"/>
      <c r="DP90" s="410"/>
      <c r="DQ90" s="410"/>
      <c r="DR90" s="410"/>
      <c r="DS90" s="410"/>
      <c r="DT90" s="410"/>
      <c r="DU90" s="410"/>
      <c r="DV90" s="410"/>
      <c r="DW90" s="410"/>
      <c r="DX90" s="410"/>
      <c r="DY90" s="410"/>
      <c r="DZ90" s="410"/>
      <c r="EA90" s="410"/>
      <c r="EB90" s="410"/>
      <c r="EC90" s="410"/>
      <c r="ED90" s="410"/>
      <c r="EE90" s="410"/>
      <c r="EF90" s="410"/>
      <c r="EG90" s="410"/>
      <c r="EH90" s="410"/>
      <c r="EI90" s="410"/>
      <c r="EJ90" s="410"/>
      <c r="EK90" s="410"/>
      <c r="EL90" s="410"/>
      <c r="EM90" s="410"/>
      <c r="EN90" s="410"/>
      <c r="EO90" s="410"/>
      <c r="EP90" s="410"/>
      <c r="EQ90" s="410"/>
      <c r="ER90" s="410"/>
      <c r="ES90" s="410"/>
      <c r="ET90" s="410"/>
      <c r="EU90" s="410"/>
      <c r="EV90" s="410"/>
      <c r="EW90" s="410"/>
      <c r="EX90" s="410"/>
      <c r="EY90" s="410"/>
      <c r="EZ90" s="410"/>
      <c r="FA90" s="410"/>
      <c r="FB90" s="410"/>
      <c r="FC90" s="410"/>
      <c r="FD90" s="410"/>
      <c r="FE90" s="410"/>
      <c r="FF90" s="410"/>
      <c r="FG90" s="410"/>
      <c r="FH90" s="410"/>
      <c r="FI90" s="410"/>
      <c r="FJ90" s="410"/>
      <c r="FK90" s="410"/>
      <c r="FL90" s="410"/>
      <c r="FM90" s="410"/>
      <c r="FN90" s="410"/>
      <c r="FO90" s="410"/>
      <c r="FP90" s="410"/>
      <c r="FQ90" s="410"/>
      <c r="FR90" s="410"/>
      <c r="FS90" s="410"/>
      <c r="FT90" s="410"/>
      <c r="FU90" s="410"/>
      <c r="FV90" s="410"/>
      <c r="FW90" s="410"/>
      <c r="FX90" s="410"/>
      <c r="FY90" s="410"/>
      <c r="FZ90" s="410"/>
      <c r="GA90" s="410"/>
      <c r="GB90" s="410"/>
      <c r="GC90" s="410"/>
      <c r="GD90" s="410"/>
      <c r="GE90" s="410"/>
      <c r="GF90" s="410"/>
      <c r="GG90" s="410"/>
      <c r="GH90" s="410"/>
      <c r="GI90" s="410"/>
      <c r="GJ90" s="410"/>
      <c r="GK90" s="410"/>
      <c r="GL90" s="410"/>
      <c r="GM90" s="410"/>
      <c r="GN90" s="410"/>
      <c r="GO90" s="410"/>
      <c r="GP90" s="410"/>
      <c r="GQ90" s="410"/>
      <c r="GR90" s="410"/>
      <c r="GS90" s="410"/>
      <c r="GT90" s="410"/>
      <c r="GU90" s="410"/>
      <c r="GV90" s="410"/>
      <c r="GW90" s="410"/>
      <c r="GX90" s="410"/>
      <c r="GY90" s="410"/>
      <c r="GZ90" s="410"/>
      <c r="HA90" s="410"/>
      <c r="HB90" s="410"/>
      <c r="HC90" s="410"/>
      <c r="HD90" s="410"/>
      <c r="HE90" s="410"/>
      <c r="HF90" s="410"/>
      <c r="HG90" s="410"/>
      <c r="HH90" s="410"/>
      <c r="HI90" s="410"/>
      <c r="HJ90" s="410"/>
      <c r="HK90" s="410"/>
      <c r="HL90" s="410"/>
      <c r="HM90" s="410"/>
      <c r="HN90" s="410"/>
      <c r="HO90" s="410"/>
      <c r="HP90" s="410"/>
      <c r="HQ90" s="410"/>
      <c r="HR90" s="410"/>
      <c r="HS90" s="410"/>
      <c r="HT90" s="410"/>
      <c r="HU90" s="410"/>
      <c r="HV90" s="410"/>
      <c r="HW90" s="410"/>
      <c r="HX90" s="410"/>
      <c r="HY90" s="410"/>
      <c r="HZ90" s="410"/>
      <c r="IA90" s="410"/>
      <c r="IB90" s="410"/>
      <c r="IC90" s="410"/>
      <c r="ID90" s="410"/>
      <c r="IE90" s="410"/>
      <c r="IF90" s="410"/>
      <c r="IG90" s="410"/>
      <c r="IH90" s="410"/>
      <c r="II90" s="410"/>
      <c r="IJ90" s="410"/>
      <c r="IK90" s="410"/>
      <c r="IL90" s="410"/>
      <c r="IM90" s="410"/>
      <c r="IN90" s="410"/>
      <c r="IO90" s="410"/>
      <c r="IP90" s="410"/>
      <c r="IQ90" s="410"/>
      <c r="IR90" s="410"/>
      <c r="IS90" s="410"/>
      <c r="IT90" s="410"/>
      <c r="IU90" s="410"/>
      <c r="IV90" s="410"/>
    </row>
    <row r="91" spans="1:256" s="2" customFormat="1" ht="12.75" hidden="1" customHeight="1" outlineLevel="2">
      <c r="A91" s="14"/>
      <c r="B91" s="14"/>
      <c r="C91" s="27"/>
      <c r="D91" s="413"/>
      <c r="E91" s="261">
        <v>1</v>
      </c>
      <c r="F91" s="372"/>
      <c r="G91" s="268"/>
      <c r="H91" s="155">
        <f>IF(A2stdlife="n/a","n/a",IF(H$3&gt;(A2stdlife+$E91),(Input!$G$212*(1+rvanilla)^0.5)-SUM($G91:G91),(Input!$G$212*(1+rvanilla)^0.5)/A2stdlife))</f>
        <v>1.3774790483231825E-3</v>
      </c>
      <c r="I91" s="155">
        <f>IF(A2stdlife="n/a","n/a",IF(I$3&gt;(A2stdlife+$E91),(Input!$G$212*(1+rvanilla)^0.5)-SUM($G91:H91),(Input!$G$212*(1+rvanilla)^0.5)/A2stdlife))</f>
        <v>1.3774790483231825E-3</v>
      </c>
      <c r="J91" s="155">
        <f>IF(A2stdlife="n/a","n/a",IF(J$3&gt;(A2stdlife+$E91),(Input!$G$212*(1+rvanilla)^0.5)-SUM($G91:I91),(Input!$G$212*(1+rvanilla)^0.5)/A2stdlife))</f>
        <v>1.3774790483231825E-3</v>
      </c>
      <c r="K91" s="155">
        <f>IF(A2stdlife="n/a","n/a",IF(K$3&gt;(A2stdlife+$E91),(Input!$G$212*(1+rvanilla)^0.5)-SUM($G91:J91),(Input!$G$212*(1+rvanilla)^0.5)/A2stdlife))</f>
        <v>1.3774790483231825E-3</v>
      </c>
      <c r="L91" s="155">
        <f>IF(A2stdlife="n/a","n/a",IF(L$3&gt;(A2stdlife+$E91),(Input!$G$212*(1+rvanilla)^0.5)-SUM($G91:K91),(Input!$G$212*(1+rvanilla)^0.5)/A2stdlife))</f>
        <v>1.3774790483231825E-3</v>
      </c>
      <c r="M91" s="155">
        <f>IF(A2stdlife="n/a","n/a",IF(M$3&gt;(A2stdlife+$E91),(Input!$G$212*(1+rvanilla)^0.5)-SUM($G91:L91),(Input!$G$212*(1+rvanilla)^0.5)/A2stdlife))</f>
        <v>1.3774790483231825E-3</v>
      </c>
      <c r="N91" s="155">
        <f>IF(A2stdlife="n/a","n/a",IF(N$3&gt;(A2stdlife+$E91),(Input!$G$212*(1+rvanilla)^0.5)-SUM($G91:M91),(Input!$G$212*(1+rvanilla)^0.5)/A2stdlife))</f>
        <v>1.3774790483231825E-3</v>
      </c>
      <c r="O91" s="155">
        <f>IF(A2stdlife="n/a","n/a",IF(O$3&gt;(A2stdlife+$E91),(Input!$G$212*(1+rvanilla)^0.5)-SUM($G91:N91),(Input!$G$212*(1+rvanilla)^0.5)/A2stdlife))</f>
        <v>1.3774790483231825E-3</v>
      </c>
      <c r="P91" s="155">
        <f>IF(A2stdlife="n/a","n/a",IF(P$3&gt;(A2stdlife+$E91),(Input!$G$212*(1+rvanilla)^0.5)-SUM($G91:O91),(Input!$G$212*(1+rvanilla)^0.5)/A2stdlife))</f>
        <v>1.3774790483231825E-3</v>
      </c>
      <c r="Q91" s="155">
        <f>IF(A2stdlife="n/a","n/a",IF(Q$3&gt;(A2stdlife+$E91),(Input!$G$212*(1+rvanilla)^0.5)-SUM($G91:P91),(Input!$G$212*(1+rvanilla)^0.5)/A2stdlife))</f>
        <v>1.3774790483231825E-3</v>
      </c>
      <c r="R91" s="155">
        <f>IF(A2stdlife="n/a","n/a",IF(R$3&gt;(A2stdlife+$E91),(Input!$G$212*(1+rvanilla)^0.5)-SUM($G91:Q91),(Input!$G$212*(1+rvanilla)^0.5)/A2stdlife))</f>
        <v>1.3774790483231825E-3</v>
      </c>
      <c r="S91" s="155">
        <f>IF(A2stdlife="n/a","n/a",IF(S$3&gt;(A2stdlife+$E91),(Input!$G$212*(1+rvanilla)^0.5)-SUM($G91:R91),(Input!$G$212*(1+rvanilla)^0.5)/A2stdlife))</f>
        <v>1.3774790483231825E-3</v>
      </c>
      <c r="T91" s="155">
        <f>IF(A2stdlife="n/a","n/a",IF(T$3&gt;(A2stdlife+$E91),(Input!$G$212*(1+rvanilla)^0.5)-SUM($G91:S91),(Input!$G$212*(1+rvanilla)^0.5)/A2stdlife))</f>
        <v>1.3774790483231825E-3</v>
      </c>
      <c r="U91" s="155">
        <f>IF(A2stdlife="n/a","n/a",IF(U$3&gt;(A2stdlife+$E91),(Input!$G$212*(1+rvanilla)^0.5)-SUM($G91:T91),(Input!$G$212*(1+rvanilla)^0.5)/A2stdlife))</f>
        <v>1.3774790483231825E-3</v>
      </c>
      <c r="V91" s="155">
        <f>IF(A2stdlife="n/a","n/a",IF(V$3&gt;(A2stdlife+$E91),(Input!$G$212*(1+rvanilla)^0.5)-SUM($G91:U91),(Input!$G$212*(1+rvanilla)^0.5)/A2stdlife))</f>
        <v>1.3774790483231825E-3</v>
      </c>
      <c r="W91" s="155">
        <f>IF(A2stdlife="n/a","n/a",IF(W$3&gt;(A2stdlife+$E91),(Input!$G$212*(1+rvanilla)^0.5)-SUM($G91:V91),(Input!$G$212*(1+rvanilla)^0.5)/A2stdlife))</f>
        <v>1.3774790483231825E-3</v>
      </c>
      <c r="X91" s="155">
        <f>IF(A2stdlife="n/a","n/a",IF(X$3&gt;(A2stdlife+$E91),(Input!$G$212*(1+rvanilla)^0.5)-SUM($G91:W91),(Input!$G$212*(1+rvanilla)^0.5)/A2stdlife))</f>
        <v>1.3774790483231825E-3</v>
      </c>
      <c r="Y91" s="155">
        <f>IF(A2stdlife="n/a","n/a",IF(Y$3&gt;(A2stdlife+$E91),(Input!$G$212*(1+rvanilla)^0.5)-SUM($G91:X91),(Input!$G$212*(1+rvanilla)^0.5)/A2stdlife))</f>
        <v>1.3774790483231825E-3</v>
      </c>
      <c r="Z91" s="155">
        <f>IF(A2stdlife="n/a","n/a",IF(Z$3&gt;(A2stdlife+$E91),(Input!$G$212*(1+rvanilla)^0.5)-SUM($G91:Y91),(Input!$G$212*(1+rvanilla)^0.5)/A2stdlife))</f>
        <v>1.3774790483231825E-3</v>
      </c>
      <c r="AA91" s="155">
        <f>IF(A2stdlife="n/a","n/a",IF(AA$3&gt;(A2stdlife+$E91),(Input!$G$212*(1+rvanilla)^0.5)-SUM($G91:Z91),(Input!$G$212*(1+rvanilla)^0.5)/A2stdlife))</f>
        <v>1.3774790483231825E-3</v>
      </c>
      <c r="AB91" s="155">
        <f>IF(A2stdlife="n/a","n/a",IF(AB$3&gt;(A2stdlife+$E91),(Input!$G$212*(1+rvanilla)^0.5)-SUM($G91:AA91),(Input!$G$212*(1+rvanilla)^0.5)/A2stdlife))</f>
        <v>1.3774790483231825E-3</v>
      </c>
      <c r="AC91" s="155">
        <f>IF(A2stdlife="n/a","n/a",IF(AC$3&gt;(A2stdlife+$E91),(Input!$G$212*(1+rvanilla)^0.5)-SUM($G91:AB91),(Input!$G$212*(1+rvanilla)^0.5)/A2stdlife))</f>
        <v>1.3774790483231825E-3</v>
      </c>
      <c r="AD91" s="155">
        <f>IF(A2stdlife="n/a","n/a",IF(AD$3&gt;(A2stdlife+$E91),(Input!$G$212*(1+rvanilla)^0.5)-SUM($G91:AC91),(Input!$G$212*(1+rvanilla)^0.5)/A2stdlife))</f>
        <v>1.3774790483231825E-3</v>
      </c>
      <c r="AE91" s="155">
        <f>IF(A2stdlife="n/a","n/a",IF(AE$3&gt;(A2stdlife+$E91),(Input!$G$212*(1+rvanilla)^0.5)-SUM($G91:AD91),(Input!$G$212*(1+rvanilla)^0.5)/A2stdlife))</f>
        <v>1.3774790483231825E-3</v>
      </c>
      <c r="AF91" s="155">
        <f>IF(A2stdlife="n/a","n/a",IF(AF$3&gt;(A2stdlife+$E91),(Input!$G$212*(1+rvanilla)^0.5)-SUM($G91:AE91),(Input!$G$212*(1+rvanilla)^0.5)/A2stdlife))</f>
        <v>1.3774790483231825E-3</v>
      </c>
      <c r="AG91" s="155">
        <f>IF(A2stdlife="n/a","n/a",IF(AG$3&gt;(A2stdlife+$E91),(Input!$G$212*(1+rvanilla)^0.5)-SUM($G91:AF91),(Input!$G$212*(1+rvanilla)^0.5)/A2stdlife))</f>
        <v>1.3774790483231825E-3</v>
      </c>
      <c r="AH91" s="155">
        <f>IF(A2stdlife="n/a","n/a",IF(AH$3&gt;(A2stdlife+$E91),(Input!$G$212*(1+rvanilla)^0.5)-SUM($G91:AG91),(Input!$G$212*(1+rvanilla)^0.5)/A2stdlife))</f>
        <v>1.3774790483231825E-3</v>
      </c>
      <c r="AI91" s="155">
        <f>IF(A2stdlife="n/a","n/a",IF(AI$3&gt;(A2stdlife+$E91),(Input!$G$212*(1+rvanilla)^0.5)-SUM($G91:AH91),(Input!$G$212*(1+rvanilla)^0.5)/A2stdlife))</f>
        <v>1.3774790483231825E-3</v>
      </c>
      <c r="AJ91" s="155">
        <f>IF(A2stdlife="n/a","n/a",IF(AJ$3&gt;(A2stdlife+$E91),(Input!$G$212*(1+rvanilla)^0.5)-SUM($G91:AI91),(Input!$G$212*(1+rvanilla)^0.5)/A2stdlife))</f>
        <v>1.3774790483231825E-3</v>
      </c>
      <c r="AK91" s="155">
        <f>IF(A2stdlife="n/a","n/a",IF(AK$3&gt;(A2stdlife+$E91),(Input!$G$212*(1+rvanilla)^0.5)-SUM($G91:AJ91),(Input!$G$212*(1+rvanilla)^0.5)/A2stdlife))</f>
        <v>1.3774790483231825E-3</v>
      </c>
      <c r="AL91" s="155">
        <f>IF(A2stdlife="n/a","n/a",IF(AL$3&gt;(A2stdlife+$E91),(Input!$G$212*(1+rvanilla)^0.5)-SUM($G91:AK91),(Input!$G$212*(1+rvanilla)^0.5)/A2stdlife))</f>
        <v>1.3774790483231825E-3</v>
      </c>
      <c r="AM91" s="155">
        <f>IF(A2stdlife="n/a","n/a",IF(AM$3&gt;(A2stdlife+$E91),(Input!$G$212*(1+rvanilla)^0.5)-SUM($G91:AL91),(Input!$G$212*(1+rvanilla)^0.5)/A2stdlife))</f>
        <v>1.3774790483231825E-3</v>
      </c>
      <c r="AN91" s="155">
        <f>IF(A2stdlife="n/a","n/a",IF(AN$3&gt;(A2stdlife+$E91),(Input!$G$212*(1+rvanilla)^0.5)-SUM($G91:AM91),(Input!$G$212*(1+rvanilla)^0.5)/A2stdlife))</f>
        <v>1.3774790483231825E-3</v>
      </c>
      <c r="AO91" s="155">
        <f>IF(A2stdlife="n/a","n/a",IF(AO$3&gt;(A2stdlife+$E91),(Input!$G$212*(1+rvanilla)^0.5)-SUM($G91:AN91),(Input!$G$212*(1+rvanilla)^0.5)/A2stdlife))</f>
        <v>1.3774790483231825E-3</v>
      </c>
      <c r="AP91" s="155">
        <f>IF(A2stdlife="n/a","n/a",IF(AP$3&gt;(A2stdlife+$E91),(Input!$G$212*(1+rvanilla)^0.5)-SUM($G91:AO91),(Input!$G$212*(1+rvanilla)^0.5)/A2stdlife))</f>
        <v>1.3774790483231825E-3</v>
      </c>
      <c r="AQ91" s="155">
        <f>IF(A2stdlife="n/a","n/a",IF(AQ$3&gt;(A2stdlife+$E91),(Input!$G$212*(1+rvanilla)^0.5)-SUM($G91:AP91),(Input!$G$212*(1+rvanilla)^0.5)/A2stdlife))</f>
        <v>1.3774790483231825E-3</v>
      </c>
      <c r="AR91" s="155">
        <f>IF(A2stdlife="n/a","n/a",IF(AR$3&gt;(A2stdlife+$E91),(Input!$G$212*(1+rvanilla)^0.5)-SUM($G91:AQ91),(Input!$G$212*(1+rvanilla)^0.5)/A2stdlife))</f>
        <v>1.3774790483231825E-3</v>
      </c>
      <c r="AS91" s="155">
        <f>IF(A2stdlife="n/a","n/a",IF(AS$3&gt;(A2stdlife+$E91),(Input!$G$212*(1+rvanilla)^0.5)-SUM($G91:AR91),(Input!$G$212*(1+rvanilla)^0.5)/A2stdlife))</f>
        <v>1.3774790483231825E-3</v>
      </c>
      <c r="AT91" s="155">
        <f>IF(A2stdlife="n/a","n/a",IF(AT$3&gt;(A2stdlife+$E91),(Input!$G$212*(1+rvanilla)^0.5)-SUM($G91:AS91),(Input!$G$212*(1+rvanilla)^0.5)/A2stdlife))</f>
        <v>1.3774790483231825E-3</v>
      </c>
      <c r="AU91" s="155">
        <f>IF(A2stdlife="n/a","n/a",IF(AU$3&gt;(A2stdlife+$E91),(Input!$G$212*(1+rvanilla)^0.5)-SUM($G91:AT91),(Input!$G$212*(1+rvanilla)^0.5)/A2stdlife))</f>
        <v>1.3774790483231825E-3</v>
      </c>
      <c r="AV91" s="155">
        <f>IF(A2stdlife="n/a","n/a",IF(AV$3&gt;(A2stdlife+$E91),(Input!$G$212*(1+rvanilla)^0.5)-SUM($G91:AU91),(Input!$G$212*(1+rvanilla)^0.5)/A2stdlife))</f>
        <v>1.3774790483231825E-3</v>
      </c>
      <c r="AW91" s="155">
        <f>IF(A2stdlife="n/a","n/a",IF(AW$3&gt;(A2stdlife+$E91),(Input!$G$212*(1+rvanilla)^0.5)-SUM($G91:AV91),(Input!$G$212*(1+rvanilla)^0.5)/A2stdlife))</f>
        <v>1.3774790483231825E-3</v>
      </c>
      <c r="AX91" s="155">
        <f>IF(A2stdlife="n/a","n/a",IF(AX$3&gt;(A2stdlife+$E91),(Input!$G$212*(1+rvanilla)^0.5)-SUM($G91:AW91),(Input!$G$212*(1+rvanilla)^0.5)/A2stdlife))</f>
        <v>1.3774790483231825E-3</v>
      </c>
      <c r="AY91" s="155">
        <f>IF(A2stdlife="n/a","n/a",IF(AY$3&gt;(A2stdlife+$E91),(Input!$G$212*(1+rvanilla)^0.5)-SUM($G91:AX91),(Input!$G$212*(1+rvanilla)^0.5)/A2stdlife))</f>
        <v>1.3774790483231825E-3</v>
      </c>
      <c r="AZ91" s="155">
        <f>IF(A2stdlife="n/a","n/a",IF(AZ$3&gt;(A2stdlife+$E91),(Input!$G$212*(1+rvanilla)^0.5)-SUM($G91:AY91),(Input!$G$212*(1+rvanilla)^0.5)/A2stdlife))</f>
        <v>1.3774790483231825E-3</v>
      </c>
      <c r="BA91" s="155">
        <f>IF(A2stdlife="n/a","n/a",IF(BA$3&gt;(A2stdlife+$E91),(Input!$G$212*(1+rvanilla)^0.5)-SUM($G91:AZ91),(Input!$G$212*(1+rvanilla)^0.5)/A2stdlife))</f>
        <v>4.8572257327350599E-17</v>
      </c>
      <c r="BB91" s="155">
        <f>IF(A2stdlife="n/a","n/a",IF(BB$3&gt;(A2stdlife+$E91),(Input!$G$212*(1+rvanilla)^0.5)-SUM($G91:BA91),(Input!$G$212*(1+rvanilla)^0.5)/A2stdlife))</f>
        <v>0</v>
      </c>
      <c r="BC91" s="155">
        <f>IF(A2stdlife="n/a","n/a",IF(BC$3&gt;(A2stdlife+$E91),(Input!$G$212*(1+rvanilla)^0.5)-SUM($G91:BB91),(Input!$G$212*(1+rvanilla)^0.5)/A2stdlife))</f>
        <v>0</v>
      </c>
      <c r="BD91" s="155">
        <f>IF(A2stdlife="n/a","n/a",IF(BD$3&gt;(A2stdlife+$E91),(Input!$G$212*(1+rvanilla)^0.5)-SUM($G91:BC91),(Input!$G$212*(1+rvanilla)^0.5)/A2stdlife))</f>
        <v>0</v>
      </c>
      <c r="BE91" s="155">
        <f>IF(A2stdlife="n/a","n/a",IF(BE$3&gt;(A2stdlife+$E91),(Input!$G$212*(1+rvanilla)^0.5)-SUM($G91:BD91),(Input!$G$212*(1+rvanilla)^0.5)/A2stdlife))</f>
        <v>0</v>
      </c>
      <c r="BF91" s="155">
        <f>IF(A2stdlife="n/a","n/a",IF(BF$3&gt;(A2stdlife+$E91),(Input!$G$212*(1+rvanilla)^0.5)-SUM($G91:BE91),(Input!$G$212*(1+rvanilla)^0.5)/A2stdlife))</f>
        <v>0</v>
      </c>
      <c r="BG91" s="155">
        <f>IF(A2stdlife="n/a","n/a",IF(BG$3&gt;(A2stdlife+$E91),(Input!$G$212*(1+rvanilla)^0.5)-SUM($G91:BF91),(Input!$G$212*(1+rvanilla)^0.5)/A2stdlife))</f>
        <v>0</v>
      </c>
      <c r="BH91" s="155">
        <f>IF(A2stdlife="n/a","n/a",IF(BH$3&gt;(A2stdlife+$E91),(Input!$G$212*(1+rvanilla)^0.5)-SUM($G91:BG91),(Input!$G$212*(1+rvanilla)^0.5)/A2stdlife))</f>
        <v>0</v>
      </c>
      <c r="BI91" s="155">
        <f>IF(A2stdlife="n/a","n/a",IF(BI$3&gt;(A2stdlife+$E91),(Input!$G$212*(1+rvanilla)^0.5)-SUM($G91:BH91),(Input!$G$212*(1+rvanilla)^0.5)/A2stdlife))</f>
        <v>0</v>
      </c>
      <c r="BJ91" s="14"/>
      <c r="BK91" s="14"/>
      <c r="BL91" s="14"/>
      <c r="BM91" s="14"/>
      <c r="BN91" s="14"/>
      <c r="BO91" s="14"/>
      <c r="BP91" s="14"/>
      <c r="BQ91" s="14"/>
      <c r="BR91" s="14"/>
      <c r="BS91" s="14"/>
      <c r="BT91" s="14"/>
      <c r="BU91" s="14"/>
      <c r="BV91" s="14"/>
      <c r="BW91" s="14"/>
      <c r="BX91" s="14"/>
      <c r="BY91" s="14"/>
      <c r="BZ91" s="14"/>
      <c r="CA91" s="410"/>
      <c r="CB91" s="410"/>
      <c r="CC91" s="410"/>
      <c r="CD91" s="410"/>
      <c r="CE91" s="410"/>
      <c r="CF91" s="410"/>
      <c r="CG91" s="410"/>
      <c r="CH91" s="410"/>
      <c r="CI91" s="410"/>
      <c r="CJ91" s="410"/>
      <c r="CK91" s="410"/>
      <c r="CL91" s="410"/>
      <c r="CM91" s="410"/>
      <c r="CN91" s="410"/>
      <c r="CO91" s="410"/>
      <c r="CP91" s="410"/>
      <c r="CQ91" s="410"/>
      <c r="CR91" s="410"/>
      <c r="CS91" s="410"/>
      <c r="CT91" s="410"/>
      <c r="CU91" s="410"/>
      <c r="CV91" s="410"/>
      <c r="CW91" s="410"/>
      <c r="CX91" s="410"/>
      <c r="CY91" s="410"/>
      <c r="CZ91" s="410"/>
      <c r="DA91" s="410"/>
      <c r="DB91" s="410"/>
      <c r="DC91" s="410"/>
      <c r="DD91" s="410"/>
      <c r="DE91" s="410"/>
      <c r="DF91" s="410"/>
      <c r="DG91" s="410"/>
      <c r="DH91" s="410"/>
      <c r="DI91" s="410"/>
      <c r="DJ91" s="410"/>
      <c r="DK91" s="410"/>
      <c r="DL91" s="410"/>
      <c r="DM91" s="410"/>
      <c r="DN91" s="410"/>
      <c r="DO91" s="410"/>
      <c r="DP91" s="410"/>
      <c r="DQ91" s="410"/>
      <c r="DR91" s="410"/>
      <c r="DS91" s="410"/>
      <c r="DT91" s="410"/>
      <c r="DU91" s="410"/>
      <c r="DV91" s="410"/>
      <c r="DW91" s="410"/>
      <c r="DX91" s="410"/>
      <c r="DY91" s="410"/>
      <c r="DZ91" s="410"/>
      <c r="EA91" s="410"/>
      <c r="EB91" s="410"/>
      <c r="EC91" s="410"/>
      <c r="ED91" s="410"/>
      <c r="EE91" s="410"/>
      <c r="EF91" s="410"/>
      <c r="EG91" s="410"/>
      <c r="EH91" s="410"/>
      <c r="EI91" s="410"/>
      <c r="EJ91" s="410"/>
      <c r="EK91" s="410"/>
      <c r="EL91" s="410"/>
      <c r="EM91" s="410"/>
      <c r="EN91" s="410"/>
      <c r="EO91" s="410"/>
      <c r="EP91" s="410"/>
      <c r="EQ91" s="410"/>
      <c r="ER91" s="410"/>
      <c r="ES91" s="410"/>
      <c r="ET91" s="410"/>
      <c r="EU91" s="410"/>
      <c r="EV91" s="410"/>
      <c r="EW91" s="410"/>
      <c r="EX91" s="410"/>
      <c r="EY91" s="410"/>
      <c r="EZ91" s="410"/>
      <c r="FA91" s="410"/>
      <c r="FB91" s="410"/>
      <c r="FC91" s="410"/>
      <c r="FD91" s="410"/>
      <c r="FE91" s="410"/>
      <c r="FF91" s="410"/>
      <c r="FG91" s="410"/>
      <c r="FH91" s="410"/>
      <c r="FI91" s="410"/>
      <c r="FJ91" s="410"/>
      <c r="FK91" s="410"/>
      <c r="FL91" s="410"/>
      <c r="FM91" s="410"/>
      <c r="FN91" s="410"/>
      <c r="FO91" s="410"/>
      <c r="FP91" s="410"/>
      <c r="FQ91" s="410"/>
      <c r="FR91" s="410"/>
      <c r="FS91" s="410"/>
      <c r="FT91" s="410"/>
      <c r="FU91" s="410"/>
      <c r="FV91" s="410"/>
      <c r="FW91" s="410"/>
      <c r="FX91" s="410"/>
      <c r="FY91" s="410"/>
      <c r="FZ91" s="410"/>
      <c r="GA91" s="410"/>
      <c r="GB91" s="410"/>
      <c r="GC91" s="410"/>
      <c r="GD91" s="410"/>
      <c r="GE91" s="410"/>
      <c r="GF91" s="410"/>
      <c r="GG91" s="410"/>
      <c r="GH91" s="410"/>
      <c r="GI91" s="410"/>
      <c r="GJ91" s="410"/>
      <c r="GK91" s="410"/>
      <c r="GL91" s="410"/>
      <c r="GM91" s="410"/>
      <c r="GN91" s="410"/>
      <c r="GO91" s="410"/>
      <c r="GP91" s="410"/>
      <c r="GQ91" s="410"/>
      <c r="GR91" s="410"/>
      <c r="GS91" s="410"/>
      <c r="GT91" s="410"/>
      <c r="GU91" s="410"/>
      <c r="GV91" s="410"/>
      <c r="GW91" s="410"/>
      <c r="GX91" s="410"/>
      <c r="GY91" s="410"/>
      <c r="GZ91" s="410"/>
      <c r="HA91" s="410"/>
      <c r="HB91" s="410"/>
      <c r="HC91" s="410"/>
      <c r="HD91" s="410"/>
      <c r="HE91" s="410"/>
      <c r="HF91" s="410"/>
      <c r="HG91" s="410"/>
      <c r="HH91" s="410"/>
      <c r="HI91" s="410"/>
      <c r="HJ91" s="410"/>
      <c r="HK91" s="410"/>
      <c r="HL91" s="410"/>
      <c r="HM91" s="410"/>
      <c r="HN91" s="410"/>
      <c r="HO91" s="410"/>
      <c r="HP91" s="410"/>
      <c r="HQ91" s="410"/>
      <c r="HR91" s="410"/>
      <c r="HS91" s="410"/>
      <c r="HT91" s="410"/>
      <c r="HU91" s="410"/>
      <c r="HV91" s="410"/>
      <c r="HW91" s="410"/>
      <c r="HX91" s="410"/>
      <c r="HY91" s="410"/>
      <c r="HZ91" s="410"/>
      <c r="IA91" s="410"/>
      <c r="IB91" s="410"/>
      <c r="IC91" s="410"/>
      <c r="ID91" s="410"/>
      <c r="IE91" s="410"/>
      <c r="IF91" s="410"/>
      <c r="IG91" s="410"/>
      <c r="IH91" s="410"/>
      <c r="II91" s="410"/>
      <c r="IJ91" s="410"/>
      <c r="IK91" s="410"/>
      <c r="IL91" s="410"/>
      <c r="IM91" s="410"/>
      <c r="IN91" s="410"/>
      <c r="IO91" s="410"/>
      <c r="IP91" s="410"/>
      <c r="IQ91" s="410"/>
      <c r="IR91" s="410"/>
      <c r="IS91" s="410"/>
      <c r="IT91" s="410"/>
      <c r="IU91" s="410"/>
      <c r="IV91" s="410"/>
    </row>
    <row r="92" spans="1:256" s="2" customFormat="1" ht="12.75" hidden="1" customHeight="1" outlineLevel="2">
      <c r="A92" s="14"/>
      <c r="B92" s="14"/>
      <c r="C92" s="27"/>
      <c r="D92" s="413"/>
      <c r="E92" s="261">
        <v>2</v>
      </c>
      <c r="F92" s="372"/>
      <c r="G92" s="269"/>
      <c r="H92" s="270"/>
      <c r="I92" s="155">
        <f>IF(A2stdlife="n/a","n/a",IF(I$3&gt;(A2stdlife+$E92),(Input!$H$212*(1+rvanilla)^0.5)-SUM($H92:H92),(Input!$H$212*(1+rvanilla)^0.5)/A2stdlife))</f>
        <v>-6.0876037139799529E-6</v>
      </c>
      <c r="J92" s="155">
        <f>IF(A2stdlife="n/a","n/a",IF(J$3&gt;(A2stdlife+$E92),(Input!$H$212*(1+rvanilla)^0.5)-SUM($H92:I92),(Input!$H$212*(1+rvanilla)^0.5)/A2stdlife))</f>
        <v>-6.0876037139799529E-6</v>
      </c>
      <c r="K92" s="155">
        <f>IF(A2stdlife="n/a","n/a",IF(K$3&gt;(A2stdlife+$E92),(Input!$H$212*(1+rvanilla)^0.5)-SUM($H92:J92),(Input!$H$212*(1+rvanilla)^0.5)/A2stdlife))</f>
        <v>-6.0876037139799529E-6</v>
      </c>
      <c r="L92" s="155">
        <f>IF(A2stdlife="n/a","n/a",IF(L$3&gt;(A2stdlife+$E92),(Input!$H$212*(1+rvanilla)^0.5)-SUM($H92:K92),(Input!$H$212*(1+rvanilla)^0.5)/A2stdlife))</f>
        <v>-6.0876037139799529E-6</v>
      </c>
      <c r="M92" s="155">
        <f>IF(A2stdlife="n/a","n/a",IF(M$3&gt;(A2stdlife+$E92),(Input!$H$212*(1+rvanilla)^0.5)-SUM($H92:L92),(Input!$H$212*(1+rvanilla)^0.5)/A2stdlife))</f>
        <v>-6.0876037139799529E-6</v>
      </c>
      <c r="N92" s="155">
        <f>IF(A2stdlife="n/a","n/a",IF(N$3&gt;(A2stdlife+$E92),(Input!$H$212*(1+rvanilla)^0.5)-SUM($H92:M92),(Input!$H$212*(1+rvanilla)^0.5)/A2stdlife))</f>
        <v>-6.0876037139799529E-6</v>
      </c>
      <c r="O92" s="155">
        <f>IF(A2stdlife="n/a","n/a",IF(O$3&gt;(A2stdlife+$E92),(Input!$H$212*(1+rvanilla)^0.5)-SUM($H92:N92),(Input!$H$212*(1+rvanilla)^0.5)/A2stdlife))</f>
        <v>-6.0876037139799529E-6</v>
      </c>
      <c r="P92" s="155">
        <f>IF(A2stdlife="n/a","n/a",IF(P$3&gt;(A2stdlife+$E92),(Input!$H$212*(1+rvanilla)^0.5)-SUM($H92:O92),(Input!$H$212*(1+rvanilla)^0.5)/A2stdlife))</f>
        <v>-6.0876037139799529E-6</v>
      </c>
      <c r="Q92" s="155">
        <f>IF(A2stdlife="n/a","n/a",IF(Q$3&gt;(A2stdlife+$E92),(Input!$H$212*(1+rvanilla)^0.5)-SUM($H92:P92),(Input!$H$212*(1+rvanilla)^0.5)/A2stdlife))</f>
        <v>-6.0876037139799529E-6</v>
      </c>
      <c r="R92" s="155">
        <f>IF(A2stdlife="n/a","n/a",IF(R$3&gt;(A2stdlife+$E92),(Input!$H$212*(1+rvanilla)^0.5)-SUM($H92:Q92),(Input!$H$212*(1+rvanilla)^0.5)/A2stdlife))</f>
        <v>-6.0876037139799529E-6</v>
      </c>
      <c r="S92" s="155">
        <f>IF(A2stdlife="n/a","n/a",IF(S$3&gt;(A2stdlife+$E92),(Input!$H$212*(1+rvanilla)^0.5)-SUM($H92:R92),(Input!$H$212*(1+rvanilla)^0.5)/A2stdlife))</f>
        <v>-6.0876037139799529E-6</v>
      </c>
      <c r="T92" s="155">
        <f>IF(A2stdlife="n/a","n/a",IF(T$3&gt;(A2stdlife+$E92),(Input!$H$212*(1+rvanilla)^0.5)-SUM($H92:S92),(Input!$H$212*(1+rvanilla)^0.5)/A2stdlife))</f>
        <v>-6.0876037139799529E-6</v>
      </c>
      <c r="U92" s="155">
        <f>IF(A2stdlife="n/a","n/a",IF(U$3&gt;(A2stdlife+$E92),(Input!$H$212*(1+rvanilla)^0.5)-SUM($H92:T92),(Input!$H$212*(1+rvanilla)^0.5)/A2stdlife))</f>
        <v>-6.0876037139799529E-6</v>
      </c>
      <c r="V92" s="155">
        <f>IF(A2stdlife="n/a","n/a",IF(V$3&gt;(A2stdlife+$E92),(Input!$H$212*(1+rvanilla)^0.5)-SUM($H92:U92),(Input!$H$212*(1+rvanilla)^0.5)/A2stdlife))</f>
        <v>-6.0876037139799529E-6</v>
      </c>
      <c r="W92" s="155">
        <f>IF(A2stdlife="n/a","n/a",IF(W$3&gt;(A2stdlife+$E92),(Input!$H$212*(1+rvanilla)^0.5)-SUM($H92:V92),(Input!$H$212*(1+rvanilla)^0.5)/A2stdlife))</f>
        <v>-6.0876037139799529E-6</v>
      </c>
      <c r="X92" s="155">
        <f>IF(A2stdlife="n/a","n/a",IF(X$3&gt;(A2stdlife+$E92),(Input!$H$212*(1+rvanilla)^0.5)-SUM($H92:W92),(Input!$H$212*(1+rvanilla)^0.5)/A2stdlife))</f>
        <v>-6.0876037139799529E-6</v>
      </c>
      <c r="Y92" s="155">
        <f>IF(A2stdlife="n/a","n/a",IF(Y$3&gt;(A2stdlife+$E92),(Input!$H$212*(1+rvanilla)^0.5)-SUM($H92:X92),(Input!$H$212*(1+rvanilla)^0.5)/A2stdlife))</f>
        <v>-6.0876037139799529E-6</v>
      </c>
      <c r="Z92" s="155">
        <f>IF(A2stdlife="n/a","n/a",IF(Z$3&gt;(A2stdlife+$E92),(Input!$H$212*(1+rvanilla)^0.5)-SUM($H92:Y92),(Input!$H$212*(1+rvanilla)^0.5)/A2stdlife))</f>
        <v>-6.0876037139799529E-6</v>
      </c>
      <c r="AA92" s="155">
        <f>IF(A2stdlife="n/a","n/a",IF(AA$3&gt;(A2stdlife+$E92),(Input!$H$212*(1+rvanilla)^0.5)-SUM($H92:Z92),(Input!$H$212*(1+rvanilla)^0.5)/A2stdlife))</f>
        <v>-6.0876037139799529E-6</v>
      </c>
      <c r="AB92" s="155">
        <f>IF(A2stdlife="n/a","n/a",IF(AB$3&gt;(A2stdlife+$E92),(Input!$H$212*(1+rvanilla)^0.5)-SUM($H92:AA92),(Input!$H$212*(1+rvanilla)^0.5)/A2stdlife))</f>
        <v>-6.0876037139799529E-6</v>
      </c>
      <c r="AC92" s="155">
        <f>IF(A2stdlife="n/a","n/a",IF(AC$3&gt;(A2stdlife+$E92),(Input!$H$212*(1+rvanilla)^0.5)-SUM($H92:AB92),(Input!$H$212*(1+rvanilla)^0.5)/A2stdlife))</f>
        <v>-6.0876037139799529E-6</v>
      </c>
      <c r="AD92" s="155">
        <f>IF(A2stdlife="n/a","n/a",IF(AD$3&gt;(A2stdlife+$E92),(Input!$H$212*(1+rvanilla)^0.5)-SUM($H92:AC92),(Input!$H$212*(1+rvanilla)^0.5)/A2stdlife))</f>
        <v>-6.0876037139799529E-6</v>
      </c>
      <c r="AE92" s="155">
        <f>IF(A2stdlife="n/a","n/a",IF(AE$3&gt;(A2stdlife+$E92),(Input!$H$212*(1+rvanilla)^0.5)-SUM($H92:AD92),(Input!$H$212*(1+rvanilla)^0.5)/A2stdlife))</f>
        <v>-6.0876037139799529E-6</v>
      </c>
      <c r="AF92" s="155">
        <f>IF(A2stdlife="n/a","n/a",IF(AF$3&gt;(A2stdlife+$E92),(Input!$H$212*(1+rvanilla)^0.5)-SUM($H92:AE92),(Input!$H$212*(1+rvanilla)^0.5)/A2stdlife))</f>
        <v>-6.0876037139799529E-6</v>
      </c>
      <c r="AG92" s="155">
        <f>IF(A2stdlife="n/a","n/a",IF(AG$3&gt;(A2stdlife+$E92),(Input!$H$212*(1+rvanilla)^0.5)-SUM($H92:AF92),(Input!$H$212*(1+rvanilla)^0.5)/A2stdlife))</f>
        <v>-6.0876037139799529E-6</v>
      </c>
      <c r="AH92" s="155">
        <f>IF(A2stdlife="n/a","n/a",IF(AH$3&gt;(A2stdlife+$E92),(Input!$H$212*(1+rvanilla)^0.5)-SUM($H92:AG92),(Input!$H$212*(1+rvanilla)^0.5)/A2stdlife))</f>
        <v>-6.0876037139799529E-6</v>
      </c>
      <c r="AI92" s="155">
        <f>IF(A2stdlife="n/a","n/a",IF(AI$3&gt;(A2stdlife+$E92),(Input!$H$212*(1+rvanilla)^0.5)-SUM($H92:AH92),(Input!$H$212*(1+rvanilla)^0.5)/A2stdlife))</f>
        <v>-6.0876037139799529E-6</v>
      </c>
      <c r="AJ92" s="155">
        <f>IF(A2stdlife="n/a","n/a",IF(AJ$3&gt;(A2stdlife+$E92),(Input!$H$212*(1+rvanilla)^0.5)-SUM($H92:AI92),(Input!$H$212*(1+rvanilla)^0.5)/A2stdlife))</f>
        <v>-6.0876037139799529E-6</v>
      </c>
      <c r="AK92" s="155">
        <f>IF(A2stdlife="n/a","n/a",IF(AK$3&gt;(A2stdlife+$E92),(Input!$H$212*(1+rvanilla)^0.5)-SUM($H92:AJ92),(Input!$H$212*(1+rvanilla)^0.5)/A2stdlife))</f>
        <v>-6.0876037139799529E-6</v>
      </c>
      <c r="AL92" s="155">
        <f>IF(A2stdlife="n/a","n/a",IF(AL$3&gt;(A2stdlife+$E92),(Input!$H$212*(1+rvanilla)^0.5)-SUM($H92:AK92),(Input!$H$212*(1+rvanilla)^0.5)/A2stdlife))</f>
        <v>-6.0876037139799529E-6</v>
      </c>
      <c r="AM92" s="155">
        <f>IF(A2stdlife="n/a","n/a",IF(AM$3&gt;(A2stdlife+$E92),(Input!$H$212*(1+rvanilla)^0.5)-SUM($H92:AL92),(Input!$H$212*(1+rvanilla)^0.5)/A2stdlife))</f>
        <v>-6.0876037139799529E-6</v>
      </c>
      <c r="AN92" s="155">
        <f>IF(A2stdlife="n/a","n/a",IF(AN$3&gt;(A2stdlife+$E92),(Input!$H$212*(1+rvanilla)^0.5)-SUM($H92:AM92),(Input!$H$212*(1+rvanilla)^0.5)/A2stdlife))</f>
        <v>-6.0876037139799529E-6</v>
      </c>
      <c r="AO92" s="155">
        <f>IF(A2stdlife="n/a","n/a",IF(AO$3&gt;(A2stdlife+$E92),(Input!$H$212*(1+rvanilla)^0.5)-SUM($H92:AN92),(Input!$H$212*(1+rvanilla)^0.5)/A2stdlife))</f>
        <v>-6.0876037139799529E-6</v>
      </c>
      <c r="AP92" s="155">
        <f>IF(A2stdlife="n/a","n/a",IF(AP$3&gt;(A2stdlife+$E92),(Input!$H$212*(1+rvanilla)^0.5)-SUM($H92:AO92),(Input!$H$212*(1+rvanilla)^0.5)/A2stdlife))</f>
        <v>-6.0876037139799529E-6</v>
      </c>
      <c r="AQ92" s="155">
        <f>IF(A2stdlife="n/a","n/a",IF(AQ$3&gt;(A2stdlife+$E92),(Input!$H$212*(1+rvanilla)^0.5)-SUM($H92:AP92),(Input!$H$212*(1+rvanilla)^0.5)/A2stdlife))</f>
        <v>-6.0876037139799529E-6</v>
      </c>
      <c r="AR92" s="155">
        <f>IF(A2stdlife="n/a","n/a",IF(AR$3&gt;(A2stdlife+$E92),(Input!$H$212*(1+rvanilla)^0.5)-SUM($H92:AQ92),(Input!$H$212*(1+rvanilla)^0.5)/A2stdlife))</f>
        <v>-6.0876037139799529E-6</v>
      </c>
      <c r="AS92" s="155">
        <f>IF(A2stdlife="n/a","n/a",IF(AS$3&gt;(A2stdlife+$E92),(Input!$H$212*(1+rvanilla)^0.5)-SUM($H92:AR92),(Input!$H$212*(1+rvanilla)^0.5)/A2stdlife))</f>
        <v>-6.0876037139799529E-6</v>
      </c>
      <c r="AT92" s="155">
        <f>IF(A2stdlife="n/a","n/a",IF(AT$3&gt;(A2stdlife+$E92),(Input!$H$212*(1+rvanilla)^0.5)-SUM($H92:AS92),(Input!$H$212*(1+rvanilla)^0.5)/A2stdlife))</f>
        <v>-6.0876037139799529E-6</v>
      </c>
      <c r="AU92" s="155">
        <f>IF(A2stdlife="n/a","n/a",IF(AU$3&gt;(A2stdlife+$E92),(Input!$H$212*(1+rvanilla)^0.5)-SUM($H92:AT92),(Input!$H$212*(1+rvanilla)^0.5)/A2stdlife))</f>
        <v>-6.0876037139799529E-6</v>
      </c>
      <c r="AV92" s="155">
        <f>IF(A2stdlife="n/a","n/a",IF(AV$3&gt;(A2stdlife+$E92),(Input!$H$212*(1+rvanilla)^0.5)-SUM($H92:AU92),(Input!$H$212*(1+rvanilla)^0.5)/A2stdlife))</f>
        <v>-6.0876037139799529E-6</v>
      </c>
      <c r="AW92" s="155">
        <f>IF(A2stdlife="n/a","n/a",IF(AW$3&gt;(A2stdlife+$E92),(Input!$H$212*(1+rvanilla)^0.5)-SUM($H92:AV92),(Input!$H$212*(1+rvanilla)^0.5)/A2stdlife))</f>
        <v>-6.0876037139799529E-6</v>
      </c>
      <c r="AX92" s="155">
        <f>IF(A2stdlife="n/a","n/a",IF(AX$3&gt;(A2stdlife+$E92),(Input!$H$212*(1+rvanilla)^0.5)-SUM($H92:AW92),(Input!$H$212*(1+rvanilla)^0.5)/A2stdlife))</f>
        <v>-6.0876037139799529E-6</v>
      </c>
      <c r="AY92" s="155">
        <f>IF(A2stdlife="n/a","n/a",IF(AY$3&gt;(A2stdlife+$E92),(Input!$H$212*(1+rvanilla)^0.5)-SUM($H92:AX92),(Input!$H$212*(1+rvanilla)^0.5)/A2stdlife))</f>
        <v>-6.0876037139799529E-6</v>
      </c>
      <c r="AZ92" s="155">
        <f>IF(A2stdlife="n/a","n/a",IF(AZ$3&gt;(A2stdlife+$E92),(Input!$H$212*(1+rvanilla)^0.5)-SUM($H92:AY92),(Input!$H$212*(1+rvanilla)^0.5)/A2stdlife))</f>
        <v>-6.0876037139799529E-6</v>
      </c>
      <c r="BA92" s="155">
        <f>IF(A2stdlife="n/a","n/a",IF(BA$3&gt;(A2stdlife+$E92),(Input!$H$212*(1+rvanilla)^0.5)-SUM($H92:AZ92),(Input!$H$212*(1+rvanilla)^0.5)/A2stdlife))</f>
        <v>-6.0876037139799529E-6</v>
      </c>
      <c r="BB92" s="155">
        <f>IF(A2stdlife="n/a","n/a",IF(BB$3&gt;(A2stdlife+$E92),(Input!$H$212*(1+rvanilla)^0.5)-SUM($H92:BA92),(Input!$H$212*(1+rvanilla)^0.5)/A2stdlife))</f>
        <v>5.4210108624275222E-20</v>
      </c>
      <c r="BC92" s="155">
        <f>IF(A2stdlife="n/a","n/a",IF(BC$3&gt;(A2stdlife+$E92),(Input!$H$212*(1+rvanilla)^0.5)-SUM($H92:BB92),(Input!$H$212*(1+rvanilla)^0.5)/A2stdlife))</f>
        <v>0</v>
      </c>
      <c r="BD92" s="155">
        <f>IF(A2stdlife="n/a","n/a",IF(BD$3&gt;(A2stdlife+$E92),(Input!$H$212*(1+rvanilla)^0.5)-SUM($H92:BC92),(Input!$H$212*(1+rvanilla)^0.5)/A2stdlife))</f>
        <v>0</v>
      </c>
      <c r="BE92" s="155">
        <f>IF(A2stdlife="n/a","n/a",IF(BE$3&gt;(A2stdlife+$E92),(Input!$H$212*(1+rvanilla)^0.5)-SUM($H92:BD92),(Input!$H$212*(1+rvanilla)^0.5)/A2stdlife))</f>
        <v>0</v>
      </c>
      <c r="BF92" s="155">
        <f>IF(A2stdlife="n/a","n/a",IF(BF$3&gt;(A2stdlife+$E92),(Input!$H$212*(1+rvanilla)^0.5)-SUM($H92:BE92),(Input!$H$212*(1+rvanilla)^0.5)/A2stdlife))</f>
        <v>0</v>
      </c>
      <c r="BG92" s="155">
        <f>IF(A2stdlife="n/a","n/a",IF(BG$3&gt;(A2stdlife+$E92),(Input!$H$212*(1+rvanilla)^0.5)-SUM($H92:BF92),(Input!$H$212*(1+rvanilla)^0.5)/A2stdlife))</f>
        <v>0</v>
      </c>
      <c r="BH92" s="155">
        <f>IF(A2stdlife="n/a","n/a",IF(BH$3&gt;(A2stdlife+$E92),(Input!$H$212*(1+rvanilla)^0.5)-SUM($H92:BG92),(Input!$H$212*(1+rvanilla)^0.5)/A2stdlife))</f>
        <v>0</v>
      </c>
      <c r="BI92" s="155">
        <f>IF(A2stdlife="n/a","n/a",IF(BI$3&gt;(A2stdlife+$E92),(Input!$H$212*(1+rvanilla)^0.5)-SUM($H92:BH92),(Input!$H$212*(1+rvanilla)^0.5)/A2stdlife))</f>
        <v>0</v>
      </c>
      <c r="BJ92" s="14"/>
      <c r="BK92" s="14"/>
      <c r="BL92" s="14"/>
      <c r="BM92" s="14"/>
      <c r="BN92" s="14"/>
      <c r="BO92" s="14"/>
      <c r="BP92" s="14"/>
      <c r="BQ92" s="14"/>
      <c r="BR92" s="14"/>
      <c r="BS92" s="14"/>
      <c r="BT92" s="14"/>
      <c r="BU92" s="14"/>
      <c r="BV92" s="14"/>
      <c r="BW92" s="14"/>
      <c r="BX92" s="14"/>
      <c r="BY92" s="14"/>
      <c r="BZ92" s="14"/>
      <c r="CA92" s="410"/>
      <c r="CB92" s="410"/>
      <c r="CC92" s="410"/>
      <c r="CD92" s="410"/>
      <c r="CE92" s="410"/>
      <c r="CF92" s="410"/>
      <c r="CG92" s="410"/>
      <c r="CH92" s="410"/>
      <c r="CI92" s="410"/>
      <c r="CJ92" s="410"/>
      <c r="CK92" s="410"/>
      <c r="CL92" s="410"/>
      <c r="CM92" s="410"/>
      <c r="CN92" s="410"/>
      <c r="CO92" s="410"/>
      <c r="CP92" s="410"/>
      <c r="CQ92" s="410"/>
      <c r="CR92" s="410"/>
      <c r="CS92" s="410"/>
      <c r="CT92" s="410"/>
      <c r="CU92" s="410"/>
      <c r="CV92" s="410"/>
      <c r="CW92" s="410"/>
      <c r="CX92" s="410"/>
      <c r="CY92" s="410"/>
      <c r="CZ92" s="410"/>
      <c r="DA92" s="410"/>
      <c r="DB92" s="410"/>
      <c r="DC92" s="410"/>
      <c r="DD92" s="410"/>
      <c r="DE92" s="410"/>
      <c r="DF92" s="410"/>
      <c r="DG92" s="410"/>
      <c r="DH92" s="410"/>
      <c r="DI92" s="410"/>
      <c r="DJ92" s="410"/>
      <c r="DK92" s="410"/>
      <c r="DL92" s="410"/>
      <c r="DM92" s="410"/>
      <c r="DN92" s="410"/>
      <c r="DO92" s="410"/>
      <c r="DP92" s="410"/>
      <c r="DQ92" s="410"/>
      <c r="DR92" s="410"/>
      <c r="DS92" s="410"/>
      <c r="DT92" s="410"/>
      <c r="DU92" s="410"/>
      <c r="DV92" s="410"/>
      <c r="DW92" s="410"/>
      <c r="DX92" s="410"/>
      <c r="DY92" s="410"/>
      <c r="DZ92" s="410"/>
      <c r="EA92" s="410"/>
      <c r="EB92" s="410"/>
      <c r="EC92" s="410"/>
      <c r="ED92" s="410"/>
      <c r="EE92" s="410"/>
      <c r="EF92" s="410"/>
      <c r="EG92" s="410"/>
      <c r="EH92" s="410"/>
      <c r="EI92" s="410"/>
      <c r="EJ92" s="410"/>
      <c r="EK92" s="410"/>
      <c r="EL92" s="410"/>
      <c r="EM92" s="410"/>
      <c r="EN92" s="410"/>
      <c r="EO92" s="410"/>
      <c r="EP92" s="410"/>
      <c r="EQ92" s="410"/>
      <c r="ER92" s="410"/>
      <c r="ES92" s="410"/>
      <c r="ET92" s="410"/>
      <c r="EU92" s="410"/>
      <c r="EV92" s="410"/>
      <c r="EW92" s="410"/>
      <c r="EX92" s="410"/>
      <c r="EY92" s="410"/>
      <c r="EZ92" s="410"/>
      <c r="FA92" s="410"/>
      <c r="FB92" s="410"/>
      <c r="FC92" s="410"/>
      <c r="FD92" s="410"/>
      <c r="FE92" s="410"/>
      <c r="FF92" s="410"/>
      <c r="FG92" s="410"/>
      <c r="FH92" s="410"/>
      <c r="FI92" s="410"/>
      <c r="FJ92" s="410"/>
      <c r="FK92" s="410"/>
      <c r="FL92" s="410"/>
      <c r="FM92" s="410"/>
      <c r="FN92" s="410"/>
      <c r="FO92" s="410"/>
      <c r="FP92" s="410"/>
      <c r="FQ92" s="410"/>
      <c r="FR92" s="410"/>
      <c r="FS92" s="410"/>
      <c r="FT92" s="410"/>
      <c r="FU92" s="410"/>
      <c r="FV92" s="410"/>
      <c r="FW92" s="410"/>
      <c r="FX92" s="410"/>
      <c r="FY92" s="410"/>
      <c r="FZ92" s="410"/>
      <c r="GA92" s="410"/>
      <c r="GB92" s="410"/>
      <c r="GC92" s="410"/>
      <c r="GD92" s="410"/>
      <c r="GE92" s="410"/>
      <c r="GF92" s="410"/>
      <c r="GG92" s="410"/>
      <c r="GH92" s="410"/>
      <c r="GI92" s="410"/>
      <c r="GJ92" s="410"/>
      <c r="GK92" s="410"/>
      <c r="GL92" s="410"/>
      <c r="GM92" s="410"/>
      <c r="GN92" s="410"/>
      <c r="GO92" s="410"/>
      <c r="GP92" s="410"/>
      <c r="GQ92" s="410"/>
      <c r="GR92" s="410"/>
      <c r="GS92" s="410"/>
      <c r="GT92" s="410"/>
      <c r="GU92" s="410"/>
      <c r="GV92" s="410"/>
      <c r="GW92" s="410"/>
      <c r="GX92" s="410"/>
      <c r="GY92" s="410"/>
      <c r="GZ92" s="410"/>
      <c r="HA92" s="410"/>
      <c r="HB92" s="410"/>
      <c r="HC92" s="410"/>
      <c r="HD92" s="410"/>
      <c r="HE92" s="410"/>
      <c r="HF92" s="410"/>
      <c r="HG92" s="410"/>
      <c r="HH92" s="410"/>
      <c r="HI92" s="410"/>
      <c r="HJ92" s="410"/>
      <c r="HK92" s="410"/>
      <c r="HL92" s="410"/>
      <c r="HM92" s="410"/>
      <c r="HN92" s="410"/>
      <c r="HO92" s="410"/>
      <c r="HP92" s="410"/>
      <c r="HQ92" s="410"/>
      <c r="HR92" s="410"/>
      <c r="HS92" s="410"/>
      <c r="HT92" s="410"/>
      <c r="HU92" s="410"/>
      <c r="HV92" s="410"/>
      <c r="HW92" s="410"/>
      <c r="HX92" s="410"/>
      <c r="HY92" s="410"/>
      <c r="HZ92" s="410"/>
      <c r="IA92" s="410"/>
      <c r="IB92" s="410"/>
      <c r="IC92" s="410"/>
      <c r="ID92" s="410"/>
      <c r="IE92" s="410"/>
      <c r="IF92" s="410"/>
      <c r="IG92" s="410"/>
      <c r="IH92" s="410"/>
      <c r="II92" s="410"/>
      <c r="IJ92" s="410"/>
      <c r="IK92" s="410"/>
      <c r="IL92" s="410"/>
      <c r="IM92" s="410"/>
      <c r="IN92" s="410"/>
      <c r="IO92" s="410"/>
      <c r="IP92" s="410"/>
      <c r="IQ92" s="410"/>
      <c r="IR92" s="410"/>
      <c r="IS92" s="410"/>
      <c r="IT92" s="410"/>
      <c r="IU92" s="410"/>
      <c r="IV92" s="410"/>
    </row>
    <row r="93" spans="1:256" s="2" customFormat="1" ht="12.75" hidden="1" customHeight="1" outlineLevel="2">
      <c r="A93" s="14"/>
      <c r="B93" s="14"/>
      <c r="C93" s="27"/>
      <c r="D93" s="413"/>
      <c r="E93" s="261">
        <v>3</v>
      </c>
      <c r="F93" s="372"/>
      <c r="G93" s="269"/>
      <c r="H93" s="271"/>
      <c r="I93" s="270"/>
      <c r="J93" s="155">
        <f>IF(A2stdlife="n/a","n/a",IF(J$3&gt;(A2stdlife+$E93),(Input!$I$212*(1+rvanilla)^0.5)-SUM($I93:I93),(Input!$I$212*(1+rvanilla)^0.5)/A2stdlife))</f>
        <v>4.2275855114641762E-2</v>
      </c>
      <c r="K93" s="155">
        <f>IF(A2stdlife="n/a","n/a",IF(K$3&gt;(A2stdlife+$E93),(Input!$I$212*(1+rvanilla)^0.5)-SUM($I93:J93),(Input!$I$212*(1+rvanilla)^0.5)/A2stdlife))</f>
        <v>4.2275855114641762E-2</v>
      </c>
      <c r="L93" s="155">
        <f>IF(A2stdlife="n/a","n/a",IF(L$3&gt;(A2stdlife+$E93),(Input!$I$212*(1+rvanilla)^0.5)-SUM($I93:K93),(Input!$I$212*(1+rvanilla)^0.5)/A2stdlife))</f>
        <v>4.2275855114641762E-2</v>
      </c>
      <c r="M93" s="155">
        <f>IF(A2stdlife="n/a","n/a",IF(M$3&gt;(A2stdlife+$E93),(Input!$I$212*(1+rvanilla)^0.5)-SUM($I93:L93),(Input!$I$212*(1+rvanilla)^0.5)/A2stdlife))</f>
        <v>4.2275855114641762E-2</v>
      </c>
      <c r="N93" s="155">
        <f>IF(A2stdlife="n/a","n/a",IF(N$3&gt;(A2stdlife+$E93),(Input!$I$212*(1+rvanilla)^0.5)-SUM($I93:M93),(Input!$I$212*(1+rvanilla)^0.5)/A2stdlife))</f>
        <v>4.2275855114641762E-2</v>
      </c>
      <c r="O93" s="155">
        <f>IF(A2stdlife="n/a","n/a",IF(O$3&gt;(A2stdlife+$E93),(Input!$I$212*(1+rvanilla)^0.5)-SUM($I93:N93),(Input!$I$212*(1+rvanilla)^0.5)/A2stdlife))</f>
        <v>4.2275855114641762E-2</v>
      </c>
      <c r="P93" s="155">
        <f>IF(A2stdlife="n/a","n/a",IF(P$3&gt;(A2stdlife+$E93),(Input!$I$212*(1+rvanilla)^0.5)-SUM($I93:O93),(Input!$I$212*(1+rvanilla)^0.5)/A2stdlife))</f>
        <v>4.2275855114641762E-2</v>
      </c>
      <c r="Q93" s="155">
        <f>IF(A2stdlife="n/a","n/a",IF(Q$3&gt;(A2stdlife+$E93),(Input!$I$212*(1+rvanilla)^0.5)-SUM($I93:P93),(Input!$I$212*(1+rvanilla)^0.5)/A2stdlife))</f>
        <v>4.2275855114641762E-2</v>
      </c>
      <c r="R93" s="155">
        <f>IF(A2stdlife="n/a","n/a",IF(R$3&gt;(A2stdlife+$E93),(Input!$I$212*(1+rvanilla)^0.5)-SUM($I93:Q93),(Input!$I$212*(1+rvanilla)^0.5)/A2stdlife))</f>
        <v>4.2275855114641762E-2</v>
      </c>
      <c r="S93" s="155">
        <f>IF(A2stdlife="n/a","n/a",IF(S$3&gt;(A2stdlife+$E93),(Input!$I$212*(1+rvanilla)^0.5)-SUM($I93:R93),(Input!$I$212*(1+rvanilla)^0.5)/A2stdlife))</f>
        <v>4.2275855114641762E-2</v>
      </c>
      <c r="T93" s="155">
        <f>IF(A2stdlife="n/a","n/a",IF(T$3&gt;(A2stdlife+$E93),(Input!$I$212*(1+rvanilla)^0.5)-SUM($I93:S93),(Input!$I$212*(1+rvanilla)^0.5)/A2stdlife))</f>
        <v>4.2275855114641762E-2</v>
      </c>
      <c r="U93" s="155">
        <f>IF(A2stdlife="n/a","n/a",IF(U$3&gt;(A2stdlife+$E93),(Input!$I$212*(1+rvanilla)^0.5)-SUM($I93:T93),(Input!$I$212*(1+rvanilla)^0.5)/A2stdlife))</f>
        <v>4.2275855114641762E-2</v>
      </c>
      <c r="V93" s="155">
        <f>IF(A2stdlife="n/a","n/a",IF(V$3&gt;(A2stdlife+$E93),(Input!$I$212*(1+rvanilla)^0.5)-SUM($I93:U93),(Input!$I$212*(1+rvanilla)^0.5)/A2stdlife))</f>
        <v>4.2275855114641762E-2</v>
      </c>
      <c r="W93" s="155">
        <f>IF(A2stdlife="n/a","n/a",IF(W$3&gt;(A2stdlife+$E93),(Input!$I$212*(1+rvanilla)^0.5)-SUM($I93:V93),(Input!$I$212*(1+rvanilla)^0.5)/A2stdlife))</f>
        <v>4.2275855114641762E-2</v>
      </c>
      <c r="X93" s="155">
        <f>IF(A2stdlife="n/a","n/a",IF(X$3&gt;(A2stdlife+$E93),(Input!$I$212*(1+rvanilla)^0.5)-SUM($I93:W93),(Input!$I$212*(1+rvanilla)^0.5)/A2stdlife))</f>
        <v>4.2275855114641762E-2</v>
      </c>
      <c r="Y93" s="155">
        <f>IF(A2stdlife="n/a","n/a",IF(Y$3&gt;(A2stdlife+$E93),(Input!$I$212*(1+rvanilla)^0.5)-SUM($I93:X93),(Input!$I$212*(1+rvanilla)^0.5)/A2stdlife))</f>
        <v>4.2275855114641762E-2</v>
      </c>
      <c r="Z93" s="155">
        <f>IF(A2stdlife="n/a","n/a",IF(Z$3&gt;(A2stdlife+$E93),(Input!$I$212*(1+rvanilla)^0.5)-SUM($I93:Y93),(Input!$I$212*(1+rvanilla)^0.5)/A2stdlife))</f>
        <v>4.2275855114641762E-2</v>
      </c>
      <c r="AA93" s="155">
        <f>IF(A2stdlife="n/a","n/a",IF(AA$3&gt;(A2stdlife+$E93),(Input!$I$212*(1+rvanilla)^0.5)-SUM($I93:Z93),(Input!$I$212*(1+rvanilla)^0.5)/A2stdlife))</f>
        <v>4.2275855114641762E-2</v>
      </c>
      <c r="AB93" s="155">
        <f>IF(A2stdlife="n/a","n/a",IF(AB$3&gt;(A2stdlife+$E93),(Input!$I$212*(1+rvanilla)^0.5)-SUM($I93:AA93),(Input!$I$212*(1+rvanilla)^0.5)/A2stdlife))</f>
        <v>4.2275855114641762E-2</v>
      </c>
      <c r="AC93" s="155">
        <f>IF(A2stdlife="n/a","n/a",IF(AC$3&gt;(A2stdlife+$E93),(Input!$I$212*(1+rvanilla)^0.5)-SUM($I93:AB93),(Input!$I$212*(1+rvanilla)^0.5)/A2stdlife))</f>
        <v>4.2275855114641762E-2</v>
      </c>
      <c r="AD93" s="155">
        <f>IF(A2stdlife="n/a","n/a",IF(AD$3&gt;(A2stdlife+$E93),(Input!$I$212*(1+rvanilla)^0.5)-SUM($I93:AC93),(Input!$I$212*(1+rvanilla)^0.5)/A2stdlife))</f>
        <v>4.2275855114641762E-2</v>
      </c>
      <c r="AE93" s="155">
        <f>IF(A2stdlife="n/a","n/a",IF(AE$3&gt;(A2stdlife+$E93),(Input!$I$212*(1+rvanilla)^0.5)-SUM($I93:AD93),(Input!$I$212*(1+rvanilla)^0.5)/A2stdlife))</f>
        <v>4.2275855114641762E-2</v>
      </c>
      <c r="AF93" s="155">
        <f>IF(A2stdlife="n/a","n/a",IF(AF$3&gt;(A2stdlife+$E93),(Input!$I$212*(1+rvanilla)^0.5)-SUM($I93:AE93),(Input!$I$212*(1+rvanilla)^0.5)/A2stdlife))</f>
        <v>4.2275855114641762E-2</v>
      </c>
      <c r="AG93" s="155">
        <f>IF(A2stdlife="n/a","n/a",IF(AG$3&gt;(A2stdlife+$E93),(Input!$I$212*(1+rvanilla)^0.5)-SUM($I93:AF93),(Input!$I$212*(1+rvanilla)^0.5)/A2stdlife))</f>
        <v>4.2275855114641762E-2</v>
      </c>
      <c r="AH93" s="155">
        <f>IF(A2stdlife="n/a","n/a",IF(AH$3&gt;(A2stdlife+$E93),(Input!$I$212*(1+rvanilla)^0.5)-SUM($I93:AG93),(Input!$I$212*(1+rvanilla)^0.5)/A2stdlife))</f>
        <v>4.2275855114641762E-2</v>
      </c>
      <c r="AI93" s="155">
        <f>IF(A2stdlife="n/a","n/a",IF(AI$3&gt;(A2stdlife+$E93),(Input!$I$212*(1+rvanilla)^0.5)-SUM($I93:AH93),(Input!$I$212*(1+rvanilla)^0.5)/A2stdlife))</f>
        <v>4.2275855114641762E-2</v>
      </c>
      <c r="AJ93" s="155">
        <f>IF(A2stdlife="n/a","n/a",IF(AJ$3&gt;(A2stdlife+$E93),(Input!$I$212*(1+rvanilla)^0.5)-SUM($I93:AI93),(Input!$I$212*(1+rvanilla)^0.5)/A2stdlife))</f>
        <v>4.2275855114641762E-2</v>
      </c>
      <c r="AK93" s="155">
        <f>IF(A2stdlife="n/a","n/a",IF(AK$3&gt;(A2stdlife+$E93),(Input!$I$212*(1+rvanilla)^0.5)-SUM($I93:AJ93),(Input!$I$212*(1+rvanilla)^0.5)/A2stdlife))</f>
        <v>4.2275855114641762E-2</v>
      </c>
      <c r="AL93" s="155">
        <f>IF(A2stdlife="n/a","n/a",IF(AL$3&gt;(A2stdlife+$E93),(Input!$I$212*(1+rvanilla)^0.5)-SUM($I93:AK93),(Input!$I$212*(1+rvanilla)^0.5)/A2stdlife))</f>
        <v>4.2275855114641762E-2</v>
      </c>
      <c r="AM93" s="155">
        <f>IF(A2stdlife="n/a","n/a",IF(AM$3&gt;(A2stdlife+$E93),(Input!$I$212*(1+rvanilla)^0.5)-SUM($I93:AL93),(Input!$I$212*(1+rvanilla)^0.5)/A2stdlife))</f>
        <v>4.2275855114641762E-2</v>
      </c>
      <c r="AN93" s="155">
        <f>IF(A2stdlife="n/a","n/a",IF(AN$3&gt;(A2stdlife+$E93),(Input!$I$212*(1+rvanilla)^0.5)-SUM($I93:AM93),(Input!$I$212*(1+rvanilla)^0.5)/A2stdlife))</f>
        <v>4.2275855114641762E-2</v>
      </c>
      <c r="AO93" s="155">
        <f>IF(A2stdlife="n/a","n/a",IF(AO$3&gt;(A2stdlife+$E93),(Input!$I$212*(1+rvanilla)^0.5)-SUM($I93:AN93),(Input!$I$212*(1+rvanilla)^0.5)/A2stdlife))</f>
        <v>4.2275855114641762E-2</v>
      </c>
      <c r="AP93" s="155">
        <f>IF(A2stdlife="n/a","n/a",IF(AP$3&gt;(A2stdlife+$E93),(Input!$I$212*(1+rvanilla)^0.5)-SUM($I93:AO93),(Input!$I$212*(1+rvanilla)^0.5)/A2stdlife))</f>
        <v>4.2275855114641762E-2</v>
      </c>
      <c r="AQ93" s="155">
        <f>IF(A2stdlife="n/a","n/a",IF(AQ$3&gt;(A2stdlife+$E93),(Input!$I$212*(1+rvanilla)^0.5)-SUM($I93:AP93),(Input!$I$212*(1+rvanilla)^0.5)/A2stdlife))</f>
        <v>4.2275855114641762E-2</v>
      </c>
      <c r="AR93" s="155">
        <f>IF(A2stdlife="n/a","n/a",IF(AR$3&gt;(A2stdlife+$E93),(Input!$I$212*(1+rvanilla)^0.5)-SUM($I93:AQ93),(Input!$I$212*(1+rvanilla)^0.5)/A2stdlife))</f>
        <v>4.2275855114641762E-2</v>
      </c>
      <c r="AS93" s="155">
        <f>IF(A2stdlife="n/a","n/a",IF(AS$3&gt;(A2stdlife+$E93),(Input!$I$212*(1+rvanilla)^0.5)-SUM($I93:AR93),(Input!$I$212*(1+rvanilla)^0.5)/A2stdlife))</f>
        <v>4.2275855114641762E-2</v>
      </c>
      <c r="AT93" s="155">
        <f>IF(A2stdlife="n/a","n/a",IF(AT$3&gt;(A2stdlife+$E93),(Input!$I$212*(1+rvanilla)^0.5)-SUM($I93:AS93),(Input!$I$212*(1+rvanilla)^0.5)/A2stdlife))</f>
        <v>4.2275855114641762E-2</v>
      </c>
      <c r="AU93" s="155">
        <f>IF(A2stdlife="n/a","n/a",IF(AU$3&gt;(A2stdlife+$E93),(Input!$I$212*(1+rvanilla)^0.5)-SUM($I93:AT93),(Input!$I$212*(1+rvanilla)^0.5)/A2stdlife))</f>
        <v>4.2275855114641762E-2</v>
      </c>
      <c r="AV93" s="155">
        <f>IF(A2stdlife="n/a","n/a",IF(AV$3&gt;(A2stdlife+$E93),(Input!$I$212*(1+rvanilla)^0.5)-SUM($I93:AU93),(Input!$I$212*(1+rvanilla)^0.5)/A2stdlife))</f>
        <v>4.2275855114641762E-2</v>
      </c>
      <c r="AW93" s="155">
        <f>IF(A2stdlife="n/a","n/a",IF(AW$3&gt;(A2stdlife+$E93),(Input!$I$212*(1+rvanilla)^0.5)-SUM($I93:AV93),(Input!$I$212*(1+rvanilla)^0.5)/A2stdlife))</f>
        <v>4.2275855114641762E-2</v>
      </c>
      <c r="AX93" s="155">
        <f>IF(A2stdlife="n/a","n/a",IF(AX$3&gt;(A2stdlife+$E93),(Input!$I$212*(1+rvanilla)^0.5)-SUM($I93:AW93),(Input!$I$212*(1+rvanilla)^0.5)/A2stdlife))</f>
        <v>4.2275855114641762E-2</v>
      </c>
      <c r="AY93" s="155">
        <f>IF(A2stdlife="n/a","n/a",IF(AY$3&gt;(A2stdlife+$E93),(Input!$I$212*(1+rvanilla)^0.5)-SUM($I93:AX93),(Input!$I$212*(1+rvanilla)^0.5)/A2stdlife))</f>
        <v>4.2275855114641762E-2</v>
      </c>
      <c r="AZ93" s="155">
        <f>IF(A2stdlife="n/a","n/a",IF(AZ$3&gt;(A2stdlife+$E93),(Input!$I$212*(1+rvanilla)^0.5)-SUM($I93:AY93),(Input!$I$212*(1+rvanilla)^0.5)/A2stdlife))</f>
        <v>4.2275855114641762E-2</v>
      </c>
      <c r="BA93" s="155">
        <f>IF(A2stdlife="n/a","n/a",IF(BA$3&gt;(A2stdlife+$E93),(Input!$I$212*(1+rvanilla)^0.5)-SUM($I93:AZ93),(Input!$I$212*(1+rvanilla)^0.5)/A2stdlife))</f>
        <v>4.2275855114641762E-2</v>
      </c>
      <c r="BB93" s="155">
        <f>IF(A2stdlife="n/a","n/a",IF(BB$3&gt;(A2stdlife+$E93),(Input!$I$212*(1+rvanilla)^0.5)-SUM($I93:BA93),(Input!$I$212*(1+rvanilla)^0.5)/A2stdlife))</f>
        <v>4.2275855114641762E-2</v>
      </c>
      <c r="BC93" s="155">
        <f>IF(A2stdlife="n/a","n/a",IF(BC$3&gt;(A2stdlife+$E93),(Input!$I$212*(1+rvanilla)^0.5)-SUM($I93:BB93),(Input!$I$212*(1+rvanilla)^0.5)/A2stdlife))</f>
        <v>-8.8817841970012523E-16</v>
      </c>
      <c r="BD93" s="155">
        <f>IF(A2stdlife="n/a","n/a",IF(BD$3&gt;(A2stdlife+$E93),(Input!$I$212*(1+rvanilla)^0.5)-SUM($I93:BC93),(Input!$I$212*(1+rvanilla)^0.5)/A2stdlife))</f>
        <v>0</v>
      </c>
      <c r="BE93" s="155">
        <f>IF(A2stdlife="n/a","n/a",IF(BE$3&gt;(A2stdlife+$E93),(Input!$I$212*(1+rvanilla)^0.5)-SUM($I93:BD93),(Input!$I$212*(1+rvanilla)^0.5)/A2stdlife))</f>
        <v>0</v>
      </c>
      <c r="BF93" s="155">
        <f>IF(A2stdlife="n/a","n/a",IF(BF$3&gt;(A2stdlife+$E93),(Input!$I$212*(1+rvanilla)^0.5)-SUM($I93:BE93),(Input!$I$212*(1+rvanilla)^0.5)/A2stdlife))</f>
        <v>0</v>
      </c>
      <c r="BG93" s="155">
        <f>IF(A2stdlife="n/a","n/a",IF(BG$3&gt;(A2stdlife+$E93),(Input!$I$212*(1+rvanilla)^0.5)-SUM($I93:BF93),(Input!$I$212*(1+rvanilla)^0.5)/A2stdlife))</f>
        <v>0</v>
      </c>
      <c r="BH93" s="155">
        <f>IF(A2stdlife="n/a","n/a",IF(BH$3&gt;(A2stdlife+$E93),(Input!$I$212*(1+rvanilla)^0.5)-SUM($I93:BG93),(Input!$I$212*(1+rvanilla)^0.5)/A2stdlife))</f>
        <v>0</v>
      </c>
      <c r="BI93" s="155">
        <f>IF(A2stdlife="n/a","n/a",IF(BI$3&gt;(A2stdlife+$E93),(Input!$I$212*(1+rvanilla)^0.5)-SUM($I93:BH93),(Input!$I$212*(1+rvanilla)^0.5)/A2stdlife))</f>
        <v>0</v>
      </c>
      <c r="BJ93" s="14"/>
      <c r="BK93" s="14"/>
      <c r="BL93" s="14"/>
      <c r="BM93" s="14"/>
      <c r="BN93" s="14"/>
      <c r="BO93" s="14"/>
      <c r="BP93" s="14"/>
      <c r="BQ93" s="14"/>
      <c r="BR93" s="14"/>
      <c r="BS93" s="14"/>
      <c r="BT93" s="14"/>
      <c r="BU93" s="14"/>
      <c r="BV93" s="14"/>
      <c r="BW93" s="14"/>
      <c r="BX93" s="14"/>
      <c r="BY93" s="14"/>
      <c r="BZ93" s="14"/>
      <c r="CA93" s="410"/>
      <c r="CB93" s="410"/>
      <c r="CC93" s="410"/>
      <c r="CD93" s="410"/>
      <c r="CE93" s="410"/>
      <c r="CF93" s="410"/>
      <c r="CG93" s="410"/>
      <c r="CH93" s="410"/>
      <c r="CI93" s="410"/>
      <c r="CJ93" s="410"/>
      <c r="CK93" s="410"/>
      <c r="CL93" s="410"/>
      <c r="CM93" s="410"/>
      <c r="CN93" s="410"/>
      <c r="CO93" s="410"/>
      <c r="CP93" s="410"/>
      <c r="CQ93" s="410"/>
      <c r="CR93" s="410"/>
      <c r="CS93" s="410"/>
      <c r="CT93" s="410"/>
      <c r="CU93" s="410"/>
      <c r="CV93" s="410"/>
      <c r="CW93" s="410"/>
      <c r="CX93" s="410"/>
      <c r="CY93" s="410"/>
      <c r="CZ93" s="410"/>
      <c r="DA93" s="410"/>
      <c r="DB93" s="410"/>
      <c r="DC93" s="410"/>
      <c r="DD93" s="410"/>
      <c r="DE93" s="410"/>
      <c r="DF93" s="410"/>
      <c r="DG93" s="410"/>
      <c r="DH93" s="410"/>
      <c r="DI93" s="410"/>
      <c r="DJ93" s="410"/>
      <c r="DK93" s="410"/>
      <c r="DL93" s="410"/>
      <c r="DM93" s="410"/>
      <c r="DN93" s="410"/>
      <c r="DO93" s="410"/>
      <c r="DP93" s="410"/>
      <c r="DQ93" s="410"/>
      <c r="DR93" s="410"/>
      <c r="DS93" s="410"/>
      <c r="DT93" s="410"/>
      <c r="DU93" s="410"/>
      <c r="DV93" s="410"/>
      <c r="DW93" s="410"/>
      <c r="DX93" s="410"/>
      <c r="DY93" s="410"/>
      <c r="DZ93" s="410"/>
      <c r="EA93" s="410"/>
      <c r="EB93" s="410"/>
      <c r="EC93" s="410"/>
      <c r="ED93" s="410"/>
      <c r="EE93" s="410"/>
      <c r="EF93" s="410"/>
      <c r="EG93" s="410"/>
      <c r="EH93" s="410"/>
      <c r="EI93" s="410"/>
      <c r="EJ93" s="410"/>
      <c r="EK93" s="410"/>
      <c r="EL93" s="410"/>
      <c r="EM93" s="410"/>
      <c r="EN93" s="410"/>
      <c r="EO93" s="410"/>
      <c r="EP93" s="410"/>
      <c r="EQ93" s="410"/>
      <c r="ER93" s="410"/>
      <c r="ES93" s="410"/>
      <c r="ET93" s="410"/>
      <c r="EU93" s="410"/>
      <c r="EV93" s="410"/>
      <c r="EW93" s="410"/>
      <c r="EX93" s="410"/>
      <c r="EY93" s="410"/>
      <c r="EZ93" s="410"/>
      <c r="FA93" s="410"/>
      <c r="FB93" s="410"/>
      <c r="FC93" s="410"/>
      <c r="FD93" s="410"/>
      <c r="FE93" s="410"/>
      <c r="FF93" s="410"/>
      <c r="FG93" s="410"/>
      <c r="FH93" s="410"/>
      <c r="FI93" s="410"/>
      <c r="FJ93" s="410"/>
      <c r="FK93" s="410"/>
      <c r="FL93" s="410"/>
      <c r="FM93" s="410"/>
      <c r="FN93" s="410"/>
      <c r="FO93" s="410"/>
      <c r="FP93" s="410"/>
      <c r="FQ93" s="410"/>
      <c r="FR93" s="410"/>
      <c r="FS93" s="410"/>
      <c r="FT93" s="410"/>
      <c r="FU93" s="410"/>
      <c r="FV93" s="410"/>
      <c r="FW93" s="410"/>
      <c r="FX93" s="410"/>
      <c r="FY93" s="410"/>
      <c r="FZ93" s="410"/>
      <c r="GA93" s="410"/>
      <c r="GB93" s="410"/>
      <c r="GC93" s="410"/>
      <c r="GD93" s="410"/>
      <c r="GE93" s="410"/>
      <c r="GF93" s="410"/>
      <c r="GG93" s="410"/>
      <c r="GH93" s="410"/>
      <c r="GI93" s="410"/>
      <c r="GJ93" s="410"/>
      <c r="GK93" s="410"/>
      <c r="GL93" s="410"/>
      <c r="GM93" s="410"/>
      <c r="GN93" s="410"/>
      <c r="GO93" s="410"/>
      <c r="GP93" s="410"/>
      <c r="GQ93" s="410"/>
      <c r="GR93" s="410"/>
      <c r="GS93" s="410"/>
      <c r="GT93" s="410"/>
      <c r="GU93" s="410"/>
      <c r="GV93" s="410"/>
      <c r="GW93" s="410"/>
      <c r="GX93" s="410"/>
      <c r="GY93" s="410"/>
      <c r="GZ93" s="410"/>
      <c r="HA93" s="410"/>
      <c r="HB93" s="410"/>
      <c r="HC93" s="410"/>
      <c r="HD93" s="410"/>
      <c r="HE93" s="410"/>
      <c r="HF93" s="410"/>
      <c r="HG93" s="410"/>
      <c r="HH93" s="410"/>
      <c r="HI93" s="410"/>
      <c r="HJ93" s="410"/>
      <c r="HK93" s="410"/>
      <c r="HL93" s="410"/>
      <c r="HM93" s="410"/>
      <c r="HN93" s="410"/>
      <c r="HO93" s="410"/>
      <c r="HP93" s="410"/>
      <c r="HQ93" s="410"/>
      <c r="HR93" s="410"/>
      <c r="HS93" s="410"/>
      <c r="HT93" s="410"/>
      <c r="HU93" s="410"/>
      <c r="HV93" s="410"/>
      <c r="HW93" s="410"/>
      <c r="HX93" s="410"/>
      <c r="HY93" s="410"/>
      <c r="HZ93" s="410"/>
      <c r="IA93" s="410"/>
      <c r="IB93" s="410"/>
      <c r="IC93" s="410"/>
      <c r="ID93" s="410"/>
      <c r="IE93" s="410"/>
      <c r="IF93" s="410"/>
      <c r="IG93" s="410"/>
      <c r="IH93" s="410"/>
      <c r="II93" s="410"/>
      <c r="IJ93" s="410"/>
      <c r="IK93" s="410"/>
      <c r="IL93" s="410"/>
      <c r="IM93" s="410"/>
      <c r="IN93" s="410"/>
      <c r="IO93" s="410"/>
      <c r="IP93" s="410"/>
      <c r="IQ93" s="410"/>
      <c r="IR93" s="410"/>
      <c r="IS93" s="410"/>
      <c r="IT93" s="410"/>
      <c r="IU93" s="410"/>
      <c r="IV93" s="410"/>
    </row>
    <row r="94" spans="1:256" s="2" customFormat="1" ht="12.75" hidden="1" customHeight="1" outlineLevel="2">
      <c r="A94" s="14"/>
      <c r="B94" s="14"/>
      <c r="C94" s="27"/>
      <c r="D94" s="413"/>
      <c r="E94" s="261">
        <v>4</v>
      </c>
      <c r="F94" s="372"/>
      <c r="G94" s="269"/>
      <c r="H94" s="271"/>
      <c r="I94" s="271"/>
      <c r="J94" s="270"/>
      <c r="K94" s="155">
        <f>IF(A2stdlife="n/a","n/a",IF(K$3&gt;(A2stdlife+$E94),(Input!$J$212*(1+rvanilla)^0.5)-SUM($J94:J94),(Input!$J$212*(1+rvanilla)^0.5)/A2stdlife))</f>
        <v>0.49377867377556456</v>
      </c>
      <c r="L94" s="155">
        <f>IF(A2stdlife="n/a","n/a",IF(L$3&gt;(A2stdlife+$E94),(Input!$J$212*(1+rvanilla)^0.5)-SUM($J94:K94),(Input!$J$212*(1+rvanilla)^0.5)/A2stdlife))</f>
        <v>0.49377867377556456</v>
      </c>
      <c r="M94" s="155">
        <f>IF(A2stdlife="n/a","n/a",IF(M$3&gt;(A2stdlife+$E94),(Input!$J$212*(1+rvanilla)^0.5)-SUM($J94:L94),(Input!$J$212*(1+rvanilla)^0.5)/A2stdlife))</f>
        <v>0.49377867377556456</v>
      </c>
      <c r="N94" s="155">
        <f>IF(A2stdlife="n/a","n/a",IF(N$3&gt;(A2stdlife+$E94),(Input!$J$212*(1+rvanilla)^0.5)-SUM($J94:M94),(Input!$J$212*(1+rvanilla)^0.5)/A2stdlife))</f>
        <v>0.49377867377556456</v>
      </c>
      <c r="O94" s="155">
        <f>IF(A2stdlife="n/a","n/a",IF(O$3&gt;(A2stdlife+$E94),(Input!$J$212*(1+rvanilla)^0.5)-SUM($J94:N94),(Input!$J$212*(1+rvanilla)^0.5)/A2stdlife))</f>
        <v>0.49377867377556456</v>
      </c>
      <c r="P94" s="155">
        <f>IF(A2stdlife="n/a","n/a",IF(P$3&gt;(A2stdlife+$E94),(Input!$J$212*(1+rvanilla)^0.5)-SUM($J94:O94),(Input!$J$212*(1+rvanilla)^0.5)/A2stdlife))</f>
        <v>0.49377867377556456</v>
      </c>
      <c r="Q94" s="155">
        <f>IF(A2stdlife="n/a","n/a",IF(Q$3&gt;(A2stdlife+$E94),(Input!$J$212*(1+rvanilla)^0.5)-SUM($J94:P94),(Input!$J$212*(1+rvanilla)^0.5)/A2stdlife))</f>
        <v>0.49377867377556456</v>
      </c>
      <c r="R94" s="155">
        <f>IF(A2stdlife="n/a","n/a",IF(R$3&gt;(A2stdlife+$E94),(Input!$J$212*(1+rvanilla)^0.5)-SUM($J94:Q94),(Input!$J$212*(1+rvanilla)^0.5)/A2stdlife))</f>
        <v>0.49377867377556456</v>
      </c>
      <c r="S94" s="155">
        <f>IF(A2stdlife="n/a","n/a",IF(S$3&gt;(A2stdlife+$E94),(Input!$J$212*(1+rvanilla)^0.5)-SUM($J94:R94),(Input!$J$212*(1+rvanilla)^0.5)/A2stdlife))</f>
        <v>0.49377867377556456</v>
      </c>
      <c r="T94" s="155">
        <f>IF(A2stdlife="n/a","n/a",IF(T$3&gt;(A2stdlife+$E94),(Input!$J$212*(1+rvanilla)^0.5)-SUM($J94:S94),(Input!$J$212*(1+rvanilla)^0.5)/A2stdlife))</f>
        <v>0.49377867377556456</v>
      </c>
      <c r="U94" s="155">
        <f>IF(A2stdlife="n/a","n/a",IF(U$3&gt;(A2stdlife+$E94),(Input!$J$212*(1+rvanilla)^0.5)-SUM($J94:T94),(Input!$J$212*(1+rvanilla)^0.5)/A2stdlife))</f>
        <v>0.49377867377556456</v>
      </c>
      <c r="V94" s="155">
        <f>IF(A2stdlife="n/a","n/a",IF(V$3&gt;(A2stdlife+$E94),(Input!$J$212*(1+rvanilla)^0.5)-SUM($J94:U94),(Input!$J$212*(1+rvanilla)^0.5)/A2stdlife))</f>
        <v>0.49377867377556456</v>
      </c>
      <c r="W94" s="155">
        <f>IF(A2stdlife="n/a","n/a",IF(W$3&gt;(A2stdlife+$E94),(Input!$J$212*(1+rvanilla)^0.5)-SUM($J94:V94),(Input!$J$212*(1+rvanilla)^0.5)/A2stdlife))</f>
        <v>0.49377867377556456</v>
      </c>
      <c r="X94" s="155">
        <f>IF(A2stdlife="n/a","n/a",IF(X$3&gt;(A2stdlife+$E94),(Input!$J$212*(1+rvanilla)^0.5)-SUM($J94:W94),(Input!$J$212*(1+rvanilla)^0.5)/A2stdlife))</f>
        <v>0.49377867377556456</v>
      </c>
      <c r="Y94" s="155">
        <f>IF(A2stdlife="n/a","n/a",IF(Y$3&gt;(A2stdlife+$E94),(Input!$J$212*(1+rvanilla)^0.5)-SUM($J94:X94),(Input!$J$212*(1+rvanilla)^0.5)/A2stdlife))</f>
        <v>0.49377867377556456</v>
      </c>
      <c r="Z94" s="155">
        <f>IF(A2stdlife="n/a","n/a",IF(Z$3&gt;(A2stdlife+$E94),(Input!$J$212*(1+rvanilla)^0.5)-SUM($J94:Y94),(Input!$J$212*(1+rvanilla)^0.5)/A2stdlife))</f>
        <v>0.49377867377556456</v>
      </c>
      <c r="AA94" s="155">
        <f>IF(A2stdlife="n/a","n/a",IF(AA$3&gt;(A2stdlife+$E94),(Input!$J$212*(1+rvanilla)^0.5)-SUM($J94:Z94),(Input!$J$212*(1+rvanilla)^0.5)/A2stdlife))</f>
        <v>0.49377867377556456</v>
      </c>
      <c r="AB94" s="155">
        <f>IF(A2stdlife="n/a","n/a",IF(AB$3&gt;(A2stdlife+$E94),(Input!$J$212*(1+rvanilla)^0.5)-SUM($J94:AA94),(Input!$J$212*(1+rvanilla)^0.5)/A2stdlife))</f>
        <v>0.49377867377556456</v>
      </c>
      <c r="AC94" s="155">
        <f>IF(A2stdlife="n/a","n/a",IF(AC$3&gt;(A2stdlife+$E94),(Input!$J$212*(1+rvanilla)^0.5)-SUM($J94:AB94),(Input!$J$212*(1+rvanilla)^0.5)/A2stdlife))</f>
        <v>0.49377867377556456</v>
      </c>
      <c r="AD94" s="155">
        <f>IF(A2stdlife="n/a","n/a",IF(AD$3&gt;(A2stdlife+$E94),(Input!$J$212*(1+rvanilla)^0.5)-SUM($J94:AC94),(Input!$J$212*(1+rvanilla)^0.5)/A2stdlife))</f>
        <v>0.49377867377556456</v>
      </c>
      <c r="AE94" s="155">
        <f>IF(A2stdlife="n/a","n/a",IF(AE$3&gt;(A2stdlife+$E94),(Input!$J$212*(1+rvanilla)^0.5)-SUM($J94:AD94),(Input!$J$212*(1+rvanilla)^0.5)/A2stdlife))</f>
        <v>0.49377867377556456</v>
      </c>
      <c r="AF94" s="155">
        <f>IF(A2stdlife="n/a","n/a",IF(AF$3&gt;(A2stdlife+$E94),(Input!$J$212*(1+rvanilla)^0.5)-SUM($J94:AE94),(Input!$J$212*(1+rvanilla)^0.5)/A2stdlife))</f>
        <v>0.49377867377556456</v>
      </c>
      <c r="AG94" s="155">
        <f>IF(A2stdlife="n/a","n/a",IF(AG$3&gt;(A2stdlife+$E94),(Input!$J$212*(1+rvanilla)^0.5)-SUM($J94:AF94),(Input!$J$212*(1+rvanilla)^0.5)/A2stdlife))</f>
        <v>0.49377867377556456</v>
      </c>
      <c r="AH94" s="155">
        <f>IF(A2stdlife="n/a","n/a",IF(AH$3&gt;(A2stdlife+$E94),(Input!$J$212*(1+rvanilla)^0.5)-SUM($J94:AG94),(Input!$J$212*(1+rvanilla)^0.5)/A2stdlife))</f>
        <v>0.49377867377556456</v>
      </c>
      <c r="AI94" s="155">
        <f>IF(A2stdlife="n/a","n/a",IF(AI$3&gt;(A2stdlife+$E94),(Input!$J$212*(1+rvanilla)^0.5)-SUM($J94:AH94),(Input!$J$212*(1+rvanilla)^0.5)/A2stdlife))</f>
        <v>0.49377867377556456</v>
      </c>
      <c r="AJ94" s="155">
        <f>IF(A2stdlife="n/a","n/a",IF(AJ$3&gt;(A2stdlife+$E94),(Input!$J$212*(1+rvanilla)^0.5)-SUM($J94:AI94),(Input!$J$212*(1+rvanilla)^0.5)/A2stdlife))</f>
        <v>0.49377867377556456</v>
      </c>
      <c r="AK94" s="155">
        <f>IF(A2stdlife="n/a","n/a",IF(AK$3&gt;(A2stdlife+$E94),(Input!$J$212*(1+rvanilla)^0.5)-SUM($J94:AJ94),(Input!$J$212*(1+rvanilla)^0.5)/A2stdlife))</f>
        <v>0.49377867377556456</v>
      </c>
      <c r="AL94" s="155">
        <f>IF(A2stdlife="n/a","n/a",IF(AL$3&gt;(A2stdlife+$E94),(Input!$J$212*(1+rvanilla)^0.5)-SUM($J94:AK94),(Input!$J$212*(1+rvanilla)^0.5)/A2stdlife))</f>
        <v>0.49377867377556456</v>
      </c>
      <c r="AM94" s="155">
        <f>IF(A2stdlife="n/a","n/a",IF(AM$3&gt;(A2stdlife+$E94),(Input!$J$212*(1+rvanilla)^0.5)-SUM($J94:AL94),(Input!$J$212*(1+rvanilla)^0.5)/A2stdlife))</f>
        <v>0.49377867377556456</v>
      </c>
      <c r="AN94" s="155">
        <f>IF(A2stdlife="n/a","n/a",IF(AN$3&gt;(A2stdlife+$E94),(Input!$J$212*(1+rvanilla)^0.5)-SUM($J94:AM94),(Input!$J$212*(1+rvanilla)^0.5)/A2stdlife))</f>
        <v>0.49377867377556456</v>
      </c>
      <c r="AO94" s="155">
        <f>IF(A2stdlife="n/a","n/a",IF(AO$3&gt;(A2stdlife+$E94),(Input!$J$212*(1+rvanilla)^0.5)-SUM($J94:AN94),(Input!$J$212*(1+rvanilla)^0.5)/A2stdlife))</f>
        <v>0.49377867377556456</v>
      </c>
      <c r="AP94" s="155">
        <f>IF(A2stdlife="n/a","n/a",IF(AP$3&gt;(A2stdlife+$E94),(Input!$J$212*(1+rvanilla)^0.5)-SUM($J94:AO94),(Input!$J$212*(1+rvanilla)^0.5)/A2stdlife))</f>
        <v>0.49377867377556456</v>
      </c>
      <c r="AQ94" s="155">
        <f>IF(A2stdlife="n/a","n/a",IF(AQ$3&gt;(A2stdlife+$E94),(Input!$J$212*(1+rvanilla)^0.5)-SUM($J94:AP94),(Input!$J$212*(1+rvanilla)^0.5)/A2stdlife))</f>
        <v>0.49377867377556456</v>
      </c>
      <c r="AR94" s="155">
        <f>IF(A2stdlife="n/a","n/a",IF(AR$3&gt;(A2stdlife+$E94),(Input!$J$212*(1+rvanilla)^0.5)-SUM($J94:AQ94),(Input!$J$212*(1+rvanilla)^0.5)/A2stdlife))</f>
        <v>0.49377867377556456</v>
      </c>
      <c r="AS94" s="155">
        <f>IF(A2stdlife="n/a","n/a",IF(AS$3&gt;(A2stdlife+$E94),(Input!$J$212*(1+rvanilla)^0.5)-SUM($J94:AR94),(Input!$J$212*(1+rvanilla)^0.5)/A2stdlife))</f>
        <v>0.49377867377556456</v>
      </c>
      <c r="AT94" s="155">
        <f>IF(A2stdlife="n/a","n/a",IF(AT$3&gt;(A2stdlife+$E94),(Input!$J$212*(1+rvanilla)^0.5)-SUM($J94:AS94),(Input!$J$212*(1+rvanilla)^0.5)/A2stdlife))</f>
        <v>0.49377867377556456</v>
      </c>
      <c r="AU94" s="155">
        <f>IF(A2stdlife="n/a","n/a",IF(AU$3&gt;(A2stdlife+$E94),(Input!$J$212*(1+rvanilla)^0.5)-SUM($J94:AT94),(Input!$J$212*(1+rvanilla)^0.5)/A2stdlife))</f>
        <v>0.49377867377556456</v>
      </c>
      <c r="AV94" s="155">
        <f>IF(A2stdlife="n/a","n/a",IF(AV$3&gt;(A2stdlife+$E94),(Input!$J$212*(1+rvanilla)^0.5)-SUM($J94:AU94),(Input!$J$212*(1+rvanilla)^0.5)/A2stdlife))</f>
        <v>0.49377867377556456</v>
      </c>
      <c r="AW94" s="155">
        <f>IF(A2stdlife="n/a","n/a",IF(AW$3&gt;(A2stdlife+$E94),(Input!$J$212*(1+rvanilla)^0.5)-SUM($J94:AV94),(Input!$J$212*(1+rvanilla)^0.5)/A2stdlife))</f>
        <v>0.49377867377556456</v>
      </c>
      <c r="AX94" s="155">
        <f>IF(A2stdlife="n/a","n/a",IF(AX$3&gt;(A2stdlife+$E94),(Input!$J$212*(1+rvanilla)^0.5)-SUM($J94:AW94),(Input!$J$212*(1+rvanilla)^0.5)/A2stdlife))</f>
        <v>0.49377867377556456</v>
      </c>
      <c r="AY94" s="155">
        <f>IF(A2stdlife="n/a","n/a",IF(AY$3&gt;(A2stdlife+$E94),(Input!$J$212*(1+rvanilla)^0.5)-SUM($J94:AX94),(Input!$J$212*(1+rvanilla)^0.5)/A2stdlife))</f>
        <v>0.49377867377556456</v>
      </c>
      <c r="AZ94" s="155">
        <f>IF(A2stdlife="n/a","n/a",IF(AZ$3&gt;(A2stdlife+$E94),(Input!$J$212*(1+rvanilla)^0.5)-SUM($J94:AY94),(Input!$J$212*(1+rvanilla)^0.5)/A2stdlife))</f>
        <v>0.49377867377556456</v>
      </c>
      <c r="BA94" s="155">
        <f>IF(A2stdlife="n/a","n/a",IF(BA$3&gt;(A2stdlife+$E94),(Input!$J$212*(1+rvanilla)^0.5)-SUM($J94:AZ94),(Input!$J$212*(1+rvanilla)^0.5)/A2stdlife))</f>
        <v>0.49377867377556456</v>
      </c>
      <c r="BB94" s="155">
        <f>IF(A2stdlife="n/a","n/a",IF(BB$3&gt;(A2stdlife+$E94),(Input!$J$212*(1+rvanilla)^0.5)-SUM($J94:BA94),(Input!$J$212*(1+rvanilla)^0.5)/A2stdlife))</f>
        <v>0.49377867377556456</v>
      </c>
      <c r="BC94" s="155">
        <f>IF(A2stdlife="n/a","n/a",IF(BC$3&gt;(A2stdlife+$E94),(Input!$J$212*(1+rvanilla)^0.5)-SUM($J94:BB94),(Input!$J$212*(1+rvanilla)^0.5)/A2stdlife))</f>
        <v>0.49377867377556456</v>
      </c>
      <c r="BD94" s="155">
        <f>IF(A2stdlife="n/a","n/a",IF(BD$3&gt;(A2stdlife+$E94),(Input!$J$212*(1+rvanilla)^0.5)-SUM($J94:BC94),(Input!$J$212*(1+rvanilla)^0.5)/A2stdlife))</f>
        <v>-1.0658141036401503E-14</v>
      </c>
      <c r="BE94" s="155">
        <f>IF(A2stdlife="n/a","n/a",IF(BE$3&gt;(A2stdlife+$E94),(Input!$J$212*(1+rvanilla)^0.5)-SUM($J94:BD94),(Input!$J$212*(1+rvanilla)^0.5)/A2stdlife))</f>
        <v>0</v>
      </c>
      <c r="BF94" s="155">
        <f>IF(A2stdlife="n/a","n/a",IF(BF$3&gt;(A2stdlife+$E94),(Input!$J$212*(1+rvanilla)^0.5)-SUM($J94:BE94),(Input!$J$212*(1+rvanilla)^0.5)/A2stdlife))</f>
        <v>0</v>
      </c>
      <c r="BG94" s="155">
        <f>IF(A2stdlife="n/a","n/a",IF(BG$3&gt;(A2stdlife+$E94),(Input!$J$212*(1+rvanilla)^0.5)-SUM($J94:BF94),(Input!$J$212*(1+rvanilla)^0.5)/A2stdlife))</f>
        <v>0</v>
      </c>
      <c r="BH94" s="155">
        <f>IF(A2stdlife="n/a","n/a",IF(BH$3&gt;(A2stdlife+$E94),(Input!$J$212*(1+rvanilla)^0.5)-SUM($J94:BG94),(Input!$J$212*(1+rvanilla)^0.5)/A2stdlife))</f>
        <v>0</v>
      </c>
      <c r="BI94" s="155">
        <f>IF(A2stdlife="n/a","n/a",IF(BI$3&gt;(A2stdlife+$E94),(Input!$J$212*(1+rvanilla)^0.5)-SUM($J94:BH94),(Input!$J$212*(1+rvanilla)^0.5)/A2stdlife))</f>
        <v>0</v>
      </c>
      <c r="BJ94" s="14"/>
      <c r="BK94" s="14"/>
      <c r="BL94" s="14"/>
      <c r="BM94" s="14"/>
      <c r="BN94" s="14"/>
      <c r="BO94" s="14"/>
      <c r="BP94" s="14"/>
      <c r="BQ94" s="14"/>
      <c r="BR94" s="14"/>
      <c r="BS94" s="14"/>
      <c r="BT94" s="14"/>
      <c r="BU94" s="14"/>
      <c r="BV94" s="14"/>
      <c r="BW94" s="14"/>
      <c r="BX94" s="14"/>
      <c r="BY94" s="14"/>
      <c r="BZ94" s="14"/>
      <c r="CA94" s="410"/>
      <c r="CB94" s="410"/>
      <c r="CC94" s="410"/>
      <c r="CD94" s="410"/>
      <c r="CE94" s="410"/>
      <c r="CF94" s="410"/>
      <c r="CG94" s="410"/>
      <c r="CH94" s="410"/>
      <c r="CI94" s="410"/>
      <c r="CJ94" s="410"/>
      <c r="CK94" s="410"/>
      <c r="CL94" s="410"/>
      <c r="CM94" s="410"/>
      <c r="CN94" s="410"/>
      <c r="CO94" s="410"/>
      <c r="CP94" s="410"/>
      <c r="CQ94" s="410"/>
      <c r="CR94" s="410"/>
      <c r="CS94" s="410"/>
      <c r="CT94" s="410"/>
      <c r="CU94" s="410"/>
      <c r="CV94" s="410"/>
      <c r="CW94" s="410"/>
      <c r="CX94" s="410"/>
      <c r="CY94" s="410"/>
      <c r="CZ94" s="410"/>
      <c r="DA94" s="410"/>
      <c r="DB94" s="410"/>
      <c r="DC94" s="410"/>
      <c r="DD94" s="410"/>
      <c r="DE94" s="410"/>
      <c r="DF94" s="410"/>
      <c r="DG94" s="410"/>
      <c r="DH94" s="410"/>
      <c r="DI94" s="410"/>
      <c r="DJ94" s="410"/>
      <c r="DK94" s="410"/>
      <c r="DL94" s="410"/>
      <c r="DM94" s="410"/>
      <c r="DN94" s="410"/>
      <c r="DO94" s="410"/>
      <c r="DP94" s="410"/>
      <c r="DQ94" s="410"/>
      <c r="DR94" s="410"/>
      <c r="DS94" s="410"/>
      <c r="DT94" s="410"/>
      <c r="DU94" s="410"/>
      <c r="DV94" s="410"/>
      <c r="DW94" s="410"/>
      <c r="DX94" s="410"/>
      <c r="DY94" s="410"/>
      <c r="DZ94" s="410"/>
      <c r="EA94" s="410"/>
      <c r="EB94" s="410"/>
      <c r="EC94" s="410"/>
      <c r="ED94" s="410"/>
      <c r="EE94" s="410"/>
      <c r="EF94" s="410"/>
      <c r="EG94" s="410"/>
      <c r="EH94" s="410"/>
      <c r="EI94" s="410"/>
      <c r="EJ94" s="410"/>
      <c r="EK94" s="410"/>
      <c r="EL94" s="410"/>
      <c r="EM94" s="410"/>
      <c r="EN94" s="410"/>
      <c r="EO94" s="410"/>
      <c r="EP94" s="410"/>
      <c r="EQ94" s="410"/>
      <c r="ER94" s="410"/>
      <c r="ES94" s="410"/>
      <c r="ET94" s="410"/>
      <c r="EU94" s="410"/>
      <c r="EV94" s="410"/>
      <c r="EW94" s="410"/>
      <c r="EX94" s="410"/>
      <c r="EY94" s="410"/>
      <c r="EZ94" s="410"/>
      <c r="FA94" s="410"/>
      <c r="FB94" s="410"/>
      <c r="FC94" s="410"/>
      <c r="FD94" s="410"/>
      <c r="FE94" s="410"/>
      <c r="FF94" s="410"/>
      <c r="FG94" s="410"/>
      <c r="FH94" s="410"/>
      <c r="FI94" s="410"/>
      <c r="FJ94" s="410"/>
      <c r="FK94" s="410"/>
      <c r="FL94" s="410"/>
      <c r="FM94" s="410"/>
      <c r="FN94" s="410"/>
      <c r="FO94" s="410"/>
      <c r="FP94" s="410"/>
      <c r="FQ94" s="410"/>
      <c r="FR94" s="410"/>
      <c r="FS94" s="410"/>
      <c r="FT94" s="410"/>
      <c r="FU94" s="410"/>
      <c r="FV94" s="410"/>
      <c r="FW94" s="410"/>
      <c r="FX94" s="410"/>
      <c r="FY94" s="410"/>
      <c r="FZ94" s="410"/>
      <c r="GA94" s="410"/>
      <c r="GB94" s="410"/>
      <c r="GC94" s="410"/>
      <c r="GD94" s="410"/>
      <c r="GE94" s="410"/>
      <c r="GF94" s="410"/>
      <c r="GG94" s="410"/>
      <c r="GH94" s="410"/>
      <c r="GI94" s="410"/>
      <c r="GJ94" s="410"/>
      <c r="GK94" s="410"/>
      <c r="GL94" s="410"/>
      <c r="GM94" s="410"/>
      <c r="GN94" s="410"/>
      <c r="GO94" s="410"/>
      <c r="GP94" s="410"/>
      <c r="GQ94" s="410"/>
      <c r="GR94" s="410"/>
      <c r="GS94" s="410"/>
      <c r="GT94" s="410"/>
      <c r="GU94" s="410"/>
      <c r="GV94" s="410"/>
      <c r="GW94" s="410"/>
      <c r="GX94" s="410"/>
      <c r="GY94" s="410"/>
      <c r="GZ94" s="410"/>
      <c r="HA94" s="410"/>
      <c r="HB94" s="410"/>
      <c r="HC94" s="410"/>
      <c r="HD94" s="410"/>
      <c r="HE94" s="410"/>
      <c r="HF94" s="410"/>
      <c r="HG94" s="410"/>
      <c r="HH94" s="410"/>
      <c r="HI94" s="410"/>
      <c r="HJ94" s="410"/>
      <c r="HK94" s="410"/>
      <c r="HL94" s="410"/>
      <c r="HM94" s="410"/>
      <c r="HN94" s="410"/>
      <c r="HO94" s="410"/>
      <c r="HP94" s="410"/>
      <c r="HQ94" s="410"/>
      <c r="HR94" s="410"/>
      <c r="HS94" s="410"/>
      <c r="HT94" s="410"/>
      <c r="HU94" s="410"/>
      <c r="HV94" s="410"/>
      <c r="HW94" s="410"/>
      <c r="HX94" s="410"/>
      <c r="HY94" s="410"/>
      <c r="HZ94" s="410"/>
      <c r="IA94" s="410"/>
      <c r="IB94" s="410"/>
      <c r="IC94" s="410"/>
      <c r="ID94" s="410"/>
      <c r="IE94" s="410"/>
      <c r="IF94" s="410"/>
      <c r="IG94" s="410"/>
      <c r="IH94" s="410"/>
      <c r="II94" s="410"/>
      <c r="IJ94" s="410"/>
      <c r="IK94" s="410"/>
      <c r="IL94" s="410"/>
      <c r="IM94" s="410"/>
      <c r="IN94" s="410"/>
      <c r="IO94" s="410"/>
      <c r="IP94" s="410"/>
      <c r="IQ94" s="410"/>
      <c r="IR94" s="410"/>
      <c r="IS94" s="410"/>
      <c r="IT94" s="410"/>
      <c r="IU94" s="410"/>
      <c r="IV94" s="410"/>
    </row>
    <row r="95" spans="1:256" s="2" customFormat="1" ht="12.75" hidden="1" customHeight="1" outlineLevel="2">
      <c r="A95" s="14"/>
      <c r="B95" s="14"/>
      <c r="C95" s="27"/>
      <c r="D95" s="413"/>
      <c r="E95" s="261">
        <v>5</v>
      </c>
      <c r="F95" s="372"/>
      <c r="G95" s="269"/>
      <c r="H95" s="271"/>
      <c r="I95" s="271"/>
      <c r="J95" s="271"/>
      <c r="K95" s="270"/>
      <c r="L95" s="155">
        <f>IF(A2stdlife="n/a","n/a",IF(L$3&gt;(A2stdlife+$E95),(Input!$K$212*(1+rvanilla)^0.5)-SUM($K95:K95),(Input!$K$212*(1+rvanilla)^0.5)/A2stdlife))</f>
        <v>0.3271676994458817</v>
      </c>
      <c r="M95" s="155">
        <f>IF(A2stdlife="n/a","n/a",IF(M$3&gt;(A2stdlife+$E95),(Input!$K$212*(1+rvanilla)^0.5)-SUM($K95:L95),(Input!$K$212*(1+rvanilla)^0.5)/A2stdlife))</f>
        <v>0.3271676994458817</v>
      </c>
      <c r="N95" s="155">
        <f>IF(A2stdlife="n/a","n/a",IF(N$3&gt;(A2stdlife+$E95),(Input!$K$212*(1+rvanilla)^0.5)-SUM($K95:M95),(Input!$K$212*(1+rvanilla)^0.5)/A2stdlife))</f>
        <v>0.3271676994458817</v>
      </c>
      <c r="O95" s="155">
        <f>IF(A2stdlife="n/a","n/a",IF(O$3&gt;(A2stdlife+$E95),(Input!$K$212*(1+rvanilla)^0.5)-SUM($K95:N95),(Input!$K$212*(1+rvanilla)^0.5)/A2stdlife))</f>
        <v>0.3271676994458817</v>
      </c>
      <c r="P95" s="155">
        <f>IF(A2stdlife="n/a","n/a",IF(P$3&gt;(A2stdlife+$E95),(Input!$K$212*(1+rvanilla)^0.5)-SUM($K95:O95),(Input!$K$212*(1+rvanilla)^0.5)/A2stdlife))</f>
        <v>0.3271676994458817</v>
      </c>
      <c r="Q95" s="155">
        <f>IF(A2stdlife="n/a","n/a",IF(Q$3&gt;(A2stdlife+$E95),(Input!$K$212*(1+rvanilla)^0.5)-SUM($K95:P95),(Input!$K$212*(1+rvanilla)^0.5)/A2stdlife))</f>
        <v>0.3271676994458817</v>
      </c>
      <c r="R95" s="155">
        <f>IF(A2stdlife="n/a","n/a",IF(R$3&gt;(A2stdlife+$E95),(Input!$K$212*(1+rvanilla)^0.5)-SUM($K95:Q95),(Input!$K$212*(1+rvanilla)^0.5)/A2stdlife))</f>
        <v>0.3271676994458817</v>
      </c>
      <c r="S95" s="155">
        <f>IF(A2stdlife="n/a","n/a",IF(S$3&gt;(A2stdlife+$E95),(Input!$K$212*(1+rvanilla)^0.5)-SUM($K95:R95),(Input!$K$212*(1+rvanilla)^0.5)/A2stdlife))</f>
        <v>0.3271676994458817</v>
      </c>
      <c r="T95" s="155">
        <f>IF(A2stdlife="n/a","n/a",IF(T$3&gt;(A2stdlife+$E95),(Input!$K$212*(1+rvanilla)^0.5)-SUM($K95:S95),(Input!$K$212*(1+rvanilla)^0.5)/A2stdlife))</f>
        <v>0.3271676994458817</v>
      </c>
      <c r="U95" s="155">
        <f>IF(A2stdlife="n/a","n/a",IF(U$3&gt;(A2stdlife+$E95),(Input!$K$212*(1+rvanilla)^0.5)-SUM($K95:T95),(Input!$K$212*(1+rvanilla)^0.5)/A2stdlife))</f>
        <v>0.3271676994458817</v>
      </c>
      <c r="V95" s="155">
        <f>IF(A2stdlife="n/a","n/a",IF(V$3&gt;(A2stdlife+$E95),(Input!$K$212*(1+rvanilla)^0.5)-SUM($K95:U95),(Input!$K$212*(1+rvanilla)^0.5)/A2stdlife))</f>
        <v>0.3271676994458817</v>
      </c>
      <c r="W95" s="155">
        <f>IF(A2stdlife="n/a","n/a",IF(W$3&gt;(A2stdlife+$E95),(Input!$K$212*(1+rvanilla)^0.5)-SUM($K95:V95),(Input!$K$212*(1+rvanilla)^0.5)/A2stdlife))</f>
        <v>0.3271676994458817</v>
      </c>
      <c r="X95" s="155">
        <f>IF(A2stdlife="n/a","n/a",IF(X$3&gt;(A2stdlife+$E95),(Input!$K$212*(1+rvanilla)^0.5)-SUM($K95:W95),(Input!$K$212*(1+rvanilla)^0.5)/A2stdlife))</f>
        <v>0.3271676994458817</v>
      </c>
      <c r="Y95" s="155">
        <f>IF(A2stdlife="n/a","n/a",IF(Y$3&gt;(A2stdlife+$E95),(Input!$K$212*(1+rvanilla)^0.5)-SUM($K95:X95),(Input!$K$212*(1+rvanilla)^0.5)/A2stdlife))</f>
        <v>0.3271676994458817</v>
      </c>
      <c r="Z95" s="155">
        <f>IF(A2stdlife="n/a","n/a",IF(Z$3&gt;(A2stdlife+$E95),(Input!$K$212*(1+rvanilla)^0.5)-SUM($K95:Y95),(Input!$K$212*(1+rvanilla)^0.5)/A2stdlife))</f>
        <v>0.3271676994458817</v>
      </c>
      <c r="AA95" s="155">
        <f>IF(A2stdlife="n/a","n/a",IF(AA$3&gt;(A2stdlife+$E95),(Input!$K$212*(1+rvanilla)^0.5)-SUM($K95:Z95),(Input!$K$212*(1+rvanilla)^0.5)/A2stdlife))</f>
        <v>0.3271676994458817</v>
      </c>
      <c r="AB95" s="155">
        <f>IF(A2stdlife="n/a","n/a",IF(AB$3&gt;(A2stdlife+$E95),(Input!$K$212*(1+rvanilla)^0.5)-SUM($K95:AA95),(Input!$K$212*(1+rvanilla)^0.5)/A2stdlife))</f>
        <v>0.3271676994458817</v>
      </c>
      <c r="AC95" s="155">
        <f>IF(A2stdlife="n/a","n/a",IF(AC$3&gt;(A2stdlife+$E95),(Input!$K$212*(1+rvanilla)^0.5)-SUM($K95:AB95),(Input!$K$212*(1+rvanilla)^0.5)/A2stdlife))</f>
        <v>0.3271676994458817</v>
      </c>
      <c r="AD95" s="155">
        <f>IF(A2stdlife="n/a","n/a",IF(AD$3&gt;(A2stdlife+$E95),(Input!$K$212*(1+rvanilla)^0.5)-SUM($K95:AC95),(Input!$K$212*(1+rvanilla)^0.5)/A2stdlife))</f>
        <v>0.3271676994458817</v>
      </c>
      <c r="AE95" s="155">
        <f>IF(A2stdlife="n/a","n/a",IF(AE$3&gt;(A2stdlife+$E95),(Input!$K$212*(1+rvanilla)^0.5)-SUM($K95:AD95),(Input!$K$212*(1+rvanilla)^0.5)/A2stdlife))</f>
        <v>0.3271676994458817</v>
      </c>
      <c r="AF95" s="155">
        <f>IF(A2stdlife="n/a","n/a",IF(AF$3&gt;(A2stdlife+$E95),(Input!$K$212*(1+rvanilla)^0.5)-SUM($K95:AE95),(Input!$K$212*(1+rvanilla)^0.5)/A2stdlife))</f>
        <v>0.3271676994458817</v>
      </c>
      <c r="AG95" s="155">
        <f>IF(A2stdlife="n/a","n/a",IF(AG$3&gt;(A2stdlife+$E95),(Input!$K$212*(1+rvanilla)^0.5)-SUM($K95:AF95),(Input!$K$212*(1+rvanilla)^0.5)/A2stdlife))</f>
        <v>0.3271676994458817</v>
      </c>
      <c r="AH95" s="155">
        <f>IF(A2stdlife="n/a","n/a",IF(AH$3&gt;(A2stdlife+$E95),(Input!$K$212*(1+rvanilla)^0.5)-SUM($K95:AG95),(Input!$K$212*(1+rvanilla)^0.5)/A2stdlife))</f>
        <v>0.3271676994458817</v>
      </c>
      <c r="AI95" s="155">
        <f>IF(A2stdlife="n/a","n/a",IF(AI$3&gt;(A2stdlife+$E95),(Input!$K$212*(1+rvanilla)^0.5)-SUM($K95:AH95),(Input!$K$212*(1+rvanilla)^0.5)/A2stdlife))</f>
        <v>0.3271676994458817</v>
      </c>
      <c r="AJ95" s="155">
        <f>IF(A2stdlife="n/a","n/a",IF(AJ$3&gt;(A2stdlife+$E95),(Input!$K$212*(1+rvanilla)^0.5)-SUM($K95:AI95),(Input!$K$212*(1+rvanilla)^0.5)/A2stdlife))</f>
        <v>0.3271676994458817</v>
      </c>
      <c r="AK95" s="155">
        <f>IF(A2stdlife="n/a","n/a",IF(AK$3&gt;(A2stdlife+$E95),(Input!$K$212*(1+rvanilla)^0.5)-SUM($K95:AJ95),(Input!$K$212*(1+rvanilla)^0.5)/A2stdlife))</f>
        <v>0.3271676994458817</v>
      </c>
      <c r="AL95" s="155">
        <f>IF(A2stdlife="n/a","n/a",IF(AL$3&gt;(A2stdlife+$E95),(Input!$K$212*(1+rvanilla)^0.5)-SUM($K95:AK95),(Input!$K$212*(1+rvanilla)^0.5)/A2stdlife))</f>
        <v>0.3271676994458817</v>
      </c>
      <c r="AM95" s="155">
        <f>IF(A2stdlife="n/a","n/a",IF(AM$3&gt;(A2stdlife+$E95),(Input!$K$212*(1+rvanilla)^0.5)-SUM($K95:AL95),(Input!$K$212*(1+rvanilla)^0.5)/A2stdlife))</f>
        <v>0.3271676994458817</v>
      </c>
      <c r="AN95" s="155">
        <f>IF(A2stdlife="n/a","n/a",IF(AN$3&gt;(A2stdlife+$E95),(Input!$K$212*(1+rvanilla)^0.5)-SUM($K95:AM95),(Input!$K$212*(1+rvanilla)^0.5)/A2stdlife))</f>
        <v>0.3271676994458817</v>
      </c>
      <c r="AO95" s="155">
        <f>IF(A2stdlife="n/a","n/a",IF(AO$3&gt;(A2stdlife+$E95),(Input!$K$212*(1+rvanilla)^0.5)-SUM($K95:AN95),(Input!$K$212*(1+rvanilla)^0.5)/A2stdlife))</f>
        <v>0.3271676994458817</v>
      </c>
      <c r="AP95" s="155">
        <f>IF(A2stdlife="n/a","n/a",IF(AP$3&gt;(A2stdlife+$E95),(Input!$K$212*(1+rvanilla)^0.5)-SUM($K95:AO95),(Input!$K$212*(1+rvanilla)^0.5)/A2stdlife))</f>
        <v>0.3271676994458817</v>
      </c>
      <c r="AQ95" s="155">
        <f>IF(A2stdlife="n/a","n/a",IF(AQ$3&gt;(A2stdlife+$E95),(Input!$K$212*(1+rvanilla)^0.5)-SUM($K95:AP95),(Input!$K$212*(1+rvanilla)^0.5)/A2stdlife))</f>
        <v>0.3271676994458817</v>
      </c>
      <c r="AR95" s="155">
        <f>IF(A2stdlife="n/a","n/a",IF(AR$3&gt;(A2stdlife+$E95),(Input!$K$212*(1+rvanilla)^0.5)-SUM($K95:AQ95),(Input!$K$212*(1+rvanilla)^0.5)/A2stdlife))</f>
        <v>0.3271676994458817</v>
      </c>
      <c r="AS95" s="155">
        <f>IF(A2stdlife="n/a","n/a",IF(AS$3&gt;(A2stdlife+$E95),(Input!$K$212*(1+rvanilla)^0.5)-SUM($K95:AR95),(Input!$K$212*(1+rvanilla)^0.5)/A2stdlife))</f>
        <v>0.3271676994458817</v>
      </c>
      <c r="AT95" s="155">
        <f>IF(A2stdlife="n/a","n/a",IF(AT$3&gt;(A2stdlife+$E95),(Input!$K$212*(1+rvanilla)^0.5)-SUM($K95:AS95),(Input!$K$212*(1+rvanilla)^0.5)/A2stdlife))</f>
        <v>0.3271676994458817</v>
      </c>
      <c r="AU95" s="155">
        <f>IF(A2stdlife="n/a","n/a",IF(AU$3&gt;(A2stdlife+$E95),(Input!$K$212*(1+rvanilla)^0.5)-SUM($K95:AT95),(Input!$K$212*(1+rvanilla)^0.5)/A2stdlife))</f>
        <v>0.3271676994458817</v>
      </c>
      <c r="AV95" s="155">
        <f>IF(A2stdlife="n/a","n/a",IF(AV$3&gt;(A2stdlife+$E95),(Input!$K$212*(1+rvanilla)^0.5)-SUM($K95:AU95),(Input!$K$212*(1+rvanilla)^0.5)/A2stdlife))</f>
        <v>0.3271676994458817</v>
      </c>
      <c r="AW95" s="155">
        <f>IF(A2stdlife="n/a","n/a",IF(AW$3&gt;(A2stdlife+$E95),(Input!$K$212*(1+rvanilla)^0.5)-SUM($K95:AV95),(Input!$K$212*(1+rvanilla)^0.5)/A2stdlife))</f>
        <v>0.3271676994458817</v>
      </c>
      <c r="AX95" s="155">
        <f>IF(A2stdlife="n/a","n/a",IF(AX$3&gt;(A2stdlife+$E95),(Input!$K$212*(1+rvanilla)^0.5)-SUM($K95:AW95),(Input!$K$212*(1+rvanilla)^0.5)/A2stdlife))</f>
        <v>0.3271676994458817</v>
      </c>
      <c r="AY95" s="155">
        <f>IF(A2stdlife="n/a","n/a",IF(AY$3&gt;(A2stdlife+$E95),(Input!$K$212*(1+rvanilla)^0.5)-SUM($K95:AX95),(Input!$K$212*(1+rvanilla)^0.5)/A2stdlife))</f>
        <v>0.3271676994458817</v>
      </c>
      <c r="AZ95" s="155">
        <f>IF(A2stdlife="n/a","n/a",IF(AZ$3&gt;(A2stdlife+$E95),(Input!$K$212*(1+rvanilla)^0.5)-SUM($K95:AY95),(Input!$K$212*(1+rvanilla)^0.5)/A2stdlife))</f>
        <v>0.3271676994458817</v>
      </c>
      <c r="BA95" s="155">
        <f>IF(A2stdlife="n/a","n/a",IF(BA$3&gt;(A2stdlife+$E95),(Input!$K$212*(1+rvanilla)^0.5)-SUM($K95:AZ95),(Input!$K$212*(1+rvanilla)^0.5)/A2stdlife))</f>
        <v>0.3271676994458817</v>
      </c>
      <c r="BB95" s="155">
        <f>IF(A2stdlife="n/a","n/a",IF(BB$3&gt;(A2stdlife+$E95),(Input!$K$212*(1+rvanilla)^0.5)-SUM($K95:BA95),(Input!$K$212*(1+rvanilla)^0.5)/A2stdlife))</f>
        <v>0.3271676994458817</v>
      </c>
      <c r="BC95" s="155">
        <f>IF(A2stdlife="n/a","n/a",IF(BC$3&gt;(A2stdlife+$E95),(Input!$K$212*(1+rvanilla)^0.5)-SUM($K95:BB95),(Input!$K$212*(1+rvanilla)^0.5)/A2stdlife))</f>
        <v>0.3271676994458817</v>
      </c>
      <c r="BD95" s="155">
        <f>IF(A2stdlife="n/a","n/a",IF(BD$3&gt;(A2stdlife+$E95),(Input!$K$212*(1+rvanilla)^0.5)-SUM($K95:BC95),(Input!$K$212*(1+rvanilla)^0.5)/A2stdlife))</f>
        <v>0.3271676994458817</v>
      </c>
      <c r="BE95" s="155">
        <f>IF(A2stdlife="n/a","n/a",IF(BE$3&gt;(A2stdlife+$E95),(Input!$K$212*(1+rvanilla)^0.5)-SUM($K95:BD95),(Input!$K$212*(1+rvanilla)^0.5)/A2stdlife))</f>
        <v>-5.3290705182007514E-15</v>
      </c>
      <c r="BF95" s="155">
        <f>IF(A2stdlife="n/a","n/a",IF(BF$3&gt;(A2stdlife+$E95),(Input!$K$212*(1+rvanilla)^0.5)-SUM($K95:BE95),(Input!$K$212*(1+rvanilla)^0.5)/A2stdlife))</f>
        <v>0</v>
      </c>
      <c r="BG95" s="155">
        <f>IF(A2stdlife="n/a","n/a",IF(BG$3&gt;(A2stdlife+$E95),(Input!$K$212*(1+rvanilla)^0.5)-SUM($K95:BF95),(Input!$K$212*(1+rvanilla)^0.5)/A2stdlife))</f>
        <v>0</v>
      </c>
      <c r="BH95" s="155">
        <f>IF(A2stdlife="n/a","n/a",IF(BH$3&gt;(A2stdlife+$E95),(Input!$K$212*(1+rvanilla)^0.5)-SUM($K95:BG95),(Input!$K$212*(1+rvanilla)^0.5)/A2stdlife))</f>
        <v>0</v>
      </c>
      <c r="BI95" s="155">
        <f>IF(A2stdlife="n/a","n/a",IF(BI$3&gt;(A2stdlife+$E95),(Input!$K$212*(1+rvanilla)^0.5)-SUM($K95:BH95),(Input!$K$212*(1+rvanilla)^0.5)/A2stdlife))</f>
        <v>0</v>
      </c>
      <c r="BJ95" s="14"/>
      <c r="BK95" s="14"/>
      <c r="BL95" s="14"/>
      <c r="BM95" s="14"/>
      <c r="BN95" s="14"/>
      <c r="BO95" s="14"/>
      <c r="BP95" s="14"/>
      <c r="BQ95" s="14"/>
      <c r="BR95" s="14"/>
      <c r="BS95" s="14"/>
      <c r="BT95" s="14"/>
      <c r="BU95" s="14"/>
      <c r="BV95" s="14"/>
      <c r="BW95" s="14"/>
      <c r="BX95" s="14"/>
      <c r="BY95" s="14"/>
      <c r="BZ95" s="14"/>
      <c r="CA95" s="410"/>
      <c r="CB95" s="410"/>
      <c r="CC95" s="410"/>
      <c r="CD95" s="410"/>
      <c r="CE95" s="410"/>
      <c r="CF95" s="410"/>
      <c r="CG95" s="410"/>
      <c r="CH95" s="410"/>
      <c r="CI95" s="410"/>
      <c r="CJ95" s="410"/>
      <c r="CK95" s="410"/>
      <c r="CL95" s="410"/>
      <c r="CM95" s="410"/>
      <c r="CN95" s="410"/>
      <c r="CO95" s="410"/>
      <c r="CP95" s="410"/>
      <c r="CQ95" s="410"/>
      <c r="CR95" s="410"/>
      <c r="CS95" s="410"/>
      <c r="CT95" s="410"/>
      <c r="CU95" s="410"/>
      <c r="CV95" s="410"/>
      <c r="CW95" s="410"/>
      <c r="CX95" s="410"/>
      <c r="CY95" s="410"/>
      <c r="CZ95" s="410"/>
      <c r="DA95" s="410"/>
      <c r="DB95" s="410"/>
      <c r="DC95" s="410"/>
      <c r="DD95" s="410"/>
      <c r="DE95" s="410"/>
      <c r="DF95" s="410"/>
      <c r="DG95" s="410"/>
      <c r="DH95" s="410"/>
      <c r="DI95" s="410"/>
      <c r="DJ95" s="410"/>
      <c r="DK95" s="410"/>
      <c r="DL95" s="410"/>
      <c r="DM95" s="410"/>
      <c r="DN95" s="410"/>
      <c r="DO95" s="410"/>
      <c r="DP95" s="410"/>
      <c r="DQ95" s="410"/>
      <c r="DR95" s="410"/>
      <c r="DS95" s="410"/>
      <c r="DT95" s="410"/>
      <c r="DU95" s="410"/>
      <c r="DV95" s="410"/>
      <c r="DW95" s="410"/>
      <c r="DX95" s="410"/>
      <c r="DY95" s="410"/>
      <c r="DZ95" s="410"/>
      <c r="EA95" s="410"/>
      <c r="EB95" s="410"/>
      <c r="EC95" s="410"/>
      <c r="ED95" s="410"/>
      <c r="EE95" s="410"/>
      <c r="EF95" s="410"/>
      <c r="EG95" s="410"/>
      <c r="EH95" s="410"/>
      <c r="EI95" s="410"/>
      <c r="EJ95" s="410"/>
      <c r="EK95" s="410"/>
      <c r="EL95" s="410"/>
      <c r="EM95" s="410"/>
      <c r="EN95" s="410"/>
      <c r="EO95" s="410"/>
      <c r="EP95" s="410"/>
      <c r="EQ95" s="410"/>
      <c r="ER95" s="410"/>
      <c r="ES95" s="410"/>
      <c r="ET95" s="410"/>
      <c r="EU95" s="410"/>
      <c r="EV95" s="410"/>
      <c r="EW95" s="410"/>
      <c r="EX95" s="410"/>
      <c r="EY95" s="410"/>
      <c r="EZ95" s="410"/>
      <c r="FA95" s="410"/>
      <c r="FB95" s="410"/>
      <c r="FC95" s="410"/>
      <c r="FD95" s="410"/>
      <c r="FE95" s="410"/>
      <c r="FF95" s="410"/>
      <c r="FG95" s="410"/>
      <c r="FH95" s="410"/>
      <c r="FI95" s="410"/>
      <c r="FJ95" s="410"/>
      <c r="FK95" s="410"/>
      <c r="FL95" s="410"/>
      <c r="FM95" s="410"/>
      <c r="FN95" s="410"/>
      <c r="FO95" s="410"/>
      <c r="FP95" s="410"/>
      <c r="FQ95" s="410"/>
      <c r="FR95" s="410"/>
      <c r="FS95" s="410"/>
      <c r="FT95" s="410"/>
      <c r="FU95" s="410"/>
      <c r="FV95" s="410"/>
      <c r="FW95" s="410"/>
      <c r="FX95" s="410"/>
      <c r="FY95" s="410"/>
      <c r="FZ95" s="410"/>
      <c r="GA95" s="410"/>
      <c r="GB95" s="410"/>
      <c r="GC95" s="410"/>
      <c r="GD95" s="410"/>
      <c r="GE95" s="410"/>
      <c r="GF95" s="410"/>
      <c r="GG95" s="410"/>
      <c r="GH95" s="410"/>
      <c r="GI95" s="410"/>
      <c r="GJ95" s="410"/>
      <c r="GK95" s="410"/>
      <c r="GL95" s="410"/>
      <c r="GM95" s="410"/>
      <c r="GN95" s="410"/>
      <c r="GO95" s="410"/>
      <c r="GP95" s="410"/>
      <c r="GQ95" s="410"/>
      <c r="GR95" s="410"/>
      <c r="GS95" s="410"/>
      <c r="GT95" s="410"/>
      <c r="GU95" s="410"/>
      <c r="GV95" s="410"/>
      <c r="GW95" s="410"/>
      <c r="GX95" s="410"/>
      <c r="GY95" s="410"/>
      <c r="GZ95" s="410"/>
      <c r="HA95" s="410"/>
      <c r="HB95" s="410"/>
      <c r="HC95" s="410"/>
      <c r="HD95" s="410"/>
      <c r="HE95" s="410"/>
      <c r="HF95" s="410"/>
      <c r="HG95" s="410"/>
      <c r="HH95" s="410"/>
      <c r="HI95" s="410"/>
      <c r="HJ95" s="410"/>
      <c r="HK95" s="410"/>
      <c r="HL95" s="410"/>
      <c r="HM95" s="410"/>
      <c r="HN95" s="410"/>
      <c r="HO95" s="410"/>
      <c r="HP95" s="410"/>
      <c r="HQ95" s="410"/>
      <c r="HR95" s="410"/>
      <c r="HS95" s="410"/>
      <c r="HT95" s="410"/>
      <c r="HU95" s="410"/>
      <c r="HV95" s="410"/>
      <c r="HW95" s="410"/>
      <c r="HX95" s="410"/>
      <c r="HY95" s="410"/>
      <c r="HZ95" s="410"/>
      <c r="IA95" s="410"/>
      <c r="IB95" s="410"/>
      <c r="IC95" s="410"/>
      <c r="ID95" s="410"/>
      <c r="IE95" s="410"/>
      <c r="IF95" s="410"/>
      <c r="IG95" s="410"/>
      <c r="IH95" s="410"/>
      <c r="II95" s="410"/>
      <c r="IJ95" s="410"/>
      <c r="IK95" s="410"/>
      <c r="IL95" s="410"/>
      <c r="IM95" s="410"/>
      <c r="IN95" s="410"/>
      <c r="IO95" s="410"/>
      <c r="IP95" s="410"/>
      <c r="IQ95" s="410"/>
      <c r="IR95" s="410"/>
      <c r="IS95" s="410"/>
      <c r="IT95" s="410"/>
      <c r="IU95" s="410"/>
      <c r="IV95" s="410"/>
    </row>
    <row r="96" spans="1:256" s="2" customFormat="1" ht="12.75" hidden="1" customHeight="1" outlineLevel="2">
      <c r="A96" s="14"/>
      <c r="B96" s="14"/>
      <c r="C96" s="27"/>
      <c r="D96" s="413"/>
      <c r="E96" s="261">
        <v>6</v>
      </c>
      <c r="F96" s="372"/>
      <c r="G96" s="269"/>
      <c r="H96" s="271"/>
      <c r="I96" s="271"/>
      <c r="J96" s="271"/>
      <c r="K96" s="271"/>
      <c r="L96" s="270"/>
      <c r="M96" s="155">
        <f>IF(A2stdlife="n/a","n/a",IF(M$3&gt;(A2stdlife+$E96),(Input!$L$212*(1+rvanilla)^0.5)-SUM($L96:L96),(Input!$L$212*(1+rvanilla)^0.5)/A2stdlife))</f>
        <v>0</v>
      </c>
      <c r="N96" s="155">
        <f>IF(A2stdlife="n/a","n/a",IF(N$3&gt;(A2stdlife+$E96),(Input!$L$212*(1+rvanilla)^0.5)-SUM($L96:M96),(Input!$L$212*(1+rvanilla)^0.5)/A2stdlife))</f>
        <v>0</v>
      </c>
      <c r="O96" s="155">
        <f>IF(A2stdlife="n/a","n/a",IF(O$3&gt;(A2stdlife+$E96),(Input!$L$212*(1+rvanilla)^0.5)-SUM($L96:N96),(Input!$L$212*(1+rvanilla)^0.5)/A2stdlife))</f>
        <v>0</v>
      </c>
      <c r="P96" s="155">
        <f>IF(A2stdlife="n/a","n/a",IF(P$3&gt;(A2stdlife+$E96),(Input!$L$212*(1+rvanilla)^0.5)-SUM($L96:O96),(Input!$L$212*(1+rvanilla)^0.5)/A2stdlife))</f>
        <v>0</v>
      </c>
      <c r="Q96" s="155">
        <f>IF(A2stdlife="n/a","n/a",IF(Q$3&gt;(A2stdlife+$E96),(Input!$L$212*(1+rvanilla)^0.5)-SUM($L96:P96),(Input!$L$212*(1+rvanilla)^0.5)/A2stdlife))</f>
        <v>0</v>
      </c>
      <c r="R96" s="155">
        <f>IF(A2stdlife="n/a","n/a",IF(R$3&gt;(A2stdlife+$E96),(Input!$L$212*(1+rvanilla)^0.5)-SUM($L96:Q96),(Input!$L$212*(1+rvanilla)^0.5)/A2stdlife))</f>
        <v>0</v>
      </c>
      <c r="S96" s="155">
        <f>IF(A2stdlife="n/a","n/a",IF(S$3&gt;(A2stdlife+$E96),(Input!$L$212*(1+rvanilla)^0.5)-SUM($L96:R96),(Input!$L$212*(1+rvanilla)^0.5)/A2stdlife))</f>
        <v>0</v>
      </c>
      <c r="T96" s="155">
        <f>IF(A2stdlife="n/a","n/a",IF(T$3&gt;(A2stdlife+$E96),(Input!$L$212*(1+rvanilla)^0.5)-SUM($L96:S96),(Input!$L$212*(1+rvanilla)^0.5)/A2stdlife))</f>
        <v>0</v>
      </c>
      <c r="U96" s="155">
        <f>IF(A2stdlife="n/a","n/a",IF(U$3&gt;(A2stdlife+$E96),(Input!$L$212*(1+rvanilla)^0.5)-SUM($L96:T96),(Input!$L$212*(1+rvanilla)^0.5)/A2stdlife))</f>
        <v>0</v>
      </c>
      <c r="V96" s="155">
        <f>IF(A2stdlife="n/a","n/a",IF(V$3&gt;(A2stdlife+$E96),(Input!$L$212*(1+rvanilla)^0.5)-SUM($L96:U96),(Input!$L$212*(1+rvanilla)^0.5)/A2stdlife))</f>
        <v>0</v>
      </c>
      <c r="W96" s="155">
        <f>IF(A2stdlife="n/a","n/a",IF(W$3&gt;(A2stdlife+$E96),(Input!$L$212*(1+rvanilla)^0.5)-SUM($L96:V96),(Input!$L$212*(1+rvanilla)^0.5)/A2stdlife))</f>
        <v>0</v>
      </c>
      <c r="X96" s="155">
        <f>IF(A2stdlife="n/a","n/a",IF(X$3&gt;(A2stdlife+$E96),(Input!$L$212*(1+rvanilla)^0.5)-SUM($L96:W96),(Input!$L$212*(1+rvanilla)^0.5)/A2stdlife))</f>
        <v>0</v>
      </c>
      <c r="Y96" s="155">
        <f>IF(A2stdlife="n/a","n/a",IF(Y$3&gt;(A2stdlife+$E96),(Input!$L$212*(1+rvanilla)^0.5)-SUM($L96:X96),(Input!$L$212*(1+rvanilla)^0.5)/A2stdlife))</f>
        <v>0</v>
      </c>
      <c r="Z96" s="155">
        <f>IF(A2stdlife="n/a","n/a",IF(Z$3&gt;(A2stdlife+$E96),(Input!$L$212*(1+rvanilla)^0.5)-SUM($L96:Y96),(Input!$L$212*(1+rvanilla)^0.5)/A2stdlife))</f>
        <v>0</v>
      </c>
      <c r="AA96" s="155">
        <f>IF(A2stdlife="n/a","n/a",IF(AA$3&gt;(A2stdlife+$E96),(Input!$L$212*(1+rvanilla)^0.5)-SUM($L96:Z96),(Input!$L$212*(1+rvanilla)^0.5)/A2stdlife))</f>
        <v>0</v>
      </c>
      <c r="AB96" s="155">
        <f>IF(A2stdlife="n/a","n/a",IF(AB$3&gt;(A2stdlife+$E96),(Input!$L$212*(1+rvanilla)^0.5)-SUM($L96:AA96),(Input!$L$212*(1+rvanilla)^0.5)/A2stdlife))</f>
        <v>0</v>
      </c>
      <c r="AC96" s="155">
        <f>IF(A2stdlife="n/a","n/a",IF(AC$3&gt;(A2stdlife+$E96),(Input!$L$212*(1+rvanilla)^0.5)-SUM($L96:AB96),(Input!$L$212*(1+rvanilla)^0.5)/A2stdlife))</f>
        <v>0</v>
      </c>
      <c r="AD96" s="155">
        <f>IF(A2stdlife="n/a","n/a",IF(AD$3&gt;(A2stdlife+$E96),(Input!$L$212*(1+rvanilla)^0.5)-SUM($L96:AC96),(Input!$L$212*(1+rvanilla)^0.5)/A2stdlife))</f>
        <v>0</v>
      </c>
      <c r="AE96" s="155">
        <f>IF(A2stdlife="n/a","n/a",IF(AE$3&gt;(A2stdlife+$E96),(Input!$L$212*(1+rvanilla)^0.5)-SUM($L96:AD96),(Input!$L$212*(1+rvanilla)^0.5)/A2stdlife))</f>
        <v>0</v>
      </c>
      <c r="AF96" s="155">
        <f>IF(A2stdlife="n/a","n/a",IF(AF$3&gt;(A2stdlife+$E96),(Input!$L$212*(1+rvanilla)^0.5)-SUM($L96:AE96),(Input!$L$212*(1+rvanilla)^0.5)/A2stdlife))</f>
        <v>0</v>
      </c>
      <c r="AG96" s="155">
        <f>IF(A2stdlife="n/a","n/a",IF(AG$3&gt;(A2stdlife+$E96),(Input!$L$212*(1+rvanilla)^0.5)-SUM($L96:AF96),(Input!$L$212*(1+rvanilla)^0.5)/A2stdlife))</f>
        <v>0</v>
      </c>
      <c r="AH96" s="155">
        <f>IF(A2stdlife="n/a","n/a",IF(AH$3&gt;(A2stdlife+$E96),(Input!$L$212*(1+rvanilla)^0.5)-SUM($L96:AG96),(Input!$L$212*(1+rvanilla)^0.5)/A2stdlife))</f>
        <v>0</v>
      </c>
      <c r="AI96" s="155">
        <f>IF(A2stdlife="n/a","n/a",IF(AI$3&gt;(A2stdlife+$E96),(Input!$L$212*(1+rvanilla)^0.5)-SUM($L96:AH96),(Input!$L$212*(1+rvanilla)^0.5)/A2stdlife))</f>
        <v>0</v>
      </c>
      <c r="AJ96" s="155">
        <f>IF(A2stdlife="n/a","n/a",IF(AJ$3&gt;(A2stdlife+$E96),(Input!$L$212*(1+rvanilla)^0.5)-SUM($L96:AI96),(Input!$L$212*(1+rvanilla)^0.5)/A2stdlife))</f>
        <v>0</v>
      </c>
      <c r="AK96" s="155">
        <f>IF(A2stdlife="n/a","n/a",IF(AK$3&gt;(A2stdlife+$E96),(Input!$L$212*(1+rvanilla)^0.5)-SUM($L96:AJ96),(Input!$L$212*(1+rvanilla)^0.5)/A2stdlife))</f>
        <v>0</v>
      </c>
      <c r="AL96" s="155">
        <f>IF(A2stdlife="n/a","n/a",IF(AL$3&gt;(A2stdlife+$E96),(Input!$L$212*(1+rvanilla)^0.5)-SUM($L96:AK96),(Input!$L$212*(1+rvanilla)^0.5)/A2stdlife))</f>
        <v>0</v>
      </c>
      <c r="AM96" s="155">
        <f>IF(A2stdlife="n/a","n/a",IF(AM$3&gt;(A2stdlife+$E96),(Input!$L$212*(1+rvanilla)^0.5)-SUM($L96:AL96),(Input!$L$212*(1+rvanilla)^0.5)/A2stdlife))</f>
        <v>0</v>
      </c>
      <c r="AN96" s="155">
        <f>IF(A2stdlife="n/a","n/a",IF(AN$3&gt;(A2stdlife+$E96),(Input!$L$212*(1+rvanilla)^0.5)-SUM($L96:AM96),(Input!$L$212*(1+rvanilla)^0.5)/A2stdlife))</f>
        <v>0</v>
      </c>
      <c r="AO96" s="155">
        <f>IF(A2stdlife="n/a","n/a",IF(AO$3&gt;(A2stdlife+$E96),(Input!$L$212*(1+rvanilla)^0.5)-SUM($L96:AN96),(Input!$L$212*(1+rvanilla)^0.5)/A2stdlife))</f>
        <v>0</v>
      </c>
      <c r="AP96" s="155">
        <f>IF(A2stdlife="n/a","n/a",IF(AP$3&gt;(A2stdlife+$E96),(Input!$L$212*(1+rvanilla)^0.5)-SUM($L96:AO96),(Input!$L$212*(1+rvanilla)^0.5)/A2stdlife))</f>
        <v>0</v>
      </c>
      <c r="AQ96" s="155">
        <f>IF(A2stdlife="n/a","n/a",IF(AQ$3&gt;(A2stdlife+$E96),(Input!$L$212*(1+rvanilla)^0.5)-SUM($L96:AP96),(Input!$L$212*(1+rvanilla)^0.5)/A2stdlife))</f>
        <v>0</v>
      </c>
      <c r="AR96" s="155">
        <f>IF(A2stdlife="n/a","n/a",IF(AR$3&gt;(A2stdlife+$E96),(Input!$L$212*(1+rvanilla)^0.5)-SUM($L96:AQ96),(Input!$L$212*(1+rvanilla)^0.5)/A2stdlife))</f>
        <v>0</v>
      </c>
      <c r="AS96" s="155">
        <f>IF(A2stdlife="n/a","n/a",IF(AS$3&gt;(A2stdlife+$E96),(Input!$L$212*(1+rvanilla)^0.5)-SUM($L96:AR96),(Input!$L$212*(1+rvanilla)^0.5)/A2stdlife))</f>
        <v>0</v>
      </c>
      <c r="AT96" s="155">
        <f>IF(A2stdlife="n/a","n/a",IF(AT$3&gt;(A2stdlife+$E96),(Input!$L$212*(1+rvanilla)^0.5)-SUM($L96:AS96),(Input!$L$212*(1+rvanilla)^0.5)/A2stdlife))</f>
        <v>0</v>
      </c>
      <c r="AU96" s="155">
        <f>IF(A2stdlife="n/a","n/a",IF(AU$3&gt;(A2stdlife+$E96),(Input!$L$212*(1+rvanilla)^0.5)-SUM($L96:AT96),(Input!$L$212*(1+rvanilla)^0.5)/A2stdlife))</f>
        <v>0</v>
      </c>
      <c r="AV96" s="155">
        <f>IF(A2stdlife="n/a","n/a",IF(AV$3&gt;(A2stdlife+$E96),(Input!$L$212*(1+rvanilla)^0.5)-SUM($L96:AU96),(Input!$L$212*(1+rvanilla)^0.5)/A2stdlife))</f>
        <v>0</v>
      </c>
      <c r="AW96" s="155">
        <f>IF(A2stdlife="n/a","n/a",IF(AW$3&gt;(A2stdlife+$E96),(Input!$L$212*(1+rvanilla)^0.5)-SUM($L96:AV96),(Input!$L$212*(1+rvanilla)^0.5)/A2stdlife))</f>
        <v>0</v>
      </c>
      <c r="AX96" s="155">
        <f>IF(A2stdlife="n/a","n/a",IF(AX$3&gt;(A2stdlife+$E96),(Input!$L$212*(1+rvanilla)^0.5)-SUM($L96:AW96),(Input!$L$212*(1+rvanilla)^0.5)/A2stdlife))</f>
        <v>0</v>
      </c>
      <c r="AY96" s="155">
        <f>IF(A2stdlife="n/a","n/a",IF(AY$3&gt;(A2stdlife+$E96),(Input!$L$212*(1+rvanilla)^0.5)-SUM($L96:AX96),(Input!$L$212*(1+rvanilla)^0.5)/A2stdlife))</f>
        <v>0</v>
      </c>
      <c r="AZ96" s="155">
        <f>IF(A2stdlife="n/a","n/a",IF(AZ$3&gt;(A2stdlife+$E96),(Input!$L$212*(1+rvanilla)^0.5)-SUM($L96:AY96),(Input!$L$212*(1+rvanilla)^0.5)/A2stdlife))</f>
        <v>0</v>
      </c>
      <c r="BA96" s="155">
        <f>IF(A2stdlife="n/a","n/a",IF(BA$3&gt;(A2stdlife+$E96),(Input!$L$212*(1+rvanilla)^0.5)-SUM($L96:AZ96),(Input!$L$212*(1+rvanilla)^0.5)/A2stdlife))</f>
        <v>0</v>
      </c>
      <c r="BB96" s="155">
        <f>IF(A2stdlife="n/a","n/a",IF(BB$3&gt;(A2stdlife+$E96),(Input!$L$212*(1+rvanilla)^0.5)-SUM($L96:BA96),(Input!$L$212*(1+rvanilla)^0.5)/A2stdlife))</f>
        <v>0</v>
      </c>
      <c r="BC96" s="155">
        <f>IF(A2stdlife="n/a","n/a",IF(BC$3&gt;(A2stdlife+$E96),(Input!$L$212*(1+rvanilla)^0.5)-SUM($L96:BB96),(Input!$L$212*(1+rvanilla)^0.5)/A2stdlife))</f>
        <v>0</v>
      </c>
      <c r="BD96" s="155">
        <f>IF(A2stdlife="n/a","n/a",IF(BD$3&gt;(A2stdlife+$E96),(Input!$L$212*(1+rvanilla)^0.5)-SUM($L96:BC96),(Input!$L$212*(1+rvanilla)^0.5)/A2stdlife))</f>
        <v>0</v>
      </c>
      <c r="BE96" s="155">
        <f>IF(A2stdlife="n/a","n/a",IF(BE$3&gt;(A2stdlife+$E96),(Input!$L$212*(1+rvanilla)^0.5)-SUM($L96:BD96),(Input!$L$212*(1+rvanilla)^0.5)/A2stdlife))</f>
        <v>0</v>
      </c>
      <c r="BF96" s="155">
        <f>IF(A2stdlife="n/a","n/a",IF(BF$3&gt;(A2stdlife+$E96),(Input!$L$212*(1+rvanilla)^0.5)-SUM($L96:BE96),(Input!$L$212*(1+rvanilla)^0.5)/A2stdlife))</f>
        <v>0</v>
      </c>
      <c r="BG96" s="155">
        <f>IF(A2stdlife="n/a","n/a",IF(BG$3&gt;(A2stdlife+$E96),(Input!$L$212*(1+rvanilla)^0.5)-SUM($L96:BF96),(Input!$L$212*(1+rvanilla)^0.5)/A2stdlife))</f>
        <v>0</v>
      </c>
      <c r="BH96" s="155">
        <f>IF(A2stdlife="n/a","n/a",IF(BH$3&gt;(A2stdlife+$E96),(Input!$L$212*(1+rvanilla)^0.5)-SUM($L96:BG96),(Input!$L$212*(1+rvanilla)^0.5)/A2stdlife))</f>
        <v>0</v>
      </c>
      <c r="BI96" s="155">
        <f>IF(A2stdlife="n/a","n/a",IF(BI$3&gt;(A2stdlife+$E96),(Input!$L$212*(1+rvanilla)^0.5)-SUM($L96:BH96),(Input!$L$212*(1+rvanilla)^0.5)/A2stdlife))</f>
        <v>0</v>
      </c>
      <c r="BJ96" s="14"/>
      <c r="BK96" s="14"/>
      <c r="BL96" s="14"/>
      <c r="BM96" s="14"/>
      <c r="BN96" s="14"/>
      <c r="BO96" s="14"/>
      <c r="BP96" s="14"/>
      <c r="BQ96" s="14"/>
      <c r="BR96" s="14"/>
      <c r="BS96" s="14"/>
      <c r="BT96" s="14"/>
      <c r="BU96" s="14"/>
      <c r="BV96" s="14"/>
      <c r="BW96" s="14"/>
      <c r="BX96" s="14"/>
      <c r="BY96" s="14"/>
      <c r="BZ96" s="14"/>
      <c r="CA96" s="410"/>
      <c r="CB96" s="410"/>
      <c r="CC96" s="410"/>
      <c r="CD96" s="410"/>
      <c r="CE96" s="410"/>
      <c r="CF96" s="410"/>
      <c r="CG96" s="410"/>
      <c r="CH96" s="410"/>
      <c r="CI96" s="410"/>
      <c r="CJ96" s="410"/>
      <c r="CK96" s="410"/>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c r="FC96" s="410"/>
      <c r="FD96" s="410"/>
      <c r="FE96" s="410"/>
      <c r="FF96" s="410"/>
      <c r="FG96" s="410"/>
      <c r="FH96" s="410"/>
      <c r="FI96" s="410"/>
      <c r="FJ96" s="410"/>
      <c r="FK96" s="410"/>
      <c r="FL96" s="410"/>
      <c r="FM96" s="410"/>
      <c r="FN96" s="410"/>
      <c r="FO96" s="410"/>
      <c r="FP96" s="410"/>
      <c r="FQ96" s="410"/>
      <c r="FR96" s="410"/>
      <c r="FS96" s="410"/>
      <c r="FT96" s="410"/>
      <c r="FU96" s="410"/>
      <c r="FV96" s="410"/>
      <c r="FW96" s="410"/>
      <c r="FX96" s="410"/>
      <c r="FY96" s="410"/>
      <c r="FZ96" s="410"/>
      <c r="GA96" s="410"/>
      <c r="GB96" s="410"/>
      <c r="GC96" s="410"/>
      <c r="GD96" s="410"/>
      <c r="GE96" s="410"/>
      <c r="GF96" s="410"/>
      <c r="GG96" s="410"/>
      <c r="GH96" s="410"/>
      <c r="GI96" s="410"/>
      <c r="GJ96" s="410"/>
      <c r="GK96" s="410"/>
      <c r="GL96" s="410"/>
      <c r="GM96" s="410"/>
      <c r="GN96" s="410"/>
      <c r="GO96" s="410"/>
      <c r="GP96" s="410"/>
      <c r="GQ96" s="410"/>
      <c r="GR96" s="410"/>
      <c r="GS96" s="410"/>
      <c r="GT96" s="410"/>
      <c r="GU96" s="410"/>
      <c r="GV96" s="410"/>
      <c r="GW96" s="410"/>
      <c r="GX96" s="410"/>
      <c r="GY96" s="410"/>
      <c r="GZ96" s="410"/>
      <c r="HA96" s="410"/>
      <c r="HB96" s="410"/>
      <c r="HC96" s="410"/>
      <c r="HD96" s="410"/>
      <c r="HE96" s="410"/>
      <c r="HF96" s="410"/>
      <c r="HG96" s="410"/>
      <c r="HH96" s="410"/>
      <c r="HI96" s="410"/>
      <c r="HJ96" s="410"/>
      <c r="HK96" s="410"/>
      <c r="HL96" s="410"/>
      <c r="HM96" s="410"/>
      <c r="HN96" s="410"/>
      <c r="HO96" s="410"/>
      <c r="HP96" s="410"/>
      <c r="HQ96" s="410"/>
      <c r="HR96" s="410"/>
      <c r="HS96" s="410"/>
      <c r="HT96" s="410"/>
      <c r="HU96" s="410"/>
      <c r="HV96" s="410"/>
      <c r="HW96" s="410"/>
      <c r="HX96" s="410"/>
      <c r="HY96" s="410"/>
      <c r="HZ96" s="410"/>
      <c r="IA96" s="410"/>
      <c r="IB96" s="410"/>
      <c r="IC96" s="410"/>
      <c r="ID96" s="410"/>
      <c r="IE96" s="410"/>
      <c r="IF96" s="410"/>
      <c r="IG96" s="410"/>
      <c r="IH96" s="410"/>
      <c r="II96" s="410"/>
      <c r="IJ96" s="410"/>
      <c r="IK96" s="410"/>
      <c r="IL96" s="410"/>
      <c r="IM96" s="410"/>
      <c r="IN96" s="410"/>
      <c r="IO96" s="410"/>
      <c r="IP96" s="410"/>
      <c r="IQ96" s="410"/>
      <c r="IR96" s="410"/>
      <c r="IS96" s="410"/>
      <c r="IT96" s="410"/>
      <c r="IU96" s="410"/>
      <c r="IV96" s="410"/>
    </row>
    <row r="97" spans="1:256" s="2" customFormat="1" ht="12.75" hidden="1" customHeight="1" outlineLevel="2">
      <c r="A97" s="14"/>
      <c r="B97" s="14"/>
      <c r="C97" s="27"/>
      <c r="D97" s="413"/>
      <c r="E97" s="261">
        <v>7</v>
      </c>
      <c r="F97" s="372"/>
      <c r="G97" s="269"/>
      <c r="H97" s="271"/>
      <c r="I97" s="271"/>
      <c r="J97" s="271"/>
      <c r="K97" s="271"/>
      <c r="L97" s="271"/>
      <c r="M97" s="270"/>
      <c r="N97" s="155">
        <f>IF(A2stdlife="n/a","n/a",IF(N$3&gt;(A2stdlife+$E97),(Input!$M$212*(1+rvanilla)^0.5)-SUM($M97:M97),(Input!$M$212*(1+rvanilla)^0.5)/A2stdlife))</f>
        <v>0</v>
      </c>
      <c r="O97" s="155">
        <f>IF(A2stdlife="n/a","n/a",IF(O$3&gt;(A2stdlife+$E97),(Input!$M$212*(1+rvanilla)^0.5)-SUM($M97:N97),(Input!$M$212*(1+rvanilla)^0.5)/A2stdlife))</f>
        <v>0</v>
      </c>
      <c r="P97" s="155">
        <f>IF(A2stdlife="n/a","n/a",IF(P$3&gt;(A2stdlife+$E97),(Input!$M$212*(1+rvanilla)^0.5)-SUM($M97:O97),(Input!$M$212*(1+rvanilla)^0.5)/A2stdlife))</f>
        <v>0</v>
      </c>
      <c r="Q97" s="155">
        <f>IF(A2stdlife="n/a","n/a",IF(Q$3&gt;(A2stdlife+$E97),(Input!$M$212*(1+rvanilla)^0.5)-SUM($M97:P97),(Input!$M$212*(1+rvanilla)^0.5)/A2stdlife))</f>
        <v>0</v>
      </c>
      <c r="R97" s="155">
        <f>IF(A2stdlife="n/a","n/a",IF(R$3&gt;(A2stdlife+$E97),(Input!$M$212*(1+rvanilla)^0.5)-SUM($M97:Q97),(Input!$M$212*(1+rvanilla)^0.5)/A2stdlife))</f>
        <v>0</v>
      </c>
      <c r="S97" s="155">
        <f>IF(A2stdlife="n/a","n/a",IF(S$3&gt;(A2stdlife+$E97),(Input!$M$212*(1+rvanilla)^0.5)-SUM($M97:R97),(Input!$M$212*(1+rvanilla)^0.5)/A2stdlife))</f>
        <v>0</v>
      </c>
      <c r="T97" s="155">
        <f>IF(A2stdlife="n/a","n/a",IF(T$3&gt;(A2stdlife+$E97),(Input!$M$212*(1+rvanilla)^0.5)-SUM($M97:S97),(Input!$M$212*(1+rvanilla)^0.5)/A2stdlife))</f>
        <v>0</v>
      </c>
      <c r="U97" s="155">
        <f>IF(A2stdlife="n/a","n/a",IF(U$3&gt;(A2stdlife+$E97),(Input!$M$212*(1+rvanilla)^0.5)-SUM($M97:T97),(Input!$M$212*(1+rvanilla)^0.5)/A2stdlife))</f>
        <v>0</v>
      </c>
      <c r="V97" s="155">
        <f>IF(A2stdlife="n/a","n/a",IF(V$3&gt;(A2stdlife+$E97),(Input!$M$212*(1+rvanilla)^0.5)-SUM($M97:U97),(Input!$M$212*(1+rvanilla)^0.5)/A2stdlife))</f>
        <v>0</v>
      </c>
      <c r="W97" s="155">
        <f>IF(A2stdlife="n/a","n/a",IF(W$3&gt;(A2stdlife+$E97),(Input!$M$212*(1+rvanilla)^0.5)-SUM($M97:V97),(Input!$M$212*(1+rvanilla)^0.5)/A2stdlife))</f>
        <v>0</v>
      </c>
      <c r="X97" s="155">
        <f>IF(A2stdlife="n/a","n/a",IF(X$3&gt;(A2stdlife+$E97),(Input!$M$212*(1+rvanilla)^0.5)-SUM($M97:W97),(Input!$M$212*(1+rvanilla)^0.5)/A2stdlife))</f>
        <v>0</v>
      </c>
      <c r="Y97" s="155">
        <f>IF(A2stdlife="n/a","n/a",IF(Y$3&gt;(A2stdlife+$E97),(Input!$M$212*(1+rvanilla)^0.5)-SUM($M97:X97),(Input!$M$212*(1+rvanilla)^0.5)/A2stdlife))</f>
        <v>0</v>
      </c>
      <c r="Z97" s="155">
        <f>IF(A2stdlife="n/a","n/a",IF(Z$3&gt;(A2stdlife+$E97),(Input!$M$212*(1+rvanilla)^0.5)-SUM($M97:Y97),(Input!$M$212*(1+rvanilla)^0.5)/A2stdlife))</f>
        <v>0</v>
      </c>
      <c r="AA97" s="155">
        <f>IF(A2stdlife="n/a","n/a",IF(AA$3&gt;(A2stdlife+$E97),(Input!$M$212*(1+rvanilla)^0.5)-SUM($M97:Z97),(Input!$M$212*(1+rvanilla)^0.5)/A2stdlife))</f>
        <v>0</v>
      </c>
      <c r="AB97" s="155">
        <f>IF(A2stdlife="n/a","n/a",IF(AB$3&gt;(A2stdlife+$E97),(Input!$M$212*(1+rvanilla)^0.5)-SUM($M97:AA97),(Input!$M$212*(1+rvanilla)^0.5)/A2stdlife))</f>
        <v>0</v>
      </c>
      <c r="AC97" s="155">
        <f>IF(A2stdlife="n/a","n/a",IF(AC$3&gt;(A2stdlife+$E97),(Input!$M$212*(1+rvanilla)^0.5)-SUM($M97:AB97),(Input!$M$212*(1+rvanilla)^0.5)/A2stdlife))</f>
        <v>0</v>
      </c>
      <c r="AD97" s="155">
        <f>IF(A2stdlife="n/a","n/a",IF(AD$3&gt;(A2stdlife+$E97),(Input!$M$212*(1+rvanilla)^0.5)-SUM($M97:AC97),(Input!$M$212*(1+rvanilla)^0.5)/A2stdlife))</f>
        <v>0</v>
      </c>
      <c r="AE97" s="155">
        <f>IF(A2stdlife="n/a","n/a",IF(AE$3&gt;(A2stdlife+$E97),(Input!$M$212*(1+rvanilla)^0.5)-SUM($M97:AD97),(Input!$M$212*(1+rvanilla)^0.5)/A2stdlife))</f>
        <v>0</v>
      </c>
      <c r="AF97" s="155">
        <f>IF(A2stdlife="n/a","n/a",IF(AF$3&gt;(A2stdlife+$E97),(Input!$M$212*(1+rvanilla)^0.5)-SUM($M97:AE97),(Input!$M$212*(1+rvanilla)^0.5)/A2stdlife))</f>
        <v>0</v>
      </c>
      <c r="AG97" s="155">
        <f>IF(A2stdlife="n/a","n/a",IF(AG$3&gt;(A2stdlife+$E97),(Input!$M$212*(1+rvanilla)^0.5)-SUM($M97:AF97),(Input!$M$212*(1+rvanilla)^0.5)/A2stdlife))</f>
        <v>0</v>
      </c>
      <c r="AH97" s="155">
        <f>IF(A2stdlife="n/a","n/a",IF(AH$3&gt;(A2stdlife+$E97),(Input!$M$212*(1+rvanilla)^0.5)-SUM($M97:AG97),(Input!$M$212*(1+rvanilla)^0.5)/A2stdlife))</f>
        <v>0</v>
      </c>
      <c r="AI97" s="155">
        <f>IF(A2stdlife="n/a","n/a",IF(AI$3&gt;(A2stdlife+$E97),(Input!$M$212*(1+rvanilla)^0.5)-SUM($M97:AH97),(Input!$M$212*(1+rvanilla)^0.5)/A2stdlife))</f>
        <v>0</v>
      </c>
      <c r="AJ97" s="155">
        <f>IF(A2stdlife="n/a","n/a",IF(AJ$3&gt;(A2stdlife+$E97),(Input!$M$212*(1+rvanilla)^0.5)-SUM($M97:AI97),(Input!$M$212*(1+rvanilla)^0.5)/A2stdlife))</f>
        <v>0</v>
      </c>
      <c r="AK97" s="155">
        <f>IF(A2stdlife="n/a","n/a",IF(AK$3&gt;(A2stdlife+$E97),(Input!$M$212*(1+rvanilla)^0.5)-SUM($M97:AJ97),(Input!$M$212*(1+rvanilla)^0.5)/A2stdlife))</f>
        <v>0</v>
      </c>
      <c r="AL97" s="155">
        <f>IF(A2stdlife="n/a","n/a",IF(AL$3&gt;(A2stdlife+$E97),(Input!$M$212*(1+rvanilla)^0.5)-SUM($M97:AK97),(Input!$M$212*(1+rvanilla)^0.5)/A2stdlife))</f>
        <v>0</v>
      </c>
      <c r="AM97" s="155">
        <f>IF(A2stdlife="n/a","n/a",IF(AM$3&gt;(A2stdlife+$E97),(Input!$M$212*(1+rvanilla)^0.5)-SUM($M97:AL97),(Input!$M$212*(1+rvanilla)^0.5)/A2stdlife))</f>
        <v>0</v>
      </c>
      <c r="AN97" s="155">
        <f>IF(A2stdlife="n/a","n/a",IF(AN$3&gt;(A2stdlife+$E97),(Input!$M$212*(1+rvanilla)^0.5)-SUM($M97:AM97),(Input!$M$212*(1+rvanilla)^0.5)/A2stdlife))</f>
        <v>0</v>
      </c>
      <c r="AO97" s="155">
        <f>IF(A2stdlife="n/a","n/a",IF(AO$3&gt;(A2stdlife+$E97),(Input!$M$212*(1+rvanilla)^0.5)-SUM($M97:AN97),(Input!$M$212*(1+rvanilla)^0.5)/A2stdlife))</f>
        <v>0</v>
      </c>
      <c r="AP97" s="155">
        <f>IF(A2stdlife="n/a","n/a",IF(AP$3&gt;(A2stdlife+$E97),(Input!$M$212*(1+rvanilla)^0.5)-SUM($M97:AO97),(Input!$M$212*(1+rvanilla)^0.5)/A2stdlife))</f>
        <v>0</v>
      </c>
      <c r="AQ97" s="155">
        <f>IF(A2stdlife="n/a","n/a",IF(AQ$3&gt;(A2stdlife+$E97),(Input!$M$212*(1+rvanilla)^0.5)-SUM($M97:AP97),(Input!$M$212*(1+rvanilla)^0.5)/A2stdlife))</f>
        <v>0</v>
      </c>
      <c r="AR97" s="155">
        <f>IF(A2stdlife="n/a","n/a",IF(AR$3&gt;(A2stdlife+$E97),(Input!$M$212*(1+rvanilla)^0.5)-SUM($M97:AQ97),(Input!$M$212*(1+rvanilla)^0.5)/A2stdlife))</f>
        <v>0</v>
      </c>
      <c r="AS97" s="155">
        <f>IF(A2stdlife="n/a","n/a",IF(AS$3&gt;(A2stdlife+$E97),(Input!$M$212*(1+rvanilla)^0.5)-SUM($M97:AR97),(Input!$M$212*(1+rvanilla)^0.5)/A2stdlife))</f>
        <v>0</v>
      </c>
      <c r="AT97" s="155">
        <f>IF(A2stdlife="n/a","n/a",IF(AT$3&gt;(A2stdlife+$E97),(Input!$M$212*(1+rvanilla)^0.5)-SUM($M97:AS97),(Input!$M$212*(1+rvanilla)^0.5)/A2stdlife))</f>
        <v>0</v>
      </c>
      <c r="AU97" s="155">
        <f>IF(A2stdlife="n/a","n/a",IF(AU$3&gt;(A2stdlife+$E97),(Input!$M$212*(1+rvanilla)^0.5)-SUM($M97:AT97),(Input!$M$212*(1+rvanilla)^0.5)/A2stdlife))</f>
        <v>0</v>
      </c>
      <c r="AV97" s="155">
        <f>IF(A2stdlife="n/a","n/a",IF(AV$3&gt;(A2stdlife+$E97),(Input!$M$212*(1+rvanilla)^0.5)-SUM($M97:AU97),(Input!$M$212*(1+rvanilla)^0.5)/A2stdlife))</f>
        <v>0</v>
      </c>
      <c r="AW97" s="155">
        <f>IF(A2stdlife="n/a","n/a",IF(AW$3&gt;(A2stdlife+$E97),(Input!$M$212*(1+rvanilla)^0.5)-SUM($M97:AV97),(Input!$M$212*(1+rvanilla)^0.5)/A2stdlife))</f>
        <v>0</v>
      </c>
      <c r="AX97" s="155">
        <f>IF(A2stdlife="n/a","n/a",IF(AX$3&gt;(A2stdlife+$E97),(Input!$M$212*(1+rvanilla)^0.5)-SUM($M97:AW97),(Input!$M$212*(1+rvanilla)^0.5)/A2stdlife))</f>
        <v>0</v>
      </c>
      <c r="AY97" s="155">
        <f>IF(A2stdlife="n/a","n/a",IF(AY$3&gt;(A2stdlife+$E97),(Input!$M$212*(1+rvanilla)^0.5)-SUM($M97:AX97),(Input!$M$212*(1+rvanilla)^0.5)/A2stdlife))</f>
        <v>0</v>
      </c>
      <c r="AZ97" s="155">
        <f>IF(A2stdlife="n/a","n/a",IF(AZ$3&gt;(A2stdlife+$E97),(Input!$M$212*(1+rvanilla)^0.5)-SUM($M97:AY97),(Input!$M$212*(1+rvanilla)^0.5)/A2stdlife))</f>
        <v>0</v>
      </c>
      <c r="BA97" s="155">
        <f>IF(A2stdlife="n/a","n/a",IF(BA$3&gt;(A2stdlife+$E97),(Input!$M$212*(1+rvanilla)^0.5)-SUM($M97:AZ97),(Input!$M$212*(1+rvanilla)^0.5)/A2stdlife))</f>
        <v>0</v>
      </c>
      <c r="BB97" s="155">
        <f>IF(A2stdlife="n/a","n/a",IF(BB$3&gt;(A2stdlife+$E97),(Input!$M$212*(1+rvanilla)^0.5)-SUM($M97:BA97),(Input!$M$212*(1+rvanilla)^0.5)/A2stdlife))</f>
        <v>0</v>
      </c>
      <c r="BC97" s="155">
        <f>IF(A2stdlife="n/a","n/a",IF(BC$3&gt;(A2stdlife+$E97),(Input!$M$212*(1+rvanilla)^0.5)-SUM($M97:BB97),(Input!$M$212*(1+rvanilla)^0.5)/A2stdlife))</f>
        <v>0</v>
      </c>
      <c r="BD97" s="155">
        <f>IF(A2stdlife="n/a","n/a",IF(BD$3&gt;(A2stdlife+$E97),(Input!$M$212*(1+rvanilla)^0.5)-SUM($M97:BC97),(Input!$M$212*(1+rvanilla)^0.5)/A2stdlife))</f>
        <v>0</v>
      </c>
      <c r="BE97" s="155">
        <f>IF(A2stdlife="n/a","n/a",IF(BE$3&gt;(A2stdlife+$E97),(Input!$M$212*(1+rvanilla)^0.5)-SUM($M97:BD97),(Input!$M$212*(1+rvanilla)^0.5)/A2stdlife))</f>
        <v>0</v>
      </c>
      <c r="BF97" s="155">
        <f>IF(A2stdlife="n/a","n/a",IF(BF$3&gt;(A2stdlife+$E97),(Input!$M$212*(1+rvanilla)^0.5)-SUM($M97:BE97),(Input!$M$212*(1+rvanilla)^0.5)/A2stdlife))</f>
        <v>0</v>
      </c>
      <c r="BG97" s="155">
        <f>IF(A2stdlife="n/a","n/a",IF(BG$3&gt;(A2stdlife+$E97),(Input!$M$212*(1+rvanilla)^0.5)-SUM($M97:BF97),(Input!$M$212*(1+rvanilla)^0.5)/A2stdlife))</f>
        <v>0</v>
      </c>
      <c r="BH97" s="155">
        <f>IF(A2stdlife="n/a","n/a",IF(BH$3&gt;(A2stdlife+$E97),(Input!$M$212*(1+rvanilla)^0.5)-SUM($M97:BG97),(Input!$M$212*(1+rvanilla)^0.5)/A2stdlife))</f>
        <v>0</v>
      </c>
      <c r="BI97" s="155">
        <f>IF(A2stdlife="n/a","n/a",IF(BI$3&gt;(A2stdlife+$E97),(Input!$M$212*(1+rvanilla)^0.5)-SUM($M97:BH97),(Input!$M$212*(1+rvanilla)^0.5)/A2stdlife))</f>
        <v>0</v>
      </c>
      <c r="BJ97" s="14"/>
      <c r="BK97" s="14"/>
      <c r="BL97" s="14"/>
      <c r="BM97" s="14"/>
      <c r="BN97" s="14"/>
      <c r="BO97" s="14"/>
      <c r="BP97" s="14"/>
      <c r="BQ97" s="14"/>
      <c r="BR97" s="14"/>
      <c r="BS97" s="14"/>
      <c r="BT97" s="14"/>
      <c r="BU97" s="14"/>
      <c r="BV97" s="14"/>
      <c r="BW97" s="14"/>
      <c r="BX97" s="14"/>
      <c r="BY97" s="14"/>
      <c r="BZ97" s="14"/>
      <c r="CA97" s="410"/>
      <c r="CB97" s="410"/>
      <c r="CC97" s="410"/>
      <c r="CD97" s="410"/>
      <c r="CE97" s="410"/>
      <c r="CF97" s="410"/>
      <c r="CG97" s="410"/>
      <c r="CH97" s="410"/>
      <c r="CI97" s="410"/>
      <c r="CJ97" s="410"/>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c r="FC97" s="410"/>
      <c r="FD97" s="410"/>
      <c r="FE97" s="410"/>
      <c r="FF97" s="410"/>
      <c r="FG97" s="410"/>
      <c r="FH97" s="410"/>
      <c r="FI97" s="410"/>
      <c r="FJ97" s="410"/>
      <c r="FK97" s="410"/>
      <c r="FL97" s="410"/>
      <c r="FM97" s="410"/>
      <c r="FN97" s="410"/>
      <c r="FO97" s="410"/>
      <c r="FP97" s="410"/>
      <c r="FQ97" s="410"/>
      <c r="FR97" s="410"/>
      <c r="FS97" s="410"/>
      <c r="FT97" s="410"/>
      <c r="FU97" s="410"/>
      <c r="FV97" s="410"/>
      <c r="FW97" s="410"/>
      <c r="FX97" s="410"/>
      <c r="FY97" s="410"/>
      <c r="FZ97" s="410"/>
      <c r="GA97" s="410"/>
      <c r="GB97" s="410"/>
      <c r="GC97" s="410"/>
      <c r="GD97" s="410"/>
      <c r="GE97" s="410"/>
      <c r="GF97" s="410"/>
      <c r="GG97" s="410"/>
      <c r="GH97" s="410"/>
      <c r="GI97" s="410"/>
      <c r="GJ97" s="410"/>
      <c r="GK97" s="410"/>
      <c r="GL97" s="410"/>
      <c r="GM97" s="410"/>
      <c r="GN97" s="410"/>
      <c r="GO97" s="410"/>
      <c r="GP97" s="410"/>
      <c r="GQ97" s="410"/>
      <c r="GR97" s="410"/>
      <c r="GS97" s="410"/>
      <c r="GT97" s="410"/>
      <c r="GU97" s="410"/>
      <c r="GV97" s="410"/>
      <c r="GW97" s="410"/>
      <c r="GX97" s="410"/>
      <c r="GY97" s="410"/>
      <c r="GZ97" s="410"/>
      <c r="HA97" s="410"/>
      <c r="HB97" s="410"/>
      <c r="HC97" s="410"/>
      <c r="HD97" s="410"/>
      <c r="HE97" s="410"/>
      <c r="HF97" s="410"/>
      <c r="HG97" s="410"/>
      <c r="HH97" s="410"/>
      <c r="HI97" s="410"/>
      <c r="HJ97" s="410"/>
      <c r="HK97" s="410"/>
      <c r="HL97" s="410"/>
      <c r="HM97" s="410"/>
      <c r="HN97" s="410"/>
      <c r="HO97" s="410"/>
      <c r="HP97" s="410"/>
      <c r="HQ97" s="410"/>
      <c r="HR97" s="410"/>
      <c r="HS97" s="410"/>
      <c r="HT97" s="410"/>
      <c r="HU97" s="410"/>
      <c r="HV97" s="410"/>
      <c r="HW97" s="410"/>
      <c r="HX97" s="410"/>
      <c r="HY97" s="410"/>
      <c r="HZ97" s="410"/>
      <c r="IA97" s="410"/>
      <c r="IB97" s="410"/>
      <c r="IC97" s="410"/>
      <c r="ID97" s="410"/>
      <c r="IE97" s="410"/>
      <c r="IF97" s="410"/>
      <c r="IG97" s="410"/>
      <c r="IH97" s="410"/>
      <c r="II97" s="410"/>
      <c r="IJ97" s="410"/>
      <c r="IK97" s="410"/>
      <c r="IL97" s="410"/>
      <c r="IM97" s="410"/>
      <c r="IN97" s="410"/>
      <c r="IO97" s="410"/>
      <c r="IP97" s="410"/>
      <c r="IQ97" s="410"/>
      <c r="IR97" s="410"/>
      <c r="IS97" s="410"/>
      <c r="IT97" s="410"/>
      <c r="IU97" s="410"/>
      <c r="IV97" s="410"/>
    </row>
    <row r="98" spans="1:256" s="2" customFormat="1" ht="12.75" hidden="1" customHeight="1" outlineLevel="2">
      <c r="A98" s="14"/>
      <c r="B98" s="14"/>
      <c r="C98" s="27"/>
      <c r="D98" s="413"/>
      <c r="E98" s="261">
        <v>8</v>
      </c>
      <c r="F98" s="372"/>
      <c r="G98" s="269"/>
      <c r="H98" s="271"/>
      <c r="I98" s="271"/>
      <c r="J98" s="271"/>
      <c r="K98" s="271"/>
      <c r="L98" s="271"/>
      <c r="M98" s="271"/>
      <c r="N98" s="270"/>
      <c r="O98" s="155">
        <f>IF(A2stdlife="n/a","n/a",IF(O$3&gt;(A2stdlife+$E98),(Input!$N$212*(1+rvanilla)^0.5)-SUM($N98:N98),(Input!$N$212*(1+rvanilla)^0.5)/A2stdlife))</f>
        <v>0</v>
      </c>
      <c r="P98" s="155">
        <f>IF(A2stdlife="n/a","n/a",IF(P$3&gt;(A2stdlife+$E98),(Input!$N$212*(1+rvanilla)^0.5)-SUM($N98:O98),(Input!$N$212*(1+rvanilla)^0.5)/A2stdlife))</f>
        <v>0</v>
      </c>
      <c r="Q98" s="155">
        <f>IF(A2stdlife="n/a","n/a",IF(Q$3&gt;(A2stdlife+$E98),(Input!$N$212*(1+rvanilla)^0.5)-SUM($N98:P98),(Input!$N$212*(1+rvanilla)^0.5)/A2stdlife))</f>
        <v>0</v>
      </c>
      <c r="R98" s="155">
        <f>IF(A2stdlife="n/a","n/a",IF(R$3&gt;(A2stdlife+$E98),(Input!$N$212*(1+rvanilla)^0.5)-SUM($N98:Q98),(Input!$N$212*(1+rvanilla)^0.5)/A2stdlife))</f>
        <v>0</v>
      </c>
      <c r="S98" s="155">
        <f>IF(A2stdlife="n/a","n/a",IF(S$3&gt;(A2stdlife+$E98),(Input!$N$212*(1+rvanilla)^0.5)-SUM($N98:R98),(Input!$N$212*(1+rvanilla)^0.5)/A2stdlife))</f>
        <v>0</v>
      </c>
      <c r="T98" s="155">
        <f>IF(A2stdlife="n/a","n/a",IF(T$3&gt;(A2stdlife+$E98),(Input!$N$212*(1+rvanilla)^0.5)-SUM($N98:S98),(Input!$N$212*(1+rvanilla)^0.5)/A2stdlife))</f>
        <v>0</v>
      </c>
      <c r="U98" s="155">
        <f>IF(A2stdlife="n/a","n/a",IF(U$3&gt;(A2stdlife+$E98),(Input!$N$212*(1+rvanilla)^0.5)-SUM($N98:T98),(Input!$N$212*(1+rvanilla)^0.5)/A2stdlife))</f>
        <v>0</v>
      </c>
      <c r="V98" s="155">
        <f>IF(A2stdlife="n/a","n/a",IF(V$3&gt;(A2stdlife+$E98),(Input!$N$212*(1+rvanilla)^0.5)-SUM($N98:U98),(Input!$N$212*(1+rvanilla)^0.5)/A2stdlife))</f>
        <v>0</v>
      </c>
      <c r="W98" s="155">
        <f>IF(A2stdlife="n/a","n/a",IF(W$3&gt;(A2stdlife+$E98),(Input!$N$212*(1+rvanilla)^0.5)-SUM($N98:V98),(Input!$N$212*(1+rvanilla)^0.5)/A2stdlife))</f>
        <v>0</v>
      </c>
      <c r="X98" s="155">
        <f>IF(A2stdlife="n/a","n/a",IF(X$3&gt;(A2stdlife+$E98),(Input!$N$212*(1+rvanilla)^0.5)-SUM($N98:W98),(Input!$N$212*(1+rvanilla)^0.5)/A2stdlife))</f>
        <v>0</v>
      </c>
      <c r="Y98" s="155">
        <f>IF(A2stdlife="n/a","n/a",IF(Y$3&gt;(A2stdlife+$E98),(Input!$N$212*(1+rvanilla)^0.5)-SUM($N98:X98),(Input!$N$212*(1+rvanilla)^0.5)/A2stdlife))</f>
        <v>0</v>
      </c>
      <c r="Z98" s="155">
        <f>IF(A2stdlife="n/a","n/a",IF(Z$3&gt;(A2stdlife+$E98),(Input!$N$212*(1+rvanilla)^0.5)-SUM($N98:Y98),(Input!$N$212*(1+rvanilla)^0.5)/A2stdlife))</f>
        <v>0</v>
      </c>
      <c r="AA98" s="155">
        <f>IF(A2stdlife="n/a","n/a",IF(AA$3&gt;(A2stdlife+$E98),(Input!$N$212*(1+rvanilla)^0.5)-SUM($N98:Z98),(Input!$N$212*(1+rvanilla)^0.5)/A2stdlife))</f>
        <v>0</v>
      </c>
      <c r="AB98" s="155">
        <f>IF(A2stdlife="n/a","n/a",IF(AB$3&gt;(A2stdlife+$E98),(Input!$N$212*(1+rvanilla)^0.5)-SUM($N98:AA98),(Input!$N$212*(1+rvanilla)^0.5)/A2stdlife))</f>
        <v>0</v>
      </c>
      <c r="AC98" s="155">
        <f>IF(A2stdlife="n/a","n/a",IF(AC$3&gt;(A2stdlife+$E98),(Input!$N$212*(1+rvanilla)^0.5)-SUM($N98:AB98),(Input!$N$212*(1+rvanilla)^0.5)/A2stdlife))</f>
        <v>0</v>
      </c>
      <c r="AD98" s="155">
        <f>IF(A2stdlife="n/a","n/a",IF(AD$3&gt;(A2stdlife+$E98),(Input!$N$212*(1+rvanilla)^0.5)-SUM($N98:AC98),(Input!$N$212*(1+rvanilla)^0.5)/A2stdlife))</f>
        <v>0</v>
      </c>
      <c r="AE98" s="155">
        <f>IF(A2stdlife="n/a","n/a",IF(AE$3&gt;(A2stdlife+$E98),(Input!$N$212*(1+rvanilla)^0.5)-SUM($N98:AD98),(Input!$N$212*(1+rvanilla)^0.5)/A2stdlife))</f>
        <v>0</v>
      </c>
      <c r="AF98" s="155">
        <f>IF(A2stdlife="n/a","n/a",IF(AF$3&gt;(A2stdlife+$E98),(Input!$N$212*(1+rvanilla)^0.5)-SUM($N98:AE98),(Input!$N$212*(1+rvanilla)^0.5)/A2stdlife))</f>
        <v>0</v>
      </c>
      <c r="AG98" s="155">
        <f>IF(A2stdlife="n/a","n/a",IF(AG$3&gt;(A2stdlife+$E98),(Input!$N$212*(1+rvanilla)^0.5)-SUM($N98:AF98),(Input!$N$212*(1+rvanilla)^0.5)/A2stdlife))</f>
        <v>0</v>
      </c>
      <c r="AH98" s="155">
        <f>IF(A2stdlife="n/a","n/a",IF(AH$3&gt;(A2stdlife+$E98),(Input!$N$212*(1+rvanilla)^0.5)-SUM($N98:AG98),(Input!$N$212*(1+rvanilla)^0.5)/A2stdlife))</f>
        <v>0</v>
      </c>
      <c r="AI98" s="155">
        <f>IF(A2stdlife="n/a","n/a",IF(AI$3&gt;(A2stdlife+$E98),(Input!$N$212*(1+rvanilla)^0.5)-SUM($N98:AH98),(Input!$N$212*(1+rvanilla)^0.5)/A2stdlife))</f>
        <v>0</v>
      </c>
      <c r="AJ98" s="155">
        <f>IF(A2stdlife="n/a","n/a",IF(AJ$3&gt;(A2stdlife+$E98),(Input!$N$212*(1+rvanilla)^0.5)-SUM($N98:AI98),(Input!$N$212*(1+rvanilla)^0.5)/A2stdlife))</f>
        <v>0</v>
      </c>
      <c r="AK98" s="155">
        <f>IF(A2stdlife="n/a","n/a",IF(AK$3&gt;(A2stdlife+$E98),(Input!$N$212*(1+rvanilla)^0.5)-SUM($N98:AJ98),(Input!$N$212*(1+rvanilla)^0.5)/A2stdlife))</f>
        <v>0</v>
      </c>
      <c r="AL98" s="155">
        <f>IF(A2stdlife="n/a","n/a",IF(AL$3&gt;(A2stdlife+$E98),(Input!$N$212*(1+rvanilla)^0.5)-SUM($N98:AK98),(Input!$N$212*(1+rvanilla)^0.5)/A2stdlife))</f>
        <v>0</v>
      </c>
      <c r="AM98" s="155">
        <f>IF(A2stdlife="n/a","n/a",IF(AM$3&gt;(A2stdlife+$E98),(Input!$N$212*(1+rvanilla)^0.5)-SUM($N98:AL98),(Input!$N$212*(1+rvanilla)^0.5)/A2stdlife))</f>
        <v>0</v>
      </c>
      <c r="AN98" s="155">
        <f>IF(A2stdlife="n/a","n/a",IF(AN$3&gt;(A2stdlife+$E98),(Input!$N$212*(1+rvanilla)^0.5)-SUM($N98:AM98),(Input!$N$212*(1+rvanilla)^0.5)/A2stdlife))</f>
        <v>0</v>
      </c>
      <c r="AO98" s="155">
        <f>IF(A2stdlife="n/a","n/a",IF(AO$3&gt;(A2stdlife+$E98),(Input!$N$212*(1+rvanilla)^0.5)-SUM($N98:AN98),(Input!$N$212*(1+rvanilla)^0.5)/A2stdlife))</f>
        <v>0</v>
      </c>
      <c r="AP98" s="155">
        <f>IF(A2stdlife="n/a","n/a",IF(AP$3&gt;(A2stdlife+$E98),(Input!$N$212*(1+rvanilla)^0.5)-SUM($N98:AO98),(Input!$N$212*(1+rvanilla)^0.5)/A2stdlife))</f>
        <v>0</v>
      </c>
      <c r="AQ98" s="155">
        <f>IF(A2stdlife="n/a","n/a",IF(AQ$3&gt;(A2stdlife+$E98),(Input!$N$212*(1+rvanilla)^0.5)-SUM($N98:AP98),(Input!$N$212*(1+rvanilla)^0.5)/A2stdlife))</f>
        <v>0</v>
      </c>
      <c r="AR98" s="155">
        <f>IF(A2stdlife="n/a","n/a",IF(AR$3&gt;(A2stdlife+$E98),(Input!$N$212*(1+rvanilla)^0.5)-SUM($N98:AQ98),(Input!$N$212*(1+rvanilla)^0.5)/A2stdlife))</f>
        <v>0</v>
      </c>
      <c r="AS98" s="155">
        <f>IF(A2stdlife="n/a","n/a",IF(AS$3&gt;(A2stdlife+$E98),(Input!$N$212*(1+rvanilla)^0.5)-SUM($N98:AR98),(Input!$N$212*(1+rvanilla)^0.5)/A2stdlife))</f>
        <v>0</v>
      </c>
      <c r="AT98" s="155">
        <f>IF(A2stdlife="n/a","n/a",IF(AT$3&gt;(A2stdlife+$E98),(Input!$N$212*(1+rvanilla)^0.5)-SUM($N98:AS98),(Input!$N$212*(1+rvanilla)^0.5)/A2stdlife))</f>
        <v>0</v>
      </c>
      <c r="AU98" s="155">
        <f>IF(A2stdlife="n/a","n/a",IF(AU$3&gt;(A2stdlife+$E98),(Input!$N$212*(1+rvanilla)^0.5)-SUM($N98:AT98),(Input!$N$212*(1+rvanilla)^0.5)/A2stdlife))</f>
        <v>0</v>
      </c>
      <c r="AV98" s="155">
        <f>IF(A2stdlife="n/a","n/a",IF(AV$3&gt;(A2stdlife+$E98),(Input!$N$212*(1+rvanilla)^0.5)-SUM($N98:AU98),(Input!$N$212*(1+rvanilla)^0.5)/A2stdlife))</f>
        <v>0</v>
      </c>
      <c r="AW98" s="155">
        <f>IF(A2stdlife="n/a","n/a",IF(AW$3&gt;(A2stdlife+$E98),(Input!$N$212*(1+rvanilla)^0.5)-SUM($N98:AV98),(Input!$N$212*(1+rvanilla)^0.5)/A2stdlife))</f>
        <v>0</v>
      </c>
      <c r="AX98" s="155">
        <f>IF(A2stdlife="n/a","n/a",IF(AX$3&gt;(A2stdlife+$E98),(Input!$N$212*(1+rvanilla)^0.5)-SUM($N98:AW98),(Input!$N$212*(1+rvanilla)^0.5)/A2stdlife))</f>
        <v>0</v>
      </c>
      <c r="AY98" s="155">
        <f>IF(A2stdlife="n/a","n/a",IF(AY$3&gt;(A2stdlife+$E98),(Input!$N$212*(1+rvanilla)^0.5)-SUM($N98:AX98),(Input!$N$212*(1+rvanilla)^0.5)/A2stdlife))</f>
        <v>0</v>
      </c>
      <c r="AZ98" s="155">
        <f>IF(A2stdlife="n/a","n/a",IF(AZ$3&gt;(A2stdlife+$E98),(Input!$N$212*(1+rvanilla)^0.5)-SUM($N98:AY98),(Input!$N$212*(1+rvanilla)^0.5)/A2stdlife))</f>
        <v>0</v>
      </c>
      <c r="BA98" s="155">
        <f>IF(A2stdlife="n/a","n/a",IF(BA$3&gt;(A2stdlife+$E98),(Input!$N$212*(1+rvanilla)^0.5)-SUM($N98:AZ98),(Input!$N$212*(1+rvanilla)^0.5)/A2stdlife))</f>
        <v>0</v>
      </c>
      <c r="BB98" s="155">
        <f>IF(A2stdlife="n/a","n/a",IF(BB$3&gt;(A2stdlife+$E98),(Input!$N$212*(1+rvanilla)^0.5)-SUM($N98:BA98),(Input!$N$212*(1+rvanilla)^0.5)/A2stdlife))</f>
        <v>0</v>
      </c>
      <c r="BC98" s="155">
        <f>IF(A2stdlife="n/a","n/a",IF(BC$3&gt;(A2stdlife+$E98),(Input!$N$212*(1+rvanilla)^0.5)-SUM($N98:BB98),(Input!$N$212*(1+rvanilla)^0.5)/A2stdlife))</f>
        <v>0</v>
      </c>
      <c r="BD98" s="155">
        <f>IF(A2stdlife="n/a","n/a",IF(BD$3&gt;(A2stdlife+$E98),(Input!$N$212*(1+rvanilla)^0.5)-SUM($N98:BC98),(Input!$N$212*(1+rvanilla)^0.5)/A2stdlife))</f>
        <v>0</v>
      </c>
      <c r="BE98" s="155">
        <f>IF(A2stdlife="n/a","n/a",IF(BE$3&gt;(A2stdlife+$E98),(Input!$N$212*(1+rvanilla)^0.5)-SUM($N98:BD98),(Input!$N$212*(1+rvanilla)^0.5)/A2stdlife))</f>
        <v>0</v>
      </c>
      <c r="BF98" s="155">
        <f>IF(A2stdlife="n/a","n/a",IF(BF$3&gt;(A2stdlife+$E98),(Input!$N$212*(1+rvanilla)^0.5)-SUM($N98:BE98),(Input!$N$212*(1+rvanilla)^0.5)/A2stdlife))</f>
        <v>0</v>
      </c>
      <c r="BG98" s="155">
        <f>IF(A2stdlife="n/a","n/a",IF(BG$3&gt;(A2stdlife+$E98),(Input!$N$212*(1+rvanilla)^0.5)-SUM($N98:BF98),(Input!$N$212*(1+rvanilla)^0.5)/A2stdlife))</f>
        <v>0</v>
      </c>
      <c r="BH98" s="155">
        <f>IF(A2stdlife="n/a","n/a",IF(BH$3&gt;(A2stdlife+$E98),(Input!$N$212*(1+rvanilla)^0.5)-SUM($N98:BG98),(Input!$N$212*(1+rvanilla)^0.5)/A2stdlife))</f>
        <v>0</v>
      </c>
      <c r="BI98" s="155">
        <f>IF(A2stdlife="n/a","n/a",IF(BI$3&gt;(A2stdlife+$E98),(Input!$N$212*(1+rvanilla)^0.5)-SUM($N98:BH98),(Input!$N$212*(1+rvanilla)^0.5)/A2stdlife))</f>
        <v>0</v>
      </c>
      <c r="BJ98" s="14"/>
      <c r="BK98" s="14"/>
      <c r="BL98" s="14"/>
      <c r="BM98" s="14"/>
      <c r="BN98" s="14"/>
      <c r="BO98" s="14"/>
      <c r="BP98" s="14"/>
      <c r="BQ98" s="14"/>
      <c r="BR98" s="14"/>
      <c r="BS98" s="14"/>
      <c r="BT98" s="14"/>
      <c r="BU98" s="14"/>
      <c r="BV98" s="14"/>
      <c r="BW98" s="14"/>
      <c r="BX98" s="14"/>
      <c r="BY98" s="14"/>
      <c r="BZ98" s="14"/>
      <c r="CA98" s="410"/>
      <c r="CB98" s="410"/>
      <c r="CC98" s="410"/>
      <c r="CD98" s="410"/>
      <c r="CE98" s="410"/>
      <c r="CF98" s="410"/>
      <c r="CG98" s="410"/>
      <c r="CH98" s="410"/>
      <c r="CI98" s="410"/>
      <c r="CJ98" s="410"/>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c r="FC98" s="410"/>
      <c r="FD98" s="410"/>
      <c r="FE98" s="410"/>
      <c r="FF98" s="410"/>
      <c r="FG98" s="410"/>
      <c r="FH98" s="410"/>
      <c r="FI98" s="410"/>
      <c r="FJ98" s="410"/>
      <c r="FK98" s="410"/>
      <c r="FL98" s="410"/>
      <c r="FM98" s="410"/>
      <c r="FN98" s="410"/>
      <c r="FO98" s="410"/>
      <c r="FP98" s="410"/>
      <c r="FQ98" s="410"/>
      <c r="FR98" s="410"/>
      <c r="FS98" s="410"/>
      <c r="FT98" s="410"/>
      <c r="FU98" s="410"/>
      <c r="FV98" s="410"/>
      <c r="FW98" s="410"/>
      <c r="FX98" s="410"/>
      <c r="FY98" s="410"/>
      <c r="FZ98" s="410"/>
      <c r="GA98" s="410"/>
      <c r="GB98" s="410"/>
      <c r="GC98" s="410"/>
      <c r="GD98" s="410"/>
      <c r="GE98" s="410"/>
      <c r="GF98" s="410"/>
      <c r="GG98" s="410"/>
      <c r="GH98" s="410"/>
      <c r="GI98" s="410"/>
      <c r="GJ98" s="410"/>
      <c r="GK98" s="410"/>
      <c r="GL98" s="410"/>
      <c r="GM98" s="410"/>
      <c r="GN98" s="410"/>
      <c r="GO98" s="410"/>
      <c r="GP98" s="410"/>
      <c r="GQ98" s="410"/>
      <c r="GR98" s="410"/>
      <c r="GS98" s="410"/>
      <c r="GT98" s="410"/>
      <c r="GU98" s="410"/>
      <c r="GV98" s="410"/>
      <c r="GW98" s="410"/>
      <c r="GX98" s="410"/>
      <c r="GY98" s="410"/>
      <c r="GZ98" s="410"/>
      <c r="HA98" s="410"/>
      <c r="HB98" s="410"/>
      <c r="HC98" s="410"/>
      <c r="HD98" s="410"/>
      <c r="HE98" s="410"/>
      <c r="HF98" s="410"/>
      <c r="HG98" s="410"/>
      <c r="HH98" s="410"/>
      <c r="HI98" s="410"/>
      <c r="HJ98" s="410"/>
      <c r="HK98" s="410"/>
      <c r="HL98" s="410"/>
      <c r="HM98" s="410"/>
      <c r="HN98" s="410"/>
      <c r="HO98" s="410"/>
      <c r="HP98" s="410"/>
      <c r="HQ98" s="410"/>
      <c r="HR98" s="410"/>
      <c r="HS98" s="410"/>
      <c r="HT98" s="410"/>
      <c r="HU98" s="410"/>
      <c r="HV98" s="410"/>
      <c r="HW98" s="410"/>
      <c r="HX98" s="410"/>
      <c r="HY98" s="410"/>
      <c r="HZ98" s="410"/>
      <c r="IA98" s="410"/>
      <c r="IB98" s="410"/>
      <c r="IC98" s="410"/>
      <c r="ID98" s="410"/>
      <c r="IE98" s="410"/>
      <c r="IF98" s="410"/>
      <c r="IG98" s="410"/>
      <c r="IH98" s="410"/>
      <c r="II98" s="410"/>
      <c r="IJ98" s="410"/>
      <c r="IK98" s="410"/>
      <c r="IL98" s="410"/>
      <c r="IM98" s="410"/>
      <c r="IN98" s="410"/>
      <c r="IO98" s="410"/>
      <c r="IP98" s="410"/>
      <c r="IQ98" s="410"/>
      <c r="IR98" s="410"/>
      <c r="IS98" s="410"/>
      <c r="IT98" s="410"/>
      <c r="IU98" s="410"/>
      <c r="IV98" s="410"/>
    </row>
    <row r="99" spans="1:256" s="2" customFormat="1" ht="12.75" hidden="1" customHeight="1" outlineLevel="2">
      <c r="A99" s="14"/>
      <c r="B99" s="14"/>
      <c r="C99" s="27"/>
      <c r="D99" s="413"/>
      <c r="E99" s="261">
        <v>9</v>
      </c>
      <c r="F99" s="372"/>
      <c r="G99" s="269"/>
      <c r="H99" s="271"/>
      <c r="I99" s="271"/>
      <c r="J99" s="271"/>
      <c r="K99" s="271"/>
      <c r="L99" s="271"/>
      <c r="M99" s="271"/>
      <c r="N99" s="271"/>
      <c r="O99" s="270"/>
      <c r="P99" s="155">
        <f>IF(A2stdlife="n/a","n/a",IF(P$3&gt;(A2stdlife+$E99),(Input!$O$212*(1+rvanilla)^0.5)-SUM($O99:O99),(Input!$O$212*(1+rvanilla)^0.5)/A2stdlife))</f>
        <v>0</v>
      </c>
      <c r="Q99" s="155">
        <f>IF(A2stdlife="n/a","n/a",IF(Q$3&gt;(A2stdlife+$E99),(Input!$O$212*(1+rvanilla)^0.5)-SUM($O99:P99),(Input!$O$212*(1+rvanilla)^0.5)/A2stdlife))</f>
        <v>0</v>
      </c>
      <c r="R99" s="155">
        <f>IF(A2stdlife="n/a","n/a",IF(R$3&gt;(A2stdlife+$E99),(Input!$O$212*(1+rvanilla)^0.5)-SUM($O99:Q99),(Input!$O$212*(1+rvanilla)^0.5)/A2stdlife))</f>
        <v>0</v>
      </c>
      <c r="S99" s="155">
        <f>IF(A2stdlife="n/a","n/a",IF(S$3&gt;(A2stdlife+$E99),(Input!$O$212*(1+rvanilla)^0.5)-SUM($O99:R99),(Input!$O$212*(1+rvanilla)^0.5)/A2stdlife))</f>
        <v>0</v>
      </c>
      <c r="T99" s="155">
        <f>IF(A2stdlife="n/a","n/a",IF(T$3&gt;(A2stdlife+$E99),(Input!$O$212*(1+rvanilla)^0.5)-SUM($O99:S99),(Input!$O$212*(1+rvanilla)^0.5)/A2stdlife))</f>
        <v>0</v>
      </c>
      <c r="U99" s="155">
        <f>IF(A2stdlife="n/a","n/a",IF(U$3&gt;(A2stdlife+$E99),(Input!$O$212*(1+rvanilla)^0.5)-SUM($O99:T99),(Input!$O$212*(1+rvanilla)^0.5)/A2stdlife))</f>
        <v>0</v>
      </c>
      <c r="V99" s="155">
        <f>IF(A2stdlife="n/a","n/a",IF(V$3&gt;(A2stdlife+$E99),(Input!$O$212*(1+rvanilla)^0.5)-SUM($O99:U99),(Input!$O$212*(1+rvanilla)^0.5)/A2stdlife))</f>
        <v>0</v>
      </c>
      <c r="W99" s="155">
        <f>IF(A2stdlife="n/a","n/a",IF(W$3&gt;(A2stdlife+$E99),(Input!$O$212*(1+rvanilla)^0.5)-SUM($O99:V99),(Input!$O$212*(1+rvanilla)^0.5)/A2stdlife))</f>
        <v>0</v>
      </c>
      <c r="X99" s="155">
        <f>IF(A2stdlife="n/a","n/a",IF(X$3&gt;(A2stdlife+$E99),(Input!$O$212*(1+rvanilla)^0.5)-SUM($O99:W99),(Input!$O$212*(1+rvanilla)^0.5)/A2stdlife))</f>
        <v>0</v>
      </c>
      <c r="Y99" s="155">
        <f>IF(A2stdlife="n/a","n/a",IF(Y$3&gt;(A2stdlife+$E99),(Input!$O$212*(1+rvanilla)^0.5)-SUM($O99:X99),(Input!$O$212*(1+rvanilla)^0.5)/A2stdlife))</f>
        <v>0</v>
      </c>
      <c r="Z99" s="155">
        <f>IF(A2stdlife="n/a","n/a",IF(Z$3&gt;(A2stdlife+$E99),(Input!$O$212*(1+rvanilla)^0.5)-SUM($O99:Y99),(Input!$O$212*(1+rvanilla)^0.5)/A2stdlife))</f>
        <v>0</v>
      </c>
      <c r="AA99" s="155">
        <f>IF(A2stdlife="n/a","n/a",IF(AA$3&gt;(A2stdlife+$E99),(Input!$O$212*(1+rvanilla)^0.5)-SUM($O99:Z99),(Input!$O$212*(1+rvanilla)^0.5)/A2stdlife))</f>
        <v>0</v>
      </c>
      <c r="AB99" s="155">
        <f>IF(A2stdlife="n/a","n/a",IF(AB$3&gt;(A2stdlife+$E99),(Input!$O$212*(1+rvanilla)^0.5)-SUM($O99:AA99),(Input!$O$212*(1+rvanilla)^0.5)/A2stdlife))</f>
        <v>0</v>
      </c>
      <c r="AC99" s="155">
        <f>IF(A2stdlife="n/a","n/a",IF(AC$3&gt;(A2stdlife+$E99),(Input!$O$212*(1+rvanilla)^0.5)-SUM($O99:AB99),(Input!$O$212*(1+rvanilla)^0.5)/A2stdlife))</f>
        <v>0</v>
      </c>
      <c r="AD99" s="155">
        <f>IF(A2stdlife="n/a","n/a",IF(AD$3&gt;(A2stdlife+$E99),(Input!$O$212*(1+rvanilla)^0.5)-SUM($O99:AC99),(Input!$O$212*(1+rvanilla)^0.5)/A2stdlife))</f>
        <v>0</v>
      </c>
      <c r="AE99" s="155">
        <f>IF(A2stdlife="n/a","n/a",IF(AE$3&gt;(A2stdlife+$E99),(Input!$O$212*(1+rvanilla)^0.5)-SUM($O99:AD99),(Input!$O$212*(1+rvanilla)^0.5)/A2stdlife))</f>
        <v>0</v>
      </c>
      <c r="AF99" s="155">
        <f>IF(A2stdlife="n/a","n/a",IF(AF$3&gt;(A2stdlife+$E99),(Input!$O$212*(1+rvanilla)^0.5)-SUM($O99:AE99),(Input!$O$212*(1+rvanilla)^0.5)/A2stdlife))</f>
        <v>0</v>
      </c>
      <c r="AG99" s="155">
        <f>IF(A2stdlife="n/a","n/a",IF(AG$3&gt;(A2stdlife+$E99),(Input!$O$212*(1+rvanilla)^0.5)-SUM($O99:AF99),(Input!$O$212*(1+rvanilla)^0.5)/A2stdlife))</f>
        <v>0</v>
      </c>
      <c r="AH99" s="155">
        <f>IF(A2stdlife="n/a","n/a",IF(AH$3&gt;(A2stdlife+$E99),(Input!$O$212*(1+rvanilla)^0.5)-SUM($O99:AG99),(Input!$O$212*(1+rvanilla)^0.5)/A2stdlife))</f>
        <v>0</v>
      </c>
      <c r="AI99" s="155">
        <f>IF(A2stdlife="n/a","n/a",IF(AI$3&gt;(A2stdlife+$E99),(Input!$O$212*(1+rvanilla)^0.5)-SUM($O99:AH99),(Input!$O$212*(1+rvanilla)^0.5)/A2stdlife))</f>
        <v>0</v>
      </c>
      <c r="AJ99" s="155">
        <f>IF(A2stdlife="n/a","n/a",IF(AJ$3&gt;(A2stdlife+$E99),(Input!$O$212*(1+rvanilla)^0.5)-SUM($O99:AI99),(Input!$O$212*(1+rvanilla)^0.5)/A2stdlife))</f>
        <v>0</v>
      </c>
      <c r="AK99" s="155">
        <f>IF(A2stdlife="n/a","n/a",IF(AK$3&gt;(A2stdlife+$E99),(Input!$O$212*(1+rvanilla)^0.5)-SUM($O99:AJ99),(Input!$O$212*(1+rvanilla)^0.5)/A2stdlife))</f>
        <v>0</v>
      </c>
      <c r="AL99" s="155">
        <f>IF(A2stdlife="n/a","n/a",IF(AL$3&gt;(A2stdlife+$E99),(Input!$O$212*(1+rvanilla)^0.5)-SUM($O99:AK99),(Input!$O$212*(1+rvanilla)^0.5)/A2stdlife))</f>
        <v>0</v>
      </c>
      <c r="AM99" s="155">
        <f>IF(A2stdlife="n/a","n/a",IF(AM$3&gt;(A2stdlife+$E99),(Input!$O$212*(1+rvanilla)^0.5)-SUM($O99:AL99),(Input!$O$212*(1+rvanilla)^0.5)/A2stdlife))</f>
        <v>0</v>
      </c>
      <c r="AN99" s="155">
        <f>IF(A2stdlife="n/a","n/a",IF(AN$3&gt;(A2stdlife+$E99),(Input!$O$212*(1+rvanilla)^0.5)-SUM($O99:AM99),(Input!$O$212*(1+rvanilla)^0.5)/A2stdlife))</f>
        <v>0</v>
      </c>
      <c r="AO99" s="155">
        <f>IF(A2stdlife="n/a","n/a",IF(AO$3&gt;(A2stdlife+$E99),(Input!$O$212*(1+rvanilla)^0.5)-SUM($O99:AN99),(Input!$O$212*(1+rvanilla)^0.5)/A2stdlife))</f>
        <v>0</v>
      </c>
      <c r="AP99" s="155">
        <f>IF(A2stdlife="n/a","n/a",IF(AP$3&gt;(A2stdlife+$E99),(Input!$O$212*(1+rvanilla)^0.5)-SUM($O99:AO99),(Input!$O$212*(1+rvanilla)^0.5)/A2stdlife))</f>
        <v>0</v>
      </c>
      <c r="AQ99" s="155">
        <f>IF(A2stdlife="n/a","n/a",IF(AQ$3&gt;(A2stdlife+$E99),(Input!$O$212*(1+rvanilla)^0.5)-SUM($O99:AP99),(Input!$O$212*(1+rvanilla)^0.5)/A2stdlife))</f>
        <v>0</v>
      </c>
      <c r="AR99" s="155">
        <f>IF(A2stdlife="n/a","n/a",IF(AR$3&gt;(A2stdlife+$E99),(Input!$O$212*(1+rvanilla)^0.5)-SUM($O99:AQ99),(Input!$O$212*(1+rvanilla)^0.5)/A2stdlife))</f>
        <v>0</v>
      </c>
      <c r="AS99" s="155">
        <f>IF(A2stdlife="n/a","n/a",IF(AS$3&gt;(A2stdlife+$E99),(Input!$O$212*(1+rvanilla)^0.5)-SUM($O99:AR99),(Input!$O$212*(1+rvanilla)^0.5)/A2stdlife))</f>
        <v>0</v>
      </c>
      <c r="AT99" s="155">
        <f>IF(A2stdlife="n/a","n/a",IF(AT$3&gt;(A2stdlife+$E99),(Input!$O$212*(1+rvanilla)^0.5)-SUM($O99:AS99),(Input!$O$212*(1+rvanilla)^0.5)/A2stdlife))</f>
        <v>0</v>
      </c>
      <c r="AU99" s="155">
        <f>IF(A2stdlife="n/a","n/a",IF(AU$3&gt;(A2stdlife+$E99),(Input!$O$212*(1+rvanilla)^0.5)-SUM($O99:AT99),(Input!$O$212*(1+rvanilla)^0.5)/A2stdlife))</f>
        <v>0</v>
      </c>
      <c r="AV99" s="155">
        <f>IF(A2stdlife="n/a","n/a",IF(AV$3&gt;(A2stdlife+$E99),(Input!$O$212*(1+rvanilla)^0.5)-SUM($O99:AU99),(Input!$O$212*(1+rvanilla)^0.5)/A2stdlife))</f>
        <v>0</v>
      </c>
      <c r="AW99" s="155">
        <f>IF(A2stdlife="n/a","n/a",IF(AW$3&gt;(A2stdlife+$E99),(Input!$O$212*(1+rvanilla)^0.5)-SUM($O99:AV99),(Input!$O$212*(1+rvanilla)^0.5)/A2stdlife))</f>
        <v>0</v>
      </c>
      <c r="AX99" s="155">
        <f>IF(A2stdlife="n/a","n/a",IF(AX$3&gt;(A2stdlife+$E99),(Input!$O$212*(1+rvanilla)^0.5)-SUM($O99:AW99),(Input!$O$212*(1+rvanilla)^0.5)/A2stdlife))</f>
        <v>0</v>
      </c>
      <c r="AY99" s="155">
        <f>IF(A2stdlife="n/a","n/a",IF(AY$3&gt;(A2stdlife+$E99),(Input!$O$212*(1+rvanilla)^0.5)-SUM($O99:AX99),(Input!$O$212*(1+rvanilla)^0.5)/A2stdlife))</f>
        <v>0</v>
      </c>
      <c r="AZ99" s="155">
        <f>IF(A2stdlife="n/a","n/a",IF(AZ$3&gt;(A2stdlife+$E99),(Input!$O$212*(1+rvanilla)^0.5)-SUM($O99:AY99),(Input!$O$212*(1+rvanilla)^0.5)/A2stdlife))</f>
        <v>0</v>
      </c>
      <c r="BA99" s="155">
        <f>IF(A2stdlife="n/a","n/a",IF(BA$3&gt;(A2stdlife+$E99),(Input!$O$212*(1+rvanilla)^0.5)-SUM($O99:AZ99),(Input!$O$212*(1+rvanilla)^0.5)/A2stdlife))</f>
        <v>0</v>
      </c>
      <c r="BB99" s="155">
        <f>IF(A2stdlife="n/a","n/a",IF(BB$3&gt;(A2stdlife+$E99),(Input!$O$212*(1+rvanilla)^0.5)-SUM($O99:BA99),(Input!$O$212*(1+rvanilla)^0.5)/A2stdlife))</f>
        <v>0</v>
      </c>
      <c r="BC99" s="155">
        <f>IF(A2stdlife="n/a","n/a",IF(BC$3&gt;(A2stdlife+$E99),(Input!$O$212*(1+rvanilla)^0.5)-SUM($O99:BB99),(Input!$O$212*(1+rvanilla)^0.5)/A2stdlife))</f>
        <v>0</v>
      </c>
      <c r="BD99" s="155">
        <f>IF(A2stdlife="n/a","n/a",IF(BD$3&gt;(A2stdlife+$E99),(Input!$O$212*(1+rvanilla)^0.5)-SUM($O99:BC99),(Input!$O$212*(1+rvanilla)^0.5)/A2stdlife))</f>
        <v>0</v>
      </c>
      <c r="BE99" s="155">
        <f>IF(A2stdlife="n/a","n/a",IF(BE$3&gt;(A2stdlife+$E99),(Input!$O$212*(1+rvanilla)^0.5)-SUM($O99:BD99),(Input!$O$212*(1+rvanilla)^0.5)/A2stdlife))</f>
        <v>0</v>
      </c>
      <c r="BF99" s="155">
        <f>IF(A2stdlife="n/a","n/a",IF(BF$3&gt;(A2stdlife+$E99),(Input!$O$212*(1+rvanilla)^0.5)-SUM($O99:BE99),(Input!$O$212*(1+rvanilla)^0.5)/A2stdlife))</f>
        <v>0</v>
      </c>
      <c r="BG99" s="155">
        <f>IF(A2stdlife="n/a","n/a",IF(BG$3&gt;(A2stdlife+$E99),(Input!$O$212*(1+rvanilla)^0.5)-SUM($O99:BF99),(Input!$O$212*(1+rvanilla)^0.5)/A2stdlife))</f>
        <v>0</v>
      </c>
      <c r="BH99" s="155">
        <f>IF(A2stdlife="n/a","n/a",IF(BH$3&gt;(A2stdlife+$E99),(Input!$O$212*(1+rvanilla)^0.5)-SUM($O99:BG99),(Input!$O$212*(1+rvanilla)^0.5)/A2stdlife))</f>
        <v>0</v>
      </c>
      <c r="BI99" s="155">
        <f>IF(A2stdlife="n/a","n/a",IF(BI$3&gt;(A2stdlife+$E99),(Input!$O$212*(1+rvanilla)^0.5)-SUM($O99:BH99),(Input!$O$212*(1+rvanilla)^0.5)/A2stdlife))</f>
        <v>0</v>
      </c>
      <c r="BJ99" s="14"/>
      <c r="BK99" s="14"/>
      <c r="BL99" s="14"/>
      <c r="BM99" s="14"/>
      <c r="BN99" s="14"/>
      <c r="BO99" s="14"/>
      <c r="BP99" s="14"/>
      <c r="BQ99" s="14"/>
      <c r="BR99" s="14"/>
      <c r="BS99" s="14"/>
      <c r="BT99" s="14"/>
      <c r="BU99" s="14"/>
      <c r="BV99" s="14"/>
      <c r="BW99" s="14"/>
      <c r="BX99" s="14"/>
      <c r="BY99" s="14"/>
      <c r="BZ99" s="14"/>
      <c r="CA99" s="410"/>
      <c r="CB99" s="410"/>
      <c r="CC99" s="410"/>
      <c r="CD99" s="410"/>
      <c r="CE99" s="410"/>
      <c r="CF99" s="410"/>
      <c r="CG99" s="410"/>
      <c r="CH99" s="410"/>
      <c r="CI99" s="410"/>
      <c r="CJ99" s="410"/>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c r="FC99" s="410"/>
      <c r="FD99" s="410"/>
      <c r="FE99" s="410"/>
      <c r="FF99" s="410"/>
      <c r="FG99" s="410"/>
      <c r="FH99" s="410"/>
      <c r="FI99" s="410"/>
      <c r="FJ99" s="410"/>
      <c r="FK99" s="410"/>
      <c r="FL99" s="410"/>
      <c r="FM99" s="410"/>
      <c r="FN99" s="410"/>
      <c r="FO99" s="410"/>
      <c r="FP99" s="410"/>
      <c r="FQ99" s="410"/>
      <c r="FR99" s="410"/>
      <c r="FS99" s="410"/>
      <c r="FT99" s="410"/>
      <c r="FU99" s="410"/>
      <c r="FV99" s="410"/>
      <c r="FW99" s="410"/>
      <c r="FX99" s="410"/>
      <c r="FY99" s="410"/>
      <c r="FZ99" s="410"/>
      <c r="GA99" s="410"/>
      <c r="GB99" s="410"/>
      <c r="GC99" s="410"/>
      <c r="GD99" s="410"/>
      <c r="GE99" s="410"/>
      <c r="GF99" s="410"/>
      <c r="GG99" s="410"/>
      <c r="GH99" s="410"/>
      <c r="GI99" s="410"/>
      <c r="GJ99" s="410"/>
      <c r="GK99" s="410"/>
      <c r="GL99" s="410"/>
      <c r="GM99" s="410"/>
      <c r="GN99" s="410"/>
      <c r="GO99" s="410"/>
      <c r="GP99" s="410"/>
      <c r="GQ99" s="410"/>
      <c r="GR99" s="410"/>
      <c r="GS99" s="410"/>
      <c r="GT99" s="410"/>
      <c r="GU99" s="410"/>
      <c r="GV99" s="410"/>
      <c r="GW99" s="410"/>
      <c r="GX99" s="410"/>
      <c r="GY99" s="410"/>
      <c r="GZ99" s="410"/>
      <c r="HA99" s="410"/>
      <c r="HB99" s="410"/>
      <c r="HC99" s="410"/>
      <c r="HD99" s="410"/>
      <c r="HE99" s="410"/>
      <c r="HF99" s="410"/>
      <c r="HG99" s="410"/>
      <c r="HH99" s="410"/>
      <c r="HI99" s="410"/>
      <c r="HJ99" s="410"/>
      <c r="HK99" s="410"/>
      <c r="HL99" s="410"/>
      <c r="HM99" s="410"/>
      <c r="HN99" s="410"/>
      <c r="HO99" s="410"/>
      <c r="HP99" s="410"/>
      <c r="HQ99" s="410"/>
      <c r="HR99" s="410"/>
      <c r="HS99" s="410"/>
      <c r="HT99" s="410"/>
      <c r="HU99" s="410"/>
      <c r="HV99" s="410"/>
      <c r="HW99" s="410"/>
      <c r="HX99" s="410"/>
      <c r="HY99" s="410"/>
      <c r="HZ99" s="410"/>
      <c r="IA99" s="410"/>
      <c r="IB99" s="410"/>
      <c r="IC99" s="410"/>
      <c r="ID99" s="410"/>
      <c r="IE99" s="410"/>
      <c r="IF99" s="410"/>
      <c r="IG99" s="410"/>
      <c r="IH99" s="410"/>
      <c r="II99" s="410"/>
      <c r="IJ99" s="410"/>
      <c r="IK99" s="410"/>
      <c r="IL99" s="410"/>
      <c r="IM99" s="410"/>
      <c r="IN99" s="410"/>
      <c r="IO99" s="410"/>
      <c r="IP99" s="410"/>
      <c r="IQ99" s="410"/>
      <c r="IR99" s="410"/>
      <c r="IS99" s="410"/>
      <c r="IT99" s="410"/>
      <c r="IU99" s="410"/>
      <c r="IV99" s="410"/>
    </row>
    <row r="100" spans="1:256" s="2" customFormat="1" ht="12.75" hidden="1" customHeight="1" outlineLevel="2">
      <c r="A100" s="14"/>
      <c r="B100" s="14"/>
      <c r="C100" s="27"/>
      <c r="D100" s="413"/>
      <c r="E100" s="262">
        <v>10</v>
      </c>
      <c r="F100" s="372"/>
      <c r="G100" s="269"/>
      <c r="H100" s="271"/>
      <c r="I100" s="271"/>
      <c r="J100" s="271"/>
      <c r="K100" s="271"/>
      <c r="L100" s="271"/>
      <c r="M100" s="271"/>
      <c r="N100" s="271"/>
      <c r="O100" s="271"/>
      <c r="P100" s="270"/>
      <c r="Q100" s="155">
        <f>IF(A2stdlife="n/a","n/a",IF(Q$3&gt;(A2stdlife+$E100),(Input!$P$212*(1+rvanilla)^0.5)-SUM($P100:P100),(Input!$P$212*(1+rvanilla)^0.5)/A2stdlife))</f>
        <v>0</v>
      </c>
      <c r="R100" s="155">
        <f>IF(A2stdlife="n/a","n/a",IF(R$3&gt;(A2stdlife+$E100),(Input!$P$212*(1+rvanilla)^0.5)-SUM($P100:Q100),(Input!$P$212*(1+rvanilla)^0.5)/A2stdlife))</f>
        <v>0</v>
      </c>
      <c r="S100" s="155">
        <f>IF(A2stdlife="n/a","n/a",IF(S$3&gt;(A2stdlife+$E100),(Input!$P$212*(1+rvanilla)^0.5)-SUM($P100:R100),(Input!$P$212*(1+rvanilla)^0.5)/A2stdlife))</f>
        <v>0</v>
      </c>
      <c r="T100" s="155">
        <f>IF(A2stdlife="n/a","n/a",IF(T$3&gt;(A2stdlife+$E100),(Input!$P$212*(1+rvanilla)^0.5)-SUM($P100:S100),(Input!$P$212*(1+rvanilla)^0.5)/A2stdlife))</f>
        <v>0</v>
      </c>
      <c r="U100" s="155">
        <f>IF(A2stdlife="n/a","n/a",IF(U$3&gt;(A2stdlife+$E100),(Input!$P$212*(1+rvanilla)^0.5)-SUM($P100:T100),(Input!$P$212*(1+rvanilla)^0.5)/A2stdlife))</f>
        <v>0</v>
      </c>
      <c r="V100" s="155">
        <f>IF(A2stdlife="n/a","n/a",IF(V$3&gt;(A2stdlife+$E100),(Input!$P$212*(1+rvanilla)^0.5)-SUM($P100:U100),(Input!$P$212*(1+rvanilla)^0.5)/A2stdlife))</f>
        <v>0</v>
      </c>
      <c r="W100" s="155">
        <f>IF(A2stdlife="n/a","n/a",IF(W$3&gt;(A2stdlife+$E100),(Input!$P$212*(1+rvanilla)^0.5)-SUM($P100:V100),(Input!$P$212*(1+rvanilla)^0.5)/A2stdlife))</f>
        <v>0</v>
      </c>
      <c r="X100" s="155">
        <f>IF(A2stdlife="n/a","n/a",IF(X$3&gt;(A2stdlife+$E100),(Input!$P$212*(1+rvanilla)^0.5)-SUM($P100:W100),(Input!$P$212*(1+rvanilla)^0.5)/A2stdlife))</f>
        <v>0</v>
      </c>
      <c r="Y100" s="155">
        <f>IF(A2stdlife="n/a","n/a",IF(Y$3&gt;(A2stdlife+$E100),(Input!$P$212*(1+rvanilla)^0.5)-SUM($P100:X100),(Input!$P$212*(1+rvanilla)^0.5)/A2stdlife))</f>
        <v>0</v>
      </c>
      <c r="Z100" s="155">
        <f>IF(A2stdlife="n/a","n/a",IF(Z$3&gt;(A2stdlife+$E100),(Input!$P$212*(1+rvanilla)^0.5)-SUM($P100:Y100),(Input!$P$212*(1+rvanilla)^0.5)/A2stdlife))</f>
        <v>0</v>
      </c>
      <c r="AA100" s="155">
        <f>IF(A2stdlife="n/a","n/a",IF(AA$3&gt;(A2stdlife+$E100),(Input!$P$212*(1+rvanilla)^0.5)-SUM($P100:Z100),(Input!$P$212*(1+rvanilla)^0.5)/A2stdlife))</f>
        <v>0</v>
      </c>
      <c r="AB100" s="155">
        <f>IF(A2stdlife="n/a","n/a",IF(AB$3&gt;(A2stdlife+$E100),(Input!$P$212*(1+rvanilla)^0.5)-SUM($P100:AA100),(Input!$P$212*(1+rvanilla)^0.5)/A2stdlife))</f>
        <v>0</v>
      </c>
      <c r="AC100" s="155">
        <f>IF(A2stdlife="n/a","n/a",IF(AC$3&gt;(A2stdlife+$E100),(Input!$P$212*(1+rvanilla)^0.5)-SUM($P100:AB100),(Input!$P$212*(1+rvanilla)^0.5)/A2stdlife))</f>
        <v>0</v>
      </c>
      <c r="AD100" s="155">
        <f>IF(A2stdlife="n/a","n/a",IF(AD$3&gt;(A2stdlife+$E100),(Input!$P$212*(1+rvanilla)^0.5)-SUM($P100:AC100),(Input!$P$212*(1+rvanilla)^0.5)/A2stdlife))</f>
        <v>0</v>
      </c>
      <c r="AE100" s="155">
        <f>IF(A2stdlife="n/a","n/a",IF(AE$3&gt;(A2stdlife+$E100),(Input!$P$212*(1+rvanilla)^0.5)-SUM($P100:AD100),(Input!$P$212*(1+rvanilla)^0.5)/A2stdlife))</f>
        <v>0</v>
      </c>
      <c r="AF100" s="155">
        <f>IF(A2stdlife="n/a","n/a",IF(AF$3&gt;(A2stdlife+$E100),(Input!$P$212*(1+rvanilla)^0.5)-SUM($P100:AE100),(Input!$P$212*(1+rvanilla)^0.5)/A2stdlife))</f>
        <v>0</v>
      </c>
      <c r="AG100" s="155">
        <f>IF(A2stdlife="n/a","n/a",IF(AG$3&gt;(A2stdlife+$E100),(Input!$P$212*(1+rvanilla)^0.5)-SUM($P100:AF100),(Input!$P$212*(1+rvanilla)^0.5)/A2stdlife))</f>
        <v>0</v>
      </c>
      <c r="AH100" s="155">
        <f>IF(A2stdlife="n/a","n/a",IF(AH$3&gt;(A2stdlife+$E100),(Input!$P$212*(1+rvanilla)^0.5)-SUM($P100:AG100),(Input!$P$212*(1+rvanilla)^0.5)/A2stdlife))</f>
        <v>0</v>
      </c>
      <c r="AI100" s="155">
        <f>IF(A2stdlife="n/a","n/a",IF(AI$3&gt;(A2stdlife+$E100),(Input!$P$212*(1+rvanilla)^0.5)-SUM($P100:AH100),(Input!$P$212*(1+rvanilla)^0.5)/A2stdlife))</f>
        <v>0</v>
      </c>
      <c r="AJ100" s="155">
        <f>IF(A2stdlife="n/a","n/a",IF(AJ$3&gt;(A2stdlife+$E100),(Input!$P$212*(1+rvanilla)^0.5)-SUM($P100:AI100),(Input!$P$212*(1+rvanilla)^0.5)/A2stdlife))</f>
        <v>0</v>
      </c>
      <c r="AK100" s="155">
        <f>IF(A2stdlife="n/a","n/a",IF(AK$3&gt;(A2stdlife+$E100),(Input!$P$212*(1+rvanilla)^0.5)-SUM($P100:AJ100),(Input!$P$212*(1+rvanilla)^0.5)/A2stdlife))</f>
        <v>0</v>
      </c>
      <c r="AL100" s="155">
        <f>IF(A2stdlife="n/a","n/a",IF(AL$3&gt;(A2stdlife+$E100),(Input!$P$212*(1+rvanilla)^0.5)-SUM($P100:AK100),(Input!$P$212*(1+rvanilla)^0.5)/A2stdlife))</f>
        <v>0</v>
      </c>
      <c r="AM100" s="155">
        <f>IF(A2stdlife="n/a","n/a",IF(AM$3&gt;(A2stdlife+$E100),(Input!$P$212*(1+rvanilla)^0.5)-SUM($P100:AL100),(Input!$P$212*(1+rvanilla)^0.5)/A2stdlife))</f>
        <v>0</v>
      </c>
      <c r="AN100" s="155">
        <f>IF(A2stdlife="n/a","n/a",IF(AN$3&gt;(A2stdlife+$E100),(Input!$P$212*(1+rvanilla)^0.5)-SUM($P100:AM100),(Input!$P$212*(1+rvanilla)^0.5)/A2stdlife))</f>
        <v>0</v>
      </c>
      <c r="AO100" s="155">
        <f>IF(A2stdlife="n/a","n/a",IF(AO$3&gt;(A2stdlife+$E100),(Input!$P$212*(1+rvanilla)^0.5)-SUM($P100:AN100),(Input!$P$212*(1+rvanilla)^0.5)/A2stdlife))</f>
        <v>0</v>
      </c>
      <c r="AP100" s="155">
        <f>IF(A2stdlife="n/a","n/a",IF(AP$3&gt;(A2stdlife+$E100),(Input!$P$212*(1+rvanilla)^0.5)-SUM($P100:AO100),(Input!$P$212*(1+rvanilla)^0.5)/A2stdlife))</f>
        <v>0</v>
      </c>
      <c r="AQ100" s="155">
        <f>IF(A2stdlife="n/a","n/a",IF(AQ$3&gt;(A2stdlife+$E100),(Input!$P$212*(1+rvanilla)^0.5)-SUM($P100:AP100),(Input!$P$212*(1+rvanilla)^0.5)/A2stdlife))</f>
        <v>0</v>
      </c>
      <c r="AR100" s="155">
        <f>IF(A2stdlife="n/a","n/a",IF(AR$3&gt;(A2stdlife+$E100),(Input!$P$212*(1+rvanilla)^0.5)-SUM($P100:AQ100),(Input!$P$212*(1+rvanilla)^0.5)/A2stdlife))</f>
        <v>0</v>
      </c>
      <c r="AS100" s="155">
        <f>IF(A2stdlife="n/a","n/a",IF(AS$3&gt;(A2stdlife+$E100),(Input!$P$212*(1+rvanilla)^0.5)-SUM($P100:AR100),(Input!$P$212*(1+rvanilla)^0.5)/A2stdlife))</f>
        <v>0</v>
      </c>
      <c r="AT100" s="155">
        <f>IF(A2stdlife="n/a","n/a",IF(AT$3&gt;(A2stdlife+$E100),(Input!$P$212*(1+rvanilla)^0.5)-SUM($P100:AS100),(Input!$P$212*(1+rvanilla)^0.5)/A2stdlife))</f>
        <v>0</v>
      </c>
      <c r="AU100" s="155">
        <f>IF(A2stdlife="n/a","n/a",IF(AU$3&gt;(A2stdlife+$E100),(Input!$P$212*(1+rvanilla)^0.5)-SUM($P100:AT100),(Input!$P$212*(1+rvanilla)^0.5)/A2stdlife))</f>
        <v>0</v>
      </c>
      <c r="AV100" s="155">
        <f>IF(A2stdlife="n/a","n/a",IF(AV$3&gt;(A2stdlife+$E100),(Input!$P$212*(1+rvanilla)^0.5)-SUM($P100:AU100),(Input!$P$212*(1+rvanilla)^0.5)/A2stdlife))</f>
        <v>0</v>
      </c>
      <c r="AW100" s="155">
        <f>IF(A2stdlife="n/a","n/a",IF(AW$3&gt;(A2stdlife+$E100),(Input!$P$212*(1+rvanilla)^0.5)-SUM($P100:AV100),(Input!$P$212*(1+rvanilla)^0.5)/A2stdlife))</f>
        <v>0</v>
      </c>
      <c r="AX100" s="155">
        <f>IF(A2stdlife="n/a","n/a",IF(AX$3&gt;(A2stdlife+$E100),(Input!$P$212*(1+rvanilla)^0.5)-SUM($P100:AW100),(Input!$P$212*(1+rvanilla)^0.5)/A2stdlife))</f>
        <v>0</v>
      </c>
      <c r="AY100" s="155">
        <f>IF(A2stdlife="n/a","n/a",IF(AY$3&gt;(A2stdlife+$E100),(Input!$P$212*(1+rvanilla)^0.5)-SUM($P100:AX100),(Input!$P$212*(1+rvanilla)^0.5)/A2stdlife))</f>
        <v>0</v>
      </c>
      <c r="AZ100" s="155">
        <f>IF(A2stdlife="n/a","n/a",IF(AZ$3&gt;(A2stdlife+$E100),(Input!$P$212*(1+rvanilla)^0.5)-SUM($P100:AY100),(Input!$P$212*(1+rvanilla)^0.5)/A2stdlife))</f>
        <v>0</v>
      </c>
      <c r="BA100" s="155">
        <f>IF(A2stdlife="n/a","n/a",IF(BA$3&gt;(A2stdlife+$E100),(Input!$P$212*(1+rvanilla)^0.5)-SUM($P100:AZ100),(Input!$P$212*(1+rvanilla)^0.5)/A2stdlife))</f>
        <v>0</v>
      </c>
      <c r="BB100" s="155">
        <f>IF(A2stdlife="n/a","n/a",IF(BB$3&gt;(A2stdlife+$E100),(Input!$P$212*(1+rvanilla)^0.5)-SUM($P100:BA100),(Input!$P$212*(1+rvanilla)^0.5)/A2stdlife))</f>
        <v>0</v>
      </c>
      <c r="BC100" s="155">
        <f>IF(A2stdlife="n/a","n/a",IF(BC$3&gt;(A2stdlife+$E100),(Input!$P$212*(1+rvanilla)^0.5)-SUM($P100:BB100),(Input!$P$212*(1+rvanilla)^0.5)/A2stdlife))</f>
        <v>0</v>
      </c>
      <c r="BD100" s="155">
        <f>IF(A2stdlife="n/a","n/a",IF(BD$3&gt;(A2stdlife+$E100),(Input!$P$212*(1+rvanilla)^0.5)-SUM($P100:BC100),(Input!$P$212*(1+rvanilla)^0.5)/A2stdlife))</f>
        <v>0</v>
      </c>
      <c r="BE100" s="155">
        <f>IF(A2stdlife="n/a","n/a",IF(BE$3&gt;(A2stdlife+$E100),(Input!$P$212*(1+rvanilla)^0.5)-SUM($P100:BD100),(Input!$P$212*(1+rvanilla)^0.5)/A2stdlife))</f>
        <v>0</v>
      </c>
      <c r="BF100" s="155">
        <f>IF(A2stdlife="n/a","n/a",IF(BF$3&gt;(A2stdlife+$E100),(Input!$P$212*(1+rvanilla)^0.5)-SUM($P100:BE100),(Input!$P$212*(1+rvanilla)^0.5)/A2stdlife))</f>
        <v>0</v>
      </c>
      <c r="BG100" s="155">
        <f>IF(A2stdlife="n/a","n/a",IF(BG$3&gt;(A2stdlife+$E100),(Input!$P$212*(1+rvanilla)^0.5)-SUM($P100:BF100),(Input!$P$212*(1+rvanilla)^0.5)/A2stdlife))</f>
        <v>0</v>
      </c>
      <c r="BH100" s="155">
        <f>IF(A2stdlife="n/a","n/a",IF(BH$3&gt;(A2stdlife+$E100),(Input!$P$212*(1+rvanilla)^0.5)-SUM($P100:BG100),(Input!$P$212*(1+rvanilla)^0.5)/A2stdlife))</f>
        <v>0</v>
      </c>
      <c r="BI100" s="155">
        <f>IF(A2stdlife="n/a","n/a",IF(BI$3&gt;(A2stdlife+$E100),(Input!$P$212*(1+rvanilla)^0.5)-SUM($P100:BH100),(Input!$P$212*(1+rvanilla)^0.5)/A2stdlife))</f>
        <v>0</v>
      </c>
      <c r="BJ100" s="14"/>
      <c r="BK100" s="14"/>
      <c r="BL100" s="14"/>
      <c r="BM100" s="14"/>
      <c r="BN100" s="14"/>
      <c r="BO100" s="14"/>
      <c r="BP100" s="14"/>
      <c r="BQ100" s="14"/>
      <c r="BR100" s="14"/>
      <c r="BS100" s="14"/>
      <c r="BT100" s="14"/>
      <c r="BU100" s="14"/>
      <c r="BV100" s="14"/>
      <c r="BW100" s="14"/>
      <c r="BX100" s="14"/>
      <c r="BY100" s="14"/>
      <c r="BZ100" s="14"/>
      <c r="CA100" s="410"/>
      <c r="CB100" s="410"/>
      <c r="CC100" s="410"/>
      <c r="CD100" s="410"/>
      <c r="CE100" s="410"/>
      <c r="CF100" s="410"/>
      <c r="CG100" s="410"/>
      <c r="CH100" s="410"/>
      <c r="CI100" s="410"/>
      <c r="CJ100" s="410"/>
      <c r="CK100" s="410"/>
      <c r="CL100" s="410"/>
      <c r="CM100" s="410"/>
      <c r="CN100" s="410"/>
      <c r="CO100" s="410"/>
      <c r="CP100" s="410"/>
      <c r="CQ100" s="410"/>
      <c r="CR100" s="410"/>
      <c r="CS100" s="410"/>
      <c r="CT100" s="410"/>
      <c r="CU100" s="410"/>
      <c r="CV100" s="410"/>
      <c r="CW100" s="410"/>
      <c r="CX100" s="410"/>
      <c r="CY100" s="410"/>
      <c r="CZ100" s="410"/>
      <c r="DA100" s="410"/>
      <c r="DB100" s="410"/>
      <c r="DC100" s="410"/>
      <c r="DD100" s="410"/>
      <c r="DE100" s="410"/>
      <c r="DF100" s="410"/>
      <c r="DG100" s="410"/>
      <c r="DH100" s="410"/>
      <c r="DI100" s="410"/>
      <c r="DJ100" s="410"/>
      <c r="DK100" s="410"/>
      <c r="DL100" s="410"/>
      <c r="DM100" s="410"/>
      <c r="DN100" s="410"/>
      <c r="DO100" s="410"/>
      <c r="DP100" s="410"/>
      <c r="DQ100" s="410"/>
      <c r="DR100" s="410"/>
      <c r="DS100" s="410"/>
      <c r="DT100" s="410"/>
      <c r="DU100" s="410"/>
      <c r="DV100" s="410"/>
      <c r="DW100" s="410"/>
      <c r="DX100" s="410"/>
      <c r="DY100" s="410"/>
      <c r="DZ100" s="410"/>
      <c r="EA100" s="410"/>
      <c r="EB100" s="410"/>
      <c r="EC100" s="410"/>
      <c r="ED100" s="410"/>
      <c r="EE100" s="410"/>
      <c r="EF100" s="410"/>
      <c r="EG100" s="410"/>
      <c r="EH100" s="410"/>
      <c r="EI100" s="410"/>
      <c r="EJ100" s="410"/>
      <c r="EK100" s="410"/>
      <c r="EL100" s="410"/>
      <c r="EM100" s="410"/>
      <c r="EN100" s="410"/>
      <c r="EO100" s="410"/>
      <c r="EP100" s="410"/>
      <c r="EQ100" s="410"/>
      <c r="ER100" s="410"/>
      <c r="ES100" s="410"/>
      <c r="ET100" s="410"/>
      <c r="EU100" s="410"/>
      <c r="EV100" s="410"/>
      <c r="EW100" s="410"/>
      <c r="EX100" s="410"/>
      <c r="EY100" s="410"/>
      <c r="EZ100" s="410"/>
      <c r="FA100" s="410"/>
      <c r="FB100" s="410"/>
      <c r="FC100" s="410"/>
      <c r="FD100" s="410"/>
      <c r="FE100" s="410"/>
      <c r="FF100" s="410"/>
      <c r="FG100" s="410"/>
      <c r="FH100" s="410"/>
      <c r="FI100" s="410"/>
      <c r="FJ100" s="410"/>
      <c r="FK100" s="410"/>
      <c r="FL100" s="410"/>
      <c r="FM100" s="410"/>
      <c r="FN100" s="410"/>
      <c r="FO100" s="410"/>
      <c r="FP100" s="410"/>
      <c r="FQ100" s="410"/>
      <c r="FR100" s="410"/>
      <c r="FS100" s="410"/>
      <c r="FT100" s="410"/>
      <c r="FU100" s="410"/>
      <c r="FV100" s="410"/>
      <c r="FW100" s="410"/>
      <c r="FX100" s="410"/>
      <c r="FY100" s="410"/>
      <c r="FZ100" s="410"/>
      <c r="GA100" s="410"/>
      <c r="GB100" s="410"/>
      <c r="GC100" s="410"/>
      <c r="GD100" s="410"/>
      <c r="GE100" s="410"/>
      <c r="GF100" s="410"/>
      <c r="GG100" s="410"/>
      <c r="GH100" s="410"/>
      <c r="GI100" s="410"/>
      <c r="GJ100" s="410"/>
      <c r="GK100" s="410"/>
      <c r="GL100" s="410"/>
      <c r="GM100" s="410"/>
      <c r="GN100" s="410"/>
      <c r="GO100" s="410"/>
      <c r="GP100" s="410"/>
      <c r="GQ100" s="410"/>
      <c r="GR100" s="410"/>
      <c r="GS100" s="410"/>
      <c r="GT100" s="410"/>
      <c r="GU100" s="410"/>
      <c r="GV100" s="410"/>
      <c r="GW100" s="410"/>
      <c r="GX100" s="410"/>
      <c r="GY100" s="410"/>
      <c r="GZ100" s="410"/>
      <c r="HA100" s="410"/>
      <c r="HB100" s="410"/>
      <c r="HC100" s="410"/>
      <c r="HD100" s="410"/>
      <c r="HE100" s="410"/>
      <c r="HF100" s="410"/>
      <c r="HG100" s="410"/>
      <c r="HH100" s="410"/>
      <c r="HI100" s="410"/>
      <c r="HJ100" s="410"/>
      <c r="HK100" s="410"/>
      <c r="HL100" s="410"/>
      <c r="HM100" s="410"/>
      <c r="HN100" s="410"/>
      <c r="HO100" s="410"/>
      <c r="HP100" s="410"/>
      <c r="HQ100" s="410"/>
      <c r="HR100" s="410"/>
      <c r="HS100" s="410"/>
      <c r="HT100" s="410"/>
      <c r="HU100" s="410"/>
      <c r="HV100" s="410"/>
      <c r="HW100" s="410"/>
      <c r="HX100" s="410"/>
      <c r="HY100" s="410"/>
      <c r="HZ100" s="410"/>
      <c r="IA100" s="410"/>
      <c r="IB100" s="410"/>
      <c r="IC100" s="410"/>
      <c r="ID100" s="410"/>
      <c r="IE100" s="410"/>
      <c r="IF100" s="410"/>
      <c r="IG100" s="410"/>
      <c r="IH100" s="410"/>
      <c r="II100" s="410"/>
      <c r="IJ100" s="410"/>
      <c r="IK100" s="410"/>
      <c r="IL100" s="410"/>
      <c r="IM100" s="410"/>
      <c r="IN100" s="410"/>
      <c r="IO100" s="410"/>
      <c r="IP100" s="410"/>
      <c r="IQ100" s="410"/>
      <c r="IR100" s="410"/>
      <c r="IS100" s="410"/>
      <c r="IT100" s="410"/>
      <c r="IU100" s="410"/>
      <c r="IV100" s="410"/>
    </row>
    <row r="101" spans="1:256" s="2" customFormat="1" ht="12.75" hidden="1" customHeight="1" outlineLevel="1" collapsed="1">
      <c r="A101" s="14"/>
      <c r="B101" s="14"/>
      <c r="C101" s="324" t="str">
        <f>Asset2</f>
        <v>Transmission Lines (UG)</v>
      </c>
      <c r="D101" s="14"/>
      <c r="E101" s="14"/>
      <c r="F101" s="366"/>
      <c r="G101" s="155">
        <f>SUM(G89:G100)</f>
        <v>1.7960035186488388</v>
      </c>
      <c r="H101" s="155">
        <f t="shared" ref="H101:BI101" si="23">SUM(H89:H100)</f>
        <v>1.797380997697162</v>
      </c>
      <c r="I101" s="155">
        <f t="shared" si="23"/>
        <v>1.797374910093448</v>
      </c>
      <c r="J101" s="155">
        <f t="shared" si="23"/>
        <v>1.8396507652080898</v>
      </c>
      <c r="K101" s="155">
        <f t="shared" si="23"/>
        <v>2.3334294389836545</v>
      </c>
      <c r="L101" s="155">
        <f t="shared" si="23"/>
        <v>2.6605971384295364</v>
      </c>
      <c r="M101" s="155">
        <f t="shared" si="23"/>
        <v>2.6605971384295364</v>
      </c>
      <c r="N101" s="155">
        <f t="shared" si="23"/>
        <v>2.6605971384295364</v>
      </c>
      <c r="O101" s="155">
        <f t="shared" si="23"/>
        <v>2.6605971384295364</v>
      </c>
      <c r="P101" s="155">
        <f t="shared" si="23"/>
        <v>2.6605971384295364</v>
      </c>
      <c r="Q101" s="155">
        <f t="shared" si="23"/>
        <v>2.6605971384295364</v>
      </c>
      <c r="R101" s="155">
        <f t="shared" si="23"/>
        <v>2.6605971384295364</v>
      </c>
      <c r="S101" s="155">
        <f t="shared" si="23"/>
        <v>2.6605971384295364</v>
      </c>
      <c r="T101" s="155">
        <f t="shared" si="23"/>
        <v>2.6605971384295364</v>
      </c>
      <c r="U101" s="155">
        <f t="shared" si="23"/>
        <v>2.6605971384295364</v>
      </c>
      <c r="V101" s="155">
        <f t="shared" si="23"/>
        <v>2.6605971384295364</v>
      </c>
      <c r="W101" s="155">
        <f t="shared" si="23"/>
        <v>2.6605971384295364</v>
      </c>
      <c r="X101" s="155">
        <f t="shared" si="23"/>
        <v>2.6605971384295364</v>
      </c>
      <c r="Y101" s="155">
        <f t="shared" si="23"/>
        <v>2.6605971384295364</v>
      </c>
      <c r="Z101" s="155">
        <f t="shared" si="23"/>
        <v>2.6605971384295364</v>
      </c>
      <c r="AA101" s="155">
        <f t="shared" si="23"/>
        <v>2.6605971384295364</v>
      </c>
      <c r="AB101" s="155">
        <f t="shared" si="23"/>
        <v>2.6605971384295364</v>
      </c>
      <c r="AC101" s="155">
        <f t="shared" si="23"/>
        <v>2.6605971384295364</v>
      </c>
      <c r="AD101" s="155">
        <f t="shared" si="23"/>
        <v>2.6605971384295364</v>
      </c>
      <c r="AE101" s="155">
        <f t="shared" si="23"/>
        <v>2.6605971384295364</v>
      </c>
      <c r="AF101" s="155">
        <f t="shared" si="23"/>
        <v>2.6605971384295364</v>
      </c>
      <c r="AG101" s="155">
        <f t="shared" si="23"/>
        <v>2.6605971384295364</v>
      </c>
      <c r="AH101" s="155">
        <f t="shared" si="23"/>
        <v>2.6605971384295364</v>
      </c>
      <c r="AI101" s="155">
        <f t="shared" si="23"/>
        <v>1.6189150976132165</v>
      </c>
      <c r="AJ101" s="155">
        <f t="shared" si="23"/>
        <v>0.86459361978069715</v>
      </c>
      <c r="AK101" s="155">
        <f t="shared" si="23"/>
        <v>0.86459361978069715</v>
      </c>
      <c r="AL101" s="155">
        <f t="shared" si="23"/>
        <v>0.86459361978069715</v>
      </c>
      <c r="AM101" s="155">
        <f t="shared" si="23"/>
        <v>0.86459361978069715</v>
      </c>
      <c r="AN101" s="155">
        <f t="shared" si="23"/>
        <v>0.86459361978069715</v>
      </c>
      <c r="AO101" s="155">
        <f t="shared" si="23"/>
        <v>0.86459361978069715</v>
      </c>
      <c r="AP101" s="155">
        <f t="shared" si="23"/>
        <v>0.86459361978069715</v>
      </c>
      <c r="AQ101" s="155">
        <f t="shared" si="23"/>
        <v>0.86459361978069715</v>
      </c>
      <c r="AR101" s="155">
        <f t="shared" si="23"/>
        <v>0.86459361978069715</v>
      </c>
      <c r="AS101" s="155">
        <f t="shared" si="23"/>
        <v>0.86459361978069715</v>
      </c>
      <c r="AT101" s="155">
        <f t="shared" si="23"/>
        <v>0.86459361978069715</v>
      </c>
      <c r="AU101" s="155">
        <f t="shared" si="23"/>
        <v>0.86459361978069715</v>
      </c>
      <c r="AV101" s="155">
        <f t="shared" si="23"/>
        <v>0.86459361978069715</v>
      </c>
      <c r="AW101" s="155">
        <f t="shared" si="23"/>
        <v>0.86459361978069715</v>
      </c>
      <c r="AX101" s="155">
        <f t="shared" si="23"/>
        <v>0.86459361978069715</v>
      </c>
      <c r="AY101" s="155">
        <f t="shared" si="23"/>
        <v>0.86459361978069715</v>
      </c>
      <c r="AZ101" s="155">
        <f t="shared" si="23"/>
        <v>0.86459361978069715</v>
      </c>
      <c r="BA101" s="155">
        <f t="shared" si="23"/>
        <v>0.86321614073237418</v>
      </c>
      <c r="BB101" s="155">
        <f t="shared" si="23"/>
        <v>0.86322222833608797</v>
      </c>
      <c r="BC101" s="155">
        <f t="shared" si="23"/>
        <v>0.82094637322144537</v>
      </c>
      <c r="BD101" s="155">
        <f t="shared" si="23"/>
        <v>0.32716769944587104</v>
      </c>
      <c r="BE101" s="155">
        <f t="shared" si="23"/>
        <v>-5.3290705182007514E-15</v>
      </c>
      <c r="BF101" s="155">
        <f t="shared" si="23"/>
        <v>0</v>
      </c>
      <c r="BG101" s="155">
        <f t="shared" si="23"/>
        <v>0</v>
      </c>
      <c r="BH101" s="155">
        <f t="shared" si="23"/>
        <v>0</v>
      </c>
      <c r="BI101" s="155">
        <f t="shared" si="23"/>
        <v>0</v>
      </c>
      <c r="BJ101" s="14"/>
      <c r="BK101" s="14"/>
      <c r="BL101" s="14"/>
      <c r="BM101" s="14"/>
      <c r="BN101" s="14"/>
      <c r="BO101" s="14"/>
      <c r="BP101" s="14"/>
      <c r="BQ101" s="14"/>
      <c r="BR101" s="14"/>
      <c r="BS101" s="14"/>
      <c r="BT101" s="14"/>
      <c r="BU101" s="14"/>
      <c r="BV101" s="14"/>
      <c r="BW101" s="14"/>
      <c r="BX101" s="14"/>
      <c r="BY101" s="14"/>
      <c r="BZ101" s="14"/>
      <c r="CA101" s="410"/>
      <c r="CB101" s="410"/>
      <c r="CC101" s="410"/>
      <c r="CD101" s="410"/>
      <c r="CE101" s="410"/>
      <c r="CF101" s="410"/>
      <c r="CG101" s="410"/>
      <c r="CH101" s="410"/>
      <c r="CI101" s="410"/>
      <c r="CJ101" s="410"/>
      <c r="CK101" s="410"/>
      <c r="CL101" s="410"/>
      <c r="CM101" s="410"/>
      <c r="CN101" s="410"/>
      <c r="CO101" s="410"/>
      <c r="CP101" s="410"/>
      <c r="CQ101" s="410"/>
      <c r="CR101" s="410"/>
      <c r="CS101" s="410"/>
      <c r="CT101" s="410"/>
      <c r="CU101" s="410"/>
      <c r="CV101" s="410"/>
      <c r="CW101" s="410"/>
      <c r="CX101" s="410"/>
      <c r="CY101" s="410"/>
      <c r="CZ101" s="410"/>
      <c r="DA101" s="410"/>
      <c r="DB101" s="410"/>
      <c r="DC101" s="410"/>
      <c r="DD101" s="410"/>
      <c r="DE101" s="410"/>
      <c r="DF101" s="410"/>
      <c r="DG101" s="410"/>
      <c r="DH101" s="410"/>
      <c r="DI101" s="410"/>
      <c r="DJ101" s="410"/>
      <c r="DK101" s="410"/>
      <c r="DL101" s="410"/>
      <c r="DM101" s="410"/>
      <c r="DN101" s="410"/>
      <c r="DO101" s="410"/>
      <c r="DP101" s="410"/>
      <c r="DQ101" s="410"/>
      <c r="DR101" s="410"/>
      <c r="DS101" s="410"/>
      <c r="DT101" s="410"/>
      <c r="DU101" s="410"/>
      <c r="DV101" s="410"/>
      <c r="DW101" s="410"/>
      <c r="DX101" s="410"/>
      <c r="DY101" s="410"/>
      <c r="DZ101" s="410"/>
      <c r="EA101" s="410"/>
      <c r="EB101" s="410"/>
      <c r="EC101" s="410"/>
      <c r="ED101" s="410"/>
      <c r="EE101" s="410"/>
      <c r="EF101" s="410"/>
      <c r="EG101" s="410"/>
      <c r="EH101" s="410"/>
      <c r="EI101" s="410"/>
      <c r="EJ101" s="410"/>
      <c r="EK101" s="410"/>
      <c r="EL101" s="410"/>
      <c r="EM101" s="410"/>
      <c r="EN101" s="410"/>
      <c r="EO101" s="410"/>
      <c r="EP101" s="410"/>
      <c r="EQ101" s="410"/>
      <c r="ER101" s="410"/>
      <c r="ES101" s="410"/>
      <c r="ET101" s="410"/>
      <c r="EU101" s="410"/>
      <c r="EV101" s="410"/>
      <c r="EW101" s="410"/>
      <c r="EX101" s="410"/>
      <c r="EY101" s="410"/>
      <c r="EZ101" s="410"/>
      <c r="FA101" s="410"/>
      <c r="FB101" s="410"/>
      <c r="FC101" s="410"/>
      <c r="FD101" s="410"/>
      <c r="FE101" s="410"/>
      <c r="FF101" s="410"/>
      <c r="FG101" s="410"/>
      <c r="FH101" s="410"/>
      <c r="FI101" s="410"/>
      <c r="FJ101" s="410"/>
      <c r="FK101" s="410"/>
      <c r="FL101" s="410"/>
      <c r="FM101" s="410"/>
      <c r="FN101" s="410"/>
      <c r="FO101" s="410"/>
      <c r="FP101" s="410"/>
      <c r="FQ101" s="410"/>
      <c r="FR101" s="410"/>
      <c r="FS101" s="410"/>
      <c r="FT101" s="410"/>
      <c r="FU101" s="410"/>
      <c r="FV101" s="410"/>
      <c r="FW101" s="410"/>
      <c r="FX101" s="410"/>
      <c r="FY101" s="410"/>
      <c r="FZ101" s="410"/>
      <c r="GA101" s="410"/>
      <c r="GB101" s="410"/>
      <c r="GC101" s="410"/>
      <c r="GD101" s="410"/>
      <c r="GE101" s="410"/>
      <c r="GF101" s="410"/>
      <c r="GG101" s="410"/>
      <c r="GH101" s="410"/>
      <c r="GI101" s="410"/>
      <c r="GJ101" s="410"/>
      <c r="GK101" s="410"/>
      <c r="GL101" s="410"/>
      <c r="GM101" s="410"/>
      <c r="GN101" s="410"/>
      <c r="GO101" s="410"/>
      <c r="GP101" s="410"/>
      <c r="GQ101" s="410"/>
      <c r="GR101" s="410"/>
      <c r="GS101" s="410"/>
      <c r="GT101" s="410"/>
      <c r="GU101" s="410"/>
      <c r="GV101" s="410"/>
      <c r="GW101" s="410"/>
      <c r="GX101" s="410"/>
      <c r="GY101" s="410"/>
      <c r="GZ101" s="410"/>
      <c r="HA101" s="410"/>
      <c r="HB101" s="410"/>
      <c r="HC101" s="410"/>
      <c r="HD101" s="410"/>
      <c r="HE101" s="410"/>
      <c r="HF101" s="410"/>
      <c r="HG101" s="410"/>
      <c r="HH101" s="410"/>
      <c r="HI101" s="410"/>
      <c r="HJ101" s="410"/>
      <c r="HK101" s="410"/>
      <c r="HL101" s="410"/>
      <c r="HM101" s="410"/>
      <c r="HN101" s="410"/>
      <c r="HO101" s="410"/>
      <c r="HP101" s="410"/>
      <c r="HQ101" s="410"/>
      <c r="HR101" s="410"/>
      <c r="HS101" s="410"/>
      <c r="HT101" s="410"/>
      <c r="HU101" s="410"/>
      <c r="HV101" s="410"/>
      <c r="HW101" s="410"/>
      <c r="HX101" s="410"/>
      <c r="HY101" s="410"/>
      <c r="HZ101" s="410"/>
      <c r="IA101" s="410"/>
      <c r="IB101" s="410"/>
      <c r="IC101" s="410"/>
      <c r="ID101" s="410"/>
      <c r="IE101" s="410"/>
      <c r="IF101" s="410"/>
      <c r="IG101" s="410"/>
      <c r="IH101" s="410"/>
      <c r="II101" s="410"/>
      <c r="IJ101" s="410"/>
      <c r="IK101" s="410"/>
      <c r="IL101" s="410"/>
      <c r="IM101" s="410"/>
      <c r="IN101" s="410"/>
      <c r="IO101" s="410"/>
      <c r="IP101" s="410"/>
      <c r="IQ101" s="410"/>
      <c r="IR101" s="410"/>
      <c r="IS101" s="410"/>
      <c r="IT101" s="410"/>
      <c r="IU101" s="410"/>
      <c r="IV101" s="410"/>
    </row>
    <row r="102" spans="1:256" s="2" customFormat="1" ht="12.75" hidden="1" customHeight="1" outlineLevel="2">
      <c r="A102" s="14"/>
      <c r="B102" s="325" t="str">
        <f>C114</f>
        <v>Transmission Lines (LE)</v>
      </c>
      <c r="C102" s="32"/>
      <c r="D102" s="33" t="s">
        <v>65</v>
      </c>
      <c r="E102" s="32"/>
      <c r="F102" s="371"/>
      <c r="G102" s="154" t="str">
        <f>IF(G$3&gt;A3remlife,A3acvalue-SUM($F102:F102),IF(A3remlife="N/A","n/a",A3acvalue/A3remlife))</f>
        <v>n/a</v>
      </c>
      <c r="H102" s="154" t="str">
        <f>IF(H$3&gt;A3remlife,A3acvalue-SUM($F102:G102),IF(A3remlife="N/A","n/a",A3acvalue/A3remlife))</f>
        <v>n/a</v>
      </c>
      <c r="I102" s="154" t="str">
        <f>IF(I$3&gt;A3remlife,A3acvalue-SUM($F102:H102),IF(A3remlife="N/A","n/a",A3acvalue/A3remlife))</f>
        <v>n/a</v>
      </c>
      <c r="J102" s="154" t="str">
        <f>IF(J$3&gt;A3remlife,A3acvalue-SUM($F102:I102),IF(A3remlife="N/A","n/a",A3acvalue/A3remlife))</f>
        <v>n/a</v>
      </c>
      <c r="K102" s="154" t="str">
        <f>IF(K$3&gt;A3remlife,A3acvalue-SUM($F102:J102),IF(A3remlife="N/A","n/a",A3acvalue/A3remlife))</f>
        <v>n/a</v>
      </c>
      <c r="L102" s="154" t="str">
        <f>IF(L$3&gt;A3remlife,A3acvalue-SUM($F102:K102),IF(A3remlife="N/A","n/a",A3acvalue/A3remlife))</f>
        <v>n/a</v>
      </c>
      <c r="M102" s="154" t="str">
        <f>IF(M$3&gt;A3remlife,A3acvalue-SUM($F102:L102),IF(A3remlife="N/A","n/a",A3acvalue/A3remlife))</f>
        <v>n/a</v>
      </c>
      <c r="N102" s="154" t="str">
        <f>IF(N$3&gt;A3remlife,A3acvalue-SUM($F102:M102),IF(A3remlife="N/A","n/a",A3acvalue/A3remlife))</f>
        <v>n/a</v>
      </c>
      <c r="O102" s="154" t="str">
        <f>IF(O$3&gt;A3remlife,A3acvalue-SUM($F102:N102),IF(A3remlife="N/A","n/a",A3acvalue/A3remlife))</f>
        <v>n/a</v>
      </c>
      <c r="P102" s="154" t="str">
        <f>IF(P$3&gt;A3remlife,A3acvalue-SUM($F102:O102),IF(A3remlife="N/A","n/a",A3acvalue/A3remlife))</f>
        <v>n/a</v>
      </c>
      <c r="Q102" s="154" t="str">
        <f>IF(Q$3&gt;A3remlife,A3acvalue-SUM($F102:P102),IF(A3remlife="N/A","n/a",A3acvalue/A3remlife))</f>
        <v>n/a</v>
      </c>
      <c r="R102" s="154" t="str">
        <f>IF(R$3&gt;A3remlife,A3acvalue-SUM($F102:Q102),IF(A3remlife="N/A","n/a",A3acvalue/A3remlife))</f>
        <v>n/a</v>
      </c>
      <c r="S102" s="154" t="str">
        <f>IF(S$3&gt;A3remlife,A3acvalue-SUM($F102:R102),IF(A3remlife="N/A","n/a",A3acvalue/A3remlife))</f>
        <v>n/a</v>
      </c>
      <c r="T102" s="154" t="str">
        <f>IF(T$3&gt;A3remlife,A3acvalue-SUM($F102:S102),IF(A3remlife="N/A","n/a",A3acvalue/A3remlife))</f>
        <v>n/a</v>
      </c>
      <c r="U102" s="154" t="str">
        <f>IF(U$3&gt;A3remlife,A3acvalue-SUM($F102:T102),IF(A3remlife="N/A","n/a",A3acvalue/A3remlife))</f>
        <v>n/a</v>
      </c>
      <c r="V102" s="154" t="str">
        <f>IF(V$3&gt;A3remlife,A3acvalue-SUM($F102:U102),IF(A3remlife="N/A","n/a",A3acvalue/A3remlife))</f>
        <v>n/a</v>
      </c>
      <c r="W102" s="154" t="str">
        <f>IF(W$3&gt;A3remlife,A3acvalue-SUM($F102:V102),IF(A3remlife="N/A","n/a",A3acvalue/A3remlife))</f>
        <v>n/a</v>
      </c>
      <c r="X102" s="154" t="str">
        <f>IF(X$3&gt;A3remlife,A3acvalue-SUM($F102:W102),IF(A3remlife="N/A","n/a",A3acvalue/A3remlife))</f>
        <v>n/a</v>
      </c>
      <c r="Y102" s="154" t="str">
        <f>IF(Y$3&gt;A3remlife,A3acvalue-SUM($F102:X102),IF(A3remlife="N/A","n/a",A3acvalue/A3remlife))</f>
        <v>n/a</v>
      </c>
      <c r="Z102" s="154" t="str">
        <f>IF(Z$3&gt;A3remlife,A3acvalue-SUM($F102:Y102),IF(A3remlife="N/A","n/a",A3acvalue/A3remlife))</f>
        <v>n/a</v>
      </c>
      <c r="AA102" s="154" t="str">
        <f>IF(AA$3&gt;A3remlife,A3acvalue-SUM($F102:Z102),IF(A3remlife="N/A","n/a",A3acvalue/A3remlife))</f>
        <v>n/a</v>
      </c>
      <c r="AB102" s="154" t="str">
        <f>IF(AB$3&gt;A3remlife,A3acvalue-SUM($F102:AA102),IF(A3remlife="N/A","n/a",A3acvalue/A3remlife))</f>
        <v>n/a</v>
      </c>
      <c r="AC102" s="154" t="str">
        <f>IF(AC$3&gt;A3remlife,A3acvalue-SUM($F102:AB102),IF(A3remlife="N/A","n/a",A3acvalue/A3remlife))</f>
        <v>n/a</v>
      </c>
      <c r="AD102" s="154" t="str">
        <f>IF(AD$3&gt;A3remlife,A3acvalue-SUM($F102:AC102),IF(A3remlife="N/A","n/a",A3acvalue/A3remlife))</f>
        <v>n/a</v>
      </c>
      <c r="AE102" s="154" t="str">
        <f>IF(AE$3&gt;A3remlife,A3acvalue-SUM($F102:AD102),IF(A3remlife="N/A","n/a",A3acvalue/A3remlife))</f>
        <v>n/a</v>
      </c>
      <c r="AF102" s="154" t="str">
        <f>IF(AF$3&gt;A3remlife,A3acvalue-SUM($F102:AE102),IF(A3remlife="N/A","n/a",A3acvalue/A3remlife))</f>
        <v>n/a</v>
      </c>
      <c r="AG102" s="154" t="str">
        <f>IF(AG$3&gt;A3remlife,A3acvalue-SUM($F102:AF102),IF(A3remlife="N/A","n/a",A3acvalue/A3remlife))</f>
        <v>n/a</v>
      </c>
      <c r="AH102" s="154" t="str">
        <f>IF(AH$3&gt;A3remlife,A3acvalue-SUM($F102:AG102),IF(A3remlife="N/A","n/a",A3acvalue/A3remlife))</f>
        <v>n/a</v>
      </c>
      <c r="AI102" s="154" t="str">
        <f>IF(AI$3&gt;A3remlife,A3acvalue-SUM($F102:AH102),IF(A3remlife="N/A","n/a",A3acvalue/A3remlife))</f>
        <v>n/a</v>
      </c>
      <c r="AJ102" s="154" t="str">
        <f>IF(AJ$3&gt;A3remlife,A3acvalue-SUM($F102:AI102),IF(A3remlife="N/A","n/a",A3acvalue/A3remlife))</f>
        <v>n/a</v>
      </c>
      <c r="AK102" s="154" t="str">
        <f>IF(AK$3&gt;A3remlife,A3acvalue-SUM($F102:AJ102),IF(A3remlife="N/A","n/a",A3acvalue/A3remlife))</f>
        <v>n/a</v>
      </c>
      <c r="AL102" s="154" t="str">
        <f>IF(AL$3&gt;A3remlife,A3acvalue-SUM($F102:AK102),IF(A3remlife="N/A","n/a",A3acvalue/A3remlife))</f>
        <v>n/a</v>
      </c>
      <c r="AM102" s="154" t="str">
        <f>IF(AM$3&gt;A3remlife,A3acvalue-SUM($F102:AL102),IF(A3remlife="N/A","n/a",A3acvalue/A3remlife))</f>
        <v>n/a</v>
      </c>
      <c r="AN102" s="154" t="str">
        <f>IF(AN$3&gt;A3remlife,A3acvalue-SUM($F102:AM102),IF(A3remlife="N/A","n/a",A3acvalue/A3remlife))</f>
        <v>n/a</v>
      </c>
      <c r="AO102" s="154" t="str">
        <f>IF(AO$3&gt;A3remlife,A3acvalue-SUM($F102:AN102),IF(A3remlife="N/A","n/a",A3acvalue/A3remlife))</f>
        <v>n/a</v>
      </c>
      <c r="AP102" s="154" t="str">
        <f>IF(AP$3&gt;A3remlife,A3acvalue-SUM($F102:AO102),IF(A3remlife="N/A","n/a",A3acvalue/A3remlife))</f>
        <v>n/a</v>
      </c>
      <c r="AQ102" s="154" t="str">
        <f>IF(AQ$3&gt;A3remlife,A3acvalue-SUM($F102:AP102),IF(A3remlife="N/A","n/a",A3acvalue/A3remlife))</f>
        <v>n/a</v>
      </c>
      <c r="AR102" s="154" t="str">
        <f>IF(AR$3&gt;A3remlife,A3acvalue-SUM($F102:AQ102),IF(A3remlife="N/A","n/a",A3acvalue/A3remlife))</f>
        <v>n/a</v>
      </c>
      <c r="AS102" s="154" t="str">
        <f>IF(AS$3&gt;A3remlife,A3acvalue-SUM($F102:AR102),IF(A3remlife="N/A","n/a",A3acvalue/A3remlife))</f>
        <v>n/a</v>
      </c>
      <c r="AT102" s="154" t="str">
        <f>IF(AT$3&gt;A3remlife,A3acvalue-SUM($F102:AS102),IF(A3remlife="N/A","n/a",A3acvalue/A3remlife))</f>
        <v>n/a</v>
      </c>
      <c r="AU102" s="154" t="str">
        <f>IF(AU$3&gt;A3remlife,A3acvalue-SUM($F102:AT102),IF(A3remlife="N/A","n/a",A3acvalue/A3remlife))</f>
        <v>n/a</v>
      </c>
      <c r="AV102" s="154" t="str">
        <f>IF(AV$3&gt;A3remlife,A3acvalue-SUM($F102:AU102),IF(A3remlife="N/A","n/a",A3acvalue/A3remlife))</f>
        <v>n/a</v>
      </c>
      <c r="AW102" s="154" t="str">
        <f>IF(AW$3&gt;A3remlife,A3acvalue-SUM($F102:AV102),IF(A3remlife="N/A","n/a",A3acvalue/A3remlife))</f>
        <v>n/a</v>
      </c>
      <c r="AX102" s="154" t="str">
        <f>IF(AX$3&gt;A3remlife,A3acvalue-SUM($F102:AW102),IF(A3remlife="N/A","n/a",A3acvalue/A3remlife))</f>
        <v>n/a</v>
      </c>
      <c r="AY102" s="154" t="str">
        <f>IF(AY$3&gt;A3remlife,A3acvalue-SUM($F102:AX102),IF(A3remlife="N/A","n/a",A3acvalue/A3remlife))</f>
        <v>n/a</v>
      </c>
      <c r="AZ102" s="154" t="str">
        <f>IF(AZ$3&gt;A3remlife,A3acvalue-SUM($F102:AY102),IF(A3remlife="N/A","n/a",A3acvalue/A3remlife))</f>
        <v>n/a</v>
      </c>
      <c r="BA102" s="154" t="str">
        <f>IF(BA$3&gt;A3remlife,A3acvalue-SUM($F102:AZ102),IF(A3remlife="N/A","n/a",A3acvalue/A3remlife))</f>
        <v>n/a</v>
      </c>
      <c r="BB102" s="154" t="str">
        <f>IF(BB$3&gt;A3remlife,A3acvalue-SUM($F102:BA102),IF(A3remlife="N/A","n/a",A3acvalue/A3remlife))</f>
        <v>n/a</v>
      </c>
      <c r="BC102" s="154" t="str">
        <f>IF(BC$3&gt;A3remlife,A3acvalue-SUM($F102:BB102),IF(A3remlife="N/A","n/a",A3acvalue/A3remlife))</f>
        <v>n/a</v>
      </c>
      <c r="BD102" s="154" t="str">
        <f>IF(BD$3&gt;A3remlife,A3acvalue-SUM($F102:BC102),IF(A3remlife="N/A","n/a",A3acvalue/A3remlife))</f>
        <v>n/a</v>
      </c>
      <c r="BE102" s="154" t="str">
        <f>IF(BE$3&gt;A3remlife,A3acvalue-SUM($F102:BD102),IF(A3remlife="N/A","n/a",A3acvalue/A3remlife))</f>
        <v>n/a</v>
      </c>
      <c r="BF102" s="154" t="str">
        <f>IF(BF$3&gt;A3remlife,A3acvalue-SUM($F102:BE102),IF(A3remlife="N/A","n/a",A3acvalue/A3remlife))</f>
        <v>n/a</v>
      </c>
      <c r="BG102" s="154" t="str">
        <f>IF(BG$3&gt;A3remlife,A3acvalue-SUM($F102:BF102),IF(A3remlife="N/A","n/a",A3acvalue/A3remlife))</f>
        <v>n/a</v>
      </c>
      <c r="BH102" s="154" t="str">
        <f>IF(BH$3&gt;A3remlife,A3acvalue-SUM($F102:BG102),IF(A3remlife="N/A","n/a",A3acvalue/A3remlife))</f>
        <v>n/a</v>
      </c>
      <c r="BI102" s="154" t="str">
        <f>IF(BI$3&gt;A3remlife,A3acvalue-SUM($F102:BH102),IF(A3remlife="N/A","n/a",A3acvalue/A3remlife))</f>
        <v>n/a</v>
      </c>
      <c r="BJ102" s="14"/>
      <c r="BK102" s="14"/>
      <c r="BL102" s="14"/>
      <c r="BM102" s="14"/>
      <c r="BN102" s="14"/>
      <c r="BO102" s="14"/>
      <c r="BP102" s="14"/>
      <c r="BQ102" s="14"/>
      <c r="BR102" s="14"/>
      <c r="BS102" s="14"/>
      <c r="BT102" s="14"/>
      <c r="BU102" s="14"/>
      <c r="BV102" s="14"/>
      <c r="BW102" s="14"/>
      <c r="BX102" s="14"/>
      <c r="BY102" s="14"/>
      <c r="BZ102" s="14"/>
      <c r="CA102" s="410"/>
      <c r="CB102" s="410"/>
      <c r="CC102" s="410"/>
      <c r="CD102" s="410"/>
      <c r="CE102" s="410"/>
      <c r="CF102" s="410"/>
      <c r="CG102" s="410"/>
      <c r="CH102" s="410"/>
      <c r="CI102" s="410"/>
      <c r="CJ102" s="410"/>
      <c r="CK102" s="410"/>
      <c r="CL102" s="410"/>
      <c r="CM102" s="410"/>
      <c r="CN102" s="410"/>
      <c r="CO102" s="410"/>
      <c r="CP102" s="410"/>
      <c r="CQ102" s="410"/>
      <c r="CR102" s="410"/>
      <c r="CS102" s="410"/>
      <c r="CT102" s="410"/>
      <c r="CU102" s="410"/>
      <c r="CV102" s="410"/>
      <c r="CW102" s="410"/>
      <c r="CX102" s="410"/>
      <c r="CY102" s="410"/>
      <c r="CZ102" s="410"/>
      <c r="DA102" s="410"/>
      <c r="DB102" s="410"/>
      <c r="DC102" s="410"/>
      <c r="DD102" s="410"/>
      <c r="DE102" s="410"/>
      <c r="DF102" s="410"/>
      <c r="DG102" s="410"/>
      <c r="DH102" s="410"/>
      <c r="DI102" s="410"/>
      <c r="DJ102" s="410"/>
      <c r="DK102" s="410"/>
      <c r="DL102" s="410"/>
      <c r="DM102" s="410"/>
      <c r="DN102" s="410"/>
      <c r="DO102" s="410"/>
      <c r="DP102" s="410"/>
      <c r="DQ102" s="410"/>
      <c r="DR102" s="410"/>
      <c r="DS102" s="410"/>
      <c r="DT102" s="410"/>
      <c r="DU102" s="410"/>
      <c r="DV102" s="410"/>
      <c r="DW102" s="410"/>
      <c r="DX102" s="410"/>
      <c r="DY102" s="410"/>
      <c r="DZ102" s="410"/>
      <c r="EA102" s="410"/>
      <c r="EB102" s="410"/>
      <c r="EC102" s="410"/>
      <c r="ED102" s="410"/>
      <c r="EE102" s="410"/>
      <c r="EF102" s="410"/>
      <c r="EG102" s="410"/>
      <c r="EH102" s="410"/>
      <c r="EI102" s="410"/>
      <c r="EJ102" s="410"/>
      <c r="EK102" s="410"/>
      <c r="EL102" s="410"/>
      <c r="EM102" s="410"/>
      <c r="EN102" s="410"/>
      <c r="EO102" s="410"/>
      <c r="EP102" s="410"/>
      <c r="EQ102" s="410"/>
      <c r="ER102" s="410"/>
      <c r="ES102" s="410"/>
      <c r="ET102" s="410"/>
      <c r="EU102" s="410"/>
      <c r="EV102" s="410"/>
      <c r="EW102" s="410"/>
      <c r="EX102" s="410"/>
      <c r="EY102" s="410"/>
      <c r="EZ102" s="410"/>
      <c r="FA102" s="410"/>
      <c r="FB102" s="410"/>
      <c r="FC102" s="410"/>
      <c r="FD102" s="410"/>
      <c r="FE102" s="410"/>
      <c r="FF102" s="410"/>
      <c r="FG102" s="410"/>
      <c r="FH102" s="410"/>
      <c r="FI102" s="410"/>
      <c r="FJ102" s="410"/>
      <c r="FK102" s="410"/>
      <c r="FL102" s="410"/>
      <c r="FM102" s="410"/>
      <c r="FN102" s="410"/>
      <c r="FO102" s="410"/>
      <c r="FP102" s="410"/>
      <c r="FQ102" s="410"/>
      <c r="FR102" s="410"/>
      <c r="FS102" s="410"/>
      <c r="FT102" s="410"/>
      <c r="FU102" s="410"/>
      <c r="FV102" s="410"/>
      <c r="FW102" s="410"/>
      <c r="FX102" s="410"/>
      <c r="FY102" s="410"/>
      <c r="FZ102" s="410"/>
      <c r="GA102" s="410"/>
      <c r="GB102" s="410"/>
      <c r="GC102" s="410"/>
      <c r="GD102" s="410"/>
      <c r="GE102" s="410"/>
      <c r="GF102" s="410"/>
      <c r="GG102" s="410"/>
      <c r="GH102" s="410"/>
      <c r="GI102" s="410"/>
      <c r="GJ102" s="410"/>
      <c r="GK102" s="410"/>
      <c r="GL102" s="410"/>
      <c r="GM102" s="410"/>
      <c r="GN102" s="410"/>
      <c r="GO102" s="410"/>
      <c r="GP102" s="410"/>
      <c r="GQ102" s="410"/>
      <c r="GR102" s="410"/>
      <c r="GS102" s="410"/>
      <c r="GT102" s="410"/>
      <c r="GU102" s="410"/>
      <c r="GV102" s="410"/>
      <c r="GW102" s="410"/>
      <c r="GX102" s="410"/>
      <c r="GY102" s="410"/>
      <c r="GZ102" s="410"/>
      <c r="HA102" s="410"/>
      <c r="HB102" s="410"/>
      <c r="HC102" s="410"/>
      <c r="HD102" s="410"/>
      <c r="HE102" s="410"/>
      <c r="HF102" s="410"/>
      <c r="HG102" s="410"/>
      <c r="HH102" s="410"/>
      <c r="HI102" s="410"/>
      <c r="HJ102" s="410"/>
      <c r="HK102" s="410"/>
      <c r="HL102" s="410"/>
      <c r="HM102" s="410"/>
      <c r="HN102" s="410"/>
      <c r="HO102" s="410"/>
      <c r="HP102" s="410"/>
      <c r="HQ102" s="410"/>
      <c r="HR102" s="410"/>
      <c r="HS102" s="410"/>
      <c r="HT102" s="410"/>
      <c r="HU102" s="410"/>
      <c r="HV102" s="410"/>
      <c r="HW102" s="410"/>
      <c r="HX102" s="410"/>
      <c r="HY102" s="410"/>
      <c r="HZ102" s="410"/>
      <c r="IA102" s="410"/>
      <c r="IB102" s="410"/>
      <c r="IC102" s="410"/>
      <c r="ID102" s="410"/>
      <c r="IE102" s="410"/>
      <c r="IF102" s="410"/>
      <c r="IG102" s="410"/>
      <c r="IH102" s="410"/>
      <c r="II102" s="410"/>
      <c r="IJ102" s="410"/>
      <c r="IK102" s="410"/>
      <c r="IL102" s="410"/>
      <c r="IM102" s="410"/>
      <c r="IN102" s="410"/>
      <c r="IO102" s="410"/>
      <c r="IP102" s="410"/>
      <c r="IQ102" s="410"/>
      <c r="IR102" s="410"/>
      <c r="IS102" s="410"/>
      <c r="IT102" s="410"/>
      <c r="IU102" s="410"/>
      <c r="IV102" s="410"/>
    </row>
    <row r="103" spans="1:256" s="2" customFormat="1" ht="12.75" hidden="1" customHeight="1" outlineLevel="2">
      <c r="A103" s="14"/>
      <c r="B103" s="14"/>
      <c r="C103" s="27"/>
      <c r="D103" s="413" t="s">
        <v>198</v>
      </c>
      <c r="E103" s="261">
        <v>0</v>
      </c>
      <c r="F103" s="372"/>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4"/>
      <c r="BK103" s="14"/>
      <c r="BL103" s="14"/>
      <c r="BM103" s="14"/>
      <c r="BN103" s="14"/>
      <c r="BO103" s="14"/>
      <c r="BP103" s="14"/>
      <c r="BQ103" s="14"/>
      <c r="BR103" s="14"/>
      <c r="BS103" s="14"/>
      <c r="BT103" s="14"/>
      <c r="BU103" s="14"/>
      <c r="BV103" s="14"/>
      <c r="BW103" s="14"/>
      <c r="BX103" s="14"/>
      <c r="BY103" s="14"/>
      <c r="BZ103" s="14"/>
      <c r="CA103" s="410"/>
      <c r="CB103" s="410"/>
      <c r="CC103" s="410"/>
      <c r="CD103" s="410"/>
      <c r="CE103" s="410"/>
      <c r="CF103" s="410"/>
      <c r="CG103" s="410"/>
      <c r="CH103" s="410"/>
      <c r="CI103" s="410"/>
      <c r="CJ103" s="410"/>
      <c r="CK103" s="410"/>
      <c r="CL103" s="410"/>
      <c r="CM103" s="410"/>
      <c r="CN103" s="410"/>
      <c r="CO103" s="410"/>
      <c r="CP103" s="410"/>
      <c r="CQ103" s="410"/>
      <c r="CR103" s="410"/>
      <c r="CS103" s="410"/>
      <c r="CT103" s="410"/>
      <c r="CU103" s="410"/>
      <c r="CV103" s="410"/>
      <c r="CW103" s="410"/>
      <c r="CX103" s="410"/>
      <c r="CY103" s="410"/>
      <c r="CZ103" s="410"/>
      <c r="DA103" s="410"/>
      <c r="DB103" s="410"/>
      <c r="DC103" s="410"/>
      <c r="DD103" s="410"/>
      <c r="DE103" s="410"/>
      <c r="DF103" s="410"/>
      <c r="DG103" s="410"/>
      <c r="DH103" s="410"/>
      <c r="DI103" s="410"/>
      <c r="DJ103" s="410"/>
      <c r="DK103" s="410"/>
      <c r="DL103" s="410"/>
      <c r="DM103" s="410"/>
      <c r="DN103" s="410"/>
      <c r="DO103" s="410"/>
      <c r="DP103" s="410"/>
      <c r="DQ103" s="410"/>
      <c r="DR103" s="410"/>
      <c r="DS103" s="410"/>
      <c r="DT103" s="410"/>
      <c r="DU103" s="410"/>
      <c r="DV103" s="410"/>
      <c r="DW103" s="410"/>
      <c r="DX103" s="410"/>
      <c r="DY103" s="410"/>
      <c r="DZ103" s="410"/>
      <c r="EA103" s="410"/>
      <c r="EB103" s="410"/>
      <c r="EC103" s="410"/>
      <c r="ED103" s="410"/>
      <c r="EE103" s="410"/>
      <c r="EF103" s="410"/>
      <c r="EG103" s="410"/>
      <c r="EH103" s="410"/>
      <c r="EI103" s="410"/>
      <c r="EJ103" s="410"/>
      <c r="EK103" s="410"/>
      <c r="EL103" s="410"/>
      <c r="EM103" s="410"/>
      <c r="EN103" s="410"/>
      <c r="EO103" s="410"/>
      <c r="EP103" s="410"/>
      <c r="EQ103" s="410"/>
      <c r="ER103" s="410"/>
      <c r="ES103" s="410"/>
      <c r="ET103" s="410"/>
      <c r="EU103" s="410"/>
      <c r="EV103" s="410"/>
      <c r="EW103" s="410"/>
      <c r="EX103" s="410"/>
      <c r="EY103" s="410"/>
      <c r="EZ103" s="410"/>
      <c r="FA103" s="410"/>
      <c r="FB103" s="410"/>
      <c r="FC103" s="410"/>
      <c r="FD103" s="410"/>
      <c r="FE103" s="410"/>
      <c r="FF103" s="410"/>
      <c r="FG103" s="410"/>
      <c r="FH103" s="410"/>
      <c r="FI103" s="410"/>
      <c r="FJ103" s="410"/>
      <c r="FK103" s="410"/>
      <c r="FL103" s="410"/>
      <c r="FM103" s="410"/>
      <c r="FN103" s="410"/>
      <c r="FO103" s="410"/>
      <c r="FP103" s="410"/>
      <c r="FQ103" s="410"/>
      <c r="FR103" s="410"/>
      <c r="FS103" s="410"/>
      <c r="FT103" s="410"/>
      <c r="FU103" s="410"/>
      <c r="FV103" s="410"/>
      <c r="FW103" s="410"/>
      <c r="FX103" s="410"/>
      <c r="FY103" s="410"/>
      <c r="FZ103" s="410"/>
      <c r="GA103" s="410"/>
      <c r="GB103" s="410"/>
      <c r="GC103" s="410"/>
      <c r="GD103" s="410"/>
      <c r="GE103" s="410"/>
      <c r="GF103" s="410"/>
      <c r="GG103" s="410"/>
      <c r="GH103" s="410"/>
      <c r="GI103" s="410"/>
      <c r="GJ103" s="410"/>
      <c r="GK103" s="410"/>
      <c r="GL103" s="410"/>
      <c r="GM103" s="410"/>
      <c r="GN103" s="410"/>
      <c r="GO103" s="410"/>
      <c r="GP103" s="410"/>
      <c r="GQ103" s="410"/>
      <c r="GR103" s="410"/>
      <c r="GS103" s="410"/>
      <c r="GT103" s="410"/>
      <c r="GU103" s="410"/>
      <c r="GV103" s="410"/>
      <c r="GW103" s="410"/>
      <c r="GX103" s="410"/>
      <c r="GY103" s="410"/>
      <c r="GZ103" s="410"/>
      <c r="HA103" s="410"/>
      <c r="HB103" s="410"/>
      <c r="HC103" s="410"/>
      <c r="HD103" s="410"/>
      <c r="HE103" s="410"/>
      <c r="HF103" s="410"/>
      <c r="HG103" s="410"/>
      <c r="HH103" s="410"/>
      <c r="HI103" s="410"/>
      <c r="HJ103" s="410"/>
      <c r="HK103" s="410"/>
      <c r="HL103" s="410"/>
      <c r="HM103" s="410"/>
      <c r="HN103" s="410"/>
      <c r="HO103" s="410"/>
      <c r="HP103" s="410"/>
      <c r="HQ103" s="410"/>
      <c r="HR103" s="410"/>
      <c r="HS103" s="410"/>
      <c r="HT103" s="410"/>
      <c r="HU103" s="410"/>
      <c r="HV103" s="410"/>
      <c r="HW103" s="410"/>
      <c r="HX103" s="410"/>
      <c r="HY103" s="410"/>
      <c r="HZ103" s="410"/>
      <c r="IA103" s="410"/>
      <c r="IB103" s="410"/>
      <c r="IC103" s="410"/>
      <c r="ID103" s="410"/>
      <c r="IE103" s="410"/>
      <c r="IF103" s="410"/>
      <c r="IG103" s="410"/>
      <c r="IH103" s="410"/>
      <c r="II103" s="410"/>
      <c r="IJ103" s="410"/>
      <c r="IK103" s="410"/>
      <c r="IL103" s="410"/>
      <c r="IM103" s="410"/>
      <c r="IN103" s="410"/>
      <c r="IO103" s="410"/>
      <c r="IP103" s="410"/>
      <c r="IQ103" s="410"/>
      <c r="IR103" s="410"/>
      <c r="IS103" s="410"/>
      <c r="IT103" s="410"/>
      <c r="IU103" s="410"/>
      <c r="IV103" s="410"/>
    </row>
    <row r="104" spans="1:256" s="2" customFormat="1" ht="12.75" hidden="1" customHeight="1" outlineLevel="2">
      <c r="A104" s="14"/>
      <c r="B104" s="14"/>
      <c r="C104" s="27"/>
      <c r="D104" s="413"/>
      <c r="E104" s="261">
        <v>1</v>
      </c>
      <c r="F104" s="372"/>
      <c r="G104" s="268"/>
      <c r="H104" s="155">
        <f>IF(A3stdlife="n/a","n/a",IF(H$3&gt;(A3stdlife+$E104),(Input!$G$213*(1+rvanilla)^0.5)-SUM($G104:G104),(Input!$G$213*(1+rvanilla)^0.5)/A3stdlife))</f>
        <v>0.21329321834317544</v>
      </c>
      <c r="I104" s="155">
        <f>IF(A3stdlife="n/a","n/a",IF(I$3&gt;(A3stdlife+$E104),(Input!$G$213*(1+rvanilla)^0.5)-SUM($G104:H104),(Input!$G$213*(1+rvanilla)^0.5)/A3stdlife))</f>
        <v>0.21329321834317544</v>
      </c>
      <c r="J104" s="155">
        <f>IF(A3stdlife="n/a","n/a",IF(J$3&gt;(A3stdlife+$E104),(Input!$G$213*(1+rvanilla)^0.5)-SUM($G104:I104),(Input!$G$213*(1+rvanilla)^0.5)/A3stdlife))</f>
        <v>0.21329321834317544</v>
      </c>
      <c r="K104" s="155">
        <f>IF(A3stdlife="n/a","n/a",IF(K$3&gt;(A3stdlife+$E104),(Input!$G$213*(1+rvanilla)^0.5)-SUM($G104:J104),(Input!$G$213*(1+rvanilla)^0.5)/A3stdlife))</f>
        <v>0.21329321834317544</v>
      </c>
      <c r="L104" s="155">
        <f>IF(A3stdlife="n/a","n/a",IF(L$3&gt;(A3stdlife+$E104),(Input!$G$213*(1+rvanilla)^0.5)-SUM($G104:K104),(Input!$G$213*(1+rvanilla)^0.5)/A3stdlife))</f>
        <v>0.21329321834317544</v>
      </c>
      <c r="M104" s="155">
        <f>IF(A3stdlife="n/a","n/a",IF(M$3&gt;(A3stdlife+$E104),(Input!$G$213*(1+rvanilla)^0.5)-SUM($G104:L104),(Input!$G$213*(1+rvanilla)^0.5)/A3stdlife))</f>
        <v>0.21329321834317544</v>
      </c>
      <c r="N104" s="155">
        <f>IF(A3stdlife="n/a","n/a",IF(N$3&gt;(A3stdlife+$E104),(Input!$G$213*(1+rvanilla)^0.5)-SUM($G104:M104),(Input!$G$213*(1+rvanilla)^0.5)/A3stdlife))</f>
        <v>0.21329321834317544</v>
      </c>
      <c r="O104" s="155">
        <f>IF(A3stdlife="n/a","n/a",IF(O$3&gt;(A3stdlife+$E104),(Input!$G$213*(1+rvanilla)^0.5)-SUM($G104:N104),(Input!$G$213*(1+rvanilla)^0.5)/A3stdlife))</f>
        <v>0.21329321834317544</v>
      </c>
      <c r="P104" s="155">
        <f>IF(A3stdlife="n/a","n/a",IF(P$3&gt;(A3stdlife+$E104),(Input!$G$213*(1+rvanilla)^0.5)-SUM($G104:O104),(Input!$G$213*(1+rvanilla)^0.5)/A3stdlife))</f>
        <v>0.21329321834317544</v>
      </c>
      <c r="Q104" s="155">
        <f>IF(A3stdlife="n/a","n/a",IF(Q$3&gt;(A3stdlife+$E104),(Input!$G$213*(1+rvanilla)^0.5)-SUM($G104:P104),(Input!$G$213*(1+rvanilla)^0.5)/A3stdlife))</f>
        <v>0.21329321834317544</v>
      </c>
      <c r="R104" s="155">
        <f>IF(A3stdlife="n/a","n/a",IF(R$3&gt;(A3stdlife+$E104),(Input!$G$213*(1+rvanilla)^0.5)-SUM($G104:Q104),(Input!$G$213*(1+rvanilla)^0.5)/A3stdlife))</f>
        <v>0.21329321834317544</v>
      </c>
      <c r="S104" s="155">
        <f>IF(A3stdlife="n/a","n/a",IF(S$3&gt;(A3stdlife+$E104),(Input!$G$213*(1+rvanilla)^0.5)-SUM($G104:R104),(Input!$G$213*(1+rvanilla)^0.5)/A3stdlife))</f>
        <v>0.21329321834317544</v>
      </c>
      <c r="T104" s="155">
        <f>IF(A3stdlife="n/a","n/a",IF(T$3&gt;(A3stdlife+$E104),(Input!$G$213*(1+rvanilla)^0.5)-SUM($G104:S104),(Input!$G$213*(1+rvanilla)^0.5)/A3stdlife))</f>
        <v>0.21329321834317544</v>
      </c>
      <c r="U104" s="155">
        <f>IF(A3stdlife="n/a","n/a",IF(U$3&gt;(A3stdlife+$E104),(Input!$G$213*(1+rvanilla)^0.5)-SUM($G104:T104),(Input!$G$213*(1+rvanilla)^0.5)/A3stdlife))</f>
        <v>0.21329321834317544</v>
      </c>
      <c r="V104" s="155">
        <f>IF(A3stdlife="n/a","n/a",IF(V$3&gt;(A3stdlife+$E104),(Input!$G$213*(1+rvanilla)^0.5)-SUM($G104:U104),(Input!$G$213*(1+rvanilla)^0.5)/A3stdlife))</f>
        <v>0.21329321834317544</v>
      </c>
      <c r="W104" s="155">
        <f>IF(A3stdlife="n/a","n/a",IF(W$3&gt;(A3stdlife+$E104),(Input!$G$213*(1+rvanilla)^0.5)-SUM($G104:V104),(Input!$G$213*(1+rvanilla)^0.5)/A3stdlife))</f>
        <v>8.8817841970012523E-16</v>
      </c>
      <c r="X104" s="155">
        <f>IF(A3stdlife="n/a","n/a",IF(X$3&gt;(A3stdlife+$E104),(Input!$G$213*(1+rvanilla)^0.5)-SUM($G104:W104),(Input!$G$213*(1+rvanilla)^0.5)/A3stdlife))</f>
        <v>0</v>
      </c>
      <c r="Y104" s="155">
        <f>IF(A3stdlife="n/a","n/a",IF(Y$3&gt;(A3stdlife+$E104),(Input!$G$213*(1+rvanilla)^0.5)-SUM($G104:X104),(Input!$G$213*(1+rvanilla)^0.5)/A3stdlife))</f>
        <v>0</v>
      </c>
      <c r="Z104" s="155">
        <f>IF(A3stdlife="n/a","n/a",IF(Z$3&gt;(A3stdlife+$E104),(Input!$G$213*(1+rvanilla)^0.5)-SUM($G104:Y104),(Input!$G$213*(1+rvanilla)^0.5)/A3stdlife))</f>
        <v>0</v>
      </c>
      <c r="AA104" s="155">
        <f>IF(A3stdlife="n/a","n/a",IF(AA$3&gt;(A3stdlife+$E104),(Input!$G$213*(1+rvanilla)^0.5)-SUM($G104:Z104),(Input!$G$213*(1+rvanilla)^0.5)/A3stdlife))</f>
        <v>0</v>
      </c>
      <c r="AB104" s="155">
        <f>IF(A3stdlife="n/a","n/a",IF(AB$3&gt;(A3stdlife+$E104),(Input!$G$213*(1+rvanilla)^0.5)-SUM($G104:AA104),(Input!$G$213*(1+rvanilla)^0.5)/A3stdlife))</f>
        <v>0</v>
      </c>
      <c r="AC104" s="155">
        <f>IF(A3stdlife="n/a","n/a",IF(AC$3&gt;(A3stdlife+$E104),(Input!$G$213*(1+rvanilla)^0.5)-SUM($G104:AB104),(Input!$G$213*(1+rvanilla)^0.5)/A3stdlife))</f>
        <v>0</v>
      </c>
      <c r="AD104" s="155">
        <f>IF(A3stdlife="n/a","n/a",IF(AD$3&gt;(A3stdlife+$E104),(Input!$G$213*(1+rvanilla)^0.5)-SUM($G104:AC104),(Input!$G$213*(1+rvanilla)^0.5)/A3stdlife))</f>
        <v>0</v>
      </c>
      <c r="AE104" s="155">
        <f>IF(A3stdlife="n/a","n/a",IF(AE$3&gt;(A3stdlife+$E104),(Input!$G$213*(1+rvanilla)^0.5)-SUM($G104:AD104),(Input!$G$213*(1+rvanilla)^0.5)/A3stdlife))</f>
        <v>0</v>
      </c>
      <c r="AF104" s="155">
        <f>IF(A3stdlife="n/a","n/a",IF(AF$3&gt;(A3stdlife+$E104),(Input!$G$213*(1+rvanilla)^0.5)-SUM($G104:AE104),(Input!$G$213*(1+rvanilla)^0.5)/A3stdlife))</f>
        <v>0</v>
      </c>
      <c r="AG104" s="155">
        <f>IF(A3stdlife="n/a","n/a",IF(AG$3&gt;(A3stdlife+$E104),(Input!$G$213*(1+rvanilla)^0.5)-SUM($G104:AF104),(Input!$G$213*(1+rvanilla)^0.5)/A3stdlife))</f>
        <v>0</v>
      </c>
      <c r="AH104" s="155">
        <f>IF(A3stdlife="n/a","n/a",IF(AH$3&gt;(A3stdlife+$E104),(Input!$G$213*(1+rvanilla)^0.5)-SUM($G104:AG104),(Input!$G$213*(1+rvanilla)^0.5)/A3stdlife))</f>
        <v>0</v>
      </c>
      <c r="AI104" s="155">
        <f>IF(A3stdlife="n/a","n/a",IF(AI$3&gt;(A3stdlife+$E104),(Input!$G$213*(1+rvanilla)^0.5)-SUM($G104:AH104),(Input!$G$213*(1+rvanilla)^0.5)/A3stdlife))</f>
        <v>0</v>
      </c>
      <c r="AJ104" s="155">
        <f>IF(A3stdlife="n/a","n/a",IF(AJ$3&gt;(A3stdlife+$E104),(Input!$G$213*(1+rvanilla)^0.5)-SUM($G104:AI104),(Input!$G$213*(1+rvanilla)^0.5)/A3stdlife))</f>
        <v>0</v>
      </c>
      <c r="AK104" s="155">
        <f>IF(A3stdlife="n/a","n/a",IF(AK$3&gt;(A3stdlife+$E104),(Input!$G$213*(1+rvanilla)^0.5)-SUM($G104:AJ104),(Input!$G$213*(1+rvanilla)^0.5)/A3stdlife))</f>
        <v>0</v>
      </c>
      <c r="AL104" s="155">
        <f>IF(A3stdlife="n/a","n/a",IF(AL$3&gt;(A3stdlife+$E104),(Input!$G$213*(1+rvanilla)^0.5)-SUM($G104:AK104),(Input!$G$213*(1+rvanilla)^0.5)/A3stdlife))</f>
        <v>0</v>
      </c>
      <c r="AM104" s="155">
        <f>IF(A3stdlife="n/a","n/a",IF(AM$3&gt;(A3stdlife+$E104),(Input!$G$213*(1+rvanilla)^0.5)-SUM($G104:AL104),(Input!$G$213*(1+rvanilla)^0.5)/A3stdlife))</f>
        <v>0</v>
      </c>
      <c r="AN104" s="155">
        <f>IF(A3stdlife="n/a","n/a",IF(AN$3&gt;(A3stdlife+$E104),(Input!$G$213*(1+rvanilla)^0.5)-SUM($G104:AM104),(Input!$G$213*(1+rvanilla)^0.5)/A3stdlife))</f>
        <v>0</v>
      </c>
      <c r="AO104" s="155">
        <f>IF(A3stdlife="n/a","n/a",IF(AO$3&gt;(A3stdlife+$E104),(Input!$G$213*(1+rvanilla)^0.5)-SUM($G104:AN104),(Input!$G$213*(1+rvanilla)^0.5)/A3stdlife))</f>
        <v>0</v>
      </c>
      <c r="AP104" s="155">
        <f>IF(A3stdlife="n/a","n/a",IF(AP$3&gt;(A3stdlife+$E104),(Input!$G$213*(1+rvanilla)^0.5)-SUM($G104:AO104),(Input!$G$213*(1+rvanilla)^0.5)/A3stdlife))</f>
        <v>0</v>
      </c>
      <c r="AQ104" s="155">
        <f>IF(A3stdlife="n/a","n/a",IF(AQ$3&gt;(A3stdlife+$E104),(Input!$G$213*(1+rvanilla)^0.5)-SUM($G104:AP104),(Input!$G$213*(1+rvanilla)^0.5)/A3stdlife))</f>
        <v>0</v>
      </c>
      <c r="AR104" s="155">
        <f>IF(A3stdlife="n/a","n/a",IF(AR$3&gt;(A3stdlife+$E104),(Input!$G$213*(1+rvanilla)^0.5)-SUM($G104:AQ104),(Input!$G$213*(1+rvanilla)^0.5)/A3stdlife))</f>
        <v>0</v>
      </c>
      <c r="AS104" s="155">
        <f>IF(A3stdlife="n/a","n/a",IF(AS$3&gt;(A3stdlife+$E104),(Input!$G$213*(1+rvanilla)^0.5)-SUM($G104:AR104),(Input!$G$213*(1+rvanilla)^0.5)/A3stdlife))</f>
        <v>0</v>
      </c>
      <c r="AT104" s="155">
        <f>IF(A3stdlife="n/a","n/a",IF(AT$3&gt;(A3stdlife+$E104),(Input!$G$213*(1+rvanilla)^0.5)-SUM($G104:AS104),(Input!$G$213*(1+rvanilla)^0.5)/A3stdlife))</f>
        <v>0</v>
      </c>
      <c r="AU104" s="155">
        <f>IF(A3stdlife="n/a","n/a",IF(AU$3&gt;(A3stdlife+$E104),(Input!$G$213*(1+rvanilla)^0.5)-SUM($G104:AT104),(Input!$G$213*(1+rvanilla)^0.5)/A3stdlife))</f>
        <v>0</v>
      </c>
      <c r="AV104" s="155">
        <f>IF(A3stdlife="n/a","n/a",IF(AV$3&gt;(A3stdlife+$E104),(Input!$G$213*(1+rvanilla)^0.5)-SUM($G104:AU104),(Input!$G$213*(1+rvanilla)^0.5)/A3stdlife))</f>
        <v>0</v>
      </c>
      <c r="AW104" s="155">
        <f>IF(A3stdlife="n/a","n/a",IF(AW$3&gt;(A3stdlife+$E104),(Input!$G$213*(1+rvanilla)^0.5)-SUM($G104:AV104),(Input!$G$213*(1+rvanilla)^0.5)/A3stdlife))</f>
        <v>0</v>
      </c>
      <c r="AX104" s="155">
        <f>IF(A3stdlife="n/a","n/a",IF(AX$3&gt;(A3stdlife+$E104),(Input!$G$213*(1+rvanilla)^0.5)-SUM($G104:AW104),(Input!$G$213*(1+rvanilla)^0.5)/A3stdlife))</f>
        <v>0</v>
      </c>
      <c r="AY104" s="155">
        <f>IF(A3stdlife="n/a","n/a",IF(AY$3&gt;(A3stdlife+$E104),(Input!$G$213*(1+rvanilla)^0.5)-SUM($G104:AX104),(Input!$G$213*(1+rvanilla)^0.5)/A3stdlife))</f>
        <v>0</v>
      </c>
      <c r="AZ104" s="155">
        <f>IF(A3stdlife="n/a","n/a",IF(AZ$3&gt;(A3stdlife+$E104),(Input!$G$213*(1+rvanilla)^0.5)-SUM($G104:AY104),(Input!$G$213*(1+rvanilla)^0.5)/A3stdlife))</f>
        <v>0</v>
      </c>
      <c r="BA104" s="155">
        <f>IF(A3stdlife="n/a","n/a",IF(BA$3&gt;(A3stdlife+$E104),(Input!$G$213*(1+rvanilla)^0.5)-SUM($G104:AZ104),(Input!$G$213*(1+rvanilla)^0.5)/A3stdlife))</f>
        <v>0</v>
      </c>
      <c r="BB104" s="155">
        <f>IF(A3stdlife="n/a","n/a",IF(BB$3&gt;(A3stdlife+$E104),(Input!$G$213*(1+rvanilla)^0.5)-SUM($G104:BA104),(Input!$G$213*(1+rvanilla)^0.5)/A3stdlife))</f>
        <v>0</v>
      </c>
      <c r="BC104" s="155">
        <f>IF(A3stdlife="n/a","n/a",IF(BC$3&gt;(A3stdlife+$E104),(Input!$G$213*(1+rvanilla)^0.5)-SUM($G104:BB104),(Input!$G$213*(1+rvanilla)^0.5)/A3stdlife))</f>
        <v>0</v>
      </c>
      <c r="BD104" s="155">
        <f>IF(A3stdlife="n/a","n/a",IF(BD$3&gt;(A3stdlife+$E104),(Input!$G$213*(1+rvanilla)^0.5)-SUM($G104:BC104),(Input!$G$213*(1+rvanilla)^0.5)/A3stdlife))</f>
        <v>0</v>
      </c>
      <c r="BE104" s="155">
        <f>IF(A3stdlife="n/a","n/a",IF(BE$3&gt;(A3stdlife+$E104),(Input!$G$213*(1+rvanilla)^0.5)-SUM($G104:BD104),(Input!$G$213*(1+rvanilla)^0.5)/A3stdlife))</f>
        <v>0</v>
      </c>
      <c r="BF104" s="155">
        <f>IF(A3stdlife="n/a","n/a",IF(BF$3&gt;(A3stdlife+$E104),(Input!$G$213*(1+rvanilla)^0.5)-SUM($G104:BE104),(Input!$G$213*(1+rvanilla)^0.5)/A3stdlife))</f>
        <v>0</v>
      </c>
      <c r="BG104" s="155">
        <f>IF(A3stdlife="n/a","n/a",IF(BG$3&gt;(A3stdlife+$E104),(Input!$G$213*(1+rvanilla)^0.5)-SUM($G104:BF104),(Input!$G$213*(1+rvanilla)^0.5)/A3stdlife))</f>
        <v>0</v>
      </c>
      <c r="BH104" s="155">
        <f>IF(A3stdlife="n/a","n/a",IF(BH$3&gt;(A3stdlife+$E104),(Input!$G$213*(1+rvanilla)^0.5)-SUM($G104:BG104),(Input!$G$213*(1+rvanilla)^0.5)/A3stdlife))</f>
        <v>0</v>
      </c>
      <c r="BI104" s="155">
        <f>IF(A3stdlife="n/a","n/a",IF(BI$3&gt;(A3stdlife+$E104),(Input!$G$213*(1+rvanilla)^0.5)-SUM($G104:BH104),(Input!$G$213*(1+rvanilla)^0.5)/A3stdlife))</f>
        <v>0</v>
      </c>
      <c r="BJ104" s="14"/>
      <c r="BK104" s="14"/>
      <c r="BL104" s="14"/>
      <c r="BM104" s="14"/>
      <c r="BN104" s="14"/>
      <c r="BO104" s="14"/>
      <c r="BP104" s="14"/>
      <c r="BQ104" s="14"/>
      <c r="BR104" s="14"/>
      <c r="BS104" s="14"/>
      <c r="BT104" s="14"/>
      <c r="BU104" s="14"/>
      <c r="BV104" s="14"/>
      <c r="BW104" s="14"/>
      <c r="BX104" s="14"/>
      <c r="BY104" s="14"/>
      <c r="BZ104" s="14"/>
      <c r="CA104" s="410"/>
      <c r="CB104" s="410"/>
      <c r="CC104" s="410"/>
      <c r="CD104" s="410"/>
      <c r="CE104" s="410"/>
      <c r="CF104" s="410"/>
      <c r="CG104" s="410"/>
      <c r="CH104" s="410"/>
      <c r="CI104" s="410"/>
      <c r="CJ104" s="410"/>
      <c r="CK104" s="410"/>
      <c r="CL104" s="410"/>
      <c r="CM104" s="410"/>
      <c r="CN104" s="410"/>
      <c r="CO104" s="410"/>
      <c r="CP104" s="410"/>
      <c r="CQ104" s="410"/>
      <c r="CR104" s="410"/>
      <c r="CS104" s="410"/>
      <c r="CT104" s="410"/>
      <c r="CU104" s="410"/>
      <c r="CV104" s="410"/>
      <c r="CW104" s="410"/>
      <c r="CX104" s="410"/>
      <c r="CY104" s="410"/>
      <c r="CZ104" s="410"/>
      <c r="DA104" s="410"/>
      <c r="DB104" s="410"/>
      <c r="DC104" s="410"/>
      <c r="DD104" s="410"/>
      <c r="DE104" s="410"/>
      <c r="DF104" s="410"/>
      <c r="DG104" s="410"/>
      <c r="DH104" s="410"/>
      <c r="DI104" s="410"/>
      <c r="DJ104" s="410"/>
      <c r="DK104" s="410"/>
      <c r="DL104" s="410"/>
      <c r="DM104" s="410"/>
      <c r="DN104" s="410"/>
      <c r="DO104" s="410"/>
      <c r="DP104" s="410"/>
      <c r="DQ104" s="410"/>
      <c r="DR104" s="410"/>
      <c r="DS104" s="410"/>
      <c r="DT104" s="410"/>
      <c r="DU104" s="410"/>
      <c r="DV104" s="410"/>
      <c r="DW104" s="410"/>
      <c r="DX104" s="410"/>
      <c r="DY104" s="410"/>
      <c r="DZ104" s="410"/>
      <c r="EA104" s="410"/>
      <c r="EB104" s="410"/>
      <c r="EC104" s="410"/>
      <c r="ED104" s="410"/>
      <c r="EE104" s="410"/>
      <c r="EF104" s="410"/>
      <c r="EG104" s="410"/>
      <c r="EH104" s="410"/>
      <c r="EI104" s="410"/>
      <c r="EJ104" s="410"/>
      <c r="EK104" s="410"/>
      <c r="EL104" s="410"/>
      <c r="EM104" s="410"/>
      <c r="EN104" s="410"/>
      <c r="EO104" s="410"/>
      <c r="EP104" s="410"/>
      <c r="EQ104" s="410"/>
      <c r="ER104" s="410"/>
      <c r="ES104" s="410"/>
      <c r="ET104" s="410"/>
      <c r="EU104" s="410"/>
      <c r="EV104" s="410"/>
      <c r="EW104" s="410"/>
      <c r="EX104" s="410"/>
      <c r="EY104" s="410"/>
      <c r="EZ104" s="410"/>
      <c r="FA104" s="410"/>
      <c r="FB104" s="410"/>
      <c r="FC104" s="410"/>
      <c r="FD104" s="410"/>
      <c r="FE104" s="410"/>
      <c r="FF104" s="410"/>
      <c r="FG104" s="410"/>
      <c r="FH104" s="410"/>
      <c r="FI104" s="410"/>
      <c r="FJ104" s="410"/>
      <c r="FK104" s="410"/>
      <c r="FL104" s="410"/>
      <c r="FM104" s="410"/>
      <c r="FN104" s="410"/>
      <c r="FO104" s="410"/>
      <c r="FP104" s="410"/>
      <c r="FQ104" s="410"/>
      <c r="FR104" s="410"/>
      <c r="FS104" s="410"/>
      <c r="FT104" s="410"/>
      <c r="FU104" s="410"/>
      <c r="FV104" s="410"/>
      <c r="FW104" s="410"/>
      <c r="FX104" s="410"/>
      <c r="FY104" s="410"/>
      <c r="FZ104" s="410"/>
      <c r="GA104" s="410"/>
      <c r="GB104" s="410"/>
      <c r="GC104" s="410"/>
      <c r="GD104" s="410"/>
      <c r="GE104" s="410"/>
      <c r="GF104" s="410"/>
      <c r="GG104" s="410"/>
      <c r="GH104" s="410"/>
      <c r="GI104" s="410"/>
      <c r="GJ104" s="410"/>
      <c r="GK104" s="410"/>
      <c r="GL104" s="410"/>
      <c r="GM104" s="410"/>
      <c r="GN104" s="410"/>
      <c r="GO104" s="410"/>
      <c r="GP104" s="410"/>
      <c r="GQ104" s="410"/>
      <c r="GR104" s="410"/>
      <c r="GS104" s="410"/>
      <c r="GT104" s="410"/>
      <c r="GU104" s="410"/>
      <c r="GV104" s="410"/>
      <c r="GW104" s="410"/>
      <c r="GX104" s="410"/>
      <c r="GY104" s="410"/>
      <c r="GZ104" s="410"/>
      <c r="HA104" s="410"/>
      <c r="HB104" s="410"/>
      <c r="HC104" s="410"/>
      <c r="HD104" s="410"/>
      <c r="HE104" s="410"/>
      <c r="HF104" s="410"/>
      <c r="HG104" s="410"/>
      <c r="HH104" s="410"/>
      <c r="HI104" s="410"/>
      <c r="HJ104" s="410"/>
      <c r="HK104" s="410"/>
      <c r="HL104" s="410"/>
      <c r="HM104" s="410"/>
      <c r="HN104" s="410"/>
      <c r="HO104" s="410"/>
      <c r="HP104" s="410"/>
      <c r="HQ104" s="410"/>
      <c r="HR104" s="410"/>
      <c r="HS104" s="410"/>
      <c r="HT104" s="410"/>
      <c r="HU104" s="410"/>
      <c r="HV104" s="410"/>
      <c r="HW104" s="410"/>
      <c r="HX104" s="410"/>
      <c r="HY104" s="410"/>
      <c r="HZ104" s="410"/>
      <c r="IA104" s="410"/>
      <c r="IB104" s="410"/>
      <c r="IC104" s="410"/>
      <c r="ID104" s="410"/>
      <c r="IE104" s="410"/>
      <c r="IF104" s="410"/>
      <c r="IG104" s="410"/>
      <c r="IH104" s="410"/>
      <c r="II104" s="410"/>
      <c r="IJ104" s="410"/>
      <c r="IK104" s="410"/>
      <c r="IL104" s="410"/>
      <c r="IM104" s="410"/>
      <c r="IN104" s="410"/>
      <c r="IO104" s="410"/>
      <c r="IP104" s="410"/>
      <c r="IQ104" s="410"/>
      <c r="IR104" s="410"/>
      <c r="IS104" s="410"/>
      <c r="IT104" s="410"/>
      <c r="IU104" s="410"/>
      <c r="IV104" s="410"/>
    </row>
    <row r="105" spans="1:256" s="2" customFormat="1" ht="12.75" hidden="1" customHeight="1" outlineLevel="2">
      <c r="A105" s="14"/>
      <c r="B105" s="14"/>
      <c r="C105" s="27"/>
      <c r="D105" s="413"/>
      <c r="E105" s="261">
        <v>2</v>
      </c>
      <c r="F105" s="372"/>
      <c r="G105" s="269"/>
      <c r="H105" s="270"/>
      <c r="I105" s="155">
        <f>IF(A3stdlife="n/a","n/a",IF(I$3&gt;(A3stdlife+$E105),(Input!$H$213*(1+rvanilla)^0.5)-SUM($H105:H105),(Input!$H$213*(1+rvanilla)^0.5)/A3stdlife))</f>
        <v>0.42502351819115269</v>
      </c>
      <c r="J105" s="155">
        <f>IF(A3stdlife="n/a","n/a",IF(J$3&gt;(A3stdlife+$E105),(Input!$H$213*(1+rvanilla)^0.5)-SUM($H105:I105),(Input!$H$213*(1+rvanilla)^0.5)/A3stdlife))</f>
        <v>0.42502351819115269</v>
      </c>
      <c r="K105" s="155">
        <f>IF(A3stdlife="n/a","n/a",IF(K$3&gt;(A3stdlife+$E105),(Input!$H$213*(1+rvanilla)^0.5)-SUM($H105:J105),(Input!$H$213*(1+rvanilla)^0.5)/A3stdlife))</f>
        <v>0.42502351819115269</v>
      </c>
      <c r="L105" s="155">
        <f>IF(A3stdlife="n/a","n/a",IF(L$3&gt;(A3stdlife+$E105),(Input!$H$213*(1+rvanilla)^0.5)-SUM($H105:K105),(Input!$H$213*(1+rvanilla)^0.5)/A3stdlife))</f>
        <v>0.42502351819115269</v>
      </c>
      <c r="M105" s="155">
        <f>IF(A3stdlife="n/a","n/a",IF(M$3&gt;(A3stdlife+$E105),(Input!$H$213*(1+rvanilla)^0.5)-SUM($H105:L105),(Input!$H$213*(1+rvanilla)^0.5)/A3stdlife))</f>
        <v>0.42502351819115269</v>
      </c>
      <c r="N105" s="155">
        <f>IF(A3stdlife="n/a","n/a",IF(N$3&gt;(A3stdlife+$E105),(Input!$H$213*(1+rvanilla)^0.5)-SUM($H105:M105),(Input!$H$213*(1+rvanilla)^0.5)/A3stdlife))</f>
        <v>0.42502351819115269</v>
      </c>
      <c r="O105" s="155">
        <f>IF(A3stdlife="n/a","n/a",IF(O$3&gt;(A3stdlife+$E105),(Input!$H$213*(1+rvanilla)^0.5)-SUM($H105:N105),(Input!$H$213*(1+rvanilla)^0.5)/A3stdlife))</f>
        <v>0.42502351819115269</v>
      </c>
      <c r="P105" s="155">
        <f>IF(A3stdlife="n/a","n/a",IF(P$3&gt;(A3stdlife+$E105),(Input!$H$213*(1+rvanilla)^0.5)-SUM($H105:O105),(Input!$H$213*(1+rvanilla)^0.5)/A3stdlife))</f>
        <v>0.42502351819115269</v>
      </c>
      <c r="Q105" s="155">
        <f>IF(A3stdlife="n/a","n/a",IF(Q$3&gt;(A3stdlife+$E105),(Input!$H$213*(1+rvanilla)^0.5)-SUM($H105:P105),(Input!$H$213*(1+rvanilla)^0.5)/A3stdlife))</f>
        <v>0.42502351819115269</v>
      </c>
      <c r="R105" s="155">
        <f>IF(A3stdlife="n/a","n/a",IF(R$3&gt;(A3stdlife+$E105),(Input!$H$213*(1+rvanilla)^0.5)-SUM($H105:Q105),(Input!$H$213*(1+rvanilla)^0.5)/A3stdlife))</f>
        <v>0.42502351819115269</v>
      </c>
      <c r="S105" s="155">
        <f>IF(A3stdlife="n/a","n/a",IF(S$3&gt;(A3stdlife+$E105),(Input!$H$213*(1+rvanilla)^0.5)-SUM($H105:R105),(Input!$H$213*(1+rvanilla)^0.5)/A3stdlife))</f>
        <v>0.42502351819115269</v>
      </c>
      <c r="T105" s="155">
        <f>IF(A3stdlife="n/a","n/a",IF(T$3&gt;(A3stdlife+$E105),(Input!$H$213*(1+rvanilla)^0.5)-SUM($H105:S105),(Input!$H$213*(1+rvanilla)^0.5)/A3stdlife))</f>
        <v>0.42502351819115269</v>
      </c>
      <c r="U105" s="155">
        <f>IF(A3stdlife="n/a","n/a",IF(U$3&gt;(A3stdlife+$E105),(Input!$H$213*(1+rvanilla)^0.5)-SUM($H105:T105),(Input!$H$213*(1+rvanilla)^0.5)/A3stdlife))</f>
        <v>0.42502351819115269</v>
      </c>
      <c r="V105" s="155">
        <f>IF(A3stdlife="n/a","n/a",IF(V$3&gt;(A3stdlife+$E105),(Input!$H$213*(1+rvanilla)^0.5)-SUM($H105:U105),(Input!$H$213*(1+rvanilla)^0.5)/A3stdlife))</f>
        <v>0.42502351819115269</v>
      </c>
      <c r="W105" s="155">
        <f>IF(A3stdlife="n/a","n/a",IF(W$3&gt;(A3stdlife+$E105),(Input!$H$213*(1+rvanilla)^0.5)-SUM($H105:V105),(Input!$H$213*(1+rvanilla)^0.5)/A3stdlife))</f>
        <v>0.42502351819115269</v>
      </c>
      <c r="X105" s="155">
        <f>IF(A3stdlife="n/a","n/a",IF(X$3&gt;(A3stdlife+$E105),(Input!$H$213*(1+rvanilla)^0.5)-SUM($H105:W105),(Input!$H$213*(1+rvanilla)^0.5)/A3stdlife))</f>
        <v>8.8817841970012523E-16</v>
      </c>
      <c r="Y105" s="155">
        <f>IF(A3stdlife="n/a","n/a",IF(Y$3&gt;(A3stdlife+$E105),(Input!$H$213*(1+rvanilla)^0.5)-SUM($H105:X105),(Input!$H$213*(1+rvanilla)^0.5)/A3stdlife))</f>
        <v>0</v>
      </c>
      <c r="Z105" s="155">
        <f>IF(A3stdlife="n/a","n/a",IF(Z$3&gt;(A3stdlife+$E105),(Input!$H$213*(1+rvanilla)^0.5)-SUM($H105:Y105),(Input!$H$213*(1+rvanilla)^0.5)/A3stdlife))</f>
        <v>0</v>
      </c>
      <c r="AA105" s="155">
        <f>IF(A3stdlife="n/a","n/a",IF(AA$3&gt;(A3stdlife+$E105),(Input!$H$213*(1+rvanilla)^0.5)-SUM($H105:Z105),(Input!$H$213*(1+rvanilla)^0.5)/A3stdlife))</f>
        <v>0</v>
      </c>
      <c r="AB105" s="155">
        <f>IF(A3stdlife="n/a","n/a",IF(AB$3&gt;(A3stdlife+$E105),(Input!$H$213*(1+rvanilla)^0.5)-SUM($H105:AA105),(Input!$H$213*(1+rvanilla)^0.5)/A3stdlife))</f>
        <v>0</v>
      </c>
      <c r="AC105" s="155">
        <f>IF(A3stdlife="n/a","n/a",IF(AC$3&gt;(A3stdlife+$E105),(Input!$H$213*(1+rvanilla)^0.5)-SUM($H105:AB105),(Input!$H$213*(1+rvanilla)^0.5)/A3stdlife))</f>
        <v>0</v>
      </c>
      <c r="AD105" s="155">
        <f>IF(A3stdlife="n/a","n/a",IF(AD$3&gt;(A3stdlife+$E105),(Input!$H$213*(1+rvanilla)^0.5)-SUM($H105:AC105),(Input!$H$213*(1+rvanilla)^0.5)/A3stdlife))</f>
        <v>0</v>
      </c>
      <c r="AE105" s="155">
        <f>IF(A3stdlife="n/a","n/a",IF(AE$3&gt;(A3stdlife+$E105),(Input!$H$213*(1+rvanilla)^0.5)-SUM($H105:AD105),(Input!$H$213*(1+rvanilla)^0.5)/A3stdlife))</f>
        <v>0</v>
      </c>
      <c r="AF105" s="155">
        <f>IF(A3stdlife="n/a","n/a",IF(AF$3&gt;(A3stdlife+$E105),(Input!$H$213*(1+rvanilla)^0.5)-SUM($H105:AE105),(Input!$H$213*(1+rvanilla)^0.5)/A3stdlife))</f>
        <v>0</v>
      </c>
      <c r="AG105" s="155">
        <f>IF(A3stdlife="n/a","n/a",IF(AG$3&gt;(A3stdlife+$E105),(Input!$H$213*(1+rvanilla)^0.5)-SUM($H105:AF105),(Input!$H$213*(1+rvanilla)^0.5)/A3stdlife))</f>
        <v>0</v>
      </c>
      <c r="AH105" s="155">
        <f>IF(A3stdlife="n/a","n/a",IF(AH$3&gt;(A3stdlife+$E105),(Input!$H$213*(1+rvanilla)^0.5)-SUM($H105:AG105),(Input!$H$213*(1+rvanilla)^0.5)/A3stdlife))</f>
        <v>0</v>
      </c>
      <c r="AI105" s="155">
        <f>IF(A3stdlife="n/a","n/a",IF(AI$3&gt;(A3stdlife+$E105),(Input!$H$213*(1+rvanilla)^0.5)-SUM($H105:AH105),(Input!$H$213*(1+rvanilla)^0.5)/A3stdlife))</f>
        <v>0</v>
      </c>
      <c r="AJ105" s="155">
        <f>IF(A3stdlife="n/a","n/a",IF(AJ$3&gt;(A3stdlife+$E105),(Input!$H$213*(1+rvanilla)^0.5)-SUM($H105:AI105),(Input!$H$213*(1+rvanilla)^0.5)/A3stdlife))</f>
        <v>0</v>
      </c>
      <c r="AK105" s="155">
        <f>IF(A3stdlife="n/a","n/a",IF(AK$3&gt;(A3stdlife+$E105),(Input!$H$213*(1+rvanilla)^0.5)-SUM($H105:AJ105),(Input!$H$213*(1+rvanilla)^0.5)/A3stdlife))</f>
        <v>0</v>
      </c>
      <c r="AL105" s="155">
        <f>IF(A3stdlife="n/a","n/a",IF(AL$3&gt;(A3stdlife+$E105),(Input!$H$213*(1+rvanilla)^0.5)-SUM($H105:AK105),(Input!$H$213*(1+rvanilla)^0.5)/A3stdlife))</f>
        <v>0</v>
      </c>
      <c r="AM105" s="155">
        <f>IF(A3stdlife="n/a","n/a",IF(AM$3&gt;(A3stdlife+$E105),(Input!$H$213*(1+rvanilla)^0.5)-SUM($H105:AL105),(Input!$H$213*(1+rvanilla)^0.5)/A3stdlife))</f>
        <v>0</v>
      </c>
      <c r="AN105" s="155">
        <f>IF(A3stdlife="n/a","n/a",IF(AN$3&gt;(A3stdlife+$E105),(Input!$H$213*(1+rvanilla)^0.5)-SUM($H105:AM105),(Input!$H$213*(1+rvanilla)^0.5)/A3stdlife))</f>
        <v>0</v>
      </c>
      <c r="AO105" s="155">
        <f>IF(A3stdlife="n/a","n/a",IF(AO$3&gt;(A3stdlife+$E105),(Input!$H$213*(1+rvanilla)^0.5)-SUM($H105:AN105),(Input!$H$213*(1+rvanilla)^0.5)/A3stdlife))</f>
        <v>0</v>
      </c>
      <c r="AP105" s="155">
        <f>IF(A3stdlife="n/a","n/a",IF(AP$3&gt;(A3stdlife+$E105),(Input!$H$213*(1+rvanilla)^0.5)-SUM($H105:AO105),(Input!$H$213*(1+rvanilla)^0.5)/A3stdlife))</f>
        <v>0</v>
      </c>
      <c r="AQ105" s="155">
        <f>IF(A3stdlife="n/a","n/a",IF(AQ$3&gt;(A3stdlife+$E105),(Input!$H$213*(1+rvanilla)^0.5)-SUM($H105:AP105),(Input!$H$213*(1+rvanilla)^0.5)/A3stdlife))</f>
        <v>0</v>
      </c>
      <c r="AR105" s="155">
        <f>IF(A3stdlife="n/a","n/a",IF(AR$3&gt;(A3stdlife+$E105),(Input!$H$213*(1+rvanilla)^0.5)-SUM($H105:AQ105),(Input!$H$213*(1+rvanilla)^0.5)/A3stdlife))</f>
        <v>0</v>
      </c>
      <c r="AS105" s="155">
        <f>IF(A3stdlife="n/a","n/a",IF(AS$3&gt;(A3stdlife+$E105),(Input!$H$213*(1+rvanilla)^0.5)-SUM($H105:AR105),(Input!$H$213*(1+rvanilla)^0.5)/A3stdlife))</f>
        <v>0</v>
      </c>
      <c r="AT105" s="155">
        <f>IF(A3stdlife="n/a","n/a",IF(AT$3&gt;(A3stdlife+$E105),(Input!$H$213*(1+rvanilla)^0.5)-SUM($H105:AS105),(Input!$H$213*(1+rvanilla)^0.5)/A3stdlife))</f>
        <v>0</v>
      </c>
      <c r="AU105" s="155">
        <f>IF(A3stdlife="n/a","n/a",IF(AU$3&gt;(A3stdlife+$E105),(Input!$H$213*(1+rvanilla)^0.5)-SUM($H105:AT105),(Input!$H$213*(1+rvanilla)^0.5)/A3stdlife))</f>
        <v>0</v>
      </c>
      <c r="AV105" s="155">
        <f>IF(A3stdlife="n/a","n/a",IF(AV$3&gt;(A3stdlife+$E105),(Input!$H$213*(1+rvanilla)^0.5)-SUM($H105:AU105),(Input!$H$213*(1+rvanilla)^0.5)/A3stdlife))</f>
        <v>0</v>
      </c>
      <c r="AW105" s="155">
        <f>IF(A3stdlife="n/a","n/a",IF(AW$3&gt;(A3stdlife+$E105),(Input!$H$213*(1+rvanilla)^0.5)-SUM($H105:AV105),(Input!$H$213*(1+rvanilla)^0.5)/A3stdlife))</f>
        <v>0</v>
      </c>
      <c r="AX105" s="155">
        <f>IF(A3stdlife="n/a","n/a",IF(AX$3&gt;(A3stdlife+$E105),(Input!$H$213*(1+rvanilla)^0.5)-SUM($H105:AW105),(Input!$H$213*(1+rvanilla)^0.5)/A3stdlife))</f>
        <v>0</v>
      </c>
      <c r="AY105" s="155">
        <f>IF(A3stdlife="n/a","n/a",IF(AY$3&gt;(A3stdlife+$E105),(Input!$H$213*(1+rvanilla)^0.5)-SUM($H105:AX105),(Input!$H$213*(1+rvanilla)^0.5)/A3stdlife))</f>
        <v>0</v>
      </c>
      <c r="AZ105" s="155">
        <f>IF(A3stdlife="n/a","n/a",IF(AZ$3&gt;(A3stdlife+$E105),(Input!$H$213*(1+rvanilla)^0.5)-SUM($H105:AY105),(Input!$H$213*(1+rvanilla)^0.5)/A3stdlife))</f>
        <v>0</v>
      </c>
      <c r="BA105" s="155">
        <f>IF(A3stdlife="n/a","n/a",IF(BA$3&gt;(A3stdlife+$E105),(Input!$H$213*(1+rvanilla)^0.5)-SUM($H105:AZ105),(Input!$H$213*(1+rvanilla)^0.5)/A3stdlife))</f>
        <v>0</v>
      </c>
      <c r="BB105" s="155">
        <f>IF(A3stdlife="n/a","n/a",IF(BB$3&gt;(A3stdlife+$E105),(Input!$H$213*(1+rvanilla)^0.5)-SUM($H105:BA105),(Input!$H$213*(1+rvanilla)^0.5)/A3stdlife))</f>
        <v>0</v>
      </c>
      <c r="BC105" s="155">
        <f>IF(A3stdlife="n/a","n/a",IF(BC$3&gt;(A3stdlife+$E105),(Input!$H$213*(1+rvanilla)^0.5)-SUM($H105:BB105),(Input!$H$213*(1+rvanilla)^0.5)/A3stdlife))</f>
        <v>0</v>
      </c>
      <c r="BD105" s="155">
        <f>IF(A3stdlife="n/a","n/a",IF(BD$3&gt;(A3stdlife+$E105),(Input!$H$213*(1+rvanilla)^0.5)-SUM($H105:BC105),(Input!$H$213*(1+rvanilla)^0.5)/A3stdlife))</f>
        <v>0</v>
      </c>
      <c r="BE105" s="155">
        <f>IF(A3stdlife="n/a","n/a",IF(BE$3&gt;(A3stdlife+$E105),(Input!$H$213*(1+rvanilla)^0.5)-SUM($H105:BD105),(Input!$H$213*(1+rvanilla)^0.5)/A3stdlife))</f>
        <v>0</v>
      </c>
      <c r="BF105" s="155">
        <f>IF(A3stdlife="n/a","n/a",IF(BF$3&gt;(A3stdlife+$E105),(Input!$H$213*(1+rvanilla)^0.5)-SUM($H105:BE105),(Input!$H$213*(1+rvanilla)^0.5)/A3stdlife))</f>
        <v>0</v>
      </c>
      <c r="BG105" s="155">
        <f>IF(A3stdlife="n/a","n/a",IF(BG$3&gt;(A3stdlife+$E105),(Input!$H$213*(1+rvanilla)^0.5)-SUM($H105:BF105),(Input!$H$213*(1+rvanilla)^0.5)/A3stdlife))</f>
        <v>0</v>
      </c>
      <c r="BH105" s="155">
        <f>IF(A3stdlife="n/a","n/a",IF(BH$3&gt;(A3stdlife+$E105),(Input!$H$213*(1+rvanilla)^0.5)-SUM($H105:BG105),(Input!$H$213*(1+rvanilla)^0.5)/A3stdlife))</f>
        <v>0</v>
      </c>
      <c r="BI105" s="155">
        <f>IF(A3stdlife="n/a","n/a",IF(BI$3&gt;(A3stdlife+$E105),(Input!$H$213*(1+rvanilla)^0.5)-SUM($H105:BH105),(Input!$H$213*(1+rvanilla)^0.5)/A3stdlife))</f>
        <v>0</v>
      </c>
      <c r="BJ105" s="14"/>
      <c r="BK105" s="14"/>
      <c r="BL105" s="14"/>
      <c r="BM105" s="14"/>
      <c r="BN105" s="14"/>
      <c r="BO105" s="14"/>
      <c r="BP105" s="14"/>
      <c r="BQ105" s="14"/>
      <c r="BR105" s="14"/>
      <c r="BS105" s="14"/>
      <c r="BT105" s="14"/>
      <c r="BU105" s="14"/>
      <c r="BV105" s="14"/>
      <c r="BW105" s="14"/>
      <c r="BX105" s="14"/>
      <c r="BY105" s="14"/>
      <c r="BZ105" s="14"/>
      <c r="CA105" s="410"/>
      <c r="CB105" s="410"/>
      <c r="CC105" s="410"/>
      <c r="CD105" s="410"/>
      <c r="CE105" s="410"/>
      <c r="CF105" s="410"/>
      <c r="CG105" s="410"/>
      <c r="CH105" s="410"/>
      <c r="CI105" s="410"/>
      <c r="CJ105" s="410"/>
      <c r="CK105" s="410"/>
      <c r="CL105" s="410"/>
      <c r="CM105" s="410"/>
      <c r="CN105" s="410"/>
      <c r="CO105" s="410"/>
      <c r="CP105" s="410"/>
      <c r="CQ105" s="410"/>
      <c r="CR105" s="410"/>
      <c r="CS105" s="410"/>
      <c r="CT105" s="410"/>
      <c r="CU105" s="410"/>
      <c r="CV105" s="410"/>
      <c r="CW105" s="410"/>
      <c r="CX105" s="410"/>
      <c r="CY105" s="410"/>
      <c r="CZ105" s="410"/>
      <c r="DA105" s="410"/>
      <c r="DB105" s="410"/>
      <c r="DC105" s="410"/>
      <c r="DD105" s="410"/>
      <c r="DE105" s="410"/>
      <c r="DF105" s="410"/>
      <c r="DG105" s="410"/>
      <c r="DH105" s="410"/>
      <c r="DI105" s="410"/>
      <c r="DJ105" s="410"/>
      <c r="DK105" s="410"/>
      <c r="DL105" s="410"/>
      <c r="DM105" s="410"/>
      <c r="DN105" s="410"/>
      <c r="DO105" s="410"/>
      <c r="DP105" s="410"/>
      <c r="DQ105" s="410"/>
      <c r="DR105" s="410"/>
      <c r="DS105" s="410"/>
      <c r="DT105" s="410"/>
      <c r="DU105" s="410"/>
      <c r="DV105" s="410"/>
      <c r="DW105" s="410"/>
      <c r="DX105" s="410"/>
      <c r="DY105" s="410"/>
      <c r="DZ105" s="410"/>
      <c r="EA105" s="410"/>
      <c r="EB105" s="410"/>
      <c r="EC105" s="410"/>
      <c r="ED105" s="410"/>
      <c r="EE105" s="410"/>
      <c r="EF105" s="410"/>
      <c r="EG105" s="410"/>
      <c r="EH105" s="410"/>
      <c r="EI105" s="410"/>
      <c r="EJ105" s="410"/>
      <c r="EK105" s="410"/>
      <c r="EL105" s="410"/>
      <c r="EM105" s="410"/>
      <c r="EN105" s="410"/>
      <c r="EO105" s="410"/>
      <c r="EP105" s="410"/>
      <c r="EQ105" s="410"/>
      <c r="ER105" s="410"/>
      <c r="ES105" s="410"/>
      <c r="ET105" s="410"/>
      <c r="EU105" s="410"/>
      <c r="EV105" s="410"/>
      <c r="EW105" s="410"/>
      <c r="EX105" s="410"/>
      <c r="EY105" s="410"/>
      <c r="EZ105" s="410"/>
      <c r="FA105" s="410"/>
      <c r="FB105" s="410"/>
      <c r="FC105" s="410"/>
      <c r="FD105" s="410"/>
      <c r="FE105" s="410"/>
      <c r="FF105" s="410"/>
      <c r="FG105" s="410"/>
      <c r="FH105" s="410"/>
      <c r="FI105" s="410"/>
      <c r="FJ105" s="410"/>
      <c r="FK105" s="410"/>
      <c r="FL105" s="410"/>
      <c r="FM105" s="410"/>
      <c r="FN105" s="410"/>
      <c r="FO105" s="410"/>
      <c r="FP105" s="410"/>
      <c r="FQ105" s="410"/>
      <c r="FR105" s="410"/>
      <c r="FS105" s="410"/>
      <c r="FT105" s="410"/>
      <c r="FU105" s="410"/>
      <c r="FV105" s="410"/>
      <c r="FW105" s="410"/>
      <c r="FX105" s="410"/>
      <c r="FY105" s="410"/>
      <c r="FZ105" s="410"/>
      <c r="GA105" s="410"/>
      <c r="GB105" s="410"/>
      <c r="GC105" s="410"/>
      <c r="GD105" s="410"/>
      <c r="GE105" s="410"/>
      <c r="GF105" s="410"/>
      <c r="GG105" s="410"/>
      <c r="GH105" s="410"/>
      <c r="GI105" s="410"/>
      <c r="GJ105" s="410"/>
      <c r="GK105" s="410"/>
      <c r="GL105" s="410"/>
      <c r="GM105" s="410"/>
      <c r="GN105" s="410"/>
      <c r="GO105" s="410"/>
      <c r="GP105" s="410"/>
      <c r="GQ105" s="410"/>
      <c r="GR105" s="410"/>
      <c r="GS105" s="410"/>
      <c r="GT105" s="410"/>
      <c r="GU105" s="410"/>
      <c r="GV105" s="410"/>
      <c r="GW105" s="410"/>
      <c r="GX105" s="410"/>
      <c r="GY105" s="410"/>
      <c r="GZ105" s="410"/>
      <c r="HA105" s="410"/>
      <c r="HB105" s="410"/>
      <c r="HC105" s="410"/>
      <c r="HD105" s="410"/>
      <c r="HE105" s="410"/>
      <c r="HF105" s="410"/>
      <c r="HG105" s="410"/>
      <c r="HH105" s="410"/>
      <c r="HI105" s="410"/>
      <c r="HJ105" s="410"/>
      <c r="HK105" s="410"/>
      <c r="HL105" s="410"/>
      <c r="HM105" s="410"/>
      <c r="HN105" s="410"/>
      <c r="HO105" s="410"/>
      <c r="HP105" s="410"/>
      <c r="HQ105" s="410"/>
      <c r="HR105" s="410"/>
      <c r="HS105" s="410"/>
      <c r="HT105" s="410"/>
      <c r="HU105" s="410"/>
      <c r="HV105" s="410"/>
      <c r="HW105" s="410"/>
      <c r="HX105" s="410"/>
      <c r="HY105" s="410"/>
      <c r="HZ105" s="410"/>
      <c r="IA105" s="410"/>
      <c r="IB105" s="410"/>
      <c r="IC105" s="410"/>
      <c r="ID105" s="410"/>
      <c r="IE105" s="410"/>
      <c r="IF105" s="410"/>
      <c r="IG105" s="410"/>
      <c r="IH105" s="410"/>
      <c r="II105" s="410"/>
      <c r="IJ105" s="410"/>
      <c r="IK105" s="410"/>
      <c r="IL105" s="410"/>
      <c r="IM105" s="410"/>
      <c r="IN105" s="410"/>
      <c r="IO105" s="410"/>
      <c r="IP105" s="410"/>
      <c r="IQ105" s="410"/>
      <c r="IR105" s="410"/>
      <c r="IS105" s="410"/>
      <c r="IT105" s="410"/>
      <c r="IU105" s="410"/>
      <c r="IV105" s="410"/>
    </row>
    <row r="106" spans="1:256" s="2" customFormat="1" ht="12.75" hidden="1" customHeight="1" outlineLevel="2">
      <c r="A106" s="14"/>
      <c r="B106" s="14"/>
      <c r="C106" s="27"/>
      <c r="D106" s="413"/>
      <c r="E106" s="261">
        <v>3</v>
      </c>
      <c r="F106" s="372"/>
      <c r="G106" s="269"/>
      <c r="H106" s="271"/>
      <c r="I106" s="270"/>
      <c r="J106" s="155">
        <f>IF(A3stdlife="n/a","n/a",IF(J$3&gt;(A3stdlife+$E106),(Input!$I$213*(1+rvanilla)^0.5)-SUM($I106:I106),(Input!$I$213*(1+rvanilla)^0.5)/A3stdlife))</f>
        <v>0.95054301853659162</v>
      </c>
      <c r="K106" s="155">
        <f>IF(A3stdlife="n/a","n/a",IF(K$3&gt;(A3stdlife+$E106),(Input!$I$213*(1+rvanilla)^0.5)-SUM($I106:J106),(Input!$I$213*(1+rvanilla)^0.5)/A3stdlife))</f>
        <v>0.95054301853659162</v>
      </c>
      <c r="L106" s="155">
        <f>IF(A3stdlife="n/a","n/a",IF(L$3&gt;(A3stdlife+$E106),(Input!$I$213*(1+rvanilla)^0.5)-SUM($I106:K106),(Input!$I$213*(1+rvanilla)^0.5)/A3stdlife))</f>
        <v>0.95054301853659162</v>
      </c>
      <c r="M106" s="155">
        <f>IF(A3stdlife="n/a","n/a",IF(M$3&gt;(A3stdlife+$E106),(Input!$I$213*(1+rvanilla)^0.5)-SUM($I106:L106),(Input!$I$213*(1+rvanilla)^0.5)/A3stdlife))</f>
        <v>0.95054301853659162</v>
      </c>
      <c r="N106" s="155">
        <f>IF(A3stdlife="n/a","n/a",IF(N$3&gt;(A3stdlife+$E106),(Input!$I$213*(1+rvanilla)^0.5)-SUM($I106:M106),(Input!$I$213*(1+rvanilla)^0.5)/A3stdlife))</f>
        <v>0.95054301853659162</v>
      </c>
      <c r="O106" s="155">
        <f>IF(A3stdlife="n/a","n/a",IF(O$3&gt;(A3stdlife+$E106),(Input!$I$213*(1+rvanilla)^0.5)-SUM($I106:N106),(Input!$I$213*(1+rvanilla)^0.5)/A3stdlife))</f>
        <v>0.95054301853659162</v>
      </c>
      <c r="P106" s="155">
        <f>IF(A3stdlife="n/a","n/a",IF(P$3&gt;(A3stdlife+$E106),(Input!$I$213*(1+rvanilla)^0.5)-SUM($I106:O106),(Input!$I$213*(1+rvanilla)^0.5)/A3stdlife))</f>
        <v>0.95054301853659162</v>
      </c>
      <c r="Q106" s="155">
        <f>IF(A3stdlife="n/a","n/a",IF(Q$3&gt;(A3stdlife+$E106),(Input!$I$213*(1+rvanilla)^0.5)-SUM($I106:P106),(Input!$I$213*(1+rvanilla)^0.5)/A3stdlife))</f>
        <v>0.95054301853659162</v>
      </c>
      <c r="R106" s="155">
        <f>IF(A3stdlife="n/a","n/a",IF(R$3&gt;(A3stdlife+$E106),(Input!$I$213*(1+rvanilla)^0.5)-SUM($I106:Q106),(Input!$I$213*(1+rvanilla)^0.5)/A3stdlife))</f>
        <v>0.95054301853659162</v>
      </c>
      <c r="S106" s="155">
        <f>IF(A3stdlife="n/a","n/a",IF(S$3&gt;(A3stdlife+$E106),(Input!$I$213*(1+rvanilla)^0.5)-SUM($I106:R106),(Input!$I$213*(1+rvanilla)^0.5)/A3stdlife))</f>
        <v>0.95054301853659162</v>
      </c>
      <c r="T106" s="155">
        <f>IF(A3stdlife="n/a","n/a",IF(T$3&gt;(A3stdlife+$E106),(Input!$I$213*(1+rvanilla)^0.5)-SUM($I106:S106),(Input!$I$213*(1+rvanilla)^0.5)/A3stdlife))</f>
        <v>0.95054301853659162</v>
      </c>
      <c r="U106" s="155">
        <f>IF(A3stdlife="n/a","n/a",IF(U$3&gt;(A3stdlife+$E106),(Input!$I$213*(1+rvanilla)^0.5)-SUM($I106:T106),(Input!$I$213*(1+rvanilla)^0.5)/A3stdlife))</f>
        <v>0.95054301853659162</v>
      </c>
      <c r="V106" s="155">
        <f>IF(A3stdlife="n/a","n/a",IF(V$3&gt;(A3stdlife+$E106),(Input!$I$213*(1+rvanilla)^0.5)-SUM($I106:U106),(Input!$I$213*(1+rvanilla)^0.5)/A3stdlife))</f>
        <v>0.95054301853659162</v>
      </c>
      <c r="W106" s="155">
        <f>IF(A3stdlife="n/a","n/a",IF(W$3&gt;(A3stdlife+$E106),(Input!$I$213*(1+rvanilla)^0.5)-SUM($I106:V106),(Input!$I$213*(1+rvanilla)^0.5)/A3stdlife))</f>
        <v>0.95054301853659162</v>
      </c>
      <c r="X106" s="155">
        <f>IF(A3stdlife="n/a","n/a",IF(X$3&gt;(A3stdlife+$E106),(Input!$I$213*(1+rvanilla)^0.5)-SUM($I106:W106),(Input!$I$213*(1+rvanilla)^0.5)/A3stdlife))</f>
        <v>0.95054301853659162</v>
      </c>
      <c r="Y106" s="155">
        <f>IF(A3stdlife="n/a","n/a",IF(Y$3&gt;(A3stdlife+$E106),(Input!$I$213*(1+rvanilla)^0.5)-SUM($I106:X106),(Input!$I$213*(1+rvanilla)^0.5)/A3stdlife))</f>
        <v>-5.3290705182007514E-15</v>
      </c>
      <c r="Z106" s="155">
        <f>IF(A3stdlife="n/a","n/a",IF(Z$3&gt;(A3stdlife+$E106),(Input!$I$213*(1+rvanilla)^0.5)-SUM($I106:Y106),(Input!$I$213*(1+rvanilla)^0.5)/A3stdlife))</f>
        <v>0</v>
      </c>
      <c r="AA106" s="155">
        <f>IF(A3stdlife="n/a","n/a",IF(AA$3&gt;(A3stdlife+$E106),(Input!$I$213*(1+rvanilla)^0.5)-SUM($I106:Z106),(Input!$I$213*(1+rvanilla)^0.5)/A3stdlife))</f>
        <v>0</v>
      </c>
      <c r="AB106" s="155">
        <f>IF(A3stdlife="n/a","n/a",IF(AB$3&gt;(A3stdlife+$E106),(Input!$I$213*(1+rvanilla)^0.5)-SUM($I106:AA106),(Input!$I$213*(1+rvanilla)^0.5)/A3stdlife))</f>
        <v>0</v>
      </c>
      <c r="AC106" s="155">
        <f>IF(A3stdlife="n/a","n/a",IF(AC$3&gt;(A3stdlife+$E106),(Input!$I$213*(1+rvanilla)^0.5)-SUM($I106:AB106),(Input!$I$213*(1+rvanilla)^0.5)/A3stdlife))</f>
        <v>0</v>
      </c>
      <c r="AD106" s="155">
        <f>IF(A3stdlife="n/a","n/a",IF(AD$3&gt;(A3stdlife+$E106),(Input!$I$213*(1+rvanilla)^0.5)-SUM($I106:AC106),(Input!$I$213*(1+rvanilla)^0.5)/A3stdlife))</f>
        <v>0</v>
      </c>
      <c r="AE106" s="155">
        <f>IF(A3stdlife="n/a","n/a",IF(AE$3&gt;(A3stdlife+$E106),(Input!$I$213*(1+rvanilla)^0.5)-SUM($I106:AD106),(Input!$I$213*(1+rvanilla)^0.5)/A3stdlife))</f>
        <v>0</v>
      </c>
      <c r="AF106" s="155">
        <f>IF(A3stdlife="n/a","n/a",IF(AF$3&gt;(A3stdlife+$E106),(Input!$I$213*(1+rvanilla)^0.5)-SUM($I106:AE106),(Input!$I$213*(1+rvanilla)^0.5)/A3stdlife))</f>
        <v>0</v>
      </c>
      <c r="AG106" s="155">
        <f>IF(A3stdlife="n/a","n/a",IF(AG$3&gt;(A3stdlife+$E106),(Input!$I$213*(1+rvanilla)^0.5)-SUM($I106:AF106),(Input!$I$213*(1+rvanilla)^0.5)/A3stdlife))</f>
        <v>0</v>
      </c>
      <c r="AH106" s="155">
        <f>IF(A3stdlife="n/a","n/a",IF(AH$3&gt;(A3stdlife+$E106),(Input!$I$213*(1+rvanilla)^0.5)-SUM($I106:AG106),(Input!$I$213*(1+rvanilla)^0.5)/A3stdlife))</f>
        <v>0</v>
      </c>
      <c r="AI106" s="155">
        <f>IF(A3stdlife="n/a","n/a",IF(AI$3&gt;(A3stdlife+$E106),(Input!$I$213*(1+rvanilla)^0.5)-SUM($I106:AH106),(Input!$I$213*(1+rvanilla)^0.5)/A3stdlife))</f>
        <v>0</v>
      </c>
      <c r="AJ106" s="155">
        <f>IF(A3stdlife="n/a","n/a",IF(AJ$3&gt;(A3stdlife+$E106),(Input!$I$213*(1+rvanilla)^0.5)-SUM($I106:AI106),(Input!$I$213*(1+rvanilla)^0.5)/A3stdlife))</f>
        <v>0</v>
      </c>
      <c r="AK106" s="155">
        <f>IF(A3stdlife="n/a","n/a",IF(AK$3&gt;(A3stdlife+$E106),(Input!$I$213*(1+rvanilla)^0.5)-SUM($I106:AJ106),(Input!$I$213*(1+rvanilla)^0.5)/A3stdlife))</f>
        <v>0</v>
      </c>
      <c r="AL106" s="155">
        <f>IF(A3stdlife="n/a","n/a",IF(AL$3&gt;(A3stdlife+$E106),(Input!$I$213*(1+rvanilla)^0.5)-SUM($I106:AK106),(Input!$I$213*(1+rvanilla)^0.5)/A3stdlife))</f>
        <v>0</v>
      </c>
      <c r="AM106" s="155">
        <f>IF(A3stdlife="n/a","n/a",IF(AM$3&gt;(A3stdlife+$E106),(Input!$I$213*(1+rvanilla)^0.5)-SUM($I106:AL106),(Input!$I$213*(1+rvanilla)^0.5)/A3stdlife))</f>
        <v>0</v>
      </c>
      <c r="AN106" s="155">
        <f>IF(A3stdlife="n/a","n/a",IF(AN$3&gt;(A3stdlife+$E106),(Input!$I$213*(1+rvanilla)^0.5)-SUM($I106:AM106),(Input!$I$213*(1+rvanilla)^0.5)/A3stdlife))</f>
        <v>0</v>
      </c>
      <c r="AO106" s="155">
        <f>IF(A3stdlife="n/a","n/a",IF(AO$3&gt;(A3stdlife+$E106),(Input!$I$213*(1+rvanilla)^0.5)-SUM($I106:AN106),(Input!$I$213*(1+rvanilla)^0.5)/A3stdlife))</f>
        <v>0</v>
      </c>
      <c r="AP106" s="155">
        <f>IF(A3stdlife="n/a","n/a",IF(AP$3&gt;(A3stdlife+$E106),(Input!$I$213*(1+rvanilla)^0.5)-SUM($I106:AO106),(Input!$I$213*(1+rvanilla)^0.5)/A3stdlife))</f>
        <v>0</v>
      </c>
      <c r="AQ106" s="155">
        <f>IF(A3stdlife="n/a","n/a",IF(AQ$3&gt;(A3stdlife+$E106),(Input!$I$213*(1+rvanilla)^0.5)-SUM($I106:AP106),(Input!$I$213*(1+rvanilla)^0.5)/A3stdlife))</f>
        <v>0</v>
      </c>
      <c r="AR106" s="155">
        <f>IF(A3stdlife="n/a","n/a",IF(AR$3&gt;(A3stdlife+$E106),(Input!$I$213*(1+rvanilla)^0.5)-SUM($I106:AQ106),(Input!$I$213*(1+rvanilla)^0.5)/A3stdlife))</f>
        <v>0</v>
      </c>
      <c r="AS106" s="155">
        <f>IF(A3stdlife="n/a","n/a",IF(AS$3&gt;(A3stdlife+$E106),(Input!$I$213*(1+rvanilla)^0.5)-SUM($I106:AR106),(Input!$I$213*(1+rvanilla)^0.5)/A3stdlife))</f>
        <v>0</v>
      </c>
      <c r="AT106" s="155">
        <f>IF(A3stdlife="n/a","n/a",IF(AT$3&gt;(A3stdlife+$E106),(Input!$I$213*(1+rvanilla)^0.5)-SUM($I106:AS106),(Input!$I$213*(1+rvanilla)^0.5)/A3stdlife))</f>
        <v>0</v>
      </c>
      <c r="AU106" s="155">
        <f>IF(A3stdlife="n/a","n/a",IF(AU$3&gt;(A3stdlife+$E106),(Input!$I$213*(1+rvanilla)^0.5)-SUM($I106:AT106),(Input!$I$213*(1+rvanilla)^0.5)/A3stdlife))</f>
        <v>0</v>
      </c>
      <c r="AV106" s="155">
        <f>IF(A3stdlife="n/a","n/a",IF(AV$3&gt;(A3stdlife+$E106),(Input!$I$213*(1+rvanilla)^0.5)-SUM($I106:AU106),(Input!$I$213*(1+rvanilla)^0.5)/A3stdlife))</f>
        <v>0</v>
      </c>
      <c r="AW106" s="155">
        <f>IF(A3stdlife="n/a","n/a",IF(AW$3&gt;(A3stdlife+$E106),(Input!$I$213*(1+rvanilla)^0.5)-SUM($I106:AV106),(Input!$I$213*(1+rvanilla)^0.5)/A3stdlife))</f>
        <v>0</v>
      </c>
      <c r="AX106" s="155">
        <f>IF(A3stdlife="n/a","n/a",IF(AX$3&gt;(A3stdlife+$E106),(Input!$I$213*(1+rvanilla)^0.5)-SUM($I106:AW106),(Input!$I$213*(1+rvanilla)^0.5)/A3stdlife))</f>
        <v>0</v>
      </c>
      <c r="AY106" s="155">
        <f>IF(A3stdlife="n/a","n/a",IF(AY$3&gt;(A3stdlife+$E106),(Input!$I$213*(1+rvanilla)^0.5)-SUM($I106:AX106),(Input!$I$213*(1+rvanilla)^0.5)/A3stdlife))</f>
        <v>0</v>
      </c>
      <c r="AZ106" s="155">
        <f>IF(A3stdlife="n/a","n/a",IF(AZ$3&gt;(A3stdlife+$E106),(Input!$I$213*(1+rvanilla)^0.5)-SUM($I106:AY106),(Input!$I$213*(1+rvanilla)^0.5)/A3stdlife))</f>
        <v>0</v>
      </c>
      <c r="BA106" s="155">
        <f>IF(A3stdlife="n/a","n/a",IF(BA$3&gt;(A3stdlife+$E106),(Input!$I$213*(1+rvanilla)^0.5)-SUM($I106:AZ106),(Input!$I$213*(1+rvanilla)^0.5)/A3stdlife))</f>
        <v>0</v>
      </c>
      <c r="BB106" s="155">
        <f>IF(A3stdlife="n/a","n/a",IF(BB$3&gt;(A3stdlife+$E106),(Input!$I$213*(1+rvanilla)^0.5)-SUM($I106:BA106),(Input!$I$213*(1+rvanilla)^0.5)/A3stdlife))</f>
        <v>0</v>
      </c>
      <c r="BC106" s="155">
        <f>IF(A3stdlife="n/a","n/a",IF(BC$3&gt;(A3stdlife+$E106),(Input!$I$213*(1+rvanilla)^0.5)-SUM($I106:BB106),(Input!$I$213*(1+rvanilla)^0.5)/A3stdlife))</f>
        <v>0</v>
      </c>
      <c r="BD106" s="155">
        <f>IF(A3stdlife="n/a","n/a",IF(BD$3&gt;(A3stdlife+$E106),(Input!$I$213*(1+rvanilla)^0.5)-SUM($I106:BC106),(Input!$I$213*(1+rvanilla)^0.5)/A3stdlife))</f>
        <v>0</v>
      </c>
      <c r="BE106" s="155">
        <f>IF(A3stdlife="n/a","n/a",IF(BE$3&gt;(A3stdlife+$E106),(Input!$I$213*(1+rvanilla)^0.5)-SUM($I106:BD106),(Input!$I$213*(1+rvanilla)^0.5)/A3stdlife))</f>
        <v>0</v>
      </c>
      <c r="BF106" s="155">
        <f>IF(A3stdlife="n/a","n/a",IF(BF$3&gt;(A3stdlife+$E106),(Input!$I$213*(1+rvanilla)^0.5)-SUM($I106:BE106),(Input!$I$213*(1+rvanilla)^0.5)/A3stdlife))</f>
        <v>0</v>
      </c>
      <c r="BG106" s="155">
        <f>IF(A3stdlife="n/a","n/a",IF(BG$3&gt;(A3stdlife+$E106),(Input!$I$213*(1+rvanilla)^0.5)-SUM($I106:BF106),(Input!$I$213*(1+rvanilla)^0.5)/A3stdlife))</f>
        <v>0</v>
      </c>
      <c r="BH106" s="155">
        <f>IF(A3stdlife="n/a","n/a",IF(BH$3&gt;(A3stdlife+$E106),(Input!$I$213*(1+rvanilla)^0.5)-SUM($I106:BG106),(Input!$I$213*(1+rvanilla)^0.5)/A3stdlife))</f>
        <v>0</v>
      </c>
      <c r="BI106" s="155">
        <f>IF(A3stdlife="n/a","n/a",IF(BI$3&gt;(A3stdlife+$E106),(Input!$I$213*(1+rvanilla)^0.5)-SUM($I106:BH106),(Input!$I$213*(1+rvanilla)^0.5)/A3stdlife))</f>
        <v>0</v>
      </c>
      <c r="BJ106" s="14"/>
      <c r="BK106" s="14"/>
      <c r="BL106" s="14"/>
      <c r="BM106" s="14"/>
      <c r="BN106" s="14"/>
      <c r="BO106" s="14"/>
      <c r="BP106" s="14"/>
      <c r="BQ106" s="14"/>
      <c r="BR106" s="14"/>
      <c r="BS106" s="14"/>
      <c r="BT106" s="14"/>
      <c r="BU106" s="14"/>
      <c r="BV106" s="14"/>
      <c r="BW106" s="14"/>
      <c r="BX106" s="14"/>
      <c r="BY106" s="14"/>
      <c r="BZ106" s="14"/>
      <c r="CA106" s="410"/>
      <c r="CB106" s="410"/>
      <c r="CC106" s="410"/>
      <c r="CD106" s="410"/>
      <c r="CE106" s="410"/>
      <c r="CF106" s="410"/>
      <c r="CG106" s="410"/>
      <c r="CH106" s="410"/>
      <c r="CI106" s="410"/>
      <c r="CJ106" s="410"/>
      <c r="CK106" s="410"/>
      <c r="CL106" s="410"/>
      <c r="CM106" s="410"/>
      <c r="CN106" s="410"/>
      <c r="CO106" s="410"/>
      <c r="CP106" s="410"/>
      <c r="CQ106" s="410"/>
      <c r="CR106" s="410"/>
      <c r="CS106" s="410"/>
      <c r="CT106" s="410"/>
      <c r="CU106" s="410"/>
      <c r="CV106" s="410"/>
      <c r="CW106" s="410"/>
      <c r="CX106" s="410"/>
      <c r="CY106" s="410"/>
      <c r="CZ106" s="410"/>
      <c r="DA106" s="410"/>
      <c r="DB106" s="410"/>
      <c r="DC106" s="410"/>
      <c r="DD106" s="410"/>
      <c r="DE106" s="410"/>
      <c r="DF106" s="410"/>
      <c r="DG106" s="410"/>
      <c r="DH106" s="410"/>
      <c r="DI106" s="410"/>
      <c r="DJ106" s="410"/>
      <c r="DK106" s="410"/>
      <c r="DL106" s="410"/>
      <c r="DM106" s="410"/>
      <c r="DN106" s="410"/>
      <c r="DO106" s="410"/>
      <c r="DP106" s="410"/>
      <c r="DQ106" s="410"/>
      <c r="DR106" s="410"/>
      <c r="DS106" s="410"/>
      <c r="DT106" s="410"/>
      <c r="DU106" s="410"/>
      <c r="DV106" s="410"/>
      <c r="DW106" s="410"/>
      <c r="DX106" s="410"/>
      <c r="DY106" s="410"/>
      <c r="DZ106" s="410"/>
      <c r="EA106" s="410"/>
      <c r="EB106" s="410"/>
      <c r="EC106" s="410"/>
      <c r="ED106" s="410"/>
      <c r="EE106" s="410"/>
      <c r="EF106" s="410"/>
      <c r="EG106" s="410"/>
      <c r="EH106" s="410"/>
      <c r="EI106" s="410"/>
      <c r="EJ106" s="410"/>
      <c r="EK106" s="410"/>
      <c r="EL106" s="410"/>
      <c r="EM106" s="410"/>
      <c r="EN106" s="410"/>
      <c r="EO106" s="410"/>
      <c r="EP106" s="410"/>
      <c r="EQ106" s="410"/>
      <c r="ER106" s="410"/>
      <c r="ES106" s="410"/>
      <c r="ET106" s="410"/>
      <c r="EU106" s="410"/>
      <c r="EV106" s="410"/>
      <c r="EW106" s="410"/>
      <c r="EX106" s="410"/>
      <c r="EY106" s="410"/>
      <c r="EZ106" s="410"/>
      <c r="FA106" s="410"/>
      <c r="FB106" s="410"/>
      <c r="FC106" s="410"/>
      <c r="FD106" s="410"/>
      <c r="FE106" s="410"/>
      <c r="FF106" s="410"/>
      <c r="FG106" s="410"/>
      <c r="FH106" s="410"/>
      <c r="FI106" s="410"/>
      <c r="FJ106" s="410"/>
      <c r="FK106" s="410"/>
      <c r="FL106" s="410"/>
      <c r="FM106" s="410"/>
      <c r="FN106" s="410"/>
      <c r="FO106" s="410"/>
      <c r="FP106" s="410"/>
      <c r="FQ106" s="410"/>
      <c r="FR106" s="410"/>
      <c r="FS106" s="410"/>
      <c r="FT106" s="410"/>
      <c r="FU106" s="410"/>
      <c r="FV106" s="410"/>
      <c r="FW106" s="410"/>
      <c r="FX106" s="410"/>
      <c r="FY106" s="410"/>
      <c r="FZ106" s="410"/>
      <c r="GA106" s="410"/>
      <c r="GB106" s="410"/>
      <c r="GC106" s="410"/>
      <c r="GD106" s="410"/>
      <c r="GE106" s="410"/>
      <c r="GF106" s="410"/>
      <c r="GG106" s="410"/>
      <c r="GH106" s="410"/>
      <c r="GI106" s="410"/>
      <c r="GJ106" s="410"/>
      <c r="GK106" s="410"/>
      <c r="GL106" s="410"/>
      <c r="GM106" s="410"/>
      <c r="GN106" s="410"/>
      <c r="GO106" s="410"/>
      <c r="GP106" s="410"/>
      <c r="GQ106" s="410"/>
      <c r="GR106" s="410"/>
      <c r="GS106" s="410"/>
      <c r="GT106" s="410"/>
      <c r="GU106" s="410"/>
      <c r="GV106" s="410"/>
      <c r="GW106" s="410"/>
      <c r="GX106" s="410"/>
      <c r="GY106" s="410"/>
      <c r="GZ106" s="410"/>
      <c r="HA106" s="410"/>
      <c r="HB106" s="410"/>
      <c r="HC106" s="410"/>
      <c r="HD106" s="410"/>
      <c r="HE106" s="410"/>
      <c r="HF106" s="410"/>
      <c r="HG106" s="410"/>
      <c r="HH106" s="410"/>
      <c r="HI106" s="410"/>
      <c r="HJ106" s="410"/>
      <c r="HK106" s="410"/>
      <c r="HL106" s="410"/>
      <c r="HM106" s="410"/>
      <c r="HN106" s="410"/>
      <c r="HO106" s="410"/>
      <c r="HP106" s="410"/>
      <c r="HQ106" s="410"/>
      <c r="HR106" s="410"/>
      <c r="HS106" s="410"/>
      <c r="HT106" s="410"/>
      <c r="HU106" s="410"/>
      <c r="HV106" s="410"/>
      <c r="HW106" s="410"/>
      <c r="HX106" s="410"/>
      <c r="HY106" s="410"/>
      <c r="HZ106" s="410"/>
      <c r="IA106" s="410"/>
      <c r="IB106" s="410"/>
      <c r="IC106" s="410"/>
      <c r="ID106" s="410"/>
      <c r="IE106" s="410"/>
      <c r="IF106" s="410"/>
      <c r="IG106" s="410"/>
      <c r="IH106" s="410"/>
      <c r="II106" s="410"/>
      <c r="IJ106" s="410"/>
      <c r="IK106" s="410"/>
      <c r="IL106" s="410"/>
      <c r="IM106" s="410"/>
      <c r="IN106" s="410"/>
      <c r="IO106" s="410"/>
      <c r="IP106" s="410"/>
      <c r="IQ106" s="410"/>
      <c r="IR106" s="410"/>
      <c r="IS106" s="410"/>
      <c r="IT106" s="410"/>
      <c r="IU106" s="410"/>
      <c r="IV106" s="410"/>
    </row>
    <row r="107" spans="1:256" s="2" customFormat="1" ht="12.75" hidden="1" customHeight="1" outlineLevel="2">
      <c r="A107" s="14"/>
      <c r="B107" s="14"/>
      <c r="C107" s="27"/>
      <c r="D107" s="413"/>
      <c r="E107" s="261">
        <v>4</v>
      </c>
      <c r="F107" s="372"/>
      <c r="G107" s="269"/>
      <c r="H107" s="271"/>
      <c r="I107" s="271"/>
      <c r="J107" s="270"/>
      <c r="K107" s="155">
        <f>IF(A3stdlife="n/a","n/a",IF(K$3&gt;(A3stdlife+$E107),(Input!$J$213*(1+rvanilla)^0.5)-SUM($J107:J107),(Input!$J$213*(1+rvanilla)^0.5)/A3stdlife))</f>
        <v>1.0849509154373493</v>
      </c>
      <c r="L107" s="155">
        <f>IF(A3stdlife="n/a","n/a",IF(L$3&gt;(A3stdlife+$E107),(Input!$J$213*(1+rvanilla)^0.5)-SUM($J107:K107),(Input!$J$213*(1+rvanilla)^0.5)/A3stdlife))</f>
        <v>1.0849509154373493</v>
      </c>
      <c r="M107" s="155">
        <f>IF(A3stdlife="n/a","n/a",IF(M$3&gt;(A3stdlife+$E107),(Input!$J$213*(1+rvanilla)^0.5)-SUM($J107:L107),(Input!$J$213*(1+rvanilla)^0.5)/A3stdlife))</f>
        <v>1.0849509154373493</v>
      </c>
      <c r="N107" s="155">
        <f>IF(A3stdlife="n/a","n/a",IF(N$3&gt;(A3stdlife+$E107),(Input!$J$213*(1+rvanilla)^0.5)-SUM($J107:M107),(Input!$J$213*(1+rvanilla)^0.5)/A3stdlife))</f>
        <v>1.0849509154373493</v>
      </c>
      <c r="O107" s="155">
        <f>IF(A3stdlife="n/a","n/a",IF(O$3&gt;(A3stdlife+$E107),(Input!$J$213*(1+rvanilla)^0.5)-SUM($J107:N107),(Input!$J$213*(1+rvanilla)^0.5)/A3stdlife))</f>
        <v>1.0849509154373493</v>
      </c>
      <c r="P107" s="155">
        <f>IF(A3stdlife="n/a","n/a",IF(P$3&gt;(A3stdlife+$E107),(Input!$J$213*(1+rvanilla)^0.5)-SUM($J107:O107),(Input!$J$213*(1+rvanilla)^0.5)/A3stdlife))</f>
        <v>1.0849509154373493</v>
      </c>
      <c r="Q107" s="155">
        <f>IF(A3stdlife="n/a","n/a",IF(Q$3&gt;(A3stdlife+$E107),(Input!$J$213*(1+rvanilla)^0.5)-SUM($J107:P107),(Input!$J$213*(1+rvanilla)^0.5)/A3stdlife))</f>
        <v>1.0849509154373493</v>
      </c>
      <c r="R107" s="155">
        <f>IF(A3stdlife="n/a","n/a",IF(R$3&gt;(A3stdlife+$E107),(Input!$J$213*(1+rvanilla)^0.5)-SUM($J107:Q107),(Input!$J$213*(1+rvanilla)^0.5)/A3stdlife))</f>
        <v>1.0849509154373493</v>
      </c>
      <c r="S107" s="155">
        <f>IF(A3stdlife="n/a","n/a",IF(S$3&gt;(A3stdlife+$E107),(Input!$J$213*(1+rvanilla)^0.5)-SUM($J107:R107),(Input!$J$213*(1+rvanilla)^0.5)/A3stdlife))</f>
        <v>1.0849509154373493</v>
      </c>
      <c r="T107" s="155">
        <f>IF(A3stdlife="n/a","n/a",IF(T$3&gt;(A3stdlife+$E107),(Input!$J$213*(1+rvanilla)^0.5)-SUM($J107:S107),(Input!$J$213*(1+rvanilla)^0.5)/A3stdlife))</f>
        <v>1.0849509154373493</v>
      </c>
      <c r="U107" s="155">
        <f>IF(A3stdlife="n/a","n/a",IF(U$3&gt;(A3stdlife+$E107),(Input!$J$213*(1+rvanilla)^0.5)-SUM($J107:T107),(Input!$J$213*(1+rvanilla)^0.5)/A3stdlife))</f>
        <v>1.0849509154373493</v>
      </c>
      <c r="V107" s="155">
        <f>IF(A3stdlife="n/a","n/a",IF(V$3&gt;(A3stdlife+$E107),(Input!$J$213*(1+rvanilla)^0.5)-SUM($J107:U107),(Input!$J$213*(1+rvanilla)^0.5)/A3stdlife))</f>
        <v>1.0849509154373493</v>
      </c>
      <c r="W107" s="155">
        <f>IF(A3stdlife="n/a","n/a",IF(W$3&gt;(A3stdlife+$E107),(Input!$J$213*(1+rvanilla)^0.5)-SUM($J107:V107),(Input!$J$213*(1+rvanilla)^0.5)/A3stdlife))</f>
        <v>1.0849509154373493</v>
      </c>
      <c r="X107" s="155">
        <f>IF(A3stdlife="n/a","n/a",IF(X$3&gt;(A3stdlife+$E107),(Input!$J$213*(1+rvanilla)^0.5)-SUM($J107:W107),(Input!$J$213*(1+rvanilla)^0.5)/A3stdlife))</f>
        <v>1.0849509154373493</v>
      </c>
      <c r="Y107" s="155">
        <f>IF(A3stdlife="n/a","n/a",IF(Y$3&gt;(A3stdlife+$E107),(Input!$J$213*(1+rvanilla)^0.5)-SUM($J107:X107),(Input!$J$213*(1+rvanilla)^0.5)/A3stdlife))</f>
        <v>1.0849509154373493</v>
      </c>
      <c r="Z107" s="155">
        <f>IF(A3stdlife="n/a","n/a",IF(Z$3&gt;(A3stdlife+$E107),(Input!$J$213*(1+rvanilla)^0.5)-SUM($J107:Y107),(Input!$J$213*(1+rvanilla)^0.5)/A3stdlife))</f>
        <v>-3.5527136788005009E-15</v>
      </c>
      <c r="AA107" s="155">
        <f>IF(A3stdlife="n/a","n/a",IF(AA$3&gt;(A3stdlife+$E107),(Input!$J$213*(1+rvanilla)^0.5)-SUM($J107:Z107),(Input!$J$213*(1+rvanilla)^0.5)/A3stdlife))</f>
        <v>0</v>
      </c>
      <c r="AB107" s="155">
        <f>IF(A3stdlife="n/a","n/a",IF(AB$3&gt;(A3stdlife+$E107),(Input!$J$213*(1+rvanilla)^0.5)-SUM($J107:AA107),(Input!$J$213*(1+rvanilla)^0.5)/A3stdlife))</f>
        <v>0</v>
      </c>
      <c r="AC107" s="155">
        <f>IF(A3stdlife="n/a","n/a",IF(AC$3&gt;(A3stdlife+$E107),(Input!$J$213*(1+rvanilla)^0.5)-SUM($J107:AB107),(Input!$J$213*(1+rvanilla)^0.5)/A3stdlife))</f>
        <v>0</v>
      </c>
      <c r="AD107" s="155">
        <f>IF(A3stdlife="n/a","n/a",IF(AD$3&gt;(A3stdlife+$E107),(Input!$J$213*(1+rvanilla)^0.5)-SUM($J107:AC107),(Input!$J$213*(1+rvanilla)^0.5)/A3stdlife))</f>
        <v>0</v>
      </c>
      <c r="AE107" s="155">
        <f>IF(A3stdlife="n/a","n/a",IF(AE$3&gt;(A3stdlife+$E107),(Input!$J$213*(1+rvanilla)^0.5)-SUM($J107:AD107),(Input!$J$213*(1+rvanilla)^0.5)/A3stdlife))</f>
        <v>0</v>
      </c>
      <c r="AF107" s="155">
        <f>IF(A3stdlife="n/a","n/a",IF(AF$3&gt;(A3stdlife+$E107),(Input!$J$213*(1+rvanilla)^0.5)-SUM($J107:AE107),(Input!$J$213*(1+rvanilla)^0.5)/A3stdlife))</f>
        <v>0</v>
      </c>
      <c r="AG107" s="155">
        <f>IF(A3stdlife="n/a","n/a",IF(AG$3&gt;(A3stdlife+$E107),(Input!$J$213*(1+rvanilla)^0.5)-SUM($J107:AF107),(Input!$J$213*(1+rvanilla)^0.5)/A3stdlife))</f>
        <v>0</v>
      </c>
      <c r="AH107" s="155">
        <f>IF(A3stdlife="n/a","n/a",IF(AH$3&gt;(A3stdlife+$E107),(Input!$J$213*(1+rvanilla)^0.5)-SUM($J107:AG107),(Input!$J$213*(1+rvanilla)^0.5)/A3stdlife))</f>
        <v>0</v>
      </c>
      <c r="AI107" s="155">
        <f>IF(A3stdlife="n/a","n/a",IF(AI$3&gt;(A3stdlife+$E107),(Input!$J$213*(1+rvanilla)^0.5)-SUM($J107:AH107),(Input!$J$213*(1+rvanilla)^0.5)/A3stdlife))</f>
        <v>0</v>
      </c>
      <c r="AJ107" s="155">
        <f>IF(A3stdlife="n/a","n/a",IF(AJ$3&gt;(A3stdlife+$E107),(Input!$J$213*(1+rvanilla)^0.5)-SUM($J107:AI107),(Input!$J$213*(1+rvanilla)^0.5)/A3stdlife))</f>
        <v>0</v>
      </c>
      <c r="AK107" s="155">
        <f>IF(A3stdlife="n/a","n/a",IF(AK$3&gt;(A3stdlife+$E107),(Input!$J$213*(1+rvanilla)^0.5)-SUM($J107:AJ107),(Input!$J$213*(1+rvanilla)^0.5)/A3stdlife))</f>
        <v>0</v>
      </c>
      <c r="AL107" s="155">
        <f>IF(A3stdlife="n/a","n/a",IF(AL$3&gt;(A3stdlife+$E107),(Input!$J$213*(1+rvanilla)^0.5)-SUM($J107:AK107),(Input!$J$213*(1+rvanilla)^0.5)/A3stdlife))</f>
        <v>0</v>
      </c>
      <c r="AM107" s="155">
        <f>IF(A3stdlife="n/a","n/a",IF(AM$3&gt;(A3stdlife+$E107),(Input!$J$213*(1+rvanilla)^0.5)-SUM($J107:AL107),(Input!$J$213*(1+rvanilla)^0.5)/A3stdlife))</f>
        <v>0</v>
      </c>
      <c r="AN107" s="155">
        <f>IF(A3stdlife="n/a","n/a",IF(AN$3&gt;(A3stdlife+$E107),(Input!$J$213*(1+rvanilla)^0.5)-SUM($J107:AM107),(Input!$J$213*(1+rvanilla)^0.5)/A3stdlife))</f>
        <v>0</v>
      </c>
      <c r="AO107" s="155">
        <f>IF(A3stdlife="n/a","n/a",IF(AO$3&gt;(A3stdlife+$E107),(Input!$J$213*(1+rvanilla)^0.5)-SUM($J107:AN107),(Input!$J$213*(1+rvanilla)^0.5)/A3stdlife))</f>
        <v>0</v>
      </c>
      <c r="AP107" s="155">
        <f>IF(A3stdlife="n/a","n/a",IF(AP$3&gt;(A3stdlife+$E107),(Input!$J$213*(1+rvanilla)^0.5)-SUM($J107:AO107),(Input!$J$213*(1+rvanilla)^0.5)/A3stdlife))</f>
        <v>0</v>
      </c>
      <c r="AQ107" s="155">
        <f>IF(A3stdlife="n/a","n/a",IF(AQ$3&gt;(A3stdlife+$E107),(Input!$J$213*(1+rvanilla)^0.5)-SUM($J107:AP107),(Input!$J$213*(1+rvanilla)^0.5)/A3stdlife))</f>
        <v>0</v>
      </c>
      <c r="AR107" s="155">
        <f>IF(A3stdlife="n/a","n/a",IF(AR$3&gt;(A3stdlife+$E107),(Input!$J$213*(1+rvanilla)^0.5)-SUM($J107:AQ107),(Input!$J$213*(1+rvanilla)^0.5)/A3stdlife))</f>
        <v>0</v>
      </c>
      <c r="AS107" s="155">
        <f>IF(A3stdlife="n/a","n/a",IF(AS$3&gt;(A3stdlife+$E107),(Input!$J$213*(1+rvanilla)^0.5)-SUM($J107:AR107),(Input!$J$213*(1+rvanilla)^0.5)/A3stdlife))</f>
        <v>0</v>
      </c>
      <c r="AT107" s="155">
        <f>IF(A3stdlife="n/a","n/a",IF(AT$3&gt;(A3stdlife+$E107),(Input!$J$213*(1+rvanilla)^0.5)-SUM($J107:AS107),(Input!$J$213*(1+rvanilla)^0.5)/A3stdlife))</f>
        <v>0</v>
      </c>
      <c r="AU107" s="155">
        <f>IF(A3stdlife="n/a","n/a",IF(AU$3&gt;(A3stdlife+$E107),(Input!$J$213*(1+rvanilla)^0.5)-SUM($J107:AT107),(Input!$J$213*(1+rvanilla)^0.5)/A3stdlife))</f>
        <v>0</v>
      </c>
      <c r="AV107" s="155">
        <f>IF(A3stdlife="n/a","n/a",IF(AV$3&gt;(A3stdlife+$E107),(Input!$J$213*(1+rvanilla)^0.5)-SUM($J107:AU107),(Input!$J$213*(1+rvanilla)^0.5)/A3stdlife))</f>
        <v>0</v>
      </c>
      <c r="AW107" s="155">
        <f>IF(A3stdlife="n/a","n/a",IF(AW$3&gt;(A3stdlife+$E107),(Input!$J$213*(1+rvanilla)^0.5)-SUM($J107:AV107),(Input!$J$213*(1+rvanilla)^0.5)/A3stdlife))</f>
        <v>0</v>
      </c>
      <c r="AX107" s="155">
        <f>IF(A3stdlife="n/a","n/a",IF(AX$3&gt;(A3stdlife+$E107),(Input!$J$213*(1+rvanilla)^0.5)-SUM($J107:AW107),(Input!$J$213*(1+rvanilla)^0.5)/A3stdlife))</f>
        <v>0</v>
      </c>
      <c r="AY107" s="155">
        <f>IF(A3stdlife="n/a","n/a",IF(AY$3&gt;(A3stdlife+$E107),(Input!$J$213*(1+rvanilla)^0.5)-SUM($J107:AX107),(Input!$J$213*(1+rvanilla)^0.5)/A3stdlife))</f>
        <v>0</v>
      </c>
      <c r="AZ107" s="155">
        <f>IF(A3stdlife="n/a","n/a",IF(AZ$3&gt;(A3stdlife+$E107),(Input!$J$213*(1+rvanilla)^0.5)-SUM($J107:AY107),(Input!$J$213*(1+rvanilla)^0.5)/A3stdlife))</f>
        <v>0</v>
      </c>
      <c r="BA107" s="155">
        <f>IF(A3stdlife="n/a","n/a",IF(BA$3&gt;(A3stdlife+$E107),(Input!$J$213*(1+rvanilla)^0.5)-SUM($J107:AZ107),(Input!$J$213*(1+rvanilla)^0.5)/A3stdlife))</f>
        <v>0</v>
      </c>
      <c r="BB107" s="155">
        <f>IF(A3stdlife="n/a","n/a",IF(BB$3&gt;(A3stdlife+$E107),(Input!$J$213*(1+rvanilla)^0.5)-SUM($J107:BA107),(Input!$J$213*(1+rvanilla)^0.5)/A3stdlife))</f>
        <v>0</v>
      </c>
      <c r="BC107" s="155">
        <f>IF(A3stdlife="n/a","n/a",IF(BC$3&gt;(A3stdlife+$E107),(Input!$J$213*(1+rvanilla)^0.5)-SUM($J107:BB107),(Input!$J$213*(1+rvanilla)^0.5)/A3stdlife))</f>
        <v>0</v>
      </c>
      <c r="BD107" s="155">
        <f>IF(A3stdlife="n/a","n/a",IF(BD$3&gt;(A3stdlife+$E107),(Input!$J$213*(1+rvanilla)^0.5)-SUM($J107:BC107),(Input!$J$213*(1+rvanilla)^0.5)/A3stdlife))</f>
        <v>0</v>
      </c>
      <c r="BE107" s="155">
        <f>IF(A3stdlife="n/a","n/a",IF(BE$3&gt;(A3stdlife+$E107),(Input!$J$213*(1+rvanilla)^0.5)-SUM($J107:BD107),(Input!$J$213*(1+rvanilla)^0.5)/A3stdlife))</f>
        <v>0</v>
      </c>
      <c r="BF107" s="155">
        <f>IF(A3stdlife="n/a","n/a",IF(BF$3&gt;(A3stdlife+$E107),(Input!$J$213*(1+rvanilla)^0.5)-SUM($J107:BE107),(Input!$J$213*(1+rvanilla)^0.5)/A3stdlife))</f>
        <v>0</v>
      </c>
      <c r="BG107" s="155">
        <f>IF(A3stdlife="n/a","n/a",IF(BG$3&gt;(A3stdlife+$E107),(Input!$J$213*(1+rvanilla)^0.5)-SUM($J107:BF107),(Input!$J$213*(1+rvanilla)^0.5)/A3stdlife))</f>
        <v>0</v>
      </c>
      <c r="BH107" s="155">
        <f>IF(A3stdlife="n/a","n/a",IF(BH$3&gt;(A3stdlife+$E107),(Input!$J$213*(1+rvanilla)^0.5)-SUM($J107:BG107),(Input!$J$213*(1+rvanilla)^0.5)/A3stdlife))</f>
        <v>0</v>
      </c>
      <c r="BI107" s="155">
        <f>IF(A3stdlife="n/a","n/a",IF(BI$3&gt;(A3stdlife+$E107),(Input!$J$213*(1+rvanilla)^0.5)-SUM($J107:BH107),(Input!$J$213*(1+rvanilla)^0.5)/A3stdlife))</f>
        <v>0</v>
      </c>
      <c r="BJ107" s="14"/>
      <c r="BK107" s="14"/>
      <c r="BL107" s="14"/>
      <c r="BM107" s="14"/>
      <c r="BN107" s="14"/>
      <c r="BO107" s="14"/>
      <c r="BP107" s="14"/>
      <c r="BQ107" s="14"/>
      <c r="BR107" s="14"/>
      <c r="BS107" s="14"/>
      <c r="BT107" s="14"/>
      <c r="BU107" s="14"/>
      <c r="BV107" s="14"/>
      <c r="BW107" s="14"/>
      <c r="BX107" s="14"/>
      <c r="BY107" s="14"/>
      <c r="BZ107" s="14"/>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c r="EA107" s="410"/>
      <c r="EB107" s="410"/>
      <c r="EC107" s="410"/>
      <c r="ED107" s="410"/>
      <c r="EE107" s="410"/>
      <c r="EF107" s="410"/>
      <c r="EG107" s="410"/>
      <c r="EH107" s="410"/>
      <c r="EI107" s="410"/>
      <c r="EJ107" s="410"/>
      <c r="EK107" s="410"/>
      <c r="EL107" s="410"/>
      <c r="EM107" s="410"/>
      <c r="EN107" s="410"/>
      <c r="EO107" s="410"/>
      <c r="EP107" s="410"/>
      <c r="EQ107" s="410"/>
      <c r="ER107" s="410"/>
      <c r="ES107" s="410"/>
      <c r="ET107" s="410"/>
      <c r="EU107" s="410"/>
      <c r="EV107" s="410"/>
      <c r="EW107" s="410"/>
      <c r="EX107" s="410"/>
      <c r="EY107" s="410"/>
      <c r="EZ107" s="410"/>
      <c r="FA107" s="410"/>
      <c r="FB107" s="410"/>
      <c r="FC107" s="410"/>
      <c r="FD107" s="410"/>
      <c r="FE107" s="410"/>
      <c r="FF107" s="410"/>
      <c r="FG107" s="410"/>
      <c r="FH107" s="410"/>
      <c r="FI107" s="410"/>
      <c r="FJ107" s="410"/>
      <c r="FK107" s="410"/>
      <c r="FL107" s="410"/>
      <c r="FM107" s="410"/>
      <c r="FN107" s="410"/>
      <c r="FO107" s="410"/>
      <c r="FP107" s="410"/>
      <c r="FQ107" s="410"/>
      <c r="FR107" s="410"/>
      <c r="FS107" s="410"/>
      <c r="FT107" s="410"/>
      <c r="FU107" s="410"/>
      <c r="FV107" s="410"/>
      <c r="FW107" s="410"/>
      <c r="FX107" s="410"/>
      <c r="FY107" s="410"/>
      <c r="FZ107" s="410"/>
      <c r="GA107" s="410"/>
      <c r="GB107" s="410"/>
      <c r="GC107" s="410"/>
      <c r="GD107" s="410"/>
      <c r="GE107" s="410"/>
      <c r="GF107" s="410"/>
      <c r="GG107" s="410"/>
      <c r="GH107" s="410"/>
      <c r="GI107" s="410"/>
      <c r="GJ107" s="410"/>
      <c r="GK107" s="410"/>
      <c r="GL107" s="410"/>
      <c r="GM107" s="410"/>
      <c r="GN107" s="410"/>
      <c r="GO107" s="410"/>
      <c r="GP107" s="410"/>
      <c r="GQ107" s="410"/>
      <c r="GR107" s="410"/>
      <c r="GS107" s="410"/>
      <c r="GT107" s="410"/>
      <c r="GU107" s="410"/>
      <c r="GV107" s="410"/>
      <c r="GW107" s="410"/>
      <c r="GX107" s="410"/>
      <c r="GY107" s="410"/>
      <c r="GZ107" s="410"/>
      <c r="HA107" s="410"/>
      <c r="HB107" s="410"/>
      <c r="HC107" s="410"/>
      <c r="HD107" s="410"/>
      <c r="HE107" s="410"/>
      <c r="HF107" s="410"/>
      <c r="HG107" s="410"/>
      <c r="HH107" s="410"/>
      <c r="HI107" s="410"/>
      <c r="HJ107" s="410"/>
      <c r="HK107" s="410"/>
      <c r="HL107" s="410"/>
      <c r="HM107" s="410"/>
      <c r="HN107" s="410"/>
      <c r="HO107" s="410"/>
      <c r="HP107" s="410"/>
      <c r="HQ107" s="410"/>
      <c r="HR107" s="410"/>
      <c r="HS107" s="410"/>
      <c r="HT107" s="410"/>
      <c r="HU107" s="410"/>
      <c r="HV107" s="410"/>
      <c r="HW107" s="410"/>
      <c r="HX107" s="410"/>
      <c r="HY107" s="410"/>
      <c r="HZ107" s="410"/>
      <c r="IA107" s="410"/>
      <c r="IB107" s="410"/>
      <c r="IC107" s="410"/>
      <c r="ID107" s="410"/>
      <c r="IE107" s="410"/>
      <c r="IF107" s="410"/>
      <c r="IG107" s="410"/>
      <c r="IH107" s="410"/>
      <c r="II107" s="410"/>
      <c r="IJ107" s="410"/>
      <c r="IK107" s="410"/>
      <c r="IL107" s="410"/>
      <c r="IM107" s="410"/>
      <c r="IN107" s="410"/>
      <c r="IO107" s="410"/>
      <c r="IP107" s="410"/>
      <c r="IQ107" s="410"/>
      <c r="IR107" s="410"/>
      <c r="IS107" s="410"/>
      <c r="IT107" s="410"/>
      <c r="IU107" s="410"/>
      <c r="IV107" s="410"/>
    </row>
    <row r="108" spans="1:256" s="2" customFormat="1" ht="12.75" hidden="1" customHeight="1" outlineLevel="2">
      <c r="A108" s="14"/>
      <c r="B108" s="14"/>
      <c r="C108" s="27"/>
      <c r="D108" s="413"/>
      <c r="E108" s="261">
        <v>5</v>
      </c>
      <c r="F108" s="372"/>
      <c r="G108" s="269"/>
      <c r="H108" s="271"/>
      <c r="I108" s="271"/>
      <c r="J108" s="271"/>
      <c r="K108" s="270"/>
      <c r="L108" s="155">
        <f>IF(A3stdlife="n/a","n/a",IF(L$3&gt;(A3stdlife+$E108),(Input!$K$213*(1+rvanilla)^0.5)-SUM($K108:K108),(Input!$K$213*(1+rvanilla)^0.5)/A3stdlife))</f>
        <v>2.2182475149830139</v>
      </c>
      <c r="M108" s="155">
        <f>IF(A3stdlife="n/a","n/a",IF(M$3&gt;(A3stdlife+$E108),(Input!$K$213*(1+rvanilla)^0.5)-SUM($K108:L108),(Input!$K$213*(1+rvanilla)^0.5)/A3stdlife))</f>
        <v>2.2182475149830139</v>
      </c>
      <c r="N108" s="155">
        <f>IF(A3stdlife="n/a","n/a",IF(N$3&gt;(A3stdlife+$E108),(Input!$K$213*(1+rvanilla)^0.5)-SUM($K108:M108),(Input!$K$213*(1+rvanilla)^0.5)/A3stdlife))</f>
        <v>2.2182475149830139</v>
      </c>
      <c r="O108" s="155">
        <f>IF(A3stdlife="n/a","n/a",IF(O$3&gt;(A3stdlife+$E108),(Input!$K$213*(1+rvanilla)^0.5)-SUM($K108:N108),(Input!$K$213*(1+rvanilla)^0.5)/A3stdlife))</f>
        <v>2.2182475149830139</v>
      </c>
      <c r="P108" s="155">
        <f>IF(A3stdlife="n/a","n/a",IF(P$3&gt;(A3stdlife+$E108),(Input!$K$213*(1+rvanilla)^0.5)-SUM($K108:O108),(Input!$K$213*(1+rvanilla)^0.5)/A3stdlife))</f>
        <v>2.2182475149830139</v>
      </c>
      <c r="Q108" s="155">
        <f>IF(A3stdlife="n/a","n/a",IF(Q$3&gt;(A3stdlife+$E108),(Input!$K$213*(1+rvanilla)^0.5)-SUM($K108:P108),(Input!$K$213*(1+rvanilla)^0.5)/A3stdlife))</f>
        <v>2.2182475149830139</v>
      </c>
      <c r="R108" s="155">
        <f>IF(A3stdlife="n/a","n/a",IF(R$3&gt;(A3stdlife+$E108),(Input!$K$213*(1+rvanilla)^0.5)-SUM($K108:Q108),(Input!$K$213*(1+rvanilla)^0.5)/A3stdlife))</f>
        <v>2.2182475149830139</v>
      </c>
      <c r="S108" s="155">
        <f>IF(A3stdlife="n/a","n/a",IF(S$3&gt;(A3stdlife+$E108),(Input!$K$213*(1+rvanilla)^0.5)-SUM($K108:R108),(Input!$K$213*(1+rvanilla)^0.5)/A3stdlife))</f>
        <v>2.2182475149830139</v>
      </c>
      <c r="T108" s="155">
        <f>IF(A3stdlife="n/a","n/a",IF(T$3&gt;(A3stdlife+$E108),(Input!$K$213*(1+rvanilla)^0.5)-SUM($K108:S108),(Input!$K$213*(1+rvanilla)^0.5)/A3stdlife))</f>
        <v>2.2182475149830139</v>
      </c>
      <c r="U108" s="155">
        <f>IF(A3stdlife="n/a","n/a",IF(U$3&gt;(A3stdlife+$E108),(Input!$K$213*(1+rvanilla)^0.5)-SUM($K108:T108),(Input!$K$213*(1+rvanilla)^0.5)/A3stdlife))</f>
        <v>2.2182475149830139</v>
      </c>
      <c r="V108" s="155">
        <f>IF(A3stdlife="n/a","n/a",IF(V$3&gt;(A3stdlife+$E108),(Input!$K$213*(1+rvanilla)^0.5)-SUM($K108:U108),(Input!$K$213*(1+rvanilla)^0.5)/A3stdlife))</f>
        <v>2.2182475149830139</v>
      </c>
      <c r="W108" s="155">
        <f>IF(A3stdlife="n/a","n/a",IF(W$3&gt;(A3stdlife+$E108),(Input!$K$213*(1+rvanilla)^0.5)-SUM($K108:V108),(Input!$K$213*(1+rvanilla)^0.5)/A3stdlife))</f>
        <v>2.2182475149830139</v>
      </c>
      <c r="X108" s="155">
        <f>IF(A3stdlife="n/a","n/a",IF(X$3&gt;(A3stdlife+$E108),(Input!$K$213*(1+rvanilla)^0.5)-SUM($K108:W108),(Input!$K$213*(1+rvanilla)^0.5)/A3stdlife))</f>
        <v>2.2182475149830139</v>
      </c>
      <c r="Y108" s="155">
        <f>IF(A3stdlife="n/a","n/a",IF(Y$3&gt;(A3stdlife+$E108),(Input!$K$213*(1+rvanilla)^0.5)-SUM($K108:X108),(Input!$K$213*(1+rvanilla)^0.5)/A3stdlife))</f>
        <v>2.2182475149830139</v>
      </c>
      <c r="Z108" s="155">
        <f>IF(A3stdlife="n/a","n/a",IF(Z$3&gt;(A3stdlife+$E108),(Input!$K$213*(1+rvanilla)^0.5)-SUM($K108:Y108),(Input!$K$213*(1+rvanilla)^0.5)/A3stdlife))</f>
        <v>2.2182475149830139</v>
      </c>
      <c r="AA108" s="155">
        <f>IF(A3stdlife="n/a","n/a",IF(AA$3&gt;(A3stdlife+$E108),(Input!$K$213*(1+rvanilla)^0.5)-SUM($K108:Z108),(Input!$K$213*(1+rvanilla)^0.5)/A3stdlife))</f>
        <v>7.1054273576010019E-15</v>
      </c>
      <c r="AB108" s="155">
        <f>IF(A3stdlife="n/a","n/a",IF(AB$3&gt;(A3stdlife+$E108),(Input!$K$213*(1+rvanilla)^0.5)-SUM($K108:AA108),(Input!$K$213*(1+rvanilla)^0.5)/A3stdlife))</f>
        <v>0</v>
      </c>
      <c r="AC108" s="155">
        <f>IF(A3stdlife="n/a","n/a",IF(AC$3&gt;(A3stdlife+$E108),(Input!$K$213*(1+rvanilla)^0.5)-SUM($K108:AB108),(Input!$K$213*(1+rvanilla)^0.5)/A3stdlife))</f>
        <v>0</v>
      </c>
      <c r="AD108" s="155">
        <f>IF(A3stdlife="n/a","n/a",IF(AD$3&gt;(A3stdlife+$E108),(Input!$K$213*(1+rvanilla)^0.5)-SUM($K108:AC108),(Input!$K$213*(1+rvanilla)^0.5)/A3stdlife))</f>
        <v>0</v>
      </c>
      <c r="AE108" s="155">
        <f>IF(A3stdlife="n/a","n/a",IF(AE$3&gt;(A3stdlife+$E108),(Input!$K$213*(1+rvanilla)^0.5)-SUM($K108:AD108),(Input!$K$213*(1+rvanilla)^0.5)/A3stdlife))</f>
        <v>0</v>
      </c>
      <c r="AF108" s="155">
        <f>IF(A3stdlife="n/a","n/a",IF(AF$3&gt;(A3stdlife+$E108),(Input!$K$213*(1+rvanilla)^0.5)-SUM($K108:AE108),(Input!$K$213*(1+rvanilla)^0.5)/A3stdlife))</f>
        <v>0</v>
      </c>
      <c r="AG108" s="155">
        <f>IF(A3stdlife="n/a","n/a",IF(AG$3&gt;(A3stdlife+$E108),(Input!$K$213*(1+rvanilla)^0.5)-SUM($K108:AF108),(Input!$K$213*(1+rvanilla)^0.5)/A3stdlife))</f>
        <v>0</v>
      </c>
      <c r="AH108" s="155">
        <f>IF(A3stdlife="n/a","n/a",IF(AH$3&gt;(A3stdlife+$E108),(Input!$K$213*(1+rvanilla)^0.5)-SUM($K108:AG108),(Input!$K$213*(1+rvanilla)^0.5)/A3stdlife))</f>
        <v>0</v>
      </c>
      <c r="AI108" s="155">
        <f>IF(A3stdlife="n/a","n/a",IF(AI$3&gt;(A3stdlife+$E108),(Input!$K$213*(1+rvanilla)^0.5)-SUM($K108:AH108),(Input!$K$213*(1+rvanilla)^0.5)/A3stdlife))</f>
        <v>0</v>
      </c>
      <c r="AJ108" s="155">
        <f>IF(A3stdlife="n/a","n/a",IF(AJ$3&gt;(A3stdlife+$E108),(Input!$K$213*(1+rvanilla)^0.5)-SUM($K108:AI108),(Input!$K$213*(1+rvanilla)^0.5)/A3stdlife))</f>
        <v>0</v>
      </c>
      <c r="AK108" s="155">
        <f>IF(A3stdlife="n/a","n/a",IF(AK$3&gt;(A3stdlife+$E108),(Input!$K$213*(1+rvanilla)^0.5)-SUM($K108:AJ108),(Input!$K$213*(1+rvanilla)^0.5)/A3stdlife))</f>
        <v>0</v>
      </c>
      <c r="AL108" s="155">
        <f>IF(A3stdlife="n/a","n/a",IF(AL$3&gt;(A3stdlife+$E108),(Input!$K$213*(1+rvanilla)^0.5)-SUM($K108:AK108),(Input!$K$213*(1+rvanilla)^0.5)/A3stdlife))</f>
        <v>0</v>
      </c>
      <c r="AM108" s="155">
        <f>IF(A3stdlife="n/a","n/a",IF(AM$3&gt;(A3stdlife+$E108),(Input!$K$213*(1+rvanilla)^0.5)-SUM($K108:AL108),(Input!$K$213*(1+rvanilla)^0.5)/A3stdlife))</f>
        <v>0</v>
      </c>
      <c r="AN108" s="155">
        <f>IF(A3stdlife="n/a","n/a",IF(AN$3&gt;(A3stdlife+$E108),(Input!$K$213*(1+rvanilla)^0.5)-SUM($K108:AM108),(Input!$K$213*(1+rvanilla)^0.5)/A3stdlife))</f>
        <v>0</v>
      </c>
      <c r="AO108" s="155">
        <f>IF(A3stdlife="n/a","n/a",IF(AO$3&gt;(A3stdlife+$E108),(Input!$K$213*(1+rvanilla)^0.5)-SUM($K108:AN108),(Input!$K$213*(1+rvanilla)^0.5)/A3stdlife))</f>
        <v>0</v>
      </c>
      <c r="AP108" s="155">
        <f>IF(A3stdlife="n/a","n/a",IF(AP$3&gt;(A3stdlife+$E108),(Input!$K$213*(1+rvanilla)^0.5)-SUM($K108:AO108),(Input!$K$213*(1+rvanilla)^0.5)/A3stdlife))</f>
        <v>0</v>
      </c>
      <c r="AQ108" s="155">
        <f>IF(A3stdlife="n/a","n/a",IF(AQ$3&gt;(A3stdlife+$E108),(Input!$K$213*(1+rvanilla)^0.5)-SUM($K108:AP108),(Input!$K$213*(1+rvanilla)^0.5)/A3stdlife))</f>
        <v>0</v>
      </c>
      <c r="AR108" s="155">
        <f>IF(A3stdlife="n/a","n/a",IF(AR$3&gt;(A3stdlife+$E108),(Input!$K$213*(1+rvanilla)^0.5)-SUM($K108:AQ108),(Input!$K$213*(1+rvanilla)^0.5)/A3stdlife))</f>
        <v>0</v>
      </c>
      <c r="AS108" s="155">
        <f>IF(A3stdlife="n/a","n/a",IF(AS$3&gt;(A3stdlife+$E108),(Input!$K$213*(1+rvanilla)^0.5)-SUM($K108:AR108),(Input!$K$213*(1+rvanilla)^0.5)/A3stdlife))</f>
        <v>0</v>
      </c>
      <c r="AT108" s="155">
        <f>IF(A3stdlife="n/a","n/a",IF(AT$3&gt;(A3stdlife+$E108),(Input!$K$213*(1+rvanilla)^0.5)-SUM($K108:AS108),(Input!$K$213*(1+rvanilla)^0.5)/A3stdlife))</f>
        <v>0</v>
      </c>
      <c r="AU108" s="155">
        <f>IF(A3stdlife="n/a","n/a",IF(AU$3&gt;(A3stdlife+$E108),(Input!$K$213*(1+rvanilla)^0.5)-SUM($K108:AT108),(Input!$K$213*(1+rvanilla)^0.5)/A3stdlife))</f>
        <v>0</v>
      </c>
      <c r="AV108" s="155">
        <f>IF(A3stdlife="n/a","n/a",IF(AV$3&gt;(A3stdlife+$E108),(Input!$K$213*(1+rvanilla)^0.5)-SUM($K108:AU108),(Input!$K$213*(1+rvanilla)^0.5)/A3stdlife))</f>
        <v>0</v>
      </c>
      <c r="AW108" s="155">
        <f>IF(A3stdlife="n/a","n/a",IF(AW$3&gt;(A3stdlife+$E108),(Input!$K$213*(1+rvanilla)^0.5)-SUM($K108:AV108),(Input!$K$213*(1+rvanilla)^0.5)/A3stdlife))</f>
        <v>0</v>
      </c>
      <c r="AX108" s="155">
        <f>IF(A3stdlife="n/a","n/a",IF(AX$3&gt;(A3stdlife+$E108),(Input!$K$213*(1+rvanilla)^0.5)-SUM($K108:AW108),(Input!$K$213*(1+rvanilla)^0.5)/A3stdlife))</f>
        <v>0</v>
      </c>
      <c r="AY108" s="155">
        <f>IF(A3stdlife="n/a","n/a",IF(AY$3&gt;(A3stdlife+$E108),(Input!$K$213*(1+rvanilla)^0.5)-SUM($K108:AX108),(Input!$K$213*(1+rvanilla)^0.5)/A3stdlife))</f>
        <v>0</v>
      </c>
      <c r="AZ108" s="155">
        <f>IF(A3stdlife="n/a","n/a",IF(AZ$3&gt;(A3stdlife+$E108),(Input!$K$213*(1+rvanilla)^0.5)-SUM($K108:AY108),(Input!$K$213*(1+rvanilla)^0.5)/A3stdlife))</f>
        <v>0</v>
      </c>
      <c r="BA108" s="155">
        <f>IF(A3stdlife="n/a","n/a",IF(BA$3&gt;(A3stdlife+$E108),(Input!$K$213*(1+rvanilla)^0.5)-SUM($K108:AZ108),(Input!$K$213*(1+rvanilla)^0.5)/A3stdlife))</f>
        <v>0</v>
      </c>
      <c r="BB108" s="155">
        <f>IF(A3stdlife="n/a","n/a",IF(BB$3&gt;(A3stdlife+$E108),(Input!$K$213*(1+rvanilla)^0.5)-SUM($K108:BA108),(Input!$K$213*(1+rvanilla)^0.5)/A3stdlife))</f>
        <v>0</v>
      </c>
      <c r="BC108" s="155">
        <f>IF(A3stdlife="n/a","n/a",IF(BC$3&gt;(A3stdlife+$E108),(Input!$K$213*(1+rvanilla)^0.5)-SUM($K108:BB108),(Input!$K$213*(1+rvanilla)^0.5)/A3stdlife))</f>
        <v>0</v>
      </c>
      <c r="BD108" s="155">
        <f>IF(A3stdlife="n/a","n/a",IF(BD$3&gt;(A3stdlife+$E108),(Input!$K$213*(1+rvanilla)^0.5)-SUM($K108:BC108),(Input!$K$213*(1+rvanilla)^0.5)/A3stdlife))</f>
        <v>0</v>
      </c>
      <c r="BE108" s="155">
        <f>IF(A3stdlife="n/a","n/a",IF(BE$3&gt;(A3stdlife+$E108),(Input!$K$213*(1+rvanilla)^0.5)-SUM($K108:BD108),(Input!$K$213*(1+rvanilla)^0.5)/A3stdlife))</f>
        <v>0</v>
      </c>
      <c r="BF108" s="155">
        <f>IF(A3stdlife="n/a","n/a",IF(BF$3&gt;(A3stdlife+$E108),(Input!$K$213*(1+rvanilla)^0.5)-SUM($K108:BE108),(Input!$K$213*(1+rvanilla)^0.5)/A3stdlife))</f>
        <v>0</v>
      </c>
      <c r="BG108" s="155">
        <f>IF(A3stdlife="n/a","n/a",IF(BG$3&gt;(A3stdlife+$E108),(Input!$K$213*(1+rvanilla)^0.5)-SUM($K108:BF108),(Input!$K$213*(1+rvanilla)^0.5)/A3stdlife))</f>
        <v>0</v>
      </c>
      <c r="BH108" s="155">
        <f>IF(A3stdlife="n/a","n/a",IF(BH$3&gt;(A3stdlife+$E108),(Input!$K$213*(1+rvanilla)^0.5)-SUM($K108:BG108),(Input!$K$213*(1+rvanilla)^0.5)/A3stdlife))</f>
        <v>0</v>
      </c>
      <c r="BI108" s="155">
        <f>IF(A3stdlife="n/a","n/a",IF(BI$3&gt;(A3stdlife+$E108),(Input!$K$213*(1+rvanilla)^0.5)-SUM($K108:BH108),(Input!$K$213*(1+rvanilla)^0.5)/A3stdlife))</f>
        <v>0</v>
      </c>
      <c r="BJ108" s="14"/>
      <c r="BK108" s="14"/>
      <c r="BL108" s="14"/>
      <c r="BM108" s="14"/>
      <c r="BN108" s="14"/>
      <c r="BO108" s="14"/>
      <c r="BP108" s="14"/>
      <c r="BQ108" s="14"/>
      <c r="BR108" s="14"/>
      <c r="BS108" s="14"/>
      <c r="BT108" s="14"/>
      <c r="BU108" s="14"/>
      <c r="BV108" s="14"/>
      <c r="BW108" s="14"/>
      <c r="BX108" s="14"/>
      <c r="BY108" s="14"/>
      <c r="BZ108" s="14"/>
      <c r="CA108" s="410"/>
      <c r="CB108" s="410"/>
      <c r="CC108" s="410"/>
      <c r="CD108" s="410"/>
      <c r="CE108" s="410"/>
      <c r="CF108" s="410"/>
      <c r="CG108" s="410"/>
      <c r="CH108" s="410"/>
      <c r="CI108" s="410"/>
      <c r="CJ108" s="410"/>
      <c r="CK108" s="410"/>
      <c r="CL108" s="410"/>
      <c r="CM108" s="410"/>
      <c r="CN108" s="410"/>
      <c r="CO108" s="410"/>
      <c r="CP108" s="410"/>
      <c r="CQ108" s="410"/>
      <c r="CR108" s="410"/>
      <c r="CS108" s="410"/>
      <c r="CT108" s="410"/>
      <c r="CU108" s="410"/>
      <c r="CV108" s="410"/>
      <c r="CW108" s="410"/>
      <c r="CX108" s="410"/>
      <c r="CY108" s="410"/>
      <c r="CZ108" s="410"/>
      <c r="DA108" s="410"/>
      <c r="DB108" s="410"/>
      <c r="DC108" s="410"/>
      <c r="DD108" s="410"/>
      <c r="DE108" s="410"/>
      <c r="DF108" s="410"/>
      <c r="DG108" s="410"/>
      <c r="DH108" s="410"/>
      <c r="DI108" s="410"/>
      <c r="DJ108" s="410"/>
      <c r="DK108" s="410"/>
      <c r="DL108" s="410"/>
      <c r="DM108" s="410"/>
      <c r="DN108" s="410"/>
      <c r="DO108" s="410"/>
      <c r="DP108" s="410"/>
      <c r="DQ108" s="410"/>
      <c r="DR108" s="410"/>
      <c r="DS108" s="410"/>
      <c r="DT108" s="410"/>
      <c r="DU108" s="410"/>
      <c r="DV108" s="410"/>
      <c r="DW108" s="410"/>
      <c r="DX108" s="410"/>
      <c r="DY108" s="410"/>
      <c r="DZ108" s="410"/>
      <c r="EA108" s="410"/>
      <c r="EB108" s="410"/>
      <c r="EC108" s="410"/>
      <c r="ED108" s="410"/>
      <c r="EE108" s="410"/>
      <c r="EF108" s="410"/>
      <c r="EG108" s="410"/>
      <c r="EH108" s="410"/>
      <c r="EI108" s="410"/>
      <c r="EJ108" s="410"/>
      <c r="EK108" s="410"/>
      <c r="EL108" s="410"/>
      <c r="EM108" s="410"/>
      <c r="EN108" s="410"/>
      <c r="EO108" s="410"/>
      <c r="EP108" s="410"/>
      <c r="EQ108" s="410"/>
      <c r="ER108" s="410"/>
      <c r="ES108" s="410"/>
      <c r="ET108" s="410"/>
      <c r="EU108" s="410"/>
      <c r="EV108" s="410"/>
      <c r="EW108" s="410"/>
      <c r="EX108" s="410"/>
      <c r="EY108" s="410"/>
      <c r="EZ108" s="410"/>
      <c r="FA108" s="410"/>
      <c r="FB108" s="410"/>
      <c r="FC108" s="410"/>
      <c r="FD108" s="410"/>
      <c r="FE108" s="410"/>
      <c r="FF108" s="410"/>
      <c r="FG108" s="410"/>
      <c r="FH108" s="410"/>
      <c r="FI108" s="410"/>
      <c r="FJ108" s="410"/>
      <c r="FK108" s="410"/>
      <c r="FL108" s="410"/>
      <c r="FM108" s="410"/>
      <c r="FN108" s="410"/>
      <c r="FO108" s="410"/>
      <c r="FP108" s="410"/>
      <c r="FQ108" s="410"/>
      <c r="FR108" s="410"/>
      <c r="FS108" s="410"/>
      <c r="FT108" s="410"/>
      <c r="FU108" s="410"/>
      <c r="FV108" s="410"/>
      <c r="FW108" s="410"/>
      <c r="FX108" s="410"/>
      <c r="FY108" s="410"/>
      <c r="FZ108" s="410"/>
      <c r="GA108" s="410"/>
      <c r="GB108" s="410"/>
      <c r="GC108" s="410"/>
      <c r="GD108" s="410"/>
      <c r="GE108" s="410"/>
      <c r="GF108" s="410"/>
      <c r="GG108" s="410"/>
      <c r="GH108" s="410"/>
      <c r="GI108" s="410"/>
      <c r="GJ108" s="410"/>
      <c r="GK108" s="410"/>
      <c r="GL108" s="410"/>
      <c r="GM108" s="410"/>
      <c r="GN108" s="410"/>
      <c r="GO108" s="410"/>
      <c r="GP108" s="410"/>
      <c r="GQ108" s="410"/>
      <c r="GR108" s="410"/>
      <c r="GS108" s="410"/>
      <c r="GT108" s="410"/>
      <c r="GU108" s="410"/>
      <c r="GV108" s="410"/>
      <c r="GW108" s="410"/>
      <c r="GX108" s="410"/>
      <c r="GY108" s="410"/>
      <c r="GZ108" s="410"/>
      <c r="HA108" s="410"/>
      <c r="HB108" s="410"/>
      <c r="HC108" s="410"/>
      <c r="HD108" s="410"/>
      <c r="HE108" s="410"/>
      <c r="HF108" s="410"/>
      <c r="HG108" s="410"/>
      <c r="HH108" s="410"/>
      <c r="HI108" s="410"/>
      <c r="HJ108" s="410"/>
      <c r="HK108" s="410"/>
      <c r="HL108" s="410"/>
      <c r="HM108" s="410"/>
      <c r="HN108" s="410"/>
      <c r="HO108" s="410"/>
      <c r="HP108" s="410"/>
      <c r="HQ108" s="410"/>
      <c r="HR108" s="410"/>
      <c r="HS108" s="410"/>
      <c r="HT108" s="410"/>
      <c r="HU108" s="410"/>
      <c r="HV108" s="410"/>
      <c r="HW108" s="410"/>
      <c r="HX108" s="410"/>
      <c r="HY108" s="410"/>
      <c r="HZ108" s="410"/>
      <c r="IA108" s="410"/>
      <c r="IB108" s="410"/>
      <c r="IC108" s="410"/>
      <c r="ID108" s="410"/>
      <c r="IE108" s="410"/>
      <c r="IF108" s="410"/>
      <c r="IG108" s="410"/>
      <c r="IH108" s="410"/>
      <c r="II108" s="410"/>
      <c r="IJ108" s="410"/>
      <c r="IK108" s="410"/>
      <c r="IL108" s="410"/>
      <c r="IM108" s="410"/>
      <c r="IN108" s="410"/>
      <c r="IO108" s="410"/>
      <c r="IP108" s="410"/>
      <c r="IQ108" s="410"/>
      <c r="IR108" s="410"/>
      <c r="IS108" s="410"/>
      <c r="IT108" s="410"/>
      <c r="IU108" s="410"/>
      <c r="IV108" s="410"/>
    </row>
    <row r="109" spans="1:256" s="2" customFormat="1" ht="12.75" hidden="1" customHeight="1" outlineLevel="2">
      <c r="A109" s="14"/>
      <c r="B109" s="14"/>
      <c r="C109" s="27"/>
      <c r="D109" s="413"/>
      <c r="E109" s="261">
        <v>6</v>
      </c>
      <c r="F109" s="372"/>
      <c r="G109" s="269"/>
      <c r="H109" s="271"/>
      <c r="I109" s="271"/>
      <c r="J109" s="271"/>
      <c r="K109" s="271"/>
      <c r="L109" s="270"/>
      <c r="M109" s="155">
        <f>IF(A3stdlife="n/a","n/a",IF(M$3&gt;(A3stdlife+$E109),(Input!$L$213*(1+rvanilla)^0.5)-SUM($L109:L109),(Input!$L$213*(1+rvanilla)^0.5)/A3stdlife))</f>
        <v>0</v>
      </c>
      <c r="N109" s="155">
        <f>IF(A3stdlife="n/a","n/a",IF(N$3&gt;(A3stdlife+$E109),(Input!$L$213*(1+rvanilla)^0.5)-SUM($L109:M109),(Input!$L$213*(1+rvanilla)^0.5)/A3stdlife))</f>
        <v>0</v>
      </c>
      <c r="O109" s="155">
        <f>IF(A3stdlife="n/a","n/a",IF(O$3&gt;(A3stdlife+$E109),(Input!$L$213*(1+rvanilla)^0.5)-SUM($L109:N109),(Input!$L$213*(1+rvanilla)^0.5)/A3stdlife))</f>
        <v>0</v>
      </c>
      <c r="P109" s="155">
        <f>IF(A3stdlife="n/a","n/a",IF(P$3&gt;(A3stdlife+$E109),(Input!$L$213*(1+rvanilla)^0.5)-SUM($L109:O109),(Input!$L$213*(1+rvanilla)^0.5)/A3stdlife))</f>
        <v>0</v>
      </c>
      <c r="Q109" s="155">
        <f>IF(A3stdlife="n/a","n/a",IF(Q$3&gt;(A3stdlife+$E109),(Input!$L$213*(1+rvanilla)^0.5)-SUM($L109:P109),(Input!$L$213*(1+rvanilla)^0.5)/A3stdlife))</f>
        <v>0</v>
      </c>
      <c r="R109" s="155">
        <f>IF(A3stdlife="n/a","n/a",IF(R$3&gt;(A3stdlife+$E109),(Input!$L$213*(1+rvanilla)^0.5)-SUM($L109:Q109),(Input!$L$213*(1+rvanilla)^0.5)/A3stdlife))</f>
        <v>0</v>
      </c>
      <c r="S109" s="155">
        <f>IF(A3stdlife="n/a","n/a",IF(S$3&gt;(A3stdlife+$E109),(Input!$L$213*(1+rvanilla)^0.5)-SUM($L109:R109),(Input!$L$213*(1+rvanilla)^0.5)/A3stdlife))</f>
        <v>0</v>
      </c>
      <c r="T109" s="155">
        <f>IF(A3stdlife="n/a","n/a",IF(T$3&gt;(A3stdlife+$E109),(Input!$L$213*(1+rvanilla)^0.5)-SUM($L109:S109),(Input!$L$213*(1+rvanilla)^0.5)/A3stdlife))</f>
        <v>0</v>
      </c>
      <c r="U109" s="155">
        <f>IF(A3stdlife="n/a","n/a",IF(U$3&gt;(A3stdlife+$E109),(Input!$L$213*(1+rvanilla)^0.5)-SUM($L109:T109),(Input!$L$213*(1+rvanilla)^0.5)/A3stdlife))</f>
        <v>0</v>
      </c>
      <c r="V109" s="155">
        <f>IF(A3stdlife="n/a","n/a",IF(V$3&gt;(A3stdlife+$E109),(Input!$L$213*(1+rvanilla)^0.5)-SUM($L109:U109),(Input!$L$213*(1+rvanilla)^0.5)/A3stdlife))</f>
        <v>0</v>
      </c>
      <c r="W109" s="155">
        <f>IF(A3stdlife="n/a","n/a",IF(W$3&gt;(A3stdlife+$E109),(Input!$L$213*(1+rvanilla)^0.5)-SUM($L109:V109),(Input!$L$213*(1+rvanilla)^0.5)/A3stdlife))</f>
        <v>0</v>
      </c>
      <c r="X109" s="155">
        <f>IF(A3stdlife="n/a","n/a",IF(X$3&gt;(A3stdlife+$E109),(Input!$L$213*(1+rvanilla)^0.5)-SUM($L109:W109),(Input!$L$213*(1+rvanilla)^0.5)/A3stdlife))</f>
        <v>0</v>
      </c>
      <c r="Y109" s="155">
        <f>IF(A3stdlife="n/a","n/a",IF(Y$3&gt;(A3stdlife+$E109),(Input!$L$213*(1+rvanilla)^0.5)-SUM($L109:X109),(Input!$L$213*(1+rvanilla)^0.5)/A3stdlife))</f>
        <v>0</v>
      </c>
      <c r="Z109" s="155">
        <f>IF(A3stdlife="n/a","n/a",IF(Z$3&gt;(A3stdlife+$E109),(Input!$L$213*(1+rvanilla)^0.5)-SUM($L109:Y109),(Input!$L$213*(1+rvanilla)^0.5)/A3stdlife))</f>
        <v>0</v>
      </c>
      <c r="AA109" s="155">
        <f>IF(A3stdlife="n/a","n/a",IF(AA$3&gt;(A3stdlife+$E109),(Input!$L$213*(1+rvanilla)^0.5)-SUM($L109:Z109),(Input!$L$213*(1+rvanilla)^0.5)/A3stdlife))</f>
        <v>0</v>
      </c>
      <c r="AB109" s="155">
        <f>IF(A3stdlife="n/a","n/a",IF(AB$3&gt;(A3stdlife+$E109),(Input!$L$213*(1+rvanilla)^0.5)-SUM($L109:AA109),(Input!$L$213*(1+rvanilla)^0.5)/A3stdlife))</f>
        <v>0</v>
      </c>
      <c r="AC109" s="155">
        <f>IF(A3stdlife="n/a","n/a",IF(AC$3&gt;(A3stdlife+$E109),(Input!$L$213*(1+rvanilla)^0.5)-SUM($L109:AB109),(Input!$L$213*(1+rvanilla)^0.5)/A3stdlife))</f>
        <v>0</v>
      </c>
      <c r="AD109" s="155">
        <f>IF(A3stdlife="n/a","n/a",IF(AD$3&gt;(A3stdlife+$E109),(Input!$L$213*(1+rvanilla)^0.5)-SUM($L109:AC109),(Input!$L$213*(1+rvanilla)^0.5)/A3stdlife))</f>
        <v>0</v>
      </c>
      <c r="AE109" s="155">
        <f>IF(A3stdlife="n/a","n/a",IF(AE$3&gt;(A3stdlife+$E109),(Input!$L$213*(1+rvanilla)^0.5)-SUM($L109:AD109),(Input!$L$213*(1+rvanilla)^0.5)/A3stdlife))</f>
        <v>0</v>
      </c>
      <c r="AF109" s="155">
        <f>IF(A3stdlife="n/a","n/a",IF(AF$3&gt;(A3stdlife+$E109),(Input!$L$213*(1+rvanilla)^0.5)-SUM($L109:AE109),(Input!$L$213*(1+rvanilla)^0.5)/A3stdlife))</f>
        <v>0</v>
      </c>
      <c r="AG109" s="155">
        <f>IF(A3stdlife="n/a","n/a",IF(AG$3&gt;(A3stdlife+$E109),(Input!$L$213*(1+rvanilla)^0.5)-SUM($L109:AF109),(Input!$L$213*(1+rvanilla)^0.5)/A3stdlife))</f>
        <v>0</v>
      </c>
      <c r="AH109" s="155">
        <f>IF(A3stdlife="n/a","n/a",IF(AH$3&gt;(A3stdlife+$E109),(Input!$L$213*(1+rvanilla)^0.5)-SUM($L109:AG109),(Input!$L$213*(1+rvanilla)^0.5)/A3stdlife))</f>
        <v>0</v>
      </c>
      <c r="AI109" s="155">
        <f>IF(A3stdlife="n/a","n/a",IF(AI$3&gt;(A3stdlife+$E109),(Input!$L$213*(1+rvanilla)^0.5)-SUM($L109:AH109),(Input!$L$213*(1+rvanilla)^0.5)/A3stdlife))</f>
        <v>0</v>
      </c>
      <c r="AJ109" s="155">
        <f>IF(A3stdlife="n/a","n/a",IF(AJ$3&gt;(A3stdlife+$E109),(Input!$L$213*(1+rvanilla)^0.5)-SUM($L109:AI109),(Input!$L$213*(1+rvanilla)^0.5)/A3stdlife))</f>
        <v>0</v>
      </c>
      <c r="AK109" s="155">
        <f>IF(A3stdlife="n/a","n/a",IF(AK$3&gt;(A3stdlife+$E109),(Input!$L$213*(1+rvanilla)^0.5)-SUM($L109:AJ109),(Input!$L$213*(1+rvanilla)^0.5)/A3stdlife))</f>
        <v>0</v>
      </c>
      <c r="AL109" s="155">
        <f>IF(A3stdlife="n/a","n/a",IF(AL$3&gt;(A3stdlife+$E109),(Input!$L$213*(1+rvanilla)^0.5)-SUM($L109:AK109),(Input!$L$213*(1+rvanilla)^0.5)/A3stdlife))</f>
        <v>0</v>
      </c>
      <c r="AM109" s="155">
        <f>IF(A3stdlife="n/a","n/a",IF(AM$3&gt;(A3stdlife+$E109),(Input!$L$213*(1+rvanilla)^0.5)-SUM($L109:AL109),(Input!$L$213*(1+rvanilla)^0.5)/A3stdlife))</f>
        <v>0</v>
      </c>
      <c r="AN109" s="155">
        <f>IF(A3stdlife="n/a","n/a",IF(AN$3&gt;(A3stdlife+$E109),(Input!$L$213*(1+rvanilla)^0.5)-SUM($L109:AM109),(Input!$L$213*(1+rvanilla)^0.5)/A3stdlife))</f>
        <v>0</v>
      </c>
      <c r="AO109" s="155">
        <f>IF(A3stdlife="n/a","n/a",IF(AO$3&gt;(A3stdlife+$E109),(Input!$L$213*(1+rvanilla)^0.5)-SUM($L109:AN109),(Input!$L$213*(1+rvanilla)^0.5)/A3stdlife))</f>
        <v>0</v>
      </c>
      <c r="AP109" s="155">
        <f>IF(A3stdlife="n/a","n/a",IF(AP$3&gt;(A3stdlife+$E109),(Input!$L$213*(1+rvanilla)^0.5)-SUM($L109:AO109),(Input!$L$213*(1+rvanilla)^0.5)/A3stdlife))</f>
        <v>0</v>
      </c>
      <c r="AQ109" s="155">
        <f>IF(A3stdlife="n/a","n/a",IF(AQ$3&gt;(A3stdlife+$E109),(Input!$L$213*(1+rvanilla)^0.5)-SUM($L109:AP109),(Input!$L$213*(1+rvanilla)^0.5)/A3stdlife))</f>
        <v>0</v>
      </c>
      <c r="AR109" s="155">
        <f>IF(A3stdlife="n/a","n/a",IF(AR$3&gt;(A3stdlife+$E109),(Input!$L$213*(1+rvanilla)^0.5)-SUM($L109:AQ109),(Input!$L$213*(1+rvanilla)^0.5)/A3stdlife))</f>
        <v>0</v>
      </c>
      <c r="AS109" s="155">
        <f>IF(A3stdlife="n/a","n/a",IF(AS$3&gt;(A3stdlife+$E109),(Input!$L$213*(1+rvanilla)^0.5)-SUM($L109:AR109),(Input!$L$213*(1+rvanilla)^0.5)/A3stdlife))</f>
        <v>0</v>
      </c>
      <c r="AT109" s="155">
        <f>IF(A3stdlife="n/a","n/a",IF(AT$3&gt;(A3stdlife+$E109),(Input!$L$213*(1+rvanilla)^0.5)-SUM($L109:AS109),(Input!$L$213*(1+rvanilla)^0.5)/A3stdlife))</f>
        <v>0</v>
      </c>
      <c r="AU109" s="155">
        <f>IF(A3stdlife="n/a","n/a",IF(AU$3&gt;(A3stdlife+$E109),(Input!$L$213*(1+rvanilla)^0.5)-SUM($L109:AT109),(Input!$L$213*(1+rvanilla)^0.5)/A3stdlife))</f>
        <v>0</v>
      </c>
      <c r="AV109" s="155">
        <f>IF(A3stdlife="n/a","n/a",IF(AV$3&gt;(A3stdlife+$E109),(Input!$L$213*(1+rvanilla)^0.5)-SUM($L109:AU109),(Input!$L$213*(1+rvanilla)^0.5)/A3stdlife))</f>
        <v>0</v>
      </c>
      <c r="AW109" s="155">
        <f>IF(A3stdlife="n/a","n/a",IF(AW$3&gt;(A3stdlife+$E109),(Input!$L$213*(1+rvanilla)^0.5)-SUM($L109:AV109),(Input!$L$213*(1+rvanilla)^0.5)/A3stdlife))</f>
        <v>0</v>
      </c>
      <c r="AX109" s="155">
        <f>IF(A3stdlife="n/a","n/a",IF(AX$3&gt;(A3stdlife+$E109),(Input!$L$213*(1+rvanilla)^0.5)-SUM($L109:AW109),(Input!$L$213*(1+rvanilla)^0.5)/A3stdlife))</f>
        <v>0</v>
      </c>
      <c r="AY109" s="155">
        <f>IF(A3stdlife="n/a","n/a",IF(AY$3&gt;(A3stdlife+$E109),(Input!$L$213*(1+rvanilla)^0.5)-SUM($L109:AX109),(Input!$L$213*(1+rvanilla)^0.5)/A3stdlife))</f>
        <v>0</v>
      </c>
      <c r="AZ109" s="155">
        <f>IF(A3stdlife="n/a","n/a",IF(AZ$3&gt;(A3stdlife+$E109),(Input!$L$213*(1+rvanilla)^0.5)-SUM($L109:AY109),(Input!$L$213*(1+rvanilla)^0.5)/A3stdlife))</f>
        <v>0</v>
      </c>
      <c r="BA109" s="155">
        <f>IF(A3stdlife="n/a","n/a",IF(BA$3&gt;(A3stdlife+$E109),(Input!$L$213*(1+rvanilla)^0.5)-SUM($L109:AZ109),(Input!$L$213*(1+rvanilla)^0.5)/A3stdlife))</f>
        <v>0</v>
      </c>
      <c r="BB109" s="155">
        <f>IF(A3stdlife="n/a","n/a",IF(BB$3&gt;(A3stdlife+$E109),(Input!$L$213*(1+rvanilla)^0.5)-SUM($L109:BA109),(Input!$L$213*(1+rvanilla)^0.5)/A3stdlife))</f>
        <v>0</v>
      </c>
      <c r="BC109" s="155">
        <f>IF(A3stdlife="n/a","n/a",IF(BC$3&gt;(A3stdlife+$E109),(Input!$L$213*(1+rvanilla)^0.5)-SUM($L109:BB109),(Input!$L$213*(1+rvanilla)^0.5)/A3stdlife))</f>
        <v>0</v>
      </c>
      <c r="BD109" s="155">
        <f>IF(A3stdlife="n/a","n/a",IF(BD$3&gt;(A3stdlife+$E109),(Input!$L$213*(1+rvanilla)^0.5)-SUM($L109:BC109),(Input!$L$213*(1+rvanilla)^0.5)/A3stdlife))</f>
        <v>0</v>
      </c>
      <c r="BE109" s="155">
        <f>IF(A3stdlife="n/a","n/a",IF(BE$3&gt;(A3stdlife+$E109),(Input!$L$213*(1+rvanilla)^0.5)-SUM($L109:BD109),(Input!$L$213*(1+rvanilla)^0.5)/A3stdlife))</f>
        <v>0</v>
      </c>
      <c r="BF109" s="155">
        <f>IF(A3stdlife="n/a","n/a",IF(BF$3&gt;(A3stdlife+$E109),(Input!$L$213*(1+rvanilla)^0.5)-SUM($L109:BE109),(Input!$L$213*(1+rvanilla)^0.5)/A3stdlife))</f>
        <v>0</v>
      </c>
      <c r="BG109" s="155">
        <f>IF(A3stdlife="n/a","n/a",IF(BG$3&gt;(A3stdlife+$E109),(Input!$L$213*(1+rvanilla)^0.5)-SUM($L109:BF109),(Input!$L$213*(1+rvanilla)^0.5)/A3stdlife))</f>
        <v>0</v>
      </c>
      <c r="BH109" s="155">
        <f>IF(A3stdlife="n/a","n/a",IF(BH$3&gt;(A3stdlife+$E109),(Input!$L$213*(1+rvanilla)^0.5)-SUM($L109:BG109),(Input!$L$213*(1+rvanilla)^0.5)/A3stdlife))</f>
        <v>0</v>
      </c>
      <c r="BI109" s="155">
        <f>IF(A3stdlife="n/a","n/a",IF(BI$3&gt;(A3stdlife+$E109),(Input!$L$213*(1+rvanilla)^0.5)-SUM($L109:BH109),(Input!$L$213*(1+rvanilla)^0.5)/A3stdlife))</f>
        <v>0</v>
      </c>
      <c r="BJ109" s="14"/>
      <c r="BK109" s="14"/>
      <c r="BL109" s="14"/>
      <c r="BM109" s="14"/>
      <c r="BN109" s="14"/>
      <c r="BO109" s="14"/>
      <c r="BP109" s="14"/>
      <c r="BQ109" s="14"/>
      <c r="BR109" s="14"/>
      <c r="BS109" s="14"/>
      <c r="BT109" s="14"/>
      <c r="BU109" s="14"/>
      <c r="BV109" s="14"/>
      <c r="BW109" s="14"/>
      <c r="BX109" s="14"/>
      <c r="BY109" s="14"/>
      <c r="BZ109" s="14"/>
      <c r="CA109" s="410"/>
      <c r="CB109" s="410"/>
      <c r="CC109" s="410"/>
      <c r="CD109" s="410"/>
      <c r="CE109" s="410"/>
      <c r="CF109" s="410"/>
      <c r="CG109" s="410"/>
      <c r="CH109" s="410"/>
      <c r="CI109" s="410"/>
      <c r="CJ109" s="410"/>
      <c r="CK109" s="410"/>
      <c r="CL109" s="410"/>
      <c r="CM109" s="410"/>
      <c r="CN109" s="410"/>
      <c r="CO109" s="410"/>
      <c r="CP109" s="410"/>
      <c r="CQ109" s="410"/>
      <c r="CR109" s="410"/>
      <c r="CS109" s="410"/>
      <c r="CT109" s="410"/>
      <c r="CU109" s="410"/>
      <c r="CV109" s="410"/>
      <c r="CW109" s="410"/>
      <c r="CX109" s="410"/>
      <c r="CY109" s="410"/>
      <c r="CZ109" s="410"/>
      <c r="DA109" s="410"/>
      <c r="DB109" s="410"/>
      <c r="DC109" s="410"/>
      <c r="DD109" s="410"/>
      <c r="DE109" s="410"/>
      <c r="DF109" s="410"/>
      <c r="DG109" s="410"/>
      <c r="DH109" s="410"/>
      <c r="DI109" s="410"/>
      <c r="DJ109" s="410"/>
      <c r="DK109" s="410"/>
      <c r="DL109" s="410"/>
      <c r="DM109" s="410"/>
      <c r="DN109" s="410"/>
      <c r="DO109" s="410"/>
      <c r="DP109" s="410"/>
      <c r="DQ109" s="410"/>
      <c r="DR109" s="410"/>
      <c r="DS109" s="410"/>
      <c r="DT109" s="410"/>
      <c r="DU109" s="410"/>
      <c r="DV109" s="410"/>
      <c r="DW109" s="410"/>
      <c r="DX109" s="410"/>
      <c r="DY109" s="410"/>
      <c r="DZ109" s="410"/>
      <c r="EA109" s="410"/>
      <c r="EB109" s="410"/>
      <c r="EC109" s="410"/>
      <c r="ED109" s="410"/>
      <c r="EE109" s="410"/>
      <c r="EF109" s="410"/>
      <c r="EG109" s="410"/>
      <c r="EH109" s="410"/>
      <c r="EI109" s="410"/>
      <c r="EJ109" s="410"/>
      <c r="EK109" s="410"/>
      <c r="EL109" s="410"/>
      <c r="EM109" s="410"/>
      <c r="EN109" s="410"/>
      <c r="EO109" s="410"/>
      <c r="EP109" s="410"/>
      <c r="EQ109" s="410"/>
      <c r="ER109" s="410"/>
      <c r="ES109" s="410"/>
      <c r="ET109" s="410"/>
      <c r="EU109" s="410"/>
      <c r="EV109" s="410"/>
      <c r="EW109" s="410"/>
      <c r="EX109" s="410"/>
      <c r="EY109" s="410"/>
      <c r="EZ109" s="410"/>
      <c r="FA109" s="410"/>
      <c r="FB109" s="410"/>
      <c r="FC109" s="410"/>
      <c r="FD109" s="410"/>
      <c r="FE109" s="410"/>
      <c r="FF109" s="410"/>
      <c r="FG109" s="410"/>
      <c r="FH109" s="410"/>
      <c r="FI109" s="410"/>
      <c r="FJ109" s="410"/>
      <c r="FK109" s="410"/>
      <c r="FL109" s="410"/>
      <c r="FM109" s="410"/>
      <c r="FN109" s="410"/>
      <c r="FO109" s="410"/>
      <c r="FP109" s="410"/>
      <c r="FQ109" s="410"/>
      <c r="FR109" s="410"/>
      <c r="FS109" s="410"/>
      <c r="FT109" s="410"/>
      <c r="FU109" s="410"/>
      <c r="FV109" s="410"/>
      <c r="FW109" s="410"/>
      <c r="FX109" s="410"/>
      <c r="FY109" s="410"/>
      <c r="FZ109" s="410"/>
      <c r="GA109" s="410"/>
      <c r="GB109" s="410"/>
      <c r="GC109" s="410"/>
      <c r="GD109" s="410"/>
      <c r="GE109" s="410"/>
      <c r="GF109" s="410"/>
      <c r="GG109" s="410"/>
      <c r="GH109" s="410"/>
      <c r="GI109" s="410"/>
      <c r="GJ109" s="410"/>
      <c r="GK109" s="410"/>
      <c r="GL109" s="410"/>
      <c r="GM109" s="410"/>
      <c r="GN109" s="410"/>
      <c r="GO109" s="410"/>
      <c r="GP109" s="410"/>
      <c r="GQ109" s="410"/>
      <c r="GR109" s="410"/>
      <c r="GS109" s="410"/>
      <c r="GT109" s="410"/>
      <c r="GU109" s="410"/>
      <c r="GV109" s="410"/>
      <c r="GW109" s="410"/>
      <c r="GX109" s="410"/>
      <c r="GY109" s="410"/>
      <c r="GZ109" s="410"/>
      <c r="HA109" s="410"/>
      <c r="HB109" s="410"/>
      <c r="HC109" s="410"/>
      <c r="HD109" s="410"/>
      <c r="HE109" s="410"/>
      <c r="HF109" s="410"/>
      <c r="HG109" s="410"/>
      <c r="HH109" s="410"/>
      <c r="HI109" s="410"/>
      <c r="HJ109" s="410"/>
      <c r="HK109" s="410"/>
      <c r="HL109" s="410"/>
      <c r="HM109" s="410"/>
      <c r="HN109" s="410"/>
      <c r="HO109" s="410"/>
      <c r="HP109" s="410"/>
      <c r="HQ109" s="410"/>
      <c r="HR109" s="410"/>
      <c r="HS109" s="410"/>
      <c r="HT109" s="410"/>
      <c r="HU109" s="410"/>
      <c r="HV109" s="410"/>
      <c r="HW109" s="410"/>
      <c r="HX109" s="410"/>
      <c r="HY109" s="410"/>
      <c r="HZ109" s="410"/>
      <c r="IA109" s="410"/>
      <c r="IB109" s="410"/>
      <c r="IC109" s="410"/>
      <c r="ID109" s="410"/>
      <c r="IE109" s="410"/>
      <c r="IF109" s="410"/>
      <c r="IG109" s="410"/>
      <c r="IH109" s="410"/>
      <c r="II109" s="410"/>
      <c r="IJ109" s="410"/>
      <c r="IK109" s="410"/>
      <c r="IL109" s="410"/>
      <c r="IM109" s="410"/>
      <c r="IN109" s="410"/>
      <c r="IO109" s="410"/>
      <c r="IP109" s="410"/>
      <c r="IQ109" s="410"/>
      <c r="IR109" s="410"/>
      <c r="IS109" s="410"/>
      <c r="IT109" s="410"/>
      <c r="IU109" s="410"/>
      <c r="IV109" s="410"/>
    </row>
    <row r="110" spans="1:256" s="2" customFormat="1" ht="12.75" hidden="1" customHeight="1" outlineLevel="2">
      <c r="A110" s="14"/>
      <c r="B110" s="14"/>
      <c r="C110" s="27"/>
      <c r="D110" s="413"/>
      <c r="E110" s="261">
        <v>7</v>
      </c>
      <c r="F110" s="372"/>
      <c r="G110" s="269"/>
      <c r="H110" s="271"/>
      <c r="I110" s="271"/>
      <c r="J110" s="271"/>
      <c r="K110" s="271"/>
      <c r="L110" s="271"/>
      <c r="M110" s="270"/>
      <c r="N110" s="155">
        <f>IF(A3stdlife="n/a","n/a",IF(N$3&gt;(A3stdlife+$E110),(Input!$M$213*(1+rvanilla)^0.5)-SUM($M110:M110),(Input!$M$213*(1+rvanilla)^0.5)/A3stdlife))</f>
        <v>0</v>
      </c>
      <c r="O110" s="155">
        <f>IF(A3stdlife="n/a","n/a",IF(O$3&gt;(A3stdlife+$E110),(Input!$M$213*(1+rvanilla)^0.5)-SUM($M110:N110),(Input!$M$213*(1+rvanilla)^0.5)/A3stdlife))</f>
        <v>0</v>
      </c>
      <c r="P110" s="155">
        <f>IF(A3stdlife="n/a","n/a",IF(P$3&gt;(A3stdlife+$E110),(Input!$M$213*(1+rvanilla)^0.5)-SUM($M110:O110),(Input!$M$213*(1+rvanilla)^0.5)/A3stdlife))</f>
        <v>0</v>
      </c>
      <c r="Q110" s="155">
        <f>IF(A3stdlife="n/a","n/a",IF(Q$3&gt;(A3stdlife+$E110),(Input!$M$213*(1+rvanilla)^0.5)-SUM($M110:P110),(Input!$M$213*(1+rvanilla)^0.5)/A3stdlife))</f>
        <v>0</v>
      </c>
      <c r="R110" s="155">
        <f>IF(A3stdlife="n/a","n/a",IF(R$3&gt;(A3stdlife+$E110),(Input!$M$213*(1+rvanilla)^0.5)-SUM($M110:Q110),(Input!$M$213*(1+rvanilla)^0.5)/A3stdlife))</f>
        <v>0</v>
      </c>
      <c r="S110" s="155">
        <f>IF(A3stdlife="n/a","n/a",IF(S$3&gt;(A3stdlife+$E110),(Input!$M$213*(1+rvanilla)^0.5)-SUM($M110:R110),(Input!$M$213*(1+rvanilla)^0.5)/A3stdlife))</f>
        <v>0</v>
      </c>
      <c r="T110" s="155">
        <f>IF(A3stdlife="n/a","n/a",IF(T$3&gt;(A3stdlife+$E110),(Input!$M$213*(1+rvanilla)^0.5)-SUM($M110:S110),(Input!$M$213*(1+rvanilla)^0.5)/A3stdlife))</f>
        <v>0</v>
      </c>
      <c r="U110" s="155">
        <f>IF(A3stdlife="n/a","n/a",IF(U$3&gt;(A3stdlife+$E110),(Input!$M$213*(1+rvanilla)^0.5)-SUM($M110:T110),(Input!$M$213*(1+rvanilla)^0.5)/A3stdlife))</f>
        <v>0</v>
      </c>
      <c r="V110" s="155">
        <f>IF(A3stdlife="n/a","n/a",IF(V$3&gt;(A3stdlife+$E110),(Input!$M$213*(1+rvanilla)^0.5)-SUM($M110:U110),(Input!$M$213*(1+rvanilla)^0.5)/A3stdlife))</f>
        <v>0</v>
      </c>
      <c r="W110" s="155">
        <f>IF(A3stdlife="n/a","n/a",IF(W$3&gt;(A3stdlife+$E110),(Input!$M$213*(1+rvanilla)^0.5)-SUM($M110:V110),(Input!$M$213*(1+rvanilla)^0.5)/A3stdlife))</f>
        <v>0</v>
      </c>
      <c r="X110" s="155">
        <f>IF(A3stdlife="n/a","n/a",IF(X$3&gt;(A3stdlife+$E110),(Input!$M$213*(1+rvanilla)^0.5)-SUM($M110:W110),(Input!$M$213*(1+rvanilla)^0.5)/A3stdlife))</f>
        <v>0</v>
      </c>
      <c r="Y110" s="155">
        <f>IF(A3stdlife="n/a","n/a",IF(Y$3&gt;(A3stdlife+$E110),(Input!$M$213*(1+rvanilla)^0.5)-SUM($M110:X110),(Input!$M$213*(1+rvanilla)^0.5)/A3stdlife))</f>
        <v>0</v>
      </c>
      <c r="Z110" s="155">
        <f>IF(A3stdlife="n/a","n/a",IF(Z$3&gt;(A3stdlife+$E110),(Input!$M$213*(1+rvanilla)^0.5)-SUM($M110:Y110),(Input!$M$213*(1+rvanilla)^0.5)/A3stdlife))</f>
        <v>0</v>
      </c>
      <c r="AA110" s="155">
        <f>IF(A3stdlife="n/a","n/a",IF(AA$3&gt;(A3stdlife+$E110),(Input!$M$213*(1+rvanilla)^0.5)-SUM($M110:Z110),(Input!$M$213*(1+rvanilla)^0.5)/A3stdlife))</f>
        <v>0</v>
      </c>
      <c r="AB110" s="155">
        <f>IF(A3stdlife="n/a","n/a",IF(AB$3&gt;(A3stdlife+$E110),(Input!$M$213*(1+rvanilla)^0.5)-SUM($M110:AA110),(Input!$M$213*(1+rvanilla)^0.5)/A3stdlife))</f>
        <v>0</v>
      </c>
      <c r="AC110" s="155">
        <f>IF(A3stdlife="n/a","n/a",IF(AC$3&gt;(A3stdlife+$E110),(Input!$M$213*(1+rvanilla)^0.5)-SUM($M110:AB110),(Input!$M$213*(1+rvanilla)^0.5)/A3stdlife))</f>
        <v>0</v>
      </c>
      <c r="AD110" s="155">
        <f>IF(A3stdlife="n/a","n/a",IF(AD$3&gt;(A3stdlife+$E110),(Input!$M$213*(1+rvanilla)^0.5)-SUM($M110:AC110),(Input!$M$213*(1+rvanilla)^0.5)/A3stdlife))</f>
        <v>0</v>
      </c>
      <c r="AE110" s="155">
        <f>IF(A3stdlife="n/a","n/a",IF(AE$3&gt;(A3stdlife+$E110),(Input!$M$213*(1+rvanilla)^0.5)-SUM($M110:AD110),(Input!$M$213*(1+rvanilla)^0.5)/A3stdlife))</f>
        <v>0</v>
      </c>
      <c r="AF110" s="155">
        <f>IF(A3stdlife="n/a","n/a",IF(AF$3&gt;(A3stdlife+$E110),(Input!$M$213*(1+rvanilla)^0.5)-SUM($M110:AE110),(Input!$M$213*(1+rvanilla)^0.5)/A3stdlife))</f>
        <v>0</v>
      </c>
      <c r="AG110" s="155">
        <f>IF(A3stdlife="n/a","n/a",IF(AG$3&gt;(A3stdlife+$E110),(Input!$M$213*(1+rvanilla)^0.5)-SUM($M110:AF110),(Input!$M$213*(1+rvanilla)^0.5)/A3stdlife))</f>
        <v>0</v>
      </c>
      <c r="AH110" s="155">
        <f>IF(A3stdlife="n/a","n/a",IF(AH$3&gt;(A3stdlife+$E110),(Input!$M$213*(1+rvanilla)^0.5)-SUM($M110:AG110),(Input!$M$213*(1+rvanilla)^0.5)/A3stdlife))</f>
        <v>0</v>
      </c>
      <c r="AI110" s="155">
        <f>IF(A3stdlife="n/a","n/a",IF(AI$3&gt;(A3stdlife+$E110),(Input!$M$213*(1+rvanilla)^0.5)-SUM($M110:AH110),(Input!$M$213*(1+rvanilla)^0.5)/A3stdlife))</f>
        <v>0</v>
      </c>
      <c r="AJ110" s="155">
        <f>IF(A3stdlife="n/a","n/a",IF(AJ$3&gt;(A3stdlife+$E110),(Input!$M$213*(1+rvanilla)^0.5)-SUM($M110:AI110),(Input!$M$213*(1+rvanilla)^0.5)/A3stdlife))</f>
        <v>0</v>
      </c>
      <c r="AK110" s="155">
        <f>IF(A3stdlife="n/a","n/a",IF(AK$3&gt;(A3stdlife+$E110),(Input!$M$213*(1+rvanilla)^0.5)-SUM($M110:AJ110),(Input!$M$213*(1+rvanilla)^0.5)/A3stdlife))</f>
        <v>0</v>
      </c>
      <c r="AL110" s="155">
        <f>IF(A3stdlife="n/a","n/a",IF(AL$3&gt;(A3stdlife+$E110),(Input!$M$213*(1+rvanilla)^0.5)-SUM($M110:AK110),(Input!$M$213*(1+rvanilla)^0.5)/A3stdlife))</f>
        <v>0</v>
      </c>
      <c r="AM110" s="155">
        <f>IF(A3stdlife="n/a","n/a",IF(AM$3&gt;(A3stdlife+$E110),(Input!$M$213*(1+rvanilla)^0.5)-SUM($M110:AL110),(Input!$M$213*(1+rvanilla)^0.5)/A3stdlife))</f>
        <v>0</v>
      </c>
      <c r="AN110" s="155">
        <f>IF(A3stdlife="n/a","n/a",IF(AN$3&gt;(A3stdlife+$E110),(Input!$M$213*(1+rvanilla)^0.5)-SUM($M110:AM110),(Input!$M$213*(1+rvanilla)^0.5)/A3stdlife))</f>
        <v>0</v>
      </c>
      <c r="AO110" s="155">
        <f>IF(A3stdlife="n/a","n/a",IF(AO$3&gt;(A3stdlife+$E110),(Input!$M$213*(1+rvanilla)^0.5)-SUM($M110:AN110),(Input!$M$213*(1+rvanilla)^0.5)/A3stdlife))</f>
        <v>0</v>
      </c>
      <c r="AP110" s="155">
        <f>IF(A3stdlife="n/a","n/a",IF(AP$3&gt;(A3stdlife+$E110),(Input!$M$213*(1+rvanilla)^0.5)-SUM($M110:AO110),(Input!$M$213*(1+rvanilla)^0.5)/A3stdlife))</f>
        <v>0</v>
      </c>
      <c r="AQ110" s="155">
        <f>IF(A3stdlife="n/a","n/a",IF(AQ$3&gt;(A3stdlife+$E110),(Input!$M$213*(1+rvanilla)^0.5)-SUM($M110:AP110),(Input!$M$213*(1+rvanilla)^0.5)/A3stdlife))</f>
        <v>0</v>
      </c>
      <c r="AR110" s="155">
        <f>IF(A3stdlife="n/a","n/a",IF(AR$3&gt;(A3stdlife+$E110),(Input!$M$213*(1+rvanilla)^0.5)-SUM($M110:AQ110),(Input!$M$213*(1+rvanilla)^0.5)/A3stdlife))</f>
        <v>0</v>
      </c>
      <c r="AS110" s="155">
        <f>IF(A3stdlife="n/a","n/a",IF(AS$3&gt;(A3stdlife+$E110),(Input!$M$213*(1+rvanilla)^0.5)-SUM($M110:AR110),(Input!$M$213*(1+rvanilla)^0.5)/A3stdlife))</f>
        <v>0</v>
      </c>
      <c r="AT110" s="155">
        <f>IF(A3stdlife="n/a","n/a",IF(AT$3&gt;(A3stdlife+$E110),(Input!$M$213*(1+rvanilla)^0.5)-SUM($M110:AS110),(Input!$M$213*(1+rvanilla)^0.5)/A3stdlife))</f>
        <v>0</v>
      </c>
      <c r="AU110" s="155">
        <f>IF(A3stdlife="n/a","n/a",IF(AU$3&gt;(A3stdlife+$E110),(Input!$M$213*(1+rvanilla)^0.5)-SUM($M110:AT110),(Input!$M$213*(1+rvanilla)^0.5)/A3stdlife))</f>
        <v>0</v>
      </c>
      <c r="AV110" s="155">
        <f>IF(A3stdlife="n/a","n/a",IF(AV$3&gt;(A3stdlife+$E110),(Input!$M$213*(1+rvanilla)^0.5)-SUM($M110:AU110),(Input!$M$213*(1+rvanilla)^0.5)/A3stdlife))</f>
        <v>0</v>
      </c>
      <c r="AW110" s="155">
        <f>IF(A3stdlife="n/a","n/a",IF(AW$3&gt;(A3stdlife+$E110),(Input!$M$213*(1+rvanilla)^0.5)-SUM($M110:AV110),(Input!$M$213*(1+rvanilla)^0.5)/A3stdlife))</f>
        <v>0</v>
      </c>
      <c r="AX110" s="155">
        <f>IF(A3stdlife="n/a","n/a",IF(AX$3&gt;(A3stdlife+$E110),(Input!$M$213*(1+rvanilla)^0.5)-SUM($M110:AW110),(Input!$M$213*(1+rvanilla)^0.5)/A3stdlife))</f>
        <v>0</v>
      </c>
      <c r="AY110" s="155">
        <f>IF(A3stdlife="n/a","n/a",IF(AY$3&gt;(A3stdlife+$E110),(Input!$M$213*(1+rvanilla)^0.5)-SUM($M110:AX110),(Input!$M$213*(1+rvanilla)^0.5)/A3stdlife))</f>
        <v>0</v>
      </c>
      <c r="AZ110" s="155">
        <f>IF(A3stdlife="n/a","n/a",IF(AZ$3&gt;(A3stdlife+$E110),(Input!$M$213*(1+rvanilla)^0.5)-SUM($M110:AY110),(Input!$M$213*(1+rvanilla)^0.5)/A3stdlife))</f>
        <v>0</v>
      </c>
      <c r="BA110" s="155">
        <f>IF(A3stdlife="n/a","n/a",IF(BA$3&gt;(A3stdlife+$E110),(Input!$M$213*(1+rvanilla)^0.5)-SUM($M110:AZ110),(Input!$M$213*(1+rvanilla)^0.5)/A3stdlife))</f>
        <v>0</v>
      </c>
      <c r="BB110" s="155">
        <f>IF(A3stdlife="n/a","n/a",IF(BB$3&gt;(A3stdlife+$E110),(Input!$M$213*(1+rvanilla)^0.5)-SUM($M110:BA110),(Input!$M$213*(1+rvanilla)^0.5)/A3stdlife))</f>
        <v>0</v>
      </c>
      <c r="BC110" s="155">
        <f>IF(A3stdlife="n/a","n/a",IF(BC$3&gt;(A3stdlife+$E110),(Input!$M$213*(1+rvanilla)^0.5)-SUM($M110:BB110),(Input!$M$213*(1+rvanilla)^0.5)/A3stdlife))</f>
        <v>0</v>
      </c>
      <c r="BD110" s="155">
        <f>IF(A3stdlife="n/a","n/a",IF(BD$3&gt;(A3stdlife+$E110),(Input!$M$213*(1+rvanilla)^0.5)-SUM($M110:BC110),(Input!$M$213*(1+rvanilla)^0.5)/A3stdlife))</f>
        <v>0</v>
      </c>
      <c r="BE110" s="155">
        <f>IF(A3stdlife="n/a","n/a",IF(BE$3&gt;(A3stdlife+$E110),(Input!$M$213*(1+rvanilla)^0.5)-SUM($M110:BD110),(Input!$M$213*(1+rvanilla)^0.5)/A3stdlife))</f>
        <v>0</v>
      </c>
      <c r="BF110" s="155">
        <f>IF(A3stdlife="n/a","n/a",IF(BF$3&gt;(A3stdlife+$E110),(Input!$M$213*(1+rvanilla)^0.5)-SUM($M110:BE110),(Input!$M$213*(1+rvanilla)^0.5)/A3stdlife))</f>
        <v>0</v>
      </c>
      <c r="BG110" s="155">
        <f>IF(A3stdlife="n/a","n/a",IF(BG$3&gt;(A3stdlife+$E110),(Input!$M$213*(1+rvanilla)^0.5)-SUM($M110:BF110),(Input!$M$213*(1+rvanilla)^0.5)/A3stdlife))</f>
        <v>0</v>
      </c>
      <c r="BH110" s="155">
        <f>IF(A3stdlife="n/a","n/a",IF(BH$3&gt;(A3stdlife+$E110),(Input!$M$213*(1+rvanilla)^0.5)-SUM($M110:BG110),(Input!$M$213*(1+rvanilla)^0.5)/A3stdlife))</f>
        <v>0</v>
      </c>
      <c r="BI110" s="155">
        <f>IF(A3stdlife="n/a","n/a",IF(BI$3&gt;(A3stdlife+$E110),(Input!$M$213*(1+rvanilla)^0.5)-SUM($M110:BH110),(Input!$M$213*(1+rvanilla)^0.5)/A3stdlife))</f>
        <v>0</v>
      </c>
      <c r="BJ110" s="14"/>
      <c r="BK110" s="14"/>
      <c r="BL110" s="14"/>
      <c r="BM110" s="14"/>
      <c r="BN110" s="14"/>
      <c r="BO110" s="14"/>
      <c r="BP110" s="14"/>
      <c r="BQ110" s="14"/>
      <c r="BR110" s="14"/>
      <c r="BS110" s="14"/>
      <c r="BT110" s="14"/>
      <c r="BU110" s="14"/>
      <c r="BV110" s="14"/>
      <c r="BW110" s="14"/>
      <c r="BX110" s="14"/>
      <c r="BY110" s="14"/>
      <c r="BZ110" s="14"/>
      <c r="CA110" s="410"/>
      <c r="CB110" s="410"/>
      <c r="CC110" s="410"/>
      <c r="CD110" s="410"/>
      <c r="CE110" s="410"/>
      <c r="CF110" s="410"/>
      <c r="CG110" s="410"/>
      <c r="CH110" s="410"/>
      <c r="CI110" s="410"/>
      <c r="CJ110" s="410"/>
      <c r="CK110" s="410"/>
      <c r="CL110" s="410"/>
      <c r="CM110" s="410"/>
      <c r="CN110" s="410"/>
      <c r="CO110" s="410"/>
      <c r="CP110" s="410"/>
      <c r="CQ110" s="410"/>
      <c r="CR110" s="410"/>
      <c r="CS110" s="410"/>
      <c r="CT110" s="410"/>
      <c r="CU110" s="410"/>
      <c r="CV110" s="410"/>
      <c r="CW110" s="410"/>
      <c r="CX110" s="410"/>
      <c r="CY110" s="410"/>
      <c r="CZ110" s="410"/>
      <c r="DA110" s="410"/>
      <c r="DB110" s="410"/>
      <c r="DC110" s="410"/>
      <c r="DD110" s="410"/>
      <c r="DE110" s="410"/>
      <c r="DF110" s="410"/>
      <c r="DG110" s="410"/>
      <c r="DH110" s="410"/>
      <c r="DI110" s="410"/>
      <c r="DJ110" s="410"/>
      <c r="DK110" s="410"/>
      <c r="DL110" s="410"/>
      <c r="DM110" s="410"/>
      <c r="DN110" s="410"/>
      <c r="DO110" s="410"/>
      <c r="DP110" s="410"/>
      <c r="DQ110" s="410"/>
      <c r="DR110" s="410"/>
      <c r="DS110" s="410"/>
      <c r="DT110" s="410"/>
      <c r="DU110" s="410"/>
      <c r="DV110" s="410"/>
      <c r="DW110" s="410"/>
      <c r="DX110" s="410"/>
      <c r="DY110" s="410"/>
      <c r="DZ110" s="410"/>
      <c r="EA110" s="410"/>
      <c r="EB110" s="410"/>
      <c r="EC110" s="410"/>
      <c r="ED110" s="410"/>
      <c r="EE110" s="410"/>
      <c r="EF110" s="410"/>
      <c r="EG110" s="410"/>
      <c r="EH110" s="410"/>
      <c r="EI110" s="410"/>
      <c r="EJ110" s="410"/>
      <c r="EK110" s="410"/>
      <c r="EL110" s="410"/>
      <c r="EM110" s="410"/>
      <c r="EN110" s="410"/>
      <c r="EO110" s="410"/>
      <c r="EP110" s="410"/>
      <c r="EQ110" s="410"/>
      <c r="ER110" s="410"/>
      <c r="ES110" s="410"/>
      <c r="ET110" s="410"/>
      <c r="EU110" s="410"/>
      <c r="EV110" s="410"/>
      <c r="EW110" s="410"/>
      <c r="EX110" s="410"/>
      <c r="EY110" s="410"/>
      <c r="EZ110" s="410"/>
      <c r="FA110" s="410"/>
      <c r="FB110" s="410"/>
      <c r="FC110" s="410"/>
      <c r="FD110" s="410"/>
      <c r="FE110" s="410"/>
      <c r="FF110" s="410"/>
      <c r="FG110" s="410"/>
      <c r="FH110" s="410"/>
      <c r="FI110" s="410"/>
      <c r="FJ110" s="410"/>
      <c r="FK110" s="410"/>
      <c r="FL110" s="410"/>
      <c r="FM110" s="410"/>
      <c r="FN110" s="410"/>
      <c r="FO110" s="410"/>
      <c r="FP110" s="410"/>
      <c r="FQ110" s="410"/>
      <c r="FR110" s="410"/>
      <c r="FS110" s="410"/>
      <c r="FT110" s="410"/>
      <c r="FU110" s="410"/>
      <c r="FV110" s="410"/>
      <c r="FW110" s="410"/>
      <c r="FX110" s="410"/>
      <c r="FY110" s="410"/>
      <c r="FZ110" s="410"/>
      <c r="GA110" s="410"/>
      <c r="GB110" s="410"/>
      <c r="GC110" s="410"/>
      <c r="GD110" s="410"/>
      <c r="GE110" s="410"/>
      <c r="GF110" s="410"/>
      <c r="GG110" s="410"/>
      <c r="GH110" s="410"/>
      <c r="GI110" s="410"/>
      <c r="GJ110" s="410"/>
      <c r="GK110" s="410"/>
      <c r="GL110" s="410"/>
      <c r="GM110" s="410"/>
      <c r="GN110" s="410"/>
      <c r="GO110" s="410"/>
      <c r="GP110" s="410"/>
      <c r="GQ110" s="410"/>
      <c r="GR110" s="410"/>
      <c r="GS110" s="410"/>
      <c r="GT110" s="410"/>
      <c r="GU110" s="410"/>
      <c r="GV110" s="410"/>
      <c r="GW110" s="410"/>
      <c r="GX110" s="410"/>
      <c r="GY110" s="410"/>
      <c r="GZ110" s="410"/>
      <c r="HA110" s="410"/>
      <c r="HB110" s="410"/>
      <c r="HC110" s="410"/>
      <c r="HD110" s="410"/>
      <c r="HE110" s="410"/>
      <c r="HF110" s="410"/>
      <c r="HG110" s="410"/>
      <c r="HH110" s="410"/>
      <c r="HI110" s="410"/>
      <c r="HJ110" s="410"/>
      <c r="HK110" s="410"/>
      <c r="HL110" s="410"/>
      <c r="HM110" s="410"/>
      <c r="HN110" s="410"/>
      <c r="HO110" s="410"/>
      <c r="HP110" s="410"/>
      <c r="HQ110" s="410"/>
      <c r="HR110" s="410"/>
      <c r="HS110" s="410"/>
      <c r="HT110" s="410"/>
      <c r="HU110" s="410"/>
      <c r="HV110" s="410"/>
      <c r="HW110" s="410"/>
      <c r="HX110" s="410"/>
      <c r="HY110" s="410"/>
      <c r="HZ110" s="410"/>
      <c r="IA110" s="410"/>
      <c r="IB110" s="410"/>
      <c r="IC110" s="410"/>
      <c r="ID110" s="410"/>
      <c r="IE110" s="410"/>
      <c r="IF110" s="410"/>
      <c r="IG110" s="410"/>
      <c r="IH110" s="410"/>
      <c r="II110" s="410"/>
      <c r="IJ110" s="410"/>
      <c r="IK110" s="410"/>
      <c r="IL110" s="410"/>
      <c r="IM110" s="410"/>
      <c r="IN110" s="410"/>
      <c r="IO110" s="410"/>
      <c r="IP110" s="410"/>
      <c r="IQ110" s="410"/>
      <c r="IR110" s="410"/>
      <c r="IS110" s="410"/>
      <c r="IT110" s="410"/>
      <c r="IU110" s="410"/>
      <c r="IV110" s="410"/>
    </row>
    <row r="111" spans="1:256" s="2" customFormat="1" ht="12.75" hidden="1" customHeight="1" outlineLevel="2">
      <c r="A111" s="14"/>
      <c r="B111" s="14"/>
      <c r="C111" s="27"/>
      <c r="D111" s="413"/>
      <c r="E111" s="261">
        <v>8</v>
      </c>
      <c r="F111" s="372"/>
      <c r="G111" s="269"/>
      <c r="H111" s="271"/>
      <c r="I111" s="271"/>
      <c r="J111" s="271"/>
      <c r="K111" s="271"/>
      <c r="L111" s="271"/>
      <c r="M111" s="271"/>
      <c r="N111" s="270"/>
      <c r="O111" s="155">
        <f>IF(A3stdlife="n/a","n/a",IF(O$3&gt;(A3stdlife+$E111),(Input!$N$213*(1+rvanilla)^0.5)-SUM($N111:N111),(Input!$N$213*(1+rvanilla)^0.5)/A3stdlife))</f>
        <v>0</v>
      </c>
      <c r="P111" s="155">
        <f>IF(A3stdlife="n/a","n/a",IF(P$3&gt;(A3stdlife+$E111),(Input!$N$213*(1+rvanilla)^0.5)-SUM($N111:O111),(Input!$N$213*(1+rvanilla)^0.5)/A3stdlife))</f>
        <v>0</v>
      </c>
      <c r="Q111" s="155">
        <f>IF(A3stdlife="n/a","n/a",IF(Q$3&gt;(A3stdlife+$E111),(Input!$N$213*(1+rvanilla)^0.5)-SUM($N111:P111),(Input!$N$213*(1+rvanilla)^0.5)/A3stdlife))</f>
        <v>0</v>
      </c>
      <c r="R111" s="155">
        <f>IF(A3stdlife="n/a","n/a",IF(R$3&gt;(A3stdlife+$E111),(Input!$N$213*(1+rvanilla)^0.5)-SUM($N111:Q111),(Input!$N$213*(1+rvanilla)^0.5)/A3stdlife))</f>
        <v>0</v>
      </c>
      <c r="S111" s="155">
        <f>IF(A3stdlife="n/a","n/a",IF(S$3&gt;(A3stdlife+$E111),(Input!$N$213*(1+rvanilla)^0.5)-SUM($N111:R111),(Input!$N$213*(1+rvanilla)^0.5)/A3stdlife))</f>
        <v>0</v>
      </c>
      <c r="T111" s="155">
        <f>IF(A3stdlife="n/a","n/a",IF(T$3&gt;(A3stdlife+$E111),(Input!$N$213*(1+rvanilla)^0.5)-SUM($N111:S111),(Input!$N$213*(1+rvanilla)^0.5)/A3stdlife))</f>
        <v>0</v>
      </c>
      <c r="U111" s="155">
        <f>IF(A3stdlife="n/a","n/a",IF(U$3&gt;(A3stdlife+$E111),(Input!$N$213*(1+rvanilla)^0.5)-SUM($N111:T111),(Input!$N$213*(1+rvanilla)^0.5)/A3stdlife))</f>
        <v>0</v>
      </c>
      <c r="V111" s="155">
        <f>IF(A3stdlife="n/a","n/a",IF(V$3&gt;(A3stdlife+$E111),(Input!$N$213*(1+rvanilla)^0.5)-SUM($N111:U111),(Input!$N$213*(1+rvanilla)^0.5)/A3stdlife))</f>
        <v>0</v>
      </c>
      <c r="W111" s="155">
        <f>IF(A3stdlife="n/a","n/a",IF(W$3&gt;(A3stdlife+$E111),(Input!$N$213*(1+rvanilla)^0.5)-SUM($N111:V111),(Input!$N$213*(1+rvanilla)^0.5)/A3stdlife))</f>
        <v>0</v>
      </c>
      <c r="X111" s="155">
        <f>IF(A3stdlife="n/a","n/a",IF(X$3&gt;(A3stdlife+$E111),(Input!$N$213*(1+rvanilla)^0.5)-SUM($N111:W111),(Input!$N$213*(1+rvanilla)^0.5)/A3stdlife))</f>
        <v>0</v>
      </c>
      <c r="Y111" s="155">
        <f>IF(A3stdlife="n/a","n/a",IF(Y$3&gt;(A3stdlife+$E111),(Input!$N$213*(1+rvanilla)^0.5)-SUM($N111:X111),(Input!$N$213*(1+rvanilla)^0.5)/A3stdlife))</f>
        <v>0</v>
      </c>
      <c r="Z111" s="155">
        <f>IF(A3stdlife="n/a","n/a",IF(Z$3&gt;(A3stdlife+$E111),(Input!$N$213*(1+rvanilla)^0.5)-SUM($N111:Y111),(Input!$N$213*(1+rvanilla)^0.5)/A3stdlife))</f>
        <v>0</v>
      </c>
      <c r="AA111" s="155">
        <f>IF(A3stdlife="n/a","n/a",IF(AA$3&gt;(A3stdlife+$E111),(Input!$N$213*(1+rvanilla)^0.5)-SUM($N111:Z111),(Input!$N$213*(1+rvanilla)^0.5)/A3stdlife))</f>
        <v>0</v>
      </c>
      <c r="AB111" s="155">
        <f>IF(A3stdlife="n/a","n/a",IF(AB$3&gt;(A3stdlife+$E111),(Input!$N$213*(1+rvanilla)^0.5)-SUM($N111:AA111),(Input!$N$213*(1+rvanilla)^0.5)/A3stdlife))</f>
        <v>0</v>
      </c>
      <c r="AC111" s="155">
        <f>IF(A3stdlife="n/a","n/a",IF(AC$3&gt;(A3stdlife+$E111),(Input!$N$213*(1+rvanilla)^0.5)-SUM($N111:AB111),(Input!$N$213*(1+rvanilla)^0.5)/A3stdlife))</f>
        <v>0</v>
      </c>
      <c r="AD111" s="155">
        <f>IF(A3stdlife="n/a","n/a",IF(AD$3&gt;(A3stdlife+$E111),(Input!$N$213*(1+rvanilla)^0.5)-SUM($N111:AC111),(Input!$N$213*(1+rvanilla)^0.5)/A3stdlife))</f>
        <v>0</v>
      </c>
      <c r="AE111" s="155">
        <f>IF(A3stdlife="n/a","n/a",IF(AE$3&gt;(A3stdlife+$E111),(Input!$N$213*(1+rvanilla)^0.5)-SUM($N111:AD111),(Input!$N$213*(1+rvanilla)^0.5)/A3stdlife))</f>
        <v>0</v>
      </c>
      <c r="AF111" s="155">
        <f>IF(A3stdlife="n/a","n/a",IF(AF$3&gt;(A3stdlife+$E111),(Input!$N$213*(1+rvanilla)^0.5)-SUM($N111:AE111),(Input!$N$213*(1+rvanilla)^0.5)/A3stdlife))</f>
        <v>0</v>
      </c>
      <c r="AG111" s="155">
        <f>IF(A3stdlife="n/a","n/a",IF(AG$3&gt;(A3stdlife+$E111),(Input!$N$213*(1+rvanilla)^0.5)-SUM($N111:AF111),(Input!$N$213*(1+rvanilla)^0.5)/A3stdlife))</f>
        <v>0</v>
      </c>
      <c r="AH111" s="155">
        <f>IF(A3stdlife="n/a","n/a",IF(AH$3&gt;(A3stdlife+$E111),(Input!$N$213*(1+rvanilla)^0.5)-SUM($N111:AG111),(Input!$N$213*(1+rvanilla)^0.5)/A3stdlife))</f>
        <v>0</v>
      </c>
      <c r="AI111" s="155">
        <f>IF(A3stdlife="n/a","n/a",IF(AI$3&gt;(A3stdlife+$E111),(Input!$N$213*(1+rvanilla)^0.5)-SUM($N111:AH111),(Input!$N$213*(1+rvanilla)^0.5)/A3stdlife))</f>
        <v>0</v>
      </c>
      <c r="AJ111" s="155">
        <f>IF(A3stdlife="n/a","n/a",IF(AJ$3&gt;(A3stdlife+$E111),(Input!$N$213*(1+rvanilla)^0.5)-SUM($N111:AI111),(Input!$N$213*(1+rvanilla)^0.5)/A3stdlife))</f>
        <v>0</v>
      </c>
      <c r="AK111" s="155">
        <f>IF(A3stdlife="n/a","n/a",IF(AK$3&gt;(A3stdlife+$E111),(Input!$N$213*(1+rvanilla)^0.5)-SUM($N111:AJ111),(Input!$N$213*(1+rvanilla)^0.5)/A3stdlife))</f>
        <v>0</v>
      </c>
      <c r="AL111" s="155">
        <f>IF(A3stdlife="n/a","n/a",IF(AL$3&gt;(A3stdlife+$E111),(Input!$N$213*(1+rvanilla)^0.5)-SUM($N111:AK111),(Input!$N$213*(1+rvanilla)^0.5)/A3stdlife))</f>
        <v>0</v>
      </c>
      <c r="AM111" s="155">
        <f>IF(A3stdlife="n/a","n/a",IF(AM$3&gt;(A3stdlife+$E111),(Input!$N$213*(1+rvanilla)^0.5)-SUM($N111:AL111),(Input!$N$213*(1+rvanilla)^0.5)/A3stdlife))</f>
        <v>0</v>
      </c>
      <c r="AN111" s="155">
        <f>IF(A3stdlife="n/a","n/a",IF(AN$3&gt;(A3stdlife+$E111),(Input!$N$213*(1+rvanilla)^0.5)-SUM($N111:AM111),(Input!$N$213*(1+rvanilla)^0.5)/A3stdlife))</f>
        <v>0</v>
      </c>
      <c r="AO111" s="155">
        <f>IF(A3stdlife="n/a","n/a",IF(AO$3&gt;(A3stdlife+$E111),(Input!$N$213*(1+rvanilla)^0.5)-SUM($N111:AN111),(Input!$N$213*(1+rvanilla)^0.5)/A3stdlife))</f>
        <v>0</v>
      </c>
      <c r="AP111" s="155">
        <f>IF(A3stdlife="n/a","n/a",IF(AP$3&gt;(A3stdlife+$E111),(Input!$N$213*(1+rvanilla)^0.5)-SUM($N111:AO111),(Input!$N$213*(1+rvanilla)^0.5)/A3stdlife))</f>
        <v>0</v>
      </c>
      <c r="AQ111" s="155">
        <f>IF(A3stdlife="n/a","n/a",IF(AQ$3&gt;(A3stdlife+$E111),(Input!$N$213*(1+rvanilla)^0.5)-SUM($N111:AP111),(Input!$N$213*(1+rvanilla)^0.5)/A3stdlife))</f>
        <v>0</v>
      </c>
      <c r="AR111" s="155">
        <f>IF(A3stdlife="n/a","n/a",IF(AR$3&gt;(A3stdlife+$E111),(Input!$N$213*(1+rvanilla)^0.5)-SUM($N111:AQ111),(Input!$N$213*(1+rvanilla)^0.5)/A3stdlife))</f>
        <v>0</v>
      </c>
      <c r="AS111" s="155">
        <f>IF(A3stdlife="n/a","n/a",IF(AS$3&gt;(A3stdlife+$E111),(Input!$N$213*(1+rvanilla)^0.5)-SUM($N111:AR111),(Input!$N$213*(1+rvanilla)^0.5)/A3stdlife))</f>
        <v>0</v>
      </c>
      <c r="AT111" s="155">
        <f>IF(A3stdlife="n/a","n/a",IF(AT$3&gt;(A3stdlife+$E111),(Input!$N$213*(1+rvanilla)^0.5)-SUM($N111:AS111),(Input!$N$213*(1+rvanilla)^0.5)/A3stdlife))</f>
        <v>0</v>
      </c>
      <c r="AU111" s="155">
        <f>IF(A3stdlife="n/a","n/a",IF(AU$3&gt;(A3stdlife+$E111),(Input!$N$213*(1+rvanilla)^0.5)-SUM($N111:AT111),(Input!$N$213*(1+rvanilla)^0.5)/A3stdlife))</f>
        <v>0</v>
      </c>
      <c r="AV111" s="155">
        <f>IF(A3stdlife="n/a","n/a",IF(AV$3&gt;(A3stdlife+$E111),(Input!$N$213*(1+rvanilla)^0.5)-SUM($N111:AU111),(Input!$N$213*(1+rvanilla)^0.5)/A3stdlife))</f>
        <v>0</v>
      </c>
      <c r="AW111" s="155">
        <f>IF(A3stdlife="n/a","n/a",IF(AW$3&gt;(A3stdlife+$E111),(Input!$N$213*(1+rvanilla)^0.5)-SUM($N111:AV111),(Input!$N$213*(1+rvanilla)^0.5)/A3stdlife))</f>
        <v>0</v>
      </c>
      <c r="AX111" s="155">
        <f>IF(A3stdlife="n/a","n/a",IF(AX$3&gt;(A3stdlife+$E111),(Input!$N$213*(1+rvanilla)^0.5)-SUM($N111:AW111),(Input!$N$213*(1+rvanilla)^0.5)/A3stdlife))</f>
        <v>0</v>
      </c>
      <c r="AY111" s="155">
        <f>IF(A3stdlife="n/a","n/a",IF(AY$3&gt;(A3stdlife+$E111),(Input!$N$213*(1+rvanilla)^0.5)-SUM($N111:AX111),(Input!$N$213*(1+rvanilla)^0.5)/A3stdlife))</f>
        <v>0</v>
      </c>
      <c r="AZ111" s="155">
        <f>IF(A3stdlife="n/a","n/a",IF(AZ$3&gt;(A3stdlife+$E111),(Input!$N$213*(1+rvanilla)^0.5)-SUM($N111:AY111),(Input!$N$213*(1+rvanilla)^0.5)/A3stdlife))</f>
        <v>0</v>
      </c>
      <c r="BA111" s="155">
        <f>IF(A3stdlife="n/a","n/a",IF(BA$3&gt;(A3stdlife+$E111),(Input!$N$213*(1+rvanilla)^0.5)-SUM($N111:AZ111),(Input!$N$213*(1+rvanilla)^0.5)/A3stdlife))</f>
        <v>0</v>
      </c>
      <c r="BB111" s="155">
        <f>IF(A3stdlife="n/a","n/a",IF(BB$3&gt;(A3stdlife+$E111),(Input!$N$213*(1+rvanilla)^0.5)-SUM($N111:BA111),(Input!$N$213*(1+rvanilla)^0.5)/A3stdlife))</f>
        <v>0</v>
      </c>
      <c r="BC111" s="155">
        <f>IF(A3stdlife="n/a","n/a",IF(BC$3&gt;(A3stdlife+$E111),(Input!$N$213*(1+rvanilla)^0.5)-SUM($N111:BB111),(Input!$N$213*(1+rvanilla)^0.5)/A3stdlife))</f>
        <v>0</v>
      </c>
      <c r="BD111" s="155">
        <f>IF(A3stdlife="n/a","n/a",IF(BD$3&gt;(A3stdlife+$E111),(Input!$N$213*(1+rvanilla)^0.5)-SUM($N111:BC111),(Input!$N$213*(1+rvanilla)^0.5)/A3stdlife))</f>
        <v>0</v>
      </c>
      <c r="BE111" s="155">
        <f>IF(A3stdlife="n/a","n/a",IF(BE$3&gt;(A3stdlife+$E111),(Input!$N$213*(1+rvanilla)^0.5)-SUM($N111:BD111),(Input!$N$213*(1+rvanilla)^0.5)/A3stdlife))</f>
        <v>0</v>
      </c>
      <c r="BF111" s="155">
        <f>IF(A3stdlife="n/a","n/a",IF(BF$3&gt;(A3stdlife+$E111),(Input!$N$213*(1+rvanilla)^0.5)-SUM($N111:BE111),(Input!$N$213*(1+rvanilla)^0.5)/A3stdlife))</f>
        <v>0</v>
      </c>
      <c r="BG111" s="155">
        <f>IF(A3stdlife="n/a","n/a",IF(BG$3&gt;(A3stdlife+$E111),(Input!$N$213*(1+rvanilla)^0.5)-SUM($N111:BF111),(Input!$N$213*(1+rvanilla)^0.5)/A3stdlife))</f>
        <v>0</v>
      </c>
      <c r="BH111" s="155">
        <f>IF(A3stdlife="n/a","n/a",IF(BH$3&gt;(A3stdlife+$E111),(Input!$N$213*(1+rvanilla)^0.5)-SUM($N111:BG111),(Input!$N$213*(1+rvanilla)^0.5)/A3stdlife))</f>
        <v>0</v>
      </c>
      <c r="BI111" s="155">
        <f>IF(A3stdlife="n/a","n/a",IF(BI$3&gt;(A3stdlife+$E111),(Input!$N$213*(1+rvanilla)^0.5)-SUM($N111:BH111),(Input!$N$213*(1+rvanilla)^0.5)/A3stdlife))</f>
        <v>0</v>
      </c>
      <c r="BJ111" s="14"/>
      <c r="BK111" s="14"/>
      <c r="BL111" s="14"/>
      <c r="BM111" s="14"/>
      <c r="BN111" s="14"/>
      <c r="BO111" s="14"/>
      <c r="BP111" s="14"/>
      <c r="BQ111" s="14"/>
      <c r="BR111" s="14"/>
      <c r="BS111" s="14"/>
      <c r="BT111" s="14"/>
      <c r="BU111" s="14"/>
      <c r="BV111" s="14"/>
      <c r="BW111" s="14"/>
      <c r="BX111" s="14"/>
      <c r="BY111" s="14"/>
      <c r="BZ111" s="14"/>
      <c r="CA111" s="410"/>
      <c r="CB111" s="410"/>
      <c r="CC111" s="410"/>
      <c r="CD111" s="410"/>
      <c r="CE111" s="410"/>
      <c r="CF111" s="410"/>
      <c r="CG111" s="410"/>
      <c r="CH111" s="410"/>
      <c r="CI111" s="410"/>
      <c r="CJ111" s="410"/>
      <c r="CK111" s="410"/>
      <c r="CL111" s="410"/>
      <c r="CM111" s="410"/>
      <c r="CN111" s="410"/>
      <c r="CO111" s="410"/>
      <c r="CP111" s="410"/>
      <c r="CQ111" s="410"/>
      <c r="CR111" s="410"/>
      <c r="CS111" s="410"/>
      <c r="CT111" s="410"/>
      <c r="CU111" s="410"/>
      <c r="CV111" s="410"/>
      <c r="CW111" s="410"/>
      <c r="CX111" s="410"/>
      <c r="CY111" s="410"/>
      <c r="CZ111" s="410"/>
      <c r="DA111" s="410"/>
      <c r="DB111" s="410"/>
      <c r="DC111" s="410"/>
      <c r="DD111" s="410"/>
      <c r="DE111" s="410"/>
      <c r="DF111" s="410"/>
      <c r="DG111" s="410"/>
      <c r="DH111" s="410"/>
      <c r="DI111" s="410"/>
      <c r="DJ111" s="410"/>
      <c r="DK111" s="410"/>
      <c r="DL111" s="410"/>
      <c r="DM111" s="410"/>
      <c r="DN111" s="410"/>
      <c r="DO111" s="410"/>
      <c r="DP111" s="410"/>
      <c r="DQ111" s="410"/>
      <c r="DR111" s="410"/>
      <c r="DS111" s="410"/>
      <c r="DT111" s="410"/>
      <c r="DU111" s="410"/>
      <c r="DV111" s="410"/>
      <c r="DW111" s="410"/>
      <c r="DX111" s="410"/>
      <c r="DY111" s="410"/>
      <c r="DZ111" s="410"/>
      <c r="EA111" s="410"/>
      <c r="EB111" s="410"/>
      <c r="EC111" s="410"/>
      <c r="ED111" s="410"/>
      <c r="EE111" s="410"/>
      <c r="EF111" s="410"/>
      <c r="EG111" s="410"/>
      <c r="EH111" s="410"/>
      <c r="EI111" s="410"/>
      <c r="EJ111" s="410"/>
      <c r="EK111" s="410"/>
      <c r="EL111" s="410"/>
      <c r="EM111" s="410"/>
      <c r="EN111" s="410"/>
      <c r="EO111" s="410"/>
      <c r="EP111" s="410"/>
      <c r="EQ111" s="410"/>
      <c r="ER111" s="410"/>
      <c r="ES111" s="410"/>
      <c r="ET111" s="410"/>
      <c r="EU111" s="410"/>
      <c r="EV111" s="410"/>
      <c r="EW111" s="410"/>
      <c r="EX111" s="410"/>
      <c r="EY111" s="410"/>
      <c r="EZ111" s="410"/>
      <c r="FA111" s="410"/>
      <c r="FB111" s="410"/>
      <c r="FC111" s="410"/>
      <c r="FD111" s="410"/>
      <c r="FE111" s="410"/>
      <c r="FF111" s="410"/>
      <c r="FG111" s="410"/>
      <c r="FH111" s="410"/>
      <c r="FI111" s="410"/>
      <c r="FJ111" s="410"/>
      <c r="FK111" s="410"/>
      <c r="FL111" s="410"/>
      <c r="FM111" s="410"/>
      <c r="FN111" s="410"/>
      <c r="FO111" s="410"/>
      <c r="FP111" s="410"/>
      <c r="FQ111" s="410"/>
      <c r="FR111" s="410"/>
      <c r="FS111" s="410"/>
      <c r="FT111" s="410"/>
      <c r="FU111" s="410"/>
      <c r="FV111" s="410"/>
      <c r="FW111" s="410"/>
      <c r="FX111" s="410"/>
      <c r="FY111" s="410"/>
      <c r="FZ111" s="410"/>
      <c r="GA111" s="410"/>
      <c r="GB111" s="410"/>
      <c r="GC111" s="410"/>
      <c r="GD111" s="410"/>
      <c r="GE111" s="410"/>
      <c r="GF111" s="410"/>
      <c r="GG111" s="410"/>
      <c r="GH111" s="410"/>
      <c r="GI111" s="410"/>
      <c r="GJ111" s="410"/>
      <c r="GK111" s="410"/>
      <c r="GL111" s="410"/>
      <c r="GM111" s="410"/>
      <c r="GN111" s="410"/>
      <c r="GO111" s="410"/>
      <c r="GP111" s="410"/>
      <c r="GQ111" s="410"/>
      <c r="GR111" s="410"/>
      <c r="GS111" s="410"/>
      <c r="GT111" s="410"/>
      <c r="GU111" s="410"/>
      <c r="GV111" s="410"/>
      <c r="GW111" s="410"/>
      <c r="GX111" s="410"/>
      <c r="GY111" s="410"/>
      <c r="GZ111" s="410"/>
      <c r="HA111" s="410"/>
      <c r="HB111" s="410"/>
      <c r="HC111" s="410"/>
      <c r="HD111" s="410"/>
      <c r="HE111" s="410"/>
      <c r="HF111" s="410"/>
      <c r="HG111" s="410"/>
      <c r="HH111" s="410"/>
      <c r="HI111" s="410"/>
      <c r="HJ111" s="410"/>
      <c r="HK111" s="410"/>
      <c r="HL111" s="410"/>
      <c r="HM111" s="410"/>
      <c r="HN111" s="410"/>
      <c r="HO111" s="410"/>
      <c r="HP111" s="410"/>
      <c r="HQ111" s="410"/>
      <c r="HR111" s="410"/>
      <c r="HS111" s="410"/>
      <c r="HT111" s="410"/>
      <c r="HU111" s="410"/>
      <c r="HV111" s="410"/>
      <c r="HW111" s="410"/>
      <c r="HX111" s="410"/>
      <c r="HY111" s="410"/>
      <c r="HZ111" s="410"/>
      <c r="IA111" s="410"/>
      <c r="IB111" s="410"/>
      <c r="IC111" s="410"/>
      <c r="ID111" s="410"/>
      <c r="IE111" s="410"/>
      <c r="IF111" s="410"/>
      <c r="IG111" s="410"/>
      <c r="IH111" s="410"/>
      <c r="II111" s="410"/>
      <c r="IJ111" s="410"/>
      <c r="IK111" s="410"/>
      <c r="IL111" s="410"/>
      <c r="IM111" s="410"/>
      <c r="IN111" s="410"/>
      <c r="IO111" s="410"/>
      <c r="IP111" s="410"/>
      <c r="IQ111" s="410"/>
      <c r="IR111" s="410"/>
      <c r="IS111" s="410"/>
      <c r="IT111" s="410"/>
      <c r="IU111" s="410"/>
      <c r="IV111" s="410"/>
    </row>
    <row r="112" spans="1:256" s="2" customFormat="1" ht="12.75" hidden="1" customHeight="1" outlineLevel="2">
      <c r="A112" s="14"/>
      <c r="B112" s="14"/>
      <c r="C112" s="27"/>
      <c r="D112" s="413"/>
      <c r="E112" s="261">
        <v>9</v>
      </c>
      <c r="F112" s="372"/>
      <c r="G112" s="269"/>
      <c r="H112" s="271"/>
      <c r="I112" s="271"/>
      <c r="J112" s="271"/>
      <c r="K112" s="271"/>
      <c r="L112" s="271"/>
      <c r="M112" s="271"/>
      <c r="N112" s="271"/>
      <c r="O112" s="270"/>
      <c r="P112" s="155">
        <f>IF(A3stdlife="n/a","n/a",IF(P$3&gt;(A3stdlife+$E112),(Input!$O$213*(1+rvanilla)^0.5)-SUM($O112:O112),(Input!$O$213*(1+rvanilla)^0.5)/A3stdlife))</f>
        <v>0</v>
      </c>
      <c r="Q112" s="155">
        <f>IF(A3stdlife="n/a","n/a",IF(Q$3&gt;(A3stdlife+$E112),(Input!$O$213*(1+rvanilla)^0.5)-SUM($O112:P112),(Input!$O$213*(1+rvanilla)^0.5)/A3stdlife))</f>
        <v>0</v>
      </c>
      <c r="R112" s="155">
        <f>IF(A3stdlife="n/a","n/a",IF(R$3&gt;(A3stdlife+$E112),(Input!$O$213*(1+rvanilla)^0.5)-SUM($O112:Q112),(Input!$O$213*(1+rvanilla)^0.5)/A3stdlife))</f>
        <v>0</v>
      </c>
      <c r="S112" s="155">
        <f>IF(A3stdlife="n/a","n/a",IF(S$3&gt;(A3stdlife+$E112),(Input!$O$213*(1+rvanilla)^0.5)-SUM($O112:R112),(Input!$O$213*(1+rvanilla)^0.5)/A3stdlife))</f>
        <v>0</v>
      </c>
      <c r="T112" s="155">
        <f>IF(A3stdlife="n/a","n/a",IF(T$3&gt;(A3stdlife+$E112),(Input!$O$213*(1+rvanilla)^0.5)-SUM($O112:S112),(Input!$O$213*(1+rvanilla)^0.5)/A3stdlife))</f>
        <v>0</v>
      </c>
      <c r="U112" s="155">
        <f>IF(A3stdlife="n/a","n/a",IF(U$3&gt;(A3stdlife+$E112),(Input!$O$213*(1+rvanilla)^0.5)-SUM($O112:T112),(Input!$O$213*(1+rvanilla)^0.5)/A3stdlife))</f>
        <v>0</v>
      </c>
      <c r="V112" s="155">
        <f>IF(A3stdlife="n/a","n/a",IF(V$3&gt;(A3stdlife+$E112),(Input!$O$213*(1+rvanilla)^0.5)-SUM($O112:U112),(Input!$O$213*(1+rvanilla)^0.5)/A3stdlife))</f>
        <v>0</v>
      </c>
      <c r="W112" s="155">
        <f>IF(A3stdlife="n/a","n/a",IF(W$3&gt;(A3stdlife+$E112),(Input!$O$213*(1+rvanilla)^0.5)-SUM($O112:V112),(Input!$O$213*(1+rvanilla)^0.5)/A3stdlife))</f>
        <v>0</v>
      </c>
      <c r="X112" s="155">
        <f>IF(A3stdlife="n/a","n/a",IF(X$3&gt;(A3stdlife+$E112),(Input!$O$213*(1+rvanilla)^0.5)-SUM($O112:W112),(Input!$O$213*(1+rvanilla)^0.5)/A3stdlife))</f>
        <v>0</v>
      </c>
      <c r="Y112" s="155">
        <f>IF(A3stdlife="n/a","n/a",IF(Y$3&gt;(A3stdlife+$E112),(Input!$O$213*(1+rvanilla)^0.5)-SUM($O112:X112),(Input!$O$213*(1+rvanilla)^0.5)/A3stdlife))</f>
        <v>0</v>
      </c>
      <c r="Z112" s="155">
        <f>IF(A3stdlife="n/a","n/a",IF(Z$3&gt;(A3stdlife+$E112),(Input!$O$213*(1+rvanilla)^0.5)-SUM($O112:Y112),(Input!$O$213*(1+rvanilla)^0.5)/A3stdlife))</f>
        <v>0</v>
      </c>
      <c r="AA112" s="155">
        <f>IF(A3stdlife="n/a","n/a",IF(AA$3&gt;(A3stdlife+$E112),(Input!$O$213*(1+rvanilla)^0.5)-SUM($O112:Z112),(Input!$O$213*(1+rvanilla)^0.5)/A3stdlife))</f>
        <v>0</v>
      </c>
      <c r="AB112" s="155">
        <f>IF(A3stdlife="n/a","n/a",IF(AB$3&gt;(A3stdlife+$E112),(Input!$O$213*(1+rvanilla)^0.5)-SUM($O112:AA112),(Input!$O$213*(1+rvanilla)^0.5)/A3stdlife))</f>
        <v>0</v>
      </c>
      <c r="AC112" s="155">
        <f>IF(A3stdlife="n/a","n/a",IF(AC$3&gt;(A3stdlife+$E112),(Input!$O$213*(1+rvanilla)^0.5)-SUM($O112:AB112),(Input!$O$213*(1+rvanilla)^0.5)/A3stdlife))</f>
        <v>0</v>
      </c>
      <c r="AD112" s="155">
        <f>IF(A3stdlife="n/a","n/a",IF(AD$3&gt;(A3stdlife+$E112),(Input!$O$213*(1+rvanilla)^0.5)-SUM($O112:AC112),(Input!$O$213*(1+rvanilla)^0.5)/A3stdlife))</f>
        <v>0</v>
      </c>
      <c r="AE112" s="155">
        <f>IF(A3stdlife="n/a","n/a",IF(AE$3&gt;(A3stdlife+$E112),(Input!$O$213*(1+rvanilla)^0.5)-SUM($O112:AD112),(Input!$O$213*(1+rvanilla)^0.5)/A3stdlife))</f>
        <v>0</v>
      </c>
      <c r="AF112" s="155">
        <f>IF(A3stdlife="n/a","n/a",IF(AF$3&gt;(A3stdlife+$E112),(Input!$O$213*(1+rvanilla)^0.5)-SUM($O112:AE112),(Input!$O$213*(1+rvanilla)^0.5)/A3stdlife))</f>
        <v>0</v>
      </c>
      <c r="AG112" s="155">
        <f>IF(A3stdlife="n/a","n/a",IF(AG$3&gt;(A3stdlife+$E112),(Input!$O$213*(1+rvanilla)^0.5)-SUM($O112:AF112),(Input!$O$213*(1+rvanilla)^0.5)/A3stdlife))</f>
        <v>0</v>
      </c>
      <c r="AH112" s="155">
        <f>IF(A3stdlife="n/a","n/a",IF(AH$3&gt;(A3stdlife+$E112),(Input!$O$213*(1+rvanilla)^0.5)-SUM($O112:AG112),(Input!$O$213*(1+rvanilla)^0.5)/A3stdlife))</f>
        <v>0</v>
      </c>
      <c r="AI112" s="155">
        <f>IF(A3stdlife="n/a","n/a",IF(AI$3&gt;(A3stdlife+$E112),(Input!$O$213*(1+rvanilla)^0.5)-SUM($O112:AH112),(Input!$O$213*(1+rvanilla)^0.5)/A3stdlife))</f>
        <v>0</v>
      </c>
      <c r="AJ112" s="155">
        <f>IF(A3stdlife="n/a","n/a",IF(AJ$3&gt;(A3stdlife+$E112),(Input!$O$213*(1+rvanilla)^0.5)-SUM($O112:AI112),(Input!$O$213*(1+rvanilla)^0.5)/A3stdlife))</f>
        <v>0</v>
      </c>
      <c r="AK112" s="155">
        <f>IF(A3stdlife="n/a","n/a",IF(AK$3&gt;(A3stdlife+$E112),(Input!$O$213*(1+rvanilla)^0.5)-SUM($O112:AJ112),(Input!$O$213*(1+rvanilla)^0.5)/A3stdlife))</f>
        <v>0</v>
      </c>
      <c r="AL112" s="155">
        <f>IF(A3stdlife="n/a","n/a",IF(AL$3&gt;(A3stdlife+$E112),(Input!$O$213*(1+rvanilla)^0.5)-SUM($O112:AK112),(Input!$O$213*(1+rvanilla)^0.5)/A3stdlife))</f>
        <v>0</v>
      </c>
      <c r="AM112" s="155">
        <f>IF(A3stdlife="n/a","n/a",IF(AM$3&gt;(A3stdlife+$E112),(Input!$O$213*(1+rvanilla)^0.5)-SUM($O112:AL112),(Input!$O$213*(1+rvanilla)^0.5)/A3stdlife))</f>
        <v>0</v>
      </c>
      <c r="AN112" s="155">
        <f>IF(A3stdlife="n/a","n/a",IF(AN$3&gt;(A3stdlife+$E112),(Input!$O$213*(1+rvanilla)^0.5)-SUM($O112:AM112),(Input!$O$213*(1+rvanilla)^0.5)/A3stdlife))</f>
        <v>0</v>
      </c>
      <c r="AO112" s="155">
        <f>IF(A3stdlife="n/a","n/a",IF(AO$3&gt;(A3stdlife+$E112),(Input!$O$213*(1+rvanilla)^0.5)-SUM($O112:AN112),(Input!$O$213*(1+rvanilla)^0.5)/A3stdlife))</f>
        <v>0</v>
      </c>
      <c r="AP112" s="155">
        <f>IF(A3stdlife="n/a","n/a",IF(AP$3&gt;(A3stdlife+$E112),(Input!$O$213*(1+rvanilla)^0.5)-SUM($O112:AO112),(Input!$O$213*(1+rvanilla)^0.5)/A3stdlife))</f>
        <v>0</v>
      </c>
      <c r="AQ112" s="155">
        <f>IF(A3stdlife="n/a","n/a",IF(AQ$3&gt;(A3stdlife+$E112),(Input!$O$213*(1+rvanilla)^0.5)-SUM($O112:AP112),(Input!$O$213*(1+rvanilla)^0.5)/A3stdlife))</f>
        <v>0</v>
      </c>
      <c r="AR112" s="155">
        <f>IF(A3stdlife="n/a","n/a",IF(AR$3&gt;(A3stdlife+$E112),(Input!$O$213*(1+rvanilla)^0.5)-SUM($O112:AQ112),(Input!$O$213*(1+rvanilla)^0.5)/A3stdlife))</f>
        <v>0</v>
      </c>
      <c r="AS112" s="155">
        <f>IF(A3stdlife="n/a","n/a",IF(AS$3&gt;(A3stdlife+$E112),(Input!$O$213*(1+rvanilla)^0.5)-SUM($O112:AR112),(Input!$O$213*(1+rvanilla)^0.5)/A3stdlife))</f>
        <v>0</v>
      </c>
      <c r="AT112" s="155">
        <f>IF(A3stdlife="n/a","n/a",IF(AT$3&gt;(A3stdlife+$E112),(Input!$O$213*(1+rvanilla)^0.5)-SUM($O112:AS112),(Input!$O$213*(1+rvanilla)^0.5)/A3stdlife))</f>
        <v>0</v>
      </c>
      <c r="AU112" s="155">
        <f>IF(A3stdlife="n/a","n/a",IF(AU$3&gt;(A3stdlife+$E112),(Input!$O$213*(1+rvanilla)^0.5)-SUM($O112:AT112),(Input!$O$213*(1+rvanilla)^0.5)/A3stdlife))</f>
        <v>0</v>
      </c>
      <c r="AV112" s="155">
        <f>IF(A3stdlife="n/a","n/a",IF(AV$3&gt;(A3stdlife+$E112),(Input!$O$213*(1+rvanilla)^0.5)-SUM($O112:AU112),(Input!$O$213*(1+rvanilla)^0.5)/A3stdlife))</f>
        <v>0</v>
      </c>
      <c r="AW112" s="155">
        <f>IF(A3stdlife="n/a","n/a",IF(AW$3&gt;(A3stdlife+$E112),(Input!$O$213*(1+rvanilla)^0.5)-SUM($O112:AV112),(Input!$O$213*(1+rvanilla)^0.5)/A3stdlife))</f>
        <v>0</v>
      </c>
      <c r="AX112" s="155">
        <f>IF(A3stdlife="n/a","n/a",IF(AX$3&gt;(A3stdlife+$E112),(Input!$O$213*(1+rvanilla)^0.5)-SUM($O112:AW112),(Input!$O$213*(1+rvanilla)^0.5)/A3stdlife))</f>
        <v>0</v>
      </c>
      <c r="AY112" s="155">
        <f>IF(A3stdlife="n/a","n/a",IF(AY$3&gt;(A3stdlife+$E112),(Input!$O$213*(1+rvanilla)^0.5)-SUM($O112:AX112),(Input!$O$213*(1+rvanilla)^0.5)/A3stdlife))</f>
        <v>0</v>
      </c>
      <c r="AZ112" s="155">
        <f>IF(A3stdlife="n/a","n/a",IF(AZ$3&gt;(A3stdlife+$E112),(Input!$O$213*(1+rvanilla)^0.5)-SUM($O112:AY112),(Input!$O$213*(1+rvanilla)^0.5)/A3stdlife))</f>
        <v>0</v>
      </c>
      <c r="BA112" s="155">
        <f>IF(A3stdlife="n/a","n/a",IF(BA$3&gt;(A3stdlife+$E112),(Input!$O$213*(1+rvanilla)^0.5)-SUM($O112:AZ112),(Input!$O$213*(1+rvanilla)^0.5)/A3stdlife))</f>
        <v>0</v>
      </c>
      <c r="BB112" s="155">
        <f>IF(A3stdlife="n/a","n/a",IF(BB$3&gt;(A3stdlife+$E112),(Input!$O$213*(1+rvanilla)^0.5)-SUM($O112:BA112),(Input!$O$213*(1+rvanilla)^0.5)/A3stdlife))</f>
        <v>0</v>
      </c>
      <c r="BC112" s="155">
        <f>IF(A3stdlife="n/a","n/a",IF(BC$3&gt;(A3stdlife+$E112),(Input!$O$213*(1+rvanilla)^0.5)-SUM($O112:BB112),(Input!$O$213*(1+rvanilla)^0.5)/A3stdlife))</f>
        <v>0</v>
      </c>
      <c r="BD112" s="155">
        <f>IF(A3stdlife="n/a","n/a",IF(BD$3&gt;(A3stdlife+$E112),(Input!$O$213*(1+rvanilla)^0.5)-SUM($O112:BC112),(Input!$O$213*(1+rvanilla)^0.5)/A3stdlife))</f>
        <v>0</v>
      </c>
      <c r="BE112" s="155">
        <f>IF(A3stdlife="n/a","n/a",IF(BE$3&gt;(A3stdlife+$E112),(Input!$O$213*(1+rvanilla)^0.5)-SUM($O112:BD112),(Input!$O$213*(1+rvanilla)^0.5)/A3stdlife))</f>
        <v>0</v>
      </c>
      <c r="BF112" s="155">
        <f>IF(A3stdlife="n/a","n/a",IF(BF$3&gt;(A3stdlife+$E112),(Input!$O$213*(1+rvanilla)^0.5)-SUM($O112:BE112),(Input!$O$213*(1+rvanilla)^0.5)/A3stdlife))</f>
        <v>0</v>
      </c>
      <c r="BG112" s="155">
        <f>IF(A3stdlife="n/a","n/a",IF(BG$3&gt;(A3stdlife+$E112),(Input!$O$213*(1+rvanilla)^0.5)-SUM($O112:BF112),(Input!$O$213*(1+rvanilla)^0.5)/A3stdlife))</f>
        <v>0</v>
      </c>
      <c r="BH112" s="155">
        <f>IF(A3stdlife="n/a","n/a",IF(BH$3&gt;(A3stdlife+$E112),(Input!$O$213*(1+rvanilla)^0.5)-SUM($O112:BG112),(Input!$O$213*(1+rvanilla)^0.5)/A3stdlife))</f>
        <v>0</v>
      </c>
      <c r="BI112" s="155">
        <f>IF(A3stdlife="n/a","n/a",IF(BI$3&gt;(A3stdlife+$E112),(Input!$O$213*(1+rvanilla)^0.5)-SUM($O112:BH112),(Input!$O$213*(1+rvanilla)^0.5)/A3stdlife))</f>
        <v>0</v>
      </c>
      <c r="BJ112" s="14"/>
      <c r="BK112" s="14"/>
      <c r="BL112" s="14"/>
      <c r="BM112" s="14"/>
      <c r="BN112" s="14"/>
      <c r="BO112" s="14"/>
      <c r="BP112" s="14"/>
      <c r="BQ112" s="14"/>
      <c r="BR112" s="14"/>
      <c r="BS112" s="14"/>
      <c r="BT112" s="14"/>
      <c r="BU112" s="14"/>
      <c r="BV112" s="14"/>
      <c r="BW112" s="14"/>
      <c r="BX112" s="14"/>
      <c r="BY112" s="14"/>
      <c r="BZ112" s="14"/>
      <c r="CA112" s="410"/>
      <c r="CB112" s="410"/>
      <c r="CC112" s="410"/>
      <c r="CD112" s="410"/>
      <c r="CE112" s="410"/>
      <c r="CF112" s="410"/>
      <c r="CG112" s="410"/>
      <c r="CH112" s="410"/>
      <c r="CI112" s="410"/>
      <c r="CJ112" s="410"/>
      <c r="CK112" s="410"/>
      <c r="CL112" s="410"/>
      <c r="CM112" s="410"/>
      <c r="CN112" s="410"/>
      <c r="CO112" s="410"/>
      <c r="CP112" s="410"/>
      <c r="CQ112" s="410"/>
      <c r="CR112" s="410"/>
      <c r="CS112" s="410"/>
      <c r="CT112" s="410"/>
      <c r="CU112" s="410"/>
      <c r="CV112" s="410"/>
      <c r="CW112" s="410"/>
      <c r="CX112" s="410"/>
      <c r="CY112" s="410"/>
      <c r="CZ112" s="410"/>
      <c r="DA112" s="410"/>
      <c r="DB112" s="410"/>
      <c r="DC112" s="410"/>
      <c r="DD112" s="410"/>
      <c r="DE112" s="410"/>
      <c r="DF112" s="410"/>
      <c r="DG112" s="410"/>
      <c r="DH112" s="410"/>
      <c r="DI112" s="410"/>
      <c r="DJ112" s="410"/>
      <c r="DK112" s="410"/>
      <c r="DL112" s="410"/>
      <c r="DM112" s="410"/>
      <c r="DN112" s="410"/>
      <c r="DO112" s="410"/>
      <c r="DP112" s="410"/>
      <c r="DQ112" s="410"/>
      <c r="DR112" s="410"/>
      <c r="DS112" s="410"/>
      <c r="DT112" s="410"/>
      <c r="DU112" s="410"/>
      <c r="DV112" s="410"/>
      <c r="DW112" s="410"/>
      <c r="DX112" s="410"/>
      <c r="DY112" s="410"/>
      <c r="DZ112" s="410"/>
      <c r="EA112" s="410"/>
      <c r="EB112" s="410"/>
      <c r="EC112" s="410"/>
      <c r="ED112" s="410"/>
      <c r="EE112" s="410"/>
      <c r="EF112" s="410"/>
      <c r="EG112" s="410"/>
      <c r="EH112" s="410"/>
      <c r="EI112" s="410"/>
      <c r="EJ112" s="410"/>
      <c r="EK112" s="410"/>
      <c r="EL112" s="410"/>
      <c r="EM112" s="410"/>
      <c r="EN112" s="410"/>
      <c r="EO112" s="410"/>
      <c r="EP112" s="410"/>
      <c r="EQ112" s="410"/>
      <c r="ER112" s="410"/>
      <c r="ES112" s="410"/>
      <c r="ET112" s="410"/>
      <c r="EU112" s="410"/>
      <c r="EV112" s="410"/>
      <c r="EW112" s="410"/>
      <c r="EX112" s="410"/>
      <c r="EY112" s="410"/>
      <c r="EZ112" s="410"/>
      <c r="FA112" s="410"/>
      <c r="FB112" s="410"/>
      <c r="FC112" s="410"/>
      <c r="FD112" s="410"/>
      <c r="FE112" s="410"/>
      <c r="FF112" s="410"/>
      <c r="FG112" s="410"/>
      <c r="FH112" s="410"/>
      <c r="FI112" s="410"/>
      <c r="FJ112" s="410"/>
      <c r="FK112" s="410"/>
      <c r="FL112" s="410"/>
      <c r="FM112" s="410"/>
      <c r="FN112" s="410"/>
      <c r="FO112" s="410"/>
      <c r="FP112" s="410"/>
      <c r="FQ112" s="410"/>
      <c r="FR112" s="410"/>
      <c r="FS112" s="410"/>
      <c r="FT112" s="410"/>
      <c r="FU112" s="410"/>
      <c r="FV112" s="410"/>
      <c r="FW112" s="410"/>
      <c r="FX112" s="410"/>
      <c r="FY112" s="410"/>
      <c r="FZ112" s="410"/>
      <c r="GA112" s="410"/>
      <c r="GB112" s="410"/>
      <c r="GC112" s="410"/>
      <c r="GD112" s="410"/>
      <c r="GE112" s="410"/>
      <c r="GF112" s="410"/>
      <c r="GG112" s="410"/>
      <c r="GH112" s="410"/>
      <c r="GI112" s="410"/>
      <c r="GJ112" s="410"/>
      <c r="GK112" s="410"/>
      <c r="GL112" s="410"/>
      <c r="GM112" s="410"/>
      <c r="GN112" s="410"/>
      <c r="GO112" s="410"/>
      <c r="GP112" s="410"/>
      <c r="GQ112" s="410"/>
      <c r="GR112" s="410"/>
      <c r="GS112" s="410"/>
      <c r="GT112" s="410"/>
      <c r="GU112" s="410"/>
      <c r="GV112" s="410"/>
      <c r="GW112" s="410"/>
      <c r="GX112" s="410"/>
      <c r="GY112" s="410"/>
      <c r="GZ112" s="410"/>
      <c r="HA112" s="410"/>
      <c r="HB112" s="410"/>
      <c r="HC112" s="410"/>
      <c r="HD112" s="410"/>
      <c r="HE112" s="410"/>
      <c r="HF112" s="410"/>
      <c r="HG112" s="410"/>
      <c r="HH112" s="410"/>
      <c r="HI112" s="410"/>
      <c r="HJ112" s="410"/>
      <c r="HK112" s="410"/>
      <c r="HL112" s="410"/>
      <c r="HM112" s="410"/>
      <c r="HN112" s="410"/>
      <c r="HO112" s="410"/>
      <c r="HP112" s="410"/>
      <c r="HQ112" s="410"/>
      <c r="HR112" s="410"/>
      <c r="HS112" s="410"/>
      <c r="HT112" s="410"/>
      <c r="HU112" s="410"/>
      <c r="HV112" s="410"/>
      <c r="HW112" s="410"/>
      <c r="HX112" s="410"/>
      <c r="HY112" s="410"/>
      <c r="HZ112" s="410"/>
      <c r="IA112" s="410"/>
      <c r="IB112" s="410"/>
      <c r="IC112" s="410"/>
      <c r="ID112" s="410"/>
      <c r="IE112" s="410"/>
      <c r="IF112" s="410"/>
      <c r="IG112" s="410"/>
      <c r="IH112" s="410"/>
      <c r="II112" s="410"/>
      <c r="IJ112" s="410"/>
      <c r="IK112" s="410"/>
      <c r="IL112" s="410"/>
      <c r="IM112" s="410"/>
      <c r="IN112" s="410"/>
      <c r="IO112" s="410"/>
      <c r="IP112" s="410"/>
      <c r="IQ112" s="410"/>
      <c r="IR112" s="410"/>
      <c r="IS112" s="410"/>
      <c r="IT112" s="410"/>
      <c r="IU112" s="410"/>
      <c r="IV112" s="410"/>
    </row>
    <row r="113" spans="1:256" s="2" customFormat="1" ht="12.75" hidden="1" customHeight="1" outlineLevel="2">
      <c r="A113" s="14"/>
      <c r="B113" s="14"/>
      <c r="C113" s="27"/>
      <c r="D113" s="413"/>
      <c r="E113" s="262">
        <v>10</v>
      </c>
      <c r="F113" s="372"/>
      <c r="G113" s="269"/>
      <c r="H113" s="271"/>
      <c r="I113" s="271"/>
      <c r="J113" s="271"/>
      <c r="K113" s="271"/>
      <c r="L113" s="271"/>
      <c r="M113" s="271"/>
      <c r="N113" s="271"/>
      <c r="O113" s="271"/>
      <c r="P113" s="270"/>
      <c r="Q113" s="155">
        <f>IF(A3stdlife="n/a","n/a",IF(Q$3&gt;(A3stdlife+$E113),(Input!$P$213*(1+rvanilla)^0.5)-SUM($P113:P113),(Input!$P$213*(1+rvanilla)^0.5)/A3stdlife))</f>
        <v>0</v>
      </c>
      <c r="R113" s="155">
        <f>IF(A3stdlife="n/a","n/a",IF(R$3&gt;(A3stdlife+$E113),(Input!$P$213*(1+rvanilla)^0.5)-SUM($P113:Q113),(Input!$P$213*(1+rvanilla)^0.5)/A3stdlife))</f>
        <v>0</v>
      </c>
      <c r="S113" s="155">
        <f>IF(A3stdlife="n/a","n/a",IF(S$3&gt;(A3stdlife+$E113),(Input!$P$213*(1+rvanilla)^0.5)-SUM($P113:R113),(Input!$P$213*(1+rvanilla)^0.5)/A3stdlife))</f>
        <v>0</v>
      </c>
      <c r="T113" s="155">
        <f>IF(A3stdlife="n/a","n/a",IF(T$3&gt;(A3stdlife+$E113),(Input!$P$213*(1+rvanilla)^0.5)-SUM($P113:S113),(Input!$P$213*(1+rvanilla)^0.5)/A3stdlife))</f>
        <v>0</v>
      </c>
      <c r="U113" s="155">
        <f>IF(A3stdlife="n/a","n/a",IF(U$3&gt;(A3stdlife+$E113),(Input!$P$213*(1+rvanilla)^0.5)-SUM($P113:T113),(Input!$P$213*(1+rvanilla)^0.5)/A3stdlife))</f>
        <v>0</v>
      </c>
      <c r="V113" s="155">
        <f>IF(A3stdlife="n/a","n/a",IF(V$3&gt;(A3stdlife+$E113),(Input!$P$213*(1+rvanilla)^0.5)-SUM($P113:U113),(Input!$P$213*(1+rvanilla)^0.5)/A3stdlife))</f>
        <v>0</v>
      </c>
      <c r="W113" s="155">
        <f>IF(A3stdlife="n/a","n/a",IF(W$3&gt;(A3stdlife+$E113),(Input!$P$213*(1+rvanilla)^0.5)-SUM($P113:V113),(Input!$P$213*(1+rvanilla)^0.5)/A3stdlife))</f>
        <v>0</v>
      </c>
      <c r="X113" s="155">
        <f>IF(A3stdlife="n/a","n/a",IF(X$3&gt;(A3stdlife+$E113),(Input!$P$213*(1+rvanilla)^0.5)-SUM($P113:W113),(Input!$P$213*(1+rvanilla)^0.5)/A3stdlife))</f>
        <v>0</v>
      </c>
      <c r="Y113" s="155">
        <f>IF(A3stdlife="n/a","n/a",IF(Y$3&gt;(A3stdlife+$E113),(Input!$P$213*(1+rvanilla)^0.5)-SUM($P113:X113),(Input!$P$213*(1+rvanilla)^0.5)/A3stdlife))</f>
        <v>0</v>
      </c>
      <c r="Z113" s="155">
        <f>IF(A3stdlife="n/a","n/a",IF(Z$3&gt;(A3stdlife+$E113),(Input!$P$213*(1+rvanilla)^0.5)-SUM($P113:Y113),(Input!$P$213*(1+rvanilla)^0.5)/A3stdlife))</f>
        <v>0</v>
      </c>
      <c r="AA113" s="155">
        <f>IF(A3stdlife="n/a","n/a",IF(AA$3&gt;(A3stdlife+$E113),(Input!$P$213*(1+rvanilla)^0.5)-SUM($P113:Z113),(Input!$P$213*(1+rvanilla)^0.5)/A3stdlife))</f>
        <v>0</v>
      </c>
      <c r="AB113" s="155">
        <f>IF(A3stdlife="n/a","n/a",IF(AB$3&gt;(A3stdlife+$E113),(Input!$P$213*(1+rvanilla)^0.5)-SUM($P113:AA113),(Input!$P$213*(1+rvanilla)^0.5)/A3stdlife))</f>
        <v>0</v>
      </c>
      <c r="AC113" s="155">
        <f>IF(A3stdlife="n/a","n/a",IF(AC$3&gt;(A3stdlife+$E113),(Input!$P$213*(1+rvanilla)^0.5)-SUM($P113:AB113),(Input!$P$213*(1+rvanilla)^0.5)/A3stdlife))</f>
        <v>0</v>
      </c>
      <c r="AD113" s="155">
        <f>IF(A3stdlife="n/a","n/a",IF(AD$3&gt;(A3stdlife+$E113),(Input!$P$213*(1+rvanilla)^0.5)-SUM($P113:AC113),(Input!$P$213*(1+rvanilla)^0.5)/A3stdlife))</f>
        <v>0</v>
      </c>
      <c r="AE113" s="155">
        <f>IF(A3stdlife="n/a","n/a",IF(AE$3&gt;(A3stdlife+$E113),(Input!$P$213*(1+rvanilla)^0.5)-SUM($P113:AD113),(Input!$P$213*(1+rvanilla)^0.5)/A3stdlife))</f>
        <v>0</v>
      </c>
      <c r="AF113" s="155">
        <f>IF(A3stdlife="n/a","n/a",IF(AF$3&gt;(A3stdlife+$E113),(Input!$P$213*(1+rvanilla)^0.5)-SUM($P113:AE113),(Input!$P$213*(1+rvanilla)^0.5)/A3stdlife))</f>
        <v>0</v>
      </c>
      <c r="AG113" s="155">
        <f>IF(A3stdlife="n/a","n/a",IF(AG$3&gt;(A3stdlife+$E113),(Input!$P$213*(1+rvanilla)^0.5)-SUM($P113:AF113),(Input!$P$213*(1+rvanilla)^0.5)/A3stdlife))</f>
        <v>0</v>
      </c>
      <c r="AH113" s="155">
        <f>IF(A3stdlife="n/a","n/a",IF(AH$3&gt;(A3stdlife+$E113),(Input!$P$213*(1+rvanilla)^0.5)-SUM($P113:AG113),(Input!$P$213*(1+rvanilla)^0.5)/A3stdlife))</f>
        <v>0</v>
      </c>
      <c r="AI113" s="155">
        <f>IF(A3stdlife="n/a","n/a",IF(AI$3&gt;(A3stdlife+$E113),(Input!$P$213*(1+rvanilla)^0.5)-SUM($P113:AH113),(Input!$P$213*(1+rvanilla)^0.5)/A3stdlife))</f>
        <v>0</v>
      </c>
      <c r="AJ113" s="155">
        <f>IF(A3stdlife="n/a","n/a",IF(AJ$3&gt;(A3stdlife+$E113),(Input!$P$213*(1+rvanilla)^0.5)-SUM($P113:AI113),(Input!$P$213*(1+rvanilla)^0.5)/A3stdlife))</f>
        <v>0</v>
      </c>
      <c r="AK113" s="155">
        <f>IF(A3stdlife="n/a","n/a",IF(AK$3&gt;(A3stdlife+$E113),(Input!$P$213*(1+rvanilla)^0.5)-SUM($P113:AJ113),(Input!$P$213*(1+rvanilla)^0.5)/A3stdlife))</f>
        <v>0</v>
      </c>
      <c r="AL113" s="155">
        <f>IF(A3stdlife="n/a","n/a",IF(AL$3&gt;(A3stdlife+$E113),(Input!$P$213*(1+rvanilla)^0.5)-SUM($P113:AK113),(Input!$P$213*(1+rvanilla)^0.5)/A3stdlife))</f>
        <v>0</v>
      </c>
      <c r="AM113" s="155">
        <f>IF(A3stdlife="n/a","n/a",IF(AM$3&gt;(A3stdlife+$E113),(Input!$P$213*(1+rvanilla)^0.5)-SUM($P113:AL113),(Input!$P$213*(1+rvanilla)^0.5)/A3stdlife))</f>
        <v>0</v>
      </c>
      <c r="AN113" s="155">
        <f>IF(A3stdlife="n/a","n/a",IF(AN$3&gt;(A3stdlife+$E113),(Input!$P$213*(1+rvanilla)^0.5)-SUM($P113:AM113),(Input!$P$213*(1+rvanilla)^0.5)/A3stdlife))</f>
        <v>0</v>
      </c>
      <c r="AO113" s="155">
        <f>IF(A3stdlife="n/a","n/a",IF(AO$3&gt;(A3stdlife+$E113),(Input!$P$213*(1+rvanilla)^0.5)-SUM($P113:AN113),(Input!$P$213*(1+rvanilla)^0.5)/A3stdlife))</f>
        <v>0</v>
      </c>
      <c r="AP113" s="155">
        <f>IF(A3stdlife="n/a","n/a",IF(AP$3&gt;(A3stdlife+$E113),(Input!$P$213*(1+rvanilla)^0.5)-SUM($P113:AO113),(Input!$P$213*(1+rvanilla)^0.5)/A3stdlife))</f>
        <v>0</v>
      </c>
      <c r="AQ113" s="155">
        <f>IF(A3stdlife="n/a","n/a",IF(AQ$3&gt;(A3stdlife+$E113),(Input!$P$213*(1+rvanilla)^0.5)-SUM($P113:AP113),(Input!$P$213*(1+rvanilla)^0.5)/A3stdlife))</f>
        <v>0</v>
      </c>
      <c r="AR113" s="155">
        <f>IF(A3stdlife="n/a","n/a",IF(AR$3&gt;(A3stdlife+$E113),(Input!$P$213*(1+rvanilla)^0.5)-SUM($P113:AQ113),(Input!$P$213*(1+rvanilla)^0.5)/A3stdlife))</f>
        <v>0</v>
      </c>
      <c r="AS113" s="155">
        <f>IF(A3stdlife="n/a","n/a",IF(AS$3&gt;(A3stdlife+$E113),(Input!$P$213*(1+rvanilla)^0.5)-SUM($P113:AR113),(Input!$P$213*(1+rvanilla)^0.5)/A3stdlife))</f>
        <v>0</v>
      </c>
      <c r="AT113" s="155">
        <f>IF(A3stdlife="n/a","n/a",IF(AT$3&gt;(A3stdlife+$E113),(Input!$P$213*(1+rvanilla)^0.5)-SUM($P113:AS113),(Input!$P$213*(1+rvanilla)^0.5)/A3stdlife))</f>
        <v>0</v>
      </c>
      <c r="AU113" s="155">
        <f>IF(A3stdlife="n/a","n/a",IF(AU$3&gt;(A3stdlife+$E113),(Input!$P$213*(1+rvanilla)^0.5)-SUM($P113:AT113),(Input!$P$213*(1+rvanilla)^0.5)/A3stdlife))</f>
        <v>0</v>
      </c>
      <c r="AV113" s="155">
        <f>IF(A3stdlife="n/a","n/a",IF(AV$3&gt;(A3stdlife+$E113),(Input!$P$213*(1+rvanilla)^0.5)-SUM($P113:AU113),(Input!$P$213*(1+rvanilla)^0.5)/A3stdlife))</f>
        <v>0</v>
      </c>
      <c r="AW113" s="155">
        <f>IF(A3stdlife="n/a","n/a",IF(AW$3&gt;(A3stdlife+$E113),(Input!$P$213*(1+rvanilla)^0.5)-SUM($P113:AV113),(Input!$P$213*(1+rvanilla)^0.5)/A3stdlife))</f>
        <v>0</v>
      </c>
      <c r="AX113" s="155">
        <f>IF(A3stdlife="n/a","n/a",IF(AX$3&gt;(A3stdlife+$E113),(Input!$P$213*(1+rvanilla)^0.5)-SUM($P113:AW113),(Input!$P$213*(1+rvanilla)^0.5)/A3stdlife))</f>
        <v>0</v>
      </c>
      <c r="AY113" s="155">
        <f>IF(A3stdlife="n/a","n/a",IF(AY$3&gt;(A3stdlife+$E113),(Input!$P$213*(1+rvanilla)^0.5)-SUM($P113:AX113),(Input!$P$213*(1+rvanilla)^0.5)/A3stdlife))</f>
        <v>0</v>
      </c>
      <c r="AZ113" s="155">
        <f>IF(A3stdlife="n/a","n/a",IF(AZ$3&gt;(A3stdlife+$E113),(Input!$P$213*(1+rvanilla)^0.5)-SUM($P113:AY113),(Input!$P$213*(1+rvanilla)^0.5)/A3stdlife))</f>
        <v>0</v>
      </c>
      <c r="BA113" s="155">
        <f>IF(A3stdlife="n/a","n/a",IF(BA$3&gt;(A3stdlife+$E113),(Input!$P$213*(1+rvanilla)^0.5)-SUM($P113:AZ113),(Input!$P$213*(1+rvanilla)^0.5)/A3stdlife))</f>
        <v>0</v>
      </c>
      <c r="BB113" s="155">
        <f>IF(A3stdlife="n/a","n/a",IF(BB$3&gt;(A3stdlife+$E113),(Input!$P$213*(1+rvanilla)^0.5)-SUM($P113:BA113),(Input!$P$213*(1+rvanilla)^0.5)/A3stdlife))</f>
        <v>0</v>
      </c>
      <c r="BC113" s="155">
        <f>IF(A3stdlife="n/a","n/a",IF(BC$3&gt;(A3stdlife+$E113),(Input!$P$213*(1+rvanilla)^0.5)-SUM($P113:BB113),(Input!$P$213*(1+rvanilla)^0.5)/A3stdlife))</f>
        <v>0</v>
      </c>
      <c r="BD113" s="155">
        <f>IF(A3stdlife="n/a","n/a",IF(BD$3&gt;(A3stdlife+$E113),(Input!$P$213*(1+rvanilla)^0.5)-SUM($P113:BC113),(Input!$P$213*(1+rvanilla)^0.5)/A3stdlife))</f>
        <v>0</v>
      </c>
      <c r="BE113" s="155">
        <f>IF(A3stdlife="n/a","n/a",IF(BE$3&gt;(A3stdlife+$E113),(Input!$P$213*(1+rvanilla)^0.5)-SUM($P113:BD113),(Input!$P$213*(1+rvanilla)^0.5)/A3stdlife))</f>
        <v>0</v>
      </c>
      <c r="BF113" s="155">
        <f>IF(A3stdlife="n/a","n/a",IF(BF$3&gt;(A3stdlife+$E113),(Input!$P$213*(1+rvanilla)^0.5)-SUM($P113:BE113),(Input!$P$213*(1+rvanilla)^0.5)/A3stdlife))</f>
        <v>0</v>
      </c>
      <c r="BG113" s="155">
        <f>IF(A3stdlife="n/a","n/a",IF(BG$3&gt;(A3stdlife+$E113),(Input!$P$213*(1+rvanilla)^0.5)-SUM($P113:BF113),(Input!$P$213*(1+rvanilla)^0.5)/A3stdlife))</f>
        <v>0</v>
      </c>
      <c r="BH113" s="155">
        <f>IF(A3stdlife="n/a","n/a",IF(BH$3&gt;(A3stdlife+$E113),(Input!$P$213*(1+rvanilla)^0.5)-SUM($P113:BG113),(Input!$P$213*(1+rvanilla)^0.5)/A3stdlife))</f>
        <v>0</v>
      </c>
      <c r="BI113" s="155">
        <f>IF(A3stdlife="n/a","n/a",IF(BI$3&gt;(A3stdlife+$E113),(Input!$P$213*(1+rvanilla)^0.5)-SUM($P113:BH113),(Input!$P$213*(1+rvanilla)^0.5)/A3stdlife))</f>
        <v>0</v>
      </c>
      <c r="BJ113" s="14"/>
      <c r="BK113" s="14"/>
      <c r="BL113" s="14"/>
      <c r="BM113" s="14"/>
      <c r="BN113" s="14"/>
      <c r="BO113" s="14"/>
      <c r="BP113" s="14"/>
      <c r="BQ113" s="14"/>
      <c r="BR113" s="14"/>
      <c r="BS113" s="14"/>
      <c r="BT113" s="14"/>
      <c r="BU113" s="14"/>
      <c r="BV113" s="14"/>
      <c r="BW113" s="14"/>
      <c r="BX113" s="14"/>
      <c r="BY113" s="14"/>
      <c r="BZ113" s="14"/>
      <c r="CA113" s="410"/>
      <c r="CB113" s="410"/>
      <c r="CC113" s="410"/>
      <c r="CD113" s="410"/>
      <c r="CE113" s="410"/>
      <c r="CF113" s="410"/>
      <c r="CG113" s="410"/>
      <c r="CH113" s="410"/>
      <c r="CI113" s="410"/>
      <c r="CJ113" s="410"/>
      <c r="CK113" s="410"/>
      <c r="CL113" s="410"/>
      <c r="CM113" s="410"/>
      <c r="CN113" s="410"/>
      <c r="CO113" s="410"/>
      <c r="CP113" s="410"/>
      <c r="CQ113" s="410"/>
      <c r="CR113" s="410"/>
      <c r="CS113" s="410"/>
      <c r="CT113" s="410"/>
      <c r="CU113" s="410"/>
      <c r="CV113" s="410"/>
      <c r="CW113" s="410"/>
      <c r="CX113" s="410"/>
      <c r="CY113" s="410"/>
      <c r="CZ113" s="410"/>
      <c r="DA113" s="410"/>
      <c r="DB113" s="410"/>
      <c r="DC113" s="410"/>
      <c r="DD113" s="410"/>
      <c r="DE113" s="410"/>
      <c r="DF113" s="410"/>
      <c r="DG113" s="410"/>
      <c r="DH113" s="410"/>
      <c r="DI113" s="410"/>
      <c r="DJ113" s="410"/>
      <c r="DK113" s="410"/>
      <c r="DL113" s="410"/>
      <c r="DM113" s="410"/>
      <c r="DN113" s="410"/>
      <c r="DO113" s="410"/>
      <c r="DP113" s="410"/>
      <c r="DQ113" s="410"/>
      <c r="DR113" s="410"/>
      <c r="DS113" s="410"/>
      <c r="DT113" s="410"/>
      <c r="DU113" s="410"/>
      <c r="DV113" s="410"/>
      <c r="DW113" s="410"/>
      <c r="DX113" s="410"/>
      <c r="DY113" s="410"/>
      <c r="DZ113" s="410"/>
      <c r="EA113" s="410"/>
      <c r="EB113" s="410"/>
      <c r="EC113" s="410"/>
      <c r="ED113" s="410"/>
      <c r="EE113" s="410"/>
      <c r="EF113" s="410"/>
      <c r="EG113" s="410"/>
      <c r="EH113" s="410"/>
      <c r="EI113" s="410"/>
      <c r="EJ113" s="410"/>
      <c r="EK113" s="410"/>
      <c r="EL113" s="410"/>
      <c r="EM113" s="410"/>
      <c r="EN113" s="410"/>
      <c r="EO113" s="410"/>
      <c r="EP113" s="410"/>
      <c r="EQ113" s="410"/>
      <c r="ER113" s="410"/>
      <c r="ES113" s="410"/>
      <c r="ET113" s="410"/>
      <c r="EU113" s="410"/>
      <c r="EV113" s="410"/>
      <c r="EW113" s="410"/>
      <c r="EX113" s="410"/>
      <c r="EY113" s="410"/>
      <c r="EZ113" s="410"/>
      <c r="FA113" s="410"/>
      <c r="FB113" s="410"/>
      <c r="FC113" s="410"/>
      <c r="FD113" s="410"/>
      <c r="FE113" s="410"/>
      <c r="FF113" s="410"/>
      <c r="FG113" s="410"/>
      <c r="FH113" s="410"/>
      <c r="FI113" s="410"/>
      <c r="FJ113" s="410"/>
      <c r="FK113" s="410"/>
      <c r="FL113" s="410"/>
      <c r="FM113" s="410"/>
      <c r="FN113" s="410"/>
      <c r="FO113" s="410"/>
      <c r="FP113" s="410"/>
      <c r="FQ113" s="410"/>
      <c r="FR113" s="410"/>
      <c r="FS113" s="410"/>
      <c r="FT113" s="410"/>
      <c r="FU113" s="410"/>
      <c r="FV113" s="410"/>
      <c r="FW113" s="410"/>
      <c r="FX113" s="410"/>
      <c r="FY113" s="410"/>
      <c r="FZ113" s="410"/>
      <c r="GA113" s="410"/>
      <c r="GB113" s="410"/>
      <c r="GC113" s="410"/>
      <c r="GD113" s="410"/>
      <c r="GE113" s="410"/>
      <c r="GF113" s="410"/>
      <c r="GG113" s="410"/>
      <c r="GH113" s="410"/>
      <c r="GI113" s="410"/>
      <c r="GJ113" s="410"/>
      <c r="GK113" s="410"/>
      <c r="GL113" s="410"/>
      <c r="GM113" s="410"/>
      <c r="GN113" s="410"/>
      <c r="GO113" s="410"/>
      <c r="GP113" s="410"/>
      <c r="GQ113" s="410"/>
      <c r="GR113" s="410"/>
      <c r="GS113" s="410"/>
      <c r="GT113" s="410"/>
      <c r="GU113" s="410"/>
      <c r="GV113" s="410"/>
      <c r="GW113" s="410"/>
      <c r="GX113" s="410"/>
      <c r="GY113" s="410"/>
      <c r="GZ113" s="410"/>
      <c r="HA113" s="410"/>
      <c r="HB113" s="410"/>
      <c r="HC113" s="410"/>
      <c r="HD113" s="410"/>
      <c r="HE113" s="410"/>
      <c r="HF113" s="410"/>
      <c r="HG113" s="410"/>
      <c r="HH113" s="410"/>
      <c r="HI113" s="410"/>
      <c r="HJ113" s="410"/>
      <c r="HK113" s="410"/>
      <c r="HL113" s="410"/>
      <c r="HM113" s="410"/>
      <c r="HN113" s="410"/>
      <c r="HO113" s="410"/>
      <c r="HP113" s="410"/>
      <c r="HQ113" s="410"/>
      <c r="HR113" s="410"/>
      <c r="HS113" s="410"/>
      <c r="HT113" s="410"/>
      <c r="HU113" s="410"/>
      <c r="HV113" s="410"/>
      <c r="HW113" s="410"/>
      <c r="HX113" s="410"/>
      <c r="HY113" s="410"/>
      <c r="HZ113" s="410"/>
      <c r="IA113" s="410"/>
      <c r="IB113" s="410"/>
      <c r="IC113" s="410"/>
      <c r="ID113" s="410"/>
      <c r="IE113" s="410"/>
      <c r="IF113" s="410"/>
      <c r="IG113" s="410"/>
      <c r="IH113" s="410"/>
      <c r="II113" s="410"/>
      <c r="IJ113" s="410"/>
      <c r="IK113" s="410"/>
      <c r="IL113" s="410"/>
      <c r="IM113" s="410"/>
      <c r="IN113" s="410"/>
      <c r="IO113" s="410"/>
      <c r="IP113" s="410"/>
      <c r="IQ113" s="410"/>
      <c r="IR113" s="410"/>
      <c r="IS113" s="410"/>
      <c r="IT113" s="410"/>
      <c r="IU113" s="410"/>
      <c r="IV113" s="410"/>
    </row>
    <row r="114" spans="1:256" s="2" customFormat="1" ht="12.75" hidden="1" customHeight="1" outlineLevel="1">
      <c r="A114" s="14"/>
      <c r="B114" s="14"/>
      <c r="C114" s="324" t="str">
        <f>Asset3</f>
        <v>Transmission Lines (LE)</v>
      </c>
      <c r="D114" s="14"/>
      <c r="E114" s="14"/>
      <c r="F114" s="366"/>
      <c r="G114" s="365">
        <f>SUM(G102:G113)</f>
        <v>0</v>
      </c>
      <c r="H114" s="365">
        <f t="shared" ref="H114:BI114" si="24">SUM(H102:H113)</f>
        <v>0.21329321834317544</v>
      </c>
      <c r="I114" s="365">
        <f t="shared" si="24"/>
        <v>0.63831673653432808</v>
      </c>
      <c r="J114" s="365">
        <f t="shared" si="24"/>
        <v>1.5888597550709198</v>
      </c>
      <c r="K114" s="365">
        <f t="shared" si="24"/>
        <v>2.6738106705082689</v>
      </c>
      <c r="L114" s="365">
        <f t="shared" si="24"/>
        <v>4.8920581854912832</v>
      </c>
      <c r="M114" s="365">
        <f t="shared" si="24"/>
        <v>4.8920581854912832</v>
      </c>
      <c r="N114" s="365">
        <f t="shared" si="24"/>
        <v>4.8920581854912832</v>
      </c>
      <c r="O114" s="365">
        <f t="shared" si="24"/>
        <v>4.8920581854912832</v>
      </c>
      <c r="P114" s="365">
        <f t="shared" si="24"/>
        <v>4.8920581854912832</v>
      </c>
      <c r="Q114" s="365">
        <f t="shared" si="24"/>
        <v>4.8920581854912832</v>
      </c>
      <c r="R114" s="365">
        <f t="shared" si="24"/>
        <v>4.8920581854912832</v>
      </c>
      <c r="S114" s="365">
        <f t="shared" si="24"/>
        <v>4.8920581854912832</v>
      </c>
      <c r="T114" s="365">
        <f t="shared" si="24"/>
        <v>4.8920581854912832</v>
      </c>
      <c r="U114" s="365">
        <f t="shared" si="24"/>
        <v>4.8920581854912832</v>
      </c>
      <c r="V114" s="365">
        <f t="shared" si="24"/>
        <v>4.8920581854912832</v>
      </c>
      <c r="W114" s="365">
        <f t="shared" si="24"/>
        <v>4.6787649671481084</v>
      </c>
      <c r="X114" s="365">
        <f t="shared" si="24"/>
        <v>4.2537414489569558</v>
      </c>
      <c r="Y114" s="365">
        <f t="shared" si="24"/>
        <v>3.3031984304203581</v>
      </c>
      <c r="Z114" s="365">
        <f t="shared" si="24"/>
        <v>2.2182475149830103</v>
      </c>
      <c r="AA114" s="365">
        <f t="shared" si="24"/>
        <v>7.1054273576010019E-15</v>
      </c>
      <c r="AB114" s="365">
        <f t="shared" si="24"/>
        <v>0</v>
      </c>
      <c r="AC114" s="365">
        <f t="shared" si="24"/>
        <v>0</v>
      </c>
      <c r="AD114" s="365">
        <f t="shared" si="24"/>
        <v>0</v>
      </c>
      <c r="AE114" s="365">
        <f t="shared" si="24"/>
        <v>0</v>
      </c>
      <c r="AF114" s="365">
        <f t="shared" si="24"/>
        <v>0</v>
      </c>
      <c r="AG114" s="365">
        <f t="shared" si="24"/>
        <v>0</v>
      </c>
      <c r="AH114" s="365">
        <f t="shared" si="24"/>
        <v>0</v>
      </c>
      <c r="AI114" s="365">
        <f t="shared" si="24"/>
        <v>0</v>
      </c>
      <c r="AJ114" s="365">
        <f t="shared" si="24"/>
        <v>0</v>
      </c>
      <c r="AK114" s="365">
        <f t="shared" si="24"/>
        <v>0</v>
      </c>
      <c r="AL114" s="365">
        <f t="shared" si="24"/>
        <v>0</v>
      </c>
      <c r="AM114" s="365">
        <f t="shared" si="24"/>
        <v>0</v>
      </c>
      <c r="AN114" s="365">
        <f t="shared" si="24"/>
        <v>0</v>
      </c>
      <c r="AO114" s="365">
        <f t="shared" si="24"/>
        <v>0</v>
      </c>
      <c r="AP114" s="365">
        <f t="shared" si="24"/>
        <v>0</v>
      </c>
      <c r="AQ114" s="365">
        <f t="shared" si="24"/>
        <v>0</v>
      </c>
      <c r="AR114" s="365">
        <f t="shared" si="24"/>
        <v>0</v>
      </c>
      <c r="AS114" s="365">
        <f t="shared" si="24"/>
        <v>0</v>
      </c>
      <c r="AT114" s="365">
        <f t="shared" si="24"/>
        <v>0</v>
      </c>
      <c r="AU114" s="365">
        <f t="shared" si="24"/>
        <v>0</v>
      </c>
      <c r="AV114" s="365">
        <f t="shared" si="24"/>
        <v>0</v>
      </c>
      <c r="AW114" s="365">
        <f t="shared" si="24"/>
        <v>0</v>
      </c>
      <c r="AX114" s="365">
        <f t="shared" si="24"/>
        <v>0</v>
      </c>
      <c r="AY114" s="365">
        <f t="shared" si="24"/>
        <v>0</v>
      </c>
      <c r="AZ114" s="365">
        <f t="shared" si="24"/>
        <v>0</v>
      </c>
      <c r="BA114" s="365">
        <f t="shared" si="24"/>
        <v>0</v>
      </c>
      <c r="BB114" s="365">
        <f t="shared" si="24"/>
        <v>0</v>
      </c>
      <c r="BC114" s="365">
        <f t="shared" si="24"/>
        <v>0</v>
      </c>
      <c r="BD114" s="365">
        <f t="shared" si="24"/>
        <v>0</v>
      </c>
      <c r="BE114" s="365">
        <f t="shared" si="24"/>
        <v>0</v>
      </c>
      <c r="BF114" s="365">
        <f t="shared" si="24"/>
        <v>0</v>
      </c>
      <c r="BG114" s="365">
        <f t="shared" si="24"/>
        <v>0</v>
      </c>
      <c r="BH114" s="365">
        <f t="shared" si="24"/>
        <v>0</v>
      </c>
      <c r="BI114" s="365">
        <f t="shared" si="24"/>
        <v>0</v>
      </c>
      <c r="BJ114" s="14"/>
      <c r="BK114" s="14"/>
      <c r="BL114" s="14"/>
      <c r="BM114" s="14"/>
      <c r="BN114" s="14"/>
      <c r="BO114" s="14"/>
      <c r="BP114" s="14"/>
      <c r="BQ114" s="14"/>
      <c r="BR114" s="14"/>
      <c r="BS114" s="14"/>
      <c r="BT114" s="14"/>
      <c r="BU114" s="14"/>
      <c r="BV114" s="14"/>
      <c r="BW114" s="14"/>
      <c r="BX114" s="14"/>
      <c r="BY114" s="14"/>
      <c r="BZ114" s="14"/>
      <c r="CA114" s="410"/>
      <c r="CB114" s="410"/>
      <c r="CC114" s="410"/>
      <c r="CD114" s="410"/>
      <c r="CE114" s="410"/>
      <c r="CF114" s="410"/>
      <c r="CG114" s="410"/>
      <c r="CH114" s="410"/>
      <c r="CI114" s="410"/>
      <c r="CJ114" s="410"/>
      <c r="CK114" s="410"/>
      <c r="CL114" s="410"/>
      <c r="CM114" s="410"/>
      <c r="CN114" s="410"/>
      <c r="CO114" s="410"/>
      <c r="CP114" s="410"/>
      <c r="CQ114" s="410"/>
      <c r="CR114" s="410"/>
      <c r="CS114" s="410"/>
      <c r="CT114" s="410"/>
      <c r="CU114" s="410"/>
      <c r="CV114" s="410"/>
      <c r="CW114" s="410"/>
      <c r="CX114" s="410"/>
      <c r="CY114" s="410"/>
      <c r="CZ114" s="410"/>
      <c r="DA114" s="410"/>
      <c r="DB114" s="410"/>
      <c r="DC114" s="410"/>
      <c r="DD114" s="410"/>
      <c r="DE114" s="410"/>
      <c r="DF114" s="410"/>
      <c r="DG114" s="410"/>
      <c r="DH114" s="410"/>
      <c r="DI114" s="410"/>
      <c r="DJ114" s="410"/>
      <c r="DK114" s="410"/>
      <c r="DL114" s="410"/>
      <c r="DM114" s="410"/>
      <c r="DN114" s="410"/>
      <c r="DO114" s="410"/>
      <c r="DP114" s="410"/>
      <c r="DQ114" s="410"/>
      <c r="DR114" s="410"/>
      <c r="DS114" s="410"/>
      <c r="DT114" s="410"/>
      <c r="DU114" s="410"/>
      <c r="DV114" s="410"/>
      <c r="DW114" s="410"/>
      <c r="DX114" s="410"/>
      <c r="DY114" s="410"/>
      <c r="DZ114" s="410"/>
      <c r="EA114" s="410"/>
      <c r="EB114" s="410"/>
      <c r="EC114" s="410"/>
      <c r="ED114" s="410"/>
      <c r="EE114" s="410"/>
      <c r="EF114" s="410"/>
      <c r="EG114" s="410"/>
      <c r="EH114" s="410"/>
      <c r="EI114" s="410"/>
      <c r="EJ114" s="410"/>
      <c r="EK114" s="410"/>
      <c r="EL114" s="410"/>
      <c r="EM114" s="410"/>
      <c r="EN114" s="410"/>
      <c r="EO114" s="410"/>
      <c r="EP114" s="410"/>
      <c r="EQ114" s="410"/>
      <c r="ER114" s="410"/>
      <c r="ES114" s="410"/>
      <c r="ET114" s="410"/>
      <c r="EU114" s="410"/>
      <c r="EV114" s="410"/>
      <c r="EW114" s="410"/>
      <c r="EX114" s="410"/>
      <c r="EY114" s="410"/>
      <c r="EZ114" s="410"/>
      <c r="FA114" s="410"/>
      <c r="FB114" s="410"/>
      <c r="FC114" s="410"/>
      <c r="FD114" s="410"/>
      <c r="FE114" s="410"/>
      <c r="FF114" s="410"/>
      <c r="FG114" s="410"/>
      <c r="FH114" s="410"/>
      <c r="FI114" s="410"/>
      <c r="FJ114" s="410"/>
      <c r="FK114" s="410"/>
      <c r="FL114" s="410"/>
      <c r="FM114" s="410"/>
      <c r="FN114" s="410"/>
      <c r="FO114" s="410"/>
      <c r="FP114" s="410"/>
      <c r="FQ114" s="410"/>
      <c r="FR114" s="410"/>
      <c r="FS114" s="410"/>
      <c r="FT114" s="410"/>
      <c r="FU114" s="410"/>
      <c r="FV114" s="410"/>
      <c r="FW114" s="410"/>
      <c r="FX114" s="410"/>
      <c r="FY114" s="410"/>
      <c r="FZ114" s="410"/>
      <c r="GA114" s="410"/>
      <c r="GB114" s="410"/>
      <c r="GC114" s="410"/>
      <c r="GD114" s="410"/>
      <c r="GE114" s="410"/>
      <c r="GF114" s="410"/>
      <c r="GG114" s="410"/>
      <c r="GH114" s="410"/>
      <c r="GI114" s="410"/>
      <c r="GJ114" s="410"/>
      <c r="GK114" s="410"/>
      <c r="GL114" s="410"/>
      <c r="GM114" s="410"/>
      <c r="GN114" s="410"/>
      <c r="GO114" s="410"/>
      <c r="GP114" s="410"/>
      <c r="GQ114" s="410"/>
      <c r="GR114" s="410"/>
      <c r="GS114" s="410"/>
      <c r="GT114" s="410"/>
      <c r="GU114" s="410"/>
      <c r="GV114" s="410"/>
      <c r="GW114" s="410"/>
      <c r="GX114" s="410"/>
      <c r="GY114" s="410"/>
      <c r="GZ114" s="410"/>
      <c r="HA114" s="410"/>
      <c r="HB114" s="410"/>
      <c r="HC114" s="410"/>
      <c r="HD114" s="410"/>
      <c r="HE114" s="410"/>
      <c r="HF114" s="410"/>
      <c r="HG114" s="410"/>
      <c r="HH114" s="410"/>
      <c r="HI114" s="410"/>
      <c r="HJ114" s="410"/>
      <c r="HK114" s="410"/>
      <c r="HL114" s="410"/>
      <c r="HM114" s="410"/>
      <c r="HN114" s="410"/>
      <c r="HO114" s="410"/>
      <c r="HP114" s="410"/>
      <c r="HQ114" s="410"/>
      <c r="HR114" s="410"/>
      <c r="HS114" s="410"/>
      <c r="HT114" s="410"/>
      <c r="HU114" s="410"/>
      <c r="HV114" s="410"/>
      <c r="HW114" s="410"/>
      <c r="HX114" s="410"/>
      <c r="HY114" s="410"/>
      <c r="HZ114" s="410"/>
      <c r="IA114" s="410"/>
      <c r="IB114" s="410"/>
      <c r="IC114" s="410"/>
      <c r="ID114" s="410"/>
      <c r="IE114" s="410"/>
      <c r="IF114" s="410"/>
      <c r="IG114" s="410"/>
      <c r="IH114" s="410"/>
      <c r="II114" s="410"/>
      <c r="IJ114" s="410"/>
      <c r="IK114" s="410"/>
      <c r="IL114" s="410"/>
      <c r="IM114" s="410"/>
      <c r="IN114" s="410"/>
      <c r="IO114" s="410"/>
      <c r="IP114" s="410"/>
      <c r="IQ114" s="410"/>
      <c r="IR114" s="410"/>
      <c r="IS114" s="410"/>
      <c r="IT114" s="410"/>
      <c r="IU114" s="410"/>
      <c r="IV114" s="410"/>
    </row>
    <row r="115" spans="1:256" s="2" customFormat="1" ht="12.75" hidden="1" customHeight="1" outlineLevel="2">
      <c r="A115" s="14"/>
      <c r="B115" s="325" t="str">
        <f>C127</f>
        <v>Substations Primary Plant</v>
      </c>
      <c r="C115" s="32"/>
      <c r="D115" s="33" t="s">
        <v>65</v>
      </c>
      <c r="E115" s="32"/>
      <c r="F115" s="371"/>
      <c r="G115" s="154">
        <f>IF(G$3&gt;A4remlife,A4acvalue-SUM($F115:F115),IF(A4remlife="N/A","n/a",A4acvalue/A4remlife))</f>
        <v>54.459272408963585</v>
      </c>
      <c r="H115" s="154">
        <f>IF(H$3&gt;A4remlife,A4acvalue-SUM($F115:G115),IF(A4remlife="N/A","n/a",A4acvalue/A4remlife))</f>
        <v>54.459272408963585</v>
      </c>
      <c r="I115" s="154">
        <f>IF(I$3&gt;A4remlife,A4acvalue-SUM($F115:H115),IF(A4remlife="N/A","n/a",A4acvalue/A4remlife))</f>
        <v>54.459272408963585</v>
      </c>
      <c r="J115" s="154">
        <f>IF(J$3&gt;A4remlife,A4acvalue-SUM($F115:I115),IF(A4remlife="N/A","n/a",A4acvalue/A4remlife))</f>
        <v>54.459272408963585</v>
      </c>
      <c r="K115" s="154">
        <f>IF(K$3&gt;A4remlife,A4acvalue-SUM($F115:J115),IF(A4remlife="N/A","n/a",A4acvalue/A4remlife))</f>
        <v>54.459272408963585</v>
      </c>
      <c r="L115" s="154">
        <f>IF(L$3&gt;A4remlife,A4acvalue-SUM($F115:K115),IF(A4remlife="N/A","n/a",A4acvalue/A4remlife))</f>
        <v>54.459272408963585</v>
      </c>
      <c r="M115" s="154">
        <f>IF(M$3&gt;A4remlife,A4acvalue-SUM($F115:L115),IF(A4remlife="N/A","n/a",A4acvalue/A4remlife))</f>
        <v>54.459272408963585</v>
      </c>
      <c r="N115" s="154">
        <f>IF(N$3&gt;A4remlife,A4acvalue-SUM($F115:M115),IF(A4remlife="N/A","n/a",A4acvalue/A4remlife))</f>
        <v>54.459272408963585</v>
      </c>
      <c r="O115" s="154">
        <f>IF(O$3&gt;A4remlife,A4acvalue-SUM($F115:N115),IF(A4remlife="N/A","n/a",A4acvalue/A4remlife))</f>
        <v>54.459272408963585</v>
      </c>
      <c r="P115" s="154">
        <f>IF(P$3&gt;A4remlife,A4acvalue-SUM($F115:O115),IF(A4remlife="N/A","n/a",A4acvalue/A4remlife))</f>
        <v>54.459272408963585</v>
      </c>
      <c r="Q115" s="154">
        <f>IF(Q$3&gt;A4remlife,A4acvalue-SUM($F115:P115),IF(A4remlife="N/A","n/a",A4acvalue/A4remlife))</f>
        <v>54.459272408963585</v>
      </c>
      <c r="R115" s="154">
        <f>IF(R$3&gt;A4remlife,A4acvalue-SUM($F115:Q115),IF(A4remlife="N/A","n/a",A4acvalue/A4remlife))</f>
        <v>54.459272408963585</v>
      </c>
      <c r="S115" s="154">
        <f>IF(S$3&gt;A4remlife,A4acvalue-SUM($F115:R115),IF(A4remlife="N/A","n/a",A4acvalue/A4remlife))</f>
        <v>54.459272408963585</v>
      </c>
      <c r="T115" s="154">
        <f>IF(T$3&gt;A4remlife,A4acvalue-SUM($F115:S115),IF(A4remlife="N/A","n/a",A4acvalue/A4remlife))</f>
        <v>54.459272408963585</v>
      </c>
      <c r="U115" s="154">
        <f>IF(U$3&gt;A4remlife,A4acvalue-SUM($F115:T115),IF(A4remlife="N/A","n/a",A4acvalue/A4remlife))</f>
        <v>54.459272408963585</v>
      </c>
      <c r="V115" s="154">
        <f>IF(V$3&gt;A4remlife,A4acvalue-SUM($F115:U115),IF(A4remlife="N/A","n/a",A4acvalue/A4remlife))</f>
        <v>54.459272408963585</v>
      </c>
      <c r="W115" s="154">
        <f>IF(W$3&gt;A4remlife,A4acvalue-SUM($F115:V115),IF(A4remlife="N/A","n/a",A4acvalue/A4remlife))</f>
        <v>54.459272408963585</v>
      </c>
      <c r="X115" s="154">
        <f>IF(X$3&gt;A4remlife,A4acvalue-SUM($F115:W115),IF(A4remlife="N/A","n/a",A4acvalue/A4remlife))</f>
        <v>54.459272408963585</v>
      </c>
      <c r="Y115" s="154">
        <f>IF(Y$3&gt;A4remlife,A4acvalue-SUM($F115:X115),IF(A4remlife="N/A","n/a",A4acvalue/A4remlife))</f>
        <v>54.459272408963585</v>
      </c>
      <c r="Z115" s="154">
        <f>IF(Z$3&gt;A4remlife,A4acvalue-SUM($F115:Y115),IF(A4remlife="N/A","n/a",A4acvalue/A4remlife))</f>
        <v>54.459272408963585</v>
      </c>
      <c r="AA115" s="154">
        <f>IF(AA$3&gt;A4remlife,A4acvalue-SUM($F115:Z115),IF(A4remlife="N/A","n/a",A4acvalue/A4remlife))</f>
        <v>54.459272408963585</v>
      </c>
      <c r="AB115" s="154">
        <f>IF(AB$3&gt;A4remlife,A4acvalue-SUM($F115:AA115),IF(A4remlife="N/A","n/a",A4acvalue/A4remlife))</f>
        <v>54.459272408963585</v>
      </c>
      <c r="AC115" s="154">
        <f>IF(AC$3&gt;A4remlife,A4acvalue-SUM($F115:AB115),IF(A4remlife="N/A","n/a",A4acvalue/A4remlife))</f>
        <v>54.459272408963585</v>
      </c>
      <c r="AD115" s="154">
        <f>IF(AD$3&gt;A4remlife,A4acvalue-SUM($F115:AC115),IF(A4remlife="N/A","n/a",A4acvalue/A4remlife))</f>
        <v>54.459272408963585</v>
      </c>
      <c r="AE115" s="154">
        <f>IF(AE$3&gt;A4remlife,A4acvalue-SUM($F115:AD115),IF(A4remlife="N/A","n/a",A4acvalue/A4remlife))</f>
        <v>54.459272408963585</v>
      </c>
      <c r="AF115" s="154">
        <f>IF(AF$3&gt;A4remlife,A4acvalue-SUM($F115:AE115),IF(A4remlife="N/A","n/a",A4acvalue/A4remlife))</f>
        <v>54.459272408963585</v>
      </c>
      <c r="AG115" s="154">
        <f>IF(AG$3&gt;A4remlife,A4acvalue-SUM($F115:AF115),IF(A4remlife="N/A","n/a",A4acvalue/A4remlife))</f>
        <v>54.459272408963585</v>
      </c>
      <c r="AH115" s="154">
        <f>IF(AH$3&gt;A4remlife,A4acvalue-SUM($F115:AG115),IF(A4remlife="N/A","n/a",A4acvalue/A4remlife))</f>
        <v>54.459272408963585</v>
      </c>
      <c r="AI115" s="154">
        <f>IF(AI$3&gt;A4remlife,A4acvalue-SUM($F115:AH115),IF(A4remlife="N/A","n/a",A4acvalue/A4remlife))</f>
        <v>30.497192549019246</v>
      </c>
      <c r="AJ115" s="154">
        <f>IF(AJ$3&gt;A4remlife,A4acvalue-SUM($F115:AI115),IF(A4remlife="N/A","n/a",A4acvalue/A4remlife))</f>
        <v>0</v>
      </c>
      <c r="AK115" s="154">
        <f>IF(AK$3&gt;A4remlife,A4acvalue-SUM($F115:AJ115),IF(A4remlife="N/A","n/a",A4acvalue/A4remlife))</f>
        <v>0</v>
      </c>
      <c r="AL115" s="154">
        <f>IF(AL$3&gt;A4remlife,A4acvalue-SUM($F115:AK115),IF(A4remlife="N/A","n/a",A4acvalue/A4remlife))</f>
        <v>0</v>
      </c>
      <c r="AM115" s="154">
        <f>IF(AM$3&gt;A4remlife,A4acvalue-SUM($F115:AL115),IF(A4remlife="N/A","n/a",A4acvalue/A4remlife))</f>
        <v>0</v>
      </c>
      <c r="AN115" s="154">
        <f>IF(AN$3&gt;A4remlife,A4acvalue-SUM($F115:AM115),IF(A4remlife="N/A","n/a",A4acvalue/A4remlife))</f>
        <v>0</v>
      </c>
      <c r="AO115" s="154">
        <f>IF(AO$3&gt;A4remlife,A4acvalue-SUM($F115:AN115),IF(A4remlife="N/A","n/a",A4acvalue/A4remlife))</f>
        <v>0</v>
      </c>
      <c r="AP115" s="154">
        <f>IF(AP$3&gt;A4remlife,A4acvalue-SUM($F115:AO115),IF(A4remlife="N/A","n/a",A4acvalue/A4remlife))</f>
        <v>0</v>
      </c>
      <c r="AQ115" s="154">
        <f>IF(AQ$3&gt;A4remlife,A4acvalue-SUM($F115:AP115),IF(A4remlife="N/A","n/a",A4acvalue/A4remlife))</f>
        <v>0</v>
      </c>
      <c r="AR115" s="154">
        <f>IF(AR$3&gt;A4remlife,A4acvalue-SUM($F115:AQ115),IF(A4remlife="N/A","n/a",A4acvalue/A4remlife))</f>
        <v>0</v>
      </c>
      <c r="AS115" s="154">
        <f>IF(AS$3&gt;A4remlife,A4acvalue-SUM($F115:AR115),IF(A4remlife="N/A","n/a",A4acvalue/A4remlife))</f>
        <v>0</v>
      </c>
      <c r="AT115" s="154">
        <f>IF(AT$3&gt;A4remlife,A4acvalue-SUM($F115:AS115),IF(A4remlife="N/A","n/a",A4acvalue/A4remlife))</f>
        <v>0</v>
      </c>
      <c r="AU115" s="154">
        <f>IF(AU$3&gt;A4remlife,A4acvalue-SUM($F115:AT115),IF(A4remlife="N/A","n/a",A4acvalue/A4remlife))</f>
        <v>0</v>
      </c>
      <c r="AV115" s="154">
        <f>IF(AV$3&gt;A4remlife,A4acvalue-SUM($F115:AU115),IF(A4remlife="N/A","n/a",A4acvalue/A4remlife))</f>
        <v>0</v>
      </c>
      <c r="AW115" s="154">
        <f>IF(AW$3&gt;A4remlife,A4acvalue-SUM($F115:AV115),IF(A4remlife="N/A","n/a",A4acvalue/A4remlife))</f>
        <v>0</v>
      </c>
      <c r="AX115" s="154">
        <f>IF(AX$3&gt;A4remlife,A4acvalue-SUM($F115:AW115),IF(A4remlife="N/A","n/a",A4acvalue/A4remlife))</f>
        <v>0</v>
      </c>
      <c r="AY115" s="154">
        <f>IF(AY$3&gt;A4remlife,A4acvalue-SUM($F115:AX115),IF(A4remlife="N/A","n/a",A4acvalue/A4remlife))</f>
        <v>0</v>
      </c>
      <c r="AZ115" s="154">
        <f>IF(AZ$3&gt;A4remlife,A4acvalue-SUM($F115:AY115),IF(A4remlife="N/A","n/a",A4acvalue/A4remlife))</f>
        <v>0</v>
      </c>
      <c r="BA115" s="154">
        <f>IF(BA$3&gt;A4remlife,A4acvalue-SUM($F115:AZ115),IF(A4remlife="N/A","n/a",A4acvalue/A4remlife))</f>
        <v>0</v>
      </c>
      <c r="BB115" s="154">
        <f>IF(BB$3&gt;A4remlife,A4acvalue-SUM($F115:BA115),IF(A4remlife="N/A","n/a",A4acvalue/A4remlife))</f>
        <v>0</v>
      </c>
      <c r="BC115" s="154">
        <f>IF(BC$3&gt;A4remlife,A4acvalue-SUM($F115:BB115),IF(A4remlife="N/A","n/a",A4acvalue/A4remlife))</f>
        <v>0</v>
      </c>
      <c r="BD115" s="154">
        <f>IF(BD$3&gt;A4remlife,A4acvalue-SUM($F115:BC115),IF(A4remlife="N/A","n/a",A4acvalue/A4remlife))</f>
        <v>0</v>
      </c>
      <c r="BE115" s="154">
        <f>IF(BE$3&gt;A4remlife,A4acvalue-SUM($F115:BD115),IF(A4remlife="N/A","n/a",A4acvalue/A4remlife))</f>
        <v>0</v>
      </c>
      <c r="BF115" s="154">
        <f>IF(BF$3&gt;A4remlife,A4acvalue-SUM($F115:BE115),IF(A4remlife="N/A","n/a",A4acvalue/A4remlife))</f>
        <v>0</v>
      </c>
      <c r="BG115" s="154">
        <f>IF(BG$3&gt;A4remlife,A4acvalue-SUM($F115:BF115),IF(A4remlife="N/A","n/a",A4acvalue/A4remlife))</f>
        <v>0</v>
      </c>
      <c r="BH115" s="154">
        <f>IF(BH$3&gt;A4remlife,A4acvalue-SUM($F115:BG115),IF(A4remlife="N/A","n/a",A4acvalue/A4remlife))</f>
        <v>0</v>
      </c>
      <c r="BI115" s="154">
        <f>IF(BI$3&gt;A4remlife,A4acvalue-SUM($F115:BH115),IF(A4remlife="N/A","n/a",A4acvalue/A4remlife))</f>
        <v>0</v>
      </c>
      <c r="BJ115" s="14"/>
      <c r="BK115" s="14"/>
      <c r="BL115" s="14"/>
      <c r="BM115" s="14"/>
      <c r="BN115" s="14"/>
      <c r="BO115" s="14"/>
      <c r="BP115" s="14"/>
      <c r="BQ115" s="14"/>
      <c r="BR115" s="14"/>
      <c r="BS115" s="14"/>
      <c r="BT115" s="14"/>
      <c r="BU115" s="14"/>
      <c r="BV115" s="14"/>
      <c r="BW115" s="14"/>
      <c r="BX115" s="14"/>
      <c r="BY115" s="14"/>
      <c r="BZ115" s="14"/>
      <c r="CA115" s="410"/>
      <c r="CB115" s="410"/>
      <c r="CC115" s="410"/>
      <c r="CD115" s="410"/>
      <c r="CE115" s="410"/>
      <c r="CF115" s="410"/>
      <c r="CG115" s="410"/>
      <c r="CH115" s="410"/>
      <c r="CI115" s="410"/>
      <c r="CJ115" s="410"/>
      <c r="CK115" s="410"/>
      <c r="CL115" s="410"/>
      <c r="CM115" s="410"/>
      <c r="CN115" s="410"/>
      <c r="CO115" s="410"/>
      <c r="CP115" s="410"/>
      <c r="CQ115" s="410"/>
      <c r="CR115" s="410"/>
      <c r="CS115" s="410"/>
      <c r="CT115" s="410"/>
      <c r="CU115" s="410"/>
      <c r="CV115" s="410"/>
      <c r="CW115" s="410"/>
      <c r="CX115" s="410"/>
      <c r="CY115" s="410"/>
      <c r="CZ115" s="410"/>
      <c r="DA115" s="410"/>
      <c r="DB115" s="410"/>
      <c r="DC115" s="410"/>
      <c r="DD115" s="410"/>
      <c r="DE115" s="410"/>
      <c r="DF115" s="410"/>
      <c r="DG115" s="410"/>
      <c r="DH115" s="410"/>
      <c r="DI115" s="410"/>
      <c r="DJ115" s="410"/>
      <c r="DK115" s="410"/>
      <c r="DL115" s="410"/>
      <c r="DM115" s="410"/>
      <c r="DN115" s="410"/>
      <c r="DO115" s="410"/>
      <c r="DP115" s="410"/>
      <c r="DQ115" s="410"/>
      <c r="DR115" s="410"/>
      <c r="DS115" s="410"/>
      <c r="DT115" s="410"/>
      <c r="DU115" s="410"/>
      <c r="DV115" s="410"/>
      <c r="DW115" s="410"/>
      <c r="DX115" s="410"/>
      <c r="DY115" s="410"/>
      <c r="DZ115" s="410"/>
      <c r="EA115" s="410"/>
      <c r="EB115" s="410"/>
      <c r="EC115" s="410"/>
      <c r="ED115" s="410"/>
      <c r="EE115" s="410"/>
      <c r="EF115" s="410"/>
      <c r="EG115" s="410"/>
      <c r="EH115" s="410"/>
      <c r="EI115" s="410"/>
      <c r="EJ115" s="410"/>
      <c r="EK115" s="410"/>
      <c r="EL115" s="410"/>
      <c r="EM115" s="410"/>
      <c r="EN115" s="410"/>
      <c r="EO115" s="410"/>
      <c r="EP115" s="410"/>
      <c r="EQ115" s="410"/>
      <c r="ER115" s="410"/>
      <c r="ES115" s="410"/>
      <c r="ET115" s="410"/>
      <c r="EU115" s="410"/>
      <c r="EV115" s="410"/>
      <c r="EW115" s="410"/>
      <c r="EX115" s="410"/>
      <c r="EY115" s="410"/>
      <c r="EZ115" s="410"/>
      <c r="FA115" s="410"/>
      <c r="FB115" s="410"/>
      <c r="FC115" s="410"/>
      <c r="FD115" s="410"/>
      <c r="FE115" s="410"/>
      <c r="FF115" s="410"/>
      <c r="FG115" s="410"/>
      <c r="FH115" s="410"/>
      <c r="FI115" s="410"/>
      <c r="FJ115" s="410"/>
      <c r="FK115" s="410"/>
      <c r="FL115" s="410"/>
      <c r="FM115" s="410"/>
      <c r="FN115" s="410"/>
      <c r="FO115" s="410"/>
      <c r="FP115" s="410"/>
      <c r="FQ115" s="410"/>
      <c r="FR115" s="410"/>
      <c r="FS115" s="410"/>
      <c r="FT115" s="410"/>
      <c r="FU115" s="410"/>
      <c r="FV115" s="410"/>
      <c r="FW115" s="410"/>
      <c r="FX115" s="410"/>
      <c r="FY115" s="410"/>
      <c r="FZ115" s="410"/>
      <c r="GA115" s="410"/>
      <c r="GB115" s="410"/>
      <c r="GC115" s="410"/>
      <c r="GD115" s="410"/>
      <c r="GE115" s="410"/>
      <c r="GF115" s="410"/>
      <c r="GG115" s="410"/>
      <c r="GH115" s="410"/>
      <c r="GI115" s="410"/>
      <c r="GJ115" s="410"/>
      <c r="GK115" s="410"/>
      <c r="GL115" s="410"/>
      <c r="GM115" s="410"/>
      <c r="GN115" s="410"/>
      <c r="GO115" s="410"/>
      <c r="GP115" s="410"/>
      <c r="GQ115" s="410"/>
      <c r="GR115" s="410"/>
      <c r="GS115" s="410"/>
      <c r="GT115" s="410"/>
      <c r="GU115" s="410"/>
      <c r="GV115" s="410"/>
      <c r="GW115" s="410"/>
      <c r="GX115" s="410"/>
      <c r="GY115" s="410"/>
      <c r="GZ115" s="410"/>
      <c r="HA115" s="410"/>
      <c r="HB115" s="410"/>
      <c r="HC115" s="410"/>
      <c r="HD115" s="410"/>
      <c r="HE115" s="410"/>
      <c r="HF115" s="410"/>
      <c r="HG115" s="410"/>
      <c r="HH115" s="410"/>
      <c r="HI115" s="410"/>
      <c r="HJ115" s="410"/>
      <c r="HK115" s="410"/>
      <c r="HL115" s="410"/>
      <c r="HM115" s="410"/>
      <c r="HN115" s="410"/>
      <c r="HO115" s="410"/>
      <c r="HP115" s="410"/>
      <c r="HQ115" s="410"/>
      <c r="HR115" s="410"/>
      <c r="HS115" s="410"/>
      <c r="HT115" s="410"/>
      <c r="HU115" s="410"/>
      <c r="HV115" s="410"/>
      <c r="HW115" s="410"/>
      <c r="HX115" s="410"/>
      <c r="HY115" s="410"/>
      <c r="HZ115" s="410"/>
      <c r="IA115" s="410"/>
      <c r="IB115" s="410"/>
      <c r="IC115" s="410"/>
      <c r="ID115" s="410"/>
      <c r="IE115" s="410"/>
      <c r="IF115" s="410"/>
      <c r="IG115" s="410"/>
      <c r="IH115" s="410"/>
      <c r="II115" s="410"/>
      <c r="IJ115" s="410"/>
      <c r="IK115" s="410"/>
      <c r="IL115" s="410"/>
      <c r="IM115" s="410"/>
      <c r="IN115" s="410"/>
      <c r="IO115" s="410"/>
      <c r="IP115" s="410"/>
      <c r="IQ115" s="410"/>
      <c r="IR115" s="410"/>
      <c r="IS115" s="410"/>
      <c r="IT115" s="410"/>
      <c r="IU115" s="410"/>
      <c r="IV115" s="410"/>
    </row>
    <row r="116" spans="1:256" s="2" customFormat="1" ht="12.75" hidden="1" customHeight="1" outlineLevel="2">
      <c r="A116" s="14"/>
      <c r="B116" s="14"/>
      <c r="C116" s="27"/>
      <c r="D116" s="413" t="s">
        <v>198</v>
      </c>
      <c r="E116" s="261">
        <v>0</v>
      </c>
      <c r="F116" s="372"/>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4"/>
      <c r="BK116" s="14"/>
      <c r="BL116" s="14"/>
      <c r="BM116" s="14"/>
      <c r="BN116" s="14"/>
      <c r="BO116" s="14"/>
      <c r="BP116" s="14"/>
      <c r="BQ116" s="14"/>
      <c r="BR116" s="14"/>
      <c r="BS116" s="14"/>
      <c r="BT116" s="14"/>
      <c r="BU116" s="14"/>
      <c r="BV116" s="14"/>
      <c r="BW116" s="14"/>
      <c r="BX116" s="14"/>
      <c r="BY116" s="14"/>
      <c r="BZ116" s="14"/>
      <c r="CA116" s="410"/>
      <c r="CB116" s="410"/>
      <c r="CC116" s="410"/>
      <c r="CD116" s="410"/>
      <c r="CE116" s="410"/>
      <c r="CF116" s="410"/>
      <c r="CG116" s="410"/>
      <c r="CH116" s="410"/>
      <c r="CI116" s="410"/>
      <c r="CJ116" s="410"/>
      <c r="CK116" s="410"/>
      <c r="CL116" s="410"/>
      <c r="CM116" s="410"/>
      <c r="CN116" s="410"/>
      <c r="CO116" s="410"/>
      <c r="CP116" s="410"/>
      <c r="CQ116" s="410"/>
      <c r="CR116" s="410"/>
      <c r="CS116" s="410"/>
      <c r="CT116" s="410"/>
      <c r="CU116" s="410"/>
      <c r="CV116" s="410"/>
      <c r="CW116" s="410"/>
      <c r="CX116" s="410"/>
      <c r="CY116" s="410"/>
      <c r="CZ116" s="410"/>
      <c r="DA116" s="410"/>
      <c r="DB116" s="410"/>
      <c r="DC116" s="410"/>
      <c r="DD116" s="410"/>
      <c r="DE116" s="410"/>
      <c r="DF116" s="410"/>
      <c r="DG116" s="410"/>
      <c r="DH116" s="410"/>
      <c r="DI116" s="410"/>
      <c r="DJ116" s="410"/>
      <c r="DK116" s="410"/>
      <c r="DL116" s="410"/>
      <c r="DM116" s="410"/>
      <c r="DN116" s="410"/>
      <c r="DO116" s="410"/>
      <c r="DP116" s="410"/>
      <c r="DQ116" s="410"/>
      <c r="DR116" s="410"/>
      <c r="DS116" s="410"/>
      <c r="DT116" s="410"/>
      <c r="DU116" s="410"/>
      <c r="DV116" s="410"/>
      <c r="DW116" s="410"/>
      <c r="DX116" s="410"/>
      <c r="DY116" s="410"/>
      <c r="DZ116" s="410"/>
      <c r="EA116" s="410"/>
      <c r="EB116" s="410"/>
      <c r="EC116" s="410"/>
      <c r="ED116" s="410"/>
      <c r="EE116" s="410"/>
      <c r="EF116" s="410"/>
      <c r="EG116" s="410"/>
      <c r="EH116" s="410"/>
      <c r="EI116" s="410"/>
      <c r="EJ116" s="410"/>
      <c r="EK116" s="410"/>
      <c r="EL116" s="410"/>
      <c r="EM116" s="410"/>
      <c r="EN116" s="410"/>
      <c r="EO116" s="410"/>
      <c r="EP116" s="410"/>
      <c r="EQ116" s="410"/>
      <c r="ER116" s="410"/>
      <c r="ES116" s="410"/>
      <c r="ET116" s="410"/>
      <c r="EU116" s="410"/>
      <c r="EV116" s="410"/>
      <c r="EW116" s="410"/>
      <c r="EX116" s="410"/>
      <c r="EY116" s="410"/>
      <c r="EZ116" s="410"/>
      <c r="FA116" s="410"/>
      <c r="FB116" s="410"/>
      <c r="FC116" s="410"/>
      <c r="FD116" s="410"/>
      <c r="FE116" s="410"/>
      <c r="FF116" s="410"/>
      <c r="FG116" s="410"/>
      <c r="FH116" s="410"/>
      <c r="FI116" s="410"/>
      <c r="FJ116" s="410"/>
      <c r="FK116" s="410"/>
      <c r="FL116" s="410"/>
      <c r="FM116" s="410"/>
      <c r="FN116" s="410"/>
      <c r="FO116" s="410"/>
      <c r="FP116" s="410"/>
      <c r="FQ116" s="410"/>
      <c r="FR116" s="410"/>
      <c r="FS116" s="410"/>
      <c r="FT116" s="410"/>
      <c r="FU116" s="410"/>
      <c r="FV116" s="410"/>
      <c r="FW116" s="410"/>
      <c r="FX116" s="410"/>
      <c r="FY116" s="410"/>
      <c r="FZ116" s="410"/>
      <c r="GA116" s="410"/>
      <c r="GB116" s="410"/>
      <c r="GC116" s="410"/>
      <c r="GD116" s="410"/>
      <c r="GE116" s="410"/>
      <c r="GF116" s="410"/>
      <c r="GG116" s="410"/>
      <c r="GH116" s="410"/>
      <c r="GI116" s="410"/>
      <c r="GJ116" s="410"/>
      <c r="GK116" s="410"/>
      <c r="GL116" s="410"/>
      <c r="GM116" s="410"/>
      <c r="GN116" s="410"/>
      <c r="GO116" s="410"/>
      <c r="GP116" s="410"/>
      <c r="GQ116" s="410"/>
      <c r="GR116" s="410"/>
      <c r="GS116" s="410"/>
      <c r="GT116" s="410"/>
      <c r="GU116" s="410"/>
      <c r="GV116" s="410"/>
      <c r="GW116" s="410"/>
      <c r="GX116" s="410"/>
      <c r="GY116" s="410"/>
      <c r="GZ116" s="410"/>
      <c r="HA116" s="410"/>
      <c r="HB116" s="410"/>
      <c r="HC116" s="410"/>
      <c r="HD116" s="410"/>
      <c r="HE116" s="410"/>
      <c r="HF116" s="410"/>
      <c r="HG116" s="410"/>
      <c r="HH116" s="410"/>
      <c r="HI116" s="410"/>
      <c r="HJ116" s="410"/>
      <c r="HK116" s="410"/>
      <c r="HL116" s="410"/>
      <c r="HM116" s="410"/>
      <c r="HN116" s="410"/>
      <c r="HO116" s="410"/>
      <c r="HP116" s="410"/>
      <c r="HQ116" s="410"/>
      <c r="HR116" s="410"/>
      <c r="HS116" s="410"/>
      <c r="HT116" s="410"/>
      <c r="HU116" s="410"/>
      <c r="HV116" s="410"/>
      <c r="HW116" s="410"/>
      <c r="HX116" s="410"/>
      <c r="HY116" s="410"/>
      <c r="HZ116" s="410"/>
      <c r="IA116" s="410"/>
      <c r="IB116" s="410"/>
      <c r="IC116" s="410"/>
      <c r="ID116" s="410"/>
      <c r="IE116" s="410"/>
      <c r="IF116" s="410"/>
      <c r="IG116" s="410"/>
      <c r="IH116" s="410"/>
      <c r="II116" s="410"/>
      <c r="IJ116" s="410"/>
      <c r="IK116" s="410"/>
      <c r="IL116" s="410"/>
      <c r="IM116" s="410"/>
      <c r="IN116" s="410"/>
      <c r="IO116" s="410"/>
      <c r="IP116" s="410"/>
      <c r="IQ116" s="410"/>
      <c r="IR116" s="410"/>
      <c r="IS116" s="410"/>
      <c r="IT116" s="410"/>
      <c r="IU116" s="410"/>
      <c r="IV116" s="410"/>
    </row>
    <row r="117" spans="1:256" s="2" customFormat="1" ht="12.75" hidden="1" customHeight="1" outlineLevel="2">
      <c r="A117" s="14"/>
      <c r="B117" s="14"/>
      <c r="C117" s="27"/>
      <c r="D117" s="413"/>
      <c r="E117" s="261">
        <v>1</v>
      </c>
      <c r="F117" s="372"/>
      <c r="G117" s="268"/>
      <c r="H117" s="155">
        <f>IF(A4stdlife="n/a","n/a",IF(H$3&gt;(A4stdlife+$E117),(Input!$G$214*(1+rvanilla)^0.5)-SUM($G117:G117),(Input!$G$214*(1+rvanilla)^0.5)/A4stdlife))</f>
        <v>7.2811555716401184</v>
      </c>
      <c r="I117" s="155">
        <f>IF(A4stdlife="n/a","n/a",IF(I$3&gt;(A4stdlife+$E117),(Input!$G$214*(1+rvanilla)^0.5)-SUM($G117:H117),(Input!$G$214*(1+rvanilla)^0.5)/A4stdlife))</f>
        <v>7.2811555716401184</v>
      </c>
      <c r="J117" s="155">
        <f>IF(A4stdlife="n/a","n/a",IF(J$3&gt;(A4stdlife+$E117),(Input!$G$214*(1+rvanilla)^0.5)-SUM($G117:I117),(Input!$G$214*(1+rvanilla)^0.5)/A4stdlife))</f>
        <v>7.2811555716401184</v>
      </c>
      <c r="K117" s="155">
        <f>IF(A4stdlife="n/a","n/a",IF(K$3&gt;(A4stdlife+$E117),(Input!$G$214*(1+rvanilla)^0.5)-SUM($G117:J117),(Input!$G$214*(1+rvanilla)^0.5)/A4stdlife))</f>
        <v>7.2811555716401184</v>
      </c>
      <c r="L117" s="155">
        <f>IF(A4stdlife="n/a","n/a",IF(L$3&gt;(A4stdlife+$E117),(Input!$G$214*(1+rvanilla)^0.5)-SUM($G117:K117),(Input!$G$214*(1+rvanilla)^0.5)/A4stdlife))</f>
        <v>7.2811555716401184</v>
      </c>
      <c r="M117" s="155">
        <f>IF(A4stdlife="n/a","n/a",IF(M$3&gt;(A4stdlife+$E117),(Input!$G$214*(1+rvanilla)^0.5)-SUM($G117:L117),(Input!$G$214*(1+rvanilla)^0.5)/A4stdlife))</f>
        <v>7.2811555716401184</v>
      </c>
      <c r="N117" s="155">
        <f>IF(A4stdlife="n/a","n/a",IF(N$3&gt;(A4stdlife+$E117),(Input!$G$214*(1+rvanilla)^0.5)-SUM($G117:M117),(Input!$G$214*(1+rvanilla)^0.5)/A4stdlife))</f>
        <v>7.2811555716401184</v>
      </c>
      <c r="O117" s="155">
        <f>IF(A4stdlife="n/a","n/a",IF(O$3&gt;(A4stdlife+$E117),(Input!$G$214*(1+rvanilla)^0.5)-SUM($G117:N117),(Input!$G$214*(1+rvanilla)^0.5)/A4stdlife))</f>
        <v>7.2811555716401184</v>
      </c>
      <c r="P117" s="155">
        <f>IF(A4stdlife="n/a","n/a",IF(P$3&gt;(A4stdlife+$E117),(Input!$G$214*(1+rvanilla)^0.5)-SUM($G117:O117),(Input!$G$214*(1+rvanilla)^0.5)/A4stdlife))</f>
        <v>7.2811555716401184</v>
      </c>
      <c r="Q117" s="155">
        <f>IF(A4stdlife="n/a","n/a",IF(Q$3&gt;(A4stdlife+$E117),(Input!$G$214*(1+rvanilla)^0.5)-SUM($G117:P117),(Input!$G$214*(1+rvanilla)^0.5)/A4stdlife))</f>
        <v>7.2811555716401184</v>
      </c>
      <c r="R117" s="155">
        <f>IF(A4stdlife="n/a","n/a",IF(R$3&gt;(A4stdlife+$E117),(Input!$G$214*(1+rvanilla)^0.5)-SUM($G117:Q117),(Input!$G$214*(1+rvanilla)^0.5)/A4stdlife))</f>
        <v>7.2811555716401184</v>
      </c>
      <c r="S117" s="155">
        <f>IF(A4stdlife="n/a","n/a",IF(S$3&gt;(A4stdlife+$E117),(Input!$G$214*(1+rvanilla)^0.5)-SUM($G117:R117),(Input!$G$214*(1+rvanilla)^0.5)/A4stdlife))</f>
        <v>7.2811555716401184</v>
      </c>
      <c r="T117" s="155">
        <f>IF(A4stdlife="n/a","n/a",IF(T$3&gt;(A4stdlife+$E117),(Input!$G$214*(1+rvanilla)^0.5)-SUM($G117:S117),(Input!$G$214*(1+rvanilla)^0.5)/A4stdlife))</f>
        <v>7.2811555716401184</v>
      </c>
      <c r="U117" s="155">
        <f>IF(A4stdlife="n/a","n/a",IF(U$3&gt;(A4stdlife+$E117),(Input!$G$214*(1+rvanilla)^0.5)-SUM($G117:T117),(Input!$G$214*(1+rvanilla)^0.5)/A4stdlife))</f>
        <v>7.2811555716401184</v>
      </c>
      <c r="V117" s="155">
        <f>IF(A4stdlife="n/a","n/a",IF(V$3&gt;(A4stdlife+$E117),(Input!$G$214*(1+rvanilla)^0.5)-SUM($G117:U117),(Input!$G$214*(1+rvanilla)^0.5)/A4stdlife))</f>
        <v>7.2811555716401184</v>
      </c>
      <c r="W117" s="155">
        <f>IF(A4stdlife="n/a","n/a",IF(W$3&gt;(A4stdlife+$E117),(Input!$G$214*(1+rvanilla)^0.5)-SUM($G117:V117),(Input!$G$214*(1+rvanilla)^0.5)/A4stdlife))</f>
        <v>7.2811555716401184</v>
      </c>
      <c r="X117" s="155">
        <f>IF(A4stdlife="n/a","n/a",IF(X$3&gt;(A4stdlife+$E117),(Input!$G$214*(1+rvanilla)^0.5)-SUM($G117:W117),(Input!$G$214*(1+rvanilla)^0.5)/A4stdlife))</f>
        <v>7.2811555716401184</v>
      </c>
      <c r="Y117" s="155">
        <f>IF(A4stdlife="n/a","n/a",IF(Y$3&gt;(A4stdlife+$E117),(Input!$G$214*(1+rvanilla)^0.5)-SUM($G117:X117),(Input!$G$214*(1+rvanilla)^0.5)/A4stdlife))</f>
        <v>7.2811555716401184</v>
      </c>
      <c r="Z117" s="155">
        <f>IF(A4stdlife="n/a","n/a",IF(Z$3&gt;(A4stdlife+$E117),(Input!$G$214*(1+rvanilla)^0.5)-SUM($G117:Y117),(Input!$G$214*(1+rvanilla)^0.5)/A4stdlife))</f>
        <v>7.2811555716401184</v>
      </c>
      <c r="AA117" s="155">
        <f>IF(A4stdlife="n/a","n/a",IF(AA$3&gt;(A4stdlife+$E117),(Input!$G$214*(1+rvanilla)^0.5)-SUM($G117:Z117),(Input!$G$214*(1+rvanilla)^0.5)/A4stdlife))</f>
        <v>7.2811555716401184</v>
      </c>
      <c r="AB117" s="155">
        <f>IF(A4stdlife="n/a","n/a",IF(AB$3&gt;(A4stdlife+$E117),(Input!$G$214*(1+rvanilla)^0.5)-SUM($G117:AA117),(Input!$G$214*(1+rvanilla)^0.5)/A4stdlife))</f>
        <v>7.2811555716401184</v>
      </c>
      <c r="AC117" s="155">
        <f>IF(A4stdlife="n/a","n/a",IF(AC$3&gt;(A4stdlife+$E117),(Input!$G$214*(1+rvanilla)^0.5)-SUM($G117:AB117),(Input!$G$214*(1+rvanilla)^0.5)/A4stdlife))</f>
        <v>7.2811555716401184</v>
      </c>
      <c r="AD117" s="155">
        <f>IF(A4stdlife="n/a","n/a",IF(AD$3&gt;(A4stdlife+$E117),(Input!$G$214*(1+rvanilla)^0.5)-SUM($G117:AC117),(Input!$G$214*(1+rvanilla)^0.5)/A4stdlife))</f>
        <v>7.2811555716401184</v>
      </c>
      <c r="AE117" s="155">
        <f>IF(A4stdlife="n/a","n/a",IF(AE$3&gt;(A4stdlife+$E117),(Input!$G$214*(1+rvanilla)^0.5)-SUM($G117:AD117),(Input!$G$214*(1+rvanilla)^0.5)/A4stdlife))</f>
        <v>7.2811555716401184</v>
      </c>
      <c r="AF117" s="155">
        <f>IF(A4stdlife="n/a","n/a",IF(AF$3&gt;(A4stdlife+$E117),(Input!$G$214*(1+rvanilla)^0.5)-SUM($G117:AE117),(Input!$G$214*(1+rvanilla)^0.5)/A4stdlife))</f>
        <v>7.2811555716401184</v>
      </c>
      <c r="AG117" s="155">
        <f>IF(A4stdlife="n/a","n/a",IF(AG$3&gt;(A4stdlife+$E117),(Input!$G$214*(1+rvanilla)^0.5)-SUM($G117:AF117),(Input!$G$214*(1+rvanilla)^0.5)/A4stdlife))</f>
        <v>7.2811555716401184</v>
      </c>
      <c r="AH117" s="155">
        <f>IF(A4stdlife="n/a","n/a",IF(AH$3&gt;(A4stdlife+$E117),(Input!$G$214*(1+rvanilla)^0.5)-SUM($G117:AG117),(Input!$G$214*(1+rvanilla)^0.5)/A4stdlife))</f>
        <v>7.2811555716401184</v>
      </c>
      <c r="AI117" s="155">
        <f>IF(A4stdlife="n/a","n/a",IF(AI$3&gt;(A4stdlife+$E117),(Input!$G$214*(1+rvanilla)^0.5)-SUM($G117:AH117),(Input!$G$214*(1+rvanilla)^0.5)/A4stdlife))</f>
        <v>7.2811555716401184</v>
      </c>
      <c r="AJ117" s="155">
        <f>IF(A4stdlife="n/a","n/a",IF(AJ$3&gt;(A4stdlife+$E117),(Input!$G$214*(1+rvanilla)^0.5)-SUM($G117:AI117),(Input!$G$214*(1+rvanilla)^0.5)/A4stdlife))</f>
        <v>7.2811555716401184</v>
      </c>
      <c r="AK117" s="155">
        <f>IF(A4stdlife="n/a","n/a",IF(AK$3&gt;(A4stdlife+$E117),(Input!$G$214*(1+rvanilla)^0.5)-SUM($G117:AJ117),(Input!$G$214*(1+rvanilla)^0.5)/A4stdlife))</f>
        <v>7.2811555716401184</v>
      </c>
      <c r="AL117" s="155">
        <f>IF(A4stdlife="n/a","n/a",IF(AL$3&gt;(A4stdlife+$E117),(Input!$G$214*(1+rvanilla)^0.5)-SUM($G117:AK117),(Input!$G$214*(1+rvanilla)^0.5)/A4stdlife))</f>
        <v>7.2811555716401184</v>
      </c>
      <c r="AM117" s="155">
        <f>IF(A4stdlife="n/a","n/a",IF(AM$3&gt;(A4stdlife+$E117),(Input!$G$214*(1+rvanilla)^0.5)-SUM($G117:AL117),(Input!$G$214*(1+rvanilla)^0.5)/A4stdlife))</f>
        <v>7.2811555716401184</v>
      </c>
      <c r="AN117" s="155">
        <f>IF(A4stdlife="n/a","n/a",IF(AN$3&gt;(A4stdlife+$E117),(Input!$G$214*(1+rvanilla)^0.5)-SUM($G117:AM117),(Input!$G$214*(1+rvanilla)^0.5)/A4stdlife))</f>
        <v>7.2811555716401184</v>
      </c>
      <c r="AO117" s="155">
        <f>IF(A4stdlife="n/a","n/a",IF(AO$3&gt;(A4stdlife+$E117),(Input!$G$214*(1+rvanilla)^0.5)-SUM($G117:AN117),(Input!$G$214*(1+rvanilla)^0.5)/A4stdlife))</f>
        <v>7.2811555716401184</v>
      </c>
      <c r="AP117" s="155">
        <f>IF(A4stdlife="n/a","n/a",IF(AP$3&gt;(A4stdlife+$E117),(Input!$G$214*(1+rvanilla)^0.5)-SUM($G117:AO117),(Input!$G$214*(1+rvanilla)^0.5)/A4stdlife))</f>
        <v>7.2811555716401184</v>
      </c>
      <c r="AQ117" s="155">
        <f>IF(A4stdlife="n/a","n/a",IF(AQ$3&gt;(A4stdlife+$E117),(Input!$G$214*(1+rvanilla)^0.5)-SUM($G117:AP117),(Input!$G$214*(1+rvanilla)^0.5)/A4stdlife))</f>
        <v>7.2811555716401184</v>
      </c>
      <c r="AR117" s="155">
        <f>IF(A4stdlife="n/a","n/a",IF(AR$3&gt;(A4stdlife+$E117),(Input!$G$214*(1+rvanilla)^0.5)-SUM($G117:AQ117),(Input!$G$214*(1+rvanilla)^0.5)/A4stdlife))</f>
        <v>7.2811555716401184</v>
      </c>
      <c r="AS117" s="155">
        <f>IF(A4stdlife="n/a","n/a",IF(AS$3&gt;(A4stdlife+$E117),(Input!$G$214*(1+rvanilla)^0.5)-SUM($G117:AR117),(Input!$G$214*(1+rvanilla)^0.5)/A4stdlife))</f>
        <v>7.2811555716401184</v>
      </c>
      <c r="AT117" s="155">
        <f>IF(A4stdlife="n/a","n/a",IF(AT$3&gt;(A4stdlife+$E117),(Input!$G$214*(1+rvanilla)^0.5)-SUM($G117:AS117),(Input!$G$214*(1+rvanilla)^0.5)/A4stdlife))</f>
        <v>7.2811555716401184</v>
      </c>
      <c r="AU117" s="155">
        <f>IF(A4stdlife="n/a","n/a",IF(AU$3&gt;(A4stdlife+$E117),(Input!$G$214*(1+rvanilla)^0.5)-SUM($G117:AT117),(Input!$G$214*(1+rvanilla)^0.5)/A4stdlife))</f>
        <v>7.2811555716401184</v>
      </c>
      <c r="AV117" s="155">
        <f>IF(A4stdlife="n/a","n/a",IF(AV$3&gt;(A4stdlife+$E117),(Input!$G$214*(1+rvanilla)^0.5)-SUM($G117:AU117),(Input!$G$214*(1+rvanilla)^0.5)/A4stdlife))</f>
        <v>1.7053025658242404E-13</v>
      </c>
      <c r="AW117" s="155">
        <f>IF(A4stdlife="n/a","n/a",IF(AW$3&gt;(A4stdlife+$E117),(Input!$G$214*(1+rvanilla)^0.5)-SUM($G117:AV117),(Input!$G$214*(1+rvanilla)^0.5)/A4stdlife))</f>
        <v>0</v>
      </c>
      <c r="AX117" s="155">
        <f>IF(A4stdlife="n/a","n/a",IF(AX$3&gt;(A4stdlife+$E117),(Input!$G$214*(1+rvanilla)^0.5)-SUM($G117:AW117),(Input!$G$214*(1+rvanilla)^0.5)/A4stdlife))</f>
        <v>0</v>
      </c>
      <c r="AY117" s="155">
        <f>IF(A4stdlife="n/a","n/a",IF(AY$3&gt;(A4stdlife+$E117),(Input!$G$214*(1+rvanilla)^0.5)-SUM($G117:AX117),(Input!$G$214*(1+rvanilla)^0.5)/A4stdlife))</f>
        <v>0</v>
      </c>
      <c r="AZ117" s="155">
        <f>IF(A4stdlife="n/a","n/a",IF(AZ$3&gt;(A4stdlife+$E117),(Input!$G$214*(1+rvanilla)^0.5)-SUM($G117:AY117),(Input!$G$214*(1+rvanilla)^0.5)/A4stdlife))</f>
        <v>0</v>
      </c>
      <c r="BA117" s="155">
        <f>IF(A4stdlife="n/a","n/a",IF(BA$3&gt;(A4stdlife+$E117),(Input!$G$214*(1+rvanilla)^0.5)-SUM($G117:AZ117),(Input!$G$214*(1+rvanilla)^0.5)/A4stdlife))</f>
        <v>0</v>
      </c>
      <c r="BB117" s="155">
        <f>IF(A4stdlife="n/a","n/a",IF(BB$3&gt;(A4stdlife+$E117),(Input!$G$214*(1+rvanilla)^0.5)-SUM($G117:BA117),(Input!$G$214*(1+rvanilla)^0.5)/A4stdlife))</f>
        <v>0</v>
      </c>
      <c r="BC117" s="155">
        <f>IF(A4stdlife="n/a","n/a",IF(BC$3&gt;(A4stdlife+$E117),(Input!$G$214*(1+rvanilla)^0.5)-SUM($G117:BB117),(Input!$G$214*(1+rvanilla)^0.5)/A4stdlife))</f>
        <v>0</v>
      </c>
      <c r="BD117" s="155">
        <f>IF(A4stdlife="n/a","n/a",IF(BD$3&gt;(A4stdlife+$E117),(Input!$G$214*(1+rvanilla)^0.5)-SUM($G117:BC117),(Input!$G$214*(1+rvanilla)^0.5)/A4stdlife))</f>
        <v>0</v>
      </c>
      <c r="BE117" s="155">
        <f>IF(A4stdlife="n/a","n/a",IF(BE$3&gt;(A4stdlife+$E117),(Input!$G$214*(1+rvanilla)^0.5)-SUM($G117:BD117),(Input!$G$214*(1+rvanilla)^0.5)/A4stdlife))</f>
        <v>0</v>
      </c>
      <c r="BF117" s="155">
        <f>IF(A4stdlife="n/a","n/a",IF(BF$3&gt;(A4stdlife+$E117),(Input!$G$214*(1+rvanilla)^0.5)-SUM($G117:BE117),(Input!$G$214*(1+rvanilla)^0.5)/A4stdlife))</f>
        <v>0</v>
      </c>
      <c r="BG117" s="155">
        <f>IF(A4stdlife="n/a","n/a",IF(BG$3&gt;(A4stdlife+$E117),(Input!$G$214*(1+rvanilla)^0.5)-SUM($G117:BF117),(Input!$G$214*(1+rvanilla)^0.5)/A4stdlife))</f>
        <v>0</v>
      </c>
      <c r="BH117" s="155">
        <f>IF(A4stdlife="n/a","n/a",IF(BH$3&gt;(A4stdlife+$E117),(Input!$G$214*(1+rvanilla)^0.5)-SUM($G117:BG117),(Input!$G$214*(1+rvanilla)^0.5)/A4stdlife))</f>
        <v>0</v>
      </c>
      <c r="BI117" s="155">
        <f>IF(A4stdlife="n/a","n/a",IF(BI$3&gt;(A4stdlife+$E117),(Input!$G$214*(1+rvanilla)^0.5)-SUM($G117:BH117),(Input!$G$214*(1+rvanilla)^0.5)/A4stdlife))</f>
        <v>0</v>
      </c>
      <c r="BJ117" s="14"/>
      <c r="BK117" s="14"/>
      <c r="BL117" s="14"/>
      <c r="BM117" s="14"/>
      <c r="BN117" s="14"/>
      <c r="BO117" s="14"/>
      <c r="BP117" s="14"/>
      <c r="BQ117" s="14"/>
      <c r="BR117" s="14"/>
      <c r="BS117" s="14"/>
      <c r="BT117" s="14"/>
      <c r="BU117" s="14"/>
      <c r="BV117" s="14"/>
      <c r="BW117" s="14"/>
      <c r="BX117" s="14"/>
      <c r="BY117" s="14"/>
      <c r="BZ117" s="14"/>
      <c r="CA117" s="410"/>
      <c r="CB117" s="410"/>
      <c r="CC117" s="410"/>
      <c r="CD117" s="410"/>
      <c r="CE117" s="410"/>
      <c r="CF117" s="410"/>
      <c r="CG117" s="410"/>
      <c r="CH117" s="410"/>
      <c r="CI117" s="410"/>
      <c r="CJ117" s="410"/>
      <c r="CK117" s="410"/>
      <c r="CL117" s="410"/>
      <c r="CM117" s="410"/>
      <c r="CN117" s="410"/>
      <c r="CO117" s="410"/>
      <c r="CP117" s="410"/>
      <c r="CQ117" s="410"/>
      <c r="CR117" s="410"/>
      <c r="CS117" s="410"/>
      <c r="CT117" s="410"/>
      <c r="CU117" s="410"/>
      <c r="CV117" s="410"/>
      <c r="CW117" s="410"/>
      <c r="CX117" s="410"/>
      <c r="CY117" s="410"/>
      <c r="CZ117" s="410"/>
      <c r="DA117" s="410"/>
      <c r="DB117" s="410"/>
      <c r="DC117" s="410"/>
      <c r="DD117" s="410"/>
      <c r="DE117" s="410"/>
      <c r="DF117" s="410"/>
      <c r="DG117" s="410"/>
      <c r="DH117" s="410"/>
      <c r="DI117" s="410"/>
      <c r="DJ117" s="410"/>
      <c r="DK117" s="410"/>
      <c r="DL117" s="410"/>
      <c r="DM117" s="410"/>
      <c r="DN117" s="410"/>
      <c r="DO117" s="410"/>
      <c r="DP117" s="410"/>
      <c r="DQ117" s="410"/>
      <c r="DR117" s="410"/>
      <c r="DS117" s="410"/>
      <c r="DT117" s="410"/>
      <c r="DU117" s="410"/>
      <c r="DV117" s="410"/>
      <c r="DW117" s="410"/>
      <c r="DX117" s="410"/>
      <c r="DY117" s="410"/>
      <c r="DZ117" s="410"/>
      <c r="EA117" s="410"/>
      <c r="EB117" s="410"/>
      <c r="EC117" s="410"/>
      <c r="ED117" s="410"/>
      <c r="EE117" s="410"/>
      <c r="EF117" s="410"/>
      <c r="EG117" s="410"/>
      <c r="EH117" s="410"/>
      <c r="EI117" s="410"/>
      <c r="EJ117" s="410"/>
      <c r="EK117" s="410"/>
      <c r="EL117" s="410"/>
      <c r="EM117" s="410"/>
      <c r="EN117" s="410"/>
      <c r="EO117" s="410"/>
      <c r="EP117" s="410"/>
      <c r="EQ117" s="410"/>
      <c r="ER117" s="410"/>
      <c r="ES117" s="410"/>
      <c r="ET117" s="410"/>
      <c r="EU117" s="410"/>
      <c r="EV117" s="410"/>
      <c r="EW117" s="410"/>
      <c r="EX117" s="410"/>
      <c r="EY117" s="410"/>
      <c r="EZ117" s="410"/>
      <c r="FA117" s="410"/>
      <c r="FB117" s="410"/>
      <c r="FC117" s="410"/>
      <c r="FD117" s="410"/>
      <c r="FE117" s="410"/>
      <c r="FF117" s="410"/>
      <c r="FG117" s="410"/>
      <c r="FH117" s="410"/>
      <c r="FI117" s="410"/>
      <c r="FJ117" s="410"/>
      <c r="FK117" s="410"/>
      <c r="FL117" s="410"/>
      <c r="FM117" s="410"/>
      <c r="FN117" s="410"/>
      <c r="FO117" s="410"/>
      <c r="FP117" s="410"/>
      <c r="FQ117" s="410"/>
      <c r="FR117" s="410"/>
      <c r="FS117" s="410"/>
      <c r="FT117" s="410"/>
      <c r="FU117" s="410"/>
      <c r="FV117" s="410"/>
      <c r="FW117" s="410"/>
      <c r="FX117" s="410"/>
      <c r="FY117" s="410"/>
      <c r="FZ117" s="410"/>
      <c r="GA117" s="410"/>
      <c r="GB117" s="410"/>
      <c r="GC117" s="410"/>
      <c r="GD117" s="410"/>
      <c r="GE117" s="410"/>
      <c r="GF117" s="410"/>
      <c r="GG117" s="410"/>
      <c r="GH117" s="410"/>
      <c r="GI117" s="410"/>
      <c r="GJ117" s="410"/>
      <c r="GK117" s="410"/>
      <c r="GL117" s="410"/>
      <c r="GM117" s="410"/>
      <c r="GN117" s="410"/>
      <c r="GO117" s="410"/>
      <c r="GP117" s="410"/>
      <c r="GQ117" s="410"/>
      <c r="GR117" s="410"/>
      <c r="GS117" s="410"/>
      <c r="GT117" s="410"/>
      <c r="GU117" s="410"/>
      <c r="GV117" s="410"/>
      <c r="GW117" s="410"/>
      <c r="GX117" s="410"/>
      <c r="GY117" s="410"/>
      <c r="GZ117" s="410"/>
      <c r="HA117" s="410"/>
      <c r="HB117" s="410"/>
      <c r="HC117" s="410"/>
      <c r="HD117" s="410"/>
      <c r="HE117" s="410"/>
      <c r="HF117" s="410"/>
      <c r="HG117" s="410"/>
      <c r="HH117" s="410"/>
      <c r="HI117" s="410"/>
      <c r="HJ117" s="410"/>
      <c r="HK117" s="410"/>
      <c r="HL117" s="410"/>
      <c r="HM117" s="410"/>
      <c r="HN117" s="410"/>
      <c r="HO117" s="410"/>
      <c r="HP117" s="410"/>
      <c r="HQ117" s="410"/>
      <c r="HR117" s="410"/>
      <c r="HS117" s="410"/>
      <c r="HT117" s="410"/>
      <c r="HU117" s="410"/>
      <c r="HV117" s="410"/>
      <c r="HW117" s="410"/>
      <c r="HX117" s="410"/>
      <c r="HY117" s="410"/>
      <c r="HZ117" s="410"/>
      <c r="IA117" s="410"/>
      <c r="IB117" s="410"/>
      <c r="IC117" s="410"/>
      <c r="ID117" s="410"/>
      <c r="IE117" s="410"/>
      <c r="IF117" s="410"/>
      <c r="IG117" s="410"/>
      <c r="IH117" s="410"/>
      <c r="II117" s="410"/>
      <c r="IJ117" s="410"/>
      <c r="IK117" s="410"/>
      <c r="IL117" s="410"/>
      <c r="IM117" s="410"/>
      <c r="IN117" s="410"/>
      <c r="IO117" s="410"/>
      <c r="IP117" s="410"/>
      <c r="IQ117" s="410"/>
      <c r="IR117" s="410"/>
      <c r="IS117" s="410"/>
      <c r="IT117" s="410"/>
      <c r="IU117" s="410"/>
      <c r="IV117" s="410"/>
    </row>
    <row r="118" spans="1:256" s="2" customFormat="1" ht="12.75" hidden="1" customHeight="1" outlineLevel="2">
      <c r="A118" s="14"/>
      <c r="B118" s="14"/>
      <c r="C118" s="27"/>
      <c r="D118" s="413"/>
      <c r="E118" s="261">
        <v>2</v>
      </c>
      <c r="F118" s="372"/>
      <c r="G118" s="269"/>
      <c r="H118" s="270"/>
      <c r="I118" s="155">
        <f>IF(A4stdlife="n/a","n/a",IF(I$3&gt;(A4stdlife+$E118),(Input!$H$214*(1+rvanilla)^0.5)-SUM($H118:H118),(Input!$H$214*(1+rvanilla)^0.5)/A4stdlife))</f>
        <v>3.1695876381742609</v>
      </c>
      <c r="J118" s="155">
        <f>IF(A4stdlife="n/a","n/a",IF(J$3&gt;(A4stdlife+$E118),(Input!$H$214*(1+rvanilla)^0.5)-SUM($H118:I118),(Input!$H$214*(1+rvanilla)^0.5)/A4stdlife))</f>
        <v>3.1695876381742609</v>
      </c>
      <c r="K118" s="155">
        <f>IF(A4stdlife="n/a","n/a",IF(K$3&gt;(A4stdlife+$E118),(Input!$H$214*(1+rvanilla)^0.5)-SUM($H118:J118),(Input!$H$214*(1+rvanilla)^0.5)/A4stdlife))</f>
        <v>3.1695876381742609</v>
      </c>
      <c r="L118" s="155">
        <f>IF(A4stdlife="n/a","n/a",IF(L$3&gt;(A4stdlife+$E118),(Input!$H$214*(1+rvanilla)^0.5)-SUM($H118:K118),(Input!$H$214*(1+rvanilla)^0.5)/A4stdlife))</f>
        <v>3.1695876381742609</v>
      </c>
      <c r="M118" s="155">
        <f>IF(A4stdlife="n/a","n/a",IF(M$3&gt;(A4stdlife+$E118),(Input!$H$214*(1+rvanilla)^0.5)-SUM($H118:L118),(Input!$H$214*(1+rvanilla)^0.5)/A4stdlife))</f>
        <v>3.1695876381742609</v>
      </c>
      <c r="N118" s="155">
        <f>IF(A4stdlife="n/a","n/a",IF(N$3&gt;(A4stdlife+$E118),(Input!$H$214*(1+rvanilla)^0.5)-SUM($H118:M118),(Input!$H$214*(1+rvanilla)^0.5)/A4stdlife))</f>
        <v>3.1695876381742609</v>
      </c>
      <c r="O118" s="155">
        <f>IF(A4stdlife="n/a","n/a",IF(O$3&gt;(A4stdlife+$E118),(Input!$H$214*(1+rvanilla)^0.5)-SUM($H118:N118),(Input!$H$214*(1+rvanilla)^0.5)/A4stdlife))</f>
        <v>3.1695876381742609</v>
      </c>
      <c r="P118" s="155">
        <f>IF(A4stdlife="n/a","n/a",IF(P$3&gt;(A4stdlife+$E118),(Input!$H$214*(1+rvanilla)^0.5)-SUM($H118:O118),(Input!$H$214*(1+rvanilla)^0.5)/A4stdlife))</f>
        <v>3.1695876381742609</v>
      </c>
      <c r="Q118" s="155">
        <f>IF(A4stdlife="n/a","n/a",IF(Q$3&gt;(A4stdlife+$E118),(Input!$H$214*(1+rvanilla)^0.5)-SUM($H118:P118),(Input!$H$214*(1+rvanilla)^0.5)/A4stdlife))</f>
        <v>3.1695876381742609</v>
      </c>
      <c r="R118" s="155">
        <f>IF(A4stdlife="n/a","n/a",IF(R$3&gt;(A4stdlife+$E118),(Input!$H$214*(1+rvanilla)^0.5)-SUM($H118:Q118),(Input!$H$214*(1+rvanilla)^0.5)/A4stdlife))</f>
        <v>3.1695876381742609</v>
      </c>
      <c r="S118" s="155">
        <f>IF(A4stdlife="n/a","n/a",IF(S$3&gt;(A4stdlife+$E118),(Input!$H$214*(1+rvanilla)^0.5)-SUM($H118:R118),(Input!$H$214*(1+rvanilla)^0.5)/A4stdlife))</f>
        <v>3.1695876381742609</v>
      </c>
      <c r="T118" s="155">
        <f>IF(A4stdlife="n/a","n/a",IF(T$3&gt;(A4stdlife+$E118),(Input!$H$214*(1+rvanilla)^0.5)-SUM($H118:S118),(Input!$H$214*(1+rvanilla)^0.5)/A4stdlife))</f>
        <v>3.1695876381742609</v>
      </c>
      <c r="U118" s="155">
        <f>IF(A4stdlife="n/a","n/a",IF(U$3&gt;(A4stdlife+$E118),(Input!$H$214*(1+rvanilla)^0.5)-SUM($H118:T118),(Input!$H$214*(1+rvanilla)^0.5)/A4stdlife))</f>
        <v>3.1695876381742609</v>
      </c>
      <c r="V118" s="155">
        <f>IF(A4stdlife="n/a","n/a",IF(V$3&gt;(A4stdlife+$E118),(Input!$H$214*(1+rvanilla)^0.5)-SUM($H118:U118),(Input!$H$214*(1+rvanilla)^0.5)/A4stdlife))</f>
        <v>3.1695876381742609</v>
      </c>
      <c r="W118" s="155">
        <f>IF(A4stdlife="n/a","n/a",IF(W$3&gt;(A4stdlife+$E118),(Input!$H$214*(1+rvanilla)^0.5)-SUM($H118:V118),(Input!$H$214*(1+rvanilla)^0.5)/A4stdlife))</f>
        <v>3.1695876381742609</v>
      </c>
      <c r="X118" s="155">
        <f>IF(A4stdlife="n/a","n/a",IF(X$3&gt;(A4stdlife+$E118),(Input!$H$214*(1+rvanilla)^0.5)-SUM($H118:W118),(Input!$H$214*(1+rvanilla)^0.5)/A4stdlife))</f>
        <v>3.1695876381742609</v>
      </c>
      <c r="Y118" s="155">
        <f>IF(A4stdlife="n/a","n/a",IF(Y$3&gt;(A4stdlife+$E118),(Input!$H$214*(1+rvanilla)^0.5)-SUM($H118:X118),(Input!$H$214*(1+rvanilla)^0.5)/A4stdlife))</f>
        <v>3.1695876381742609</v>
      </c>
      <c r="Z118" s="155">
        <f>IF(A4stdlife="n/a","n/a",IF(Z$3&gt;(A4stdlife+$E118),(Input!$H$214*(1+rvanilla)^0.5)-SUM($H118:Y118),(Input!$H$214*(1+rvanilla)^0.5)/A4stdlife))</f>
        <v>3.1695876381742609</v>
      </c>
      <c r="AA118" s="155">
        <f>IF(A4stdlife="n/a","n/a",IF(AA$3&gt;(A4stdlife+$E118),(Input!$H$214*(1+rvanilla)^0.5)-SUM($H118:Z118),(Input!$H$214*(1+rvanilla)^0.5)/A4stdlife))</f>
        <v>3.1695876381742609</v>
      </c>
      <c r="AB118" s="155">
        <f>IF(A4stdlife="n/a","n/a",IF(AB$3&gt;(A4stdlife+$E118),(Input!$H$214*(1+rvanilla)^0.5)-SUM($H118:AA118),(Input!$H$214*(1+rvanilla)^0.5)/A4stdlife))</f>
        <v>3.1695876381742609</v>
      </c>
      <c r="AC118" s="155">
        <f>IF(A4stdlife="n/a","n/a",IF(AC$3&gt;(A4stdlife+$E118),(Input!$H$214*(1+rvanilla)^0.5)-SUM($H118:AB118),(Input!$H$214*(1+rvanilla)^0.5)/A4stdlife))</f>
        <v>3.1695876381742609</v>
      </c>
      <c r="AD118" s="155">
        <f>IF(A4stdlife="n/a","n/a",IF(AD$3&gt;(A4stdlife+$E118),(Input!$H$214*(1+rvanilla)^0.5)-SUM($H118:AC118),(Input!$H$214*(1+rvanilla)^0.5)/A4stdlife))</f>
        <v>3.1695876381742609</v>
      </c>
      <c r="AE118" s="155">
        <f>IF(A4stdlife="n/a","n/a",IF(AE$3&gt;(A4stdlife+$E118),(Input!$H$214*(1+rvanilla)^0.5)-SUM($H118:AD118),(Input!$H$214*(1+rvanilla)^0.5)/A4stdlife))</f>
        <v>3.1695876381742609</v>
      </c>
      <c r="AF118" s="155">
        <f>IF(A4stdlife="n/a","n/a",IF(AF$3&gt;(A4stdlife+$E118),(Input!$H$214*(1+rvanilla)^0.5)-SUM($H118:AE118),(Input!$H$214*(1+rvanilla)^0.5)/A4stdlife))</f>
        <v>3.1695876381742609</v>
      </c>
      <c r="AG118" s="155">
        <f>IF(A4stdlife="n/a","n/a",IF(AG$3&gt;(A4stdlife+$E118),(Input!$H$214*(1+rvanilla)^0.5)-SUM($H118:AF118),(Input!$H$214*(1+rvanilla)^0.5)/A4stdlife))</f>
        <v>3.1695876381742609</v>
      </c>
      <c r="AH118" s="155">
        <f>IF(A4stdlife="n/a","n/a",IF(AH$3&gt;(A4stdlife+$E118),(Input!$H$214*(1+rvanilla)^0.5)-SUM($H118:AG118),(Input!$H$214*(1+rvanilla)^0.5)/A4stdlife))</f>
        <v>3.1695876381742609</v>
      </c>
      <c r="AI118" s="155">
        <f>IF(A4stdlife="n/a","n/a",IF(AI$3&gt;(A4stdlife+$E118),(Input!$H$214*(1+rvanilla)^0.5)-SUM($H118:AH118),(Input!$H$214*(1+rvanilla)^0.5)/A4stdlife))</f>
        <v>3.1695876381742609</v>
      </c>
      <c r="AJ118" s="155">
        <f>IF(A4stdlife="n/a","n/a",IF(AJ$3&gt;(A4stdlife+$E118),(Input!$H$214*(1+rvanilla)^0.5)-SUM($H118:AI118),(Input!$H$214*(1+rvanilla)^0.5)/A4stdlife))</f>
        <v>3.1695876381742609</v>
      </c>
      <c r="AK118" s="155">
        <f>IF(A4stdlife="n/a","n/a",IF(AK$3&gt;(A4stdlife+$E118),(Input!$H$214*(1+rvanilla)^0.5)-SUM($H118:AJ118),(Input!$H$214*(1+rvanilla)^0.5)/A4stdlife))</f>
        <v>3.1695876381742609</v>
      </c>
      <c r="AL118" s="155">
        <f>IF(A4stdlife="n/a","n/a",IF(AL$3&gt;(A4stdlife+$E118),(Input!$H$214*(1+rvanilla)^0.5)-SUM($H118:AK118),(Input!$H$214*(1+rvanilla)^0.5)/A4stdlife))</f>
        <v>3.1695876381742609</v>
      </c>
      <c r="AM118" s="155">
        <f>IF(A4stdlife="n/a","n/a",IF(AM$3&gt;(A4stdlife+$E118),(Input!$H$214*(1+rvanilla)^0.5)-SUM($H118:AL118),(Input!$H$214*(1+rvanilla)^0.5)/A4stdlife))</f>
        <v>3.1695876381742609</v>
      </c>
      <c r="AN118" s="155">
        <f>IF(A4stdlife="n/a","n/a",IF(AN$3&gt;(A4stdlife+$E118),(Input!$H$214*(1+rvanilla)^0.5)-SUM($H118:AM118),(Input!$H$214*(1+rvanilla)^0.5)/A4stdlife))</f>
        <v>3.1695876381742609</v>
      </c>
      <c r="AO118" s="155">
        <f>IF(A4stdlife="n/a","n/a",IF(AO$3&gt;(A4stdlife+$E118),(Input!$H$214*(1+rvanilla)^0.5)-SUM($H118:AN118),(Input!$H$214*(1+rvanilla)^0.5)/A4stdlife))</f>
        <v>3.1695876381742609</v>
      </c>
      <c r="AP118" s="155">
        <f>IF(A4stdlife="n/a","n/a",IF(AP$3&gt;(A4stdlife+$E118),(Input!$H$214*(1+rvanilla)^0.5)-SUM($H118:AO118),(Input!$H$214*(1+rvanilla)^0.5)/A4stdlife))</f>
        <v>3.1695876381742609</v>
      </c>
      <c r="AQ118" s="155">
        <f>IF(A4stdlife="n/a","n/a",IF(AQ$3&gt;(A4stdlife+$E118),(Input!$H$214*(1+rvanilla)^0.5)-SUM($H118:AP118),(Input!$H$214*(1+rvanilla)^0.5)/A4stdlife))</f>
        <v>3.1695876381742609</v>
      </c>
      <c r="AR118" s="155">
        <f>IF(A4stdlife="n/a","n/a",IF(AR$3&gt;(A4stdlife+$E118),(Input!$H$214*(1+rvanilla)^0.5)-SUM($H118:AQ118),(Input!$H$214*(1+rvanilla)^0.5)/A4stdlife))</f>
        <v>3.1695876381742609</v>
      </c>
      <c r="AS118" s="155">
        <f>IF(A4stdlife="n/a","n/a",IF(AS$3&gt;(A4stdlife+$E118),(Input!$H$214*(1+rvanilla)^0.5)-SUM($H118:AR118),(Input!$H$214*(1+rvanilla)^0.5)/A4stdlife))</f>
        <v>3.1695876381742609</v>
      </c>
      <c r="AT118" s="155">
        <f>IF(A4stdlife="n/a","n/a",IF(AT$3&gt;(A4stdlife+$E118),(Input!$H$214*(1+rvanilla)^0.5)-SUM($H118:AS118),(Input!$H$214*(1+rvanilla)^0.5)/A4stdlife))</f>
        <v>3.1695876381742609</v>
      </c>
      <c r="AU118" s="155">
        <f>IF(A4stdlife="n/a","n/a",IF(AU$3&gt;(A4stdlife+$E118),(Input!$H$214*(1+rvanilla)^0.5)-SUM($H118:AT118),(Input!$H$214*(1+rvanilla)^0.5)/A4stdlife))</f>
        <v>3.1695876381742609</v>
      </c>
      <c r="AV118" s="155">
        <f>IF(A4stdlife="n/a","n/a",IF(AV$3&gt;(A4stdlife+$E118),(Input!$H$214*(1+rvanilla)^0.5)-SUM($H118:AU118),(Input!$H$214*(1+rvanilla)^0.5)/A4stdlife))</f>
        <v>3.1695876381742609</v>
      </c>
      <c r="AW118" s="155">
        <f>IF(A4stdlife="n/a","n/a",IF(AW$3&gt;(A4stdlife+$E118),(Input!$H$214*(1+rvanilla)^0.5)-SUM($H118:AV118),(Input!$H$214*(1+rvanilla)^0.5)/A4stdlife))</f>
        <v>-5.6843418860808015E-14</v>
      </c>
      <c r="AX118" s="155">
        <f>IF(A4stdlife="n/a","n/a",IF(AX$3&gt;(A4stdlife+$E118),(Input!$H$214*(1+rvanilla)^0.5)-SUM($H118:AW118),(Input!$H$214*(1+rvanilla)^0.5)/A4stdlife))</f>
        <v>0</v>
      </c>
      <c r="AY118" s="155">
        <f>IF(A4stdlife="n/a","n/a",IF(AY$3&gt;(A4stdlife+$E118),(Input!$H$214*(1+rvanilla)^0.5)-SUM($H118:AX118),(Input!$H$214*(1+rvanilla)^0.5)/A4stdlife))</f>
        <v>0</v>
      </c>
      <c r="AZ118" s="155">
        <f>IF(A4stdlife="n/a","n/a",IF(AZ$3&gt;(A4stdlife+$E118),(Input!$H$214*(1+rvanilla)^0.5)-SUM($H118:AY118),(Input!$H$214*(1+rvanilla)^0.5)/A4stdlife))</f>
        <v>0</v>
      </c>
      <c r="BA118" s="155">
        <f>IF(A4stdlife="n/a","n/a",IF(BA$3&gt;(A4stdlife+$E118),(Input!$H$214*(1+rvanilla)^0.5)-SUM($H118:AZ118),(Input!$H$214*(1+rvanilla)^0.5)/A4stdlife))</f>
        <v>0</v>
      </c>
      <c r="BB118" s="155">
        <f>IF(A4stdlife="n/a","n/a",IF(BB$3&gt;(A4stdlife+$E118),(Input!$H$214*(1+rvanilla)^0.5)-SUM($H118:BA118),(Input!$H$214*(1+rvanilla)^0.5)/A4stdlife))</f>
        <v>0</v>
      </c>
      <c r="BC118" s="155">
        <f>IF(A4stdlife="n/a","n/a",IF(BC$3&gt;(A4stdlife+$E118),(Input!$H$214*(1+rvanilla)^0.5)-SUM($H118:BB118),(Input!$H$214*(1+rvanilla)^0.5)/A4stdlife))</f>
        <v>0</v>
      </c>
      <c r="BD118" s="155">
        <f>IF(A4stdlife="n/a","n/a",IF(BD$3&gt;(A4stdlife+$E118),(Input!$H$214*(1+rvanilla)^0.5)-SUM($H118:BC118),(Input!$H$214*(1+rvanilla)^0.5)/A4stdlife))</f>
        <v>0</v>
      </c>
      <c r="BE118" s="155">
        <f>IF(A4stdlife="n/a","n/a",IF(BE$3&gt;(A4stdlife+$E118),(Input!$H$214*(1+rvanilla)^0.5)-SUM($H118:BD118),(Input!$H$214*(1+rvanilla)^0.5)/A4stdlife))</f>
        <v>0</v>
      </c>
      <c r="BF118" s="155">
        <f>IF(A4stdlife="n/a","n/a",IF(BF$3&gt;(A4stdlife+$E118),(Input!$H$214*(1+rvanilla)^0.5)-SUM($H118:BE118),(Input!$H$214*(1+rvanilla)^0.5)/A4stdlife))</f>
        <v>0</v>
      </c>
      <c r="BG118" s="155">
        <f>IF(A4stdlife="n/a","n/a",IF(BG$3&gt;(A4stdlife+$E118),(Input!$H$214*(1+rvanilla)^0.5)-SUM($H118:BF118),(Input!$H$214*(1+rvanilla)^0.5)/A4stdlife))</f>
        <v>0</v>
      </c>
      <c r="BH118" s="155">
        <f>IF(A4stdlife="n/a","n/a",IF(BH$3&gt;(A4stdlife+$E118),(Input!$H$214*(1+rvanilla)^0.5)-SUM($H118:BG118),(Input!$H$214*(1+rvanilla)^0.5)/A4stdlife))</f>
        <v>0</v>
      </c>
      <c r="BI118" s="155">
        <f>IF(A4stdlife="n/a","n/a",IF(BI$3&gt;(A4stdlife+$E118),(Input!$H$214*(1+rvanilla)^0.5)-SUM($H118:BH118),(Input!$H$214*(1+rvanilla)^0.5)/A4stdlife))</f>
        <v>0</v>
      </c>
      <c r="BJ118" s="14"/>
      <c r="BK118" s="14"/>
      <c r="BL118" s="14"/>
      <c r="BM118" s="14"/>
      <c r="BN118" s="14"/>
      <c r="BO118" s="14"/>
      <c r="BP118" s="14"/>
      <c r="BQ118" s="14"/>
      <c r="BR118" s="14"/>
      <c r="BS118" s="14"/>
      <c r="BT118" s="14"/>
      <c r="BU118" s="14"/>
      <c r="BV118" s="14"/>
      <c r="BW118" s="14"/>
      <c r="BX118" s="14"/>
      <c r="BY118" s="14"/>
      <c r="BZ118" s="14"/>
      <c r="CA118" s="410"/>
      <c r="CB118" s="410"/>
      <c r="CC118" s="410"/>
      <c r="CD118" s="410"/>
      <c r="CE118" s="410"/>
      <c r="CF118" s="410"/>
      <c r="CG118" s="410"/>
      <c r="CH118" s="410"/>
      <c r="CI118" s="410"/>
      <c r="CJ118" s="410"/>
      <c r="CK118" s="410"/>
      <c r="CL118" s="410"/>
      <c r="CM118" s="410"/>
      <c r="CN118" s="410"/>
      <c r="CO118" s="410"/>
      <c r="CP118" s="410"/>
      <c r="CQ118" s="410"/>
      <c r="CR118" s="410"/>
      <c r="CS118" s="410"/>
      <c r="CT118" s="410"/>
      <c r="CU118" s="410"/>
      <c r="CV118" s="410"/>
      <c r="CW118" s="410"/>
      <c r="CX118" s="410"/>
      <c r="CY118" s="410"/>
      <c r="CZ118" s="410"/>
      <c r="DA118" s="410"/>
      <c r="DB118" s="410"/>
      <c r="DC118" s="410"/>
      <c r="DD118" s="410"/>
      <c r="DE118" s="410"/>
      <c r="DF118" s="410"/>
      <c r="DG118" s="410"/>
      <c r="DH118" s="410"/>
      <c r="DI118" s="410"/>
      <c r="DJ118" s="410"/>
      <c r="DK118" s="410"/>
      <c r="DL118" s="410"/>
      <c r="DM118" s="410"/>
      <c r="DN118" s="410"/>
      <c r="DO118" s="410"/>
      <c r="DP118" s="410"/>
      <c r="DQ118" s="410"/>
      <c r="DR118" s="410"/>
      <c r="DS118" s="410"/>
      <c r="DT118" s="410"/>
      <c r="DU118" s="410"/>
      <c r="DV118" s="410"/>
      <c r="DW118" s="410"/>
      <c r="DX118" s="410"/>
      <c r="DY118" s="410"/>
      <c r="DZ118" s="410"/>
      <c r="EA118" s="410"/>
      <c r="EB118" s="410"/>
      <c r="EC118" s="410"/>
      <c r="ED118" s="410"/>
      <c r="EE118" s="410"/>
      <c r="EF118" s="410"/>
      <c r="EG118" s="410"/>
      <c r="EH118" s="410"/>
      <c r="EI118" s="410"/>
      <c r="EJ118" s="410"/>
      <c r="EK118" s="410"/>
      <c r="EL118" s="410"/>
      <c r="EM118" s="410"/>
      <c r="EN118" s="410"/>
      <c r="EO118" s="410"/>
      <c r="EP118" s="410"/>
      <c r="EQ118" s="410"/>
      <c r="ER118" s="410"/>
      <c r="ES118" s="410"/>
      <c r="ET118" s="410"/>
      <c r="EU118" s="410"/>
      <c r="EV118" s="410"/>
      <c r="EW118" s="410"/>
      <c r="EX118" s="410"/>
      <c r="EY118" s="410"/>
      <c r="EZ118" s="410"/>
      <c r="FA118" s="410"/>
      <c r="FB118" s="410"/>
      <c r="FC118" s="410"/>
      <c r="FD118" s="410"/>
      <c r="FE118" s="410"/>
      <c r="FF118" s="410"/>
      <c r="FG118" s="410"/>
      <c r="FH118" s="410"/>
      <c r="FI118" s="410"/>
      <c r="FJ118" s="410"/>
      <c r="FK118" s="410"/>
      <c r="FL118" s="410"/>
      <c r="FM118" s="410"/>
      <c r="FN118" s="410"/>
      <c r="FO118" s="410"/>
      <c r="FP118" s="410"/>
      <c r="FQ118" s="410"/>
      <c r="FR118" s="410"/>
      <c r="FS118" s="410"/>
      <c r="FT118" s="410"/>
      <c r="FU118" s="410"/>
      <c r="FV118" s="410"/>
      <c r="FW118" s="410"/>
      <c r="FX118" s="410"/>
      <c r="FY118" s="410"/>
      <c r="FZ118" s="410"/>
      <c r="GA118" s="410"/>
      <c r="GB118" s="410"/>
      <c r="GC118" s="410"/>
      <c r="GD118" s="410"/>
      <c r="GE118" s="410"/>
      <c r="GF118" s="410"/>
      <c r="GG118" s="410"/>
      <c r="GH118" s="410"/>
      <c r="GI118" s="410"/>
      <c r="GJ118" s="410"/>
      <c r="GK118" s="410"/>
      <c r="GL118" s="410"/>
      <c r="GM118" s="410"/>
      <c r="GN118" s="410"/>
      <c r="GO118" s="410"/>
      <c r="GP118" s="410"/>
      <c r="GQ118" s="410"/>
      <c r="GR118" s="410"/>
      <c r="GS118" s="410"/>
      <c r="GT118" s="410"/>
      <c r="GU118" s="410"/>
      <c r="GV118" s="410"/>
      <c r="GW118" s="410"/>
      <c r="GX118" s="410"/>
      <c r="GY118" s="410"/>
      <c r="GZ118" s="410"/>
      <c r="HA118" s="410"/>
      <c r="HB118" s="410"/>
      <c r="HC118" s="410"/>
      <c r="HD118" s="410"/>
      <c r="HE118" s="410"/>
      <c r="HF118" s="410"/>
      <c r="HG118" s="410"/>
      <c r="HH118" s="410"/>
      <c r="HI118" s="410"/>
      <c r="HJ118" s="410"/>
      <c r="HK118" s="410"/>
      <c r="HL118" s="410"/>
      <c r="HM118" s="410"/>
      <c r="HN118" s="410"/>
      <c r="HO118" s="410"/>
      <c r="HP118" s="410"/>
      <c r="HQ118" s="410"/>
      <c r="HR118" s="410"/>
      <c r="HS118" s="410"/>
      <c r="HT118" s="410"/>
      <c r="HU118" s="410"/>
      <c r="HV118" s="410"/>
      <c r="HW118" s="410"/>
      <c r="HX118" s="410"/>
      <c r="HY118" s="410"/>
      <c r="HZ118" s="410"/>
      <c r="IA118" s="410"/>
      <c r="IB118" s="410"/>
      <c r="IC118" s="410"/>
      <c r="ID118" s="410"/>
      <c r="IE118" s="410"/>
      <c r="IF118" s="410"/>
      <c r="IG118" s="410"/>
      <c r="IH118" s="410"/>
      <c r="II118" s="410"/>
      <c r="IJ118" s="410"/>
      <c r="IK118" s="410"/>
      <c r="IL118" s="410"/>
      <c r="IM118" s="410"/>
      <c r="IN118" s="410"/>
      <c r="IO118" s="410"/>
      <c r="IP118" s="410"/>
      <c r="IQ118" s="410"/>
      <c r="IR118" s="410"/>
      <c r="IS118" s="410"/>
      <c r="IT118" s="410"/>
      <c r="IU118" s="410"/>
      <c r="IV118" s="410"/>
    </row>
    <row r="119" spans="1:256" s="2" customFormat="1" ht="12.75" hidden="1" customHeight="1" outlineLevel="2">
      <c r="A119" s="14"/>
      <c r="B119" s="14"/>
      <c r="C119" s="27"/>
      <c r="D119" s="413"/>
      <c r="E119" s="261">
        <v>3</v>
      </c>
      <c r="F119" s="372"/>
      <c r="G119" s="269"/>
      <c r="H119" s="271"/>
      <c r="I119" s="270"/>
      <c r="J119" s="155">
        <f>IF(A4stdlife="n/a","n/a",IF(J$3&gt;(A4stdlife+$E119),(Input!$I$214*(1+rvanilla)^0.5)-SUM($I119:I119),(Input!$I$214*(1+rvanilla)^0.5)/A4stdlife))</f>
        <v>2.2578614907584735</v>
      </c>
      <c r="K119" s="155">
        <f>IF(A4stdlife="n/a","n/a",IF(K$3&gt;(A4stdlife+$E119),(Input!$I$214*(1+rvanilla)^0.5)-SUM($I119:J119),(Input!$I$214*(1+rvanilla)^0.5)/A4stdlife))</f>
        <v>2.2578614907584735</v>
      </c>
      <c r="L119" s="155">
        <f>IF(A4stdlife="n/a","n/a",IF(L$3&gt;(A4stdlife+$E119),(Input!$I$214*(1+rvanilla)^0.5)-SUM($I119:K119),(Input!$I$214*(1+rvanilla)^0.5)/A4stdlife))</f>
        <v>2.2578614907584735</v>
      </c>
      <c r="M119" s="155">
        <f>IF(A4stdlife="n/a","n/a",IF(M$3&gt;(A4stdlife+$E119),(Input!$I$214*(1+rvanilla)^0.5)-SUM($I119:L119),(Input!$I$214*(1+rvanilla)^0.5)/A4stdlife))</f>
        <v>2.2578614907584735</v>
      </c>
      <c r="N119" s="155">
        <f>IF(A4stdlife="n/a","n/a",IF(N$3&gt;(A4stdlife+$E119),(Input!$I$214*(1+rvanilla)^0.5)-SUM($I119:M119),(Input!$I$214*(1+rvanilla)^0.5)/A4stdlife))</f>
        <v>2.2578614907584735</v>
      </c>
      <c r="O119" s="155">
        <f>IF(A4stdlife="n/a","n/a",IF(O$3&gt;(A4stdlife+$E119),(Input!$I$214*(1+rvanilla)^0.5)-SUM($I119:N119),(Input!$I$214*(1+rvanilla)^0.5)/A4stdlife))</f>
        <v>2.2578614907584735</v>
      </c>
      <c r="P119" s="155">
        <f>IF(A4stdlife="n/a","n/a",IF(P$3&gt;(A4stdlife+$E119),(Input!$I$214*(1+rvanilla)^0.5)-SUM($I119:O119),(Input!$I$214*(1+rvanilla)^0.5)/A4stdlife))</f>
        <v>2.2578614907584735</v>
      </c>
      <c r="Q119" s="155">
        <f>IF(A4stdlife="n/a","n/a",IF(Q$3&gt;(A4stdlife+$E119),(Input!$I$214*(1+rvanilla)^0.5)-SUM($I119:P119),(Input!$I$214*(1+rvanilla)^0.5)/A4stdlife))</f>
        <v>2.2578614907584735</v>
      </c>
      <c r="R119" s="155">
        <f>IF(A4stdlife="n/a","n/a",IF(R$3&gt;(A4stdlife+$E119),(Input!$I$214*(1+rvanilla)^0.5)-SUM($I119:Q119),(Input!$I$214*(1+rvanilla)^0.5)/A4stdlife))</f>
        <v>2.2578614907584735</v>
      </c>
      <c r="S119" s="155">
        <f>IF(A4stdlife="n/a","n/a",IF(S$3&gt;(A4stdlife+$E119),(Input!$I$214*(1+rvanilla)^0.5)-SUM($I119:R119),(Input!$I$214*(1+rvanilla)^0.5)/A4stdlife))</f>
        <v>2.2578614907584735</v>
      </c>
      <c r="T119" s="155">
        <f>IF(A4stdlife="n/a","n/a",IF(T$3&gt;(A4stdlife+$E119),(Input!$I$214*(1+rvanilla)^0.5)-SUM($I119:S119),(Input!$I$214*(1+rvanilla)^0.5)/A4stdlife))</f>
        <v>2.2578614907584735</v>
      </c>
      <c r="U119" s="155">
        <f>IF(A4stdlife="n/a","n/a",IF(U$3&gt;(A4stdlife+$E119),(Input!$I$214*(1+rvanilla)^0.5)-SUM($I119:T119),(Input!$I$214*(1+rvanilla)^0.5)/A4stdlife))</f>
        <v>2.2578614907584735</v>
      </c>
      <c r="V119" s="155">
        <f>IF(A4stdlife="n/a","n/a",IF(V$3&gt;(A4stdlife+$E119),(Input!$I$214*(1+rvanilla)^0.5)-SUM($I119:U119),(Input!$I$214*(1+rvanilla)^0.5)/A4stdlife))</f>
        <v>2.2578614907584735</v>
      </c>
      <c r="W119" s="155">
        <f>IF(A4stdlife="n/a","n/a",IF(W$3&gt;(A4stdlife+$E119),(Input!$I$214*(1+rvanilla)^0.5)-SUM($I119:V119),(Input!$I$214*(1+rvanilla)^0.5)/A4stdlife))</f>
        <v>2.2578614907584735</v>
      </c>
      <c r="X119" s="155">
        <f>IF(A4stdlife="n/a","n/a",IF(X$3&gt;(A4stdlife+$E119),(Input!$I$214*(1+rvanilla)^0.5)-SUM($I119:W119),(Input!$I$214*(1+rvanilla)^0.5)/A4stdlife))</f>
        <v>2.2578614907584735</v>
      </c>
      <c r="Y119" s="155">
        <f>IF(A4stdlife="n/a","n/a",IF(Y$3&gt;(A4stdlife+$E119),(Input!$I$214*(1+rvanilla)^0.5)-SUM($I119:X119),(Input!$I$214*(1+rvanilla)^0.5)/A4stdlife))</f>
        <v>2.2578614907584735</v>
      </c>
      <c r="Z119" s="155">
        <f>IF(A4stdlife="n/a","n/a",IF(Z$3&gt;(A4stdlife+$E119),(Input!$I$214*(1+rvanilla)^0.5)-SUM($I119:Y119),(Input!$I$214*(1+rvanilla)^0.5)/A4stdlife))</f>
        <v>2.2578614907584735</v>
      </c>
      <c r="AA119" s="155">
        <f>IF(A4stdlife="n/a","n/a",IF(AA$3&gt;(A4stdlife+$E119),(Input!$I$214*(1+rvanilla)^0.5)-SUM($I119:Z119),(Input!$I$214*(1+rvanilla)^0.5)/A4stdlife))</f>
        <v>2.2578614907584735</v>
      </c>
      <c r="AB119" s="155">
        <f>IF(A4stdlife="n/a","n/a",IF(AB$3&gt;(A4stdlife+$E119),(Input!$I$214*(1+rvanilla)^0.5)-SUM($I119:AA119),(Input!$I$214*(1+rvanilla)^0.5)/A4stdlife))</f>
        <v>2.2578614907584735</v>
      </c>
      <c r="AC119" s="155">
        <f>IF(A4stdlife="n/a","n/a",IF(AC$3&gt;(A4stdlife+$E119),(Input!$I$214*(1+rvanilla)^0.5)-SUM($I119:AB119),(Input!$I$214*(1+rvanilla)^0.5)/A4stdlife))</f>
        <v>2.2578614907584735</v>
      </c>
      <c r="AD119" s="155">
        <f>IF(A4stdlife="n/a","n/a",IF(AD$3&gt;(A4stdlife+$E119),(Input!$I$214*(1+rvanilla)^0.5)-SUM($I119:AC119),(Input!$I$214*(1+rvanilla)^0.5)/A4stdlife))</f>
        <v>2.2578614907584735</v>
      </c>
      <c r="AE119" s="155">
        <f>IF(A4stdlife="n/a","n/a",IF(AE$3&gt;(A4stdlife+$E119),(Input!$I$214*(1+rvanilla)^0.5)-SUM($I119:AD119),(Input!$I$214*(1+rvanilla)^0.5)/A4stdlife))</f>
        <v>2.2578614907584735</v>
      </c>
      <c r="AF119" s="155">
        <f>IF(A4stdlife="n/a","n/a",IF(AF$3&gt;(A4stdlife+$E119),(Input!$I$214*(1+rvanilla)^0.5)-SUM($I119:AE119),(Input!$I$214*(1+rvanilla)^0.5)/A4stdlife))</f>
        <v>2.2578614907584735</v>
      </c>
      <c r="AG119" s="155">
        <f>IF(A4stdlife="n/a","n/a",IF(AG$3&gt;(A4stdlife+$E119),(Input!$I$214*(1+rvanilla)^0.5)-SUM($I119:AF119),(Input!$I$214*(1+rvanilla)^0.5)/A4stdlife))</f>
        <v>2.2578614907584735</v>
      </c>
      <c r="AH119" s="155">
        <f>IF(A4stdlife="n/a","n/a",IF(AH$3&gt;(A4stdlife+$E119),(Input!$I$214*(1+rvanilla)^0.5)-SUM($I119:AG119),(Input!$I$214*(1+rvanilla)^0.5)/A4stdlife))</f>
        <v>2.2578614907584735</v>
      </c>
      <c r="AI119" s="155">
        <f>IF(A4stdlife="n/a","n/a",IF(AI$3&gt;(A4stdlife+$E119),(Input!$I$214*(1+rvanilla)^0.5)-SUM($I119:AH119),(Input!$I$214*(1+rvanilla)^0.5)/A4stdlife))</f>
        <v>2.2578614907584735</v>
      </c>
      <c r="AJ119" s="155">
        <f>IF(A4stdlife="n/a","n/a",IF(AJ$3&gt;(A4stdlife+$E119),(Input!$I$214*(1+rvanilla)^0.5)-SUM($I119:AI119),(Input!$I$214*(1+rvanilla)^0.5)/A4stdlife))</f>
        <v>2.2578614907584735</v>
      </c>
      <c r="AK119" s="155">
        <f>IF(A4stdlife="n/a","n/a",IF(AK$3&gt;(A4stdlife+$E119),(Input!$I$214*(1+rvanilla)^0.5)-SUM($I119:AJ119),(Input!$I$214*(1+rvanilla)^0.5)/A4stdlife))</f>
        <v>2.2578614907584735</v>
      </c>
      <c r="AL119" s="155">
        <f>IF(A4stdlife="n/a","n/a",IF(AL$3&gt;(A4stdlife+$E119),(Input!$I$214*(1+rvanilla)^0.5)-SUM($I119:AK119),(Input!$I$214*(1+rvanilla)^0.5)/A4stdlife))</f>
        <v>2.2578614907584735</v>
      </c>
      <c r="AM119" s="155">
        <f>IF(A4stdlife="n/a","n/a",IF(AM$3&gt;(A4stdlife+$E119),(Input!$I$214*(1+rvanilla)^0.5)-SUM($I119:AL119),(Input!$I$214*(1+rvanilla)^0.5)/A4stdlife))</f>
        <v>2.2578614907584735</v>
      </c>
      <c r="AN119" s="155">
        <f>IF(A4stdlife="n/a","n/a",IF(AN$3&gt;(A4stdlife+$E119),(Input!$I$214*(1+rvanilla)^0.5)-SUM($I119:AM119),(Input!$I$214*(1+rvanilla)^0.5)/A4stdlife))</f>
        <v>2.2578614907584735</v>
      </c>
      <c r="AO119" s="155">
        <f>IF(A4stdlife="n/a","n/a",IF(AO$3&gt;(A4stdlife+$E119),(Input!$I$214*(1+rvanilla)^0.5)-SUM($I119:AN119),(Input!$I$214*(1+rvanilla)^0.5)/A4stdlife))</f>
        <v>2.2578614907584735</v>
      </c>
      <c r="AP119" s="155">
        <f>IF(A4stdlife="n/a","n/a",IF(AP$3&gt;(A4stdlife+$E119),(Input!$I$214*(1+rvanilla)^0.5)-SUM($I119:AO119),(Input!$I$214*(1+rvanilla)^0.5)/A4stdlife))</f>
        <v>2.2578614907584735</v>
      </c>
      <c r="AQ119" s="155">
        <f>IF(A4stdlife="n/a","n/a",IF(AQ$3&gt;(A4stdlife+$E119),(Input!$I$214*(1+rvanilla)^0.5)-SUM($I119:AP119),(Input!$I$214*(1+rvanilla)^0.5)/A4stdlife))</f>
        <v>2.2578614907584735</v>
      </c>
      <c r="AR119" s="155">
        <f>IF(A4stdlife="n/a","n/a",IF(AR$3&gt;(A4stdlife+$E119),(Input!$I$214*(1+rvanilla)^0.5)-SUM($I119:AQ119),(Input!$I$214*(1+rvanilla)^0.5)/A4stdlife))</f>
        <v>2.2578614907584735</v>
      </c>
      <c r="AS119" s="155">
        <f>IF(A4stdlife="n/a","n/a",IF(AS$3&gt;(A4stdlife+$E119),(Input!$I$214*(1+rvanilla)^0.5)-SUM($I119:AR119),(Input!$I$214*(1+rvanilla)^0.5)/A4stdlife))</f>
        <v>2.2578614907584735</v>
      </c>
      <c r="AT119" s="155">
        <f>IF(A4stdlife="n/a","n/a",IF(AT$3&gt;(A4stdlife+$E119),(Input!$I$214*(1+rvanilla)^0.5)-SUM($I119:AS119),(Input!$I$214*(1+rvanilla)^0.5)/A4stdlife))</f>
        <v>2.2578614907584735</v>
      </c>
      <c r="AU119" s="155">
        <f>IF(A4stdlife="n/a","n/a",IF(AU$3&gt;(A4stdlife+$E119),(Input!$I$214*(1+rvanilla)^0.5)-SUM($I119:AT119),(Input!$I$214*(1+rvanilla)^0.5)/A4stdlife))</f>
        <v>2.2578614907584735</v>
      </c>
      <c r="AV119" s="155">
        <f>IF(A4stdlife="n/a","n/a",IF(AV$3&gt;(A4stdlife+$E119),(Input!$I$214*(1+rvanilla)^0.5)-SUM($I119:AU119),(Input!$I$214*(1+rvanilla)^0.5)/A4stdlife))</f>
        <v>2.2578614907584735</v>
      </c>
      <c r="AW119" s="155">
        <f>IF(A4stdlife="n/a","n/a",IF(AW$3&gt;(A4stdlife+$E119),(Input!$I$214*(1+rvanilla)^0.5)-SUM($I119:AV119),(Input!$I$214*(1+rvanilla)^0.5)/A4stdlife))</f>
        <v>2.2578614907584735</v>
      </c>
      <c r="AX119" s="155">
        <f>IF(A4stdlife="n/a","n/a",IF(AX$3&gt;(A4stdlife+$E119),(Input!$I$214*(1+rvanilla)^0.5)-SUM($I119:AW119),(Input!$I$214*(1+rvanilla)^0.5)/A4stdlife))</f>
        <v>4.2632564145606011E-14</v>
      </c>
      <c r="AY119" s="155">
        <f>IF(A4stdlife="n/a","n/a",IF(AY$3&gt;(A4stdlife+$E119),(Input!$I$214*(1+rvanilla)^0.5)-SUM($I119:AX119),(Input!$I$214*(1+rvanilla)^0.5)/A4stdlife))</f>
        <v>0</v>
      </c>
      <c r="AZ119" s="155">
        <f>IF(A4stdlife="n/a","n/a",IF(AZ$3&gt;(A4stdlife+$E119),(Input!$I$214*(1+rvanilla)^0.5)-SUM($I119:AY119),(Input!$I$214*(1+rvanilla)^0.5)/A4stdlife))</f>
        <v>0</v>
      </c>
      <c r="BA119" s="155">
        <f>IF(A4stdlife="n/a","n/a",IF(BA$3&gt;(A4stdlife+$E119),(Input!$I$214*(1+rvanilla)^0.5)-SUM($I119:AZ119),(Input!$I$214*(1+rvanilla)^0.5)/A4stdlife))</f>
        <v>0</v>
      </c>
      <c r="BB119" s="155">
        <f>IF(A4stdlife="n/a","n/a",IF(BB$3&gt;(A4stdlife+$E119),(Input!$I$214*(1+rvanilla)^0.5)-SUM($I119:BA119),(Input!$I$214*(1+rvanilla)^0.5)/A4stdlife))</f>
        <v>0</v>
      </c>
      <c r="BC119" s="155">
        <f>IF(A4stdlife="n/a","n/a",IF(BC$3&gt;(A4stdlife+$E119),(Input!$I$214*(1+rvanilla)^0.5)-SUM($I119:BB119),(Input!$I$214*(1+rvanilla)^0.5)/A4stdlife))</f>
        <v>0</v>
      </c>
      <c r="BD119" s="155">
        <f>IF(A4stdlife="n/a","n/a",IF(BD$3&gt;(A4stdlife+$E119),(Input!$I$214*(1+rvanilla)^0.5)-SUM($I119:BC119),(Input!$I$214*(1+rvanilla)^0.5)/A4stdlife))</f>
        <v>0</v>
      </c>
      <c r="BE119" s="155">
        <f>IF(A4stdlife="n/a","n/a",IF(BE$3&gt;(A4stdlife+$E119),(Input!$I$214*(1+rvanilla)^0.5)-SUM($I119:BD119),(Input!$I$214*(1+rvanilla)^0.5)/A4stdlife))</f>
        <v>0</v>
      </c>
      <c r="BF119" s="155">
        <f>IF(A4stdlife="n/a","n/a",IF(BF$3&gt;(A4stdlife+$E119),(Input!$I$214*(1+rvanilla)^0.5)-SUM($I119:BE119),(Input!$I$214*(1+rvanilla)^0.5)/A4stdlife))</f>
        <v>0</v>
      </c>
      <c r="BG119" s="155">
        <f>IF(A4stdlife="n/a","n/a",IF(BG$3&gt;(A4stdlife+$E119),(Input!$I$214*(1+rvanilla)^0.5)-SUM($I119:BF119),(Input!$I$214*(1+rvanilla)^0.5)/A4stdlife))</f>
        <v>0</v>
      </c>
      <c r="BH119" s="155">
        <f>IF(A4stdlife="n/a","n/a",IF(BH$3&gt;(A4stdlife+$E119),(Input!$I$214*(1+rvanilla)^0.5)-SUM($I119:BG119),(Input!$I$214*(1+rvanilla)^0.5)/A4stdlife))</f>
        <v>0</v>
      </c>
      <c r="BI119" s="155">
        <f>IF(A4stdlife="n/a","n/a",IF(BI$3&gt;(A4stdlife+$E119),(Input!$I$214*(1+rvanilla)^0.5)-SUM($I119:BH119),(Input!$I$214*(1+rvanilla)^0.5)/A4stdlife))</f>
        <v>0</v>
      </c>
      <c r="BJ119" s="14"/>
      <c r="BK119" s="14"/>
      <c r="BL119" s="14"/>
      <c r="BM119" s="14"/>
      <c r="BN119" s="14"/>
      <c r="BO119" s="14"/>
      <c r="BP119" s="14"/>
      <c r="BQ119" s="14"/>
      <c r="BR119" s="14"/>
      <c r="BS119" s="14"/>
      <c r="BT119" s="14"/>
      <c r="BU119" s="14"/>
      <c r="BV119" s="14"/>
      <c r="BW119" s="14"/>
      <c r="BX119" s="14"/>
      <c r="BY119" s="14"/>
      <c r="BZ119" s="14"/>
      <c r="CA119" s="410"/>
      <c r="CB119" s="410"/>
      <c r="CC119" s="410"/>
      <c r="CD119" s="410"/>
      <c r="CE119" s="410"/>
      <c r="CF119" s="410"/>
      <c r="CG119" s="410"/>
      <c r="CH119" s="410"/>
      <c r="CI119" s="410"/>
      <c r="CJ119" s="410"/>
      <c r="CK119" s="410"/>
      <c r="CL119" s="410"/>
      <c r="CM119" s="410"/>
      <c r="CN119" s="410"/>
      <c r="CO119" s="410"/>
      <c r="CP119" s="410"/>
      <c r="CQ119" s="410"/>
      <c r="CR119" s="410"/>
      <c r="CS119" s="410"/>
      <c r="CT119" s="410"/>
      <c r="CU119" s="410"/>
      <c r="CV119" s="410"/>
      <c r="CW119" s="410"/>
      <c r="CX119" s="410"/>
      <c r="CY119" s="410"/>
      <c r="CZ119" s="410"/>
      <c r="DA119" s="410"/>
      <c r="DB119" s="410"/>
      <c r="DC119" s="410"/>
      <c r="DD119" s="410"/>
      <c r="DE119" s="410"/>
      <c r="DF119" s="410"/>
      <c r="DG119" s="410"/>
      <c r="DH119" s="410"/>
      <c r="DI119" s="410"/>
      <c r="DJ119" s="410"/>
      <c r="DK119" s="410"/>
      <c r="DL119" s="410"/>
      <c r="DM119" s="410"/>
      <c r="DN119" s="410"/>
      <c r="DO119" s="410"/>
      <c r="DP119" s="410"/>
      <c r="DQ119" s="410"/>
      <c r="DR119" s="410"/>
      <c r="DS119" s="410"/>
      <c r="DT119" s="410"/>
      <c r="DU119" s="410"/>
      <c r="DV119" s="410"/>
      <c r="DW119" s="410"/>
      <c r="DX119" s="410"/>
      <c r="DY119" s="410"/>
      <c r="DZ119" s="410"/>
      <c r="EA119" s="410"/>
      <c r="EB119" s="410"/>
      <c r="EC119" s="410"/>
      <c r="ED119" s="410"/>
      <c r="EE119" s="410"/>
      <c r="EF119" s="410"/>
      <c r="EG119" s="410"/>
      <c r="EH119" s="410"/>
      <c r="EI119" s="410"/>
      <c r="EJ119" s="410"/>
      <c r="EK119" s="410"/>
      <c r="EL119" s="410"/>
      <c r="EM119" s="410"/>
      <c r="EN119" s="410"/>
      <c r="EO119" s="410"/>
      <c r="EP119" s="410"/>
      <c r="EQ119" s="410"/>
      <c r="ER119" s="410"/>
      <c r="ES119" s="410"/>
      <c r="ET119" s="410"/>
      <c r="EU119" s="410"/>
      <c r="EV119" s="410"/>
      <c r="EW119" s="410"/>
      <c r="EX119" s="410"/>
      <c r="EY119" s="410"/>
      <c r="EZ119" s="410"/>
      <c r="FA119" s="410"/>
      <c r="FB119" s="410"/>
      <c r="FC119" s="410"/>
      <c r="FD119" s="410"/>
      <c r="FE119" s="410"/>
      <c r="FF119" s="410"/>
      <c r="FG119" s="410"/>
      <c r="FH119" s="410"/>
      <c r="FI119" s="410"/>
      <c r="FJ119" s="410"/>
      <c r="FK119" s="410"/>
      <c r="FL119" s="410"/>
      <c r="FM119" s="410"/>
      <c r="FN119" s="410"/>
      <c r="FO119" s="410"/>
      <c r="FP119" s="410"/>
      <c r="FQ119" s="410"/>
      <c r="FR119" s="410"/>
      <c r="FS119" s="410"/>
      <c r="FT119" s="410"/>
      <c r="FU119" s="410"/>
      <c r="FV119" s="410"/>
      <c r="FW119" s="410"/>
      <c r="FX119" s="410"/>
      <c r="FY119" s="410"/>
      <c r="FZ119" s="410"/>
      <c r="GA119" s="410"/>
      <c r="GB119" s="410"/>
      <c r="GC119" s="410"/>
      <c r="GD119" s="410"/>
      <c r="GE119" s="410"/>
      <c r="GF119" s="410"/>
      <c r="GG119" s="410"/>
      <c r="GH119" s="410"/>
      <c r="GI119" s="410"/>
      <c r="GJ119" s="410"/>
      <c r="GK119" s="410"/>
      <c r="GL119" s="410"/>
      <c r="GM119" s="410"/>
      <c r="GN119" s="410"/>
      <c r="GO119" s="410"/>
      <c r="GP119" s="410"/>
      <c r="GQ119" s="410"/>
      <c r="GR119" s="410"/>
      <c r="GS119" s="410"/>
      <c r="GT119" s="410"/>
      <c r="GU119" s="410"/>
      <c r="GV119" s="410"/>
      <c r="GW119" s="410"/>
      <c r="GX119" s="410"/>
      <c r="GY119" s="410"/>
      <c r="GZ119" s="410"/>
      <c r="HA119" s="410"/>
      <c r="HB119" s="410"/>
      <c r="HC119" s="410"/>
      <c r="HD119" s="410"/>
      <c r="HE119" s="410"/>
      <c r="HF119" s="410"/>
      <c r="HG119" s="410"/>
      <c r="HH119" s="410"/>
      <c r="HI119" s="410"/>
      <c r="HJ119" s="410"/>
      <c r="HK119" s="410"/>
      <c r="HL119" s="410"/>
      <c r="HM119" s="410"/>
      <c r="HN119" s="410"/>
      <c r="HO119" s="410"/>
      <c r="HP119" s="410"/>
      <c r="HQ119" s="410"/>
      <c r="HR119" s="410"/>
      <c r="HS119" s="410"/>
      <c r="HT119" s="410"/>
      <c r="HU119" s="410"/>
      <c r="HV119" s="410"/>
      <c r="HW119" s="410"/>
      <c r="HX119" s="410"/>
      <c r="HY119" s="410"/>
      <c r="HZ119" s="410"/>
      <c r="IA119" s="410"/>
      <c r="IB119" s="410"/>
      <c r="IC119" s="410"/>
      <c r="ID119" s="410"/>
      <c r="IE119" s="410"/>
      <c r="IF119" s="410"/>
      <c r="IG119" s="410"/>
      <c r="IH119" s="410"/>
      <c r="II119" s="410"/>
      <c r="IJ119" s="410"/>
      <c r="IK119" s="410"/>
      <c r="IL119" s="410"/>
      <c r="IM119" s="410"/>
      <c r="IN119" s="410"/>
      <c r="IO119" s="410"/>
      <c r="IP119" s="410"/>
      <c r="IQ119" s="410"/>
      <c r="IR119" s="410"/>
      <c r="IS119" s="410"/>
      <c r="IT119" s="410"/>
      <c r="IU119" s="410"/>
      <c r="IV119" s="410"/>
    </row>
    <row r="120" spans="1:256" s="2" customFormat="1" ht="12.75" hidden="1" customHeight="1" outlineLevel="2">
      <c r="A120" s="14"/>
      <c r="B120" s="14"/>
      <c r="C120" s="27"/>
      <c r="D120" s="413"/>
      <c r="E120" s="261">
        <v>4</v>
      </c>
      <c r="F120" s="372"/>
      <c r="G120" s="269"/>
      <c r="H120" s="271"/>
      <c r="I120" s="271"/>
      <c r="J120" s="270"/>
      <c r="K120" s="155">
        <f>IF(A4stdlife="n/a","n/a",IF(K$3&gt;(A4stdlife+$E120),(Input!$J$214*(1+rvanilla)^0.5)-SUM($J120:J120),(Input!$J$214*(1+rvanilla)^0.5)/A4stdlife))</f>
        <v>2.3636878004662818</v>
      </c>
      <c r="L120" s="155">
        <f>IF(A4stdlife="n/a","n/a",IF(L$3&gt;(A4stdlife+$E120),(Input!$J$214*(1+rvanilla)^0.5)-SUM($J120:K120),(Input!$J$214*(1+rvanilla)^0.5)/A4stdlife))</f>
        <v>2.3636878004662818</v>
      </c>
      <c r="M120" s="155">
        <f>IF(A4stdlife="n/a","n/a",IF(M$3&gt;(A4stdlife+$E120),(Input!$J$214*(1+rvanilla)^0.5)-SUM($J120:L120),(Input!$J$214*(1+rvanilla)^0.5)/A4stdlife))</f>
        <v>2.3636878004662818</v>
      </c>
      <c r="N120" s="155">
        <f>IF(A4stdlife="n/a","n/a",IF(N$3&gt;(A4stdlife+$E120),(Input!$J$214*(1+rvanilla)^0.5)-SUM($J120:M120),(Input!$J$214*(1+rvanilla)^0.5)/A4stdlife))</f>
        <v>2.3636878004662818</v>
      </c>
      <c r="O120" s="155">
        <f>IF(A4stdlife="n/a","n/a",IF(O$3&gt;(A4stdlife+$E120),(Input!$J$214*(1+rvanilla)^0.5)-SUM($J120:N120),(Input!$J$214*(1+rvanilla)^0.5)/A4stdlife))</f>
        <v>2.3636878004662818</v>
      </c>
      <c r="P120" s="155">
        <f>IF(A4stdlife="n/a","n/a",IF(P$3&gt;(A4stdlife+$E120),(Input!$J$214*(1+rvanilla)^0.5)-SUM($J120:O120),(Input!$J$214*(1+rvanilla)^0.5)/A4stdlife))</f>
        <v>2.3636878004662818</v>
      </c>
      <c r="Q120" s="155">
        <f>IF(A4stdlife="n/a","n/a",IF(Q$3&gt;(A4stdlife+$E120),(Input!$J$214*(1+rvanilla)^0.5)-SUM($J120:P120),(Input!$J$214*(1+rvanilla)^0.5)/A4stdlife))</f>
        <v>2.3636878004662818</v>
      </c>
      <c r="R120" s="155">
        <f>IF(A4stdlife="n/a","n/a",IF(R$3&gt;(A4stdlife+$E120),(Input!$J$214*(1+rvanilla)^0.5)-SUM($J120:Q120),(Input!$J$214*(1+rvanilla)^0.5)/A4stdlife))</f>
        <v>2.3636878004662818</v>
      </c>
      <c r="S120" s="155">
        <f>IF(A4stdlife="n/a","n/a",IF(S$3&gt;(A4stdlife+$E120),(Input!$J$214*(1+rvanilla)^0.5)-SUM($J120:R120),(Input!$J$214*(1+rvanilla)^0.5)/A4stdlife))</f>
        <v>2.3636878004662818</v>
      </c>
      <c r="T120" s="155">
        <f>IF(A4stdlife="n/a","n/a",IF(T$3&gt;(A4stdlife+$E120),(Input!$J$214*(1+rvanilla)^0.5)-SUM($J120:S120),(Input!$J$214*(1+rvanilla)^0.5)/A4stdlife))</f>
        <v>2.3636878004662818</v>
      </c>
      <c r="U120" s="155">
        <f>IF(A4stdlife="n/a","n/a",IF(U$3&gt;(A4stdlife+$E120),(Input!$J$214*(1+rvanilla)^0.5)-SUM($J120:T120),(Input!$J$214*(1+rvanilla)^0.5)/A4stdlife))</f>
        <v>2.3636878004662818</v>
      </c>
      <c r="V120" s="155">
        <f>IF(A4stdlife="n/a","n/a",IF(V$3&gt;(A4stdlife+$E120),(Input!$J$214*(1+rvanilla)^0.5)-SUM($J120:U120),(Input!$J$214*(1+rvanilla)^0.5)/A4stdlife))</f>
        <v>2.3636878004662818</v>
      </c>
      <c r="W120" s="155">
        <f>IF(A4stdlife="n/a","n/a",IF(W$3&gt;(A4stdlife+$E120),(Input!$J$214*(1+rvanilla)^0.5)-SUM($J120:V120),(Input!$J$214*(1+rvanilla)^0.5)/A4stdlife))</f>
        <v>2.3636878004662818</v>
      </c>
      <c r="X120" s="155">
        <f>IF(A4stdlife="n/a","n/a",IF(X$3&gt;(A4stdlife+$E120),(Input!$J$214*(1+rvanilla)^0.5)-SUM($J120:W120),(Input!$J$214*(1+rvanilla)^0.5)/A4stdlife))</f>
        <v>2.3636878004662818</v>
      </c>
      <c r="Y120" s="155">
        <f>IF(A4stdlife="n/a","n/a",IF(Y$3&gt;(A4stdlife+$E120),(Input!$J$214*(1+rvanilla)^0.5)-SUM($J120:X120),(Input!$J$214*(1+rvanilla)^0.5)/A4stdlife))</f>
        <v>2.3636878004662818</v>
      </c>
      <c r="Z120" s="155">
        <f>IF(A4stdlife="n/a","n/a",IF(Z$3&gt;(A4stdlife+$E120),(Input!$J$214*(1+rvanilla)^0.5)-SUM($J120:Y120),(Input!$J$214*(1+rvanilla)^0.5)/A4stdlife))</f>
        <v>2.3636878004662818</v>
      </c>
      <c r="AA120" s="155">
        <f>IF(A4stdlife="n/a","n/a",IF(AA$3&gt;(A4stdlife+$E120),(Input!$J$214*(1+rvanilla)^0.5)-SUM($J120:Z120),(Input!$J$214*(1+rvanilla)^0.5)/A4stdlife))</f>
        <v>2.3636878004662818</v>
      </c>
      <c r="AB120" s="155">
        <f>IF(A4stdlife="n/a","n/a",IF(AB$3&gt;(A4stdlife+$E120),(Input!$J$214*(1+rvanilla)^0.5)-SUM($J120:AA120),(Input!$J$214*(1+rvanilla)^0.5)/A4stdlife))</f>
        <v>2.3636878004662818</v>
      </c>
      <c r="AC120" s="155">
        <f>IF(A4stdlife="n/a","n/a",IF(AC$3&gt;(A4stdlife+$E120),(Input!$J$214*(1+rvanilla)^0.5)-SUM($J120:AB120),(Input!$J$214*(1+rvanilla)^0.5)/A4stdlife))</f>
        <v>2.3636878004662818</v>
      </c>
      <c r="AD120" s="155">
        <f>IF(A4stdlife="n/a","n/a",IF(AD$3&gt;(A4stdlife+$E120),(Input!$J$214*(1+rvanilla)^0.5)-SUM($J120:AC120),(Input!$J$214*(1+rvanilla)^0.5)/A4stdlife))</f>
        <v>2.3636878004662818</v>
      </c>
      <c r="AE120" s="155">
        <f>IF(A4stdlife="n/a","n/a",IF(AE$3&gt;(A4stdlife+$E120),(Input!$J$214*(1+rvanilla)^0.5)-SUM($J120:AD120),(Input!$J$214*(1+rvanilla)^0.5)/A4stdlife))</f>
        <v>2.3636878004662818</v>
      </c>
      <c r="AF120" s="155">
        <f>IF(A4stdlife="n/a","n/a",IF(AF$3&gt;(A4stdlife+$E120),(Input!$J$214*(1+rvanilla)^0.5)-SUM($J120:AE120),(Input!$J$214*(1+rvanilla)^0.5)/A4stdlife))</f>
        <v>2.3636878004662818</v>
      </c>
      <c r="AG120" s="155">
        <f>IF(A4stdlife="n/a","n/a",IF(AG$3&gt;(A4stdlife+$E120),(Input!$J$214*(1+rvanilla)^0.5)-SUM($J120:AF120),(Input!$J$214*(1+rvanilla)^0.5)/A4stdlife))</f>
        <v>2.3636878004662818</v>
      </c>
      <c r="AH120" s="155">
        <f>IF(A4stdlife="n/a","n/a",IF(AH$3&gt;(A4stdlife+$E120),(Input!$J$214*(1+rvanilla)^0.5)-SUM($J120:AG120),(Input!$J$214*(1+rvanilla)^0.5)/A4stdlife))</f>
        <v>2.3636878004662818</v>
      </c>
      <c r="AI120" s="155">
        <f>IF(A4stdlife="n/a","n/a",IF(AI$3&gt;(A4stdlife+$E120),(Input!$J$214*(1+rvanilla)^0.5)-SUM($J120:AH120),(Input!$J$214*(1+rvanilla)^0.5)/A4stdlife))</f>
        <v>2.3636878004662818</v>
      </c>
      <c r="AJ120" s="155">
        <f>IF(A4stdlife="n/a","n/a",IF(AJ$3&gt;(A4stdlife+$E120),(Input!$J$214*(1+rvanilla)^0.5)-SUM($J120:AI120),(Input!$J$214*(1+rvanilla)^0.5)/A4stdlife))</f>
        <v>2.3636878004662818</v>
      </c>
      <c r="AK120" s="155">
        <f>IF(A4stdlife="n/a","n/a",IF(AK$3&gt;(A4stdlife+$E120),(Input!$J$214*(1+rvanilla)^0.5)-SUM($J120:AJ120),(Input!$J$214*(1+rvanilla)^0.5)/A4stdlife))</f>
        <v>2.3636878004662818</v>
      </c>
      <c r="AL120" s="155">
        <f>IF(A4stdlife="n/a","n/a",IF(AL$3&gt;(A4stdlife+$E120),(Input!$J$214*(1+rvanilla)^0.5)-SUM($J120:AK120),(Input!$J$214*(1+rvanilla)^0.5)/A4stdlife))</f>
        <v>2.3636878004662818</v>
      </c>
      <c r="AM120" s="155">
        <f>IF(A4stdlife="n/a","n/a",IF(AM$3&gt;(A4stdlife+$E120),(Input!$J$214*(1+rvanilla)^0.5)-SUM($J120:AL120),(Input!$J$214*(1+rvanilla)^0.5)/A4stdlife))</f>
        <v>2.3636878004662818</v>
      </c>
      <c r="AN120" s="155">
        <f>IF(A4stdlife="n/a","n/a",IF(AN$3&gt;(A4stdlife+$E120),(Input!$J$214*(1+rvanilla)^0.5)-SUM($J120:AM120),(Input!$J$214*(1+rvanilla)^0.5)/A4stdlife))</f>
        <v>2.3636878004662818</v>
      </c>
      <c r="AO120" s="155">
        <f>IF(A4stdlife="n/a","n/a",IF(AO$3&gt;(A4stdlife+$E120),(Input!$J$214*(1+rvanilla)^0.5)-SUM($J120:AN120),(Input!$J$214*(1+rvanilla)^0.5)/A4stdlife))</f>
        <v>2.3636878004662818</v>
      </c>
      <c r="AP120" s="155">
        <f>IF(A4stdlife="n/a","n/a",IF(AP$3&gt;(A4stdlife+$E120),(Input!$J$214*(1+rvanilla)^0.5)-SUM($J120:AO120),(Input!$J$214*(1+rvanilla)^0.5)/A4stdlife))</f>
        <v>2.3636878004662818</v>
      </c>
      <c r="AQ120" s="155">
        <f>IF(A4stdlife="n/a","n/a",IF(AQ$3&gt;(A4stdlife+$E120),(Input!$J$214*(1+rvanilla)^0.5)-SUM($J120:AP120),(Input!$J$214*(1+rvanilla)^0.5)/A4stdlife))</f>
        <v>2.3636878004662818</v>
      </c>
      <c r="AR120" s="155">
        <f>IF(A4stdlife="n/a","n/a",IF(AR$3&gt;(A4stdlife+$E120),(Input!$J$214*(1+rvanilla)^0.5)-SUM($J120:AQ120),(Input!$J$214*(1+rvanilla)^0.5)/A4stdlife))</f>
        <v>2.3636878004662818</v>
      </c>
      <c r="AS120" s="155">
        <f>IF(A4stdlife="n/a","n/a",IF(AS$3&gt;(A4stdlife+$E120),(Input!$J$214*(1+rvanilla)^0.5)-SUM($J120:AR120),(Input!$J$214*(1+rvanilla)^0.5)/A4stdlife))</f>
        <v>2.3636878004662818</v>
      </c>
      <c r="AT120" s="155">
        <f>IF(A4stdlife="n/a","n/a",IF(AT$3&gt;(A4stdlife+$E120),(Input!$J$214*(1+rvanilla)^0.5)-SUM($J120:AS120),(Input!$J$214*(1+rvanilla)^0.5)/A4stdlife))</f>
        <v>2.3636878004662818</v>
      </c>
      <c r="AU120" s="155">
        <f>IF(A4stdlife="n/a","n/a",IF(AU$3&gt;(A4stdlife+$E120),(Input!$J$214*(1+rvanilla)^0.5)-SUM($J120:AT120),(Input!$J$214*(1+rvanilla)^0.5)/A4stdlife))</f>
        <v>2.3636878004662818</v>
      </c>
      <c r="AV120" s="155">
        <f>IF(A4stdlife="n/a","n/a",IF(AV$3&gt;(A4stdlife+$E120),(Input!$J$214*(1+rvanilla)^0.5)-SUM($J120:AU120),(Input!$J$214*(1+rvanilla)^0.5)/A4stdlife))</f>
        <v>2.3636878004662818</v>
      </c>
      <c r="AW120" s="155">
        <f>IF(A4stdlife="n/a","n/a",IF(AW$3&gt;(A4stdlife+$E120),(Input!$J$214*(1+rvanilla)^0.5)-SUM($J120:AV120),(Input!$J$214*(1+rvanilla)^0.5)/A4stdlife))</f>
        <v>2.3636878004662818</v>
      </c>
      <c r="AX120" s="155">
        <f>IF(A4stdlife="n/a","n/a",IF(AX$3&gt;(A4stdlife+$E120),(Input!$J$214*(1+rvanilla)^0.5)-SUM($J120:AW120),(Input!$J$214*(1+rvanilla)^0.5)/A4stdlife))</f>
        <v>2.3636878004662818</v>
      </c>
      <c r="AY120" s="155">
        <f>IF(A4stdlife="n/a","n/a",IF(AY$3&gt;(A4stdlife+$E120),(Input!$J$214*(1+rvanilla)^0.5)-SUM($J120:AX120),(Input!$J$214*(1+rvanilla)^0.5)/A4stdlife))</f>
        <v>4.2632564145606011E-14</v>
      </c>
      <c r="AZ120" s="155">
        <f>IF(A4stdlife="n/a","n/a",IF(AZ$3&gt;(A4stdlife+$E120),(Input!$J$214*(1+rvanilla)^0.5)-SUM($J120:AY120),(Input!$J$214*(1+rvanilla)^0.5)/A4stdlife))</f>
        <v>0</v>
      </c>
      <c r="BA120" s="155">
        <f>IF(A4stdlife="n/a","n/a",IF(BA$3&gt;(A4stdlife+$E120),(Input!$J$214*(1+rvanilla)^0.5)-SUM($J120:AZ120),(Input!$J$214*(1+rvanilla)^0.5)/A4stdlife))</f>
        <v>0</v>
      </c>
      <c r="BB120" s="155">
        <f>IF(A4stdlife="n/a","n/a",IF(BB$3&gt;(A4stdlife+$E120),(Input!$J$214*(1+rvanilla)^0.5)-SUM($J120:BA120),(Input!$J$214*(1+rvanilla)^0.5)/A4stdlife))</f>
        <v>0</v>
      </c>
      <c r="BC120" s="155">
        <f>IF(A4stdlife="n/a","n/a",IF(BC$3&gt;(A4stdlife+$E120),(Input!$J$214*(1+rvanilla)^0.5)-SUM($J120:BB120),(Input!$J$214*(1+rvanilla)^0.5)/A4stdlife))</f>
        <v>0</v>
      </c>
      <c r="BD120" s="155">
        <f>IF(A4stdlife="n/a","n/a",IF(BD$3&gt;(A4stdlife+$E120),(Input!$J$214*(1+rvanilla)^0.5)-SUM($J120:BC120),(Input!$J$214*(1+rvanilla)^0.5)/A4stdlife))</f>
        <v>0</v>
      </c>
      <c r="BE120" s="155">
        <f>IF(A4stdlife="n/a","n/a",IF(BE$3&gt;(A4stdlife+$E120),(Input!$J$214*(1+rvanilla)^0.5)-SUM($J120:BD120),(Input!$J$214*(1+rvanilla)^0.5)/A4stdlife))</f>
        <v>0</v>
      </c>
      <c r="BF120" s="155">
        <f>IF(A4stdlife="n/a","n/a",IF(BF$3&gt;(A4stdlife+$E120),(Input!$J$214*(1+rvanilla)^0.5)-SUM($J120:BE120),(Input!$J$214*(1+rvanilla)^0.5)/A4stdlife))</f>
        <v>0</v>
      </c>
      <c r="BG120" s="155">
        <f>IF(A4stdlife="n/a","n/a",IF(BG$3&gt;(A4stdlife+$E120),(Input!$J$214*(1+rvanilla)^0.5)-SUM($J120:BF120),(Input!$J$214*(1+rvanilla)^0.5)/A4stdlife))</f>
        <v>0</v>
      </c>
      <c r="BH120" s="155">
        <f>IF(A4stdlife="n/a","n/a",IF(BH$3&gt;(A4stdlife+$E120),(Input!$J$214*(1+rvanilla)^0.5)-SUM($J120:BG120),(Input!$J$214*(1+rvanilla)^0.5)/A4stdlife))</f>
        <v>0</v>
      </c>
      <c r="BI120" s="155">
        <f>IF(A4stdlife="n/a","n/a",IF(BI$3&gt;(A4stdlife+$E120),(Input!$J$214*(1+rvanilla)^0.5)-SUM($J120:BH120),(Input!$J$214*(1+rvanilla)^0.5)/A4stdlife))</f>
        <v>0</v>
      </c>
      <c r="BJ120" s="14"/>
      <c r="BK120" s="14"/>
      <c r="BL120" s="14"/>
      <c r="BM120" s="14"/>
      <c r="BN120" s="14"/>
      <c r="BO120" s="14"/>
      <c r="BP120" s="14"/>
      <c r="BQ120" s="14"/>
      <c r="BR120" s="14"/>
      <c r="BS120" s="14"/>
      <c r="BT120" s="14"/>
      <c r="BU120" s="14"/>
      <c r="BV120" s="14"/>
      <c r="BW120" s="14"/>
      <c r="BX120" s="14"/>
      <c r="BY120" s="14"/>
      <c r="BZ120" s="14"/>
      <c r="CA120" s="410"/>
      <c r="CB120" s="410"/>
      <c r="CC120" s="410"/>
      <c r="CD120" s="410"/>
      <c r="CE120" s="410"/>
      <c r="CF120" s="410"/>
      <c r="CG120" s="410"/>
      <c r="CH120" s="410"/>
      <c r="CI120" s="410"/>
      <c r="CJ120" s="410"/>
      <c r="CK120" s="410"/>
      <c r="CL120" s="410"/>
      <c r="CM120" s="410"/>
      <c r="CN120" s="410"/>
      <c r="CO120" s="410"/>
      <c r="CP120" s="410"/>
      <c r="CQ120" s="410"/>
      <c r="CR120" s="410"/>
      <c r="CS120" s="410"/>
      <c r="CT120" s="410"/>
      <c r="CU120" s="410"/>
      <c r="CV120" s="410"/>
      <c r="CW120" s="410"/>
      <c r="CX120" s="410"/>
      <c r="CY120" s="410"/>
      <c r="CZ120" s="410"/>
      <c r="DA120" s="410"/>
      <c r="DB120" s="410"/>
      <c r="DC120" s="410"/>
      <c r="DD120" s="410"/>
      <c r="DE120" s="410"/>
      <c r="DF120" s="410"/>
      <c r="DG120" s="410"/>
      <c r="DH120" s="410"/>
      <c r="DI120" s="410"/>
      <c r="DJ120" s="410"/>
      <c r="DK120" s="410"/>
      <c r="DL120" s="410"/>
      <c r="DM120" s="410"/>
      <c r="DN120" s="410"/>
      <c r="DO120" s="410"/>
      <c r="DP120" s="410"/>
      <c r="DQ120" s="410"/>
      <c r="DR120" s="410"/>
      <c r="DS120" s="410"/>
      <c r="DT120" s="410"/>
      <c r="DU120" s="410"/>
      <c r="DV120" s="410"/>
      <c r="DW120" s="410"/>
      <c r="DX120" s="410"/>
      <c r="DY120" s="410"/>
      <c r="DZ120" s="410"/>
      <c r="EA120" s="410"/>
      <c r="EB120" s="410"/>
      <c r="EC120" s="410"/>
      <c r="ED120" s="410"/>
      <c r="EE120" s="410"/>
      <c r="EF120" s="410"/>
      <c r="EG120" s="410"/>
      <c r="EH120" s="410"/>
      <c r="EI120" s="410"/>
      <c r="EJ120" s="410"/>
      <c r="EK120" s="410"/>
      <c r="EL120" s="410"/>
      <c r="EM120" s="410"/>
      <c r="EN120" s="410"/>
      <c r="EO120" s="410"/>
      <c r="EP120" s="410"/>
      <c r="EQ120" s="410"/>
      <c r="ER120" s="410"/>
      <c r="ES120" s="410"/>
      <c r="ET120" s="410"/>
      <c r="EU120" s="410"/>
      <c r="EV120" s="410"/>
      <c r="EW120" s="410"/>
      <c r="EX120" s="410"/>
      <c r="EY120" s="410"/>
      <c r="EZ120" s="410"/>
      <c r="FA120" s="410"/>
      <c r="FB120" s="410"/>
      <c r="FC120" s="410"/>
      <c r="FD120" s="410"/>
      <c r="FE120" s="410"/>
      <c r="FF120" s="410"/>
      <c r="FG120" s="410"/>
      <c r="FH120" s="410"/>
      <c r="FI120" s="410"/>
      <c r="FJ120" s="410"/>
      <c r="FK120" s="410"/>
      <c r="FL120" s="410"/>
      <c r="FM120" s="410"/>
      <c r="FN120" s="410"/>
      <c r="FO120" s="410"/>
      <c r="FP120" s="410"/>
      <c r="FQ120" s="410"/>
      <c r="FR120" s="410"/>
      <c r="FS120" s="410"/>
      <c r="FT120" s="410"/>
      <c r="FU120" s="410"/>
      <c r="FV120" s="410"/>
      <c r="FW120" s="410"/>
      <c r="FX120" s="410"/>
      <c r="FY120" s="410"/>
      <c r="FZ120" s="410"/>
      <c r="GA120" s="410"/>
      <c r="GB120" s="410"/>
      <c r="GC120" s="410"/>
      <c r="GD120" s="410"/>
      <c r="GE120" s="410"/>
      <c r="GF120" s="410"/>
      <c r="GG120" s="410"/>
      <c r="GH120" s="410"/>
      <c r="GI120" s="410"/>
      <c r="GJ120" s="410"/>
      <c r="GK120" s="410"/>
      <c r="GL120" s="410"/>
      <c r="GM120" s="410"/>
      <c r="GN120" s="410"/>
      <c r="GO120" s="410"/>
      <c r="GP120" s="410"/>
      <c r="GQ120" s="410"/>
      <c r="GR120" s="410"/>
      <c r="GS120" s="410"/>
      <c r="GT120" s="410"/>
      <c r="GU120" s="410"/>
      <c r="GV120" s="410"/>
      <c r="GW120" s="410"/>
      <c r="GX120" s="410"/>
      <c r="GY120" s="410"/>
      <c r="GZ120" s="410"/>
      <c r="HA120" s="410"/>
      <c r="HB120" s="410"/>
      <c r="HC120" s="410"/>
      <c r="HD120" s="410"/>
      <c r="HE120" s="410"/>
      <c r="HF120" s="410"/>
      <c r="HG120" s="410"/>
      <c r="HH120" s="410"/>
      <c r="HI120" s="410"/>
      <c r="HJ120" s="410"/>
      <c r="HK120" s="410"/>
      <c r="HL120" s="410"/>
      <c r="HM120" s="410"/>
      <c r="HN120" s="410"/>
      <c r="HO120" s="410"/>
      <c r="HP120" s="410"/>
      <c r="HQ120" s="410"/>
      <c r="HR120" s="410"/>
      <c r="HS120" s="410"/>
      <c r="HT120" s="410"/>
      <c r="HU120" s="410"/>
      <c r="HV120" s="410"/>
      <c r="HW120" s="410"/>
      <c r="HX120" s="410"/>
      <c r="HY120" s="410"/>
      <c r="HZ120" s="410"/>
      <c r="IA120" s="410"/>
      <c r="IB120" s="410"/>
      <c r="IC120" s="410"/>
      <c r="ID120" s="410"/>
      <c r="IE120" s="410"/>
      <c r="IF120" s="410"/>
      <c r="IG120" s="410"/>
      <c r="IH120" s="410"/>
      <c r="II120" s="410"/>
      <c r="IJ120" s="410"/>
      <c r="IK120" s="410"/>
      <c r="IL120" s="410"/>
      <c r="IM120" s="410"/>
      <c r="IN120" s="410"/>
      <c r="IO120" s="410"/>
      <c r="IP120" s="410"/>
      <c r="IQ120" s="410"/>
      <c r="IR120" s="410"/>
      <c r="IS120" s="410"/>
      <c r="IT120" s="410"/>
      <c r="IU120" s="410"/>
      <c r="IV120" s="410"/>
    </row>
    <row r="121" spans="1:256" s="2" customFormat="1" ht="12.75" hidden="1" customHeight="1" outlineLevel="2">
      <c r="A121" s="14"/>
      <c r="B121" s="14"/>
      <c r="C121" s="27"/>
      <c r="D121" s="413"/>
      <c r="E121" s="261">
        <v>5</v>
      </c>
      <c r="F121" s="372"/>
      <c r="G121" s="269"/>
      <c r="H121" s="271"/>
      <c r="I121" s="271"/>
      <c r="J121" s="271"/>
      <c r="K121" s="270"/>
      <c r="L121" s="155">
        <f>IF(A4stdlife="n/a","n/a",IF(L$3&gt;(A4stdlife+$E121),(Input!$K$214*(1+rvanilla)^0.5)-SUM($K121:K121),(Input!$K$214*(1+rvanilla)^0.5)/A4stdlife))</f>
        <v>2.3133749164322048</v>
      </c>
      <c r="M121" s="155">
        <f>IF(A4stdlife="n/a","n/a",IF(M$3&gt;(A4stdlife+$E121),(Input!$K$214*(1+rvanilla)^0.5)-SUM($K121:L121),(Input!$K$214*(1+rvanilla)^0.5)/A4stdlife))</f>
        <v>2.3133749164322048</v>
      </c>
      <c r="N121" s="155">
        <f>IF(A4stdlife="n/a","n/a",IF(N$3&gt;(A4stdlife+$E121),(Input!$K$214*(1+rvanilla)^0.5)-SUM($K121:M121),(Input!$K$214*(1+rvanilla)^0.5)/A4stdlife))</f>
        <v>2.3133749164322048</v>
      </c>
      <c r="O121" s="155">
        <f>IF(A4stdlife="n/a","n/a",IF(O$3&gt;(A4stdlife+$E121),(Input!$K$214*(1+rvanilla)^0.5)-SUM($K121:N121),(Input!$K$214*(1+rvanilla)^0.5)/A4stdlife))</f>
        <v>2.3133749164322048</v>
      </c>
      <c r="P121" s="155">
        <f>IF(A4stdlife="n/a","n/a",IF(P$3&gt;(A4stdlife+$E121),(Input!$K$214*(1+rvanilla)^0.5)-SUM($K121:O121),(Input!$K$214*(1+rvanilla)^0.5)/A4stdlife))</f>
        <v>2.3133749164322048</v>
      </c>
      <c r="Q121" s="155">
        <f>IF(A4stdlife="n/a","n/a",IF(Q$3&gt;(A4stdlife+$E121),(Input!$K$214*(1+rvanilla)^0.5)-SUM($K121:P121),(Input!$K$214*(1+rvanilla)^0.5)/A4stdlife))</f>
        <v>2.3133749164322048</v>
      </c>
      <c r="R121" s="155">
        <f>IF(A4stdlife="n/a","n/a",IF(R$3&gt;(A4stdlife+$E121),(Input!$K$214*(1+rvanilla)^0.5)-SUM($K121:Q121),(Input!$K$214*(1+rvanilla)^0.5)/A4stdlife))</f>
        <v>2.3133749164322048</v>
      </c>
      <c r="S121" s="155">
        <f>IF(A4stdlife="n/a","n/a",IF(S$3&gt;(A4stdlife+$E121),(Input!$K$214*(1+rvanilla)^0.5)-SUM($K121:R121),(Input!$K$214*(1+rvanilla)^0.5)/A4stdlife))</f>
        <v>2.3133749164322048</v>
      </c>
      <c r="T121" s="155">
        <f>IF(A4stdlife="n/a","n/a",IF(T$3&gt;(A4stdlife+$E121),(Input!$K$214*(1+rvanilla)^0.5)-SUM($K121:S121),(Input!$K$214*(1+rvanilla)^0.5)/A4stdlife))</f>
        <v>2.3133749164322048</v>
      </c>
      <c r="U121" s="155">
        <f>IF(A4stdlife="n/a","n/a",IF(U$3&gt;(A4stdlife+$E121),(Input!$K$214*(1+rvanilla)^0.5)-SUM($K121:T121),(Input!$K$214*(1+rvanilla)^0.5)/A4stdlife))</f>
        <v>2.3133749164322048</v>
      </c>
      <c r="V121" s="155">
        <f>IF(A4stdlife="n/a","n/a",IF(V$3&gt;(A4stdlife+$E121),(Input!$K$214*(1+rvanilla)^0.5)-SUM($K121:U121),(Input!$K$214*(1+rvanilla)^0.5)/A4stdlife))</f>
        <v>2.3133749164322048</v>
      </c>
      <c r="W121" s="155">
        <f>IF(A4stdlife="n/a","n/a",IF(W$3&gt;(A4stdlife+$E121),(Input!$K$214*(1+rvanilla)^0.5)-SUM($K121:V121),(Input!$K$214*(1+rvanilla)^0.5)/A4stdlife))</f>
        <v>2.3133749164322048</v>
      </c>
      <c r="X121" s="155">
        <f>IF(A4stdlife="n/a","n/a",IF(X$3&gt;(A4stdlife+$E121),(Input!$K$214*(1+rvanilla)^0.5)-SUM($K121:W121),(Input!$K$214*(1+rvanilla)^0.5)/A4stdlife))</f>
        <v>2.3133749164322048</v>
      </c>
      <c r="Y121" s="155">
        <f>IF(A4stdlife="n/a","n/a",IF(Y$3&gt;(A4stdlife+$E121),(Input!$K$214*(1+rvanilla)^0.5)-SUM($K121:X121),(Input!$K$214*(1+rvanilla)^0.5)/A4stdlife))</f>
        <v>2.3133749164322048</v>
      </c>
      <c r="Z121" s="155">
        <f>IF(A4stdlife="n/a","n/a",IF(Z$3&gt;(A4stdlife+$E121),(Input!$K$214*(1+rvanilla)^0.5)-SUM($K121:Y121),(Input!$K$214*(1+rvanilla)^0.5)/A4stdlife))</f>
        <v>2.3133749164322048</v>
      </c>
      <c r="AA121" s="155">
        <f>IF(A4stdlife="n/a","n/a",IF(AA$3&gt;(A4stdlife+$E121),(Input!$K$214*(1+rvanilla)^0.5)-SUM($K121:Z121),(Input!$K$214*(1+rvanilla)^0.5)/A4stdlife))</f>
        <v>2.3133749164322048</v>
      </c>
      <c r="AB121" s="155">
        <f>IF(A4stdlife="n/a","n/a",IF(AB$3&gt;(A4stdlife+$E121),(Input!$K$214*(1+rvanilla)^0.5)-SUM($K121:AA121),(Input!$K$214*(1+rvanilla)^0.5)/A4stdlife))</f>
        <v>2.3133749164322048</v>
      </c>
      <c r="AC121" s="155">
        <f>IF(A4stdlife="n/a","n/a",IF(AC$3&gt;(A4stdlife+$E121),(Input!$K$214*(1+rvanilla)^0.5)-SUM($K121:AB121),(Input!$K$214*(1+rvanilla)^0.5)/A4stdlife))</f>
        <v>2.3133749164322048</v>
      </c>
      <c r="AD121" s="155">
        <f>IF(A4stdlife="n/a","n/a",IF(AD$3&gt;(A4stdlife+$E121),(Input!$K$214*(1+rvanilla)^0.5)-SUM($K121:AC121),(Input!$K$214*(1+rvanilla)^0.5)/A4stdlife))</f>
        <v>2.3133749164322048</v>
      </c>
      <c r="AE121" s="155">
        <f>IF(A4stdlife="n/a","n/a",IF(AE$3&gt;(A4stdlife+$E121),(Input!$K$214*(1+rvanilla)^0.5)-SUM($K121:AD121),(Input!$K$214*(1+rvanilla)^0.5)/A4stdlife))</f>
        <v>2.3133749164322048</v>
      </c>
      <c r="AF121" s="155">
        <f>IF(A4stdlife="n/a","n/a",IF(AF$3&gt;(A4stdlife+$E121),(Input!$K$214*(1+rvanilla)^0.5)-SUM($K121:AE121),(Input!$K$214*(1+rvanilla)^0.5)/A4stdlife))</f>
        <v>2.3133749164322048</v>
      </c>
      <c r="AG121" s="155">
        <f>IF(A4stdlife="n/a","n/a",IF(AG$3&gt;(A4stdlife+$E121),(Input!$K$214*(1+rvanilla)^0.5)-SUM($K121:AF121),(Input!$K$214*(1+rvanilla)^0.5)/A4stdlife))</f>
        <v>2.3133749164322048</v>
      </c>
      <c r="AH121" s="155">
        <f>IF(A4stdlife="n/a","n/a",IF(AH$3&gt;(A4stdlife+$E121),(Input!$K$214*(1+rvanilla)^0.5)-SUM($K121:AG121),(Input!$K$214*(1+rvanilla)^0.5)/A4stdlife))</f>
        <v>2.3133749164322048</v>
      </c>
      <c r="AI121" s="155">
        <f>IF(A4stdlife="n/a","n/a",IF(AI$3&gt;(A4stdlife+$E121),(Input!$K$214*(1+rvanilla)^0.5)-SUM($K121:AH121),(Input!$K$214*(1+rvanilla)^0.5)/A4stdlife))</f>
        <v>2.3133749164322048</v>
      </c>
      <c r="AJ121" s="155">
        <f>IF(A4stdlife="n/a","n/a",IF(AJ$3&gt;(A4stdlife+$E121),(Input!$K$214*(1+rvanilla)^0.5)-SUM($K121:AI121),(Input!$K$214*(1+rvanilla)^0.5)/A4stdlife))</f>
        <v>2.3133749164322048</v>
      </c>
      <c r="AK121" s="155">
        <f>IF(A4stdlife="n/a","n/a",IF(AK$3&gt;(A4stdlife+$E121),(Input!$K$214*(1+rvanilla)^0.5)-SUM($K121:AJ121),(Input!$K$214*(1+rvanilla)^0.5)/A4stdlife))</f>
        <v>2.3133749164322048</v>
      </c>
      <c r="AL121" s="155">
        <f>IF(A4stdlife="n/a","n/a",IF(AL$3&gt;(A4stdlife+$E121),(Input!$K$214*(1+rvanilla)^0.5)-SUM($K121:AK121),(Input!$K$214*(1+rvanilla)^0.5)/A4stdlife))</f>
        <v>2.3133749164322048</v>
      </c>
      <c r="AM121" s="155">
        <f>IF(A4stdlife="n/a","n/a",IF(AM$3&gt;(A4stdlife+$E121),(Input!$K$214*(1+rvanilla)^0.5)-SUM($K121:AL121),(Input!$K$214*(1+rvanilla)^0.5)/A4stdlife))</f>
        <v>2.3133749164322048</v>
      </c>
      <c r="AN121" s="155">
        <f>IF(A4stdlife="n/a","n/a",IF(AN$3&gt;(A4stdlife+$E121),(Input!$K$214*(1+rvanilla)^0.5)-SUM($K121:AM121),(Input!$K$214*(1+rvanilla)^0.5)/A4stdlife))</f>
        <v>2.3133749164322048</v>
      </c>
      <c r="AO121" s="155">
        <f>IF(A4stdlife="n/a","n/a",IF(AO$3&gt;(A4stdlife+$E121),(Input!$K$214*(1+rvanilla)^0.5)-SUM($K121:AN121),(Input!$K$214*(1+rvanilla)^0.5)/A4stdlife))</f>
        <v>2.3133749164322048</v>
      </c>
      <c r="AP121" s="155">
        <f>IF(A4stdlife="n/a","n/a",IF(AP$3&gt;(A4stdlife+$E121),(Input!$K$214*(1+rvanilla)^0.5)-SUM($K121:AO121),(Input!$K$214*(1+rvanilla)^0.5)/A4stdlife))</f>
        <v>2.3133749164322048</v>
      </c>
      <c r="AQ121" s="155">
        <f>IF(A4stdlife="n/a","n/a",IF(AQ$3&gt;(A4stdlife+$E121),(Input!$K$214*(1+rvanilla)^0.5)-SUM($K121:AP121),(Input!$K$214*(1+rvanilla)^0.5)/A4stdlife))</f>
        <v>2.3133749164322048</v>
      </c>
      <c r="AR121" s="155">
        <f>IF(A4stdlife="n/a","n/a",IF(AR$3&gt;(A4stdlife+$E121),(Input!$K$214*(1+rvanilla)^0.5)-SUM($K121:AQ121),(Input!$K$214*(1+rvanilla)^0.5)/A4stdlife))</f>
        <v>2.3133749164322048</v>
      </c>
      <c r="AS121" s="155">
        <f>IF(A4stdlife="n/a","n/a",IF(AS$3&gt;(A4stdlife+$E121),(Input!$K$214*(1+rvanilla)^0.5)-SUM($K121:AR121),(Input!$K$214*(1+rvanilla)^0.5)/A4stdlife))</f>
        <v>2.3133749164322048</v>
      </c>
      <c r="AT121" s="155">
        <f>IF(A4stdlife="n/a","n/a",IF(AT$3&gt;(A4stdlife+$E121),(Input!$K$214*(1+rvanilla)^0.5)-SUM($K121:AS121),(Input!$K$214*(1+rvanilla)^0.5)/A4stdlife))</f>
        <v>2.3133749164322048</v>
      </c>
      <c r="AU121" s="155">
        <f>IF(A4stdlife="n/a","n/a",IF(AU$3&gt;(A4stdlife+$E121),(Input!$K$214*(1+rvanilla)^0.5)-SUM($K121:AT121),(Input!$K$214*(1+rvanilla)^0.5)/A4stdlife))</f>
        <v>2.3133749164322048</v>
      </c>
      <c r="AV121" s="155">
        <f>IF(A4stdlife="n/a","n/a",IF(AV$3&gt;(A4stdlife+$E121),(Input!$K$214*(1+rvanilla)^0.5)-SUM($K121:AU121),(Input!$K$214*(1+rvanilla)^0.5)/A4stdlife))</f>
        <v>2.3133749164322048</v>
      </c>
      <c r="AW121" s="155">
        <f>IF(A4stdlife="n/a","n/a",IF(AW$3&gt;(A4stdlife+$E121),(Input!$K$214*(1+rvanilla)^0.5)-SUM($K121:AV121),(Input!$K$214*(1+rvanilla)^0.5)/A4stdlife))</f>
        <v>2.3133749164322048</v>
      </c>
      <c r="AX121" s="155">
        <f>IF(A4stdlife="n/a","n/a",IF(AX$3&gt;(A4stdlife+$E121),(Input!$K$214*(1+rvanilla)^0.5)-SUM($K121:AW121),(Input!$K$214*(1+rvanilla)^0.5)/A4stdlife))</f>
        <v>2.3133749164322048</v>
      </c>
      <c r="AY121" s="155">
        <f>IF(A4stdlife="n/a","n/a",IF(AY$3&gt;(A4stdlife+$E121),(Input!$K$214*(1+rvanilla)^0.5)-SUM($K121:AX121),(Input!$K$214*(1+rvanilla)^0.5)/A4stdlife))</f>
        <v>2.3133749164322048</v>
      </c>
      <c r="AZ121" s="155">
        <f>IF(A4stdlife="n/a","n/a",IF(AZ$3&gt;(A4stdlife+$E121),(Input!$K$214*(1+rvanilla)^0.5)-SUM($K121:AY121),(Input!$K$214*(1+rvanilla)^0.5)/A4stdlife))</f>
        <v>-4.2632564145606011E-14</v>
      </c>
      <c r="BA121" s="155">
        <f>IF(A4stdlife="n/a","n/a",IF(BA$3&gt;(A4stdlife+$E121),(Input!$K$214*(1+rvanilla)^0.5)-SUM($K121:AZ121),(Input!$K$214*(1+rvanilla)^0.5)/A4stdlife))</f>
        <v>0</v>
      </c>
      <c r="BB121" s="155">
        <f>IF(A4stdlife="n/a","n/a",IF(BB$3&gt;(A4stdlife+$E121),(Input!$K$214*(1+rvanilla)^0.5)-SUM($K121:BA121),(Input!$K$214*(1+rvanilla)^0.5)/A4stdlife))</f>
        <v>0</v>
      </c>
      <c r="BC121" s="155">
        <f>IF(A4stdlife="n/a","n/a",IF(BC$3&gt;(A4stdlife+$E121),(Input!$K$214*(1+rvanilla)^0.5)-SUM($K121:BB121),(Input!$K$214*(1+rvanilla)^0.5)/A4stdlife))</f>
        <v>0</v>
      </c>
      <c r="BD121" s="155">
        <f>IF(A4stdlife="n/a","n/a",IF(BD$3&gt;(A4stdlife+$E121),(Input!$K$214*(1+rvanilla)^0.5)-SUM($K121:BC121),(Input!$K$214*(1+rvanilla)^0.5)/A4stdlife))</f>
        <v>0</v>
      </c>
      <c r="BE121" s="155">
        <f>IF(A4stdlife="n/a","n/a",IF(BE$3&gt;(A4stdlife+$E121),(Input!$K$214*(1+rvanilla)^0.5)-SUM($K121:BD121),(Input!$K$214*(1+rvanilla)^0.5)/A4stdlife))</f>
        <v>0</v>
      </c>
      <c r="BF121" s="155">
        <f>IF(A4stdlife="n/a","n/a",IF(BF$3&gt;(A4stdlife+$E121),(Input!$K$214*(1+rvanilla)^0.5)-SUM($K121:BE121),(Input!$K$214*(1+rvanilla)^0.5)/A4stdlife))</f>
        <v>0</v>
      </c>
      <c r="BG121" s="155">
        <f>IF(A4stdlife="n/a","n/a",IF(BG$3&gt;(A4stdlife+$E121),(Input!$K$214*(1+rvanilla)^0.5)-SUM($K121:BF121),(Input!$K$214*(1+rvanilla)^0.5)/A4stdlife))</f>
        <v>0</v>
      </c>
      <c r="BH121" s="155">
        <f>IF(A4stdlife="n/a","n/a",IF(BH$3&gt;(A4stdlife+$E121),(Input!$K$214*(1+rvanilla)^0.5)-SUM($K121:BG121),(Input!$K$214*(1+rvanilla)^0.5)/A4stdlife))</f>
        <v>0</v>
      </c>
      <c r="BI121" s="155">
        <f>IF(A4stdlife="n/a","n/a",IF(BI$3&gt;(A4stdlife+$E121),(Input!$K$214*(1+rvanilla)^0.5)-SUM($K121:BH121),(Input!$K$214*(1+rvanilla)^0.5)/A4stdlife))</f>
        <v>0</v>
      </c>
      <c r="BJ121" s="14"/>
      <c r="BK121" s="14"/>
      <c r="BL121" s="14"/>
      <c r="BM121" s="14"/>
      <c r="BN121" s="14"/>
      <c r="BO121" s="14"/>
      <c r="BP121" s="14"/>
      <c r="BQ121" s="14"/>
      <c r="BR121" s="14"/>
      <c r="BS121" s="14"/>
      <c r="BT121" s="14"/>
      <c r="BU121" s="14"/>
      <c r="BV121" s="14"/>
      <c r="BW121" s="14"/>
      <c r="BX121" s="14"/>
      <c r="BY121" s="14"/>
      <c r="BZ121" s="14"/>
      <c r="CA121" s="410"/>
      <c r="CB121" s="410"/>
      <c r="CC121" s="410"/>
      <c r="CD121" s="410"/>
      <c r="CE121" s="410"/>
      <c r="CF121" s="410"/>
      <c r="CG121" s="410"/>
      <c r="CH121" s="410"/>
      <c r="CI121" s="410"/>
      <c r="CJ121" s="410"/>
      <c r="CK121" s="410"/>
      <c r="CL121" s="410"/>
      <c r="CM121" s="410"/>
      <c r="CN121" s="410"/>
      <c r="CO121" s="410"/>
      <c r="CP121" s="410"/>
      <c r="CQ121" s="410"/>
      <c r="CR121" s="410"/>
      <c r="CS121" s="410"/>
      <c r="CT121" s="410"/>
      <c r="CU121" s="410"/>
      <c r="CV121" s="410"/>
      <c r="CW121" s="410"/>
      <c r="CX121" s="410"/>
      <c r="CY121" s="410"/>
      <c r="CZ121" s="410"/>
      <c r="DA121" s="410"/>
      <c r="DB121" s="410"/>
      <c r="DC121" s="410"/>
      <c r="DD121" s="410"/>
      <c r="DE121" s="410"/>
      <c r="DF121" s="410"/>
      <c r="DG121" s="410"/>
      <c r="DH121" s="410"/>
      <c r="DI121" s="410"/>
      <c r="DJ121" s="410"/>
      <c r="DK121" s="410"/>
      <c r="DL121" s="410"/>
      <c r="DM121" s="410"/>
      <c r="DN121" s="410"/>
      <c r="DO121" s="410"/>
      <c r="DP121" s="410"/>
      <c r="DQ121" s="410"/>
      <c r="DR121" s="410"/>
      <c r="DS121" s="410"/>
      <c r="DT121" s="410"/>
      <c r="DU121" s="410"/>
      <c r="DV121" s="410"/>
      <c r="DW121" s="410"/>
      <c r="DX121" s="410"/>
      <c r="DY121" s="410"/>
      <c r="DZ121" s="410"/>
      <c r="EA121" s="410"/>
      <c r="EB121" s="410"/>
      <c r="EC121" s="410"/>
      <c r="ED121" s="410"/>
      <c r="EE121" s="410"/>
      <c r="EF121" s="410"/>
      <c r="EG121" s="410"/>
      <c r="EH121" s="410"/>
      <c r="EI121" s="410"/>
      <c r="EJ121" s="410"/>
      <c r="EK121" s="410"/>
      <c r="EL121" s="410"/>
      <c r="EM121" s="410"/>
      <c r="EN121" s="410"/>
      <c r="EO121" s="410"/>
      <c r="EP121" s="410"/>
      <c r="EQ121" s="410"/>
      <c r="ER121" s="410"/>
      <c r="ES121" s="410"/>
      <c r="ET121" s="410"/>
      <c r="EU121" s="410"/>
      <c r="EV121" s="410"/>
      <c r="EW121" s="410"/>
      <c r="EX121" s="410"/>
      <c r="EY121" s="410"/>
      <c r="EZ121" s="410"/>
      <c r="FA121" s="410"/>
      <c r="FB121" s="410"/>
      <c r="FC121" s="410"/>
      <c r="FD121" s="410"/>
      <c r="FE121" s="410"/>
      <c r="FF121" s="410"/>
      <c r="FG121" s="410"/>
      <c r="FH121" s="410"/>
      <c r="FI121" s="410"/>
      <c r="FJ121" s="410"/>
      <c r="FK121" s="410"/>
      <c r="FL121" s="410"/>
      <c r="FM121" s="410"/>
      <c r="FN121" s="410"/>
      <c r="FO121" s="410"/>
      <c r="FP121" s="410"/>
      <c r="FQ121" s="410"/>
      <c r="FR121" s="410"/>
      <c r="FS121" s="410"/>
      <c r="FT121" s="410"/>
      <c r="FU121" s="410"/>
      <c r="FV121" s="410"/>
      <c r="FW121" s="410"/>
      <c r="FX121" s="410"/>
      <c r="FY121" s="410"/>
      <c r="FZ121" s="410"/>
      <c r="GA121" s="410"/>
      <c r="GB121" s="410"/>
      <c r="GC121" s="410"/>
      <c r="GD121" s="410"/>
      <c r="GE121" s="410"/>
      <c r="GF121" s="410"/>
      <c r="GG121" s="410"/>
      <c r="GH121" s="410"/>
      <c r="GI121" s="410"/>
      <c r="GJ121" s="410"/>
      <c r="GK121" s="410"/>
      <c r="GL121" s="410"/>
      <c r="GM121" s="410"/>
      <c r="GN121" s="410"/>
      <c r="GO121" s="410"/>
      <c r="GP121" s="410"/>
      <c r="GQ121" s="410"/>
      <c r="GR121" s="410"/>
      <c r="GS121" s="410"/>
      <c r="GT121" s="410"/>
      <c r="GU121" s="410"/>
      <c r="GV121" s="410"/>
      <c r="GW121" s="410"/>
      <c r="GX121" s="410"/>
      <c r="GY121" s="410"/>
      <c r="GZ121" s="410"/>
      <c r="HA121" s="410"/>
      <c r="HB121" s="410"/>
      <c r="HC121" s="410"/>
      <c r="HD121" s="410"/>
      <c r="HE121" s="410"/>
      <c r="HF121" s="410"/>
      <c r="HG121" s="410"/>
      <c r="HH121" s="410"/>
      <c r="HI121" s="410"/>
      <c r="HJ121" s="410"/>
      <c r="HK121" s="410"/>
      <c r="HL121" s="410"/>
      <c r="HM121" s="410"/>
      <c r="HN121" s="410"/>
      <c r="HO121" s="410"/>
      <c r="HP121" s="410"/>
      <c r="HQ121" s="410"/>
      <c r="HR121" s="410"/>
      <c r="HS121" s="410"/>
      <c r="HT121" s="410"/>
      <c r="HU121" s="410"/>
      <c r="HV121" s="410"/>
      <c r="HW121" s="410"/>
      <c r="HX121" s="410"/>
      <c r="HY121" s="410"/>
      <c r="HZ121" s="410"/>
      <c r="IA121" s="410"/>
      <c r="IB121" s="410"/>
      <c r="IC121" s="410"/>
      <c r="ID121" s="410"/>
      <c r="IE121" s="410"/>
      <c r="IF121" s="410"/>
      <c r="IG121" s="410"/>
      <c r="IH121" s="410"/>
      <c r="II121" s="410"/>
      <c r="IJ121" s="410"/>
      <c r="IK121" s="410"/>
      <c r="IL121" s="410"/>
      <c r="IM121" s="410"/>
      <c r="IN121" s="410"/>
      <c r="IO121" s="410"/>
      <c r="IP121" s="410"/>
      <c r="IQ121" s="410"/>
      <c r="IR121" s="410"/>
      <c r="IS121" s="410"/>
      <c r="IT121" s="410"/>
      <c r="IU121" s="410"/>
      <c r="IV121" s="410"/>
    </row>
    <row r="122" spans="1:256" s="2" customFormat="1" ht="12.75" hidden="1" customHeight="1" outlineLevel="2">
      <c r="A122" s="14"/>
      <c r="B122" s="14"/>
      <c r="C122" s="27"/>
      <c r="D122" s="413"/>
      <c r="E122" s="261">
        <v>6</v>
      </c>
      <c r="F122" s="372"/>
      <c r="G122" s="269"/>
      <c r="H122" s="271"/>
      <c r="I122" s="271"/>
      <c r="J122" s="271"/>
      <c r="K122" s="271"/>
      <c r="L122" s="270"/>
      <c r="M122" s="155">
        <f>IF(A4stdlife="n/a","n/a",IF(M$3&gt;(A4stdlife+$E122),(Input!$L$214*(1+rvanilla)^0.5)-SUM($L122:L122),(Input!$L$214*(1+rvanilla)^0.5)/A4stdlife))</f>
        <v>0</v>
      </c>
      <c r="N122" s="155">
        <f>IF(A4stdlife="n/a","n/a",IF(N$3&gt;(A4stdlife+$E122),(Input!$L$214*(1+rvanilla)^0.5)-SUM($L122:M122),(Input!$L$214*(1+rvanilla)^0.5)/A4stdlife))</f>
        <v>0</v>
      </c>
      <c r="O122" s="155">
        <f>IF(A4stdlife="n/a","n/a",IF(O$3&gt;(A4stdlife+$E122),(Input!$L$214*(1+rvanilla)^0.5)-SUM($L122:N122),(Input!$L$214*(1+rvanilla)^0.5)/A4stdlife))</f>
        <v>0</v>
      </c>
      <c r="P122" s="155">
        <f>IF(A4stdlife="n/a","n/a",IF(P$3&gt;(A4stdlife+$E122),(Input!$L$214*(1+rvanilla)^0.5)-SUM($L122:O122),(Input!$L$214*(1+rvanilla)^0.5)/A4stdlife))</f>
        <v>0</v>
      </c>
      <c r="Q122" s="155">
        <f>IF(A4stdlife="n/a","n/a",IF(Q$3&gt;(A4stdlife+$E122),(Input!$L$214*(1+rvanilla)^0.5)-SUM($L122:P122),(Input!$L$214*(1+rvanilla)^0.5)/A4stdlife))</f>
        <v>0</v>
      </c>
      <c r="R122" s="155">
        <f>IF(A4stdlife="n/a","n/a",IF(R$3&gt;(A4stdlife+$E122),(Input!$L$214*(1+rvanilla)^0.5)-SUM($L122:Q122),(Input!$L$214*(1+rvanilla)^0.5)/A4stdlife))</f>
        <v>0</v>
      </c>
      <c r="S122" s="155">
        <f>IF(A4stdlife="n/a","n/a",IF(S$3&gt;(A4stdlife+$E122),(Input!$L$214*(1+rvanilla)^0.5)-SUM($L122:R122),(Input!$L$214*(1+rvanilla)^0.5)/A4stdlife))</f>
        <v>0</v>
      </c>
      <c r="T122" s="155">
        <f>IF(A4stdlife="n/a","n/a",IF(T$3&gt;(A4stdlife+$E122),(Input!$L$214*(1+rvanilla)^0.5)-SUM($L122:S122),(Input!$L$214*(1+rvanilla)^0.5)/A4stdlife))</f>
        <v>0</v>
      </c>
      <c r="U122" s="155">
        <f>IF(A4stdlife="n/a","n/a",IF(U$3&gt;(A4stdlife+$E122),(Input!$L$214*(1+rvanilla)^0.5)-SUM($L122:T122),(Input!$L$214*(1+rvanilla)^0.5)/A4stdlife))</f>
        <v>0</v>
      </c>
      <c r="V122" s="155">
        <f>IF(A4stdlife="n/a","n/a",IF(V$3&gt;(A4stdlife+$E122),(Input!$L$214*(1+rvanilla)^0.5)-SUM($L122:U122),(Input!$L$214*(1+rvanilla)^0.5)/A4stdlife))</f>
        <v>0</v>
      </c>
      <c r="W122" s="155">
        <f>IF(A4stdlife="n/a","n/a",IF(W$3&gt;(A4stdlife+$E122),(Input!$L$214*(1+rvanilla)^0.5)-SUM($L122:V122),(Input!$L$214*(1+rvanilla)^0.5)/A4stdlife))</f>
        <v>0</v>
      </c>
      <c r="X122" s="155">
        <f>IF(A4stdlife="n/a","n/a",IF(X$3&gt;(A4stdlife+$E122),(Input!$L$214*(1+rvanilla)^0.5)-SUM($L122:W122),(Input!$L$214*(1+rvanilla)^0.5)/A4stdlife))</f>
        <v>0</v>
      </c>
      <c r="Y122" s="155">
        <f>IF(A4stdlife="n/a","n/a",IF(Y$3&gt;(A4stdlife+$E122),(Input!$L$214*(1+rvanilla)^0.5)-SUM($L122:X122),(Input!$L$214*(1+rvanilla)^0.5)/A4stdlife))</f>
        <v>0</v>
      </c>
      <c r="Z122" s="155">
        <f>IF(A4stdlife="n/a","n/a",IF(Z$3&gt;(A4stdlife+$E122),(Input!$L$214*(1+rvanilla)^0.5)-SUM($L122:Y122),(Input!$L$214*(1+rvanilla)^0.5)/A4stdlife))</f>
        <v>0</v>
      </c>
      <c r="AA122" s="155">
        <f>IF(A4stdlife="n/a","n/a",IF(AA$3&gt;(A4stdlife+$E122),(Input!$L$214*(1+rvanilla)^0.5)-SUM($L122:Z122),(Input!$L$214*(1+rvanilla)^0.5)/A4stdlife))</f>
        <v>0</v>
      </c>
      <c r="AB122" s="155">
        <f>IF(A4stdlife="n/a","n/a",IF(AB$3&gt;(A4stdlife+$E122),(Input!$L$214*(1+rvanilla)^0.5)-SUM($L122:AA122),(Input!$L$214*(1+rvanilla)^0.5)/A4stdlife))</f>
        <v>0</v>
      </c>
      <c r="AC122" s="155">
        <f>IF(A4stdlife="n/a","n/a",IF(AC$3&gt;(A4stdlife+$E122),(Input!$L$214*(1+rvanilla)^0.5)-SUM($L122:AB122),(Input!$L$214*(1+rvanilla)^0.5)/A4stdlife))</f>
        <v>0</v>
      </c>
      <c r="AD122" s="155">
        <f>IF(A4stdlife="n/a","n/a",IF(AD$3&gt;(A4stdlife+$E122),(Input!$L$214*(1+rvanilla)^0.5)-SUM($L122:AC122),(Input!$L$214*(1+rvanilla)^0.5)/A4stdlife))</f>
        <v>0</v>
      </c>
      <c r="AE122" s="155">
        <f>IF(A4stdlife="n/a","n/a",IF(AE$3&gt;(A4stdlife+$E122),(Input!$L$214*(1+rvanilla)^0.5)-SUM($L122:AD122),(Input!$L$214*(1+rvanilla)^0.5)/A4stdlife))</f>
        <v>0</v>
      </c>
      <c r="AF122" s="155">
        <f>IF(A4stdlife="n/a","n/a",IF(AF$3&gt;(A4stdlife+$E122),(Input!$L$214*(1+rvanilla)^0.5)-SUM($L122:AE122),(Input!$L$214*(1+rvanilla)^0.5)/A4stdlife))</f>
        <v>0</v>
      </c>
      <c r="AG122" s="155">
        <f>IF(A4stdlife="n/a","n/a",IF(AG$3&gt;(A4stdlife+$E122),(Input!$L$214*(1+rvanilla)^0.5)-SUM($L122:AF122),(Input!$L$214*(1+rvanilla)^0.5)/A4stdlife))</f>
        <v>0</v>
      </c>
      <c r="AH122" s="155">
        <f>IF(A4stdlife="n/a","n/a",IF(AH$3&gt;(A4stdlife+$E122),(Input!$L$214*(1+rvanilla)^0.5)-SUM($L122:AG122),(Input!$L$214*(1+rvanilla)^0.5)/A4stdlife))</f>
        <v>0</v>
      </c>
      <c r="AI122" s="155">
        <f>IF(A4stdlife="n/a","n/a",IF(AI$3&gt;(A4stdlife+$E122),(Input!$L$214*(1+rvanilla)^0.5)-SUM($L122:AH122),(Input!$L$214*(1+rvanilla)^0.5)/A4stdlife))</f>
        <v>0</v>
      </c>
      <c r="AJ122" s="155">
        <f>IF(A4stdlife="n/a","n/a",IF(AJ$3&gt;(A4stdlife+$E122),(Input!$L$214*(1+rvanilla)^0.5)-SUM($L122:AI122),(Input!$L$214*(1+rvanilla)^0.5)/A4stdlife))</f>
        <v>0</v>
      </c>
      <c r="AK122" s="155">
        <f>IF(A4stdlife="n/a","n/a",IF(AK$3&gt;(A4stdlife+$E122),(Input!$L$214*(1+rvanilla)^0.5)-SUM($L122:AJ122),(Input!$L$214*(1+rvanilla)^0.5)/A4stdlife))</f>
        <v>0</v>
      </c>
      <c r="AL122" s="155">
        <f>IF(A4stdlife="n/a","n/a",IF(AL$3&gt;(A4stdlife+$E122),(Input!$L$214*(1+rvanilla)^0.5)-SUM($L122:AK122),(Input!$L$214*(1+rvanilla)^0.5)/A4stdlife))</f>
        <v>0</v>
      </c>
      <c r="AM122" s="155">
        <f>IF(A4stdlife="n/a","n/a",IF(AM$3&gt;(A4stdlife+$E122),(Input!$L$214*(1+rvanilla)^0.5)-SUM($L122:AL122),(Input!$L$214*(1+rvanilla)^0.5)/A4stdlife))</f>
        <v>0</v>
      </c>
      <c r="AN122" s="155">
        <f>IF(A4stdlife="n/a","n/a",IF(AN$3&gt;(A4stdlife+$E122),(Input!$L$214*(1+rvanilla)^0.5)-SUM($L122:AM122),(Input!$L$214*(1+rvanilla)^0.5)/A4stdlife))</f>
        <v>0</v>
      </c>
      <c r="AO122" s="155">
        <f>IF(A4stdlife="n/a","n/a",IF(AO$3&gt;(A4stdlife+$E122),(Input!$L$214*(1+rvanilla)^0.5)-SUM($L122:AN122),(Input!$L$214*(1+rvanilla)^0.5)/A4stdlife))</f>
        <v>0</v>
      </c>
      <c r="AP122" s="155">
        <f>IF(A4stdlife="n/a","n/a",IF(AP$3&gt;(A4stdlife+$E122),(Input!$L$214*(1+rvanilla)^0.5)-SUM($L122:AO122),(Input!$L$214*(1+rvanilla)^0.5)/A4stdlife))</f>
        <v>0</v>
      </c>
      <c r="AQ122" s="155">
        <f>IF(A4stdlife="n/a","n/a",IF(AQ$3&gt;(A4stdlife+$E122),(Input!$L$214*(1+rvanilla)^0.5)-SUM($L122:AP122),(Input!$L$214*(1+rvanilla)^0.5)/A4stdlife))</f>
        <v>0</v>
      </c>
      <c r="AR122" s="155">
        <f>IF(A4stdlife="n/a","n/a",IF(AR$3&gt;(A4stdlife+$E122),(Input!$L$214*(1+rvanilla)^0.5)-SUM($L122:AQ122),(Input!$L$214*(1+rvanilla)^0.5)/A4stdlife))</f>
        <v>0</v>
      </c>
      <c r="AS122" s="155">
        <f>IF(A4stdlife="n/a","n/a",IF(AS$3&gt;(A4stdlife+$E122),(Input!$L$214*(1+rvanilla)^0.5)-SUM($L122:AR122),(Input!$L$214*(1+rvanilla)^0.5)/A4stdlife))</f>
        <v>0</v>
      </c>
      <c r="AT122" s="155">
        <f>IF(A4stdlife="n/a","n/a",IF(AT$3&gt;(A4stdlife+$E122),(Input!$L$214*(1+rvanilla)^0.5)-SUM($L122:AS122),(Input!$L$214*(1+rvanilla)^0.5)/A4stdlife))</f>
        <v>0</v>
      </c>
      <c r="AU122" s="155">
        <f>IF(A4stdlife="n/a","n/a",IF(AU$3&gt;(A4stdlife+$E122),(Input!$L$214*(1+rvanilla)^0.5)-SUM($L122:AT122),(Input!$L$214*(1+rvanilla)^0.5)/A4stdlife))</f>
        <v>0</v>
      </c>
      <c r="AV122" s="155">
        <f>IF(A4stdlife="n/a","n/a",IF(AV$3&gt;(A4stdlife+$E122),(Input!$L$214*(1+rvanilla)^0.5)-SUM($L122:AU122),(Input!$L$214*(1+rvanilla)^0.5)/A4stdlife))</f>
        <v>0</v>
      </c>
      <c r="AW122" s="155">
        <f>IF(A4stdlife="n/a","n/a",IF(AW$3&gt;(A4stdlife+$E122),(Input!$L$214*(1+rvanilla)^0.5)-SUM($L122:AV122),(Input!$L$214*(1+rvanilla)^0.5)/A4stdlife))</f>
        <v>0</v>
      </c>
      <c r="AX122" s="155">
        <f>IF(A4stdlife="n/a","n/a",IF(AX$3&gt;(A4stdlife+$E122),(Input!$L$214*(1+rvanilla)^0.5)-SUM($L122:AW122),(Input!$L$214*(1+rvanilla)^0.5)/A4stdlife))</f>
        <v>0</v>
      </c>
      <c r="AY122" s="155">
        <f>IF(A4stdlife="n/a","n/a",IF(AY$3&gt;(A4stdlife+$E122),(Input!$L$214*(1+rvanilla)^0.5)-SUM($L122:AX122),(Input!$L$214*(1+rvanilla)^0.5)/A4stdlife))</f>
        <v>0</v>
      </c>
      <c r="AZ122" s="155">
        <f>IF(A4stdlife="n/a","n/a",IF(AZ$3&gt;(A4stdlife+$E122),(Input!$L$214*(1+rvanilla)^0.5)-SUM($L122:AY122),(Input!$L$214*(1+rvanilla)^0.5)/A4stdlife))</f>
        <v>0</v>
      </c>
      <c r="BA122" s="155">
        <f>IF(A4stdlife="n/a","n/a",IF(BA$3&gt;(A4stdlife+$E122),(Input!$L$214*(1+rvanilla)^0.5)-SUM($L122:AZ122),(Input!$L$214*(1+rvanilla)^0.5)/A4stdlife))</f>
        <v>0</v>
      </c>
      <c r="BB122" s="155">
        <f>IF(A4stdlife="n/a","n/a",IF(BB$3&gt;(A4stdlife+$E122),(Input!$L$214*(1+rvanilla)^0.5)-SUM($L122:BA122),(Input!$L$214*(1+rvanilla)^0.5)/A4stdlife))</f>
        <v>0</v>
      </c>
      <c r="BC122" s="155">
        <f>IF(A4stdlife="n/a","n/a",IF(BC$3&gt;(A4stdlife+$E122),(Input!$L$214*(1+rvanilla)^0.5)-SUM($L122:BB122),(Input!$L$214*(1+rvanilla)^0.5)/A4stdlife))</f>
        <v>0</v>
      </c>
      <c r="BD122" s="155">
        <f>IF(A4stdlife="n/a","n/a",IF(BD$3&gt;(A4stdlife+$E122),(Input!$L$214*(1+rvanilla)^0.5)-SUM($L122:BC122),(Input!$L$214*(1+rvanilla)^0.5)/A4stdlife))</f>
        <v>0</v>
      </c>
      <c r="BE122" s="155">
        <f>IF(A4stdlife="n/a","n/a",IF(BE$3&gt;(A4stdlife+$E122),(Input!$L$214*(1+rvanilla)^0.5)-SUM($L122:BD122),(Input!$L$214*(1+rvanilla)^0.5)/A4stdlife))</f>
        <v>0</v>
      </c>
      <c r="BF122" s="155">
        <f>IF(A4stdlife="n/a","n/a",IF(BF$3&gt;(A4stdlife+$E122),(Input!$L$214*(1+rvanilla)^0.5)-SUM($L122:BE122),(Input!$L$214*(1+rvanilla)^0.5)/A4stdlife))</f>
        <v>0</v>
      </c>
      <c r="BG122" s="155">
        <f>IF(A4stdlife="n/a","n/a",IF(BG$3&gt;(A4stdlife+$E122),(Input!$L$214*(1+rvanilla)^0.5)-SUM($L122:BF122),(Input!$L$214*(1+rvanilla)^0.5)/A4stdlife))</f>
        <v>0</v>
      </c>
      <c r="BH122" s="155">
        <f>IF(A4stdlife="n/a","n/a",IF(BH$3&gt;(A4stdlife+$E122),(Input!$L$214*(1+rvanilla)^0.5)-SUM($L122:BG122),(Input!$L$214*(1+rvanilla)^0.5)/A4stdlife))</f>
        <v>0</v>
      </c>
      <c r="BI122" s="155">
        <f>IF(A4stdlife="n/a","n/a",IF(BI$3&gt;(A4stdlife+$E122),(Input!$L$214*(1+rvanilla)^0.5)-SUM($L122:BH122),(Input!$L$214*(1+rvanilla)^0.5)/A4stdlife))</f>
        <v>0</v>
      </c>
      <c r="BJ122" s="14"/>
      <c r="BK122" s="14"/>
      <c r="BL122" s="14"/>
      <c r="BM122" s="14"/>
      <c r="BN122" s="14"/>
      <c r="BO122" s="14"/>
      <c r="BP122" s="14"/>
      <c r="BQ122" s="14"/>
      <c r="BR122" s="14"/>
      <c r="BS122" s="14"/>
      <c r="BT122" s="14"/>
      <c r="BU122" s="14"/>
      <c r="BV122" s="14"/>
      <c r="BW122" s="14"/>
      <c r="BX122" s="14"/>
      <c r="BY122" s="14"/>
      <c r="BZ122" s="14"/>
      <c r="CA122" s="410"/>
      <c r="CB122" s="410"/>
      <c r="CC122" s="410"/>
      <c r="CD122" s="410"/>
      <c r="CE122" s="410"/>
      <c r="CF122" s="410"/>
      <c r="CG122" s="410"/>
      <c r="CH122" s="410"/>
      <c r="CI122" s="410"/>
      <c r="CJ122" s="410"/>
      <c r="CK122" s="410"/>
      <c r="CL122" s="410"/>
      <c r="CM122" s="410"/>
      <c r="CN122" s="410"/>
      <c r="CO122" s="410"/>
      <c r="CP122" s="410"/>
      <c r="CQ122" s="410"/>
      <c r="CR122" s="410"/>
      <c r="CS122" s="410"/>
      <c r="CT122" s="410"/>
      <c r="CU122" s="410"/>
      <c r="CV122" s="410"/>
      <c r="CW122" s="410"/>
      <c r="CX122" s="410"/>
      <c r="CY122" s="410"/>
      <c r="CZ122" s="410"/>
      <c r="DA122" s="410"/>
      <c r="DB122" s="410"/>
      <c r="DC122" s="410"/>
      <c r="DD122" s="410"/>
      <c r="DE122" s="410"/>
      <c r="DF122" s="410"/>
      <c r="DG122" s="410"/>
      <c r="DH122" s="410"/>
      <c r="DI122" s="410"/>
      <c r="DJ122" s="410"/>
      <c r="DK122" s="410"/>
      <c r="DL122" s="410"/>
      <c r="DM122" s="410"/>
      <c r="DN122" s="410"/>
      <c r="DO122" s="410"/>
      <c r="DP122" s="410"/>
      <c r="DQ122" s="410"/>
      <c r="DR122" s="410"/>
      <c r="DS122" s="410"/>
      <c r="DT122" s="410"/>
      <c r="DU122" s="410"/>
      <c r="DV122" s="410"/>
      <c r="DW122" s="410"/>
      <c r="DX122" s="410"/>
      <c r="DY122" s="410"/>
      <c r="DZ122" s="410"/>
      <c r="EA122" s="410"/>
      <c r="EB122" s="410"/>
      <c r="EC122" s="410"/>
      <c r="ED122" s="410"/>
      <c r="EE122" s="410"/>
      <c r="EF122" s="410"/>
      <c r="EG122" s="410"/>
      <c r="EH122" s="410"/>
      <c r="EI122" s="410"/>
      <c r="EJ122" s="410"/>
      <c r="EK122" s="410"/>
      <c r="EL122" s="410"/>
      <c r="EM122" s="410"/>
      <c r="EN122" s="410"/>
      <c r="EO122" s="410"/>
      <c r="EP122" s="410"/>
      <c r="EQ122" s="410"/>
      <c r="ER122" s="410"/>
      <c r="ES122" s="410"/>
      <c r="ET122" s="410"/>
      <c r="EU122" s="410"/>
      <c r="EV122" s="410"/>
      <c r="EW122" s="410"/>
      <c r="EX122" s="410"/>
      <c r="EY122" s="410"/>
      <c r="EZ122" s="410"/>
      <c r="FA122" s="410"/>
      <c r="FB122" s="410"/>
      <c r="FC122" s="410"/>
      <c r="FD122" s="410"/>
      <c r="FE122" s="410"/>
      <c r="FF122" s="410"/>
      <c r="FG122" s="410"/>
      <c r="FH122" s="410"/>
      <c r="FI122" s="410"/>
      <c r="FJ122" s="410"/>
      <c r="FK122" s="410"/>
      <c r="FL122" s="410"/>
      <c r="FM122" s="410"/>
      <c r="FN122" s="410"/>
      <c r="FO122" s="410"/>
      <c r="FP122" s="410"/>
      <c r="FQ122" s="410"/>
      <c r="FR122" s="410"/>
      <c r="FS122" s="410"/>
      <c r="FT122" s="410"/>
      <c r="FU122" s="410"/>
      <c r="FV122" s="410"/>
      <c r="FW122" s="410"/>
      <c r="FX122" s="410"/>
      <c r="FY122" s="410"/>
      <c r="FZ122" s="410"/>
      <c r="GA122" s="410"/>
      <c r="GB122" s="410"/>
      <c r="GC122" s="410"/>
      <c r="GD122" s="410"/>
      <c r="GE122" s="410"/>
      <c r="GF122" s="410"/>
      <c r="GG122" s="410"/>
      <c r="GH122" s="410"/>
      <c r="GI122" s="410"/>
      <c r="GJ122" s="410"/>
      <c r="GK122" s="410"/>
      <c r="GL122" s="410"/>
      <c r="GM122" s="410"/>
      <c r="GN122" s="410"/>
      <c r="GO122" s="410"/>
      <c r="GP122" s="410"/>
      <c r="GQ122" s="410"/>
      <c r="GR122" s="410"/>
      <c r="GS122" s="410"/>
      <c r="GT122" s="410"/>
      <c r="GU122" s="410"/>
      <c r="GV122" s="410"/>
      <c r="GW122" s="410"/>
      <c r="GX122" s="410"/>
      <c r="GY122" s="410"/>
      <c r="GZ122" s="410"/>
      <c r="HA122" s="410"/>
      <c r="HB122" s="410"/>
      <c r="HC122" s="410"/>
      <c r="HD122" s="410"/>
      <c r="HE122" s="410"/>
      <c r="HF122" s="410"/>
      <c r="HG122" s="410"/>
      <c r="HH122" s="410"/>
      <c r="HI122" s="410"/>
      <c r="HJ122" s="410"/>
      <c r="HK122" s="410"/>
      <c r="HL122" s="410"/>
      <c r="HM122" s="410"/>
      <c r="HN122" s="410"/>
      <c r="HO122" s="410"/>
      <c r="HP122" s="410"/>
      <c r="HQ122" s="410"/>
      <c r="HR122" s="410"/>
      <c r="HS122" s="410"/>
      <c r="HT122" s="410"/>
      <c r="HU122" s="410"/>
      <c r="HV122" s="410"/>
      <c r="HW122" s="410"/>
      <c r="HX122" s="410"/>
      <c r="HY122" s="410"/>
      <c r="HZ122" s="410"/>
      <c r="IA122" s="410"/>
      <c r="IB122" s="410"/>
      <c r="IC122" s="410"/>
      <c r="ID122" s="410"/>
      <c r="IE122" s="410"/>
      <c r="IF122" s="410"/>
      <c r="IG122" s="410"/>
      <c r="IH122" s="410"/>
      <c r="II122" s="410"/>
      <c r="IJ122" s="410"/>
      <c r="IK122" s="410"/>
      <c r="IL122" s="410"/>
      <c r="IM122" s="410"/>
      <c r="IN122" s="410"/>
      <c r="IO122" s="410"/>
      <c r="IP122" s="410"/>
      <c r="IQ122" s="410"/>
      <c r="IR122" s="410"/>
      <c r="IS122" s="410"/>
      <c r="IT122" s="410"/>
      <c r="IU122" s="410"/>
      <c r="IV122" s="410"/>
    </row>
    <row r="123" spans="1:256" s="2" customFormat="1" ht="12.75" hidden="1" customHeight="1" outlineLevel="2">
      <c r="A123" s="14"/>
      <c r="B123" s="14"/>
      <c r="C123" s="27"/>
      <c r="D123" s="413"/>
      <c r="E123" s="261">
        <v>7</v>
      </c>
      <c r="F123" s="372"/>
      <c r="G123" s="269"/>
      <c r="H123" s="271"/>
      <c r="I123" s="271"/>
      <c r="J123" s="271"/>
      <c r="K123" s="271"/>
      <c r="L123" s="271"/>
      <c r="M123" s="270"/>
      <c r="N123" s="155">
        <f>IF(A4stdlife="n/a","n/a",IF(N$3&gt;(A4stdlife+$E123),(Input!$M$214*(1+rvanilla)^0.5)-SUM($M123:M123),(Input!$M$214*(1+rvanilla)^0.5)/A4stdlife))</f>
        <v>0</v>
      </c>
      <c r="O123" s="155">
        <f>IF(A4stdlife="n/a","n/a",IF(O$3&gt;(A4stdlife+$E123),(Input!$M$214*(1+rvanilla)^0.5)-SUM($M123:N123),(Input!$M$214*(1+rvanilla)^0.5)/A4stdlife))</f>
        <v>0</v>
      </c>
      <c r="P123" s="155">
        <f>IF(A4stdlife="n/a","n/a",IF(P$3&gt;(A4stdlife+$E123),(Input!$M$214*(1+rvanilla)^0.5)-SUM($M123:O123),(Input!$M$214*(1+rvanilla)^0.5)/A4stdlife))</f>
        <v>0</v>
      </c>
      <c r="Q123" s="155">
        <f>IF(A4stdlife="n/a","n/a",IF(Q$3&gt;(A4stdlife+$E123),(Input!$M$214*(1+rvanilla)^0.5)-SUM($M123:P123),(Input!$M$214*(1+rvanilla)^0.5)/A4stdlife))</f>
        <v>0</v>
      </c>
      <c r="R123" s="155">
        <f>IF(A4stdlife="n/a","n/a",IF(R$3&gt;(A4stdlife+$E123),(Input!$M$214*(1+rvanilla)^0.5)-SUM($M123:Q123),(Input!$M$214*(1+rvanilla)^0.5)/A4stdlife))</f>
        <v>0</v>
      </c>
      <c r="S123" s="155">
        <f>IF(A4stdlife="n/a","n/a",IF(S$3&gt;(A4stdlife+$E123),(Input!$M$214*(1+rvanilla)^0.5)-SUM($M123:R123),(Input!$M$214*(1+rvanilla)^0.5)/A4stdlife))</f>
        <v>0</v>
      </c>
      <c r="T123" s="155">
        <f>IF(A4stdlife="n/a","n/a",IF(T$3&gt;(A4stdlife+$E123),(Input!$M$214*(1+rvanilla)^0.5)-SUM($M123:S123),(Input!$M$214*(1+rvanilla)^0.5)/A4stdlife))</f>
        <v>0</v>
      </c>
      <c r="U123" s="155">
        <f>IF(A4stdlife="n/a","n/a",IF(U$3&gt;(A4stdlife+$E123),(Input!$M$214*(1+rvanilla)^0.5)-SUM($M123:T123),(Input!$M$214*(1+rvanilla)^0.5)/A4stdlife))</f>
        <v>0</v>
      </c>
      <c r="V123" s="155">
        <f>IF(A4stdlife="n/a","n/a",IF(V$3&gt;(A4stdlife+$E123),(Input!$M$214*(1+rvanilla)^0.5)-SUM($M123:U123),(Input!$M$214*(1+rvanilla)^0.5)/A4stdlife))</f>
        <v>0</v>
      </c>
      <c r="W123" s="155">
        <f>IF(A4stdlife="n/a","n/a",IF(W$3&gt;(A4stdlife+$E123),(Input!$M$214*(1+rvanilla)^0.5)-SUM($M123:V123),(Input!$M$214*(1+rvanilla)^0.5)/A4stdlife))</f>
        <v>0</v>
      </c>
      <c r="X123" s="155">
        <f>IF(A4stdlife="n/a","n/a",IF(X$3&gt;(A4stdlife+$E123),(Input!$M$214*(1+rvanilla)^0.5)-SUM($M123:W123),(Input!$M$214*(1+rvanilla)^0.5)/A4stdlife))</f>
        <v>0</v>
      </c>
      <c r="Y123" s="155">
        <f>IF(A4stdlife="n/a","n/a",IF(Y$3&gt;(A4stdlife+$E123),(Input!$M$214*(1+rvanilla)^0.5)-SUM($M123:X123),(Input!$M$214*(1+rvanilla)^0.5)/A4stdlife))</f>
        <v>0</v>
      </c>
      <c r="Z123" s="155">
        <f>IF(A4stdlife="n/a","n/a",IF(Z$3&gt;(A4stdlife+$E123),(Input!$M$214*(1+rvanilla)^0.5)-SUM($M123:Y123),(Input!$M$214*(1+rvanilla)^0.5)/A4stdlife))</f>
        <v>0</v>
      </c>
      <c r="AA123" s="155">
        <f>IF(A4stdlife="n/a","n/a",IF(AA$3&gt;(A4stdlife+$E123),(Input!$M$214*(1+rvanilla)^0.5)-SUM($M123:Z123),(Input!$M$214*(1+rvanilla)^0.5)/A4stdlife))</f>
        <v>0</v>
      </c>
      <c r="AB123" s="155">
        <f>IF(A4stdlife="n/a","n/a",IF(AB$3&gt;(A4stdlife+$E123),(Input!$M$214*(1+rvanilla)^0.5)-SUM($M123:AA123),(Input!$M$214*(1+rvanilla)^0.5)/A4stdlife))</f>
        <v>0</v>
      </c>
      <c r="AC123" s="155">
        <f>IF(A4stdlife="n/a","n/a",IF(AC$3&gt;(A4stdlife+$E123),(Input!$M$214*(1+rvanilla)^0.5)-SUM($M123:AB123),(Input!$M$214*(1+rvanilla)^0.5)/A4stdlife))</f>
        <v>0</v>
      </c>
      <c r="AD123" s="155">
        <f>IF(A4stdlife="n/a","n/a",IF(AD$3&gt;(A4stdlife+$E123),(Input!$M$214*(1+rvanilla)^0.5)-SUM($M123:AC123),(Input!$M$214*(1+rvanilla)^0.5)/A4stdlife))</f>
        <v>0</v>
      </c>
      <c r="AE123" s="155">
        <f>IF(A4stdlife="n/a","n/a",IF(AE$3&gt;(A4stdlife+$E123),(Input!$M$214*(1+rvanilla)^0.5)-SUM($M123:AD123),(Input!$M$214*(1+rvanilla)^0.5)/A4stdlife))</f>
        <v>0</v>
      </c>
      <c r="AF123" s="155">
        <f>IF(A4stdlife="n/a","n/a",IF(AF$3&gt;(A4stdlife+$E123),(Input!$M$214*(1+rvanilla)^0.5)-SUM($M123:AE123),(Input!$M$214*(1+rvanilla)^0.5)/A4stdlife))</f>
        <v>0</v>
      </c>
      <c r="AG123" s="155">
        <f>IF(A4stdlife="n/a","n/a",IF(AG$3&gt;(A4stdlife+$E123),(Input!$M$214*(1+rvanilla)^0.5)-SUM($M123:AF123),(Input!$M$214*(1+rvanilla)^0.5)/A4stdlife))</f>
        <v>0</v>
      </c>
      <c r="AH123" s="155">
        <f>IF(A4stdlife="n/a","n/a",IF(AH$3&gt;(A4stdlife+$E123),(Input!$M$214*(1+rvanilla)^0.5)-SUM($M123:AG123),(Input!$M$214*(1+rvanilla)^0.5)/A4stdlife))</f>
        <v>0</v>
      </c>
      <c r="AI123" s="155">
        <f>IF(A4stdlife="n/a","n/a",IF(AI$3&gt;(A4stdlife+$E123),(Input!$M$214*(1+rvanilla)^0.5)-SUM($M123:AH123),(Input!$M$214*(1+rvanilla)^0.5)/A4stdlife))</f>
        <v>0</v>
      </c>
      <c r="AJ123" s="155">
        <f>IF(A4stdlife="n/a","n/a",IF(AJ$3&gt;(A4stdlife+$E123),(Input!$M$214*(1+rvanilla)^0.5)-SUM($M123:AI123),(Input!$M$214*(1+rvanilla)^0.5)/A4stdlife))</f>
        <v>0</v>
      </c>
      <c r="AK123" s="155">
        <f>IF(A4stdlife="n/a","n/a",IF(AK$3&gt;(A4stdlife+$E123),(Input!$M$214*(1+rvanilla)^0.5)-SUM($M123:AJ123),(Input!$M$214*(1+rvanilla)^0.5)/A4stdlife))</f>
        <v>0</v>
      </c>
      <c r="AL123" s="155">
        <f>IF(A4stdlife="n/a","n/a",IF(AL$3&gt;(A4stdlife+$E123),(Input!$M$214*(1+rvanilla)^0.5)-SUM($M123:AK123),(Input!$M$214*(1+rvanilla)^0.5)/A4stdlife))</f>
        <v>0</v>
      </c>
      <c r="AM123" s="155">
        <f>IF(A4stdlife="n/a","n/a",IF(AM$3&gt;(A4stdlife+$E123),(Input!$M$214*(1+rvanilla)^0.5)-SUM($M123:AL123),(Input!$M$214*(1+rvanilla)^0.5)/A4stdlife))</f>
        <v>0</v>
      </c>
      <c r="AN123" s="155">
        <f>IF(A4stdlife="n/a","n/a",IF(AN$3&gt;(A4stdlife+$E123),(Input!$M$214*(1+rvanilla)^0.5)-SUM($M123:AM123),(Input!$M$214*(1+rvanilla)^0.5)/A4stdlife))</f>
        <v>0</v>
      </c>
      <c r="AO123" s="155">
        <f>IF(A4stdlife="n/a","n/a",IF(AO$3&gt;(A4stdlife+$E123),(Input!$M$214*(1+rvanilla)^0.5)-SUM($M123:AN123),(Input!$M$214*(1+rvanilla)^0.5)/A4stdlife))</f>
        <v>0</v>
      </c>
      <c r="AP123" s="155">
        <f>IF(A4stdlife="n/a","n/a",IF(AP$3&gt;(A4stdlife+$E123),(Input!$M$214*(1+rvanilla)^0.5)-SUM($M123:AO123),(Input!$M$214*(1+rvanilla)^0.5)/A4stdlife))</f>
        <v>0</v>
      </c>
      <c r="AQ123" s="155">
        <f>IF(A4stdlife="n/a","n/a",IF(AQ$3&gt;(A4stdlife+$E123),(Input!$M$214*(1+rvanilla)^0.5)-SUM($M123:AP123),(Input!$M$214*(1+rvanilla)^0.5)/A4stdlife))</f>
        <v>0</v>
      </c>
      <c r="AR123" s="155">
        <f>IF(A4stdlife="n/a","n/a",IF(AR$3&gt;(A4stdlife+$E123),(Input!$M$214*(1+rvanilla)^0.5)-SUM($M123:AQ123),(Input!$M$214*(1+rvanilla)^0.5)/A4stdlife))</f>
        <v>0</v>
      </c>
      <c r="AS123" s="155">
        <f>IF(A4stdlife="n/a","n/a",IF(AS$3&gt;(A4stdlife+$E123),(Input!$M$214*(1+rvanilla)^0.5)-SUM($M123:AR123),(Input!$M$214*(1+rvanilla)^0.5)/A4stdlife))</f>
        <v>0</v>
      </c>
      <c r="AT123" s="155">
        <f>IF(A4stdlife="n/a","n/a",IF(AT$3&gt;(A4stdlife+$E123),(Input!$M$214*(1+rvanilla)^0.5)-SUM($M123:AS123),(Input!$M$214*(1+rvanilla)^0.5)/A4stdlife))</f>
        <v>0</v>
      </c>
      <c r="AU123" s="155">
        <f>IF(A4stdlife="n/a","n/a",IF(AU$3&gt;(A4stdlife+$E123),(Input!$M$214*(1+rvanilla)^0.5)-SUM($M123:AT123),(Input!$M$214*(1+rvanilla)^0.5)/A4stdlife))</f>
        <v>0</v>
      </c>
      <c r="AV123" s="155">
        <f>IF(A4stdlife="n/a","n/a",IF(AV$3&gt;(A4stdlife+$E123),(Input!$M$214*(1+rvanilla)^0.5)-SUM($M123:AU123),(Input!$M$214*(1+rvanilla)^0.5)/A4stdlife))</f>
        <v>0</v>
      </c>
      <c r="AW123" s="155">
        <f>IF(A4stdlife="n/a","n/a",IF(AW$3&gt;(A4stdlife+$E123),(Input!$M$214*(1+rvanilla)^0.5)-SUM($M123:AV123),(Input!$M$214*(1+rvanilla)^0.5)/A4stdlife))</f>
        <v>0</v>
      </c>
      <c r="AX123" s="155">
        <f>IF(A4stdlife="n/a","n/a",IF(AX$3&gt;(A4stdlife+$E123),(Input!$M$214*(1+rvanilla)^0.5)-SUM($M123:AW123),(Input!$M$214*(1+rvanilla)^0.5)/A4stdlife))</f>
        <v>0</v>
      </c>
      <c r="AY123" s="155">
        <f>IF(A4stdlife="n/a","n/a",IF(AY$3&gt;(A4stdlife+$E123),(Input!$M$214*(1+rvanilla)^0.5)-SUM($M123:AX123),(Input!$M$214*(1+rvanilla)^0.5)/A4stdlife))</f>
        <v>0</v>
      </c>
      <c r="AZ123" s="155">
        <f>IF(A4stdlife="n/a","n/a",IF(AZ$3&gt;(A4stdlife+$E123),(Input!$M$214*(1+rvanilla)^0.5)-SUM($M123:AY123),(Input!$M$214*(1+rvanilla)^0.5)/A4stdlife))</f>
        <v>0</v>
      </c>
      <c r="BA123" s="155">
        <f>IF(A4stdlife="n/a","n/a",IF(BA$3&gt;(A4stdlife+$E123),(Input!$M$214*(1+rvanilla)^0.5)-SUM($M123:AZ123),(Input!$M$214*(1+rvanilla)^0.5)/A4stdlife))</f>
        <v>0</v>
      </c>
      <c r="BB123" s="155">
        <f>IF(A4stdlife="n/a","n/a",IF(BB$3&gt;(A4stdlife+$E123),(Input!$M$214*(1+rvanilla)^0.5)-SUM($M123:BA123),(Input!$M$214*(1+rvanilla)^0.5)/A4stdlife))</f>
        <v>0</v>
      </c>
      <c r="BC123" s="155">
        <f>IF(A4stdlife="n/a","n/a",IF(BC$3&gt;(A4stdlife+$E123),(Input!$M$214*(1+rvanilla)^0.5)-SUM($M123:BB123),(Input!$M$214*(1+rvanilla)^0.5)/A4stdlife))</f>
        <v>0</v>
      </c>
      <c r="BD123" s="155">
        <f>IF(A4stdlife="n/a","n/a",IF(BD$3&gt;(A4stdlife+$E123),(Input!$M$214*(1+rvanilla)^0.5)-SUM($M123:BC123),(Input!$M$214*(1+rvanilla)^0.5)/A4stdlife))</f>
        <v>0</v>
      </c>
      <c r="BE123" s="155">
        <f>IF(A4stdlife="n/a","n/a",IF(BE$3&gt;(A4stdlife+$E123),(Input!$M$214*(1+rvanilla)^0.5)-SUM($M123:BD123),(Input!$M$214*(1+rvanilla)^0.5)/A4stdlife))</f>
        <v>0</v>
      </c>
      <c r="BF123" s="155">
        <f>IF(A4stdlife="n/a","n/a",IF(BF$3&gt;(A4stdlife+$E123),(Input!$M$214*(1+rvanilla)^0.5)-SUM($M123:BE123),(Input!$M$214*(1+rvanilla)^0.5)/A4stdlife))</f>
        <v>0</v>
      </c>
      <c r="BG123" s="155">
        <f>IF(A4stdlife="n/a","n/a",IF(BG$3&gt;(A4stdlife+$E123),(Input!$M$214*(1+rvanilla)^0.5)-SUM($M123:BF123),(Input!$M$214*(1+rvanilla)^0.5)/A4stdlife))</f>
        <v>0</v>
      </c>
      <c r="BH123" s="155">
        <f>IF(A4stdlife="n/a","n/a",IF(BH$3&gt;(A4stdlife+$E123),(Input!$M$214*(1+rvanilla)^0.5)-SUM($M123:BG123),(Input!$M$214*(1+rvanilla)^0.5)/A4stdlife))</f>
        <v>0</v>
      </c>
      <c r="BI123" s="155">
        <f>IF(A4stdlife="n/a","n/a",IF(BI$3&gt;(A4stdlife+$E123),(Input!$M$214*(1+rvanilla)^0.5)-SUM($M123:BH123),(Input!$M$214*(1+rvanilla)^0.5)/A4stdlife))</f>
        <v>0</v>
      </c>
      <c r="BJ123" s="14"/>
      <c r="BK123" s="14"/>
      <c r="BL123" s="14"/>
      <c r="BM123" s="14"/>
      <c r="BN123" s="14"/>
      <c r="BO123" s="14"/>
      <c r="BP123" s="14"/>
      <c r="BQ123" s="14"/>
      <c r="BR123" s="14"/>
      <c r="BS123" s="14"/>
      <c r="BT123" s="14"/>
      <c r="BU123" s="14"/>
      <c r="BV123" s="14"/>
      <c r="BW123" s="14"/>
      <c r="BX123" s="14"/>
      <c r="BY123" s="14"/>
      <c r="BZ123" s="14"/>
      <c r="CA123" s="410"/>
      <c r="CB123" s="410"/>
      <c r="CC123" s="410"/>
      <c r="CD123" s="410"/>
      <c r="CE123" s="410"/>
      <c r="CF123" s="410"/>
      <c r="CG123" s="410"/>
      <c r="CH123" s="410"/>
      <c r="CI123" s="410"/>
      <c r="CJ123" s="410"/>
      <c r="CK123" s="410"/>
      <c r="CL123" s="410"/>
      <c r="CM123" s="410"/>
      <c r="CN123" s="410"/>
      <c r="CO123" s="410"/>
      <c r="CP123" s="410"/>
      <c r="CQ123" s="410"/>
      <c r="CR123" s="410"/>
      <c r="CS123" s="410"/>
      <c r="CT123" s="410"/>
      <c r="CU123" s="410"/>
      <c r="CV123" s="410"/>
      <c r="CW123" s="410"/>
      <c r="CX123" s="410"/>
      <c r="CY123" s="410"/>
      <c r="CZ123" s="410"/>
      <c r="DA123" s="410"/>
      <c r="DB123" s="410"/>
      <c r="DC123" s="410"/>
      <c r="DD123" s="410"/>
      <c r="DE123" s="410"/>
      <c r="DF123" s="410"/>
      <c r="DG123" s="410"/>
      <c r="DH123" s="410"/>
      <c r="DI123" s="410"/>
      <c r="DJ123" s="410"/>
      <c r="DK123" s="410"/>
      <c r="DL123" s="410"/>
      <c r="DM123" s="410"/>
      <c r="DN123" s="410"/>
      <c r="DO123" s="410"/>
      <c r="DP123" s="410"/>
      <c r="DQ123" s="410"/>
      <c r="DR123" s="410"/>
      <c r="DS123" s="410"/>
      <c r="DT123" s="410"/>
      <c r="DU123" s="410"/>
      <c r="DV123" s="410"/>
      <c r="DW123" s="410"/>
      <c r="DX123" s="410"/>
      <c r="DY123" s="410"/>
      <c r="DZ123" s="410"/>
      <c r="EA123" s="410"/>
      <c r="EB123" s="410"/>
      <c r="EC123" s="410"/>
      <c r="ED123" s="410"/>
      <c r="EE123" s="410"/>
      <c r="EF123" s="410"/>
      <c r="EG123" s="410"/>
      <c r="EH123" s="410"/>
      <c r="EI123" s="410"/>
      <c r="EJ123" s="410"/>
      <c r="EK123" s="410"/>
      <c r="EL123" s="410"/>
      <c r="EM123" s="410"/>
      <c r="EN123" s="410"/>
      <c r="EO123" s="410"/>
      <c r="EP123" s="410"/>
      <c r="EQ123" s="410"/>
      <c r="ER123" s="410"/>
      <c r="ES123" s="410"/>
      <c r="ET123" s="410"/>
      <c r="EU123" s="410"/>
      <c r="EV123" s="410"/>
      <c r="EW123" s="410"/>
      <c r="EX123" s="410"/>
      <c r="EY123" s="410"/>
      <c r="EZ123" s="410"/>
      <c r="FA123" s="410"/>
      <c r="FB123" s="410"/>
      <c r="FC123" s="410"/>
      <c r="FD123" s="410"/>
      <c r="FE123" s="410"/>
      <c r="FF123" s="410"/>
      <c r="FG123" s="410"/>
      <c r="FH123" s="410"/>
      <c r="FI123" s="410"/>
      <c r="FJ123" s="410"/>
      <c r="FK123" s="410"/>
      <c r="FL123" s="410"/>
      <c r="FM123" s="410"/>
      <c r="FN123" s="410"/>
      <c r="FO123" s="410"/>
      <c r="FP123" s="410"/>
      <c r="FQ123" s="410"/>
      <c r="FR123" s="410"/>
      <c r="FS123" s="410"/>
      <c r="FT123" s="410"/>
      <c r="FU123" s="410"/>
      <c r="FV123" s="410"/>
      <c r="FW123" s="410"/>
      <c r="FX123" s="410"/>
      <c r="FY123" s="410"/>
      <c r="FZ123" s="410"/>
      <c r="GA123" s="410"/>
      <c r="GB123" s="410"/>
      <c r="GC123" s="410"/>
      <c r="GD123" s="410"/>
      <c r="GE123" s="410"/>
      <c r="GF123" s="410"/>
      <c r="GG123" s="410"/>
      <c r="GH123" s="410"/>
      <c r="GI123" s="410"/>
      <c r="GJ123" s="410"/>
      <c r="GK123" s="410"/>
      <c r="GL123" s="410"/>
      <c r="GM123" s="410"/>
      <c r="GN123" s="410"/>
      <c r="GO123" s="410"/>
      <c r="GP123" s="410"/>
      <c r="GQ123" s="410"/>
      <c r="GR123" s="410"/>
      <c r="GS123" s="410"/>
      <c r="GT123" s="410"/>
      <c r="GU123" s="410"/>
      <c r="GV123" s="410"/>
      <c r="GW123" s="410"/>
      <c r="GX123" s="410"/>
      <c r="GY123" s="410"/>
      <c r="GZ123" s="410"/>
      <c r="HA123" s="410"/>
      <c r="HB123" s="410"/>
      <c r="HC123" s="410"/>
      <c r="HD123" s="410"/>
      <c r="HE123" s="410"/>
      <c r="HF123" s="410"/>
      <c r="HG123" s="410"/>
      <c r="HH123" s="410"/>
      <c r="HI123" s="410"/>
      <c r="HJ123" s="410"/>
      <c r="HK123" s="410"/>
      <c r="HL123" s="410"/>
      <c r="HM123" s="410"/>
      <c r="HN123" s="410"/>
      <c r="HO123" s="410"/>
      <c r="HP123" s="410"/>
      <c r="HQ123" s="410"/>
      <c r="HR123" s="410"/>
      <c r="HS123" s="410"/>
      <c r="HT123" s="410"/>
      <c r="HU123" s="410"/>
      <c r="HV123" s="410"/>
      <c r="HW123" s="410"/>
      <c r="HX123" s="410"/>
      <c r="HY123" s="410"/>
      <c r="HZ123" s="410"/>
      <c r="IA123" s="410"/>
      <c r="IB123" s="410"/>
      <c r="IC123" s="410"/>
      <c r="ID123" s="410"/>
      <c r="IE123" s="410"/>
      <c r="IF123" s="410"/>
      <c r="IG123" s="410"/>
      <c r="IH123" s="410"/>
      <c r="II123" s="410"/>
      <c r="IJ123" s="410"/>
      <c r="IK123" s="410"/>
      <c r="IL123" s="410"/>
      <c r="IM123" s="410"/>
      <c r="IN123" s="410"/>
      <c r="IO123" s="410"/>
      <c r="IP123" s="410"/>
      <c r="IQ123" s="410"/>
      <c r="IR123" s="410"/>
      <c r="IS123" s="410"/>
      <c r="IT123" s="410"/>
      <c r="IU123" s="410"/>
      <c r="IV123" s="410"/>
    </row>
    <row r="124" spans="1:256" s="2" customFormat="1" ht="12.75" hidden="1" customHeight="1" outlineLevel="2">
      <c r="A124" s="14"/>
      <c r="B124" s="14"/>
      <c r="C124" s="27"/>
      <c r="D124" s="413"/>
      <c r="E124" s="261">
        <v>8</v>
      </c>
      <c r="F124" s="372"/>
      <c r="G124" s="269"/>
      <c r="H124" s="271"/>
      <c r="I124" s="271"/>
      <c r="J124" s="271"/>
      <c r="K124" s="271"/>
      <c r="L124" s="271"/>
      <c r="M124" s="271"/>
      <c r="N124" s="270"/>
      <c r="O124" s="155">
        <f>IF(A4stdlife="n/a","n/a",IF(O$3&gt;(A4stdlife+$E124),(Input!$N$214*(1+rvanilla)^0.5)-SUM($N124:N124),(Input!$N$214*(1+rvanilla)^0.5)/A4stdlife))</f>
        <v>0</v>
      </c>
      <c r="P124" s="155">
        <f>IF(A4stdlife="n/a","n/a",IF(P$3&gt;(A4stdlife+$E124),(Input!$N$214*(1+rvanilla)^0.5)-SUM($N124:O124),(Input!$N$214*(1+rvanilla)^0.5)/A4stdlife))</f>
        <v>0</v>
      </c>
      <c r="Q124" s="155">
        <f>IF(A4stdlife="n/a","n/a",IF(Q$3&gt;(A4stdlife+$E124),(Input!$N$214*(1+rvanilla)^0.5)-SUM($N124:P124),(Input!$N$214*(1+rvanilla)^0.5)/A4stdlife))</f>
        <v>0</v>
      </c>
      <c r="R124" s="155">
        <f>IF(A4stdlife="n/a","n/a",IF(R$3&gt;(A4stdlife+$E124),(Input!$N$214*(1+rvanilla)^0.5)-SUM($N124:Q124),(Input!$N$214*(1+rvanilla)^0.5)/A4stdlife))</f>
        <v>0</v>
      </c>
      <c r="S124" s="155">
        <f>IF(A4stdlife="n/a","n/a",IF(S$3&gt;(A4stdlife+$E124),(Input!$N$214*(1+rvanilla)^0.5)-SUM($N124:R124),(Input!$N$214*(1+rvanilla)^0.5)/A4stdlife))</f>
        <v>0</v>
      </c>
      <c r="T124" s="155">
        <f>IF(A4stdlife="n/a","n/a",IF(T$3&gt;(A4stdlife+$E124),(Input!$N$214*(1+rvanilla)^0.5)-SUM($N124:S124),(Input!$N$214*(1+rvanilla)^0.5)/A4stdlife))</f>
        <v>0</v>
      </c>
      <c r="U124" s="155">
        <f>IF(A4stdlife="n/a","n/a",IF(U$3&gt;(A4stdlife+$E124),(Input!$N$214*(1+rvanilla)^0.5)-SUM($N124:T124),(Input!$N$214*(1+rvanilla)^0.5)/A4stdlife))</f>
        <v>0</v>
      </c>
      <c r="V124" s="155">
        <f>IF(A4stdlife="n/a","n/a",IF(V$3&gt;(A4stdlife+$E124),(Input!$N$214*(1+rvanilla)^0.5)-SUM($N124:U124),(Input!$N$214*(1+rvanilla)^0.5)/A4stdlife))</f>
        <v>0</v>
      </c>
      <c r="W124" s="155">
        <f>IF(A4stdlife="n/a","n/a",IF(W$3&gt;(A4stdlife+$E124),(Input!$N$214*(1+rvanilla)^0.5)-SUM($N124:V124),(Input!$N$214*(1+rvanilla)^0.5)/A4stdlife))</f>
        <v>0</v>
      </c>
      <c r="X124" s="155">
        <f>IF(A4stdlife="n/a","n/a",IF(X$3&gt;(A4stdlife+$E124),(Input!$N$214*(1+rvanilla)^0.5)-SUM($N124:W124),(Input!$N$214*(1+rvanilla)^0.5)/A4stdlife))</f>
        <v>0</v>
      </c>
      <c r="Y124" s="155">
        <f>IF(A4stdlife="n/a","n/a",IF(Y$3&gt;(A4stdlife+$E124),(Input!$N$214*(1+rvanilla)^0.5)-SUM($N124:X124),(Input!$N$214*(1+rvanilla)^0.5)/A4stdlife))</f>
        <v>0</v>
      </c>
      <c r="Z124" s="155">
        <f>IF(A4stdlife="n/a","n/a",IF(Z$3&gt;(A4stdlife+$E124),(Input!$N$214*(1+rvanilla)^0.5)-SUM($N124:Y124),(Input!$N$214*(1+rvanilla)^0.5)/A4stdlife))</f>
        <v>0</v>
      </c>
      <c r="AA124" s="155">
        <f>IF(A4stdlife="n/a","n/a",IF(AA$3&gt;(A4stdlife+$E124),(Input!$N$214*(1+rvanilla)^0.5)-SUM($N124:Z124),(Input!$N$214*(1+rvanilla)^0.5)/A4stdlife))</f>
        <v>0</v>
      </c>
      <c r="AB124" s="155">
        <f>IF(A4stdlife="n/a","n/a",IF(AB$3&gt;(A4stdlife+$E124),(Input!$N$214*(1+rvanilla)^0.5)-SUM($N124:AA124),(Input!$N$214*(1+rvanilla)^0.5)/A4stdlife))</f>
        <v>0</v>
      </c>
      <c r="AC124" s="155">
        <f>IF(A4stdlife="n/a","n/a",IF(AC$3&gt;(A4stdlife+$E124),(Input!$N$214*(1+rvanilla)^0.5)-SUM($N124:AB124),(Input!$N$214*(1+rvanilla)^0.5)/A4stdlife))</f>
        <v>0</v>
      </c>
      <c r="AD124" s="155">
        <f>IF(A4stdlife="n/a","n/a",IF(AD$3&gt;(A4stdlife+$E124),(Input!$N$214*(1+rvanilla)^0.5)-SUM($N124:AC124),(Input!$N$214*(1+rvanilla)^0.5)/A4stdlife))</f>
        <v>0</v>
      </c>
      <c r="AE124" s="155">
        <f>IF(A4stdlife="n/a","n/a",IF(AE$3&gt;(A4stdlife+$E124),(Input!$N$214*(1+rvanilla)^0.5)-SUM($N124:AD124),(Input!$N$214*(1+rvanilla)^0.5)/A4stdlife))</f>
        <v>0</v>
      </c>
      <c r="AF124" s="155">
        <f>IF(A4stdlife="n/a","n/a",IF(AF$3&gt;(A4stdlife+$E124),(Input!$N$214*(1+rvanilla)^0.5)-SUM($N124:AE124),(Input!$N$214*(1+rvanilla)^0.5)/A4stdlife))</f>
        <v>0</v>
      </c>
      <c r="AG124" s="155">
        <f>IF(A4stdlife="n/a","n/a",IF(AG$3&gt;(A4stdlife+$E124),(Input!$N$214*(1+rvanilla)^0.5)-SUM($N124:AF124),(Input!$N$214*(1+rvanilla)^0.5)/A4stdlife))</f>
        <v>0</v>
      </c>
      <c r="AH124" s="155">
        <f>IF(A4stdlife="n/a","n/a",IF(AH$3&gt;(A4stdlife+$E124),(Input!$N$214*(1+rvanilla)^0.5)-SUM($N124:AG124),(Input!$N$214*(1+rvanilla)^0.5)/A4stdlife))</f>
        <v>0</v>
      </c>
      <c r="AI124" s="155">
        <f>IF(A4stdlife="n/a","n/a",IF(AI$3&gt;(A4stdlife+$E124),(Input!$N$214*(1+rvanilla)^0.5)-SUM($N124:AH124),(Input!$N$214*(1+rvanilla)^0.5)/A4stdlife))</f>
        <v>0</v>
      </c>
      <c r="AJ124" s="155">
        <f>IF(A4stdlife="n/a","n/a",IF(AJ$3&gt;(A4stdlife+$E124),(Input!$N$214*(1+rvanilla)^0.5)-SUM($N124:AI124),(Input!$N$214*(1+rvanilla)^0.5)/A4stdlife))</f>
        <v>0</v>
      </c>
      <c r="AK124" s="155">
        <f>IF(A4stdlife="n/a","n/a",IF(AK$3&gt;(A4stdlife+$E124),(Input!$N$214*(1+rvanilla)^0.5)-SUM($N124:AJ124),(Input!$N$214*(1+rvanilla)^0.5)/A4stdlife))</f>
        <v>0</v>
      </c>
      <c r="AL124" s="155">
        <f>IF(A4stdlife="n/a","n/a",IF(AL$3&gt;(A4stdlife+$E124),(Input!$N$214*(1+rvanilla)^0.5)-SUM($N124:AK124),(Input!$N$214*(1+rvanilla)^0.5)/A4stdlife))</f>
        <v>0</v>
      </c>
      <c r="AM124" s="155">
        <f>IF(A4stdlife="n/a","n/a",IF(AM$3&gt;(A4stdlife+$E124),(Input!$N$214*(1+rvanilla)^0.5)-SUM($N124:AL124),(Input!$N$214*(1+rvanilla)^0.5)/A4stdlife))</f>
        <v>0</v>
      </c>
      <c r="AN124" s="155">
        <f>IF(A4stdlife="n/a","n/a",IF(AN$3&gt;(A4stdlife+$E124),(Input!$N$214*(1+rvanilla)^0.5)-SUM($N124:AM124),(Input!$N$214*(1+rvanilla)^0.5)/A4stdlife))</f>
        <v>0</v>
      </c>
      <c r="AO124" s="155">
        <f>IF(A4stdlife="n/a","n/a",IF(AO$3&gt;(A4stdlife+$E124),(Input!$N$214*(1+rvanilla)^0.5)-SUM($N124:AN124),(Input!$N$214*(1+rvanilla)^0.5)/A4stdlife))</f>
        <v>0</v>
      </c>
      <c r="AP124" s="155">
        <f>IF(A4stdlife="n/a","n/a",IF(AP$3&gt;(A4stdlife+$E124),(Input!$N$214*(1+rvanilla)^0.5)-SUM($N124:AO124),(Input!$N$214*(1+rvanilla)^0.5)/A4stdlife))</f>
        <v>0</v>
      </c>
      <c r="AQ124" s="155">
        <f>IF(A4stdlife="n/a","n/a",IF(AQ$3&gt;(A4stdlife+$E124),(Input!$N$214*(1+rvanilla)^0.5)-SUM($N124:AP124),(Input!$N$214*(1+rvanilla)^0.5)/A4stdlife))</f>
        <v>0</v>
      </c>
      <c r="AR124" s="155">
        <f>IF(A4stdlife="n/a","n/a",IF(AR$3&gt;(A4stdlife+$E124),(Input!$N$214*(1+rvanilla)^0.5)-SUM($N124:AQ124),(Input!$N$214*(1+rvanilla)^0.5)/A4stdlife))</f>
        <v>0</v>
      </c>
      <c r="AS124" s="155">
        <f>IF(A4stdlife="n/a","n/a",IF(AS$3&gt;(A4stdlife+$E124),(Input!$N$214*(1+rvanilla)^0.5)-SUM($N124:AR124),(Input!$N$214*(1+rvanilla)^0.5)/A4stdlife))</f>
        <v>0</v>
      </c>
      <c r="AT124" s="155">
        <f>IF(A4stdlife="n/a","n/a",IF(AT$3&gt;(A4stdlife+$E124),(Input!$N$214*(1+rvanilla)^0.5)-SUM($N124:AS124),(Input!$N$214*(1+rvanilla)^0.5)/A4stdlife))</f>
        <v>0</v>
      </c>
      <c r="AU124" s="155">
        <f>IF(A4stdlife="n/a","n/a",IF(AU$3&gt;(A4stdlife+$E124),(Input!$N$214*(1+rvanilla)^0.5)-SUM($N124:AT124),(Input!$N$214*(1+rvanilla)^0.5)/A4stdlife))</f>
        <v>0</v>
      </c>
      <c r="AV124" s="155">
        <f>IF(A4stdlife="n/a","n/a",IF(AV$3&gt;(A4stdlife+$E124),(Input!$N$214*(1+rvanilla)^0.5)-SUM($N124:AU124),(Input!$N$214*(1+rvanilla)^0.5)/A4stdlife))</f>
        <v>0</v>
      </c>
      <c r="AW124" s="155">
        <f>IF(A4stdlife="n/a","n/a",IF(AW$3&gt;(A4stdlife+$E124),(Input!$N$214*(1+rvanilla)^0.5)-SUM($N124:AV124),(Input!$N$214*(1+rvanilla)^0.5)/A4stdlife))</f>
        <v>0</v>
      </c>
      <c r="AX124" s="155">
        <f>IF(A4stdlife="n/a","n/a",IF(AX$3&gt;(A4stdlife+$E124),(Input!$N$214*(1+rvanilla)^0.5)-SUM($N124:AW124),(Input!$N$214*(1+rvanilla)^0.5)/A4stdlife))</f>
        <v>0</v>
      </c>
      <c r="AY124" s="155">
        <f>IF(A4stdlife="n/a","n/a",IF(AY$3&gt;(A4stdlife+$E124),(Input!$N$214*(1+rvanilla)^0.5)-SUM($N124:AX124),(Input!$N$214*(1+rvanilla)^0.5)/A4stdlife))</f>
        <v>0</v>
      </c>
      <c r="AZ124" s="155">
        <f>IF(A4stdlife="n/a","n/a",IF(AZ$3&gt;(A4stdlife+$E124),(Input!$N$214*(1+rvanilla)^0.5)-SUM($N124:AY124),(Input!$N$214*(1+rvanilla)^0.5)/A4stdlife))</f>
        <v>0</v>
      </c>
      <c r="BA124" s="155">
        <f>IF(A4stdlife="n/a","n/a",IF(BA$3&gt;(A4stdlife+$E124),(Input!$N$214*(1+rvanilla)^0.5)-SUM($N124:AZ124),(Input!$N$214*(1+rvanilla)^0.5)/A4stdlife))</f>
        <v>0</v>
      </c>
      <c r="BB124" s="155">
        <f>IF(A4stdlife="n/a","n/a",IF(BB$3&gt;(A4stdlife+$E124),(Input!$N$214*(1+rvanilla)^0.5)-SUM($N124:BA124),(Input!$N$214*(1+rvanilla)^0.5)/A4stdlife))</f>
        <v>0</v>
      </c>
      <c r="BC124" s="155">
        <f>IF(A4stdlife="n/a","n/a",IF(BC$3&gt;(A4stdlife+$E124),(Input!$N$214*(1+rvanilla)^0.5)-SUM($N124:BB124),(Input!$N$214*(1+rvanilla)^0.5)/A4stdlife))</f>
        <v>0</v>
      </c>
      <c r="BD124" s="155">
        <f>IF(A4stdlife="n/a","n/a",IF(BD$3&gt;(A4stdlife+$E124),(Input!$N$214*(1+rvanilla)^0.5)-SUM($N124:BC124),(Input!$N$214*(1+rvanilla)^0.5)/A4stdlife))</f>
        <v>0</v>
      </c>
      <c r="BE124" s="155">
        <f>IF(A4stdlife="n/a","n/a",IF(BE$3&gt;(A4stdlife+$E124),(Input!$N$214*(1+rvanilla)^0.5)-SUM($N124:BD124),(Input!$N$214*(1+rvanilla)^0.5)/A4stdlife))</f>
        <v>0</v>
      </c>
      <c r="BF124" s="155">
        <f>IF(A4stdlife="n/a","n/a",IF(BF$3&gt;(A4stdlife+$E124),(Input!$N$214*(1+rvanilla)^0.5)-SUM($N124:BE124),(Input!$N$214*(1+rvanilla)^0.5)/A4stdlife))</f>
        <v>0</v>
      </c>
      <c r="BG124" s="155">
        <f>IF(A4stdlife="n/a","n/a",IF(BG$3&gt;(A4stdlife+$E124),(Input!$N$214*(1+rvanilla)^0.5)-SUM($N124:BF124),(Input!$N$214*(1+rvanilla)^0.5)/A4stdlife))</f>
        <v>0</v>
      </c>
      <c r="BH124" s="155">
        <f>IF(A4stdlife="n/a","n/a",IF(BH$3&gt;(A4stdlife+$E124),(Input!$N$214*(1+rvanilla)^0.5)-SUM($N124:BG124),(Input!$N$214*(1+rvanilla)^0.5)/A4stdlife))</f>
        <v>0</v>
      </c>
      <c r="BI124" s="155">
        <f>IF(A4stdlife="n/a","n/a",IF(BI$3&gt;(A4stdlife+$E124),(Input!$N$214*(1+rvanilla)^0.5)-SUM($N124:BH124),(Input!$N$214*(1+rvanilla)^0.5)/A4stdlife))</f>
        <v>0</v>
      </c>
      <c r="BJ124" s="14"/>
      <c r="BK124" s="14"/>
      <c r="BL124" s="14"/>
      <c r="BM124" s="14"/>
      <c r="BN124" s="14"/>
      <c r="BO124" s="14"/>
      <c r="BP124" s="14"/>
      <c r="BQ124" s="14"/>
      <c r="BR124" s="14"/>
      <c r="BS124" s="14"/>
      <c r="BT124" s="14"/>
      <c r="BU124" s="14"/>
      <c r="BV124" s="14"/>
      <c r="BW124" s="14"/>
      <c r="BX124" s="14"/>
      <c r="BY124" s="14"/>
      <c r="BZ124" s="14"/>
      <c r="CA124" s="410"/>
      <c r="CB124" s="410"/>
      <c r="CC124" s="410"/>
      <c r="CD124" s="410"/>
      <c r="CE124" s="410"/>
      <c r="CF124" s="410"/>
      <c r="CG124" s="410"/>
      <c r="CH124" s="410"/>
      <c r="CI124" s="410"/>
      <c r="CJ124" s="410"/>
      <c r="CK124" s="410"/>
      <c r="CL124" s="410"/>
      <c r="CM124" s="410"/>
      <c r="CN124" s="410"/>
      <c r="CO124" s="410"/>
      <c r="CP124" s="410"/>
      <c r="CQ124" s="410"/>
      <c r="CR124" s="410"/>
      <c r="CS124" s="410"/>
      <c r="CT124" s="410"/>
      <c r="CU124" s="410"/>
      <c r="CV124" s="410"/>
      <c r="CW124" s="410"/>
      <c r="CX124" s="410"/>
      <c r="CY124" s="410"/>
      <c r="CZ124" s="410"/>
      <c r="DA124" s="410"/>
      <c r="DB124" s="410"/>
      <c r="DC124" s="410"/>
      <c r="DD124" s="410"/>
      <c r="DE124" s="410"/>
      <c r="DF124" s="410"/>
      <c r="DG124" s="410"/>
      <c r="DH124" s="410"/>
      <c r="DI124" s="410"/>
      <c r="DJ124" s="410"/>
      <c r="DK124" s="410"/>
      <c r="DL124" s="410"/>
      <c r="DM124" s="410"/>
      <c r="DN124" s="410"/>
      <c r="DO124" s="410"/>
      <c r="DP124" s="410"/>
      <c r="DQ124" s="410"/>
      <c r="DR124" s="410"/>
      <c r="DS124" s="410"/>
      <c r="DT124" s="410"/>
      <c r="DU124" s="410"/>
      <c r="DV124" s="410"/>
      <c r="DW124" s="410"/>
      <c r="DX124" s="410"/>
      <c r="DY124" s="410"/>
      <c r="DZ124" s="410"/>
      <c r="EA124" s="410"/>
      <c r="EB124" s="410"/>
      <c r="EC124" s="410"/>
      <c r="ED124" s="410"/>
      <c r="EE124" s="410"/>
      <c r="EF124" s="410"/>
      <c r="EG124" s="410"/>
      <c r="EH124" s="410"/>
      <c r="EI124" s="410"/>
      <c r="EJ124" s="410"/>
      <c r="EK124" s="410"/>
      <c r="EL124" s="410"/>
      <c r="EM124" s="410"/>
      <c r="EN124" s="410"/>
      <c r="EO124" s="410"/>
      <c r="EP124" s="410"/>
      <c r="EQ124" s="410"/>
      <c r="ER124" s="410"/>
      <c r="ES124" s="410"/>
      <c r="ET124" s="410"/>
      <c r="EU124" s="410"/>
      <c r="EV124" s="410"/>
      <c r="EW124" s="410"/>
      <c r="EX124" s="410"/>
      <c r="EY124" s="410"/>
      <c r="EZ124" s="410"/>
      <c r="FA124" s="410"/>
      <c r="FB124" s="410"/>
      <c r="FC124" s="410"/>
      <c r="FD124" s="410"/>
      <c r="FE124" s="410"/>
      <c r="FF124" s="410"/>
      <c r="FG124" s="410"/>
      <c r="FH124" s="410"/>
      <c r="FI124" s="410"/>
      <c r="FJ124" s="410"/>
      <c r="FK124" s="410"/>
      <c r="FL124" s="410"/>
      <c r="FM124" s="410"/>
      <c r="FN124" s="410"/>
      <c r="FO124" s="410"/>
      <c r="FP124" s="410"/>
      <c r="FQ124" s="410"/>
      <c r="FR124" s="410"/>
      <c r="FS124" s="410"/>
      <c r="FT124" s="410"/>
      <c r="FU124" s="410"/>
      <c r="FV124" s="410"/>
      <c r="FW124" s="410"/>
      <c r="FX124" s="410"/>
      <c r="FY124" s="410"/>
      <c r="FZ124" s="410"/>
      <c r="GA124" s="410"/>
      <c r="GB124" s="410"/>
      <c r="GC124" s="410"/>
      <c r="GD124" s="410"/>
      <c r="GE124" s="410"/>
      <c r="GF124" s="410"/>
      <c r="GG124" s="410"/>
      <c r="GH124" s="410"/>
      <c r="GI124" s="410"/>
      <c r="GJ124" s="410"/>
      <c r="GK124" s="410"/>
      <c r="GL124" s="410"/>
      <c r="GM124" s="410"/>
      <c r="GN124" s="410"/>
      <c r="GO124" s="410"/>
      <c r="GP124" s="410"/>
      <c r="GQ124" s="410"/>
      <c r="GR124" s="410"/>
      <c r="GS124" s="410"/>
      <c r="GT124" s="410"/>
      <c r="GU124" s="410"/>
      <c r="GV124" s="410"/>
      <c r="GW124" s="410"/>
      <c r="GX124" s="410"/>
      <c r="GY124" s="410"/>
      <c r="GZ124" s="410"/>
      <c r="HA124" s="410"/>
      <c r="HB124" s="410"/>
      <c r="HC124" s="410"/>
      <c r="HD124" s="410"/>
      <c r="HE124" s="410"/>
      <c r="HF124" s="410"/>
      <c r="HG124" s="410"/>
      <c r="HH124" s="410"/>
      <c r="HI124" s="410"/>
      <c r="HJ124" s="410"/>
      <c r="HK124" s="410"/>
      <c r="HL124" s="410"/>
      <c r="HM124" s="410"/>
      <c r="HN124" s="410"/>
      <c r="HO124" s="410"/>
      <c r="HP124" s="410"/>
      <c r="HQ124" s="410"/>
      <c r="HR124" s="410"/>
      <c r="HS124" s="410"/>
      <c r="HT124" s="410"/>
      <c r="HU124" s="410"/>
      <c r="HV124" s="410"/>
      <c r="HW124" s="410"/>
      <c r="HX124" s="410"/>
      <c r="HY124" s="410"/>
      <c r="HZ124" s="410"/>
      <c r="IA124" s="410"/>
      <c r="IB124" s="410"/>
      <c r="IC124" s="410"/>
      <c r="ID124" s="410"/>
      <c r="IE124" s="410"/>
      <c r="IF124" s="410"/>
      <c r="IG124" s="410"/>
      <c r="IH124" s="410"/>
      <c r="II124" s="410"/>
      <c r="IJ124" s="410"/>
      <c r="IK124" s="410"/>
      <c r="IL124" s="410"/>
      <c r="IM124" s="410"/>
      <c r="IN124" s="410"/>
      <c r="IO124" s="410"/>
      <c r="IP124" s="410"/>
      <c r="IQ124" s="410"/>
      <c r="IR124" s="410"/>
      <c r="IS124" s="410"/>
      <c r="IT124" s="410"/>
      <c r="IU124" s="410"/>
      <c r="IV124" s="410"/>
    </row>
    <row r="125" spans="1:256" s="2" customFormat="1" ht="12.75" hidden="1" customHeight="1" outlineLevel="2">
      <c r="A125" s="14"/>
      <c r="B125" s="14"/>
      <c r="C125" s="27"/>
      <c r="D125" s="413"/>
      <c r="E125" s="261">
        <v>9</v>
      </c>
      <c r="F125" s="372"/>
      <c r="G125" s="269"/>
      <c r="H125" s="271"/>
      <c r="I125" s="271"/>
      <c r="J125" s="271"/>
      <c r="K125" s="271"/>
      <c r="L125" s="271"/>
      <c r="M125" s="271"/>
      <c r="N125" s="271"/>
      <c r="O125" s="270"/>
      <c r="P125" s="155">
        <f>IF(A4stdlife="n/a","n/a",IF(P$3&gt;(A4stdlife+$E125),(Input!$O$214*(1+rvanilla)^0.5)-SUM($O125:O125),(Input!$O$214*(1+rvanilla)^0.5)/A4stdlife))</f>
        <v>0</v>
      </c>
      <c r="Q125" s="155">
        <f>IF(A4stdlife="n/a","n/a",IF(Q$3&gt;(A4stdlife+$E125),(Input!$O$214*(1+rvanilla)^0.5)-SUM($O125:P125),(Input!$O$214*(1+rvanilla)^0.5)/A4stdlife))</f>
        <v>0</v>
      </c>
      <c r="R125" s="155">
        <f>IF(A4stdlife="n/a","n/a",IF(R$3&gt;(A4stdlife+$E125),(Input!$O$214*(1+rvanilla)^0.5)-SUM($O125:Q125),(Input!$O$214*(1+rvanilla)^0.5)/A4stdlife))</f>
        <v>0</v>
      </c>
      <c r="S125" s="155">
        <f>IF(A4stdlife="n/a","n/a",IF(S$3&gt;(A4stdlife+$E125),(Input!$O$214*(1+rvanilla)^0.5)-SUM($O125:R125),(Input!$O$214*(1+rvanilla)^0.5)/A4stdlife))</f>
        <v>0</v>
      </c>
      <c r="T125" s="155">
        <f>IF(A4stdlife="n/a","n/a",IF(T$3&gt;(A4stdlife+$E125),(Input!$O$214*(1+rvanilla)^0.5)-SUM($O125:S125),(Input!$O$214*(1+rvanilla)^0.5)/A4stdlife))</f>
        <v>0</v>
      </c>
      <c r="U125" s="155">
        <f>IF(A4stdlife="n/a","n/a",IF(U$3&gt;(A4stdlife+$E125),(Input!$O$214*(1+rvanilla)^0.5)-SUM($O125:T125),(Input!$O$214*(1+rvanilla)^0.5)/A4stdlife))</f>
        <v>0</v>
      </c>
      <c r="V125" s="155">
        <f>IF(A4stdlife="n/a","n/a",IF(V$3&gt;(A4stdlife+$E125),(Input!$O$214*(1+rvanilla)^0.5)-SUM($O125:U125),(Input!$O$214*(1+rvanilla)^0.5)/A4stdlife))</f>
        <v>0</v>
      </c>
      <c r="W125" s="155">
        <f>IF(A4stdlife="n/a","n/a",IF(W$3&gt;(A4stdlife+$E125),(Input!$O$214*(1+rvanilla)^0.5)-SUM($O125:V125),(Input!$O$214*(1+rvanilla)^0.5)/A4stdlife))</f>
        <v>0</v>
      </c>
      <c r="X125" s="155">
        <f>IF(A4stdlife="n/a","n/a",IF(X$3&gt;(A4stdlife+$E125),(Input!$O$214*(1+rvanilla)^0.5)-SUM($O125:W125),(Input!$O$214*(1+rvanilla)^0.5)/A4stdlife))</f>
        <v>0</v>
      </c>
      <c r="Y125" s="155">
        <f>IF(A4stdlife="n/a","n/a",IF(Y$3&gt;(A4stdlife+$E125),(Input!$O$214*(1+rvanilla)^0.5)-SUM($O125:X125),(Input!$O$214*(1+rvanilla)^0.5)/A4stdlife))</f>
        <v>0</v>
      </c>
      <c r="Z125" s="155">
        <f>IF(A4stdlife="n/a","n/a",IF(Z$3&gt;(A4stdlife+$E125),(Input!$O$214*(1+rvanilla)^0.5)-SUM($O125:Y125),(Input!$O$214*(1+rvanilla)^0.5)/A4stdlife))</f>
        <v>0</v>
      </c>
      <c r="AA125" s="155">
        <f>IF(A4stdlife="n/a","n/a",IF(AA$3&gt;(A4stdlife+$E125),(Input!$O$214*(1+rvanilla)^0.5)-SUM($O125:Z125),(Input!$O$214*(1+rvanilla)^0.5)/A4stdlife))</f>
        <v>0</v>
      </c>
      <c r="AB125" s="155">
        <f>IF(A4stdlife="n/a","n/a",IF(AB$3&gt;(A4stdlife+$E125),(Input!$O$214*(1+rvanilla)^0.5)-SUM($O125:AA125),(Input!$O$214*(1+rvanilla)^0.5)/A4stdlife))</f>
        <v>0</v>
      </c>
      <c r="AC125" s="155">
        <f>IF(A4stdlife="n/a","n/a",IF(AC$3&gt;(A4stdlife+$E125),(Input!$O$214*(1+rvanilla)^0.5)-SUM($O125:AB125),(Input!$O$214*(1+rvanilla)^0.5)/A4stdlife))</f>
        <v>0</v>
      </c>
      <c r="AD125" s="155">
        <f>IF(A4stdlife="n/a","n/a",IF(AD$3&gt;(A4stdlife+$E125),(Input!$O$214*(1+rvanilla)^0.5)-SUM($O125:AC125),(Input!$O$214*(1+rvanilla)^0.5)/A4stdlife))</f>
        <v>0</v>
      </c>
      <c r="AE125" s="155">
        <f>IF(A4stdlife="n/a","n/a",IF(AE$3&gt;(A4stdlife+$E125),(Input!$O$214*(1+rvanilla)^0.5)-SUM($O125:AD125),(Input!$O$214*(1+rvanilla)^0.5)/A4stdlife))</f>
        <v>0</v>
      </c>
      <c r="AF125" s="155">
        <f>IF(A4stdlife="n/a","n/a",IF(AF$3&gt;(A4stdlife+$E125),(Input!$O$214*(1+rvanilla)^0.5)-SUM($O125:AE125),(Input!$O$214*(1+rvanilla)^0.5)/A4stdlife))</f>
        <v>0</v>
      </c>
      <c r="AG125" s="155">
        <f>IF(A4stdlife="n/a","n/a",IF(AG$3&gt;(A4stdlife+$E125),(Input!$O$214*(1+rvanilla)^0.5)-SUM($O125:AF125),(Input!$O$214*(1+rvanilla)^0.5)/A4stdlife))</f>
        <v>0</v>
      </c>
      <c r="AH125" s="155">
        <f>IF(A4stdlife="n/a","n/a",IF(AH$3&gt;(A4stdlife+$E125),(Input!$O$214*(1+rvanilla)^0.5)-SUM($O125:AG125),(Input!$O$214*(1+rvanilla)^0.5)/A4stdlife))</f>
        <v>0</v>
      </c>
      <c r="AI125" s="155">
        <f>IF(A4stdlife="n/a","n/a",IF(AI$3&gt;(A4stdlife+$E125),(Input!$O$214*(1+rvanilla)^0.5)-SUM($O125:AH125),(Input!$O$214*(1+rvanilla)^0.5)/A4stdlife))</f>
        <v>0</v>
      </c>
      <c r="AJ125" s="155">
        <f>IF(A4stdlife="n/a","n/a",IF(AJ$3&gt;(A4stdlife+$E125),(Input!$O$214*(1+rvanilla)^0.5)-SUM($O125:AI125),(Input!$O$214*(1+rvanilla)^0.5)/A4stdlife))</f>
        <v>0</v>
      </c>
      <c r="AK125" s="155">
        <f>IF(A4stdlife="n/a","n/a",IF(AK$3&gt;(A4stdlife+$E125),(Input!$O$214*(1+rvanilla)^0.5)-SUM($O125:AJ125),(Input!$O$214*(1+rvanilla)^0.5)/A4stdlife))</f>
        <v>0</v>
      </c>
      <c r="AL125" s="155">
        <f>IF(A4stdlife="n/a","n/a",IF(AL$3&gt;(A4stdlife+$E125),(Input!$O$214*(1+rvanilla)^0.5)-SUM($O125:AK125),(Input!$O$214*(1+rvanilla)^0.5)/A4stdlife))</f>
        <v>0</v>
      </c>
      <c r="AM125" s="155">
        <f>IF(A4stdlife="n/a","n/a",IF(AM$3&gt;(A4stdlife+$E125),(Input!$O$214*(1+rvanilla)^0.5)-SUM($O125:AL125),(Input!$O$214*(1+rvanilla)^0.5)/A4stdlife))</f>
        <v>0</v>
      </c>
      <c r="AN125" s="155">
        <f>IF(A4stdlife="n/a","n/a",IF(AN$3&gt;(A4stdlife+$E125),(Input!$O$214*(1+rvanilla)^0.5)-SUM($O125:AM125),(Input!$O$214*(1+rvanilla)^0.5)/A4stdlife))</f>
        <v>0</v>
      </c>
      <c r="AO125" s="155">
        <f>IF(A4stdlife="n/a","n/a",IF(AO$3&gt;(A4stdlife+$E125),(Input!$O$214*(1+rvanilla)^0.5)-SUM($O125:AN125),(Input!$O$214*(1+rvanilla)^0.5)/A4stdlife))</f>
        <v>0</v>
      </c>
      <c r="AP125" s="155">
        <f>IF(A4stdlife="n/a","n/a",IF(AP$3&gt;(A4stdlife+$E125),(Input!$O$214*(1+rvanilla)^0.5)-SUM($O125:AO125),(Input!$O$214*(1+rvanilla)^0.5)/A4stdlife))</f>
        <v>0</v>
      </c>
      <c r="AQ125" s="155">
        <f>IF(A4stdlife="n/a","n/a",IF(AQ$3&gt;(A4stdlife+$E125),(Input!$O$214*(1+rvanilla)^0.5)-SUM($O125:AP125),(Input!$O$214*(1+rvanilla)^0.5)/A4stdlife))</f>
        <v>0</v>
      </c>
      <c r="AR125" s="155">
        <f>IF(A4stdlife="n/a","n/a",IF(AR$3&gt;(A4stdlife+$E125),(Input!$O$214*(1+rvanilla)^0.5)-SUM($O125:AQ125),(Input!$O$214*(1+rvanilla)^0.5)/A4stdlife))</f>
        <v>0</v>
      </c>
      <c r="AS125" s="155">
        <f>IF(A4stdlife="n/a","n/a",IF(AS$3&gt;(A4stdlife+$E125),(Input!$O$214*(1+rvanilla)^0.5)-SUM($O125:AR125),(Input!$O$214*(1+rvanilla)^0.5)/A4stdlife))</f>
        <v>0</v>
      </c>
      <c r="AT125" s="155">
        <f>IF(A4stdlife="n/a","n/a",IF(AT$3&gt;(A4stdlife+$E125),(Input!$O$214*(1+rvanilla)^0.5)-SUM($O125:AS125),(Input!$O$214*(1+rvanilla)^0.5)/A4stdlife))</f>
        <v>0</v>
      </c>
      <c r="AU125" s="155">
        <f>IF(A4stdlife="n/a","n/a",IF(AU$3&gt;(A4stdlife+$E125),(Input!$O$214*(1+rvanilla)^0.5)-SUM($O125:AT125),(Input!$O$214*(1+rvanilla)^0.5)/A4stdlife))</f>
        <v>0</v>
      </c>
      <c r="AV125" s="155">
        <f>IF(A4stdlife="n/a","n/a",IF(AV$3&gt;(A4stdlife+$E125),(Input!$O$214*(1+rvanilla)^0.5)-SUM($O125:AU125),(Input!$O$214*(1+rvanilla)^0.5)/A4stdlife))</f>
        <v>0</v>
      </c>
      <c r="AW125" s="155">
        <f>IF(A4stdlife="n/a","n/a",IF(AW$3&gt;(A4stdlife+$E125),(Input!$O$214*(1+rvanilla)^0.5)-SUM($O125:AV125),(Input!$O$214*(1+rvanilla)^0.5)/A4stdlife))</f>
        <v>0</v>
      </c>
      <c r="AX125" s="155">
        <f>IF(A4stdlife="n/a","n/a",IF(AX$3&gt;(A4stdlife+$E125),(Input!$O$214*(1+rvanilla)^0.5)-SUM($O125:AW125),(Input!$O$214*(1+rvanilla)^0.5)/A4stdlife))</f>
        <v>0</v>
      </c>
      <c r="AY125" s="155">
        <f>IF(A4stdlife="n/a","n/a",IF(AY$3&gt;(A4stdlife+$E125),(Input!$O$214*(1+rvanilla)^0.5)-SUM($O125:AX125),(Input!$O$214*(1+rvanilla)^0.5)/A4stdlife))</f>
        <v>0</v>
      </c>
      <c r="AZ125" s="155">
        <f>IF(A4stdlife="n/a","n/a",IF(AZ$3&gt;(A4stdlife+$E125),(Input!$O$214*(1+rvanilla)^0.5)-SUM($O125:AY125),(Input!$O$214*(1+rvanilla)^0.5)/A4stdlife))</f>
        <v>0</v>
      </c>
      <c r="BA125" s="155">
        <f>IF(A4stdlife="n/a","n/a",IF(BA$3&gt;(A4stdlife+$E125),(Input!$O$214*(1+rvanilla)^0.5)-SUM($O125:AZ125),(Input!$O$214*(1+rvanilla)^0.5)/A4stdlife))</f>
        <v>0</v>
      </c>
      <c r="BB125" s="155">
        <f>IF(A4stdlife="n/a","n/a",IF(BB$3&gt;(A4stdlife+$E125),(Input!$O$214*(1+rvanilla)^0.5)-SUM($O125:BA125),(Input!$O$214*(1+rvanilla)^0.5)/A4stdlife))</f>
        <v>0</v>
      </c>
      <c r="BC125" s="155">
        <f>IF(A4stdlife="n/a","n/a",IF(BC$3&gt;(A4stdlife+$E125),(Input!$O$214*(1+rvanilla)^0.5)-SUM($O125:BB125),(Input!$O$214*(1+rvanilla)^0.5)/A4stdlife))</f>
        <v>0</v>
      </c>
      <c r="BD125" s="155">
        <f>IF(A4stdlife="n/a","n/a",IF(BD$3&gt;(A4stdlife+$E125),(Input!$O$214*(1+rvanilla)^0.5)-SUM($O125:BC125),(Input!$O$214*(1+rvanilla)^0.5)/A4stdlife))</f>
        <v>0</v>
      </c>
      <c r="BE125" s="155">
        <f>IF(A4stdlife="n/a","n/a",IF(BE$3&gt;(A4stdlife+$E125),(Input!$O$214*(1+rvanilla)^0.5)-SUM($O125:BD125),(Input!$O$214*(1+rvanilla)^0.5)/A4stdlife))</f>
        <v>0</v>
      </c>
      <c r="BF125" s="155">
        <f>IF(A4stdlife="n/a","n/a",IF(BF$3&gt;(A4stdlife+$E125),(Input!$O$214*(1+rvanilla)^0.5)-SUM($O125:BE125),(Input!$O$214*(1+rvanilla)^0.5)/A4stdlife))</f>
        <v>0</v>
      </c>
      <c r="BG125" s="155">
        <f>IF(A4stdlife="n/a","n/a",IF(BG$3&gt;(A4stdlife+$E125),(Input!$O$214*(1+rvanilla)^0.5)-SUM($O125:BF125),(Input!$O$214*(1+rvanilla)^0.5)/A4stdlife))</f>
        <v>0</v>
      </c>
      <c r="BH125" s="155">
        <f>IF(A4stdlife="n/a","n/a",IF(BH$3&gt;(A4stdlife+$E125),(Input!$O$214*(1+rvanilla)^0.5)-SUM($O125:BG125),(Input!$O$214*(1+rvanilla)^0.5)/A4stdlife))</f>
        <v>0</v>
      </c>
      <c r="BI125" s="155">
        <f>IF(A4stdlife="n/a","n/a",IF(BI$3&gt;(A4stdlife+$E125),(Input!$O$214*(1+rvanilla)^0.5)-SUM($O125:BH125),(Input!$O$214*(1+rvanilla)^0.5)/A4stdlife))</f>
        <v>0</v>
      </c>
      <c r="BJ125" s="14"/>
      <c r="BK125" s="14"/>
      <c r="BL125" s="14"/>
      <c r="BM125" s="14"/>
      <c r="BN125" s="14"/>
      <c r="BO125" s="14"/>
      <c r="BP125" s="14"/>
      <c r="BQ125" s="14"/>
      <c r="BR125" s="14"/>
      <c r="BS125" s="14"/>
      <c r="BT125" s="14"/>
      <c r="BU125" s="14"/>
      <c r="BV125" s="14"/>
      <c r="BW125" s="14"/>
      <c r="BX125" s="14"/>
      <c r="BY125" s="14"/>
      <c r="BZ125" s="14"/>
      <c r="CA125" s="410"/>
      <c r="CB125" s="410"/>
      <c r="CC125" s="410"/>
      <c r="CD125" s="410"/>
      <c r="CE125" s="410"/>
      <c r="CF125" s="410"/>
      <c r="CG125" s="410"/>
      <c r="CH125" s="410"/>
      <c r="CI125" s="410"/>
      <c r="CJ125" s="410"/>
      <c r="CK125" s="410"/>
      <c r="CL125" s="410"/>
      <c r="CM125" s="410"/>
      <c r="CN125" s="410"/>
      <c r="CO125" s="410"/>
      <c r="CP125" s="410"/>
      <c r="CQ125" s="410"/>
      <c r="CR125" s="410"/>
      <c r="CS125" s="410"/>
      <c r="CT125" s="410"/>
      <c r="CU125" s="410"/>
      <c r="CV125" s="410"/>
      <c r="CW125" s="410"/>
      <c r="CX125" s="410"/>
      <c r="CY125" s="410"/>
      <c r="CZ125" s="410"/>
      <c r="DA125" s="410"/>
      <c r="DB125" s="410"/>
      <c r="DC125" s="410"/>
      <c r="DD125" s="410"/>
      <c r="DE125" s="410"/>
      <c r="DF125" s="410"/>
      <c r="DG125" s="410"/>
      <c r="DH125" s="410"/>
      <c r="DI125" s="410"/>
      <c r="DJ125" s="410"/>
      <c r="DK125" s="410"/>
      <c r="DL125" s="410"/>
      <c r="DM125" s="410"/>
      <c r="DN125" s="410"/>
      <c r="DO125" s="410"/>
      <c r="DP125" s="410"/>
      <c r="DQ125" s="410"/>
      <c r="DR125" s="410"/>
      <c r="DS125" s="410"/>
      <c r="DT125" s="410"/>
      <c r="DU125" s="410"/>
      <c r="DV125" s="410"/>
      <c r="DW125" s="410"/>
      <c r="DX125" s="410"/>
      <c r="DY125" s="410"/>
      <c r="DZ125" s="410"/>
      <c r="EA125" s="410"/>
      <c r="EB125" s="410"/>
      <c r="EC125" s="410"/>
      <c r="ED125" s="410"/>
      <c r="EE125" s="410"/>
      <c r="EF125" s="410"/>
      <c r="EG125" s="410"/>
      <c r="EH125" s="410"/>
      <c r="EI125" s="410"/>
      <c r="EJ125" s="410"/>
      <c r="EK125" s="410"/>
      <c r="EL125" s="410"/>
      <c r="EM125" s="410"/>
      <c r="EN125" s="410"/>
      <c r="EO125" s="410"/>
      <c r="EP125" s="410"/>
      <c r="EQ125" s="410"/>
      <c r="ER125" s="410"/>
      <c r="ES125" s="410"/>
      <c r="ET125" s="410"/>
      <c r="EU125" s="410"/>
      <c r="EV125" s="410"/>
      <c r="EW125" s="410"/>
      <c r="EX125" s="410"/>
      <c r="EY125" s="410"/>
      <c r="EZ125" s="410"/>
      <c r="FA125" s="410"/>
      <c r="FB125" s="410"/>
      <c r="FC125" s="410"/>
      <c r="FD125" s="410"/>
      <c r="FE125" s="410"/>
      <c r="FF125" s="410"/>
      <c r="FG125" s="410"/>
      <c r="FH125" s="410"/>
      <c r="FI125" s="410"/>
      <c r="FJ125" s="410"/>
      <c r="FK125" s="410"/>
      <c r="FL125" s="410"/>
      <c r="FM125" s="410"/>
      <c r="FN125" s="410"/>
      <c r="FO125" s="410"/>
      <c r="FP125" s="410"/>
      <c r="FQ125" s="410"/>
      <c r="FR125" s="410"/>
      <c r="FS125" s="410"/>
      <c r="FT125" s="410"/>
      <c r="FU125" s="410"/>
      <c r="FV125" s="410"/>
      <c r="FW125" s="410"/>
      <c r="FX125" s="410"/>
      <c r="FY125" s="410"/>
      <c r="FZ125" s="410"/>
      <c r="GA125" s="410"/>
      <c r="GB125" s="410"/>
      <c r="GC125" s="410"/>
      <c r="GD125" s="410"/>
      <c r="GE125" s="410"/>
      <c r="GF125" s="410"/>
      <c r="GG125" s="410"/>
      <c r="GH125" s="410"/>
      <c r="GI125" s="410"/>
      <c r="GJ125" s="410"/>
      <c r="GK125" s="410"/>
      <c r="GL125" s="410"/>
      <c r="GM125" s="410"/>
      <c r="GN125" s="410"/>
      <c r="GO125" s="410"/>
      <c r="GP125" s="410"/>
      <c r="GQ125" s="410"/>
      <c r="GR125" s="410"/>
      <c r="GS125" s="410"/>
      <c r="GT125" s="410"/>
      <c r="GU125" s="410"/>
      <c r="GV125" s="410"/>
      <c r="GW125" s="410"/>
      <c r="GX125" s="410"/>
      <c r="GY125" s="410"/>
      <c r="GZ125" s="410"/>
      <c r="HA125" s="410"/>
      <c r="HB125" s="410"/>
      <c r="HC125" s="410"/>
      <c r="HD125" s="410"/>
      <c r="HE125" s="410"/>
      <c r="HF125" s="410"/>
      <c r="HG125" s="410"/>
      <c r="HH125" s="410"/>
      <c r="HI125" s="410"/>
      <c r="HJ125" s="410"/>
      <c r="HK125" s="410"/>
      <c r="HL125" s="410"/>
      <c r="HM125" s="410"/>
      <c r="HN125" s="410"/>
      <c r="HO125" s="410"/>
      <c r="HP125" s="410"/>
      <c r="HQ125" s="410"/>
      <c r="HR125" s="410"/>
      <c r="HS125" s="410"/>
      <c r="HT125" s="410"/>
      <c r="HU125" s="410"/>
      <c r="HV125" s="410"/>
      <c r="HW125" s="410"/>
      <c r="HX125" s="410"/>
      <c r="HY125" s="410"/>
      <c r="HZ125" s="410"/>
      <c r="IA125" s="410"/>
      <c r="IB125" s="410"/>
      <c r="IC125" s="410"/>
      <c r="ID125" s="410"/>
      <c r="IE125" s="410"/>
      <c r="IF125" s="410"/>
      <c r="IG125" s="410"/>
      <c r="IH125" s="410"/>
      <c r="II125" s="410"/>
      <c r="IJ125" s="410"/>
      <c r="IK125" s="410"/>
      <c r="IL125" s="410"/>
      <c r="IM125" s="410"/>
      <c r="IN125" s="410"/>
      <c r="IO125" s="410"/>
      <c r="IP125" s="410"/>
      <c r="IQ125" s="410"/>
      <c r="IR125" s="410"/>
      <c r="IS125" s="410"/>
      <c r="IT125" s="410"/>
      <c r="IU125" s="410"/>
      <c r="IV125" s="410"/>
    </row>
    <row r="126" spans="1:256" s="2" customFormat="1" ht="12.75" hidden="1" customHeight="1" outlineLevel="2">
      <c r="A126" s="14"/>
      <c r="B126" s="14"/>
      <c r="C126" s="27"/>
      <c r="D126" s="413"/>
      <c r="E126" s="262">
        <v>10</v>
      </c>
      <c r="F126" s="372"/>
      <c r="G126" s="269"/>
      <c r="H126" s="271"/>
      <c r="I126" s="271"/>
      <c r="J126" s="271"/>
      <c r="K126" s="271"/>
      <c r="L126" s="271"/>
      <c r="M126" s="271"/>
      <c r="N126" s="271"/>
      <c r="O126" s="271"/>
      <c r="P126" s="270"/>
      <c r="Q126" s="155">
        <f>IF(A4stdlife="n/a","n/a",IF(Q$3&gt;(A4stdlife+$E126),(Input!$P$214*(1+rvanilla)^0.5)-SUM($P126:P126),(Input!$P$214*(1+rvanilla)^0.5)/A4stdlife))</f>
        <v>0</v>
      </c>
      <c r="R126" s="155">
        <f>IF(A4stdlife="n/a","n/a",IF(R$3&gt;(A4stdlife+$E126),(Input!$P$214*(1+rvanilla)^0.5)-SUM($P126:Q126),(Input!$P$214*(1+rvanilla)^0.5)/A4stdlife))</f>
        <v>0</v>
      </c>
      <c r="S126" s="155">
        <f>IF(A4stdlife="n/a","n/a",IF(S$3&gt;(A4stdlife+$E126),(Input!$P$214*(1+rvanilla)^0.5)-SUM($P126:R126),(Input!$P$214*(1+rvanilla)^0.5)/A4stdlife))</f>
        <v>0</v>
      </c>
      <c r="T126" s="155">
        <f>IF(A4stdlife="n/a","n/a",IF(T$3&gt;(A4stdlife+$E126),(Input!$P$214*(1+rvanilla)^0.5)-SUM($P126:S126),(Input!$P$214*(1+rvanilla)^0.5)/A4stdlife))</f>
        <v>0</v>
      </c>
      <c r="U126" s="155">
        <f>IF(A4stdlife="n/a","n/a",IF(U$3&gt;(A4stdlife+$E126),(Input!$P$214*(1+rvanilla)^0.5)-SUM($P126:T126),(Input!$P$214*(1+rvanilla)^0.5)/A4stdlife))</f>
        <v>0</v>
      </c>
      <c r="V126" s="155">
        <f>IF(A4stdlife="n/a","n/a",IF(V$3&gt;(A4stdlife+$E126),(Input!$P$214*(1+rvanilla)^0.5)-SUM($P126:U126),(Input!$P$214*(1+rvanilla)^0.5)/A4stdlife))</f>
        <v>0</v>
      </c>
      <c r="W126" s="155">
        <f>IF(A4stdlife="n/a","n/a",IF(W$3&gt;(A4stdlife+$E126),(Input!$P$214*(1+rvanilla)^0.5)-SUM($P126:V126),(Input!$P$214*(1+rvanilla)^0.5)/A4stdlife))</f>
        <v>0</v>
      </c>
      <c r="X126" s="155">
        <f>IF(A4stdlife="n/a","n/a",IF(X$3&gt;(A4stdlife+$E126),(Input!$P$214*(1+rvanilla)^0.5)-SUM($P126:W126),(Input!$P$214*(1+rvanilla)^0.5)/A4stdlife))</f>
        <v>0</v>
      </c>
      <c r="Y126" s="155">
        <f>IF(A4stdlife="n/a","n/a",IF(Y$3&gt;(A4stdlife+$E126),(Input!$P$214*(1+rvanilla)^0.5)-SUM($P126:X126),(Input!$P$214*(1+rvanilla)^0.5)/A4stdlife))</f>
        <v>0</v>
      </c>
      <c r="Z126" s="155">
        <f>IF(A4stdlife="n/a","n/a",IF(Z$3&gt;(A4stdlife+$E126),(Input!$P$214*(1+rvanilla)^0.5)-SUM($P126:Y126),(Input!$P$214*(1+rvanilla)^0.5)/A4stdlife))</f>
        <v>0</v>
      </c>
      <c r="AA126" s="155">
        <f>IF(A4stdlife="n/a","n/a",IF(AA$3&gt;(A4stdlife+$E126),(Input!$P$214*(1+rvanilla)^0.5)-SUM($P126:Z126),(Input!$P$214*(1+rvanilla)^0.5)/A4stdlife))</f>
        <v>0</v>
      </c>
      <c r="AB126" s="155">
        <f>IF(A4stdlife="n/a","n/a",IF(AB$3&gt;(A4stdlife+$E126),(Input!$P$214*(1+rvanilla)^0.5)-SUM($P126:AA126),(Input!$P$214*(1+rvanilla)^0.5)/A4stdlife))</f>
        <v>0</v>
      </c>
      <c r="AC126" s="155">
        <f>IF(A4stdlife="n/a","n/a",IF(AC$3&gt;(A4stdlife+$E126),(Input!$P$214*(1+rvanilla)^0.5)-SUM($P126:AB126),(Input!$P$214*(1+rvanilla)^0.5)/A4stdlife))</f>
        <v>0</v>
      </c>
      <c r="AD126" s="155">
        <f>IF(A4stdlife="n/a","n/a",IF(AD$3&gt;(A4stdlife+$E126),(Input!$P$214*(1+rvanilla)^0.5)-SUM($P126:AC126),(Input!$P$214*(1+rvanilla)^0.5)/A4stdlife))</f>
        <v>0</v>
      </c>
      <c r="AE126" s="155">
        <f>IF(A4stdlife="n/a","n/a",IF(AE$3&gt;(A4stdlife+$E126),(Input!$P$214*(1+rvanilla)^0.5)-SUM($P126:AD126),(Input!$P$214*(1+rvanilla)^0.5)/A4stdlife))</f>
        <v>0</v>
      </c>
      <c r="AF126" s="155">
        <f>IF(A4stdlife="n/a","n/a",IF(AF$3&gt;(A4stdlife+$E126),(Input!$P$214*(1+rvanilla)^0.5)-SUM($P126:AE126),(Input!$P$214*(1+rvanilla)^0.5)/A4stdlife))</f>
        <v>0</v>
      </c>
      <c r="AG126" s="155">
        <f>IF(A4stdlife="n/a","n/a",IF(AG$3&gt;(A4stdlife+$E126),(Input!$P$214*(1+rvanilla)^0.5)-SUM($P126:AF126),(Input!$P$214*(1+rvanilla)^0.5)/A4stdlife))</f>
        <v>0</v>
      </c>
      <c r="AH126" s="155">
        <f>IF(A4stdlife="n/a","n/a",IF(AH$3&gt;(A4stdlife+$E126),(Input!$P$214*(1+rvanilla)^0.5)-SUM($P126:AG126),(Input!$P$214*(1+rvanilla)^0.5)/A4stdlife))</f>
        <v>0</v>
      </c>
      <c r="AI126" s="155">
        <f>IF(A4stdlife="n/a","n/a",IF(AI$3&gt;(A4stdlife+$E126),(Input!$P$214*(1+rvanilla)^0.5)-SUM($P126:AH126),(Input!$P$214*(1+rvanilla)^0.5)/A4stdlife))</f>
        <v>0</v>
      </c>
      <c r="AJ126" s="155">
        <f>IF(A4stdlife="n/a","n/a",IF(AJ$3&gt;(A4stdlife+$E126),(Input!$P$214*(1+rvanilla)^0.5)-SUM($P126:AI126),(Input!$P$214*(1+rvanilla)^0.5)/A4stdlife))</f>
        <v>0</v>
      </c>
      <c r="AK126" s="155">
        <f>IF(A4stdlife="n/a","n/a",IF(AK$3&gt;(A4stdlife+$E126),(Input!$P$214*(1+rvanilla)^0.5)-SUM($P126:AJ126),(Input!$P$214*(1+rvanilla)^0.5)/A4stdlife))</f>
        <v>0</v>
      </c>
      <c r="AL126" s="155">
        <f>IF(A4stdlife="n/a","n/a",IF(AL$3&gt;(A4stdlife+$E126),(Input!$P$214*(1+rvanilla)^0.5)-SUM($P126:AK126),(Input!$P$214*(1+rvanilla)^0.5)/A4stdlife))</f>
        <v>0</v>
      </c>
      <c r="AM126" s="155">
        <f>IF(A4stdlife="n/a","n/a",IF(AM$3&gt;(A4stdlife+$E126),(Input!$P$214*(1+rvanilla)^0.5)-SUM($P126:AL126),(Input!$P$214*(1+rvanilla)^0.5)/A4stdlife))</f>
        <v>0</v>
      </c>
      <c r="AN126" s="155">
        <f>IF(A4stdlife="n/a","n/a",IF(AN$3&gt;(A4stdlife+$E126),(Input!$P$214*(1+rvanilla)^0.5)-SUM($P126:AM126),(Input!$P$214*(1+rvanilla)^0.5)/A4stdlife))</f>
        <v>0</v>
      </c>
      <c r="AO126" s="155">
        <f>IF(A4stdlife="n/a","n/a",IF(AO$3&gt;(A4stdlife+$E126),(Input!$P$214*(1+rvanilla)^0.5)-SUM($P126:AN126),(Input!$P$214*(1+rvanilla)^0.5)/A4stdlife))</f>
        <v>0</v>
      </c>
      <c r="AP126" s="155">
        <f>IF(A4stdlife="n/a","n/a",IF(AP$3&gt;(A4stdlife+$E126),(Input!$P$214*(1+rvanilla)^0.5)-SUM($P126:AO126),(Input!$P$214*(1+rvanilla)^0.5)/A4stdlife))</f>
        <v>0</v>
      </c>
      <c r="AQ126" s="155">
        <f>IF(A4stdlife="n/a","n/a",IF(AQ$3&gt;(A4stdlife+$E126),(Input!$P$214*(1+rvanilla)^0.5)-SUM($P126:AP126),(Input!$P$214*(1+rvanilla)^0.5)/A4stdlife))</f>
        <v>0</v>
      </c>
      <c r="AR126" s="155">
        <f>IF(A4stdlife="n/a","n/a",IF(AR$3&gt;(A4stdlife+$E126),(Input!$P$214*(1+rvanilla)^0.5)-SUM($P126:AQ126),(Input!$P$214*(1+rvanilla)^0.5)/A4stdlife))</f>
        <v>0</v>
      </c>
      <c r="AS126" s="155">
        <f>IF(A4stdlife="n/a","n/a",IF(AS$3&gt;(A4stdlife+$E126),(Input!$P$214*(1+rvanilla)^0.5)-SUM($P126:AR126),(Input!$P$214*(1+rvanilla)^0.5)/A4stdlife))</f>
        <v>0</v>
      </c>
      <c r="AT126" s="155">
        <f>IF(A4stdlife="n/a","n/a",IF(AT$3&gt;(A4stdlife+$E126),(Input!$P$214*(1+rvanilla)^0.5)-SUM($P126:AS126),(Input!$P$214*(1+rvanilla)^0.5)/A4stdlife))</f>
        <v>0</v>
      </c>
      <c r="AU126" s="155">
        <f>IF(A4stdlife="n/a","n/a",IF(AU$3&gt;(A4stdlife+$E126),(Input!$P$214*(1+rvanilla)^0.5)-SUM($P126:AT126),(Input!$P$214*(1+rvanilla)^0.5)/A4stdlife))</f>
        <v>0</v>
      </c>
      <c r="AV126" s="155">
        <f>IF(A4stdlife="n/a","n/a",IF(AV$3&gt;(A4stdlife+$E126),(Input!$P$214*(1+rvanilla)^0.5)-SUM($P126:AU126),(Input!$P$214*(1+rvanilla)^0.5)/A4stdlife))</f>
        <v>0</v>
      </c>
      <c r="AW126" s="155">
        <f>IF(A4stdlife="n/a","n/a",IF(AW$3&gt;(A4stdlife+$E126),(Input!$P$214*(1+rvanilla)^0.5)-SUM($P126:AV126),(Input!$P$214*(1+rvanilla)^0.5)/A4stdlife))</f>
        <v>0</v>
      </c>
      <c r="AX126" s="155">
        <f>IF(A4stdlife="n/a","n/a",IF(AX$3&gt;(A4stdlife+$E126),(Input!$P$214*(1+rvanilla)^0.5)-SUM($P126:AW126),(Input!$P$214*(1+rvanilla)^0.5)/A4stdlife))</f>
        <v>0</v>
      </c>
      <c r="AY126" s="155">
        <f>IF(A4stdlife="n/a","n/a",IF(AY$3&gt;(A4stdlife+$E126),(Input!$P$214*(1+rvanilla)^0.5)-SUM($P126:AX126),(Input!$P$214*(1+rvanilla)^0.5)/A4stdlife))</f>
        <v>0</v>
      </c>
      <c r="AZ126" s="155">
        <f>IF(A4stdlife="n/a","n/a",IF(AZ$3&gt;(A4stdlife+$E126),(Input!$P$214*(1+rvanilla)^0.5)-SUM($P126:AY126),(Input!$P$214*(1+rvanilla)^0.5)/A4stdlife))</f>
        <v>0</v>
      </c>
      <c r="BA126" s="155">
        <f>IF(A4stdlife="n/a","n/a",IF(BA$3&gt;(A4stdlife+$E126),(Input!$P$214*(1+rvanilla)^0.5)-SUM($P126:AZ126),(Input!$P$214*(1+rvanilla)^0.5)/A4stdlife))</f>
        <v>0</v>
      </c>
      <c r="BB126" s="155">
        <f>IF(A4stdlife="n/a","n/a",IF(BB$3&gt;(A4stdlife+$E126),(Input!$P$214*(1+rvanilla)^0.5)-SUM($P126:BA126),(Input!$P$214*(1+rvanilla)^0.5)/A4stdlife))</f>
        <v>0</v>
      </c>
      <c r="BC126" s="155">
        <f>IF(A4stdlife="n/a","n/a",IF(BC$3&gt;(A4stdlife+$E126),(Input!$P$214*(1+rvanilla)^0.5)-SUM($P126:BB126),(Input!$P$214*(1+rvanilla)^0.5)/A4stdlife))</f>
        <v>0</v>
      </c>
      <c r="BD126" s="155">
        <f>IF(A4stdlife="n/a","n/a",IF(BD$3&gt;(A4stdlife+$E126),(Input!$P$214*(1+rvanilla)^0.5)-SUM($P126:BC126),(Input!$P$214*(1+rvanilla)^0.5)/A4stdlife))</f>
        <v>0</v>
      </c>
      <c r="BE126" s="155">
        <f>IF(A4stdlife="n/a","n/a",IF(BE$3&gt;(A4stdlife+$E126),(Input!$P$214*(1+rvanilla)^0.5)-SUM($P126:BD126),(Input!$P$214*(1+rvanilla)^0.5)/A4stdlife))</f>
        <v>0</v>
      </c>
      <c r="BF126" s="155">
        <f>IF(A4stdlife="n/a","n/a",IF(BF$3&gt;(A4stdlife+$E126),(Input!$P$214*(1+rvanilla)^0.5)-SUM($P126:BE126),(Input!$P$214*(1+rvanilla)^0.5)/A4stdlife))</f>
        <v>0</v>
      </c>
      <c r="BG126" s="155">
        <f>IF(A4stdlife="n/a","n/a",IF(BG$3&gt;(A4stdlife+$E126),(Input!$P$214*(1+rvanilla)^0.5)-SUM($P126:BF126),(Input!$P$214*(1+rvanilla)^0.5)/A4stdlife))</f>
        <v>0</v>
      </c>
      <c r="BH126" s="155">
        <f>IF(A4stdlife="n/a","n/a",IF(BH$3&gt;(A4stdlife+$E126),(Input!$P$214*(1+rvanilla)^0.5)-SUM($P126:BG126),(Input!$P$214*(1+rvanilla)^0.5)/A4stdlife))</f>
        <v>0</v>
      </c>
      <c r="BI126" s="155">
        <f>IF(A4stdlife="n/a","n/a",IF(BI$3&gt;(A4stdlife+$E126),(Input!$P$214*(1+rvanilla)^0.5)-SUM($P126:BH126),(Input!$P$214*(1+rvanilla)^0.5)/A4stdlife))</f>
        <v>0</v>
      </c>
      <c r="BJ126" s="14"/>
      <c r="BK126" s="14"/>
      <c r="BL126" s="14"/>
      <c r="BM126" s="14"/>
      <c r="BN126" s="14"/>
      <c r="BO126" s="14"/>
      <c r="BP126" s="14"/>
      <c r="BQ126" s="14"/>
      <c r="BR126" s="14"/>
      <c r="BS126" s="14"/>
      <c r="BT126" s="14"/>
      <c r="BU126" s="14"/>
      <c r="BV126" s="14"/>
      <c r="BW126" s="14"/>
      <c r="BX126" s="14"/>
      <c r="BY126" s="14"/>
      <c r="BZ126" s="14"/>
      <c r="CA126" s="410"/>
      <c r="CB126" s="410"/>
      <c r="CC126" s="410"/>
      <c r="CD126" s="410"/>
      <c r="CE126" s="410"/>
      <c r="CF126" s="410"/>
      <c r="CG126" s="410"/>
      <c r="CH126" s="410"/>
      <c r="CI126" s="410"/>
      <c r="CJ126" s="410"/>
      <c r="CK126" s="410"/>
      <c r="CL126" s="410"/>
      <c r="CM126" s="410"/>
      <c r="CN126" s="410"/>
      <c r="CO126" s="410"/>
      <c r="CP126" s="410"/>
      <c r="CQ126" s="410"/>
      <c r="CR126" s="410"/>
      <c r="CS126" s="410"/>
      <c r="CT126" s="410"/>
      <c r="CU126" s="410"/>
      <c r="CV126" s="410"/>
      <c r="CW126" s="410"/>
      <c r="CX126" s="410"/>
      <c r="CY126" s="410"/>
      <c r="CZ126" s="410"/>
      <c r="DA126" s="410"/>
      <c r="DB126" s="410"/>
      <c r="DC126" s="410"/>
      <c r="DD126" s="410"/>
      <c r="DE126" s="410"/>
      <c r="DF126" s="410"/>
      <c r="DG126" s="410"/>
      <c r="DH126" s="410"/>
      <c r="DI126" s="410"/>
      <c r="DJ126" s="410"/>
      <c r="DK126" s="410"/>
      <c r="DL126" s="410"/>
      <c r="DM126" s="410"/>
      <c r="DN126" s="410"/>
      <c r="DO126" s="410"/>
      <c r="DP126" s="410"/>
      <c r="DQ126" s="410"/>
      <c r="DR126" s="410"/>
      <c r="DS126" s="410"/>
      <c r="DT126" s="410"/>
      <c r="DU126" s="410"/>
      <c r="DV126" s="410"/>
      <c r="DW126" s="410"/>
      <c r="DX126" s="410"/>
      <c r="DY126" s="410"/>
      <c r="DZ126" s="410"/>
      <c r="EA126" s="410"/>
      <c r="EB126" s="410"/>
      <c r="EC126" s="410"/>
      <c r="ED126" s="410"/>
      <c r="EE126" s="410"/>
      <c r="EF126" s="410"/>
      <c r="EG126" s="410"/>
      <c r="EH126" s="410"/>
      <c r="EI126" s="410"/>
      <c r="EJ126" s="410"/>
      <c r="EK126" s="410"/>
      <c r="EL126" s="410"/>
      <c r="EM126" s="410"/>
      <c r="EN126" s="410"/>
      <c r="EO126" s="410"/>
      <c r="EP126" s="410"/>
      <c r="EQ126" s="410"/>
      <c r="ER126" s="410"/>
      <c r="ES126" s="410"/>
      <c r="ET126" s="410"/>
      <c r="EU126" s="410"/>
      <c r="EV126" s="410"/>
      <c r="EW126" s="410"/>
      <c r="EX126" s="410"/>
      <c r="EY126" s="410"/>
      <c r="EZ126" s="410"/>
      <c r="FA126" s="410"/>
      <c r="FB126" s="410"/>
      <c r="FC126" s="410"/>
      <c r="FD126" s="410"/>
      <c r="FE126" s="410"/>
      <c r="FF126" s="410"/>
      <c r="FG126" s="410"/>
      <c r="FH126" s="410"/>
      <c r="FI126" s="410"/>
      <c r="FJ126" s="410"/>
      <c r="FK126" s="410"/>
      <c r="FL126" s="410"/>
      <c r="FM126" s="410"/>
      <c r="FN126" s="410"/>
      <c r="FO126" s="410"/>
      <c r="FP126" s="410"/>
      <c r="FQ126" s="410"/>
      <c r="FR126" s="410"/>
      <c r="FS126" s="410"/>
      <c r="FT126" s="410"/>
      <c r="FU126" s="410"/>
      <c r="FV126" s="410"/>
      <c r="FW126" s="410"/>
      <c r="FX126" s="410"/>
      <c r="FY126" s="410"/>
      <c r="FZ126" s="410"/>
      <c r="GA126" s="410"/>
      <c r="GB126" s="410"/>
      <c r="GC126" s="410"/>
      <c r="GD126" s="410"/>
      <c r="GE126" s="410"/>
      <c r="GF126" s="410"/>
      <c r="GG126" s="410"/>
      <c r="GH126" s="410"/>
      <c r="GI126" s="410"/>
      <c r="GJ126" s="410"/>
      <c r="GK126" s="410"/>
      <c r="GL126" s="410"/>
      <c r="GM126" s="410"/>
      <c r="GN126" s="410"/>
      <c r="GO126" s="410"/>
      <c r="GP126" s="410"/>
      <c r="GQ126" s="410"/>
      <c r="GR126" s="410"/>
      <c r="GS126" s="410"/>
      <c r="GT126" s="410"/>
      <c r="GU126" s="410"/>
      <c r="GV126" s="410"/>
      <c r="GW126" s="410"/>
      <c r="GX126" s="410"/>
      <c r="GY126" s="410"/>
      <c r="GZ126" s="410"/>
      <c r="HA126" s="410"/>
      <c r="HB126" s="410"/>
      <c r="HC126" s="410"/>
      <c r="HD126" s="410"/>
      <c r="HE126" s="410"/>
      <c r="HF126" s="410"/>
      <c r="HG126" s="410"/>
      <c r="HH126" s="410"/>
      <c r="HI126" s="410"/>
      <c r="HJ126" s="410"/>
      <c r="HK126" s="410"/>
      <c r="HL126" s="410"/>
      <c r="HM126" s="410"/>
      <c r="HN126" s="410"/>
      <c r="HO126" s="410"/>
      <c r="HP126" s="410"/>
      <c r="HQ126" s="410"/>
      <c r="HR126" s="410"/>
      <c r="HS126" s="410"/>
      <c r="HT126" s="410"/>
      <c r="HU126" s="410"/>
      <c r="HV126" s="410"/>
      <c r="HW126" s="410"/>
      <c r="HX126" s="410"/>
      <c r="HY126" s="410"/>
      <c r="HZ126" s="410"/>
      <c r="IA126" s="410"/>
      <c r="IB126" s="410"/>
      <c r="IC126" s="410"/>
      <c r="ID126" s="410"/>
      <c r="IE126" s="410"/>
      <c r="IF126" s="410"/>
      <c r="IG126" s="410"/>
      <c r="IH126" s="410"/>
      <c r="II126" s="410"/>
      <c r="IJ126" s="410"/>
      <c r="IK126" s="410"/>
      <c r="IL126" s="410"/>
      <c r="IM126" s="410"/>
      <c r="IN126" s="410"/>
      <c r="IO126" s="410"/>
      <c r="IP126" s="410"/>
      <c r="IQ126" s="410"/>
      <c r="IR126" s="410"/>
      <c r="IS126" s="410"/>
      <c r="IT126" s="410"/>
      <c r="IU126" s="410"/>
      <c r="IV126" s="410"/>
    </row>
    <row r="127" spans="1:256" s="2" customFormat="1" ht="12.75" hidden="1" customHeight="1" outlineLevel="1" collapsed="1">
      <c r="A127" s="14"/>
      <c r="B127" s="14"/>
      <c r="C127" s="324" t="str">
        <f>Asset4</f>
        <v>Substations Primary Plant</v>
      </c>
      <c r="D127" s="14"/>
      <c r="E127" s="14"/>
      <c r="F127" s="366"/>
      <c r="G127" s="365">
        <f t="shared" ref="G127:AL127" si="25">SUM(G115:G126)</f>
        <v>54.459272408963585</v>
      </c>
      <c r="H127" s="365">
        <f t="shared" si="25"/>
        <v>61.740427980603705</v>
      </c>
      <c r="I127" s="365">
        <f t="shared" si="25"/>
        <v>64.910015618777962</v>
      </c>
      <c r="J127" s="365">
        <f t="shared" si="25"/>
        <v>67.167877109536434</v>
      </c>
      <c r="K127" s="365">
        <f t="shared" si="25"/>
        <v>69.531564910002714</v>
      </c>
      <c r="L127" s="365">
        <f t="shared" si="25"/>
        <v>71.844939826434924</v>
      </c>
      <c r="M127" s="365">
        <f t="shared" si="25"/>
        <v>71.844939826434924</v>
      </c>
      <c r="N127" s="365">
        <f t="shared" si="25"/>
        <v>71.844939826434924</v>
      </c>
      <c r="O127" s="365">
        <f t="shared" si="25"/>
        <v>71.844939826434924</v>
      </c>
      <c r="P127" s="365">
        <f t="shared" si="25"/>
        <v>71.844939826434924</v>
      </c>
      <c r="Q127" s="365">
        <f t="shared" si="25"/>
        <v>71.844939826434924</v>
      </c>
      <c r="R127" s="365">
        <f t="shared" si="25"/>
        <v>71.844939826434924</v>
      </c>
      <c r="S127" s="365">
        <f t="shared" si="25"/>
        <v>71.844939826434924</v>
      </c>
      <c r="T127" s="365">
        <f t="shared" si="25"/>
        <v>71.844939826434924</v>
      </c>
      <c r="U127" s="365">
        <f t="shared" si="25"/>
        <v>71.844939826434924</v>
      </c>
      <c r="V127" s="365">
        <f t="shared" si="25"/>
        <v>71.844939826434924</v>
      </c>
      <c r="W127" s="365">
        <f t="shared" si="25"/>
        <v>71.844939826434924</v>
      </c>
      <c r="X127" s="365">
        <f t="shared" si="25"/>
        <v>71.844939826434924</v>
      </c>
      <c r="Y127" s="365">
        <f t="shared" si="25"/>
        <v>71.844939826434924</v>
      </c>
      <c r="Z127" s="365">
        <f t="shared" si="25"/>
        <v>71.844939826434924</v>
      </c>
      <c r="AA127" s="365">
        <f t="shared" si="25"/>
        <v>71.844939826434924</v>
      </c>
      <c r="AB127" s="365">
        <f t="shared" si="25"/>
        <v>71.844939826434924</v>
      </c>
      <c r="AC127" s="365">
        <f t="shared" si="25"/>
        <v>71.844939826434924</v>
      </c>
      <c r="AD127" s="365">
        <f t="shared" si="25"/>
        <v>71.844939826434924</v>
      </c>
      <c r="AE127" s="365">
        <f t="shared" si="25"/>
        <v>71.844939826434924</v>
      </c>
      <c r="AF127" s="365">
        <f t="shared" si="25"/>
        <v>71.844939826434924</v>
      </c>
      <c r="AG127" s="365">
        <f t="shared" si="25"/>
        <v>71.844939826434924</v>
      </c>
      <c r="AH127" s="365">
        <f t="shared" si="25"/>
        <v>71.844939826434924</v>
      </c>
      <c r="AI127" s="365">
        <f t="shared" si="25"/>
        <v>47.882859966490585</v>
      </c>
      <c r="AJ127" s="365">
        <f t="shared" si="25"/>
        <v>17.385667417471343</v>
      </c>
      <c r="AK127" s="365">
        <f t="shared" si="25"/>
        <v>17.385667417471343</v>
      </c>
      <c r="AL127" s="365">
        <f t="shared" si="25"/>
        <v>17.385667417471343</v>
      </c>
      <c r="AM127" s="365">
        <f t="shared" ref="AM127:BI127" si="26">SUM(AM115:AM126)</f>
        <v>17.385667417471343</v>
      </c>
      <c r="AN127" s="365">
        <f t="shared" si="26"/>
        <v>17.385667417471343</v>
      </c>
      <c r="AO127" s="365">
        <f t="shared" si="26"/>
        <v>17.385667417471343</v>
      </c>
      <c r="AP127" s="365">
        <f t="shared" si="26"/>
        <v>17.385667417471343</v>
      </c>
      <c r="AQ127" s="365">
        <f t="shared" si="26"/>
        <v>17.385667417471343</v>
      </c>
      <c r="AR127" s="365">
        <f t="shared" si="26"/>
        <v>17.385667417471343</v>
      </c>
      <c r="AS127" s="365">
        <f t="shared" si="26"/>
        <v>17.385667417471343</v>
      </c>
      <c r="AT127" s="365">
        <f t="shared" si="26"/>
        <v>17.385667417471343</v>
      </c>
      <c r="AU127" s="365">
        <f t="shared" si="26"/>
        <v>17.385667417471343</v>
      </c>
      <c r="AV127" s="365">
        <f t="shared" si="26"/>
        <v>10.104511845831391</v>
      </c>
      <c r="AW127" s="365">
        <f t="shared" si="26"/>
        <v>6.9349242076569038</v>
      </c>
      <c r="AX127" s="365">
        <f t="shared" si="26"/>
        <v>4.6770627168985293</v>
      </c>
      <c r="AY127" s="365">
        <f t="shared" si="26"/>
        <v>2.3133749164322475</v>
      </c>
      <c r="AZ127" s="365">
        <f t="shared" si="26"/>
        <v>-4.2632564145606011E-14</v>
      </c>
      <c r="BA127" s="365">
        <f t="shared" si="26"/>
        <v>0</v>
      </c>
      <c r="BB127" s="365">
        <f t="shared" si="26"/>
        <v>0</v>
      </c>
      <c r="BC127" s="365">
        <f t="shared" si="26"/>
        <v>0</v>
      </c>
      <c r="BD127" s="365">
        <f t="shared" si="26"/>
        <v>0</v>
      </c>
      <c r="BE127" s="365">
        <f t="shared" si="26"/>
        <v>0</v>
      </c>
      <c r="BF127" s="365">
        <f t="shared" si="26"/>
        <v>0</v>
      </c>
      <c r="BG127" s="365">
        <f t="shared" si="26"/>
        <v>0</v>
      </c>
      <c r="BH127" s="365">
        <f t="shared" si="26"/>
        <v>0</v>
      </c>
      <c r="BI127" s="365">
        <f t="shared" si="26"/>
        <v>0</v>
      </c>
      <c r="BJ127" s="14"/>
      <c r="BK127" s="14"/>
      <c r="BL127" s="14"/>
      <c r="BM127" s="14"/>
      <c r="BN127" s="14"/>
      <c r="BO127" s="14"/>
      <c r="BP127" s="14"/>
      <c r="BQ127" s="14"/>
      <c r="BR127" s="14"/>
      <c r="BS127" s="14"/>
      <c r="BT127" s="14"/>
      <c r="BU127" s="14"/>
      <c r="BV127" s="14"/>
      <c r="BW127" s="14"/>
      <c r="BX127" s="14"/>
      <c r="BY127" s="14"/>
      <c r="BZ127" s="14"/>
      <c r="CA127" s="410"/>
      <c r="CB127" s="410"/>
      <c r="CC127" s="410"/>
      <c r="CD127" s="410"/>
      <c r="CE127" s="410"/>
      <c r="CF127" s="410"/>
      <c r="CG127" s="410"/>
      <c r="CH127" s="410"/>
      <c r="CI127" s="410"/>
      <c r="CJ127" s="410"/>
      <c r="CK127" s="410"/>
      <c r="CL127" s="410"/>
      <c r="CM127" s="410"/>
      <c r="CN127" s="410"/>
      <c r="CO127" s="410"/>
      <c r="CP127" s="410"/>
      <c r="CQ127" s="410"/>
      <c r="CR127" s="410"/>
      <c r="CS127" s="410"/>
      <c r="CT127" s="410"/>
      <c r="CU127" s="410"/>
      <c r="CV127" s="410"/>
      <c r="CW127" s="410"/>
      <c r="CX127" s="410"/>
      <c r="CY127" s="410"/>
      <c r="CZ127" s="410"/>
      <c r="DA127" s="410"/>
      <c r="DB127" s="410"/>
      <c r="DC127" s="410"/>
      <c r="DD127" s="410"/>
      <c r="DE127" s="410"/>
      <c r="DF127" s="410"/>
      <c r="DG127" s="410"/>
      <c r="DH127" s="410"/>
      <c r="DI127" s="410"/>
      <c r="DJ127" s="410"/>
      <c r="DK127" s="410"/>
      <c r="DL127" s="410"/>
      <c r="DM127" s="410"/>
      <c r="DN127" s="410"/>
      <c r="DO127" s="410"/>
      <c r="DP127" s="410"/>
      <c r="DQ127" s="410"/>
      <c r="DR127" s="410"/>
      <c r="DS127" s="410"/>
      <c r="DT127" s="410"/>
      <c r="DU127" s="410"/>
      <c r="DV127" s="410"/>
      <c r="DW127" s="410"/>
      <c r="DX127" s="410"/>
      <c r="DY127" s="410"/>
      <c r="DZ127" s="410"/>
      <c r="EA127" s="410"/>
      <c r="EB127" s="410"/>
      <c r="EC127" s="410"/>
      <c r="ED127" s="410"/>
      <c r="EE127" s="410"/>
      <c r="EF127" s="410"/>
      <c r="EG127" s="410"/>
      <c r="EH127" s="410"/>
      <c r="EI127" s="410"/>
      <c r="EJ127" s="410"/>
      <c r="EK127" s="410"/>
      <c r="EL127" s="410"/>
      <c r="EM127" s="410"/>
      <c r="EN127" s="410"/>
      <c r="EO127" s="410"/>
      <c r="EP127" s="410"/>
      <c r="EQ127" s="410"/>
      <c r="ER127" s="410"/>
      <c r="ES127" s="410"/>
      <c r="ET127" s="410"/>
      <c r="EU127" s="410"/>
      <c r="EV127" s="410"/>
      <c r="EW127" s="410"/>
      <c r="EX127" s="410"/>
      <c r="EY127" s="410"/>
      <c r="EZ127" s="410"/>
      <c r="FA127" s="410"/>
      <c r="FB127" s="410"/>
      <c r="FC127" s="410"/>
      <c r="FD127" s="410"/>
      <c r="FE127" s="410"/>
      <c r="FF127" s="410"/>
      <c r="FG127" s="410"/>
      <c r="FH127" s="410"/>
      <c r="FI127" s="410"/>
      <c r="FJ127" s="410"/>
      <c r="FK127" s="410"/>
      <c r="FL127" s="410"/>
      <c r="FM127" s="410"/>
      <c r="FN127" s="410"/>
      <c r="FO127" s="410"/>
      <c r="FP127" s="410"/>
      <c r="FQ127" s="410"/>
      <c r="FR127" s="410"/>
      <c r="FS127" s="410"/>
      <c r="FT127" s="410"/>
      <c r="FU127" s="410"/>
      <c r="FV127" s="410"/>
      <c r="FW127" s="410"/>
      <c r="FX127" s="410"/>
      <c r="FY127" s="410"/>
      <c r="FZ127" s="410"/>
      <c r="GA127" s="410"/>
      <c r="GB127" s="410"/>
      <c r="GC127" s="410"/>
      <c r="GD127" s="410"/>
      <c r="GE127" s="410"/>
      <c r="GF127" s="410"/>
      <c r="GG127" s="410"/>
      <c r="GH127" s="410"/>
      <c r="GI127" s="410"/>
      <c r="GJ127" s="410"/>
      <c r="GK127" s="410"/>
      <c r="GL127" s="410"/>
      <c r="GM127" s="410"/>
      <c r="GN127" s="410"/>
      <c r="GO127" s="410"/>
      <c r="GP127" s="410"/>
      <c r="GQ127" s="410"/>
      <c r="GR127" s="410"/>
      <c r="GS127" s="410"/>
      <c r="GT127" s="410"/>
      <c r="GU127" s="410"/>
      <c r="GV127" s="410"/>
      <c r="GW127" s="410"/>
      <c r="GX127" s="410"/>
      <c r="GY127" s="410"/>
      <c r="GZ127" s="410"/>
      <c r="HA127" s="410"/>
      <c r="HB127" s="410"/>
      <c r="HC127" s="410"/>
      <c r="HD127" s="410"/>
      <c r="HE127" s="410"/>
      <c r="HF127" s="410"/>
      <c r="HG127" s="410"/>
      <c r="HH127" s="410"/>
      <c r="HI127" s="410"/>
      <c r="HJ127" s="410"/>
      <c r="HK127" s="410"/>
      <c r="HL127" s="410"/>
      <c r="HM127" s="410"/>
      <c r="HN127" s="410"/>
      <c r="HO127" s="410"/>
      <c r="HP127" s="410"/>
      <c r="HQ127" s="410"/>
      <c r="HR127" s="410"/>
      <c r="HS127" s="410"/>
      <c r="HT127" s="410"/>
      <c r="HU127" s="410"/>
      <c r="HV127" s="410"/>
      <c r="HW127" s="410"/>
      <c r="HX127" s="410"/>
      <c r="HY127" s="410"/>
      <c r="HZ127" s="410"/>
      <c r="IA127" s="410"/>
      <c r="IB127" s="410"/>
      <c r="IC127" s="410"/>
      <c r="ID127" s="410"/>
      <c r="IE127" s="410"/>
      <c r="IF127" s="410"/>
      <c r="IG127" s="410"/>
      <c r="IH127" s="410"/>
      <c r="II127" s="410"/>
      <c r="IJ127" s="410"/>
      <c r="IK127" s="410"/>
      <c r="IL127" s="410"/>
      <c r="IM127" s="410"/>
      <c r="IN127" s="410"/>
      <c r="IO127" s="410"/>
      <c r="IP127" s="410"/>
      <c r="IQ127" s="410"/>
      <c r="IR127" s="410"/>
      <c r="IS127" s="410"/>
      <c r="IT127" s="410"/>
      <c r="IU127" s="410"/>
      <c r="IV127" s="410"/>
    </row>
    <row r="128" spans="1:256" s="2" customFormat="1" ht="12.75" hidden="1" customHeight="1" outlineLevel="2">
      <c r="A128" s="14"/>
      <c r="B128" s="325" t="str">
        <f>C140</f>
        <v>Substations Secondary Systems</v>
      </c>
      <c r="C128" s="32"/>
      <c r="D128" s="33" t="s">
        <v>65</v>
      </c>
      <c r="E128" s="32"/>
      <c r="F128" s="371"/>
      <c r="G128" s="154">
        <f>IF(G$3&gt;A5remlife,A5acvalue-SUM($F128:F128),IF(A5remlife="N/A","n/a",A5acvalue/A5remlife))</f>
        <v>39.389932900432903</v>
      </c>
      <c r="H128" s="154">
        <f>IF(H$3&gt;A5remlife,A5acvalue-SUM($F128:G128),IF(A5remlife="N/A","n/a",A5acvalue/A5remlife))</f>
        <v>39.389932900432903</v>
      </c>
      <c r="I128" s="154">
        <f>IF(I$3&gt;A5remlife,A5acvalue-SUM($F128:H128),IF(A5remlife="N/A","n/a",A5acvalue/A5remlife))</f>
        <v>39.389932900432903</v>
      </c>
      <c r="J128" s="154">
        <f>IF(J$3&gt;A5remlife,A5acvalue-SUM($F128:I128),IF(A5remlife="N/A","n/a",A5acvalue/A5remlife))</f>
        <v>39.389932900432903</v>
      </c>
      <c r="K128" s="154">
        <f>IF(K$3&gt;A5remlife,A5acvalue-SUM($F128:J128),IF(A5remlife="N/A","n/a",A5acvalue/A5remlife))</f>
        <v>39.389932900432903</v>
      </c>
      <c r="L128" s="154">
        <f>IF(L$3&gt;A5remlife,A5acvalue-SUM($F128:K128),IF(A5remlife="N/A","n/a",A5acvalue/A5remlife))</f>
        <v>39.389932900432903</v>
      </c>
      <c r="M128" s="154">
        <f>IF(M$3&gt;A5remlife,A5acvalue-SUM($F128:L128),IF(A5remlife="N/A","n/a",A5acvalue/A5remlife))</f>
        <v>39.389932900432903</v>
      </c>
      <c r="N128" s="154">
        <f>IF(N$3&gt;A5remlife,A5acvalue-SUM($F128:M128),IF(A5remlife="N/A","n/a",A5acvalue/A5remlife))</f>
        <v>39.389932900432903</v>
      </c>
      <c r="O128" s="154">
        <f>IF(O$3&gt;A5remlife,A5acvalue-SUM($F128:N128),IF(A5remlife="N/A","n/a",A5acvalue/A5remlife))</f>
        <v>39.389932900432903</v>
      </c>
      <c r="P128" s="154">
        <f>IF(P$3&gt;A5remlife,A5acvalue-SUM($F128:O128),IF(A5remlife="N/A","n/a",A5acvalue/A5remlife))</f>
        <v>9.4535838961039076</v>
      </c>
      <c r="Q128" s="154">
        <f>IF(Q$3&gt;A5remlife,A5acvalue-SUM($F128:P128),IF(A5remlife="N/A","n/a",A5acvalue/A5remlife))</f>
        <v>0</v>
      </c>
      <c r="R128" s="154">
        <f>IF(R$3&gt;A5remlife,A5acvalue-SUM($F128:Q128),IF(A5remlife="N/A","n/a",A5acvalue/A5remlife))</f>
        <v>0</v>
      </c>
      <c r="S128" s="154">
        <f>IF(S$3&gt;A5remlife,A5acvalue-SUM($F128:R128),IF(A5remlife="N/A","n/a",A5acvalue/A5remlife))</f>
        <v>0</v>
      </c>
      <c r="T128" s="154">
        <f>IF(T$3&gt;A5remlife,A5acvalue-SUM($F128:S128),IF(A5remlife="N/A","n/a",A5acvalue/A5remlife))</f>
        <v>0</v>
      </c>
      <c r="U128" s="154">
        <f>IF(U$3&gt;A5remlife,A5acvalue-SUM($F128:T128),IF(A5remlife="N/A","n/a",A5acvalue/A5remlife))</f>
        <v>0</v>
      </c>
      <c r="V128" s="154">
        <f>IF(V$3&gt;A5remlife,A5acvalue-SUM($F128:U128),IF(A5remlife="N/A","n/a",A5acvalue/A5remlife))</f>
        <v>0</v>
      </c>
      <c r="W128" s="154">
        <f>IF(W$3&gt;A5remlife,A5acvalue-SUM($F128:V128),IF(A5remlife="N/A","n/a",A5acvalue/A5remlife))</f>
        <v>0</v>
      </c>
      <c r="X128" s="154">
        <f>IF(X$3&gt;A5remlife,A5acvalue-SUM($F128:W128),IF(A5remlife="N/A","n/a",A5acvalue/A5remlife))</f>
        <v>0</v>
      </c>
      <c r="Y128" s="154">
        <f>IF(Y$3&gt;A5remlife,A5acvalue-SUM($F128:X128),IF(A5remlife="N/A","n/a",A5acvalue/A5remlife))</f>
        <v>0</v>
      </c>
      <c r="Z128" s="154">
        <f>IF(Z$3&gt;A5remlife,A5acvalue-SUM($F128:Y128),IF(A5remlife="N/A","n/a",A5acvalue/A5remlife))</f>
        <v>0</v>
      </c>
      <c r="AA128" s="154">
        <f>IF(AA$3&gt;A5remlife,A5acvalue-SUM($F128:Z128),IF(A5remlife="N/A","n/a",A5acvalue/A5remlife))</f>
        <v>0</v>
      </c>
      <c r="AB128" s="154">
        <f>IF(AB$3&gt;A5remlife,A5acvalue-SUM($F128:AA128),IF(A5remlife="N/A","n/a",A5acvalue/A5remlife))</f>
        <v>0</v>
      </c>
      <c r="AC128" s="154">
        <f>IF(AC$3&gt;A5remlife,A5acvalue-SUM($F128:AB128),IF(A5remlife="N/A","n/a",A5acvalue/A5remlife))</f>
        <v>0</v>
      </c>
      <c r="AD128" s="154">
        <f>IF(AD$3&gt;A5remlife,A5acvalue-SUM($F128:AC128),IF(A5remlife="N/A","n/a",A5acvalue/A5remlife))</f>
        <v>0</v>
      </c>
      <c r="AE128" s="154">
        <f>IF(AE$3&gt;A5remlife,A5acvalue-SUM($F128:AD128),IF(A5remlife="N/A","n/a",A5acvalue/A5remlife))</f>
        <v>0</v>
      </c>
      <c r="AF128" s="154">
        <f>IF(AF$3&gt;A5remlife,A5acvalue-SUM($F128:AE128),IF(A5remlife="N/A","n/a",A5acvalue/A5remlife))</f>
        <v>0</v>
      </c>
      <c r="AG128" s="154">
        <f>IF(AG$3&gt;A5remlife,A5acvalue-SUM($F128:AF128),IF(A5remlife="N/A","n/a",A5acvalue/A5remlife))</f>
        <v>0</v>
      </c>
      <c r="AH128" s="154">
        <f>IF(AH$3&gt;A5remlife,A5acvalue-SUM($F128:AG128),IF(A5remlife="N/A","n/a",A5acvalue/A5remlife))</f>
        <v>0</v>
      </c>
      <c r="AI128" s="154">
        <f>IF(AI$3&gt;A5remlife,A5acvalue-SUM($F128:AH128),IF(A5remlife="N/A","n/a",A5acvalue/A5remlife))</f>
        <v>0</v>
      </c>
      <c r="AJ128" s="154">
        <f>IF(AJ$3&gt;A5remlife,A5acvalue-SUM($F128:AI128),IF(A5remlife="N/A","n/a",A5acvalue/A5remlife))</f>
        <v>0</v>
      </c>
      <c r="AK128" s="154">
        <f>IF(AK$3&gt;A5remlife,A5acvalue-SUM($F128:AJ128),IF(A5remlife="N/A","n/a",A5acvalue/A5remlife))</f>
        <v>0</v>
      </c>
      <c r="AL128" s="154">
        <f>IF(AL$3&gt;A5remlife,A5acvalue-SUM($F128:AK128),IF(A5remlife="N/A","n/a",A5acvalue/A5remlife))</f>
        <v>0</v>
      </c>
      <c r="AM128" s="154">
        <f>IF(AM$3&gt;A5remlife,A5acvalue-SUM($F128:AL128),IF(A5remlife="N/A","n/a",A5acvalue/A5remlife))</f>
        <v>0</v>
      </c>
      <c r="AN128" s="154">
        <f>IF(AN$3&gt;A5remlife,A5acvalue-SUM($F128:AM128),IF(A5remlife="N/A","n/a",A5acvalue/A5remlife))</f>
        <v>0</v>
      </c>
      <c r="AO128" s="154">
        <f>IF(AO$3&gt;A5remlife,A5acvalue-SUM($F128:AN128),IF(A5remlife="N/A","n/a",A5acvalue/A5remlife))</f>
        <v>0</v>
      </c>
      <c r="AP128" s="154">
        <f>IF(AP$3&gt;A5remlife,A5acvalue-SUM($F128:AO128),IF(A5remlife="N/A","n/a",A5acvalue/A5remlife))</f>
        <v>0</v>
      </c>
      <c r="AQ128" s="154">
        <f>IF(AQ$3&gt;A5remlife,A5acvalue-SUM($F128:AP128),IF(A5remlife="N/A","n/a",A5acvalue/A5remlife))</f>
        <v>0</v>
      </c>
      <c r="AR128" s="154">
        <f>IF(AR$3&gt;A5remlife,A5acvalue-SUM($F128:AQ128),IF(A5remlife="N/A","n/a",A5acvalue/A5remlife))</f>
        <v>0</v>
      </c>
      <c r="AS128" s="154">
        <f>IF(AS$3&gt;A5remlife,A5acvalue-SUM($F128:AR128),IF(A5remlife="N/A","n/a",A5acvalue/A5remlife))</f>
        <v>0</v>
      </c>
      <c r="AT128" s="154">
        <f>IF(AT$3&gt;A5remlife,A5acvalue-SUM($F128:AS128),IF(A5remlife="N/A","n/a",A5acvalue/A5remlife))</f>
        <v>0</v>
      </c>
      <c r="AU128" s="154">
        <f>IF(AU$3&gt;A5remlife,A5acvalue-SUM($F128:AT128),IF(A5remlife="N/A","n/a",A5acvalue/A5remlife))</f>
        <v>0</v>
      </c>
      <c r="AV128" s="154">
        <f>IF(AV$3&gt;A5remlife,A5acvalue-SUM($F128:AU128),IF(A5remlife="N/A","n/a",A5acvalue/A5remlife))</f>
        <v>0</v>
      </c>
      <c r="AW128" s="154">
        <f>IF(AW$3&gt;A5remlife,A5acvalue-SUM($F128:AV128),IF(A5remlife="N/A","n/a",A5acvalue/A5remlife))</f>
        <v>0</v>
      </c>
      <c r="AX128" s="154">
        <f>IF(AX$3&gt;A5remlife,A5acvalue-SUM($F128:AW128),IF(A5remlife="N/A","n/a",A5acvalue/A5remlife))</f>
        <v>0</v>
      </c>
      <c r="AY128" s="154">
        <f>IF(AY$3&gt;A5remlife,A5acvalue-SUM($F128:AX128),IF(A5remlife="N/A","n/a",A5acvalue/A5remlife))</f>
        <v>0</v>
      </c>
      <c r="AZ128" s="154">
        <f>IF(AZ$3&gt;A5remlife,A5acvalue-SUM($F128:AY128),IF(A5remlife="N/A","n/a",A5acvalue/A5remlife))</f>
        <v>0</v>
      </c>
      <c r="BA128" s="154">
        <f>IF(BA$3&gt;A5remlife,A5acvalue-SUM($F128:AZ128),IF(A5remlife="N/A","n/a",A5acvalue/A5remlife))</f>
        <v>0</v>
      </c>
      <c r="BB128" s="154">
        <f>IF(BB$3&gt;A5remlife,A5acvalue-SUM($F128:BA128),IF(A5remlife="N/A","n/a",A5acvalue/A5remlife))</f>
        <v>0</v>
      </c>
      <c r="BC128" s="154">
        <f>IF(BC$3&gt;A5remlife,A5acvalue-SUM($F128:BB128),IF(A5remlife="N/A","n/a",A5acvalue/A5remlife))</f>
        <v>0</v>
      </c>
      <c r="BD128" s="154">
        <f>IF(BD$3&gt;A5remlife,A5acvalue-SUM($F128:BC128),IF(A5remlife="N/A","n/a",A5acvalue/A5remlife))</f>
        <v>0</v>
      </c>
      <c r="BE128" s="154">
        <f>IF(BE$3&gt;A5remlife,A5acvalue-SUM($F128:BD128),IF(A5remlife="N/A","n/a",A5acvalue/A5remlife))</f>
        <v>0</v>
      </c>
      <c r="BF128" s="154">
        <f>IF(BF$3&gt;A5remlife,A5acvalue-SUM($F128:BE128),IF(A5remlife="N/A","n/a",A5acvalue/A5remlife))</f>
        <v>0</v>
      </c>
      <c r="BG128" s="154">
        <f>IF(BG$3&gt;A5remlife,A5acvalue-SUM($F128:BF128),IF(A5remlife="N/A","n/a",A5acvalue/A5remlife))</f>
        <v>0</v>
      </c>
      <c r="BH128" s="154">
        <f>IF(BH$3&gt;A5remlife,A5acvalue-SUM($F128:BG128),IF(A5remlife="N/A","n/a",A5acvalue/A5remlife))</f>
        <v>0</v>
      </c>
      <c r="BI128" s="154">
        <f>IF(BI$3&gt;A5remlife,A5acvalue-SUM($F128:BH128),IF(A5remlife="N/A","n/a",A5acvalue/A5remlife))</f>
        <v>0</v>
      </c>
      <c r="BJ128" s="14"/>
      <c r="BK128" s="14"/>
      <c r="BL128" s="14"/>
      <c r="BM128" s="14"/>
      <c r="BN128" s="14"/>
      <c r="BO128" s="14"/>
      <c r="BP128" s="14"/>
      <c r="BQ128" s="14"/>
      <c r="BR128" s="14"/>
      <c r="BS128" s="14"/>
      <c r="BT128" s="14"/>
      <c r="BU128" s="14"/>
      <c r="BV128" s="14"/>
      <c r="BW128" s="14"/>
      <c r="BX128" s="14"/>
      <c r="BY128" s="14"/>
      <c r="BZ128" s="14"/>
      <c r="CA128" s="410"/>
      <c r="CB128" s="410"/>
      <c r="CC128" s="410"/>
      <c r="CD128" s="410"/>
      <c r="CE128" s="410"/>
      <c r="CF128" s="410"/>
      <c r="CG128" s="410"/>
      <c r="CH128" s="410"/>
      <c r="CI128" s="410"/>
      <c r="CJ128" s="410"/>
      <c r="CK128" s="410"/>
      <c r="CL128" s="410"/>
      <c r="CM128" s="410"/>
      <c r="CN128" s="410"/>
      <c r="CO128" s="410"/>
      <c r="CP128" s="410"/>
      <c r="CQ128" s="410"/>
      <c r="CR128" s="410"/>
      <c r="CS128" s="410"/>
      <c r="CT128" s="410"/>
      <c r="CU128" s="410"/>
      <c r="CV128" s="410"/>
      <c r="CW128" s="410"/>
      <c r="CX128" s="410"/>
      <c r="CY128" s="410"/>
      <c r="CZ128" s="410"/>
      <c r="DA128" s="410"/>
      <c r="DB128" s="410"/>
      <c r="DC128" s="410"/>
      <c r="DD128" s="410"/>
      <c r="DE128" s="410"/>
      <c r="DF128" s="410"/>
      <c r="DG128" s="410"/>
      <c r="DH128" s="410"/>
      <c r="DI128" s="410"/>
      <c r="DJ128" s="410"/>
      <c r="DK128" s="410"/>
      <c r="DL128" s="410"/>
      <c r="DM128" s="410"/>
      <c r="DN128" s="410"/>
      <c r="DO128" s="410"/>
      <c r="DP128" s="410"/>
      <c r="DQ128" s="410"/>
      <c r="DR128" s="410"/>
      <c r="DS128" s="410"/>
      <c r="DT128" s="410"/>
      <c r="DU128" s="410"/>
      <c r="DV128" s="410"/>
      <c r="DW128" s="410"/>
      <c r="DX128" s="410"/>
      <c r="DY128" s="410"/>
      <c r="DZ128" s="410"/>
      <c r="EA128" s="410"/>
      <c r="EB128" s="410"/>
      <c r="EC128" s="410"/>
      <c r="ED128" s="410"/>
      <c r="EE128" s="410"/>
      <c r="EF128" s="410"/>
      <c r="EG128" s="410"/>
      <c r="EH128" s="410"/>
      <c r="EI128" s="410"/>
      <c r="EJ128" s="410"/>
      <c r="EK128" s="410"/>
      <c r="EL128" s="410"/>
      <c r="EM128" s="410"/>
      <c r="EN128" s="410"/>
      <c r="EO128" s="410"/>
      <c r="EP128" s="410"/>
      <c r="EQ128" s="410"/>
      <c r="ER128" s="410"/>
      <c r="ES128" s="410"/>
      <c r="ET128" s="410"/>
      <c r="EU128" s="410"/>
      <c r="EV128" s="410"/>
      <c r="EW128" s="410"/>
      <c r="EX128" s="410"/>
      <c r="EY128" s="410"/>
      <c r="EZ128" s="410"/>
      <c r="FA128" s="410"/>
      <c r="FB128" s="410"/>
      <c r="FC128" s="410"/>
      <c r="FD128" s="410"/>
      <c r="FE128" s="410"/>
      <c r="FF128" s="410"/>
      <c r="FG128" s="410"/>
      <c r="FH128" s="410"/>
      <c r="FI128" s="410"/>
      <c r="FJ128" s="410"/>
      <c r="FK128" s="410"/>
      <c r="FL128" s="410"/>
      <c r="FM128" s="410"/>
      <c r="FN128" s="410"/>
      <c r="FO128" s="410"/>
      <c r="FP128" s="410"/>
      <c r="FQ128" s="410"/>
      <c r="FR128" s="410"/>
      <c r="FS128" s="410"/>
      <c r="FT128" s="410"/>
      <c r="FU128" s="410"/>
      <c r="FV128" s="410"/>
      <c r="FW128" s="410"/>
      <c r="FX128" s="410"/>
      <c r="FY128" s="410"/>
      <c r="FZ128" s="410"/>
      <c r="GA128" s="410"/>
      <c r="GB128" s="410"/>
      <c r="GC128" s="410"/>
      <c r="GD128" s="410"/>
      <c r="GE128" s="410"/>
      <c r="GF128" s="410"/>
      <c r="GG128" s="410"/>
      <c r="GH128" s="410"/>
      <c r="GI128" s="410"/>
      <c r="GJ128" s="410"/>
      <c r="GK128" s="410"/>
      <c r="GL128" s="410"/>
      <c r="GM128" s="410"/>
      <c r="GN128" s="410"/>
      <c r="GO128" s="410"/>
      <c r="GP128" s="410"/>
      <c r="GQ128" s="410"/>
      <c r="GR128" s="410"/>
      <c r="GS128" s="410"/>
      <c r="GT128" s="410"/>
      <c r="GU128" s="410"/>
      <c r="GV128" s="410"/>
      <c r="GW128" s="410"/>
      <c r="GX128" s="410"/>
      <c r="GY128" s="410"/>
      <c r="GZ128" s="410"/>
      <c r="HA128" s="410"/>
      <c r="HB128" s="410"/>
      <c r="HC128" s="410"/>
      <c r="HD128" s="410"/>
      <c r="HE128" s="410"/>
      <c r="HF128" s="410"/>
      <c r="HG128" s="410"/>
      <c r="HH128" s="410"/>
      <c r="HI128" s="410"/>
      <c r="HJ128" s="410"/>
      <c r="HK128" s="410"/>
      <c r="HL128" s="410"/>
      <c r="HM128" s="410"/>
      <c r="HN128" s="410"/>
      <c r="HO128" s="410"/>
      <c r="HP128" s="410"/>
      <c r="HQ128" s="410"/>
      <c r="HR128" s="410"/>
      <c r="HS128" s="410"/>
      <c r="HT128" s="410"/>
      <c r="HU128" s="410"/>
      <c r="HV128" s="410"/>
      <c r="HW128" s="410"/>
      <c r="HX128" s="410"/>
      <c r="HY128" s="410"/>
      <c r="HZ128" s="410"/>
      <c r="IA128" s="410"/>
      <c r="IB128" s="410"/>
      <c r="IC128" s="410"/>
      <c r="ID128" s="410"/>
      <c r="IE128" s="410"/>
      <c r="IF128" s="410"/>
      <c r="IG128" s="410"/>
      <c r="IH128" s="410"/>
      <c r="II128" s="410"/>
      <c r="IJ128" s="410"/>
      <c r="IK128" s="410"/>
      <c r="IL128" s="410"/>
      <c r="IM128" s="410"/>
      <c r="IN128" s="410"/>
      <c r="IO128" s="410"/>
      <c r="IP128" s="410"/>
      <c r="IQ128" s="410"/>
      <c r="IR128" s="410"/>
      <c r="IS128" s="410"/>
      <c r="IT128" s="410"/>
      <c r="IU128" s="410"/>
      <c r="IV128" s="410"/>
    </row>
    <row r="129" spans="1:256" s="2" customFormat="1" ht="12.75" hidden="1" customHeight="1" outlineLevel="2">
      <c r="A129" s="14"/>
      <c r="B129" s="14"/>
      <c r="C129" s="27"/>
      <c r="D129" s="413" t="s">
        <v>198</v>
      </c>
      <c r="E129" s="261">
        <v>0</v>
      </c>
      <c r="F129" s="372"/>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4"/>
      <c r="BK129" s="14"/>
      <c r="BL129" s="14"/>
      <c r="BM129" s="14"/>
      <c r="BN129" s="14"/>
      <c r="BO129" s="14"/>
      <c r="BP129" s="14"/>
      <c r="BQ129" s="14"/>
      <c r="BR129" s="14"/>
      <c r="BS129" s="14"/>
      <c r="BT129" s="14"/>
      <c r="BU129" s="14"/>
      <c r="BV129" s="14"/>
      <c r="BW129" s="14"/>
      <c r="BX129" s="14"/>
      <c r="BY129" s="14"/>
      <c r="BZ129" s="14"/>
      <c r="CA129" s="410"/>
      <c r="CB129" s="410"/>
      <c r="CC129" s="410"/>
      <c r="CD129" s="410"/>
      <c r="CE129" s="410"/>
      <c r="CF129" s="410"/>
      <c r="CG129" s="410"/>
      <c r="CH129" s="410"/>
      <c r="CI129" s="410"/>
      <c r="CJ129" s="410"/>
      <c r="CK129" s="410"/>
      <c r="CL129" s="410"/>
      <c r="CM129" s="410"/>
      <c r="CN129" s="410"/>
      <c r="CO129" s="410"/>
      <c r="CP129" s="410"/>
      <c r="CQ129" s="410"/>
      <c r="CR129" s="410"/>
      <c r="CS129" s="410"/>
      <c r="CT129" s="410"/>
      <c r="CU129" s="410"/>
      <c r="CV129" s="410"/>
      <c r="CW129" s="410"/>
      <c r="CX129" s="410"/>
      <c r="CY129" s="410"/>
      <c r="CZ129" s="410"/>
      <c r="DA129" s="410"/>
      <c r="DB129" s="410"/>
      <c r="DC129" s="410"/>
      <c r="DD129" s="410"/>
      <c r="DE129" s="410"/>
      <c r="DF129" s="410"/>
      <c r="DG129" s="410"/>
      <c r="DH129" s="410"/>
      <c r="DI129" s="410"/>
      <c r="DJ129" s="410"/>
      <c r="DK129" s="410"/>
      <c r="DL129" s="410"/>
      <c r="DM129" s="410"/>
      <c r="DN129" s="410"/>
      <c r="DO129" s="410"/>
      <c r="DP129" s="410"/>
      <c r="DQ129" s="410"/>
      <c r="DR129" s="410"/>
      <c r="DS129" s="410"/>
      <c r="DT129" s="410"/>
      <c r="DU129" s="410"/>
      <c r="DV129" s="410"/>
      <c r="DW129" s="410"/>
      <c r="DX129" s="410"/>
      <c r="DY129" s="410"/>
      <c r="DZ129" s="410"/>
      <c r="EA129" s="410"/>
      <c r="EB129" s="410"/>
      <c r="EC129" s="410"/>
      <c r="ED129" s="410"/>
      <c r="EE129" s="410"/>
      <c r="EF129" s="410"/>
      <c r="EG129" s="410"/>
      <c r="EH129" s="410"/>
      <c r="EI129" s="410"/>
      <c r="EJ129" s="410"/>
      <c r="EK129" s="410"/>
      <c r="EL129" s="410"/>
      <c r="EM129" s="410"/>
      <c r="EN129" s="410"/>
      <c r="EO129" s="410"/>
      <c r="EP129" s="410"/>
      <c r="EQ129" s="410"/>
      <c r="ER129" s="410"/>
      <c r="ES129" s="410"/>
      <c r="ET129" s="410"/>
      <c r="EU129" s="410"/>
      <c r="EV129" s="410"/>
      <c r="EW129" s="410"/>
      <c r="EX129" s="410"/>
      <c r="EY129" s="410"/>
      <c r="EZ129" s="410"/>
      <c r="FA129" s="410"/>
      <c r="FB129" s="410"/>
      <c r="FC129" s="410"/>
      <c r="FD129" s="410"/>
      <c r="FE129" s="410"/>
      <c r="FF129" s="410"/>
      <c r="FG129" s="410"/>
      <c r="FH129" s="410"/>
      <c r="FI129" s="410"/>
      <c r="FJ129" s="410"/>
      <c r="FK129" s="410"/>
      <c r="FL129" s="410"/>
      <c r="FM129" s="410"/>
      <c r="FN129" s="410"/>
      <c r="FO129" s="410"/>
      <c r="FP129" s="410"/>
      <c r="FQ129" s="410"/>
      <c r="FR129" s="410"/>
      <c r="FS129" s="410"/>
      <c r="FT129" s="410"/>
      <c r="FU129" s="410"/>
      <c r="FV129" s="410"/>
      <c r="FW129" s="410"/>
      <c r="FX129" s="410"/>
      <c r="FY129" s="410"/>
      <c r="FZ129" s="410"/>
      <c r="GA129" s="410"/>
      <c r="GB129" s="410"/>
      <c r="GC129" s="410"/>
      <c r="GD129" s="410"/>
      <c r="GE129" s="410"/>
      <c r="GF129" s="410"/>
      <c r="GG129" s="410"/>
      <c r="GH129" s="410"/>
      <c r="GI129" s="410"/>
      <c r="GJ129" s="410"/>
      <c r="GK129" s="410"/>
      <c r="GL129" s="410"/>
      <c r="GM129" s="410"/>
      <c r="GN129" s="410"/>
      <c r="GO129" s="410"/>
      <c r="GP129" s="410"/>
      <c r="GQ129" s="410"/>
      <c r="GR129" s="410"/>
      <c r="GS129" s="410"/>
      <c r="GT129" s="410"/>
      <c r="GU129" s="410"/>
      <c r="GV129" s="410"/>
      <c r="GW129" s="410"/>
      <c r="GX129" s="410"/>
      <c r="GY129" s="410"/>
      <c r="GZ129" s="410"/>
      <c r="HA129" s="410"/>
      <c r="HB129" s="410"/>
      <c r="HC129" s="410"/>
      <c r="HD129" s="410"/>
      <c r="HE129" s="410"/>
      <c r="HF129" s="410"/>
      <c r="HG129" s="410"/>
      <c r="HH129" s="410"/>
      <c r="HI129" s="410"/>
      <c r="HJ129" s="410"/>
      <c r="HK129" s="410"/>
      <c r="HL129" s="410"/>
      <c r="HM129" s="410"/>
      <c r="HN129" s="410"/>
      <c r="HO129" s="410"/>
      <c r="HP129" s="410"/>
      <c r="HQ129" s="410"/>
      <c r="HR129" s="410"/>
      <c r="HS129" s="410"/>
      <c r="HT129" s="410"/>
      <c r="HU129" s="410"/>
      <c r="HV129" s="410"/>
      <c r="HW129" s="410"/>
      <c r="HX129" s="410"/>
      <c r="HY129" s="410"/>
      <c r="HZ129" s="410"/>
      <c r="IA129" s="410"/>
      <c r="IB129" s="410"/>
      <c r="IC129" s="410"/>
      <c r="ID129" s="410"/>
      <c r="IE129" s="410"/>
      <c r="IF129" s="410"/>
      <c r="IG129" s="410"/>
      <c r="IH129" s="410"/>
      <c r="II129" s="410"/>
      <c r="IJ129" s="410"/>
      <c r="IK129" s="410"/>
      <c r="IL129" s="410"/>
      <c r="IM129" s="410"/>
      <c r="IN129" s="410"/>
      <c r="IO129" s="410"/>
      <c r="IP129" s="410"/>
      <c r="IQ129" s="410"/>
      <c r="IR129" s="410"/>
      <c r="IS129" s="410"/>
      <c r="IT129" s="410"/>
      <c r="IU129" s="410"/>
      <c r="IV129" s="410"/>
    </row>
    <row r="130" spans="1:256" s="2" customFormat="1" ht="12.75" hidden="1" customHeight="1" outlineLevel="2">
      <c r="A130" s="14"/>
      <c r="B130" s="14"/>
      <c r="C130" s="27"/>
      <c r="D130" s="413"/>
      <c r="E130" s="261">
        <v>1</v>
      </c>
      <c r="F130" s="372"/>
      <c r="G130" s="268"/>
      <c r="H130" s="155">
        <f>IF(A5stdlife="n/a","n/a",IF(H$3&gt;(A5stdlife+$E130),(Input!$G$215*(1+rvanilla)^0.5)-SUM($G130:G130),(Input!$G$215*(1+rvanilla)^0.5)/A5stdlife))</f>
        <v>6.9381615408815414</v>
      </c>
      <c r="I130" s="155">
        <f>IF(A5stdlife="n/a","n/a",IF(I$3&gt;(A5stdlife+$E130),(Input!$G$215*(1+rvanilla)^0.5)-SUM($G130:H130),(Input!$G$215*(1+rvanilla)^0.5)/A5stdlife))</f>
        <v>6.9381615408815414</v>
      </c>
      <c r="J130" s="155">
        <f>IF(A5stdlife="n/a","n/a",IF(J$3&gt;(A5stdlife+$E130),(Input!$G$215*(1+rvanilla)^0.5)-SUM($G130:I130),(Input!$G$215*(1+rvanilla)^0.5)/A5stdlife))</f>
        <v>6.9381615408815414</v>
      </c>
      <c r="K130" s="155">
        <f>IF(A5stdlife="n/a","n/a",IF(K$3&gt;(A5stdlife+$E130),(Input!$G$215*(1+rvanilla)^0.5)-SUM($G130:J130),(Input!$G$215*(1+rvanilla)^0.5)/A5stdlife))</f>
        <v>6.9381615408815414</v>
      </c>
      <c r="L130" s="155">
        <f>IF(A5stdlife="n/a","n/a",IF(L$3&gt;(A5stdlife+$E130),(Input!$G$215*(1+rvanilla)^0.5)-SUM($G130:K130),(Input!$G$215*(1+rvanilla)^0.5)/A5stdlife))</f>
        <v>6.9381615408815414</v>
      </c>
      <c r="M130" s="155">
        <f>IF(A5stdlife="n/a","n/a",IF(M$3&gt;(A5stdlife+$E130),(Input!$G$215*(1+rvanilla)^0.5)-SUM($G130:L130),(Input!$G$215*(1+rvanilla)^0.5)/A5stdlife))</f>
        <v>6.9381615408815414</v>
      </c>
      <c r="N130" s="155">
        <f>IF(A5stdlife="n/a","n/a",IF(N$3&gt;(A5stdlife+$E130),(Input!$G$215*(1+rvanilla)^0.5)-SUM($G130:M130),(Input!$G$215*(1+rvanilla)^0.5)/A5stdlife))</f>
        <v>6.9381615408815414</v>
      </c>
      <c r="O130" s="155">
        <f>IF(A5stdlife="n/a","n/a",IF(O$3&gt;(A5stdlife+$E130),(Input!$G$215*(1+rvanilla)^0.5)-SUM($G130:N130),(Input!$G$215*(1+rvanilla)^0.5)/A5stdlife))</f>
        <v>6.9381615408815414</v>
      </c>
      <c r="P130" s="155">
        <f>IF(A5stdlife="n/a","n/a",IF(P$3&gt;(A5stdlife+$E130),(Input!$G$215*(1+rvanilla)^0.5)-SUM($G130:O130),(Input!$G$215*(1+rvanilla)^0.5)/A5stdlife))</f>
        <v>6.9381615408815414</v>
      </c>
      <c r="Q130" s="155">
        <f>IF(A5stdlife="n/a","n/a",IF(Q$3&gt;(A5stdlife+$E130),(Input!$G$215*(1+rvanilla)^0.5)-SUM($G130:P130),(Input!$G$215*(1+rvanilla)^0.5)/A5stdlife))</f>
        <v>6.9381615408815414</v>
      </c>
      <c r="R130" s="155">
        <f>IF(A5stdlife="n/a","n/a",IF(R$3&gt;(A5stdlife+$E130),(Input!$G$215*(1+rvanilla)^0.5)-SUM($G130:Q130),(Input!$G$215*(1+rvanilla)^0.5)/A5stdlife))</f>
        <v>6.9381615408815414</v>
      </c>
      <c r="S130" s="155">
        <f>IF(A5stdlife="n/a","n/a",IF(S$3&gt;(A5stdlife+$E130),(Input!$G$215*(1+rvanilla)^0.5)-SUM($G130:R130),(Input!$G$215*(1+rvanilla)^0.5)/A5stdlife))</f>
        <v>6.9381615408815414</v>
      </c>
      <c r="T130" s="155">
        <f>IF(A5stdlife="n/a","n/a",IF(T$3&gt;(A5stdlife+$E130),(Input!$G$215*(1+rvanilla)^0.5)-SUM($G130:S130),(Input!$G$215*(1+rvanilla)^0.5)/A5stdlife))</f>
        <v>6.9381615408815414</v>
      </c>
      <c r="U130" s="155">
        <f>IF(A5stdlife="n/a","n/a",IF(U$3&gt;(A5stdlife+$E130),(Input!$G$215*(1+rvanilla)^0.5)-SUM($G130:T130),(Input!$G$215*(1+rvanilla)^0.5)/A5stdlife))</f>
        <v>6.9381615408815414</v>
      </c>
      <c r="V130" s="155">
        <f>IF(A5stdlife="n/a","n/a",IF(V$3&gt;(A5stdlife+$E130),(Input!$G$215*(1+rvanilla)^0.5)-SUM($G130:U130),(Input!$G$215*(1+rvanilla)^0.5)/A5stdlife))</f>
        <v>6.9381615408815414</v>
      </c>
      <c r="W130" s="155">
        <f>IF(A5stdlife="n/a","n/a",IF(W$3&gt;(A5stdlife+$E130),(Input!$G$215*(1+rvanilla)^0.5)-SUM($G130:V130),(Input!$G$215*(1+rvanilla)^0.5)/A5stdlife))</f>
        <v>4.2632564145606011E-14</v>
      </c>
      <c r="X130" s="155">
        <f>IF(A5stdlife="n/a","n/a",IF(X$3&gt;(A5stdlife+$E130),(Input!$G$215*(1+rvanilla)^0.5)-SUM($G130:W130),(Input!$G$215*(1+rvanilla)^0.5)/A5stdlife))</f>
        <v>0</v>
      </c>
      <c r="Y130" s="155">
        <f>IF(A5stdlife="n/a","n/a",IF(Y$3&gt;(A5stdlife+$E130),(Input!$G$215*(1+rvanilla)^0.5)-SUM($G130:X130),(Input!$G$215*(1+rvanilla)^0.5)/A5stdlife))</f>
        <v>0</v>
      </c>
      <c r="Z130" s="155">
        <f>IF(A5stdlife="n/a","n/a",IF(Z$3&gt;(A5stdlife+$E130),(Input!$G$215*(1+rvanilla)^0.5)-SUM($G130:Y130),(Input!$G$215*(1+rvanilla)^0.5)/A5stdlife))</f>
        <v>0</v>
      </c>
      <c r="AA130" s="155">
        <f>IF(A5stdlife="n/a","n/a",IF(AA$3&gt;(A5stdlife+$E130),(Input!$G$215*(1+rvanilla)^0.5)-SUM($G130:Z130),(Input!$G$215*(1+rvanilla)^0.5)/A5stdlife))</f>
        <v>0</v>
      </c>
      <c r="AB130" s="155">
        <f>IF(A5stdlife="n/a","n/a",IF(AB$3&gt;(A5stdlife+$E130),(Input!$G$215*(1+rvanilla)^0.5)-SUM($G130:AA130),(Input!$G$215*(1+rvanilla)^0.5)/A5stdlife))</f>
        <v>0</v>
      </c>
      <c r="AC130" s="155">
        <f>IF(A5stdlife="n/a","n/a",IF(AC$3&gt;(A5stdlife+$E130),(Input!$G$215*(1+rvanilla)^0.5)-SUM($G130:AB130),(Input!$G$215*(1+rvanilla)^0.5)/A5stdlife))</f>
        <v>0</v>
      </c>
      <c r="AD130" s="155">
        <f>IF(A5stdlife="n/a","n/a",IF(AD$3&gt;(A5stdlife+$E130),(Input!$G$215*(1+rvanilla)^0.5)-SUM($G130:AC130),(Input!$G$215*(1+rvanilla)^0.5)/A5stdlife))</f>
        <v>0</v>
      </c>
      <c r="AE130" s="155">
        <f>IF(A5stdlife="n/a","n/a",IF(AE$3&gt;(A5stdlife+$E130),(Input!$G$215*(1+rvanilla)^0.5)-SUM($G130:AD130),(Input!$G$215*(1+rvanilla)^0.5)/A5stdlife))</f>
        <v>0</v>
      </c>
      <c r="AF130" s="155">
        <f>IF(A5stdlife="n/a","n/a",IF(AF$3&gt;(A5stdlife+$E130),(Input!$G$215*(1+rvanilla)^0.5)-SUM($G130:AE130),(Input!$G$215*(1+rvanilla)^0.5)/A5stdlife))</f>
        <v>0</v>
      </c>
      <c r="AG130" s="155">
        <f>IF(A5stdlife="n/a","n/a",IF(AG$3&gt;(A5stdlife+$E130),(Input!$G$215*(1+rvanilla)^0.5)-SUM($G130:AF130),(Input!$G$215*(1+rvanilla)^0.5)/A5stdlife))</f>
        <v>0</v>
      </c>
      <c r="AH130" s="155">
        <f>IF(A5stdlife="n/a","n/a",IF(AH$3&gt;(A5stdlife+$E130),(Input!$G$215*(1+rvanilla)^0.5)-SUM($G130:AG130),(Input!$G$215*(1+rvanilla)^0.5)/A5stdlife))</f>
        <v>0</v>
      </c>
      <c r="AI130" s="155">
        <f>IF(A5stdlife="n/a","n/a",IF(AI$3&gt;(A5stdlife+$E130),(Input!$G$215*(1+rvanilla)^0.5)-SUM($G130:AH130),(Input!$G$215*(1+rvanilla)^0.5)/A5stdlife))</f>
        <v>0</v>
      </c>
      <c r="AJ130" s="155">
        <f>IF(A5stdlife="n/a","n/a",IF(AJ$3&gt;(A5stdlife+$E130),(Input!$G$215*(1+rvanilla)^0.5)-SUM($G130:AI130),(Input!$G$215*(1+rvanilla)^0.5)/A5stdlife))</f>
        <v>0</v>
      </c>
      <c r="AK130" s="155">
        <f>IF(A5stdlife="n/a","n/a",IF(AK$3&gt;(A5stdlife+$E130),(Input!$G$215*(1+rvanilla)^0.5)-SUM($G130:AJ130),(Input!$G$215*(1+rvanilla)^0.5)/A5stdlife))</f>
        <v>0</v>
      </c>
      <c r="AL130" s="155">
        <f>IF(A5stdlife="n/a","n/a",IF(AL$3&gt;(A5stdlife+$E130),(Input!$G$215*(1+rvanilla)^0.5)-SUM($G130:AK130),(Input!$G$215*(1+rvanilla)^0.5)/A5stdlife))</f>
        <v>0</v>
      </c>
      <c r="AM130" s="155">
        <f>IF(A5stdlife="n/a","n/a",IF(AM$3&gt;(A5stdlife+$E130),(Input!$G$215*(1+rvanilla)^0.5)-SUM($G130:AL130),(Input!$G$215*(1+rvanilla)^0.5)/A5stdlife))</f>
        <v>0</v>
      </c>
      <c r="AN130" s="155">
        <f>IF(A5stdlife="n/a","n/a",IF(AN$3&gt;(A5stdlife+$E130),(Input!$G$215*(1+rvanilla)^0.5)-SUM($G130:AM130),(Input!$G$215*(1+rvanilla)^0.5)/A5stdlife))</f>
        <v>0</v>
      </c>
      <c r="AO130" s="155">
        <f>IF(A5stdlife="n/a","n/a",IF(AO$3&gt;(A5stdlife+$E130),(Input!$G$215*(1+rvanilla)^0.5)-SUM($G130:AN130),(Input!$G$215*(1+rvanilla)^0.5)/A5stdlife))</f>
        <v>0</v>
      </c>
      <c r="AP130" s="155">
        <f>IF(A5stdlife="n/a","n/a",IF(AP$3&gt;(A5stdlife+$E130),(Input!$G$215*(1+rvanilla)^0.5)-SUM($G130:AO130),(Input!$G$215*(1+rvanilla)^0.5)/A5stdlife))</f>
        <v>0</v>
      </c>
      <c r="AQ130" s="155">
        <f>IF(A5stdlife="n/a","n/a",IF(AQ$3&gt;(A5stdlife+$E130),(Input!$G$215*(1+rvanilla)^0.5)-SUM($G130:AP130),(Input!$G$215*(1+rvanilla)^0.5)/A5stdlife))</f>
        <v>0</v>
      </c>
      <c r="AR130" s="155">
        <f>IF(A5stdlife="n/a","n/a",IF(AR$3&gt;(A5stdlife+$E130),(Input!$G$215*(1+rvanilla)^0.5)-SUM($G130:AQ130),(Input!$G$215*(1+rvanilla)^0.5)/A5stdlife))</f>
        <v>0</v>
      </c>
      <c r="AS130" s="155">
        <f>IF(A5stdlife="n/a","n/a",IF(AS$3&gt;(A5stdlife+$E130),(Input!$G$215*(1+rvanilla)^0.5)-SUM($G130:AR130),(Input!$G$215*(1+rvanilla)^0.5)/A5stdlife))</f>
        <v>0</v>
      </c>
      <c r="AT130" s="155">
        <f>IF(A5stdlife="n/a","n/a",IF(AT$3&gt;(A5stdlife+$E130),(Input!$G$215*(1+rvanilla)^0.5)-SUM($G130:AS130),(Input!$G$215*(1+rvanilla)^0.5)/A5stdlife))</f>
        <v>0</v>
      </c>
      <c r="AU130" s="155">
        <f>IF(A5stdlife="n/a","n/a",IF(AU$3&gt;(A5stdlife+$E130),(Input!$G$215*(1+rvanilla)^0.5)-SUM($G130:AT130),(Input!$G$215*(1+rvanilla)^0.5)/A5stdlife))</f>
        <v>0</v>
      </c>
      <c r="AV130" s="155">
        <f>IF(A5stdlife="n/a","n/a",IF(AV$3&gt;(A5stdlife+$E130),(Input!$G$215*(1+rvanilla)^0.5)-SUM($G130:AU130),(Input!$G$215*(1+rvanilla)^0.5)/A5stdlife))</f>
        <v>0</v>
      </c>
      <c r="AW130" s="155">
        <f>IF(A5stdlife="n/a","n/a",IF(AW$3&gt;(A5stdlife+$E130),(Input!$G$215*(1+rvanilla)^0.5)-SUM($G130:AV130),(Input!$G$215*(1+rvanilla)^0.5)/A5stdlife))</f>
        <v>0</v>
      </c>
      <c r="AX130" s="155">
        <f>IF(A5stdlife="n/a","n/a",IF(AX$3&gt;(A5stdlife+$E130),(Input!$G$215*(1+rvanilla)^0.5)-SUM($G130:AW130),(Input!$G$215*(1+rvanilla)^0.5)/A5stdlife))</f>
        <v>0</v>
      </c>
      <c r="AY130" s="155">
        <f>IF(A5stdlife="n/a","n/a",IF(AY$3&gt;(A5stdlife+$E130),(Input!$G$215*(1+rvanilla)^0.5)-SUM($G130:AX130),(Input!$G$215*(1+rvanilla)^0.5)/A5stdlife))</f>
        <v>0</v>
      </c>
      <c r="AZ130" s="155">
        <f>IF(A5stdlife="n/a","n/a",IF(AZ$3&gt;(A5stdlife+$E130),(Input!$G$215*(1+rvanilla)^0.5)-SUM($G130:AY130),(Input!$G$215*(1+rvanilla)^0.5)/A5stdlife))</f>
        <v>0</v>
      </c>
      <c r="BA130" s="155">
        <f>IF(A5stdlife="n/a","n/a",IF(BA$3&gt;(A5stdlife+$E130),(Input!$G$215*(1+rvanilla)^0.5)-SUM($G130:AZ130),(Input!$G$215*(1+rvanilla)^0.5)/A5stdlife))</f>
        <v>0</v>
      </c>
      <c r="BB130" s="155">
        <f>IF(A5stdlife="n/a","n/a",IF(BB$3&gt;(A5stdlife+$E130),(Input!$G$215*(1+rvanilla)^0.5)-SUM($G130:BA130),(Input!$G$215*(1+rvanilla)^0.5)/A5stdlife))</f>
        <v>0</v>
      </c>
      <c r="BC130" s="155">
        <f>IF(A5stdlife="n/a","n/a",IF(BC$3&gt;(A5stdlife+$E130),(Input!$G$215*(1+rvanilla)^0.5)-SUM($G130:BB130),(Input!$G$215*(1+rvanilla)^0.5)/A5stdlife))</f>
        <v>0</v>
      </c>
      <c r="BD130" s="155">
        <f>IF(A5stdlife="n/a","n/a",IF(BD$3&gt;(A5stdlife+$E130),(Input!$G$215*(1+rvanilla)^0.5)-SUM($G130:BC130),(Input!$G$215*(1+rvanilla)^0.5)/A5stdlife))</f>
        <v>0</v>
      </c>
      <c r="BE130" s="155">
        <f>IF(A5stdlife="n/a","n/a",IF(BE$3&gt;(A5stdlife+$E130),(Input!$G$215*(1+rvanilla)^0.5)-SUM($G130:BD130),(Input!$G$215*(1+rvanilla)^0.5)/A5stdlife))</f>
        <v>0</v>
      </c>
      <c r="BF130" s="155">
        <f>IF(A5stdlife="n/a","n/a",IF(BF$3&gt;(A5stdlife+$E130),(Input!$G$215*(1+rvanilla)^0.5)-SUM($G130:BE130),(Input!$G$215*(1+rvanilla)^0.5)/A5stdlife))</f>
        <v>0</v>
      </c>
      <c r="BG130" s="155">
        <f>IF(A5stdlife="n/a","n/a",IF(BG$3&gt;(A5stdlife+$E130),(Input!$G$215*(1+rvanilla)^0.5)-SUM($G130:BF130),(Input!$G$215*(1+rvanilla)^0.5)/A5stdlife))</f>
        <v>0</v>
      </c>
      <c r="BH130" s="155">
        <f>IF(A5stdlife="n/a","n/a",IF(BH$3&gt;(A5stdlife+$E130),(Input!$G$215*(1+rvanilla)^0.5)-SUM($G130:BG130),(Input!$G$215*(1+rvanilla)^0.5)/A5stdlife))</f>
        <v>0</v>
      </c>
      <c r="BI130" s="155">
        <f>IF(A5stdlife="n/a","n/a",IF(BI$3&gt;(A5stdlife+$E130),(Input!$G$215*(1+rvanilla)^0.5)-SUM($G130:BH130),(Input!$G$215*(1+rvanilla)^0.5)/A5stdlife))</f>
        <v>0</v>
      </c>
      <c r="BJ130" s="14"/>
      <c r="BK130" s="14"/>
      <c r="BL130" s="14"/>
      <c r="BM130" s="14"/>
      <c r="BN130" s="14"/>
      <c r="BO130" s="14"/>
      <c r="BP130" s="14"/>
      <c r="BQ130" s="14"/>
      <c r="BR130" s="14"/>
      <c r="BS130" s="14"/>
      <c r="BT130" s="14"/>
      <c r="BU130" s="14"/>
      <c r="BV130" s="14"/>
      <c r="BW130" s="14"/>
      <c r="BX130" s="14"/>
      <c r="BY130" s="14"/>
      <c r="BZ130" s="14"/>
      <c r="CA130" s="410"/>
      <c r="CB130" s="410"/>
      <c r="CC130" s="410"/>
      <c r="CD130" s="410"/>
      <c r="CE130" s="410"/>
      <c r="CF130" s="410"/>
      <c r="CG130" s="410"/>
      <c r="CH130" s="410"/>
      <c r="CI130" s="410"/>
      <c r="CJ130" s="410"/>
      <c r="CK130" s="410"/>
      <c r="CL130" s="410"/>
      <c r="CM130" s="410"/>
      <c r="CN130" s="410"/>
      <c r="CO130" s="410"/>
      <c r="CP130" s="410"/>
      <c r="CQ130" s="410"/>
      <c r="CR130" s="410"/>
      <c r="CS130" s="410"/>
      <c r="CT130" s="410"/>
      <c r="CU130" s="410"/>
      <c r="CV130" s="410"/>
      <c r="CW130" s="410"/>
      <c r="CX130" s="410"/>
      <c r="CY130" s="410"/>
      <c r="CZ130" s="410"/>
      <c r="DA130" s="410"/>
      <c r="DB130" s="410"/>
      <c r="DC130" s="410"/>
      <c r="DD130" s="410"/>
      <c r="DE130" s="410"/>
      <c r="DF130" s="410"/>
      <c r="DG130" s="410"/>
      <c r="DH130" s="410"/>
      <c r="DI130" s="410"/>
      <c r="DJ130" s="410"/>
      <c r="DK130" s="410"/>
      <c r="DL130" s="410"/>
      <c r="DM130" s="410"/>
      <c r="DN130" s="410"/>
      <c r="DO130" s="410"/>
      <c r="DP130" s="410"/>
      <c r="DQ130" s="410"/>
      <c r="DR130" s="410"/>
      <c r="DS130" s="410"/>
      <c r="DT130" s="410"/>
      <c r="DU130" s="410"/>
      <c r="DV130" s="410"/>
      <c r="DW130" s="410"/>
      <c r="DX130" s="410"/>
      <c r="DY130" s="410"/>
      <c r="DZ130" s="410"/>
      <c r="EA130" s="410"/>
      <c r="EB130" s="410"/>
      <c r="EC130" s="410"/>
      <c r="ED130" s="410"/>
      <c r="EE130" s="410"/>
      <c r="EF130" s="410"/>
      <c r="EG130" s="410"/>
      <c r="EH130" s="410"/>
      <c r="EI130" s="410"/>
      <c r="EJ130" s="410"/>
      <c r="EK130" s="410"/>
      <c r="EL130" s="410"/>
      <c r="EM130" s="410"/>
      <c r="EN130" s="410"/>
      <c r="EO130" s="410"/>
      <c r="EP130" s="410"/>
      <c r="EQ130" s="410"/>
      <c r="ER130" s="410"/>
      <c r="ES130" s="410"/>
      <c r="ET130" s="410"/>
      <c r="EU130" s="410"/>
      <c r="EV130" s="410"/>
      <c r="EW130" s="410"/>
      <c r="EX130" s="410"/>
      <c r="EY130" s="410"/>
      <c r="EZ130" s="410"/>
      <c r="FA130" s="410"/>
      <c r="FB130" s="410"/>
      <c r="FC130" s="410"/>
      <c r="FD130" s="410"/>
      <c r="FE130" s="410"/>
      <c r="FF130" s="410"/>
      <c r="FG130" s="410"/>
      <c r="FH130" s="410"/>
      <c r="FI130" s="410"/>
      <c r="FJ130" s="410"/>
      <c r="FK130" s="410"/>
      <c r="FL130" s="410"/>
      <c r="FM130" s="410"/>
      <c r="FN130" s="410"/>
      <c r="FO130" s="410"/>
      <c r="FP130" s="410"/>
      <c r="FQ130" s="410"/>
      <c r="FR130" s="410"/>
      <c r="FS130" s="410"/>
      <c r="FT130" s="410"/>
      <c r="FU130" s="410"/>
      <c r="FV130" s="410"/>
      <c r="FW130" s="410"/>
      <c r="FX130" s="410"/>
      <c r="FY130" s="410"/>
      <c r="FZ130" s="410"/>
      <c r="GA130" s="410"/>
      <c r="GB130" s="410"/>
      <c r="GC130" s="410"/>
      <c r="GD130" s="410"/>
      <c r="GE130" s="410"/>
      <c r="GF130" s="410"/>
      <c r="GG130" s="410"/>
      <c r="GH130" s="410"/>
      <c r="GI130" s="410"/>
      <c r="GJ130" s="410"/>
      <c r="GK130" s="410"/>
      <c r="GL130" s="410"/>
      <c r="GM130" s="410"/>
      <c r="GN130" s="410"/>
      <c r="GO130" s="410"/>
      <c r="GP130" s="410"/>
      <c r="GQ130" s="410"/>
      <c r="GR130" s="410"/>
      <c r="GS130" s="410"/>
      <c r="GT130" s="410"/>
      <c r="GU130" s="410"/>
      <c r="GV130" s="410"/>
      <c r="GW130" s="410"/>
      <c r="GX130" s="410"/>
      <c r="GY130" s="410"/>
      <c r="GZ130" s="410"/>
      <c r="HA130" s="410"/>
      <c r="HB130" s="410"/>
      <c r="HC130" s="410"/>
      <c r="HD130" s="410"/>
      <c r="HE130" s="410"/>
      <c r="HF130" s="410"/>
      <c r="HG130" s="410"/>
      <c r="HH130" s="410"/>
      <c r="HI130" s="410"/>
      <c r="HJ130" s="410"/>
      <c r="HK130" s="410"/>
      <c r="HL130" s="410"/>
      <c r="HM130" s="410"/>
      <c r="HN130" s="410"/>
      <c r="HO130" s="410"/>
      <c r="HP130" s="410"/>
      <c r="HQ130" s="410"/>
      <c r="HR130" s="410"/>
      <c r="HS130" s="410"/>
      <c r="HT130" s="410"/>
      <c r="HU130" s="410"/>
      <c r="HV130" s="410"/>
      <c r="HW130" s="410"/>
      <c r="HX130" s="410"/>
      <c r="HY130" s="410"/>
      <c r="HZ130" s="410"/>
      <c r="IA130" s="410"/>
      <c r="IB130" s="410"/>
      <c r="IC130" s="410"/>
      <c r="ID130" s="410"/>
      <c r="IE130" s="410"/>
      <c r="IF130" s="410"/>
      <c r="IG130" s="410"/>
      <c r="IH130" s="410"/>
      <c r="II130" s="410"/>
      <c r="IJ130" s="410"/>
      <c r="IK130" s="410"/>
      <c r="IL130" s="410"/>
      <c r="IM130" s="410"/>
      <c r="IN130" s="410"/>
      <c r="IO130" s="410"/>
      <c r="IP130" s="410"/>
      <c r="IQ130" s="410"/>
      <c r="IR130" s="410"/>
      <c r="IS130" s="410"/>
      <c r="IT130" s="410"/>
      <c r="IU130" s="410"/>
      <c r="IV130" s="410"/>
    </row>
    <row r="131" spans="1:256" s="2" customFormat="1" ht="12.75" hidden="1" customHeight="1" outlineLevel="2">
      <c r="A131" s="14"/>
      <c r="B131" s="14"/>
      <c r="C131" s="27"/>
      <c r="D131" s="413"/>
      <c r="E131" s="261">
        <v>2</v>
      </c>
      <c r="F131" s="372"/>
      <c r="G131" s="269"/>
      <c r="H131" s="270"/>
      <c r="I131" s="155">
        <f>IF(A5stdlife="n/a","n/a",IF(I$3&gt;(A5stdlife+$E131),(Input!$H$215*(1+rvanilla)^0.5)-SUM($H131:H131),(Input!$H$215*(1+rvanilla)^0.5)/A5stdlife))</f>
        <v>3.5713229244746167</v>
      </c>
      <c r="J131" s="155">
        <f>IF(A5stdlife="n/a","n/a",IF(J$3&gt;(A5stdlife+$E131),(Input!$H$215*(1+rvanilla)^0.5)-SUM($H131:I131),(Input!$H$215*(1+rvanilla)^0.5)/A5stdlife))</f>
        <v>3.5713229244746167</v>
      </c>
      <c r="K131" s="155">
        <f>IF(A5stdlife="n/a","n/a",IF(K$3&gt;(A5stdlife+$E131),(Input!$H$215*(1+rvanilla)^0.5)-SUM($H131:J131),(Input!$H$215*(1+rvanilla)^0.5)/A5stdlife))</f>
        <v>3.5713229244746167</v>
      </c>
      <c r="L131" s="155">
        <f>IF(A5stdlife="n/a","n/a",IF(L$3&gt;(A5stdlife+$E131),(Input!$H$215*(1+rvanilla)^0.5)-SUM($H131:K131),(Input!$H$215*(1+rvanilla)^0.5)/A5stdlife))</f>
        <v>3.5713229244746167</v>
      </c>
      <c r="M131" s="155">
        <f>IF(A5stdlife="n/a","n/a",IF(M$3&gt;(A5stdlife+$E131),(Input!$H$215*(1+rvanilla)^0.5)-SUM($H131:L131),(Input!$H$215*(1+rvanilla)^0.5)/A5stdlife))</f>
        <v>3.5713229244746167</v>
      </c>
      <c r="N131" s="155">
        <f>IF(A5stdlife="n/a","n/a",IF(N$3&gt;(A5stdlife+$E131),(Input!$H$215*(1+rvanilla)^0.5)-SUM($H131:M131),(Input!$H$215*(1+rvanilla)^0.5)/A5stdlife))</f>
        <v>3.5713229244746167</v>
      </c>
      <c r="O131" s="155">
        <f>IF(A5stdlife="n/a","n/a",IF(O$3&gt;(A5stdlife+$E131),(Input!$H$215*(1+rvanilla)^0.5)-SUM($H131:N131),(Input!$H$215*(1+rvanilla)^0.5)/A5stdlife))</f>
        <v>3.5713229244746167</v>
      </c>
      <c r="P131" s="155">
        <f>IF(A5stdlife="n/a","n/a",IF(P$3&gt;(A5stdlife+$E131),(Input!$H$215*(1+rvanilla)^0.5)-SUM($H131:O131),(Input!$H$215*(1+rvanilla)^0.5)/A5stdlife))</f>
        <v>3.5713229244746167</v>
      </c>
      <c r="Q131" s="155">
        <f>IF(A5stdlife="n/a","n/a",IF(Q$3&gt;(A5stdlife+$E131),(Input!$H$215*(1+rvanilla)^0.5)-SUM($H131:P131),(Input!$H$215*(1+rvanilla)^0.5)/A5stdlife))</f>
        <v>3.5713229244746167</v>
      </c>
      <c r="R131" s="155">
        <f>IF(A5stdlife="n/a","n/a",IF(R$3&gt;(A5stdlife+$E131),(Input!$H$215*(1+rvanilla)^0.5)-SUM($H131:Q131),(Input!$H$215*(1+rvanilla)^0.5)/A5stdlife))</f>
        <v>3.5713229244746167</v>
      </c>
      <c r="S131" s="155">
        <f>IF(A5stdlife="n/a","n/a",IF(S$3&gt;(A5stdlife+$E131),(Input!$H$215*(1+rvanilla)^0.5)-SUM($H131:R131),(Input!$H$215*(1+rvanilla)^0.5)/A5stdlife))</f>
        <v>3.5713229244746167</v>
      </c>
      <c r="T131" s="155">
        <f>IF(A5stdlife="n/a","n/a",IF(T$3&gt;(A5stdlife+$E131),(Input!$H$215*(1+rvanilla)^0.5)-SUM($H131:S131),(Input!$H$215*(1+rvanilla)^0.5)/A5stdlife))</f>
        <v>3.5713229244746167</v>
      </c>
      <c r="U131" s="155">
        <f>IF(A5stdlife="n/a","n/a",IF(U$3&gt;(A5stdlife+$E131),(Input!$H$215*(1+rvanilla)^0.5)-SUM($H131:T131),(Input!$H$215*(1+rvanilla)^0.5)/A5stdlife))</f>
        <v>3.5713229244746167</v>
      </c>
      <c r="V131" s="155">
        <f>IF(A5stdlife="n/a","n/a",IF(V$3&gt;(A5stdlife+$E131),(Input!$H$215*(1+rvanilla)^0.5)-SUM($H131:U131),(Input!$H$215*(1+rvanilla)^0.5)/A5stdlife))</f>
        <v>3.5713229244746167</v>
      </c>
      <c r="W131" s="155">
        <f>IF(A5stdlife="n/a","n/a",IF(W$3&gt;(A5stdlife+$E131),(Input!$H$215*(1+rvanilla)^0.5)-SUM($H131:V131),(Input!$H$215*(1+rvanilla)^0.5)/A5stdlife))</f>
        <v>3.5713229244746167</v>
      </c>
      <c r="X131" s="155">
        <f>IF(A5stdlife="n/a","n/a",IF(X$3&gt;(A5stdlife+$E131),(Input!$H$215*(1+rvanilla)^0.5)-SUM($H131:W131),(Input!$H$215*(1+rvanilla)^0.5)/A5stdlife))</f>
        <v>1.4210854715202004E-14</v>
      </c>
      <c r="Y131" s="155">
        <f>IF(A5stdlife="n/a","n/a",IF(Y$3&gt;(A5stdlife+$E131),(Input!$H$215*(1+rvanilla)^0.5)-SUM($H131:X131),(Input!$H$215*(1+rvanilla)^0.5)/A5stdlife))</f>
        <v>0</v>
      </c>
      <c r="Z131" s="155">
        <f>IF(A5stdlife="n/a","n/a",IF(Z$3&gt;(A5stdlife+$E131),(Input!$H$215*(1+rvanilla)^0.5)-SUM($H131:Y131),(Input!$H$215*(1+rvanilla)^0.5)/A5stdlife))</f>
        <v>0</v>
      </c>
      <c r="AA131" s="155">
        <f>IF(A5stdlife="n/a","n/a",IF(AA$3&gt;(A5stdlife+$E131),(Input!$H$215*(1+rvanilla)^0.5)-SUM($H131:Z131),(Input!$H$215*(1+rvanilla)^0.5)/A5stdlife))</f>
        <v>0</v>
      </c>
      <c r="AB131" s="155">
        <f>IF(A5stdlife="n/a","n/a",IF(AB$3&gt;(A5stdlife+$E131),(Input!$H$215*(1+rvanilla)^0.5)-SUM($H131:AA131),(Input!$H$215*(1+rvanilla)^0.5)/A5stdlife))</f>
        <v>0</v>
      </c>
      <c r="AC131" s="155">
        <f>IF(A5stdlife="n/a","n/a",IF(AC$3&gt;(A5stdlife+$E131),(Input!$H$215*(1+rvanilla)^0.5)-SUM($H131:AB131),(Input!$H$215*(1+rvanilla)^0.5)/A5stdlife))</f>
        <v>0</v>
      </c>
      <c r="AD131" s="155">
        <f>IF(A5stdlife="n/a","n/a",IF(AD$3&gt;(A5stdlife+$E131),(Input!$H$215*(1+rvanilla)^0.5)-SUM($H131:AC131),(Input!$H$215*(1+rvanilla)^0.5)/A5stdlife))</f>
        <v>0</v>
      </c>
      <c r="AE131" s="155">
        <f>IF(A5stdlife="n/a","n/a",IF(AE$3&gt;(A5stdlife+$E131),(Input!$H$215*(1+rvanilla)^0.5)-SUM($H131:AD131),(Input!$H$215*(1+rvanilla)^0.5)/A5stdlife))</f>
        <v>0</v>
      </c>
      <c r="AF131" s="155">
        <f>IF(A5stdlife="n/a","n/a",IF(AF$3&gt;(A5stdlife+$E131),(Input!$H$215*(1+rvanilla)^0.5)-SUM($H131:AE131),(Input!$H$215*(1+rvanilla)^0.5)/A5stdlife))</f>
        <v>0</v>
      </c>
      <c r="AG131" s="155">
        <f>IF(A5stdlife="n/a","n/a",IF(AG$3&gt;(A5stdlife+$E131),(Input!$H$215*(1+rvanilla)^0.5)-SUM($H131:AF131),(Input!$H$215*(1+rvanilla)^0.5)/A5stdlife))</f>
        <v>0</v>
      </c>
      <c r="AH131" s="155">
        <f>IF(A5stdlife="n/a","n/a",IF(AH$3&gt;(A5stdlife+$E131),(Input!$H$215*(1+rvanilla)^0.5)-SUM($H131:AG131),(Input!$H$215*(1+rvanilla)^0.5)/A5stdlife))</f>
        <v>0</v>
      </c>
      <c r="AI131" s="155">
        <f>IF(A5stdlife="n/a","n/a",IF(AI$3&gt;(A5stdlife+$E131),(Input!$H$215*(1+rvanilla)^0.5)-SUM($H131:AH131),(Input!$H$215*(1+rvanilla)^0.5)/A5stdlife))</f>
        <v>0</v>
      </c>
      <c r="AJ131" s="155">
        <f>IF(A5stdlife="n/a","n/a",IF(AJ$3&gt;(A5stdlife+$E131),(Input!$H$215*(1+rvanilla)^0.5)-SUM($H131:AI131),(Input!$H$215*(1+rvanilla)^0.5)/A5stdlife))</f>
        <v>0</v>
      </c>
      <c r="AK131" s="155">
        <f>IF(A5stdlife="n/a","n/a",IF(AK$3&gt;(A5stdlife+$E131),(Input!$H$215*(1+rvanilla)^0.5)-SUM($H131:AJ131),(Input!$H$215*(1+rvanilla)^0.5)/A5stdlife))</f>
        <v>0</v>
      </c>
      <c r="AL131" s="155">
        <f>IF(A5stdlife="n/a","n/a",IF(AL$3&gt;(A5stdlife+$E131),(Input!$H$215*(1+rvanilla)^0.5)-SUM($H131:AK131),(Input!$H$215*(1+rvanilla)^0.5)/A5stdlife))</f>
        <v>0</v>
      </c>
      <c r="AM131" s="155">
        <f>IF(A5stdlife="n/a","n/a",IF(AM$3&gt;(A5stdlife+$E131),(Input!$H$215*(1+rvanilla)^0.5)-SUM($H131:AL131),(Input!$H$215*(1+rvanilla)^0.5)/A5stdlife))</f>
        <v>0</v>
      </c>
      <c r="AN131" s="155">
        <f>IF(A5stdlife="n/a","n/a",IF(AN$3&gt;(A5stdlife+$E131),(Input!$H$215*(1+rvanilla)^0.5)-SUM($H131:AM131),(Input!$H$215*(1+rvanilla)^0.5)/A5stdlife))</f>
        <v>0</v>
      </c>
      <c r="AO131" s="155">
        <f>IF(A5stdlife="n/a","n/a",IF(AO$3&gt;(A5stdlife+$E131),(Input!$H$215*(1+rvanilla)^0.5)-SUM($H131:AN131),(Input!$H$215*(1+rvanilla)^0.5)/A5stdlife))</f>
        <v>0</v>
      </c>
      <c r="AP131" s="155">
        <f>IF(A5stdlife="n/a","n/a",IF(AP$3&gt;(A5stdlife+$E131),(Input!$H$215*(1+rvanilla)^0.5)-SUM($H131:AO131),(Input!$H$215*(1+rvanilla)^0.5)/A5stdlife))</f>
        <v>0</v>
      </c>
      <c r="AQ131" s="155">
        <f>IF(A5stdlife="n/a","n/a",IF(AQ$3&gt;(A5stdlife+$E131),(Input!$H$215*(1+rvanilla)^0.5)-SUM($H131:AP131),(Input!$H$215*(1+rvanilla)^0.5)/A5stdlife))</f>
        <v>0</v>
      </c>
      <c r="AR131" s="155">
        <f>IF(A5stdlife="n/a","n/a",IF(AR$3&gt;(A5stdlife+$E131),(Input!$H$215*(1+rvanilla)^0.5)-SUM($H131:AQ131),(Input!$H$215*(1+rvanilla)^0.5)/A5stdlife))</f>
        <v>0</v>
      </c>
      <c r="AS131" s="155">
        <f>IF(A5stdlife="n/a","n/a",IF(AS$3&gt;(A5stdlife+$E131),(Input!$H$215*(1+rvanilla)^0.5)-SUM($H131:AR131),(Input!$H$215*(1+rvanilla)^0.5)/A5stdlife))</f>
        <v>0</v>
      </c>
      <c r="AT131" s="155">
        <f>IF(A5stdlife="n/a","n/a",IF(AT$3&gt;(A5stdlife+$E131),(Input!$H$215*(1+rvanilla)^0.5)-SUM($H131:AS131),(Input!$H$215*(1+rvanilla)^0.5)/A5stdlife))</f>
        <v>0</v>
      </c>
      <c r="AU131" s="155">
        <f>IF(A5stdlife="n/a","n/a",IF(AU$3&gt;(A5stdlife+$E131),(Input!$H$215*(1+rvanilla)^0.5)-SUM($H131:AT131),(Input!$H$215*(1+rvanilla)^0.5)/A5stdlife))</f>
        <v>0</v>
      </c>
      <c r="AV131" s="155">
        <f>IF(A5stdlife="n/a","n/a",IF(AV$3&gt;(A5stdlife+$E131),(Input!$H$215*(1+rvanilla)^0.5)-SUM($H131:AU131),(Input!$H$215*(1+rvanilla)^0.5)/A5stdlife))</f>
        <v>0</v>
      </c>
      <c r="AW131" s="155">
        <f>IF(A5stdlife="n/a","n/a",IF(AW$3&gt;(A5stdlife+$E131),(Input!$H$215*(1+rvanilla)^0.5)-SUM($H131:AV131),(Input!$H$215*(1+rvanilla)^0.5)/A5stdlife))</f>
        <v>0</v>
      </c>
      <c r="AX131" s="155">
        <f>IF(A5stdlife="n/a","n/a",IF(AX$3&gt;(A5stdlife+$E131),(Input!$H$215*(1+rvanilla)^0.5)-SUM($H131:AW131),(Input!$H$215*(1+rvanilla)^0.5)/A5stdlife))</f>
        <v>0</v>
      </c>
      <c r="AY131" s="155">
        <f>IF(A5stdlife="n/a","n/a",IF(AY$3&gt;(A5stdlife+$E131),(Input!$H$215*(1+rvanilla)^0.5)-SUM($H131:AX131),(Input!$H$215*(1+rvanilla)^0.5)/A5stdlife))</f>
        <v>0</v>
      </c>
      <c r="AZ131" s="155">
        <f>IF(A5stdlife="n/a","n/a",IF(AZ$3&gt;(A5stdlife+$E131),(Input!$H$215*(1+rvanilla)^0.5)-SUM($H131:AY131),(Input!$H$215*(1+rvanilla)^0.5)/A5stdlife))</f>
        <v>0</v>
      </c>
      <c r="BA131" s="155">
        <f>IF(A5stdlife="n/a","n/a",IF(BA$3&gt;(A5stdlife+$E131),(Input!$H$215*(1+rvanilla)^0.5)-SUM($H131:AZ131),(Input!$H$215*(1+rvanilla)^0.5)/A5stdlife))</f>
        <v>0</v>
      </c>
      <c r="BB131" s="155">
        <f>IF(A5stdlife="n/a","n/a",IF(BB$3&gt;(A5stdlife+$E131),(Input!$H$215*(1+rvanilla)^0.5)-SUM($H131:BA131),(Input!$H$215*(1+rvanilla)^0.5)/A5stdlife))</f>
        <v>0</v>
      </c>
      <c r="BC131" s="155">
        <f>IF(A5stdlife="n/a","n/a",IF(BC$3&gt;(A5stdlife+$E131),(Input!$H$215*(1+rvanilla)^0.5)-SUM($H131:BB131),(Input!$H$215*(1+rvanilla)^0.5)/A5stdlife))</f>
        <v>0</v>
      </c>
      <c r="BD131" s="155">
        <f>IF(A5stdlife="n/a","n/a",IF(BD$3&gt;(A5stdlife+$E131),(Input!$H$215*(1+rvanilla)^0.5)-SUM($H131:BC131),(Input!$H$215*(1+rvanilla)^0.5)/A5stdlife))</f>
        <v>0</v>
      </c>
      <c r="BE131" s="155">
        <f>IF(A5stdlife="n/a","n/a",IF(BE$3&gt;(A5stdlife+$E131),(Input!$H$215*(1+rvanilla)^0.5)-SUM($H131:BD131),(Input!$H$215*(1+rvanilla)^0.5)/A5stdlife))</f>
        <v>0</v>
      </c>
      <c r="BF131" s="155">
        <f>IF(A5stdlife="n/a","n/a",IF(BF$3&gt;(A5stdlife+$E131),(Input!$H$215*(1+rvanilla)^0.5)-SUM($H131:BE131),(Input!$H$215*(1+rvanilla)^0.5)/A5stdlife))</f>
        <v>0</v>
      </c>
      <c r="BG131" s="155">
        <f>IF(A5stdlife="n/a","n/a",IF(BG$3&gt;(A5stdlife+$E131),(Input!$H$215*(1+rvanilla)^0.5)-SUM($H131:BF131),(Input!$H$215*(1+rvanilla)^0.5)/A5stdlife))</f>
        <v>0</v>
      </c>
      <c r="BH131" s="155">
        <f>IF(A5stdlife="n/a","n/a",IF(BH$3&gt;(A5stdlife+$E131),(Input!$H$215*(1+rvanilla)^0.5)-SUM($H131:BG131),(Input!$H$215*(1+rvanilla)^0.5)/A5stdlife))</f>
        <v>0</v>
      </c>
      <c r="BI131" s="155">
        <f>IF(A5stdlife="n/a","n/a",IF(BI$3&gt;(A5stdlife+$E131),(Input!$H$215*(1+rvanilla)^0.5)-SUM($H131:BH131),(Input!$H$215*(1+rvanilla)^0.5)/A5stdlife))</f>
        <v>0</v>
      </c>
      <c r="BJ131" s="14"/>
      <c r="BK131" s="14"/>
      <c r="BL131" s="14"/>
      <c r="BM131" s="14"/>
      <c r="BN131" s="14"/>
      <c r="BO131" s="14"/>
      <c r="BP131" s="14"/>
      <c r="BQ131" s="14"/>
      <c r="BR131" s="14"/>
      <c r="BS131" s="14"/>
      <c r="BT131" s="14"/>
      <c r="BU131" s="14"/>
      <c r="BV131" s="14"/>
      <c r="BW131" s="14"/>
      <c r="BX131" s="14"/>
      <c r="BY131" s="14"/>
      <c r="BZ131" s="14"/>
      <c r="CA131" s="410"/>
      <c r="CB131" s="410"/>
      <c r="CC131" s="410"/>
      <c r="CD131" s="410"/>
      <c r="CE131" s="410"/>
      <c r="CF131" s="410"/>
      <c r="CG131" s="410"/>
      <c r="CH131" s="410"/>
      <c r="CI131" s="410"/>
      <c r="CJ131" s="410"/>
      <c r="CK131" s="410"/>
      <c r="CL131" s="410"/>
      <c r="CM131" s="410"/>
      <c r="CN131" s="410"/>
      <c r="CO131" s="410"/>
      <c r="CP131" s="410"/>
      <c r="CQ131" s="410"/>
      <c r="CR131" s="410"/>
      <c r="CS131" s="410"/>
      <c r="CT131" s="410"/>
      <c r="CU131" s="410"/>
      <c r="CV131" s="410"/>
      <c r="CW131" s="410"/>
      <c r="CX131" s="410"/>
      <c r="CY131" s="410"/>
      <c r="CZ131" s="410"/>
      <c r="DA131" s="410"/>
      <c r="DB131" s="410"/>
      <c r="DC131" s="410"/>
      <c r="DD131" s="410"/>
      <c r="DE131" s="410"/>
      <c r="DF131" s="410"/>
      <c r="DG131" s="410"/>
      <c r="DH131" s="410"/>
      <c r="DI131" s="410"/>
      <c r="DJ131" s="410"/>
      <c r="DK131" s="410"/>
      <c r="DL131" s="410"/>
      <c r="DM131" s="410"/>
      <c r="DN131" s="410"/>
      <c r="DO131" s="410"/>
      <c r="DP131" s="410"/>
      <c r="DQ131" s="410"/>
      <c r="DR131" s="410"/>
      <c r="DS131" s="410"/>
      <c r="DT131" s="410"/>
      <c r="DU131" s="410"/>
      <c r="DV131" s="410"/>
      <c r="DW131" s="410"/>
      <c r="DX131" s="410"/>
      <c r="DY131" s="410"/>
      <c r="DZ131" s="410"/>
      <c r="EA131" s="410"/>
      <c r="EB131" s="410"/>
      <c r="EC131" s="410"/>
      <c r="ED131" s="410"/>
      <c r="EE131" s="410"/>
      <c r="EF131" s="410"/>
      <c r="EG131" s="410"/>
      <c r="EH131" s="410"/>
      <c r="EI131" s="410"/>
      <c r="EJ131" s="410"/>
      <c r="EK131" s="410"/>
      <c r="EL131" s="410"/>
      <c r="EM131" s="410"/>
      <c r="EN131" s="410"/>
      <c r="EO131" s="410"/>
      <c r="EP131" s="410"/>
      <c r="EQ131" s="410"/>
      <c r="ER131" s="410"/>
      <c r="ES131" s="410"/>
      <c r="ET131" s="410"/>
      <c r="EU131" s="410"/>
      <c r="EV131" s="410"/>
      <c r="EW131" s="410"/>
      <c r="EX131" s="410"/>
      <c r="EY131" s="410"/>
      <c r="EZ131" s="410"/>
      <c r="FA131" s="410"/>
      <c r="FB131" s="410"/>
      <c r="FC131" s="410"/>
      <c r="FD131" s="410"/>
      <c r="FE131" s="410"/>
      <c r="FF131" s="410"/>
      <c r="FG131" s="410"/>
      <c r="FH131" s="410"/>
      <c r="FI131" s="410"/>
      <c r="FJ131" s="410"/>
      <c r="FK131" s="410"/>
      <c r="FL131" s="410"/>
      <c r="FM131" s="410"/>
      <c r="FN131" s="410"/>
      <c r="FO131" s="410"/>
      <c r="FP131" s="410"/>
      <c r="FQ131" s="410"/>
      <c r="FR131" s="410"/>
      <c r="FS131" s="410"/>
      <c r="FT131" s="410"/>
      <c r="FU131" s="410"/>
      <c r="FV131" s="410"/>
      <c r="FW131" s="410"/>
      <c r="FX131" s="410"/>
      <c r="FY131" s="410"/>
      <c r="FZ131" s="410"/>
      <c r="GA131" s="410"/>
      <c r="GB131" s="410"/>
      <c r="GC131" s="410"/>
      <c r="GD131" s="410"/>
      <c r="GE131" s="410"/>
      <c r="GF131" s="410"/>
      <c r="GG131" s="410"/>
      <c r="GH131" s="410"/>
      <c r="GI131" s="410"/>
      <c r="GJ131" s="410"/>
      <c r="GK131" s="410"/>
      <c r="GL131" s="410"/>
      <c r="GM131" s="410"/>
      <c r="GN131" s="410"/>
      <c r="GO131" s="410"/>
      <c r="GP131" s="410"/>
      <c r="GQ131" s="410"/>
      <c r="GR131" s="410"/>
      <c r="GS131" s="410"/>
      <c r="GT131" s="410"/>
      <c r="GU131" s="410"/>
      <c r="GV131" s="410"/>
      <c r="GW131" s="410"/>
      <c r="GX131" s="410"/>
      <c r="GY131" s="410"/>
      <c r="GZ131" s="410"/>
      <c r="HA131" s="410"/>
      <c r="HB131" s="410"/>
      <c r="HC131" s="410"/>
      <c r="HD131" s="410"/>
      <c r="HE131" s="410"/>
      <c r="HF131" s="410"/>
      <c r="HG131" s="410"/>
      <c r="HH131" s="410"/>
      <c r="HI131" s="410"/>
      <c r="HJ131" s="410"/>
      <c r="HK131" s="410"/>
      <c r="HL131" s="410"/>
      <c r="HM131" s="410"/>
      <c r="HN131" s="410"/>
      <c r="HO131" s="410"/>
      <c r="HP131" s="410"/>
      <c r="HQ131" s="410"/>
      <c r="HR131" s="410"/>
      <c r="HS131" s="410"/>
      <c r="HT131" s="410"/>
      <c r="HU131" s="410"/>
      <c r="HV131" s="410"/>
      <c r="HW131" s="410"/>
      <c r="HX131" s="410"/>
      <c r="HY131" s="410"/>
      <c r="HZ131" s="410"/>
      <c r="IA131" s="410"/>
      <c r="IB131" s="410"/>
      <c r="IC131" s="410"/>
      <c r="ID131" s="410"/>
      <c r="IE131" s="410"/>
      <c r="IF131" s="410"/>
      <c r="IG131" s="410"/>
      <c r="IH131" s="410"/>
      <c r="II131" s="410"/>
      <c r="IJ131" s="410"/>
      <c r="IK131" s="410"/>
      <c r="IL131" s="410"/>
      <c r="IM131" s="410"/>
      <c r="IN131" s="410"/>
      <c r="IO131" s="410"/>
      <c r="IP131" s="410"/>
      <c r="IQ131" s="410"/>
      <c r="IR131" s="410"/>
      <c r="IS131" s="410"/>
      <c r="IT131" s="410"/>
      <c r="IU131" s="410"/>
      <c r="IV131" s="410"/>
    </row>
    <row r="132" spans="1:256" s="2" customFormat="1" ht="12.75" hidden="1" customHeight="1" outlineLevel="2">
      <c r="A132" s="14"/>
      <c r="B132" s="14"/>
      <c r="C132" s="27"/>
      <c r="D132" s="413"/>
      <c r="E132" s="261">
        <v>3</v>
      </c>
      <c r="F132" s="372"/>
      <c r="G132" s="269"/>
      <c r="H132" s="271"/>
      <c r="I132" s="270"/>
      <c r="J132" s="155">
        <f>IF(A5stdlife="n/a","n/a",IF(J$3&gt;(A5stdlife+$E132),(Input!$I$215*(1+rvanilla)^0.5)-SUM($I132:I132),(Input!$I$215*(1+rvanilla)^0.5)/A5stdlife))</f>
        <v>1.7776414337114343</v>
      </c>
      <c r="K132" s="155">
        <f>IF(A5stdlife="n/a","n/a",IF(K$3&gt;(A5stdlife+$E132),(Input!$I$215*(1+rvanilla)^0.5)-SUM($I132:J132),(Input!$I$215*(1+rvanilla)^0.5)/A5stdlife))</f>
        <v>1.7776414337114343</v>
      </c>
      <c r="L132" s="155">
        <f>IF(A5stdlife="n/a","n/a",IF(L$3&gt;(A5stdlife+$E132),(Input!$I$215*(1+rvanilla)^0.5)-SUM($I132:K132),(Input!$I$215*(1+rvanilla)^0.5)/A5stdlife))</f>
        <v>1.7776414337114343</v>
      </c>
      <c r="M132" s="155">
        <f>IF(A5stdlife="n/a","n/a",IF(M$3&gt;(A5stdlife+$E132),(Input!$I$215*(1+rvanilla)^0.5)-SUM($I132:L132),(Input!$I$215*(1+rvanilla)^0.5)/A5stdlife))</f>
        <v>1.7776414337114343</v>
      </c>
      <c r="N132" s="155">
        <f>IF(A5stdlife="n/a","n/a",IF(N$3&gt;(A5stdlife+$E132),(Input!$I$215*(1+rvanilla)^0.5)-SUM($I132:M132),(Input!$I$215*(1+rvanilla)^0.5)/A5stdlife))</f>
        <v>1.7776414337114343</v>
      </c>
      <c r="O132" s="155">
        <f>IF(A5stdlife="n/a","n/a",IF(O$3&gt;(A5stdlife+$E132),(Input!$I$215*(1+rvanilla)^0.5)-SUM($I132:N132),(Input!$I$215*(1+rvanilla)^0.5)/A5stdlife))</f>
        <v>1.7776414337114343</v>
      </c>
      <c r="P132" s="155">
        <f>IF(A5stdlife="n/a","n/a",IF(P$3&gt;(A5stdlife+$E132),(Input!$I$215*(1+rvanilla)^0.5)-SUM($I132:O132),(Input!$I$215*(1+rvanilla)^0.5)/A5stdlife))</f>
        <v>1.7776414337114343</v>
      </c>
      <c r="Q132" s="155">
        <f>IF(A5stdlife="n/a","n/a",IF(Q$3&gt;(A5stdlife+$E132),(Input!$I$215*(1+rvanilla)^0.5)-SUM($I132:P132),(Input!$I$215*(1+rvanilla)^0.5)/A5stdlife))</f>
        <v>1.7776414337114343</v>
      </c>
      <c r="R132" s="155">
        <f>IF(A5stdlife="n/a","n/a",IF(R$3&gt;(A5stdlife+$E132),(Input!$I$215*(1+rvanilla)^0.5)-SUM($I132:Q132),(Input!$I$215*(1+rvanilla)^0.5)/A5stdlife))</f>
        <v>1.7776414337114343</v>
      </c>
      <c r="S132" s="155">
        <f>IF(A5stdlife="n/a","n/a",IF(S$3&gt;(A5stdlife+$E132),(Input!$I$215*(1+rvanilla)^0.5)-SUM($I132:R132),(Input!$I$215*(1+rvanilla)^0.5)/A5stdlife))</f>
        <v>1.7776414337114343</v>
      </c>
      <c r="T132" s="155">
        <f>IF(A5stdlife="n/a","n/a",IF(T$3&gt;(A5stdlife+$E132),(Input!$I$215*(1+rvanilla)^0.5)-SUM($I132:S132),(Input!$I$215*(1+rvanilla)^0.5)/A5stdlife))</f>
        <v>1.7776414337114343</v>
      </c>
      <c r="U132" s="155">
        <f>IF(A5stdlife="n/a","n/a",IF(U$3&gt;(A5stdlife+$E132),(Input!$I$215*(1+rvanilla)^0.5)-SUM($I132:T132),(Input!$I$215*(1+rvanilla)^0.5)/A5stdlife))</f>
        <v>1.7776414337114343</v>
      </c>
      <c r="V132" s="155">
        <f>IF(A5stdlife="n/a","n/a",IF(V$3&gt;(A5stdlife+$E132),(Input!$I$215*(1+rvanilla)^0.5)-SUM($I132:U132),(Input!$I$215*(1+rvanilla)^0.5)/A5stdlife))</f>
        <v>1.7776414337114343</v>
      </c>
      <c r="W132" s="155">
        <f>IF(A5stdlife="n/a","n/a",IF(W$3&gt;(A5stdlife+$E132),(Input!$I$215*(1+rvanilla)^0.5)-SUM($I132:V132),(Input!$I$215*(1+rvanilla)^0.5)/A5stdlife))</f>
        <v>1.7776414337114343</v>
      </c>
      <c r="X132" s="155">
        <f>IF(A5stdlife="n/a","n/a",IF(X$3&gt;(A5stdlife+$E132),(Input!$I$215*(1+rvanilla)^0.5)-SUM($I132:W132),(Input!$I$215*(1+rvanilla)^0.5)/A5stdlife))</f>
        <v>1.7776414337114343</v>
      </c>
      <c r="Y132" s="155">
        <f>IF(A5stdlife="n/a","n/a",IF(Y$3&gt;(A5stdlife+$E132),(Input!$I$215*(1+rvanilla)^0.5)-SUM($I132:X132),(Input!$I$215*(1+rvanilla)^0.5)/A5stdlife))</f>
        <v>3.5527136788005009E-15</v>
      </c>
      <c r="Z132" s="155">
        <f>IF(A5stdlife="n/a","n/a",IF(Z$3&gt;(A5stdlife+$E132),(Input!$I$215*(1+rvanilla)^0.5)-SUM($I132:Y132),(Input!$I$215*(1+rvanilla)^0.5)/A5stdlife))</f>
        <v>0</v>
      </c>
      <c r="AA132" s="155">
        <f>IF(A5stdlife="n/a","n/a",IF(AA$3&gt;(A5stdlife+$E132),(Input!$I$215*(1+rvanilla)^0.5)-SUM($I132:Z132),(Input!$I$215*(1+rvanilla)^0.5)/A5stdlife))</f>
        <v>0</v>
      </c>
      <c r="AB132" s="155">
        <f>IF(A5stdlife="n/a","n/a",IF(AB$3&gt;(A5stdlife+$E132),(Input!$I$215*(1+rvanilla)^0.5)-SUM($I132:AA132),(Input!$I$215*(1+rvanilla)^0.5)/A5stdlife))</f>
        <v>0</v>
      </c>
      <c r="AC132" s="155">
        <f>IF(A5stdlife="n/a","n/a",IF(AC$3&gt;(A5stdlife+$E132),(Input!$I$215*(1+rvanilla)^0.5)-SUM($I132:AB132),(Input!$I$215*(1+rvanilla)^0.5)/A5stdlife))</f>
        <v>0</v>
      </c>
      <c r="AD132" s="155">
        <f>IF(A5stdlife="n/a","n/a",IF(AD$3&gt;(A5stdlife+$E132),(Input!$I$215*(1+rvanilla)^0.5)-SUM($I132:AC132),(Input!$I$215*(1+rvanilla)^0.5)/A5stdlife))</f>
        <v>0</v>
      </c>
      <c r="AE132" s="155">
        <f>IF(A5stdlife="n/a","n/a",IF(AE$3&gt;(A5stdlife+$E132),(Input!$I$215*(1+rvanilla)^0.5)-SUM($I132:AD132),(Input!$I$215*(1+rvanilla)^0.5)/A5stdlife))</f>
        <v>0</v>
      </c>
      <c r="AF132" s="155">
        <f>IF(A5stdlife="n/a","n/a",IF(AF$3&gt;(A5stdlife+$E132),(Input!$I$215*(1+rvanilla)^0.5)-SUM($I132:AE132),(Input!$I$215*(1+rvanilla)^0.5)/A5stdlife))</f>
        <v>0</v>
      </c>
      <c r="AG132" s="155">
        <f>IF(A5stdlife="n/a","n/a",IF(AG$3&gt;(A5stdlife+$E132),(Input!$I$215*(1+rvanilla)^0.5)-SUM($I132:AF132),(Input!$I$215*(1+rvanilla)^0.5)/A5stdlife))</f>
        <v>0</v>
      </c>
      <c r="AH132" s="155">
        <f>IF(A5stdlife="n/a","n/a",IF(AH$3&gt;(A5stdlife+$E132),(Input!$I$215*(1+rvanilla)^0.5)-SUM($I132:AG132),(Input!$I$215*(1+rvanilla)^0.5)/A5stdlife))</f>
        <v>0</v>
      </c>
      <c r="AI132" s="155">
        <f>IF(A5stdlife="n/a","n/a",IF(AI$3&gt;(A5stdlife+$E132),(Input!$I$215*(1+rvanilla)^0.5)-SUM($I132:AH132),(Input!$I$215*(1+rvanilla)^0.5)/A5stdlife))</f>
        <v>0</v>
      </c>
      <c r="AJ132" s="155">
        <f>IF(A5stdlife="n/a","n/a",IF(AJ$3&gt;(A5stdlife+$E132),(Input!$I$215*(1+rvanilla)^0.5)-SUM($I132:AI132),(Input!$I$215*(1+rvanilla)^0.5)/A5stdlife))</f>
        <v>0</v>
      </c>
      <c r="AK132" s="155">
        <f>IF(A5stdlife="n/a","n/a",IF(AK$3&gt;(A5stdlife+$E132),(Input!$I$215*(1+rvanilla)^0.5)-SUM($I132:AJ132),(Input!$I$215*(1+rvanilla)^0.5)/A5stdlife))</f>
        <v>0</v>
      </c>
      <c r="AL132" s="155">
        <f>IF(A5stdlife="n/a","n/a",IF(AL$3&gt;(A5stdlife+$E132),(Input!$I$215*(1+rvanilla)^0.5)-SUM($I132:AK132),(Input!$I$215*(1+rvanilla)^0.5)/A5stdlife))</f>
        <v>0</v>
      </c>
      <c r="AM132" s="155">
        <f>IF(A5stdlife="n/a","n/a",IF(AM$3&gt;(A5stdlife+$E132),(Input!$I$215*(1+rvanilla)^0.5)-SUM($I132:AL132),(Input!$I$215*(1+rvanilla)^0.5)/A5stdlife))</f>
        <v>0</v>
      </c>
      <c r="AN132" s="155">
        <f>IF(A5stdlife="n/a","n/a",IF(AN$3&gt;(A5stdlife+$E132),(Input!$I$215*(1+rvanilla)^0.5)-SUM($I132:AM132),(Input!$I$215*(1+rvanilla)^0.5)/A5stdlife))</f>
        <v>0</v>
      </c>
      <c r="AO132" s="155">
        <f>IF(A5stdlife="n/a","n/a",IF(AO$3&gt;(A5stdlife+$E132),(Input!$I$215*(1+rvanilla)^0.5)-SUM($I132:AN132),(Input!$I$215*(1+rvanilla)^0.5)/A5stdlife))</f>
        <v>0</v>
      </c>
      <c r="AP132" s="155">
        <f>IF(A5stdlife="n/a","n/a",IF(AP$3&gt;(A5stdlife+$E132),(Input!$I$215*(1+rvanilla)^0.5)-SUM($I132:AO132),(Input!$I$215*(1+rvanilla)^0.5)/A5stdlife))</f>
        <v>0</v>
      </c>
      <c r="AQ132" s="155">
        <f>IF(A5stdlife="n/a","n/a",IF(AQ$3&gt;(A5stdlife+$E132),(Input!$I$215*(1+rvanilla)^0.5)-SUM($I132:AP132),(Input!$I$215*(1+rvanilla)^0.5)/A5stdlife))</f>
        <v>0</v>
      </c>
      <c r="AR132" s="155">
        <f>IF(A5stdlife="n/a","n/a",IF(AR$3&gt;(A5stdlife+$E132),(Input!$I$215*(1+rvanilla)^0.5)-SUM($I132:AQ132),(Input!$I$215*(1+rvanilla)^0.5)/A5stdlife))</f>
        <v>0</v>
      </c>
      <c r="AS132" s="155">
        <f>IF(A5stdlife="n/a","n/a",IF(AS$3&gt;(A5stdlife+$E132),(Input!$I$215*(1+rvanilla)^0.5)-SUM($I132:AR132),(Input!$I$215*(1+rvanilla)^0.5)/A5stdlife))</f>
        <v>0</v>
      </c>
      <c r="AT132" s="155">
        <f>IF(A5stdlife="n/a","n/a",IF(AT$3&gt;(A5stdlife+$E132),(Input!$I$215*(1+rvanilla)^0.5)-SUM($I132:AS132),(Input!$I$215*(1+rvanilla)^0.5)/A5stdlife))</f>
        <v>0</v>
      </c>
      <c r="AU132" s="155">
        <f>IF(A5stdlife="n/a","n/a",IF(AU$3&gt;(A5stdlife+$E132),(Input!$I$215*(1+rvanilla)^0.5)-SUM($I132:AT132),(Input!$I$215*(1+rvanilla)^0.5)/A5stdlife))</f>
        <v>0</v>
      </c>
      <c r="AV132" s="155">
        <f>IF(A5stdlife="n/a","n/a",IF(AV$3&gt;(A5stdlife+$E132),(Input!$I$215*(1+rvanilla)^0.5)-SUM($I132:AU132),(Input!$I$215*(1+rvanilla)^0.5)/A5stdlife))</f>
        <v>0</v>
      </c>
      <c r="AW132" s="155">
        <f>IF(A5stdlife="n/a","n/a",IF(AW$3&gt;(A5stdlife+$E132),(Input!$I$215*(1+rvanilla)^0.5)-SUM($I132:AV132),(Input!$I$215*(1+rvanilla)^0.5)/A5stdlife))</f>
        <v>0</v>
      </c>
      <c r="AX132" s="155">
        <f>IF(A5stdlife="n/a","n/a",IF(AX$3&gt;(A5stdlife+$E132),(Input!$I$215*(1+rvanilla)^0.5)-SUM($I132:AW132),(Input!$I$215*(1+rvanilla)^0.5)/A5stdlife))</f>
        <v>0</v>
      </c>
      <c r="AY132" s="155">
        <f>IF(A5stdlife="n/a","n/a",IF(AY$3&gt;(A5stdlife+$E132),(Input!$I$215*(1+rvanilla)^0.5)-SUM($I132:AX132),(Input!$I$215*(1+rvanilla)^0.5)/A5stdlife))</f>
        <v>0</v>
      </c>
      <c r="AZ132" s="155">
        <f>IF(A5stdlife="n/a","n/a",IF(AZ$3&gt;(A5stdlife+$E132),(Input!$I$215*(1+rvanilla)^0.5)-SUM($I132:AY132),(Input!$I$215*(1+rvanilla)^0.5)/A5stdlife))</f>
        <v>0</v>
      </c>
      <c r="BA132" s="155">
        <f>IF(A5stdlife="n/a","n/a",IF(BA$3&gt;(A5stdlife+$E132),(Input!$I$215*(1+rvanilla)^0.5)-SUM($I132:AZ132),(Input!$I$215*(1+rvanilla)^0.5)/A5stdlife))</f>
        <v>0</v>
      </c>
      <c r="BB132" s="155">
        <f>IF(A5stdlife="n/a","n/a",IF(BB$3&gt;(A5stdlife+$E132),(Input!$I$215*(1+rvanilla)^0.5)-SUM($I132:BA132),(Input!$I$215*(1+rvanilla)^0.5)/A5stdlife))</f>
        <v>0</v>
      </c>
      <c r="BC132" s="155">
        <f>IF(A5stdlife="n/a","n/a",IF(BC$3&gt;(A5stdlife+$E132),(Input!$I$215*(1+rvanilla)^0.5)-SUM($I132:BB132),(Input!$I$215*(1+rvanilla)^0.5)/A5stdlife))</f>
        <v>0</v>
      </c>
      <c r="BD132" s="155">
        <f>IF(A5stdlife="n/a","n/a",IF(BD$3&gt;(A5stdlife+$E132),(Input!$I$215*(1+rvanilla)^0.5)-SUM($I132:BC132),(Input!$I$215*(1+rvanilla)^0.5)/A5stdlife))</f>
        <v>0</v>
      </c>
      <c r="BE132" s="155">
        <f>IF(A5stdlife="n/a","n/a",IF(BE$3&gt;(A5stdlife+$E132),(Input!$I$215*(1+rvanilla)^0.5)-SUM($I132:BD132),(Input!$I$215*(1+rvanilla)^0.5)/A5stdlife))</f>
        <v>0</v>
      </c>
      <c r="BF132" s="155">
        <f>IF(A5stdlife="n/a","n/a",IF(BF$3&gt;(A5stdlife+$E132),(Input!$I$215*(1+rvanilla)^0.5)-SUM($I132:BE132),(Input!$I$215*(1+rvanilla)^0.5)/A5stdlife))</f>
        <v>0</v>
      </c>
      <c r="BG132" s="155">
        <f>IF(A5stdlife="n/a","n/a",IF(BG$3&gt;(A5stdlife+$E132),(Input!$I$215*(1+rvanilla)^0.5)-SUM($I132:BF132),(Input!$I$215*(1+rvanilla)^0.5)/A5stdlife))</f>
        <v>0</v>
      </c>
      <c r="BH132" s="155">
        <f>IF(A5stdlife="n/a","n/a",IF(BH$3&gt;(A5stdlife+$E132),(Input!$I$215*(1+rvanilla)^0.5)-SUM($I132:BG132),(Input!$I$215*(1+rvanilla)^0.5)/A5stdlife))</f>
        <v>0</v>
      </c>
      <c r="BI132" s="155">
        <f>IF(A5stdlife="n/a","n/a",IF(BI$3&gt;(A5stdlife+$E132),(Input!$I$215*(1+rvanilla)^0.5)-SUM($I132:BH132),(Input!$I$215*(1+rvanilla)^0.5)/A5stdlife))</f>
        <v>0</v>
      </c>
      <c r="BJ132" s="14"/>
      <c r="BK132" s="14"/>
      <c r="BL132" s="14"/>
      <c r="BM132" s="14"/>
      <c r="BN132" s="14"/>
      <c r="BO132" s="14"/>
      <c r="BP132" s="14"/>
      <c r="BQ132" s="14"/>
      <c r="BR132" s="14"/>
      <c r="BS132" s="14"/>
      <c r="BT132" s="14"/>
      <c r="BU132" s="14"/>
      <c r="BV132" s="14"/>
      <c r="BW132" s="14"/>
      <c r="BX132" s="14"/>
      <c r="BY132" s="14"/>
      <c r="BZ132" s="14"/>
      <c r="CA132" s="410"/>
      <c r="CB132" s="410"/>
      <c r="CC132" s="410"/>
      <c r="CD132" s="410"/>
      <c r="CE132" s="410"/>
      <c r="CF132" s="410"/>
      <c r="CG132" s="410"/>
      <c r="CH132" s="410"/>
      <c r="CI132" s="410"/>
      <c r="CJ132" s="410"/>
      <c r="CK132" s="410"/>
      <c r="CL132" s="410"/>
      <c r="CM132" s="410"/>
      <c r="CN132" s="410"/>
      <c r="CO132" s="410"/>
      <c r="CP132" s="410"/>
      <c r="CQ132" s="410"/>
      <c r="CR132" s="410"/>
      <c r="CS132" s="410"/>
      <c r="CT132" s="410"/>
      <c r="CU132" s="410"/>
      <c r="CV132" s="410"/>
      <c r="CW132" s="410"/>
      <c r="CX132" s="410"/>
      <c r="CY132" s="410"/>
      <c r="CZ132" s="410"/>
      <c r="DA132" s="410"/>
      <c r="DB132" s="410"/>
      <c r="DC132" s="410"/>
      <c r="DD132" s="410"/>
      <c r="DE132" s="410"/>
      <c r="DF132" s="410"/>
      <c r="DG132" s="410"/>
      <c r="DH132" s="410"/>
      <c r="DI132" s="410"/>
      <c r="DJ132" s="410"/>
      <c r="DK132" s="410"/>
      <c r="DL132" s="410"/>
      <c r="DM132" s="410"/>
      <c r="DN132" s="410"/>
      <c r="DO132" s="410"/>
      <c r="DP132" s="410"/>
      <c r="DQ132" s="410"/>
      <c r="DR132" s="410"/>
      <c r="DS132" s="410"/>
      <c r="DT132" s="410"/>
      <c r="DU132" s="410"/>
      <c r="DV132" s="410"/>
      <c r="DW132" s="410"/>
      <c r="DX132" s="410"/>
      <c r="DY132" s="410"/>
      <c r="DZ132" s="410"/>
      <c r="EA132" s="410"/>
      <c r="EB132" s="410"/>
      <c r="EC132" s="410"/>
      <c r="ED132" s="410"/>
      <c r="EE132" s="410"/>
      <c r="EF132" s="410"/>
      <c r="EG132" s="410"/>
      <c r="EH132" s="410"/>
      <c r="EI132" s="410"/>
      <c r="EJ132" s="410"/>
      <c r="EK132" s="410"/>
      <c r="EL132" s="410"/>
      <c r="EM132" s="410"/>
      <c r="EN132" s="410"/>
      <c r="EO132" s="410"/>
      <c r="EP132" s="410"/>
      <c r="EQ132" s="410"/>
      <c r="ER132" s="410"/>
      <c r="ES132" s="410"/>
      <c r="ET132" s="410"/>
      <c r="EU132" s="410"/>
      <c r="EV132" s="410"/>
      <c r="EW132" s="410"/>
      <c r="EX132" s="410"/>
      <c r="EY132" s="410"/>
      <c r="EZ132" s="410"/>
      <c r="FA132" s="410"/>
      <c r="FB132" s="410"/>
      <c r="FC132" s="410"/>
      <c r="FD132" s="410"/>
      <c r="FE132" s="410"/>
      <c r="FF132" s="410"/>
      <c r="FG132" s="410"/>
      <c r="FH132" s="410"/>
      <c r="FI132" s="410"/>
      <c r="FJ132" s="410"/>
      <c r="FK132" s="410"/>
      <c r="FL132" s="410"/>
      <c r="FM132" s="410"/>
      <c r="FN132" s="410"/>
      <c r="FO132" s="410"/>
      <c r="FP132" s="410"/>
      <c r="FQ132" s="410"/>
      <c r="FR132" s="410"/>
      <c r="FS132" s="410"/>
      <c r="FT132" s="410"/>
      <c r="FU132" s="410"/>
      <c r="FV132" s="410"/>
      <c r="FW132" s="410"/>
      <c r="FX132" s="410"/>
      <c r="FY132" s="410"/>
      <c r="FZ132" s="410"/>
      <c r="GA132" s="410"/>
      <c r="GB132" s="410"/>
      <c r="GC132" s="410"/>
      <c r="GD132" s="410"/>
      <c r="GE132" s="410"/>
      <c r="GF132" s="410"/>
      <c r="GG132" s="410"/>
      <c r="GH132" s="410"/>
      <c r="GI132" s="410"/>
      <c r="GJ132" s="410"/>
      <c r="GK132" s="410"/>
      <c r="GL132" s="410"/>
      <c r="GM132" s="410"/>
      <c r="GN132" s="410"/>
      <c r="GO132" s="410"/>
      <c r="GP132" s="410"/>
      <c r="GQ132" s="410"/>
      <c r="GR132" s="410"/>
      <c r="GS132" s="410"/>
      <c r="GT132" s="410"/>
      <c r="GU132" s="410"/>
      <c r="GV132" s="410"/>
      <c r="GW132" s="410"/>
      <c r="GX132" s="410"/>
      <c r="GY132" s="410"/>
      <c r="GZ132" s="410"/>
      <c r="HA132" s="410"/>
      <c r="HB132" s="410"/>
      <c r="HC132" s="410"/>
      <c r="HD132" s="410"/>
      <c r="HE132" s="410"/>
      <c r="HF132" s="410"/>
      <c r="HG132" s="410"/>
      <c r="HH132" s="410"/>
      <c r="HI132" s="410"/>
      <c r="HJ132" s="410"/>
      <c r="HK132" s="410"/>
      <c r="HL132" s="410"/>
      <c r="HM132" s="410"/>
      <c r="HN132" s="410"/>
      <c r="HO132" s="410"/>
      <c r="HP132" s="410"/>
      <c r="HQ132" s="410"/>
      <c r="HR132" s="410"/>
      <c r="HS132" s="410"/>
      <c r="HT132" s="410"/>
      <c r="HU132" s="410"/>
      <c r="HV132" s="410"/>
      <c r="HW132" s="410"/>
      <c r="HX132" s="410"/>
      <c r="HY132" s="410"/>
      <c r="HZ132" s="410"/>
      <c r="IA132" s="410"/>
      <c r="IB132" s="410"/>
      <c r="IC132" s="410"/>
      <c r="ID132" s="410"/>
      <c r="IE132" s="410"/>
      <c r="IF132" s="410"/>
      <c r="IG132" s="410"/>
      <c r="IH132" s="410"/>
      <c r="II132" s="410"/>
      <c r="IJ132" s="410"/>
      <c r="IK132" s="410"/>
      <c r="IL132" s="410"/>
      <c r="IM132" s="410"/>
      <c r="IN132" s="410"/>
      <c r="IO132" s="410"/>
      <c r="IP132" s="410"/>
      <c r="IQ132" s="410"/>
      <c r="IR132" s="410"/>
      <c r="IS132" s="410"/>
      <c r="IT132" s="410"/>
      <c r="IU132" s="410"/>
      <c r="IV132" s="410"/>
    </row>
    <row r="133" spans="1:256" s="2" customFormat="1" ht="12.75" hidden="1" customHeight="1" outlineLevel="2">
      <c r="A133" s="14"/>
      <c r="B133" s="14"/>
      <c r="C133" s="27"/>
      <c r="D133" s="413"/>
      <c r="E133" s="261">
        <v>4</v>
      </c>
      <c r="F133" s="372"/>
      <c r="G133" s="269"/>
      <c r="H133" s="271"/>
      <c r="I133" s="271"/>
      <c r="J133" s="270"/>
      <c r="K133" s="155">
        <f>IF(A5stdlife="n/a","n/a",IF(K$3&gt;(A5stdlife+$E133),(Input!$J$215*(1+rvanilla)^0.5)-SUM($J133:J133),(Input!$J$215*(1+rvanilla)^0.5)/A5stdlife))</f>
        <v>1.4013626725024733</v>
      </c>
      <c r="L133" s="155">
        <f>IF(A5stdlife="n/a","n/a",IF(L$3&gt;(A5stdlife+$E133),(Input!$J$215*(1+rvanilla)^0.5)-SUM($J133:K133),(Input!$J$215*(1+rvanilla)^0.5)/A5stdlife))</f>
        <v>1.4013626725024733</v>
      </c>
      <c r="M133" s="155">
        <f>IF(A5stdlife="n/a","n/a",IF(M$3&gt;(A5stdlife+$E133),(Input!$J$215*(1+rvanilla)^0.5)-SUM($J133:L133),(Input!$J$215*(1+rvanilla)^0.5)/A5stdlife))</f>
        <v>1.4013626725024733</v>
      </c>
      <c r="N133" s="155">
        <f>IF(A5stdlife="n/a","n/a",IF(N$3&gt;(A5stdlife+$E133),(Input!$J$215*(1+rvanilla)^0.5)-SUM($J133:M133),(Input!$J$215*(1+rvanilla)^0.5)/A5stdlife))</f>
        <v>1.4013626725024733</v>
      </c>
      <c r="O133" s="155">
        <f>IF(A5stdlife="n/a","n/a",IF(O$3&gt;(A5stdlife+$E133),(Input!$J$215*(1+rvanilla)^0.5)-SUM($J133:N133),(Input!$J$215*(1+rvanilla)^0.5)/A5stdlife))</f>
        <v>1.4013626725024733</v>
      </c>
      <c r="P133" s="155">
        <f>IF(A5stdlife="n/a","n/a",IF(P$3&gt;(A5stdlife+$E133),(Input!$J$215*(1+rvanilla)^0.5)-SUM($J133:O133),(Input!$J$215*(1+rvanilla)^0.5)/A5stdlife))</f>
        <v>1.4013626725024733</v>
      </c>
      <c r="Q133" s="155">
        <f>IF(A5stdlife="n/a","n/a",IF(Q$3&gt;(A5stdlife+$E133),(Input!$J$215*(1+rvanilla)^0.5)-SUM($J133:P133),(Input!$J$215*(1+rvanilla)^0.5)/A5stdlife))</f>
        <v>1.4013626725024733</v>
      </c>
      <c r="R133" s="155">
        <f>IF(A5stdlife="n/a","n/a",IF(R$3&gt;(A5stdlife+$E133),(Input!$J$215*(1+rvanilla)^0.5)-SUM($J133:Q133),(Input!$J$215*(1+rvanilla)^0.5)/A5stdlife))</f>
        <v>1.4013626725024733</v>
      </c>
      <c r="S133" s="155">
        <f>IF(A5stdlife="n/a","n/a",IF(S$3&gt;(A5stdlife+$E133),(Input!$J$215*(1+rvanilla)^0.5)-SUM($J133:R133),(Input!$J$215*(1+rvanilla)^0.5)/A5stdlife))</f>
        <v>1.4013626725024733</v>
      </c>
      <c r="T133" s="155">
        <f>IF(A5stdlife="n/a","n/a",IF(T$3&gt;(A5stdlife+$E133),(Input!$J$215*(1+rvanilla)^0.5)-SUM($J133:S133),(Input!$J$215*(1+rvanilla)^0.5)/A5stdlife))</f>
        <v>1.4013626725024733</v>
      </c>
      <c r="U133" s="155">
        <f>IF(A5stdlife="n/a","n/a",IF(U$3&gt;(A5stdlife+$E133),(Input!$J$215*(1+rvanilla)^0.5)-SUM($J133:T133),(Input!$J$215*(1+rvanilla)^0.5)/A5stdlife))</f>
        <v>1.4013626725024733</v>
      </c>
      <c r="V133" s="155">
        <f>IF(A5stdlife="n/a","n/a",IF(V$3&gt;(A5stdlife+$E133),(Input!$J$215*(1+rvanilla)^0.5)-SUM($J133:U133),(Input!$J$215*(1+rvanilla)^0.5)/A5stdlife))</f>
        <v>1.4013626725024733</v>
      </c>
      <c r="W133" s="155">
        <f>IF(A5stdlife="n/a","n/a",IF(W$3&gt;(A5stdlife+$E133),(Input!$J$215*(1+rvanilla)^0.5)-SUM($J133:V133),(Input!$J$215*(1+rvanilla)^0.5)/A5stdlife))</f>
        <v>1.4013626725024733</v>
      </c>
      <c r="X133" s="155">
        <f>IF(A5stdlife="n/a","n/a",IF(X$3&gt;(A5stdlife+$E133),(Input!$J$215*(1+rvanilla)^0.5)-SUM($J133:W133),(Input!$J$215*(1+rvanilla)^0.5)/A5stdlife))</f>
        <v>1.4013626725024733</v>
      </c>
      <c r="Y133" s="155">
        <f>IF(A5stdlife="n/a","n/a",IF(Y$3&gt;(A5stdlife+$E133),(Input!$J$215*(1+rvanilla)^0.5)-SUM($J133:X133),(Input!$J$215*(1+rvanilla)^0.5)/A5stdlife))</f>
        <v>1.4013626725024733</v>
      </c>
      <c r="Z133" s="155">
        <f>IF(A5stdlife="n/a","n/a",IF(Z$3&gt;(A5stdlife+$E133),(Input!$J$215*(1+rvanilla)^0.5)-SUM($J133:Y133),(Input!$J$215*(1+rvanilla)^0.5)/A5stdlife))</f>
        <v>0</v>
      </c>
      <c r="AA133" s="155">
        <f>IF(A5stdlife="n/a","n/a",IF(AA$3&gt;(A5stdlife+$E133),(Input!$J$215*(1+rvanilla)^0.5)-SUM($J133:Z133),(Input!$J$215*(1+rvanilla)^0.5)/A5stdlife))</f>
        <v>0</v>
      </c>
      <c r="AB133" s="155">
        <f>IF(A5stdlife="n/a","n/a",IF(AB$3&gt;(A5stdlife+$E133),(Input!$J$215*(1+rvanilla)^0.5)-SUM($J133:AA133),(Input!$J$215*(1+rvanilla)^0.5)/A5stdlife))</f>
        <v>0</v>
      </c>
      <c r="AC133" s="155">
        <f>IF(A5stdlife="n/a","n/a",IF(AC$3&gt;(A5stdlife+$E133),(Input!$J$215*(1+rvanilla)^0.5)-SUM($J133:AB133),(Input!$J$215*(1+rvanilla)^0.5)/A5stdlife))</f>
        <v>0</v>
      </c>
      <c r="AD133" s="155">
        <f>IF(A5stdlife="n/a","n/a",IF(AD$3&gt;(A5stdlife+$E133),(Input!$J$215*(1+rvanilla)^0.5)-SUM($J133:AC133),(Input!$J$215*(1+rvanilla)^0.5)/A5stdlife))</f>
        <v>0</v>
      </c>
      <c r="AE133" s="155">
        <f>IF(A5stdlife="n/a","n/a",IF(AE$3&gt;(A5stdlife+$E133),(Input!$J$215*(1+rvanilla)^0.5)-SUM($J133:AD133),(Input!$J$215*(1+rvanilla)^0.5)/A5stdlife))</f>
        <v>0</v>
      </c>
      <c r="AF133" s="155">
        <f>IF(A5stdlife="n/a","n/a",IF(AF$3&gt;(A5stdlife+$E133),(Input!$J$215*(1+rvanilla)^0.5)-SUM($J133:AE133),(Input!$J$215*(1+rvanilla)^0.5)/A5stdlife))</f>
        <v>0</v>
      </c>
      <c r="AG133" s="155">
        <f>IF(A5stdlife="n/a","n/a",IF(AG$3&gt;(A5stdlife+$E133),(Input!$J$215*(1+rvanilla)^0.5)-SUM($J133:AF133),(Input!$J$215*(1+rvanilla)^0.5)/A5stdlife))</f>
        <v>0</v>
      </c>
      <c r="AH133" s="155">
        <f>IF(A5stdlife="n/a","n/a",IF(AH$3&gt;(A5stdlife+$E133),(Input!$J$215*(1+rvanilla)^0.5)-SUM($J133:AG133),(Input!$J$215*(1+rvanilla)^0.5)/A5stdlife))</f>
        <v>0</v>
      </c>
      <c r="AI133" s="155">
        <f>IF(A5stdlife="n/a","n/a",IF(AI$3&gt;(A5stdlife+$E133),(Input!$J$215*(1+rvanilla)^0.5)-SUM($J133:AH133),(Input!$J$215*(1+rvanilla)^0.5)/A5stdlife))</f>
        <v>0</v>
      </c>
      <c r="AJ133" s="155">
        <f>IF(A5stdlife="n/a","n/a",IF(AJ$3&gt;(A5stdlife+$E133),(Input!$J$215*(1+rvanilla)^0.5)-SUM($J133:AI133),(Input!$J$215*(1+rvanilla)^0.5)/A5stdlife))</f>
        <v>0</v>
      </c>
      <c r="AK133" s="155">
        <f>IF(A5stdlife="n/a","n/a",IF(AK$3&gt;(A5stdlife+$E133),(Input!$J$215*(1+rvanilla)^0.5)-SUM($J133:AJ133),(Input!$J$215*(1+rvanilla)^0.5)/A5stdlife))</f>
        <v>0</v>
      </c>
      <c r="AL133" s="155">
        <f>IF(A5stdlife="n/a","n/a",IF(AL$3&gt;(A5stdlife+$E133),(Input!$J$215*(1+rvanilla)^0.5)-SUM($J133:AK133),(Input!$J$215*(1+rvanilla)^0.5)/A5stdlife))</f>
        <v>0</v>
      </c>
      <c r="AM133" s="155">
        <f>IF(A5stdlife="n/a","n/a",IF(AM$3&gt;(A5stdlife+$E133),(Input!$J$215*(1+rvanilla)^0.5)-SUM($J133:AL133),(Input!$J$215*(1+rvanilla)^0.5)/A5stdlife))</f>
        <v>0</v>
      </c>
      <c r="AN133" s="155">
        <f>IF(A5stdlife="n/a","n/a",IF(AN$3&gt;(A5stdlife+$E133),(Input!$J$215*(1+rvanilla)^0.5)-SUM($J133:AM133),(Input!$J$215*(1+rvanilla)^0.5)/A5stdlife))</f>
        <v>0</v>
      </c>
      <c r="AO133" s="155">
        <f>IF(A5stdlife="n/a","n/a",IF(AO$3&gt;(A5stdlife+$E133),(Input!$J$215*(1+rvanilla)^0.5)-SUM($J133:AN133),(Input!$J$215*(1+rvanilla)^0.5)/A5stdlife))</f>
        <v>0</v>
      </c>
      <c r="AP133" s="155">
        <f>IF(A5stdlife="n/a","n/a",IF(AP$3&gt;(A5stdlife+$E133),(Input!$J$215*(1+rvanilla)^0.5)-SUM($J133:AO133),(Input!$J$215*(1+rvanilla)^0.5)/A5stdlife))</f>
        <v>0</v>
      </c>
      <c r="AQ133" s="155">
        <f>IF(A5stdlife="n/a","n/a",IF(AQ$3&gt;(A5stdlife+$E133),(Input!$J$215*(1+rvanilla)^0.5)-SUM($J133:AP133),(Input!$J$215*(1+rvanilla)^0.5)/A5stdlife))</f>
        <v>0</v>
      </c>
      <c r="AR133" s="155">
        <f>IF(A5stdlife="n/a","n/a",IF(AR$3&gt;(A5stdlife+$E133),(Input!$J$215*(1+rvanilla)^0.5)-SUM($J133:AQ133),(Input!$J$215*(1+rvanilla)^0.5)/A5stdlife))</f>
        <v>0</v>
      </c>
      <c r="AS133" s="155">
        <f>IF(A5stdlife="n/a","n/a",IF(AS$3&gt;(A5stdlife+$E133),(Input!$J$215*(1+rvanilla)^0.5)-SUM($J133:AR133),(Input!$J$215*(1+rvanilla)^0.5)/A5stdlife))</f>
        <v>0</v>
      </c>
      <c r="AT133" s="155">
        <f>IF(A5stdlife="n/a","n/a",IF(AT$3&gt;(A5stdlife+$E133),(Input!$J$215*(1+rvanilla)^0.5)-SUM($J133:AS133),(Input!$J$215*(1+rvanilla)^0.5)/A5stdlife))</f>
        <v>0</v>
      </c>
      <c r="AU133" s="155">
        <f>IF(A5stdlife="n/a","n/a",IF(AU$3&gt;(A5stdlife+$E133),(Input!$J$215*(1+rvanilla)^0.5)-SUM($J133:AT133),(Input!$J$215*(1+rvanilla)^0.5)/A5stdlife))</f>
        <v>0</v>
      </c>
      <c r="AV133" s="155">
        <f>IF(A5stdlife="n/a","n/a",IF(AV$3&gt;(A5stdlife+$E133),(Input!$J$215*(1+rvanilla)^0.5)-SUM($J133:AU133),(Input!$J$215*(1+rvanilla)^0.5)/A5stdlife))</f>
        <v>0</v>
      </c>
      <c r="AW133" s="155">
        <f>IF(A5stdlife="n/a","n/a",IF(AW$3&gt;(A5stdlife+$E133),(Input!$J$215*(1+rvanilla)^0.5)-SUM($J133:AV133),(Input!$J$215*(1+rvanilla)^0.5)/A5stdlife))</f>
        <v>0</v>
      </c>
      <c r="AX133" s="155">
        <f>IF(A5stdlife="n/a","n/a",IF(AX$3&gt;(A5stdlife+$E133),(Input!$J$215*(1+rvanilla)^0.5)-SUM($J133:AW133),(Input!$J$215*(1+rvanilla)^0.5)/A5stdlife))</f>
        <v>0</v>
      </c>
      <c r="AY133" s="155">
        <f>IF(A5stdlife="n/a","n/a",IF(AY$3&gt;(A5stdlife+$E133),(Input!$J$215*(1+rvanilla)^0.5)-SUM($J133:AX133),(Input!$J$215*(1+rvanilla)^0.5)/A5stdlife))</f>
        <v>0</v>
      </c>
      <c r="AZ133" s="155">
        <f>IF(A5stdlife="n/a","n/a",IF(AZ$3&gt;(A5stdlife+$E133),(Input!$J$215*(1+rvanilla)^0.5)-SUM($J133:AY133),(Input!$J$215*(1+rvanilla)^0.5)/A5stdlife))</f>
        <v>0</v>
      </c>
      <c r="BA133" s="155">
        <f>IF(A5stdlife="n/a","n/a",IF(BA$3&gt;(A5stdlife+$E133),(Input!$J$215*(1+rvanilla)^0.5)-SUM($J133:AZ133),(Input!$J$215*(1+rvanilla)^0.5)/A5stdlife))</f>
        <v>0</v>
      </c>
      <c r="BB133" s="155">
        <f>IF(A5stdlife="n/a","n/a",IF(BB$3&gt;(A5stdlife+$E133),(Input!$J$215*(1+rvanilla)^0.5)-SUM($J133:BA133),(Input!$J$215*(1+rvanilla)^0.5)/A5stdlife))</f>
        <v>0</v>
      </c>
      <c r="BC133" s="155">
        <f>IF(A5stdlife="n/a","n/a",IF(BC$3&gt;(A5stdlife+$E133),(Input!$J$215*(1+rvanilla)^0.5)-SUM($J133:BB133),(Input!$J$215*(1+rvanilla)^0.5)/A5stdlife))</f>
        <v>0</v>
      </c>
      <c r="BD133" s="155">
        <f>IF(A5stdlife="n/a","n/a",IF(BD$3&gt;(A5stdlife+$E133),(Input!$J$215*(1+rvanilla)^0.5)-SUM($J133:BC133),(Input!$J$215*(1+rvanilla)^0.5)/A5stdlife))</f>
        <v>0</v>
      </c>
      <c r="BE133" s="155">
        <f>IF(A5stdlife="n/a","n/a",IF(BE$3&gt;(A5stdlife+$E133),(Input!$J$215*(1+rvanilla)^0.5)-SUM($J133:BD133),(Input!$J$215*(1+rvanilla)^0.5)/A5stdlife))</f>
        <v>0</v>
      </c>
      <c r="BF133" s="155">
        <f>IF(A5stdlife="n/a","n/a",IF(BF$3&gt;(A5stdlife+$E133),(Input!$J$215*(1+rvanilla)^0.5)-SUM($J133:BE133),(Input!$J$215*(1+rvanilla)^0.5)/A5stdlife))</f>
        <v>0</v>
      </c>
      <c r="BG133" s="155">
        <f>IF(A5stdlife="n/a","n/a",IF(BG$3&gt;(A5stdlife+$E133),(Input!$J$215*(1+rvanilla)^0.5)-SUM($J133:BF133),(Input!$J$215*(1+rvanilla)^0.5)/A5stdlife))</f>
        <v>0</v>
      </c>
      <c r="BH133" s="155">
        <f>IF(A5stdlife="n/a","n/a",IF(BH$3&gt;(A5stdlife+$E133),(Input!$J$215*(1+rvanilla)^0.5)-SUM($J133:BG133),(Input!$J$215*(1+rvanilla)^0.5)/A5stdlife))</f>
        <v>0</v>
      </c>
      <c r="BI133" s="155">
        <f>IF(A5stdlife="n/a","n/a",IF(BI$3&gt;(A5stdlife+$E133),(Input!$J$215*(1+rvanilla)^0.5)-SUM($J133:BH133),(Input!$J$215*(1+rvanilla)^0.5)/A5stdlife))</f>
        <v>0</v>
      </c>
      <c r="BJ133" s="14"/>
      <c r="BK133" s="14"/>
      <c r="BL133" s="14"/>
      <c r="BM133" s="14"/>
      <c r="BN133" s="14"/>
      <c r="BO133" s="14"/>
      <c r="BP133" s="14"/>
      <c r="BQ133" s="14"/>
      <c r="BR133" s="14"/>
      <c r="BS133" s="14"/>
      <c r="BT133" s="14"/>
      <c r="BU133" s="14"/>
      <c r="BV133" s="14"/>
      <c r="BW133" s="14"/>
      <c r="BX133" s="14"/>
      <c r="BY133" s="14"/>
      <c r="BZ133" s="14"/>
      <c r="CA133" s="410"/>
      <c r="CB133" s="410"/>
      <c r="CC133" s="410"/>
      <c r="CD133" s="410"/>
      <c r="CE133" s="410"/>
      <c r="CF133" s="410"/>
      <c r="CG133" s="410"/>
      <c r="CH133" s="410"/>
      <c r="CI133" s="410"/>
      <c r="CJ133" s="410"/>
      <c r="CK133" s="410"/>
      <c r="CL133" s="410"/>
      <c r="CM133" s="410"/>
      <c r="CN133" s="410"/>
      <c r="CO133" s="410"/>
      <c r="CP133" s="410"/>
      <c r="CQ133" s="410"/>
      <c r="CR133" s="410"/>
      <c r="CS133" s="410"/>
      <c r="CT133" s="410"/>
      <c r="CU133" s="410"/>
      <c r="CV133" s="410"/>
      <c r="CW133" s="410"/>
      <c r="CX133" s="410"/>
      <c r="CY133" s="410"/>
      <c r="CZ133" s="410"/>
      <c r="DA133" s="410"/>
      <c r="DB133" s="410"/>
      <c r="DC133" s="410"/>
      <c r="DD133" s="410"/>
      <c r="DE133" s="410"/>
      <c r="DF133" s="410"/>
      <c r="DG133" s="410"/>
      <c r="DH133" s="410"/>
      <c r="DI133" s="410"/>
      <c r="DJ133" s="410"/>
      <c r="DK133" s="410"/>
      <c r="DL133" s="410"/>
      <c r="DM133" s="410"/>
      <c r="DN133" s="410"/>
      <c r="DO133" s="410"/>
      <c r="DP133" s="410"/>
      <c r="DQ133" s="410"/>
      <c r="DR133" s="410"/>
      <c r="DS133" s="410"/>
      <c r="DT133" s="410"/>
      <c r="DU133" s="410"/>
      <c r="DV133" s="410"/>
      <c r="DW133" s="410"/>
      <c r="DX133" s="410"/>
      <c r="DY133" s="410"/>
      <c r="DZ133" s="410"/>
      <c r="EA133" s="410"/>
      <c r="EB133" s="410"/>
      <c r="EC133" s="410"/>
      <c r="ED133" s="410"/>
      <c r="EE133" s="410"/>
      <c r="EF133" s="410"/>
      <c r="EG133" s="410"/>
      <c r="EH133" s="410"/>
      <c r="EI133" s="410"/>
      <c r="EJ133" s="410"/>
      <c r="EK133" s="410"/>
      <c r="EL133" s="410"/>
      <c r="EM133" s="410"/>
      <c r="EN133" s="410"/>
      <c r="EO133" s="410"/>
      <c r="EP133" s="410"/>
      <c r="EQ133" s="410"/>
      <c r="ER133" s="410"/>
      <c r="ES133" s="410"/>
      <c r="ET133" s="410"/>
      <c r="EU133" s="410"/>
      <c r="EV133" s="410"/>
      <c r="EW133" s="410"/>
      <c r="EX133" s="410"/>
      <c r="EY133" s="410"/>
      <c r="EZ133" s="410"/>
      <c r="FA133" s="410"/>
      <c r="FB133" s="410"/>
      <c r="FC133" s="410"/>
      <c r="FD133" s="410"/>
      <c r="FE133" s="410"/>
      <c r="FF133" s="410"/>
      <c r="FG133" s="410"/>
      <c r="FH133" s="410"/>
      <c r="FI133" s="410"/>
      <c r="FJ133" s="410"/>
      <c r="FK133" s="410"/>
      <c r="FL133" s="410"/>
      <c r="FM133" s="410"/>
      <c r="FN133" s="410"/>
      <c r="FO133" s="410"/>
      <c r="FP133" s="410"/>
      <c r="FQ133" s="410"/>
      <c r="FR133" s="410"/>
      <c r="FS133" s="410"/>
      <c r="FT133" s="410"/>
      <c r="FU133" s="410"/>
      <c r="FV133" s="410"/>
      <c r="FW133" s="410"/>
      <c r="FX133" s="410"/>
      <c r="FY133" s="410"/>
      <c r="FZ133" s="410"/>
      <c r="GA133" s="410"/>
      <c r="GB133" s="410"/>
      <c r="GC133" s="410"/>
      <c r="GD133" s="410"/>
      <c r="GE133" s="410"/>
      <c r="GF133" s="410"/>
      <c r="GG133" s="410"/>
      <c r="GH133" s="410"/>
      <c r="GI133" s="410"/>
      <c r="GJ133" s="410"/>
      <c r="GK133" s="410"/>
      <c r="GL133" s="410"/>
      <c r="GM133" s="410"/>
      <c r="GN133" s="410"/>
      <c r="GO133" s="410"/>
      <c r="GP133" s="410"/>
      <c r="GQ133" s="410"/>
      <c r="GR133" s="410"/>
      <c r="GS133" s="410"/>
      <c r="GT133" s="410"/>
      <c r="GU133" s="410"/>
      <c r="GV133" s="410"/>
      <c r="GW133" s="410"/>
      <c r="GX133" s="410"/>
      <c r="GY133" s="410"/>
      <c r="GZ133" s="410"/>
      <c r="HA133" s="410"/>
      <c r="HB133" s="410"/>
      <c r="HC133" s="410"/>
      <c r="HD133" s="410"/>
      <c r="HE133" s="410"/>
      <c r="HF133" s="410"/>
      <c r="HG133" s="410"/>
      <c r="HH133" s="410"/>
      <c r="HI133" s="410"/>
      <c r="HJ133" s="410"/>
      <c r="HK133" s="410"/>
      <c r="HL133" s="410"/>
      <c r="HM133" s="410"/>
      <c r="HN133" s="410"/>
      <c r="HO133" s="410"/>
      <c r="HP133" s="410"/>
      <c r="HQ133" s="410"/>
      <c r="HR133" s="410"/>
      <c r="HS133" s="410"/>
      <c r="HT133" s="410"/>
      <c r="HU133" s="410"/>
      <c r="HV133" s="410"/>
      <c r="HW133" s="410"/>
      <c r="HX133" s="410"/>
      <c r="HY133" s="410"/>
      <c r="HZ133" s="410"/>
      <c r="IA133" s="410"/>
      <c r="IB133" s="410"/>
      <c r="IC133" s="410"/>
      <c r="ID133" s="410"/>
      <c r="IE133" s="410"/>
      <c r="IF133" s="410"/>
      <c r="IG133" s="410"/>
      <c r="IH133" s="410"/>
      <c r="II133" s="410"/>
      <c r="IJ133" s="410"/>
      <c r="IK133" s="410"/>
      <c r="IL133" s="410"/>
      <c r="IM133" s="410"/>
      <c r="IN133" s="410"/>
      <c r="IO133" s="410"/>
      <c r="IP133" s="410"/>
      <c r="IQ133" s="410"/>
      <c r="IR133" s="410"/>
      <c r="IS133" s="410"/>
      <c r="IT133" s="410"/>
      <c r="IU133" s="410"/>
      <c r="IV133" s="410"/>
    </row>
    <row r="134" spans="1:256" s="2" customFormat="1" ht="12.75" hidden="1" customHeight="1" outlineLevel="2">
      <c r="A134" s="14"/>
      <c r="B134" s="14"/>
      <c r="C134" s="27"/>
      <c r="D134" s="413"/>
      <c r="E134" s="261">
        <v>5</v>
      </c>
      <c r="F134" s="372"/>
      <c r="G134" s="269"/>
      <c r="H134" s="271"/>
      <c r="I134" s="271"/>
      <c r="J134" s="271"/>
      <c r="K134" s="270"/>
      <c r="L134" s="155">
        <f>IF(A5stdlife="n/a","n/a",IF(L$3&gt;(A5stdlife+$E134),(Input!$K$215*(1+rvanilla)^0.5)-SUM($K134:K134),(Input!$K$215*(1+rvanilla)^0.5)/A5stdlife))</f>
        <v>1.5391658853058252</v>
      </c>
      <c r="M134" s="155">
        <f>IF(A5stdlife="n/a","n/a",IF(M$3&gt;(A5stdlife+$E134),(Input!$K$215*(1+rvanilla)^0.5)-SUM($K134:L134),(Input!$K$215*(1+rvanilla)^0.5)/A5stdlife))</f>
        <v>1.5391658853058252</v>
      </c>
      <c r="N134" s="155">
        <f>IF(A5stdlife="n/a","n/a",IF(N$3&gt;(A5stdlife+$E134),(Input!$K$215*(1+rvanilla)^0.5)-SUM($K134:M134),(Input!$K$215*(1+rvanilla)^0.5)/A5stdlife))</f>
        <v>1.5391658853058252</v>
      </c>
      <c r="O134" s="155">
        <f>IF(A5stdlife="n/a","n/a",IF(O$3&gt;(A5stdlife+$E134),(Input!$K$215*(1+rvanilla)^0.5)-SUM($K134:N134),(Input!$K$215*(1+rvanilla)^0.5)/A5stdlife))</f>
        <v>1.5391658853058252</v>
      </c>
      <c r="P134" s="155">
        <f>IF(A5stdlife="n/a","n/a",IF(P$3&gt;(A5stdlife+$E134),(Input!$K$215*(1+rvanilla)^0.5)-SUM($K134:O134),(Input!$K$215*(1+rvanilla)^0.5)/A5stdlife))</f>
        <v>1.5391658853058252</v>
      </c>
      <c r="Q134" s="155">
        <f>IF(A5stdlife="n/a","n/a",IF(Q$3&gt;(A5stdlife+$E134),(Input!$K$215*(1+rvanilla)^0.5)-SUM($K134:P134),(Input!$K$215*(1+rvanilla)^0.5)/A5stdlife))</f>
        <v>1.5391658853058252</v>
      </c>
      <c r="R134" s="155">
        <f>IF(A5stdlife="n/a","n/a",IF(R$3&gt;(A5stdlife+$E134),(Input!$K$215*(1+rvanilla)^0.5)-SUM($K134:Q134),(Input!$K$215*(1+rvanilla)^0.5)/A5stdlife))</f>
        <v>1.5391658853058252</v>
      </c>
      <c r="S134" s="155">
        <f>IF(A5stdlife="n/a","n/a",IF(S$3&gt;(A5stdlife+$E134),(Input!$K$215*(1+rvanilla)^0.5)-SUM($K134:R134),(Input!$K$215*(1+rvanilla)^0.5)/A5stdlife))</f>
        <v>1.5391658853058252</v>
      </c>
      <c r="T134" s="155">
        <f>IF(A5stdlife="n/a","n/a",IF(T$3&gt;(A5stdlife+$E134),(Input!$K$215*(1+rvanilla)^0.5)-SUM($K134:S134),(Input!$K$215*(1+rvanilla)^0.5)/A5stdlife))</f>
        <v>1.5391658853058252</v>
      </c>
      <c r="U134" s="155">
        <f>IF(A5stdlife="n/a","n/a",IF(U$3&gt;(A5stdlife+$E134),(Input!$K$215*(1+rvanilla)^0.5)-SUM($K134:T134),(Input!$K$215*(1+rvanilla)^0.5)/A5stdlife))</f>
        <v>1.5391658853058252</v>
      </c>
      <c r="V134" s="155">
        <f>IF(A5stdlife="n/a","n/a",IF(V$3&gt;(A5stdlife+$E134),(Input!$K$215*(1+rvanilla)^0.5)-SUM($K134:U134),(Input!$K$215*(1+rvanilla)^0.5)/A5stdlife))</f>
        <v>1.5391658853058252</v>
      </c>
      <c r="W134" s="155">
        <f>IF(A5stdlife="n/a","n/a",IF(W$3&gt;(A5stdlife+$E134),(Input!$K$215*(1+rvanilla)^0.5)-SUM($K134:V134),(Input!$K$215*(1+rvanilla)^0.5)/A5stdlife))</f>
        <v>1.5391658853058252</v>
      </c>
      <c r="X134" s="155">
        <f>IF(A5stdlife="n/a","n/a",IF(X$3&gt;(A5stdlife+$E134),(Input!$K$215*(1+rvanilla)^0.5)-SUM($K134:W134),(Input!$K$215*(1+rvanilla)^0.5)/A5stdlife))</f>
        <v>1.5391658853058252</v>
      </c>
      <c r="Y134" s="155">
        <f>IF(A5stdlife="n/a","n/a",IF(Y$3&gt;(A5stdlife+$E134),(Input!$K$215*(1+rvanilla)^0.5)-SUM($K134:X134),(Input!$K$215*(1+rvanilla)^0.5)/A5stdlife))</f>
        <v>1.5391658853058252</v>
      </c>
      <c r="Z134" s="155">
        <f>IF(A5stdlife="n/a","n/a",IF(Z$3&gt;(A5stdlife+$E134),(Input!$K$215*(1+rvanilla)^0.5)-SUM($K134:Y134),(Input!$K$215*(1+rvanilla)^0.5)/A5stdlife))</f>
        <v>1.5391658853058252</v>
      </c>
      <c r="AA134" s="155">
        <f>IF(A5stdlife="n/a","n/a",IF(AA$3&gt;(A5stdlife+$E134),(Input!$K$215*(1+rvanilla)^0.5)-SUM($K134:Z134),(Input!$K$215*(1+rvanilla)^0.5)/A5stdlife))</f>
        <v>3.5527136788005009E-15</v>
      </c>
      <c r="AB134" s="155">
        <f>IF(A5stdlife="n/a","n/a",IF(AB$3&gt;(A5stdlife+$E134),(Input!$K$215*(1+rvanilla)^0.5)-SUM($K134:AA134),(Input!$K$215*(1+rvanilla)^0.5)/A5stdlife))</f>
        <v>0</v>
      </c>
      <c r="AC134" s="155">
        <f>IF(A5stdlife="n/a","n/a",IF(AC$3&gt;(A5stdlife+$E134),(Input!$K$215*(1+rvanilla)^0.5)-SUM($K134:AB134),(Input!$K$215*(1+rvanilla)^0.5)/A5stdlife))</f>
        <v>0</v>
      </c>
      <c r="AD134" s="155">
        <f>IF(A5stdlife="n/a","n/a",IF(AD$3&gt;(A5stdlife+$E134),(Input!$K$215*(1+rvanilla)^0.5)-SUM($K134:AC134),(Input!$K$215*(1+rvanilla)^0.5)/A5stdlife))</f>
        <v>0</v>
      </c>
      <c r="AE134" s="155">
        <f>IF(A5stdlife="n/a","n/a",IF(AE$3&gt;(A5stdlife+$E134),(Input!$K$215*(1+rvanilla)^0.5)-SUM($K134:AD134),(Input!$K$215*(1+rvanilla)^0.5)/A5stdlife))</f>
        <v>0</v>
      </c>
      <c r="AF134" s="155">
        <f>IF(A5stdlife="n/a","n/a",IF(AF$3&gt;(A5stdlife+$E134),(Input!$K$215*(1+rvanilla)^0.5)-SUM($K134:AE134),(Input!$K$215*(1+rvanilla)^0.5)/A5stdlife))</f>
        <v>0</v>
      </c>
      <c r="AG134" s="155">
        <f>IF(A5stdlife="n/a","n/a",IF(AG$3&gt;(A5stdlife+$E134),(Input!$K$215*(1+rvanilla)^0.5)-SUM($K134:AF134),(Input!$K$215*(1+rvanilla)^0.5)/A5stdlife))</f>
        <v>0</v>
      </c>
      <c r="AH134" s="155">
        <f>IF(A5stdlife="n/a","n/a",IF(AH$3&gt;(A5stdlife+$E134),(Input!$K$215*(1+rvanilla)^0.5)-SUM($K134:AG134),(Input!$K$215*(1+rvanilla)^0.5)/A5stdlife))</f>
        <v>0</v>
      </c>
      <c r="AI134" s="155">
        <f>IF(A5stdlife="n/a","n/a",IF(AI$3&gt;(A5stdlife+$E134),(Input!$K$215*(1+rvanilla)^0.5)-SUM($K134:AH134),(Input!$K$215*(1+rvanilla)^0.5)/A5stdlife))</f>
        <v>0</v>
      </c>
      <c r="AJ134" s="155">
        <f>IF(A5stdlife="n/a","n/a",IF(AJ$3&gt;(A5stdlife+$E134),(Input!$K$215*(1+rvanilla)^0.5)-SUM($K134:AI134),(Input!$K$215*(1+rvanilla)^0.5)/A5stdlife))</f>
        <v>0</v>
      </c>
      <c r="AK134" s="155">
        <f>IF(A5stdlife="n/a","n/a",IF(AK$3&gt;(A5stdlife+$E134),(Input!$K$215*(1+rvanilla)^0.5)-SUM($K134:AJ134),(Input!$K$215*(1+rvanilla)^0.5)/A5stdlife))</f>
        <v>0</v>
      </c>
      <c r="AL134" s="155">
        <f>IF(A5stdlife="n/a","n/a",IF(AL$3&gt;(A5stdlife+$E134),(Input!$K$215*(1+rvanilla)^0.5)-SUM($K134:AK134),(Input!$K$215*(1+rvanilla)^0.5)/A5stdlife))</f>
        <v>0</v>
      </c>
      <c r="AM134" s="155">
        <f>IF(A5stdlife="n/a","n/a",IF(AM$3&gt;(A5stdlife+$E134),(Input!$K$215*(1+rvanilla)^0.5)-SUM($K134:AL134),(Input!$K$215*(1+rvanilla)^0.5)/A5stdlife))</f>
        <v>0</v>
      </c>
      <c r="AN134" s="155">
        <f>IF(A5stdlife="n/a","n/a",IF(AN$3&gt;(A5stdlife+$E134),(Input!$K$215*(1+rvanilla)^0.5)-SUM($K134:AM134),(Input!$K$215*(1+rvanilla)^0.5)/A5stdlife))</f>
        <v>0</v>
      </c>
      <c r="AO134" s="155">
        <f>IF(A5stdlife="n/a","n/a",IF(AO$3&gt;(A5stdlife+$E134),(Input!$K$215*(1+rvanilla)^0.5)-SUM($K134:AN134),(Input!$K$215*(1+rvanilla)^0.5)/A5stdlife))</f>
        <v>0</v>
      </c>
      <c r="AP134" s="155">
        <f>IF(A5stdlife="n/a","n/a",IF(AP$3&gt;(A5stdlife+$E134),(Input!$K$215*(1+rvanilla)^0.5)-SUM($K134:AO134),(Input!$K$215*(1+rvanilla)^0.5)/A5stdlife))</f>
        <v>0</v>
      </c>
      <c r="AQ134" s="155">
        <f>IF(A5stdlife="n/a","n/a",IF(AQ$3&gt;(A5stdlife+$E134),(Input!$K$215*(1+rvanilla)^0.5)-SUM($K134:AP134),(Input!$K$215*(1+rvanilla)^0.5)/A5stdlife))</f>
        <v>0</v>
      </c>
      <c r="AR134" s="155">
        <f>IF(A5stdlife="n/a","n/a",IF(AR$3&gt;(A5stdlife+$E134),(Input!$K$215*(1+rvanilla)^0.5)-SUM($K134:AQ134),(Input!$K$215*(1+rvanilla)^0.5)/A5stdlife))</f>
        <v>0</v>
      </c>
      <c r="AS134" s="155">
        <f>IF(A5stdlife="n/a","n/a",IF(AS$3&gt;(A5stdlife+$E134),(Input!$K$215*(1+rvanilla)^0.5)-SUM($K134:AR134),(Input!$K$215*(1+rvanilla)^0.5)/A5stdlife))</f>
        <v>0</v>
      </c>
      <c r="AT134" s="155">
        <f>IF(A5stdlife="n/a","n/a",IF(AT$3&gt;(A5stdlife+$E134),(Input!$K$215*(1+rvanilla)^0.5)-SUM($K134:AS134),(Input!$K$215*(1+rvanilla)^0.5)/A5stdlife))</f>
        <v>0</v>
      </c>
      <c r="AU134" s="155">
        <f>IF(A5stdlife="n/a","n/a",IF(AU$3&gt;(A5stdlife+$E134),(Input!$K$215*(1+rvanilla)^0.5)-SUM($K134:AT134),(Input!$K$215*(1+rvanilla)^0.5)/A5stdlife))</f>
        <v>0</v>
      </c>
      <c r="AV134" s="155">
        <f>IF(A5stdlife="n/a","n/a",IF(AV$3&gt;(A5stdlife+$E134),(Input!$K$215*(1+rvanilla)^0.5)-SUM($K134:AU134),(Input!$K$215*(1+rvanilla)^0.5)/A5stdlife))</f>
        <v>0</v>
      </c>
      <c r="AW134" s="155">
        <f>IF(A5stdlife="n/a","n/a",IF(AW$3&gt;(A5stdlife+$E134),(Input!$K$215*(1+rvanilla)^0.5)-SUM($K134:AV134),(Input!$K$215*(1+rvanilla)^0.5)/A5stdlife))</f>
        <v>0</v>
      </c>
      <c r="AX134" s="155">
        <f>IF(A5stdlife="n/a","n/a",IF(AX$3&gt;(A5stdlife+$E134),(Input!$K$215*(1+rvanilla)^0.5)-SUM($K134:AW134),(Input!$K$215*(1+rvanilla)^0.5)/A5stdlife))</f>
        <v>0</v>
      </c>
      <c r="AY134" s="155">
        <f>IF(A5stdlife="n/a","n/a",IF(AY$3&gt;(A5stdlife+$E134),(Input!$K$215*(1+rvanilla)^0.5)-SUM($K134:AX134),(Input!$K$215*(1+rvanilla)^0.5)/A5stdlife))</f>
        <v>0</v>
      </c>
      <c r="AZ134" s="155">
        <f>IF(A5stdlife="n/a","n/a",IF(AZ$3&gt;(A5stdlife+$E134),(Input!$K$215*(1+rvanilla)^0.5)-SUM($K134:AY134),(Input!$K$215*(1+rvanilla)^0.5)/A5stdlife))</f>
        <v>0</v>
      </c>
      <c r="BA134" s="155">
        <f>IF(A5stdlife="n/a","n/a",IF(BA$3&gt;(A5stdlife+$E134),(Input!$K$215*(1+rvanilla)^0.5)-SUM($K134:AZ134),(Input!$K$215*(1+rvanilla)^0.5)/A5stdlife))</f>
        <v>0</v>
      </c>
      <c r="BB134" s="155">
        <f>IF(A5stdlife="n/a","n/a",IF(BB$3&gt;(A5stdlife+$E134),(Input!$K$215*(1+rvanilla)^0.5)-SUM($K134:BA134),(Input!$K$215*(1+rvanilla)^0.5)/A5stdlife))</f>
        <v>0</v>
      </c>
      <c r="BC134" s="155">
        <f>IF(A5stdlife="n/a","n/a",IF(BC$3&gt;(A5stdlife+$E134),(Input!$K$215*(1+rvanilla)^0.5)-SUM($K134:BB134),(Input!$K$215*(1+rvanilla)^0.5)/A5stdlife))</f>
        <v>0</v>
      </c>
      <c r="BD134" s="155">
        <f>IF(A5stdlife="n/a","n/a",IF(BD$3&gt;(A5stdlife+$E134),(Input!$K$215*(1+rvanilla)^0.5)-SUM($K134:BC134),(Input!$K$215*(1+rvanilla)^0.5)/A5stdlife))</f>
        <v>0</v>
      </c>
      <c r="BE134" s="155">
        <f>IF(A5stdlife="n/a","n/a",IF(BE$3&gt;(A5stdlife+$E134),(Input!$K$215*(1+rvanilla)^0.5)-SUM($K134:BD134),(Input!$K$215*(1+rvanilla)^0.5)/A5stdlife))</f>
        <v>0</v>
      </c>
      <c r="BF134" s="155">
        <f>IF(A5stdlife="n/a","n/a",IF(BF$3&gt;(A5stdlife+$E134),(Input!$K$215*(1+rvanilla)^0.5)-SUM($K134:BE134),(Input!$K$215*(1+rvanilla)^0.5)/A5stdlife))</f>
        <v>0</v>
      </c>
      <c r="BG134" s="155">
        <f>IF(A5stdlife="n/a","n/a",IF(BG$3&gt;(A5stdlife+$E134),(Input!$K$215*(1+rvanilla)^0.5)-SUM($K134:BF134),(Input!$K$215*(1+rvanilla)^0.5)/A5stdlife))</f>
        <v>0</v>
      </c>
      <c r="BH134" s="155">
        <f>IF(A5stdlife="n/a","n/a",IF(BH$3&gt;(A5stdlife+$E134),(Input!$K$215*(1+rvanilla)^0.5)-SUM($K134:BG134),(Input!$K$215*(1+rvanilla)^0.5)/A5stdlife))</f>
        <v>0</v>
      </c>
      <c r="BI134" s="155">
        <f>IF(A5stdlife="n/a","n/a",IF(BI$3&gt;(A5stdlife+$E134),(Input!$K$215*(1+rvanilla)^0.5)-SUM($K134:BH134),(Input!$K$215*(1+rvanilla)^0.5)/A5stdlife))</f>
        <v>0</v>
      </c>
      <c r="BJ134" s="14"/>
      <c r="BK134" s="14"/>
      <c r="BL134" s="14"/>
      <c r="BM134" s="14"/>
      <c r="BN134" s="14"/>
      <c r="BO134" s="14"/>
      <c r="BP134" s="14"/>
      <c r="BQ134" s="14"/>
      <c r="BR134" s="14"/>
      <c r="BS134" s="14"/>
      <c r="BT134" s="14"/>
      <c r="BU134" s="14"/>
      <c r="BV134" s="14"/>
      <c r="BW134" s="14"/>
      <c r="BX134" s="14"/>
      <c r="BY134" s="14"/>
      <c r="BZ134" s="14"/>
      <c r="CA134" s="410"/>
      <c r="CB134" s="410"/>
      <c r="CC134" s="410"/>
      <c r="CD134" s="410"/>
      <c r="CE134" s="410"/>
      <c r="CF134" s="410"/>
      <c r="CG134" s="410"/>
      <c r="CH134" s="410"/>
      <c r="CI134" s="410"/>
      <c r="CJ134" s="410"/>
      <c r="CK134" s="410"/>
      <c r="CL134" s="410"/>
      <c r="CM134" s="410"/>
      <c r="CN134" s="410"/>
      <c r="CO134" s="410"/>
      <c r="CP134" s="410"/>
      <c r="CQ134" s="410"/>
      <c r="CR134" s="410"/>
      <c r="CS134" s="410"/>
      <c r="CT134" s="410"/>
      <c r="CU134" s="410"/>
      <c r="CV134" s="410"/>
      <c r="CW134" s="410"/>
      <c r="CX134" s="410"/>
      <c r="CY134" s="410"/>
      <c r="CZ134" s="410"/>
      <c r="DA134" s="410"/>
      <c r="DB134" s="410"/>
      <c r="DC134" s="410"/>
      <c r="DD134" s="410"/>
      <c r="DE134" s="410"/>
      <c r="DF134" s="410"/>
      <c r="DG134" s="410"/>
      <c r="DH134" s="410"/>
      <c r="DI134" s="410"/>
      <c r="DJ134" s="410"/>
      <c r="DK134" s="410"/>
      <c r="DL134" s="410"/>
      <c r="DM134" s="410"/>
      <c r="DN134" s="410"/>
      <c r="DO134" s="410"/>
      <c r="DP134" s="410"/>
      <c r="DQ134" s="410"/>
      <c r="DR134" s="410"/>
      <c r="DS134" s="410"/>
      <c r="DT134" s="410"/>
      <c r="DU134" s="410"/>
      <c r="DV134" s="410"/>
      <c r="DW134" s="410"/>
      <c r="DX134" s="410"/>
      <c r="DY134" s="410"/>
      <c r="DZ134" s="410"/>
      <c r="EA134" s="410"/>
      <c r="EB134" s="410"/>
      <c r="EC134" s="410"/>
      <c r="ED134" s="410"/>
      <c r="EE134" s="410"/>
      <c r="EF134" s="410"/>
      <c r="EG134" s="410"/>
      <c r="EH134" s="410"/>
      <c r="EI134" s="410"/>
      <c r="EJ134" s="410"/>
      <c r="EK134" s="410"/>
      <c r="EL134" s="410"/>
      <c r="EM134" s="410"/>
      <c r="EN134" s="410"/>
      <c r="EO134" s="410"/>
      <c r="EP134" s="410"/>
      <c r="EQ134" s="410"/>
      <c r="ER134" s="410"/>
      <c r="ES134" s="410"/>
      <c r="ET134" s="410"/>
      <c r="EU134" s="410"/>
      <c r="EV134" s="410"/>
      <c r="EW134" s="410"/>
      <c r="EX134" s="410"/>
      <c r="EY134" s="410"/>
      <c r="EZ134" s="410"/>
      <c r="FA134" s="410"/>
      <c r="FB134" s="410"/>
      <c r="FC134" s="410"/>
      <c r="FD134" s="410"/>
      <c r="FE134" s="410"/>
      <c r="FF134" s="410"/>
      <c r="FG134" s="410"/>
      <c r="FH134" s="410"/>
      <c r="FI134" s="410"/>
      <c r="FJ134" s="410"/>
      <c r="FK134" s="410"/>
      <c r="FL134" s="410"/>
      <c r="FM134" s="410"/>
      <c r="FN134" s="410"/>
      <c r="FO134" s="410"/>
      <c r="FP134" s="410"/>
      <c r="FQ134" s="410"/>
      <c r="FR134" s="410"/>
      <c r="FS134" s="410"/>
      <c r="FT134" s="410"/>
      <c r="FU134" s="410"/>
      <c r="FV134" s="410"/>
      <c r="FW134" s="410"/>
      <c r="FX134" s="410"/>
      <c r="FY134" s="410"/>
      <c r="FZ134" s="410"/>
      <c r="GA134" s="410"/>
      <c r="GB134" s="410"/>
      <c r="GC134" s="410"/>
      <c r="GD134" s="410"/>
      <c r="GE134" s="410"/>
      <c r="GF134" s="410"/>
      <c r="GG134" s="410"/>
      <c r="GH134" s="410"/>
      <c r="GI134" s="410"/>
      <c r="GJ134" s="410"/>
      <c r="GK134" s="410"/>
      <c r="GL134" s="410"/>
      <c r="GM134" s="410"/>
      <c r="GN134" s="410"/>
      <c r="GO134" s="410"/>
      <c r="GP134" s="410"/>
      <c r="GQ134" s="410"/>
      <c r="GR134" s="410"/>
      <c r="GS134" s="410"/>
      <c r="GT134" s="410"/>
      <c r="GU134" s="410"/>
      <c r="GV134" s="410"/>
      <c r="GW134" s="410"/>
      <c r="GX134" s="410"/>
      <c r="GY134" s="410"/>
      <c r="GZ134" s="410"/>
      <c r="HA134" s="410"/>
      <c r="HB134" s="410"/>
      <c r="HC134" s="410"/>
      <c r="HD134" s="410"/>
      <c r="HE134" s="410"/>
      <c r="HF134" s="410"/>
      <c r="HG134" s="410"/>
      <c r="HH134" s="410"/>
      <c r="HI134" s="410"/>
      <c r="HJ134" s="410"/>
      <c r="HK134" s="410"/>
      <c r="HL134" s="410"/>
      <c r="HM134" s="410"/>
      <c r="HN134" s="410"/>
      <c r="HO134" s="410"/>
      <c r="HP134" s="410"/>
      <c r="HQ134" s="410"/>
      <c r="HR134" s="410"/>
      <c r="HS134" s="410"/>
      <c r="HT134" s="410"/>
      <c r="HU134" s="410"/>
      <c r="HV134" s="410"/>
      <c r="HW134" s="410"/>
      <c r="HX134" s="410"/>
      <c r="HY134" s="410"/>
      <c r="HZ134" s="410"/>
      <c r="IA134" s="410"/>
      <c r="IB134" s="410"/>
      <c r="IC134" s="410"/>
      <c r="ID134" s="410"/>
      <c r="IE134" s="410"/>
      <c r="IF134" s="410"/>
      <c r="IG134" s="410"/>
      <c r="IH134" s="410"/>
      <c r="II134" s="410"/>
      <c r="IJ134" s="410"/>
      <c r="IK134" s="410"/>
      <c r="IL134" s="410"/>
      <c r="IM134" s="410"/>
      <c r="IN134" s="410"/>
      <c r="IO134" s="410"/>
      <c r="IP134" s="410"/>
      <c r="IQ134" s="410"/>
      <c r="IR134" s="410"/>
      <c r="IS134" s="410"/>
      <c r="IT134" s="410"/>
      <c r="IU134" s="410"/>
      <c r="IV134" s="410"/>
    </row>
    <row r="135" spans="1:256" s="2" customFormat="1" ht="12.75" hidden="1" customHeight="1" outlineLevel="2">
      <c r="A135" s="14"/>
      <c r="B135" s="14"/>
      <c r="C135" s="27"/>
      <c r="D135" s="413"/>
      <c r="E135" s="261">
        <v>6</v>
      </c>
      <c r="F135" s="372"/>
      <c r="G135" s="269"/>
      <c r="H135" s="271"/>
      <c r="I135" s="271"/>
      <c r="J135" s="271"/>
      <c r="K135" s="271"/>
      <c r="L135" s="270"/>
      <c r="M135" s="155">
        <f>IF(A5stdlife="n/a","n/a",IF(M$3&gt;(A5stdlife+$E135),(Input!$L$215*(1+rvanilla)^0.5)-SUM($L135:L135),(Input!$L$215*(1+rvanilla)^0.5)/A5stdlife))</f>
        <v>0</v>
      </c>
      <c r="N135" s="155">
        <f>IF(A5stdlife="n/a","n/a",IF(N$3&gt;(A5stdlife+$E135),(Input!$L$215*(1+rvanilla)^0.5)-SUM($L135:M135),(Input!$L$215*(1+rvanilla)^0.5)/A5stdlife))</f>
        <v>0</v>
      </c>
      <c r="O135" s="155">
        <f>IF(A5stdlife="n/a","n/a",IF(O$3&gt;(A5stdlife+$E135),(Input!$L$215*(1+rvanilla)^0.5)-SUM($L135:N135),(Input!$L$215*(1+rvanilla)^0.5)/A5stdlife))</f>
        <v>0</v>
      </c>
      <c r="P135" s="155">
        <f>IF(A5stdlife="n/a","n/a",IF(P$3&gt;(A5stdlife+$E135),(Input!$L$215*(1+rvanilla)^0.5)-SUM($L135:O135),(Input!$L$215*(1+rvanilla)^0.5)/A5stdlife))</f>
        <v>0</v>
      </c>
      <c r="Q135" s="155">
        <f>IF(A5stdlife="n/a","n/a",IF(Q$3&gt;(A5stdlife+$E135),(Input!$L$215*(1+rvanilla)^0.5)-SUM($L135:P135),(Input!$L$215*(1+rvanilla)^0.5)/A5stdlife))</f>
        <v>0</v>
      </c>
      <c r="R135" s="155">
        <f>IF(A5stdlife="n/a","n/a",IF(R$3&gt;(A5stdlife+$E135),(Input!$L$215*(1+rvanilla)^0.5)-SUM($L135:Q135),(Input!$L$215*(1+rvanilla)^0.5)/A5stdlife))</f>
        <v>0</v>
      </c>
      <c r="S135" s="155">
        <f>IF(A5stdlife="n/a","n/a",IF(S$3&gt;(A5stdlife+$E135),(Input!$L$215*(1+rvanilla)^0.5)-SUM($L135:R135),(Input!$L$215*(1+rvanilla)^0.5)/A5stdlife))</f>
        <v>0</v>
      </c>
      <c r="T135" s="155">
        <f>IF(A5stdlife="n/a","n/a",IF(T$3&gt;(A5stdlife+$E135),(Input!$L$215*(1+rvanilla)^0.5)-SUM($L135:S135),(Input!$L$215*(1+rvanilla)^0.5)/A5stdlife))</f>
        <v>0</v>
      </c>
      <c r="U135" s="155">
        <f>IF(A5stdlife="n/a","n/a",IF(U$3&gt;(A5stdlife+$E135),(Input!$L$215*(1+rvanilla)^0.5)-SUM($L135:T135),(Input!$L$215*(1+rvanilla)^0.5)/A5stdlife))</f>
        <v>0</v>
      </c>
      <c r="V135" s="155">
        <f>IF(A5stdlife="n/a","n/a",IF(V$3&gt;(A5stdlife+$E135),(Input!$L$215*(1+rvanilla)^0.5)-SUM($L135:U135),(Input!$L$215*(1+rvanilla)^0.5)/A5stdlife))</f>
        <v>0</v>
      </c>
      <c r="W135" s="155">
        <f>IF(A5stdlife="n/a","n/a",IF(W$3&gt;(A5stdlife+$E135),(Input!$L$215*(1+rvanilla)^0.5)-SUM($L135:V135),(Input!$L$215*(1+rvanilla)^0.5)/A5stdlife))</f>
        <v>0</v>
      </c>
      <c r="X135" s="155">
        <f>IF(A5stdlife="n/a","n/a",IF(X$3&gt;(A5stdlife+$E135),(Input!$L$215*(1+rvanilla)^0.5)-SUM($L135:W135),(Input!$L$215*(1+rvanilla)^0.5)/A5stdlife))</f>
        <v>0</v>
      </c>
      <c r="Y135" s="155">
        <f>IF(A5stdlife="n/a","n/a",IF(Y$3&gt;(A5stdlife+$E135),(Input!$L$215*(1+rvanilla)^0.5)-SUM($L135:X135),(Input!$L$215*(1+rvanilla)^0.5)/A5stdlife))</f>
        <v>0</v>
      </c>
      <c r="Z135" s="155">
        <f>IF(A5stdlife="n/a","n/a",IF(Z$3&gt;(A5stdlife+$E135),(Input!$L$215*(1+rvanilla)^0.5)-SUM($L135:Y135),(Input!$L$215*(1+rvanilla)^0.5)/A5stdlife))</f>
        <v>0</v>
      </c>
      <c r="AA135" s="155">
        <f>IF(A5stdlife="n/a","n/a",IF(AA$3&gt;(A5stdlife+$E135),(Input!$L$215*(1+rvanilla)^0.5)-SUM($L135:Z135),(Input!$L$215*(1+rvanilla)^0.5)/A5stdlife))</f>
        <v>0</v>
      </c>
      <c r="AB135" s="155">
        <f>IF(A5stdlife="n/a","n/a",IF(AB$3&gt;(A5stdlife+$E135),(Input!$L$215*(1+rvanilla)^0.5)-SUM($L135:AA135),(Input!$L$215*(1+rvanilla)^0.5)/A5stdlife))</f>
        <v>0</v>
      </c>
      <c r="AC135" s="155">
        <f>IF(A5stdlife="n/a","n/a",IF(AC$3&gt;(A5stdlife+$E135),(Input!$L$215*(1+rvanilla)^0.5)-SUM($L135:AB135),(Input!$L$215*(1+rvanilla)^0.5)/A5stdlife))</f>
        <v>0</v>
      </c>
      <c r="AD135" s="155">
        <f>IF(A5stdlife="n/a","n/a",IF(AD$3&gt;(A5stdlife+$E135),(Input!$L$215*(1+rvanilla)^0.5)-SUM($L135:AC135),(Input!$L$215*(1+rvanilla)^0.5)/A5stdlife))</f>
        <v>0</v>
      </c>
      <c r="AE135" s="155">
        <f>IF(A5stdlife="n/a","n/a",IF(AE$3&gt;(A5stdlife+$E135),(Input!$L$215*(1+rvanilla)^0.5)-SUM($L135:AD135),(Input!$L$215*(1+rvanilla)^0.5)/A5stdlife))</f>
        <v>0</v>
      </c>
      <c r="AF135" s="155">
        <f>IF(A5stdlife="n/a","n/a",IF(AF$3&gt;(A5stdlife+$E135),(Input!$L$215*(1+rvanilla)^0.5)-SUM($L135:AE135),(Input!$L$215*(1+rvanilla)^0.5)/A5stdlife))</f>
        <v>0</v>
      </c>
      <c r="AG135" s="155">
        <f>IF(A5stdlife="n/a","n/a",IF(AG$3&gt;(A5stdlife+$E135),(Input!$L$215*(1+rvanilla)^0.5)-SUM($L135:AF135),(Input!$L$215*(1+rvanilla)^0.5)/A5stdlife))</f>
        <v>0</v>
      </c>
      <c r="AH135" s="155">
        <f>IF(A5stdlife="n/a","n/a",IF(AH$3&gt;(A5stdlife+$E135),(Input!$L$215*(1+rvanilla)^0.5)-SUM($L135:AG135),(Input!$L$215*(1+rvanilla)^0.5)/A5stdlife))</f>
        <v>0</v>
      </c>
      <c r="AI135" s="155">
        <f>IF(A5stdlife="n/a","n/a",IF(AI$3&gt;(A5stdlife+$E135),(Input!$L$215*(1+rvanilla)^0.5)-SUM($L135:AH135),(Input!$L$215*(1+rvanilla)^0.5)/A5stdlife))</f>
        <v>0</v>
      </c>
      <c r="AJ135" s="155">
        <f>IF(A5stdlife="n/a","n/a",IF(AJ$3&gt;(A5stdlife+$E135),(Input!$L$215*(1+rvanilla)^0.5)-SUM($L135:AI135),(Input!$L$215*(1+rvanilla)^0.5)/A5stdlife))</f>
        <v>0</v>
      </c>
      <c r="AK135" s="155">
        <f>IF(A5stdlife="n/a","n/a",IF(AK$3&gt;(A5stdlife+$E135),(Input!$L$215*(1+rvanilla)^0.5)-SUM($L135:AJ135),(Input!$L$215*(1+rvanilla)^0.5)/A5stdlife))</f>
        <v>0</v>
      </c>
      <c r="AL135" s="155">
        <f>IF(A5stdlife="n/a","n/a",IF(AL$3&gt;(A5stdlife+$E135),(Input!$L$215*(1+rvanilla)^0.5)-SUM($L135:AK135),(Input!$L$215*(1+rvanilla)^0.5)/A5stdlife))</f>
        <v>0</v>
      </c>
      <c r="AM135" s="155">
        <f>IF(A5stdlife="n/a","n/a",IF(AM$3&gt;(A5stdlife+$E135),(Input!$L$215*(1+rvanilla)^0.5)-SUM($L135:AL135),(Input!$L$215*(1+rvanilla)^0.5)/A5stdlife))</f>
        <v>0</v>
      </c>
      <c r="AN135" s="155">
        <f>IF(A5stdlife="n/a","n/a",IF(AN$3&gt;(A5stdlife+$E135),(Input!$L$215*(1+rvanilla)^0.5)-SUM($L135:AM135),(Input!$L$215*(1+rvanilla)^0.5)/A5stdlife))</f>
        <v>0</v>
      </c>
      <c r="AO135" s="155">
        <f>IF(A5stdlife="n/a","n/a",IF(AO$3&gt;(A5stdlife+$E135),(Input!$L$215*(1+rvanilla)^0.5)-SUM($L135:AN135),(Input!$L$215*(1+rvanilla)^0.5)/A5stdlife))</f>
        <v>0</v>
      </c>
      <c r="AP135" s="155">
        <f>IF(A5stdlife="n/a","n/a",IF(AP$3&gt;(A5stdlife+$E135),(Input!$L$215*(1+rvanilla)^0.5)-SUM($L135:AO135),(Input!$L$215*(1+rvanilla)^0.5)/A5stdlife))</f>
        <v>0</v>
      </c>
      <c r="AQ135" s="155">
        <f>IF(A5stdlife="n/a","n/a",IF(AQ$3&gt;(A5stdlife+$E135),(Input!$L$215*(1+rvanilla)^0.5)-SUM($L135:AP135),(Input!$L$215*(1+rvanilla)^0.5)/A5stdlife))</f>
        <v>0</v>
      </c>
      <c r="AR135" s="155">
        <f>IF(A5stdlife="n/a","n/a",IF(AR$3&gt;(A5stdlife+$E135),(Input!$L$215*(1+rvanilla)^0.5)-SUM($L135:AQ135),(Input!$L$215*(1+rvanilla)^0.5)/A5stdlife))</f>
        <v>0</v>
      </c>
      <c r="AS135" s="155">
        <f>IF(A5stdlife="n/a","n/a",IF(AS$3&gt;(A5stdlife+$E135),(Input!$L$215*(1+rvanilla)^0.5)-SUM($L135:AR135),(Input!$L$215*(1+rvanilla)^0.5)/A5stdlife))</f>
        <v>0</v>
      </c>
      <c r="AT135" s="155">
        <f>IF(A5stdlife="n/a","n/a",IF(AT$3&gt;(A5stdlife+$E135),(Input!$L$215*(1+rvanilla)^0.5)-SUM($L135:AS135),(Input!$L$215*(1+rvanilla)^0.5)/A5stdlife))</f>
        <v>0</v>
      </c>
      <c r="AU135" s="155">
        <f>IF(A5stdlife="n/a","n/a",IF(AU$3&gt;(A5stdlife+$E135),(Input!$L$215*(1+rvanilla)^0.5)-SUM($L135:AT135),(Input!$L$215*(1+rvanilla)^0.5)/A5stdlife))</f>
        <v>0</v>
      </c>
      <c r="AV135" s="155">
        <f>IF(A5stdlife="n/a","n/a",IF(AV$3&gt;(A5stdlife+$E135),(Input!$L$215*(1+rvanilla)^0.5)-SUM($L135:AU135),(Input!$L$215*(1+rvanilla)^0.5)/A5stdlife))</f>
        <v>0</v>
      </c>
      <c r="AW135" s="155">
        <f>IF(A5stdlife="n/a","n/a",IF(AW$3&gt;(A5stdlife+$E135),(Input!$L$215*(1+rvanilla)^0.5)-SUM($L135:AV135),(Input!$L$215*(1+rvanilla)^0.5)/A5stdlife))</f>
        <v>0</v>
      </c>
      <c r="AX135" s="155">
        <f>IF(A5stdlife="n/a","n/a",IF(AX$3&gt;(A5stdlife+$E135),(Input!$L$215*(1+rvanilla)^0.5)-SUM($L135:AW135),(Input!$L$215*(1+rvanilla)^0.5)/A5stdlife))</f>
        <v>0</v>
      </c>
      <c r="AY135" s="155">
        <f>IF(A5stdlife="n/a","n/a",IF(AY$3&gt;(A5stdlife+$E135),(Input!$L$215*(1+rvanilla)^0.5)-SUM($L135:AX135),(Input!$L$215*(1+rvanilla)^0.5)/A5stdlife))</f>
        <v>0</v>
      </c>
      <c r="AZ135" s="155">
        <f>IF(A5stdlife="n/a","n/a",IF(AZ$3&gt;(A5stdlife+$E135),(Input!$L$215*(1+rvanilla)^0.5)-SUM($L135:AY135),(Input!$L$215*(1+rvanilla)^0.5)/A5stdlife))</f>
        <v>0</v>
      </c>
      <c r="BA135" s="155">
        <f>IF(A5stdlife="n/a","n/a",IF(BA$3&gt;(A5stdlife+$E135),(Input!$L$215*(1+rvanilla)^0.5)-SUM($L135:AZ135),(Input!$L$215*(1+rvanilla)^0.5)/A5stdlife))</f>
        <v>0</v>
      </c>
      <c r="BB135" s="155">
        <f>IF(A5stdlife="n/a","n/a",IF(BB$3&gt;(A5stdlife+$E135),(Input!$L$215*(1+rvanilla)^0.5)-SUM($L135:BA135),(Input!$L$215*(1+rvanilla)^0.5)/A5stdlife))</f>
        <v>0</v>
      </c>
      <c r="BC135" s="155">
        <f>IF(A5stdlife="n/a","n/a",IF(BC$3&gt;(A5stdlife+$E135),(Input!$L$215*(1+rvanilla)^0.5)-SUM($L135:BB135),(Input!$L$215*(1+rvanilla)^0.5)/A5stdlife))</f>
        <v>0</v>
      </c>
      <c r="BD135" s="155">
        <f>IF(A5stdlife="n/a","n/a",IF(BD$3&gt;(A5stdlife+$E135),(Input!$L$215*(1+rvanilla)^0.5)-SUM($L135:BC135),(Input!$L$215*(1+rvanilla)^0.5)/A5stdlife))</f>
        <v>0</v>
      </c>
      <c r="BE135" s="155">
        <f>IF(A5stdlife="n/a","n/a",IF(BE$3&gt;(A5stdlife+$E135),(Input!$L$215*(1+rvanilla)^0.5)-SUM($L135:BD135),(Input!$L$215*(1+rvanilla)^0.5)/A5stdlife))</f>
        <v>0</v>
      </c>
      <c r="BF135" s="155">
        <f>IF(A5stdlife="n/a","n/a",IF(BF$3&gt;(A5stdlife+$E135),(Input!$L$215*(1+rvanilla)^0.5)-SUM($L135:BE135),(Input!$L$215*(1+rvanilla)^0.5)/A5stdlife))</f>
        <v>0</v>
      </c>
      <c r="BG135" s="155">
        <f>IF(A5stdlife="n/a","n/a",IF(BG$3&gt;(A5stdlife+$E135),(Input!$L$215*(1+rvanilla)^0.5)-SUM($L135:BF135),(Input!$L$215*(1+rvanilla)^0.5)/A5stdlife))</f>
        <v>0</v>
      </c>
      <c r="BH135" s="155">
        <f>IF(A5stdlife="n/a","n/a",IF(BH$3&gt;(A5stdlife+$E135),(Input!$L$215*(1+rvanilla)^0.5)-SUM($L135:BG135),(Input!$L$215*(1+rvanilla)^0.5)/A5stdlife))</f>
        <v>0</v>
      </c>
      <c r="BI135" s="155">
        <f>IF(A5stdlife="n/a","n/a",IF(BI$3&gt;(A5stdlife+$E135),(Input!$L$215*(1+rvanilla)^0.5)-SUM($L135:BH135),(Input!$L$215*(1+rvanilla)^0.5)/A5stdlife))</f>
        <v>0</v>
      </c>
      <c r="BJ135" s="14"/>
      <c r="BK135" s="14"/>
      <c r="BL135" s="14"/>
      <c r="BM135" s="14"/>
      <c r="BN135" s="14"/>
      <c r="BO135" s="14"/>
      <c r="BP135" s="14"/>
      <c r="BQ135" s="14"/>
      <c r="BR135" s="14"/>
      <c r="BS135" s="14"/>
      <c r="BT135" s="14"/>
      <c r="BU135" s="14"/>
      <c r="BV135" s="14"/>
      <c r="BW135" s="14"/>
      <c r="BX135" s="14"/>
      <c r="BY135" s="14"/>
      <c r="BZ135" s="14"/>
      <c r="CA135" s="410"/>
      <c r="CB135" s="410"/>
      <c r="CC135" s="410"/>
      <c r="CD135" s="410"/>
      <c r="CE135" s="410"/>
      <c r="CF135" s="410"/>
      <c r="CG135" s="410"/>
      <c r="CH135" s="410"/>
      <c r="CI135" s="410"/>
      <c r="CJ135" s="410"/>
      <c r="CK135" s="410"/>
      <c r="CL135" s="410"/>
      <c r="CM135" s="410"/>
      <c r="CN135" s="410"/>
      <c r="CO135" s="410"/>
      <c r="CP135" s="410"/>
      <c r="CQ135" s="410"/>
      <c r="CR135" s="410"/>
      <c r="CS135" s="410"/>
      <c r="CT135" s="410"/>
      <c r="CU135" s="410"/>
      <c r="CV135" s="410"/>
      <c r="CW135" s="410"/>
      <c r="CX135" s="410"/>
      <c r="CY135" s="410"/>
      <c r="CZ135" s="410"/>
      <c r="DA135" s="410"/>
      <c r="DB135" s="410"/>
      <c r="DC135" s="410"/>
      <c r="DD135" s="410"/>
      <c r="DE135" s="410"/>
      <c r="DF135" s="410"/>
      <c r="DG135" s="410"/>
      <c r="DH135" s="410"/>
      <c r="DI135" s="410"/>
      <c r="DJ135" s="410"/>
      <c r="DK135" s="410"/>
      <c r="DL135" s="410"/>
      <c r="DM135" s="410"/>
      <c r="DN135" s="410"/>
      <c r="DO135" s="410"/>
      <c r="DP135" s="410"/>
      <c r="DQ135" s="410"/>
      <c r="DR135" s="410"/>
      <c r="DS135" s="410"/>
      <c r="DT135" s="410"/>
      <c r="DU135" s="410"/>
      <c r="DV135" s="410"/>
      <c r="DW135" s="410"/>
      <c r="DX135" s="410"/>
      <c r="DY135" s="410"/>
      <c r="DZ135" s="410"/>
      <c r="EA135" s="410"/>
      <c r="EB135" s="410"/>
      <c r="EC135" s="410"/>
      <c r="ED135" s="410"/>
      <c r="EE135" s="410"/>
      <c r="EF135" s="410"/>
      <c r="EG135" s="410"/>
      <c r="EH135" s="410"/>
      <c r="EI135" s="410"/>
      <c r="EJ135" s="410"/>
      <c r="EK135" s="410"/>
      <c r="EL135" s="410"/>
      <c r="EM135" s="410"/>
      <c r="EN135" s="410"/>
      <c r="EO135" s="410"/>
      <c r="EP135" s="410"/>
      <c r="EQ135" s="410"/>
      <c r="ER135" s="410"/>
      <c r="ES135" s="410"/>
      <c r="ET135" s="410"/>
      <c r="EU135" s="410"/>
      <c r="EV135" s="410"/>
      <c r="EW135" s="410"/>
      <c r="EX135" s="410"/>
      <c r="EY135" s="410"/>
      <c r="EZ135" s="410"/>
      <c r="FA135" s="410"/>
      <c r="FB135" s="410"/>
      <c r="FC135" s="410"/>
      <c r="FD135" s="410"/>
      <c r="FE135" s="410"/>
      <c r="FF135" s="410"/>
      <c r="FG135" s="410"/>
      <c r="FH135" s="410"/>
      <c r="FI135" s="410"/>
      <c r="FJ135" s="410"/>
      <c r="FK135" s="410"/>
      <c r="FL135" s="410"/>
      <c r="FM135" s="410"/>
      <c r="FN135" s="410"/>
      <c r="FO135" s="410"/>
      <c r="FP135" s="410"/>
      <c r="FQ135" s="410"/>
      <c r="FR135" s="410"/>
      <c r="FS135" s="410"/>
      <c r="FT135" s="410"/>
      <c r="FU135" s="410"/>
      <c r="FV135" s="410"/>
      <c r="FW135" s="410"/>
      <c r="FX135" s="410"/>
      <c r="FY135" s="410"/>
      <c r="FZ135" s="410"/>
      <c r="GA135" s="410"/>
      <c r="GB135" s="410"/>
      <c r="GC135" s="410"/>
      <c r="GD135" s="410"/>
      <c r="GE135" s="410"/>
      <c r="GF135" s="410"/>
      <c r="GG135" s="410"/>
      <c r="GH135" s="410"/>
      <c r="GI135" s="410"/>
      <c r="GJ135" s="410"/>
      <c r="GK135" s="410"/>
      <c r="GL135" s="410"/>
      <c r="GM135" s="410"/>
      <c r="GN135" s="410"/>
      <c r="GO135" s="410"/>
      <c r="GP135" s="410"/>
      <c r="GQ135" s="410"/>
      <c r="GR135" s="410"/>
      <c r="GS135" s="410"/>
      <c r="GT135" s="410"/>
      <c r="GU135" s="410"/>
      <c r="GV135" s="410"/>
      <c r="GW135" s="410"/>
      <c r="GX135" s="410"/>
      <c r="GY135" s="410"/>
      <c r="GZ135" s="410"/>
      <c r="HA135" s="410"/>
      <c r="HB135" s="410"/>
      <c r="HC135" s="410"/>
      <c r="HD135" s="410"/>
      <c r="HE135" s="410"/>
      <c r="HF135" s="410"/>
      <c r="HG135" s="410"/>
      <c r="HH135" s="410"/>
      <c r="HI135" s="410"/>
      <c r="HJ135" s="410"/>
      <c r="HK135" s="410"/>
      <c r="HL135" s="410"/>
      <c r="HM135" s="410"/>
      <c r="HN135" s="410"/>
      <c r="HO135" s="410"/>
      <c r="HP135" s="410"/>
      <c r="HQ135" s="410"/>
      <c r="HR135" s="410"/>
      <c r="HS135" s="410"/>
      <c r="HT135" s="410"/>
      <c r="HU135" s="410"/>
      <c r="HV135" s="410"/>
      <c r="HW135" s="410"/>
      <c r="HX135" s="410"/>
      <c r="HY135" s="410"/>
      <c r="HZ135" s="410"/>
      <c r="IA135" s="410"/>
      <c r="IB135" s="410"/>
      <c r="IC135" s="410"/>
      <c r="ID135" s="410"/>
      <c r="IE135" s="410"/>
      <c r="IF135" s="410"/>
      <c r="IG135" s="410"/>
      <c r="IH135" s="410"/>
      <c r="II135" s="410"/>
      <c r="IJ135" s="410"/>
      <c r="IK135" s="410"/>
      <c r="IL135" s="410"/>
      <c r="IM135" s="410"/>
      <c r="IN135" s="410"/>
      <c r="IO135" s="410"/>
      <c r="IP135" s="410"/>
      <c r="IQ135" s="410"/>
      <c r="IR135" s="410"/>
      <c r="IS135" s="410"/>
      <c r="IT135" s="410"/>
      <c r="IU135" s="410"/>
      <c r="IV135" s="410"/>
    </row>
    <row r="136" spans="1:256" s="2" customFormat="1" ht="12.75" hidden="1" customHeight="1" outlineLevel="2">
      <c r="A136" s="14"/>
      <c r="B136" s="14"/>
      <c r="C136" s="27"/>
      <c r="D136" s="413"/>
      <c r="E136" s="261">
        <v>7</v>
      </c>
      <c r="F136" s="372"/>
      <c r="G136" s="269"/>
      <c r="H136" s="271"/>
      <c r="I136" s="271"/>
      <c r="J136" s="271"/>
      <c r="K136" s="271"/>
      <c r="L136" s="271"/>
      <c r="M136" s="270"/>
      <c r="N136" s="155">
        <f>IF(A5stdlife="n/a","n/a",IF(N$3&gt;(A5stdlife+$E136),(Input!$M$215*(1+rvanilla)^0.5)-SUM($M136:M136),(Input!$M$215*(1+rvanilla)^0.5)/A5stdlife))</f>
        <v>0</v>
      </c>
      <c r="O136" s="155">
        <f>IF(A5stdlife="n/a","n/a",IF(O$3&gt;(A5stdlife+$E136),(Input!$M$215*(1+rvanilla)^0.5)-SUM($M136:N136),(Input!$M$215*(1+rvanilla)^0.5)/A5stdlife))</f>
        <v>0</v>
      </c>
      <c r="P136" s="155">
        <f>IF(A5stdlife="n/a","n/a",IF(P$3&gt;(A5stdlife+$E136),(Input!$M$215*(1+rvanilla)^0.5)-SUM($M136:O136),(Input!$M$215*(1+rvanilla)^0.5)/A5stdlife))</f>
        <v>0</v>
      </c>
      <c r="Q136" s="155">
        <f>IF(A5stdlife="n/a","n/a",IF(Q$3&gt;(A5stdlife+$E136),(Input!$M$215*(1+rvanilla)^0.5)-SUM($M136:P136),(Input!$M$215*(1+rvanilla)^0.5)/A5stdlife))</f>
        <v>0</v>
      </c>
      <c r="R136" s="155">
        <f>IF(A5stdlife="n/a","n/a",IF(R$3&gt;(A5stdlife+$E136),(Input!$M$215*(1+rvanilla)^0.5)-SUM($M136:Q136),(Input!$M$215*(1+rvanilla)^0.5)/A5stdlife))</f>
        <v>0</v>
      </c>
      <c r="S136" s="155">
        <f>IF(A5stdlife="n/a","n/a",IF(S$3&gt;(A5stdlife+$E136),(Input!$M$215*(1+rvanilla)^0.5)-SUM($M136:R136),(Input!$M$215*(1+rvanilla)^0.5)/A5stdlife))</f>
        <v>0</v>
      </c>
      <c r="T136" s="155">
        <f>IF(A5stdlife="n/a","n/a",IF(T$3&gt;(A5stdlife+$E136),(Input!$M$215*(1+rvanilla)^0.5)-SUM($M136:S136),(Input!$M$215*(1+rvanilla)^0.5)/A5stdlife))</f>
        <v>0</v>
      </c>
      <c r="U136" s="155">
        <f>IF(A5stdlife="n/a","n/a",IF(U$3&gt;(A5stdlife+$E136),(Input!$M$215*(1+rvanilla)^0.5)-SUM($M136:T136),(Input!$M$215*(1+rvanilla)^0.5)/A5stdlife))</f>
        <v>0</v>
      </c>
      <c r="V136" s="155">
        <f>IF(A5stdlife="n/a","n/a",IF(V$3&gt;(A5stdlife+$E136),(Input!$M$215*(1+rvanilla)^0.5)-SUM($M136:U136),(Input!$M$215*(1+rvanilla)^0.5)/A5stdlife))</f>
        <v>0</v>
      </c>
      <c r="W136" s="155">
        <f>IF(A5stdlife="n/a","n/a",IF(W$3&gt;(A5stdlife+$E136),(Input!$M$215*(1+rvanilla)^0.5)-SUM($M136:V136),(Input!$M$215*(1+rvanilla)^0.5)/A5stdlife))</f>
        <v>0</v>
      </c>
      <c r="X136" s="155">
        <f>IF(A5stdlife="n/a","n/a",IF(X$3&gt;(A5stdlife+$E136),(Input!$M$215*(1+rvanilla)^0.5)-SUM($M136:W136),(Input!$M$215*(1+rvanilla)^0.5)/A5stdlife))</f>
        <v>0</v>
      </c>
      <c r="Y136" s="155">
        <f>IF(A5stdlife="n/a","n/a",IF(Y$3&gt;(A5stdlife+$E136),(Input!$M$215*(1+rvanilla)^0.5)-SUM($M136:X136),(Input!$M$215*(1+rvanilla)^0.5)/A5stdlife))</f>
        <v>0</v>
      </c>
      <c r="Z136" s="155">
        <f>IF(A5stdlife="n/a","n/a",IF(Z$3&gt;(A5stdlife+$E136),(Input!$M$215*(1+rvanilla)^0.5)-SUM($M136:Y136),(Input!$M$215*(1+rvanilla)^0.5)/A5stdlife))</f>
        <v>0</v>
      </c>
      <c r="AA136" s="155">
        <f>IF(A5stdlife="n/a","n/a",IF(AA$3&gt;(A5stdlife+$E136),(Input!$M$215*(1+rvanilla)^0.5)-SUM($M136:Z136),(Input!$M$215*(1+rvanilla)^0.5)/A5stdlife))</f>
        <v>0</v>
      </c>
      <c r="AB136" s="155">
        <f>IF(A5stdlife="n/a","n/a",IF(AB$3&gt;(A5stdlife+$E136),(Input!$M$215*(1+rvanilla)^0.5)-SUM($M136:AA136),(Input!$M$215*(1+rvanilla)^0.5)/A5stdlife))</f>
        <v>0</v>
      </c>
      <c r="AC136" s="155">
        <f>IF(A5stdlife="n/a","n/a",IF(AC$3&gt;(A5stdlife+$E136),(Input!$M$215*(1+rvanilla)^0.5)-SUM($M136:AB136),(Input!$M$215*(1+rvanilla)^0.5)/A5stdlife))</f>
        <v>0</v>
      </c>
      <c r="AD136" s="155">
        <f>IF(A5stdlife="n/a","n/a",IF(AD$3&gt;(A5stdlife+$E136),(Input!$M$215*(1+rvanilla)^0.5)-SUM($M136:AC136),(Input!$M$215*(1+rvanilla)^0.5)/A5stdlife))</f>
        <v>0</v>
      </c>
      <c r="AE136" s="155">
        <f>IF(A5stdlife="n/a","n/a",IF(AE$3&gt;(A5stdlife+$E136),(Input!$M$215*(1+rvanilla)^0.5)-SUM($M136:AD136),(Input!$M$215*(1+rvanilla)^0.5)/A5stdlife))</f>
        <v>0</v>
      </c>
      <c r="AF136" s="155">
        <f>IF(A5stdlife="n/a","n/a",IF(AF$3&gt;(A5stdlife+$E136),(Input!$M$215*(1+rvanilla)^0.5)-SUM($M136:AE136),(Input!$M$215*(1+rvanilla)^0.5)/A5stdlife))</f>
        <v>0</v>
      </c>
      <c r="AG136" s="155">
        <f>IF(A5stdlife="n/a","n/a",IF(AG$3&gt;(A5stdlife+$E136),(Input!$M$215*(1+rvanilla)^0.5)-SUM($M136:AF136),(Input!$M$215*(1+rvanilla)^0.5)/A5stdlife))</f>
        <v>0</v>
      </c>
      <c r="AH136" s="155">
        <f>IF(A5stdlife="n/a","n/a",IF(AH$3&gt;(A5stdlife+$E136),(Input!$M$215*(1+rvanilla)^0.5)-SUM($M136:AG136),(Input!$M$215*(1+rvanilla)^0.5)/A5stdlife))</f>
        <v>0</v>
      </c>
      <c r="AI136" s="155">
        <f>IF(A5stdlife="n/a","n/a",IF(AI$3&gt;(A5stdlife+$E136),(Input!$M$215*(1+rvanilla)^0.5)-SUM($M136:AH136),(Input!$M$215*(1+rvanilla)^0.5)/A5stdlife))</f>
        <v>0</v>
      </c>
      <c r="AJ136" s="155">
        <f>IF(A5stdlife="n/a","n/a",IF(AJ$3&gt;(A5stdlife+$E136),(Input!$M$215*(1+rvanilla)^0.5)-SUM($M136:AI136),(Input!$M$215*(1+rvanilla)^0.5)/A5stdlife))</f>
        <v>0</v>
      </c>
      <c r="AK136" s="155">
        <f>IF(A5stdlife="n/a","n/a",IF(AK$3&gt;(A5stdlife+$E136),(Input!$M$215*(1+rvanilla)^0.5)-SUM($M136:AJ136),(Input!$M$215*(1+rvanilla)^0.5)/A5stdlife))</f>
        <v>0</v>
      </c>
      <c r="AL136" s="155">
        <f>IF(A5stdlife="n/a","n/a",IF(AL$3&gt;(A5stdlife+$E136),(Input!$M$215*(1+rvanilla)^0.5)-SUM($M136:AK136),(Input!$M$215*(1+rvanilla)^0.5)/A5stdlife))</f>
        <v>0</v>
      </c>
      <c r="AM136" s="155">
        <f>IF(A5stdlife="n/a","n/a",IF(AM$3&gt;(A5stdlife+$E136),(Input!$M$215*(1+rvanilla)^0.5)-SUM($M136:AL136),(Input!$M$215*(1+rvanilla)^0.5)/A5stdlife))</f>
        <v>0</v>
      </c>
      <c r="AN136" s="155">
        <f>IF(A5stdlife="n/a","n/a",IF(AN$3&gt;(A5stdlife+$E136),(Input!$M$215*(1+rvanilla)^0.5)-SUM($M136:AM136),(Input!$M$215*(1+rvanilla)^0.5)/A5stdlife))</f>
        <v>0</v>
      </c>
      <c r="AO136" s="155">
        <f>IF(A5stdlife="n/a","n/a",IF(AO$3&gt;(A5stdlife+$E136),(Input!$M$215*(1+rvanilla)^0.5)-SUM($M136:AN136),(Input!$M$215*(1+rvanilla)^0.5)/A5stdlife))</f>
        <v>0</v>
      </c>
      <c r="AP136" s="155">
        <f>IF(A5stdlife="n/a","n/a",IF(AP$3&gt;(A5stdlife+$E136),(Input!$M$215*(1+rvanilla)^0.5)-SUM($M136:AO136),(Input!$M$215*(1+rvanilla)^0.5)/A5stdlife))</f>
        <v>0</v>
      </c>
      <c r="AQ136" s="155">
        <f>IF(A5stdlife="n/a","n/a",IF(AQ$3&gt;(A5stdlife+$E136),(Input!$M$215*(1+rvanilla)^0.5)-SUM($M136:AP136),(Input!$M$215*(1+rvanilla)^0.5)/A5stdlife))</f>
        <v>0</v>
      </c>
      <c r="AR136" s="155">
        <f>IF(A5stdlife="n/a","n/a",IF(AR$3&gt;(A5stdlife+$E136),(Input!$M$215*(1+rvanilla)^0.5)-SUM($M136:AQ136),(Input!$M$215*(1+rvanilla)^0.5)/A5stdlife))</f>
        <v>0</v>
      </c>
      <c r="AS136" s="155">
        <f>IF(A5stdlife="n/a","n/a",IF(AS$3&gt;(A5stdlife+$E136),(Input!$M$215*(1+rvanilla)^0.5)-SUM($M136:AR136),(Input!$M$215*(1+rvanilla)^0.5)/A5stdlife))</f>
        <v>0</v>
      </c>
      <c r="AT136" s="155">
        <f>IF(A5stdlife="n/a","n/a",IF(AT$3&gt;(A5stdlife+$E136),(Input!$M$215*(1+rvanilla)^0.5)-SUM($M136:AS136),(Input!$M$215*(1+rvanilla)^0.5)/A5stdlife))</f>
        <v>0</v>
      </c>
      <c r="AU136" s="155">
        <f>IF(A5stdlife="n/a","n/a",IF(AU$3&gt;(A5stdlife+$E136),(Input!$M$215*(1+rvanilla)^0.5)-SUM($M136:AT136),(Input!$M$215*(1+rvanilla)^0.5)/A5stdlife))</f>
        <v>0</v>
      </c>
      <c r="AV136" s="155">
        <f>IF(A5stdlife="n/a","n/a",IF(AV$3&gt;(A5stdlife+$E136),(Input!$M$215*(1+rvanilla)^0.5)-SUM($M136:AU136),(Input!$M$215*(1+rvanilla)^0.5)/A5stdlife))</f>
        <v>0</v>
      </c>
      <c r="AW136" s="155">
        <f>IF(A5stdlife="n/a","n/a",IF(AW$3&gt;(A5stdlife+$E136),(Input!$M$215*(1+rvanilla)^0.5)-SUM($M136:AV136),(Input!$M$215*(1+rvanilla)^0.5)/A5stdlife))</f>
        <v>0</v>
      </c>
      <c r="AX136" s="155">
        <f>IF(A5stdlife="n/a","n/a",IF(AX$3&gt;(A5stdlife+$E136),(Input!$M$215*(1+rvanilla)^0.5)-SUM($M136:AW136),(Input!$M$215*(1+rvanilla)^0.5)/A5stdlife))</f>
        <v>0</v>
      </c>
      <c r="AY136" s="155">
        <f>IF(A5stdlife="n/a","n/a",IF(AY$3&gt;(A5stdlife+$E136),(Input!$M$215*(1+rvanilla)^0.5)-SUM($M136:AX136),(Input!$M$215*(1+rvanilla)^0.5)/A5stdlife))</f>
        <v>0</v>
      </c>
      <c r="AZ136" s="155">
        <f>IF(A5stdlife="n/a","n/a",IF(AZ$3&gt;(A5stdlife+$E136),(Input!$M$215*(1+rvanilla)^0.5)-SUM($M136:AY136),(Input!$M$215*(1+rvanilla)^0.5)/A5stdlife))</f>
        <v>0</v>
      </c>
      <c r="BA136" s="155">
        <f>IF(A5stdlife="n/a","n/a",IF(BA$3&gt;(A5stdlife+$E136),(Input!$M$215*(1+rvanilla)^0.5)-SUM($M136:AZ136),(Input!$M$215*(1+rvanilla)^0.5)/A5stdlife))</f>
        <v>0</v>
      </c>
      <c r="BB136" s="155">
        <f>IF(A5stdlife="n/a","n/a",IF(BB$3&gt;(A5stdlife+$E136),(Input!$M$215*(1+rvanilla)^0.5)-SUM($M136:BA136),(Input!$M$215*(1+rvanilla)^0.5)/A5stdlife))</f>
        <v>0</v>
      </c>
      <c r="BC136" s="155">
        <f>IF(A5stdlife="n/a","n/a",IF(BC$3&gt;(A5stdlife+$E136),(Input!$M$215*(1+rvanilla)^0.5)-SUM($M136:BB136),(Input!$M$215*(1+rvanilla)^0.5)/A5stdlife))</f>
        <v>0</v>
      </c>
      <c r="BD136" s="155">
        <f>IF(A5stdlife="n/a","n/a",IF(BD$3&gt;(A5stdlife+$E136),(Input!$M$215*(1+rvanilla)^0.5)-SUM($M136:BC136),(Input!$M$215*(1+rvanilla)^0.5)/A5stdlife))</f>
        <v>0</v>
      </c>
      <c r="BE136" s="155">
        <f>IF(A5stdlife="n/a","n/a",IF(BE$3&gt;(A5stdlife+$E136),(Input!$M$215*(1+rvanilla)^0.5)-SUM($M136:BD136),(Input!$M$215*(1+rvanilla)^0.5)/A5stdlife))</f>
        <v>0</v>
      </c>
      <c r="BF136" s="155">
        <f>IF(A5stdlife="n/a","n/a",IF(BF$3&gt;(A5stdlife+$E136),(Input!$M$215*(1+rvanilla)^0.5)-SUM($M136:BE136),(Input!$M$215*(1+rvanilla)^0.5)/A5stdlife))</f>
        <v>0</v>
      </c>
      <c r="BG136" s="155">
        <f>IF(A5stdlife="n/a","n/a",IF(BG$3&gt;(A5stdlife+$E136),(Input!$M$215*(1+rvanilla)^0.5)-SUM($M136:BF136),(Input!$M$215*(1+rvanilla)^0.5)/A5stdlife))</f>
        <v>0</v>
      </c>
      <c r="BH136" s="155">
        <f>IF(A5stdlife="n/a","n/a",IF(BH$3&gt;(A5stdlife+$E136),(Input!$M$215*(1+rvanilla)^0.5)-SUM($M136:BG136),(Input!$M$215*(1+rvanilla)^0.5)/A5stdlife))</f>
        <v>0</v>
      </c>
      <c r="BI136" s="155">
        <f>IF(A5stdlife="n/a","n/a",IF(BI$3&gt;(A5stdlife+$E136),(Input!$M$215*(1+rvanilla)^0.5)-SUM($M136:BH136),(Input!$M$215*(1+rvanilla)^0.5)/A5stdlife))</f>
        <v>0</v>
      </c>
      <c r="BJ136" s="14"/>
      <c r="BK136" s="14"/>
      <c r="BL136" s="14"/>
      <c r="BM136" s="14"/>
      <c r="BN136" s="14"/>
      <c r="BO136" s="14"/>
      <c r="BP136" s="14"/>
      <c r="BQ136" s="14"/>
      <c r="BR136" s="14"/>
      <c r="BS136" s="14"/>
      <c r="BT136" s="14"/>
      <c r="BU136" s="14"/>
      <c r="BV136" s="14"/>
      <c r="BW136" s="14"/>
      <c r="BX136" s="14"/>
      <c r="BY136" s="14"/>
      <c r="BZ136" s="14"/>
      <c r="CA136" s="410"/>
      <c r="CB136" s="410"/>
      <c r="CC136" s="410"/>
      <c r="CD136" s="410"/>
      <c r="CE136" s="410"/>
      <c r="CF136" s="410"/>
      <c r="CG136" s="410"/>
      <c r="CH136" s="410"/>
      <c r="CI136" s="410"/>
      <c r="CJ136" s="410"/>
      <c r="CK136" s="410"/>
      <c r="CL136" s="410"/>
      <c r="CM136" s="410"/>
      <c r="CN136" s="410"/>
      <c r="CO136" s="410"/>
      <c r="CP136" s="410"/>
      <c r="CQ136" s="410"/>
      <c r="CR136" s="410"/>
      <c r="CS136" s="410"/>
      <c r="CT136" s="410"/>
      <c r="CU136" s="410"/>
      <c r="CV136" s="410"/>
      <c r="CW136" s="410"/>
      <c r="CX136" s="410"/>
      <c r="CY136" s="410"/>
      <c r="CZ136" s="410"/>
      <c r="DA136" s="410"/>
      <c r="DB136" s="410"/>
      <c r="DC136" s="410"/>
      <c r="DD136" s="410"/>
      <c r="DE136" s="410"/>
      <c r="DF136" s="410"/>
      <c r="DG136" s="410"/>
      <c r="DH136" s="410"/>
      <c r="DI136" s="410"/>
      <c r="DJ136" s="410"/>
      <c r="DK136" s="410"/>
      <c r="DL136" s="410"/>
      <c r="DM136" s="410"/>
      <c r="DN136" s="410"/>
      <c r="DO136" s="410"/>
      <c r="DP136" s="410"/>
      <c r="DQ136" s="410"/>
      <c r="DR136" s="410"/>
      <c r="DS136" s="410"/>
      <c r="DT136" s="410"/>
      <c r="DU136" s="410"/>
      <c r="DV136" s="410"/>
      <c r="DW136" s="410"/>
      <c r="DX136" s="410"/>
      <c r="DY136" s="410"/>
      <c r="DZ136" s="410"/>
      <c r="EA136" s="410"/>
      <c r="EB136" s="410"/>
      <c r="EC136" s="410"/>
      <c r="ED136" s="410"/>
      <c r="EE136" s="410"/>
      <c r="EF136" s="410"/>
      <c r="EG136" s="410"/>
      <c r="EH136" s="410"/>
      <c r="EI136" s="410"/>
      <c r="EJ136" s="410"/>
      <c r="EK136" s="410"/>
      <c r="EL136" s="410"/>
      <c r="EM136" s="410"/>
      <c r="EN136" s="410"/>
      <c r="EO136" s="410"/>
      <c r="EP136" s="410"/>
      <c r="EQ136" s="410"/>
      <c r="ER136" s="410"/>
      <c r="ES136" s="410"/>
      <c r="ET136" s="410"/>
      <c r="EU136" s="410"/>
      <c r="EV136" s="410"/>
      <c r="EW136" s="410"/>
      <c r="EX136" s="410"/>
      <c r="EY136" s="410"/>
      <c r="EZ136" s="410"/>
      <c r="FA136" s="410"/>
      <c r="FB136" s="410"/>
      <c r="FC136" s="410"/>
      <c r="FD136" s="410"/>
      <c r="FE136" s="410"/>
      <c r="FF136" s="410"/>
      <c r="FG136" s="410"/>
      <c r="FH136" s="410"/>
      <c r="FI136" s="410"/>
      <c r="FJ136" s="410"/>
      <c r="FK136" s="410"/>
      <c r="FL136" s="410"/>
      <c r="FM136" s="410"/>
      <c r="FN136" s="410"/>
      <c r="FO136" s="410"/>
      <c r="FP136" s="410"/>
      <c r="FQ136" s="410"/>
      <c r="FR136" s="410"/>
      <c r="FS136" s="410"/>
      <c r="FT136" s="410"/>
      <c r="FU136" s="410"/>
      <c r="FV136" s="410"/>
      <c r="FW136" s="410"/>
      <c r="FX136" s="410"/>
      <c r="FY136" s="410"/>
      <c r="FZ136" s="410"/>
      <c r="GA136" s="410"/>
      <c r="GB136" s="410"/>
      <c r="GC136" s="410"/>
      <c r="GD136" s="410"/>
      <c r="GE136" s="410"/>
      <c r="GF136" s="410"/>
      <c r="GG136" s="410"/>
      <c r="GH136" s="410"/>
      <c r="GI136" s="410"/>
      <c r="GJ136" s="410"/>
      <c r="GK136" s="410"/>
      <c r="GL136" s="410"/>
      <c r="GM136" s="410"/>
      <c r="GN136" s="410"/>
      <c r="GO136" s="410"/>
      <c r="GP136" s="410"/>
      <c r="GQ136" s="410"/>
      <c r="GR136" s="410"/>
      <c r="GS136" s="410"/>
      <c r="GT136" s="410"/>
      <c r="GU136" s="410"/>
      <c r="GV136" s="410"/>
      <c r="GW136" s="410"/>
      <c r="GX136" s="410"/>
      <c r="GY136" s="410"/>
      <c r="GZ136" s="410"/>
      <c r="HA136" s="410"/>
      <c r="HB136" s="410"/>
      <c r="HC136" s="410"/>
      <c r="HD136" s="410"/>
      <c r="HE136" s="410"/>
      <c r="HF136" s="410"/>
      <c r="HG136" s="410"/>
      <c r="HH136" s="410"/>
      <c r="HI136" s="410"/>
      <c r="HJ136" s="410"/>
      <c r="HK136" s="410"/>
      <c r="HL136" s="410"/>
      <c r="HM136" s="410"/>
      <c r="HN136" s="410"/>
      <c r="HO136" s="410"/>
      <c r="HP136" s="410"/>
      <c r="HQ136" s="410"/>
      <c r="HR136" s="410"/>
      <c r="HS136" s="410"/>
      <c r="HT136" s="410"/>
      <c r="HU136" s="410"/>
      <c r="HV136" s="410"/>
      <c r="HW136" s="410"/>
      <c r="HX136" s="410"/>
      <c r="HY136" s="410"/>
      <c r="HZ136" s="410"/>
      <c r="IA136" s="410"/>
      <c r="IB136" s="410"/>
      <c r="IC136" s="410"/>
      <c r="ID136" s="410"/>
      <c r="IE136" s="410"/>
      <c r="IF136" s="410"/>
      <c r="IG136" s="410"/>
      <c r="IH136" s="410"/>
      <c r="II136" s="410"/>
      <c r="IJ136" s="410"/>
      <c r="IK136" s="410"/>
      <c r="IL136" s="410"/>
      <c r="IM136" s="410"/>
      <c r="IN136" s="410"/>
      <c r="IO136" s="410"/>
      <c r="IP136" s="410"/>
      <c r="IQ136" s="410"/>
      <c r="IR136" s="410"/>
      <c r="IS136" s="410"/>
      <c r="IT136" s="410"/>
      <c r="IU136" s="410"/>
      <c r="IV136" s="410"/>
    </row>
    <row r="137" spans="1:256" s="2" customFormat="1" ht="12.75" hidden="1" customHeight="1" outlineLevel="2">
      <c r="A137" s="14"/>
      <c r="B137" s="14"/>
      <c r="C137" s="27"/>
      <c r="D137" s="413"/>
      <c r="E137" s="261">
        <v>8</v>
      </c>
      <c r="F137" s="372"/>
      <c r="G137" s="269"/>
      <c r="H137" s="271"/>
      <c r="I137" s="271"/>
      <c r="J137" s="271"/>
      <c r="K137" s="271"/>
      <c r="L137" s="271"/>
      <c r="M137" s="271"/>
      <c r="N137" s="270"/>
      <c r="O137" s="155">
        <f>IF(A5stdlife="n/a","n/a",IF(O$3&gt;(A5stdlife+$E137),(Input!$N$215*(1+rvanilla)^0.5)-SUM($N137:N137),(Input!$N$215*(1+rvanilla)^0.5)/A5stdlife))</f>
        <v>0</v>
      </c>
      <c r="P137" s="155">
        <f>IF(A5stdlife="n/a","n/a",IF(P$3&gt;(A5stdlife+$E137),(Input!$N$215*(1+rvanilla)^0.5)-SUM($N137:O137),(Input!$N$215*(1+rvanilla)^0.5)/A5stdlife))</f>
        <v>0</v>
      </c>
      <c r="Q137" s="155">
        <f>IF(A5stdlife="n/a","n/a",IF(Q$3&gt;(A5stdlife+$E137),(Input!$N$215*(1+rvanilla)^0.5)-SUM($N137:P137),(Input!$N$215*(1+rvanilla)^0.5)/A5stdlife))</f>
        <v>0</v>
      </c>
      <c r="R137" s="155">
        <f>IF(A5stdlife="n/a","n/a",IF(R$3&gt;(A5stdlife+$E137),(Input!$N$215*(1+rvanilla)^0.5)-SUM($N137:Q137),(Input!$N$215*(1+rvanilla)^0.5)/A5stdlife))</f>
        <v>0</v>
      </c>
      <c r="S137" s="155">
        <f>IF(A5stdlife="n/a","n/a",IF(S$3&gt;(A5stdlife+$E137),(Input!$N$215*(1+rvanilla)^0.5)-SUM($N137:R137),(Input!$N$215*(1+rvanilla)^0.5)/A5stdlife))</f>
        <v>0</v>
      </c>
      <c r="T137" s="155">
        <f>IF(A5stdlife="n/a","n/a",IF(T$3&gt;(A5stdlife+$E137),(Input!$N$215*(1+rvanilla)^0.5)-SUM($N137:S137),(Input!$N$215*(1+rvanilla)^0.5)/A5stdlife))</f>
        <v>0</v>
      </c>
      <c r="U137" s="155">
        <f>IF(A5stdlife="n/a","n/a",IF(U$3&gt;(A5stdlife+$E137),(Input!$N$215*(1+rvanilla)^0.5)-SUM($N137:T137),(Input!$N$215*(1+rvanilla)^0.5)/A5stdlife))</f>
        <v>0</v>
      </c>
      <c r="V137" s="155">
        <f>IF(A5stdlife="n/a","n/a",IF(V$3&gt;(A5stdlife+$E137),(Input!$N$215*(1+rvanilla)^0.5)-SUM($N137:U137),(Input!$N$215*(1+rvanilla)^0.5)/A5stdlife))</f>
        <v>0</v>
      </c>
      <c r="W137" s="155">
        <f>IF(A5stdlife="n/a","n/a",IF(W$3&gt;(A5stdlife+$E137),(Input!$N$215*(1+rvanilla)^0.5)-SUM($N137:V137),(Input!$N$215*(1+rvanilla)^0.5)/A5stdlife))</f>
        <v>0</v>
      </c>
      <c r="X137" s="155">
        <f>IF(A5stdlife="n/a","n/a",IF(X$3&gt;(A5stdlife+$E137),(Input!$N$215*(1+rvanilla)^0.5)-SUM($N137:W137),(Input!$N$215*(1+rvanilla)^0.5)/A5stdlife))</f>
        <v>0</v>
      </c>
      <c r="Y137" s="155">
        <f>IF(A5stdlife="n/a","n/a",IF(Y$3&gt;(A5stdlife+$E137),(Input!$N$215*(1+rvanilla)^0.5)-SUM($N137:X137),(Input!$N$215*(1+rvanilla)^0.5)/A5stdlife))</f>
        <v>0</v>
      </c>
      <c r="Z137" s="155">
        <f>IF(A5stdlife="n/a","n/a",IF(Z$3&gt;(A5stdlife+$E137),(Input!$N$215*(1+rvanilla)^0.5)-SUM($N137:Y137),(Input!$N$215*(1+rvanilla)^0.5)/A5stdlife))</f>
        <v>0</v>
      </c>
      <c r="AA137" s="155">
        <f>IF(A5stdlife="n/a","n/a",IF(AA$3&gt;(A5stdlife+$E137),(Input!$N$215*(1+rvanilla)^0.5)-SUM($N137:Z137),(Input!$N$215*(1+rvanilla)^0.5)/A5stdlife))</f>
        <v>0</v>
      </c>
      <c r="AB137" s="155">
        <f>IF(A5stdlife="n/a","n/a",IF(AB$3&gt;(A5stdlife+$E137),(Input!$N$215*(1+rvanilla)^0.5)-SUM($N137:AA137),(Input!$N$215*(1+rvanilla)^0.5)/A5stdlife))</f>
        <v>0</v>
      </c>
      <c r="AC137" s="155">
        <f>IF(A5stdlife="n/a","n/a",IF(AC$3&gt;(A5stdlife+$E137),(Input!$N$215*(1+rvanilla)^0.5)-SUM($N137:AB137),(Input!$N$215*(1+rvanilla)^0.5)/A5stdlife))</f>
        <v>0</v>
      </c>
      <c r="AD137" s="155">
        <f>IF(A5stdlife="n/a","n/a",IF(AD$3&gt;(A5stdlife+$E137),(Input!$N$215*(1+rvanilla)^0.5)-SUM($N137:AC137),(Input!$N$215*(1+rvanilla)^0.5)/A5stdlife))</f>
        <v>0</v>
      </c>
      <c r="AE137" s="155">
        <f>IF(A5stdlife="n/a","n/a",IF(AE$3&gt;(A5stdlife+$E137),(Input!$N$215*(1+rvanilla)^0.5)-SUM($N137:AD137),(Input!$N$215*(1+rvanilla)^0.5)/A5stdlife))</f>
        <v>0</v>
      </c>
      <c r="AF137" s="155">
        <f>IF(A5stdlife="n/a","n/a",IF(AF$3&gt;(A5stdlife+$E137),(Input!$N$215*(1+rvanilla)^0.5)-SUM($N137:AE137),(Input!$N$215*(1+rvanilla)^0.5)/A5stdlife))</f>
        <v>0</v>
      </c>
      <c r="AG137" s="155">
        <f>IF(A5stdlife="n/a","n/a",IF(AG$3&gt;(A5stdlife+$E137),(Input!$N$215*(1+rvanilla)^0.5)-SUM($N137:AF137),(Input!$N$215*(1+rvanilla)^0.5)/A5stdlife))</f>
        <v>0</v>
      </c>
      <c r="AH137" s="155">
        <f>IF(A5stdlife="n/a","n/a",IF(AH$3&gt;(A5stdlife+$E137),(Input!$N$215*(1+rvanilla)^0.5)-SUM($N137:AG137),(Input!$N$215*(1+rvanilla)^0.5)/A5stdlife))</f>
        <v>0</v>
      </c>
      <c r="AI137" s="155">
        <f>IF(A5stdlife="n/a","n/a",IF(AI$3&gt;(A5stdlife+$E137),(Input!$N$215*(1+rvanilla)^0.5)-SUM($N137:AH137),(Input!$N$215*(1+rvanilla)^0.5)/A5stdlife))</f>
        <v>0</v>
      </c>
      <c r="AJ137" s="155">
        <f>IF(A5stdlife="n/a","n/a",IF(AJ$3&gt;(A5stdlife+$E137),(Input!$N$215*(1+rvanilla)^0.5)-SUM($N137:AI137),(Input!$N$215*(1+rvanilla)^0.5)/A5stdlife))</f>
        <v>0</v>
      </c>
      <c r="AK137" s="155">
        <f>IF(A5stdlife="n/a","n/a",IF(AK$3&gt;(A5stdlife+$E137),(Input!$N$215*(1+rvanilla)^0.5)-SUM($N137:AJ137),(Input!$N$215*(1+rvanilla)^0.5)/A5stdlife))</f>
        <v>0</v>
      </c>
      <c r="AL137" s="155">
        <f>IF(A5stdlife="n/a","n/a",IF(AL$3&gt;(A5stdlife+$E137),(Input!$N$215*(1+rvanilla)^0.5)-SUM($N137:AK137),(Input!$N$215*(1+rvanilla)^0.5)/A5stdlife))</f>
        <v>0</v>
      </c>
      <c r="AM137" s="155">
        <f>IF(A5stdlife="n/a","n/a",IF(AM$3&gt;(A5stdlife+$E137),(Input!$N$215*(1+rvanilla)^0.5)-SUM($N137:AL137),(Input!$N$215*(1+rvanilla)^0.5)/A5stdlife))</f>
        <v>0</v>
      </c>
      <c r="AN137" s="155">
        <f>IF(A5stdlife="n/a","n/a",IF(AN$3&gt;(A5stdlife+$E137),(Input!$N$215*(1+rvanilla)^0.5)-SUM($N137:AM137),(Input!$N$215*(1+rvanilla)^0.5)/A5stdlife))</f>
        <v>0</v>
      </c>
      <c r="AO137" s="155">
        <f>IF(A5stdlife="n/a","n/a",IF(AO$3&gt;(A5stdlife+$E137),(Input!$N$215*(1+rvanilla)^0.5)-SUM($N137:AN137),(Input!$N$215*(1+rvanilla)^0.5)/A5stdlife))</f>
        <v>0</v>
      </c>
      <c r="AP137" s="155">
        <f>IF(A5stdlife="n/a","n/a",IF(AP$3&gt;(A5stdlife+$E137),(Input!$N$215*(1+rvanilla)^0.5)-SUM($N137:AO137),(Input!$N$215*(1+rvanilla)^0.5)/A5stdlife))</f>
        <v>0</v>
      </c>
      <c r="AQ137" s="155">
        <f>IF(A5stdlife="n/a","n/a",IF(AQ$3&gt;(A5stdlife+$E137),(Input!$N$215*(1+rvanilla)^0.5)-SUM($N137:AP137),(Input!$N$215*(1+rvanilla)^0.5)/A5stdlife))</f>
        <v>0</v>
      </c>
      <c r="AR137" s="155">
        <f>IF(A5stdlife="n/a","n/a",IF(AR$3&gt;(A5stdlife+$E137),(Input!$N$215*(1+rvanilla)^0.5)-SUM($N137:AQ137),(Input!$N$215*(1+rvanilla)^0.5)/A5stdlife))</f>
        <v>0</v>
      </c>
      <c r="AS137" s="155">
        <f>IF(A5stdlife="n/a","n/a",IF(AS$3&gt;(A5stdlife+$E137),(Input!$N$215*(1+rvanilla)^0.5)-SUM($N137:AR137),(Input!$N$215*(1+rvanilla)^0.5)/A5stdlife))</f>
        <v>0</v>
      </c>
      <c r="AT137" s="155">
        <f>IF(A5stdlife="n/a","n/a",IF(AT$3&gt;(A5stdlife+$E137),(Input!$N$215*(1+rvanilla)^0.5)-SUM($N137:AS137),(Input!$N$215*(1+rvanilla)^0.5)/A5stdlife))</f>
        <v>0</v>
      </c>
      <c r="AU137" s="155">
        <f>IF(A5stdlife="n/a","n/a",IF(AU$3&gt;(A5stdlife+$E137),(Input!$N$215*(1+rvanilla)^0.5)-SUM($N137:AT137),(Input!$N$215*(1+rvanilla)^0.5)/A5stdlife))</f>
        <v>0</v>
      </c>
      <c r="AV137" s="155">
        <f>IF(A5stdlife="n/a","n/a",IF(AV$3&gt;(A5stdlife+$E137),(Input!$N$215*(1+rvanilla)^0.5)-SUM($N137:AU137),(Input!$N$215*(1+rvanilla)^0.5)/A5stdlife))</f>
        <v>0</v>
      </c>
      <c r="AW137" s="155">
        <f>IF(A5stdlife="n/a","n/a",IF(AW$3&gt;(A5stdlife+$E137),(Input!$N$215*(1+rvanilla)^0.5)-SUM($N137:AV137),(Input!$N$215*(1+rvanilla)^0.5)/A5stdlife))</f>
        <v>0</v>
      </c>
      <c r="AX137" s="155">
        <f>IF(A5stdlife="n/a","n/a",IF(AX$3&gt;(A5stdlife+$E137),(Input!$N$215*(1+rvanilla)^0.5)-SUM($N137:AW137),(Input!$N$215*(1+rvanilla)^0.5)/A5stdlife))</f>
        <v>0</v>
      </c>
      <c r="AY137" s="155">
        <f>IF(A5stdlife="n/a","n/a",IF(AY$3&gt;(A5stdlife+$E137),(Input!$N$215*(1+rvanilla)^0.5)-SUM($N137:AX137),(Input!$N$215*(1+rvanilla)^0.5)/A5stdlife))</f>
        <v>0</v>
      </c>
      <c r="AZ137" s="155">
        <f>IF(A5stdlife="n/a","n/a",IF(AZ$3&gt;(A5stdlife+$E137),(Input!$N$215*(1+rvanilla)^0.5)-SUM($N137:AY137),(Input!$N$215*(1+rvanilla)^0.5)/A5stdlife))</f>
        <v>0</v>
      </c>
      <c r="BA137" s="155">
        <f>IF(A5stdlife="n/a","n/a",IF(BA$3&gt;(A5stdlife+$E137),(Input!$N$215*(1+rvanilla)^0.5)-SUM($N137:AZ137),(Input!$N$215*(1+rvanilla)^0.5)/A5stdlife))</f>
        <v>0</v>
      </c>
      <c r="BB137" s="155">
        <f>IF(A5stdlife="n/a","n/a",IF(BB$3&gt;(A5stdlife+$E137),(Input!$N$215*(1+rvanilla)^0.5)-SUM($N137:BA137),(Input!$N$215*(1+rvanilla)^0.5)/A5stdlife))</f>
        <v>0</v>
      </c>
      <c r="BC137" s="155">
        <f>IF(A5stdlife="n/a","n/a",IF(BC$3&gt;(A5stdlife+$E137),(Input!$N$215*(1+rvanilla)^0.5)-SUM($N137:BB137),(Input!$N$215*(1+rvanilla)^0.5)/A5stdlife))</f>
        <v>0</v>
      </c>
      <c r="BD137" s="155">
        <f>IF(A5stdlife="n/a","n/a",IF(BD$3&gt;(A5stdlife+$E137),(Input!$N$215*(1+rvanilla)^0.5)-SUM($N137:BC137),(Input!$N$215*(1+rvanilla)^0.5)/A5stdlife))</f>
        <v>0</v>
      </c>
      <c r="BE137" s="155">
        <f>IF(A5stdlife="n/a","n/a",IF(BE$3&gt;(A5stdlife+$E137),(Input!$N$215*(1+rvanilla)^0.5)-SUM($N137:BD137),(Input!$N$215*(1+rvanilla)^0.5)/A5stdlife))</f>
        <v>0</v>
      </c>
      <c r="BF137" s="155">
        <f>IF(A5stdlife="n/a","n/a",IF(BF$3&gt;(A5stdlife+$E137),(Input!$N$215*(1+rvanilla)^0.5)-SUM($N137:BE137),(Input!$N$215*(1+rvanilla)^0.5)/A5stdlife))</f>
        <v>0</v>
      </c>
      <c r="BG137" s="155">
        <f>IF(A5stdlife="n/a","n/a",IF(BG$3&gt;(A5stdlife+$E137),(Input!$N$215*(1+rvanilla)^0.5)-SUM($N137:BF137),(Input!$N$215*(1+rvanilla)^0.5)/A5stdlife))</f>
        <v>0</v>
      </c>
      <c r="BH137" s="155">
        <f>IF(A5stdlife="n/a","n/a",IF(BH$3&gt;(A5stdlife+$E137),(Input!$N$215*(1+rvanilla)^0.5)-SUM($N137:BG137),(Input!$N$215*(1+rvanilla)^0.5)/A5stdlife))</f>
        <v>0</v>
      </c>
      <c r="BI137" s="155">
        <f>IF(A5stdlife="n/a","n/a",IF(BI$3&gt;(A5stdlife+$E137),(Input!$N$215*(1+rvanilla)^0.5)-SUM($N137:BH137),(Input!$N$215*(1+rvanilla)^0.5)/A5stdlife))</f>
        <v>0</v>
      </c>
      <c r="BJ137" s="14"/>
      <c r="BK137" s="14"/>
      <c r="BL137" s="14"/>
      <c r="BM137" s="14"/>
      <c r="BN137" s="14"/>
      <c r="BO137" s="14"/>
      <c r="BP137" s="14"/>
      <c r="BQ137" s="14"/>
      <c r="BR137" s="14"/>
      <c r="BS137" s="14"/>
      <c r="BT137" s="14"/>
      <c r="BU137" s="14"/>
      <c r="BV137" s="14"/>
      <c r="BW137" s="14"/>
      <c r="BX137" s="14"/>
      <c r="BY137" s="14"/>
      <c r="BZ137" s="14"/>
      <c r="CA137" s="410"/>
      <c r="CB137" s="410"/>
      <c r="CC137" s="410"/>
      <c r="CD137" s="410"/>
      <c r="CE137" s="410"/>
      <c r="CF137" s="410"/>
      <c r="CG137" s="410"/>
      <c r="CH137" s="410"/>
      <c r="CI137" s="410"/>
      <c r="CJ137" s="410"/>
      <c r="CK137" s="410"/>
      <c r="CL137" s="410"/>
      <c r="CM137" s="410"/>
      <c r="CN137" s="410"/>
      <c r="CO137" s="410"/>
      <c r="CP137" s="410"/>
      <c r="CQ137" s="410"/>
      <c r="CR137" s="410"/>
      <c r="CS137" s="410"/>
      <c r="CT137" s="410"/>
      <c r="CU137" s="410"/>
      <c r="CV137" s="410"/>
      <c r="CW137" s="410"/>
      <c r="CX137" s="410"/>
      <c r="CY137" s="410"/>
      <c r="CZ137" s="410"/>
      <c r="DA137" s="410"/>
      <c r="DB137" s="410"/>
      <c r="DC137" s="410"/>
      <c r="DD137" s="410"/>
      <c r="DE137" s="410"/>
      <c r="DF137" s="410"/>
      <c r="DG137" s="410"/>
      <c r="DH137" s="410"/>
      <c r="DI137" s="410"/>
      <c r="DJ137" s="410"/>
      <c r="DK137" s="410"/>
      <c r="DL137" s="410"/>
      <c r="DM137" s="410"/>
      <c r="DN137" s="410"/>
      <c r="DO137" s="410"/>
      <c r="DP137" s="410"/>
      <c r="DQ137" s="410"/>
      <c r="DR137" s="410"/>
      <c r="DS137" s="410"/>
      <c r="DT137" s="410"/>
      <c r="DU137" s="410"/>
      <c r="DV137" s="410"/>
      <c r="DW137" s="410"/>
      <c r="DX137" s="410"/>
      <c r="DY137" s="410"/>
      <c r="DZ137" s="410"/>
      <c r="EA137" s="410"/>
      <c r="EB137" s="410"/>
      <c r="EC137" s="410"/>
      <c r="ED137" s="410"/>
      <c r="EE137" s="410"/>
      <c r="EF137" s="410"/>
      <c r="EG137" s="410"/>
      <c r="EH137" s="410"/>
      <c r="EI137" s="410"/>
      <c r="EJ137" s="410"/>
      <c r="EK137" s="410"/>
      <c r="EL137" s="410"/>
      <c r="EM137" s="410"/>
      <c r="EN137" s="410"/>
      <c r="EO137" s="410"/>
      <c r="EP137" s="410"/>
      <c r="EQ137" s="410"/>
      <c r="ER137" s="410"/>
      <c r="ES137" s="410"/>
      <c r="ET137" s="410"/>
      <c r="EU137" s="410"/>
      <c r="EV137" s="410"/>
      <c r="EW137" s="410"/>
      <c r="EX137" s="410"/>
      <c r="EY137" s="410"/>
      <c r="EZ137" s="410"/>
      <c r="FA137" s="410"/>
      <c r="FB137" s="410"/>
      <c r="FC137" s="410"/>
      <c r="FD137" s="410"/>
      <c r="FE137" s="410"/>
      <c r="FF137" s="410"/>
      <c r="FG137" s="410"/>
      <c r="FH137" s="410"/>
      <c r="FI137" s="410"/>
      <c r="FJ137" s="410"/>
      <c r="FK137" s="410"/>
      <c r="FL137" s="410"/>
      <c r="FM137" s="410"/>
      <c r="FN137" s="410"/>
      <c r="FO137" s="410"/>
      <c r="FP137" s="410"/>
      <c r="FQ137" s="410"/>
      <c r="FR137" s="410"/>
      <c r="FS137" s="410"/>
      <c r="FT137" s="410"/>
      <c r="FU137" s="410"/>
      <c r="FV137" s="410"/>
      <c r="FW137" s="410"/>
      <c r="FX137" s="410"/>
      <c r="FY137" s="410"/>
      <c r="FZ137" s="410"/>
      <c r="GA137" s="410"/>
      <c r="GB137" s="410"/>
      <c r="GC137" s="410"/>
      <c r="GD137" s="410"/>
      <c r="GE137" s="410"/>
      <c r="GF137" s="410"/>
      <c r="GG137" s="410"/>
      <c r="GH137" s="410"/>
      <c r="GI137" s="410"/>
      <c r="GJ137" s="410"/>
      <c r="GK137" s="410"/>
      <c r="GL137" s="410"/>
      <c r="GM137" s="410"/>
      <c r="GN137" s="410"/>
      <c r="GO137" s="410"/>
      <c r="GP137" s="410"/>
      <c r="GQ137" s="410"/>
      <c r="GR137" s="410"/>
      <c r="GS137" s="410"/>
      <c r="GT137" s="410"/>
      <c r="GU137" s="410"/>
      <c r="GV137" s="410"/>
      <c r="GW137" s="410"/>
      <c r="GX137" s="410"/>
      <c r="GY137" s="410"/>
      <c r="GZ137" s="410"/>
      <c r="HA137" s="410"/>
      <c r="HB137" s="410"/>
      <c r="HC137" s="410"/>
      <c r="HD137" s="410"/>
      <c r="HE137" s="410"/>
      <c r="HF137" s="410"/>
      <c r="HG137" s="410"/>
      <c r="HH137" s="410"/>
      <c r="HI137" s="410"/>
      <c r="HJ137" s="410"/>
      <c r="HK137" s="410"/>
      <c r="HL137" s="410"/>
      <c r="HM137" s="410"/>
      <c r="HN137" s="410"/>
      <c r="HO137" s="410"/>
      <c r="HP137" s="410"/>
      <c r="HQ137" s="410"/>
      <c r="HR137" s="410"/>
      <c r="HS137" s="410"/>
      <c r="HT137" s="410"/>
      <c r="HU137" s="410"/>
      <c r="HV137" s="410"/>
      <c r="HW137" s="410"/>
      <c r="HX137" s="410"/>
      <c r="HY137" s="410"/>
      <c r="HZ137" s="410"/>
      <c r="IA137" s="410"/>
      <c r="IB137" s="410"/>
      <c r="IC137" s="410"/>
      <c r="ID137" s="410"/>
      <c r="IE137" s="410"/>
      <c r="IF137" s="410"/>
      <c r="IG137" s="410"/>
      <c r="IH137" s="410"/>
      <c r="II137" s="410"/>
      <c r="IJ137" s="410"/>
      <c r="IK137" s="410"/>
      <c r="IL137" s="410"/>
      <c r="IM137" s="410"/>
      <c r="IN137" s="410"/>
      <c r="IO137" s="410"/>
      <c r="IP137" s="410"/>
      <c r="IQ137" s="410"/>
      <c r="IR137" s="410"/>
      <c r="IS137" s="410"/>
      <c r="IT137" s="410"/>
      <c r="IU137" s="410"/>
      <c r="IV137" s="410"/>
    </row>
    <row r="138" spans="1:256" s="2" customFormat="1" ht="12.75" hidden="1" customHeight="1" outlineLevel="2">
      <c r="A138" s="14"/>
      <c r="B138" s="14"/>
      <c r="C138" s="27"/>
      <c r="D138" s="413"/>
      <c r="E138" s="261">
        <v>9</v>
      </c>
      <c r="F138" s="372"/>
      <c r="G138" s="269"/>
      <c r="H138" s="271"/>
      <c r="I138" s="271"/>
      <c r="J138" s="271"/>
      <c r="K138" s="271"/>
      <c r="L138" s="271"/>
      <c r="M138" s="271"/>
      <c r="N138" s="271"/>
      <c r="O138" s="270"/>
      <c r="P138" s="155">
        <f>IF(A5stdlife="n/a","n/a",IF(P$3&gt;(A5stdlife+$E138),(Input!$O$215*(1+rvanilla)^0.5)-SUM($O138:O138),(Input!$O$215*(1+rvanilla)^0.5)/A5stdlife))</f>
        <v>0</v>
      </c>
      <c r="Q138" s="155">
        <f>IF(A5stdlife="n/a","n/a",IF(Q$3&gt;(A5stdlife+$E138),(Input!$O$215*(1+rvanilla)^0.5)-SUM($O138:P138),(Input!$O$215*(1+rvanilla)^0.5)/A5stdlife))</f>
        <v>0</v>
      </c>
      <c r="R138" s="155">
        <f>IF(A5stdlife="n/a","n/a",IF(R$3&gt;(A5stdlife+$E138),(Input!$O$215*(1+rvanilla)^0.5)-SUM($O138:Q138),(Input!$O$215*(1+rvanilla)^0.5)/A5stdlife))</f>
        <v>0</v>
      </c>
      <c r="S138" s="155">
        <f>IF(A5stdlife="n/a","n/a",IF(S$3&gt;(A5stdlife+$E138),(Input!$O$215*(1+rvanilla)^0.5)-SUM($O138:R138),(Input!$O$215*(1+rvanilla)^0.5)/A5stdlife))</f>
        <v>0</v>
      </c>
      <c r="T138" s="155">
        <f>IF(A5stdlife="n/a","n/a",IF(T$3&gt;(A5stdlife+$E138),(Input!$O$215*(1+rvanilla)^0.5)-SUM($O138:S138),(Input!$O$215*(1+rvanilla)^0.5)/A5stdlife))</f>
        <v>0</v>
      </c>
      <c r="U138" s="155">
        <f>IF(A5stdlife="n/a","n/a",IF(U$3&gt;(A5stdlife+$E138),(Input!$O$215*(1+rvanilla)^0.5)-SUM($O138:T138),(Input!$O$215*(1+rvanilla)^0.5)/A5stdlife))</f>
        <v>0</v>
      </c>
      <c r="V138" s="155">
        <f>IF(A5stdlife="n/a","n/a",IF(V$3&gt;(A5stdlife+$E138),(Input!$O$215*(1+rvanilla)^0.5)-SUM($O138:U138),(Input!$O$215*(1+rvanilla)^0.5)/A5stdlife))</f>
        <v>0</v>
      </c>
      <c r="W138" s="155">
        <f>IF(A5stdlife="n/a","n/a",IF(W$3&gt;(A5stdlife+$E138),(Input!$O$215*(1+rvanilla)^0.5)-SUM($O138:V138),(Input!$O$215*(1+rvanilla)^0.5)/A5stdlife))</f>
        <v>0</v>
      </c>
      <c r="X138" s="155">
        <f>IF(A5stdlife="n/a","n/a",IF(X$3&gt;(A5stdlife+$E138),(Input!$O$215*(1+rvanilla)^0.5)-SUM($O138:W138),(Input!$O$215*(1+rvanilla)^0.5)/A5stdlife))</f>
        <v>0</v>
      </c>
      <c r="Y138" s="155">
        <f>IF(A5stdlife="n/a","n/a",IF(Y$3&gt;(A5stdlife+$E138),(Input!$O$215*(1+rvanilla)^0.5)-SUM($O138:X138),(Input!$O$215*(1+rvanilla)^0.5)/A5stdlife))</f>
        <v>0</v>
      </c>
      <c r="Z138" s="155">
        <f>IF(A5stdlife="n/a","n/a",IF(Z$3&gt;(A5stdlife+$E138),(Input!$O$215*(1+rvanilla)^0.5)-SUM($O138:Y138),(Input!$O$215*(1+rvanilla)^0.5)/A5stdlife))</f>
        <v>0</v>
      </c>
      <c r="AA138" s="155">
        <f>IF(A5stdlife="n/a","n/a",IF(AA$3&gt;(A5stdlife+$E138),(Input!$O$215*(1+rvanilla)^0.5)-SUM($O138:Z138),(Input!$O$215*(1+rvanilla)^0.5)/A5stdlife))</f>
        <v>0</v>
      </c>
      <c r="AB138" s="155">
        <f>IF(A5stdlife="n/a","n/a",IF(AB$3&gt;(A5stdlife+$E138),(Input!$O$215*(1+rvanilla)^0.5)-SUM($O138:AA138),(Input!$O$215*(1+rvanilla)^0.5)/A5stdlife))</f>
        <v>0</v>
      </c>
      <c r="AC138" s="155">
        <f>IF(A5stdlife="n/a","n/a",IF(AC$3&gt;(A5stdlife+$E138),(Input!$O$215*(1+rvanilla)^0.5)-SUM($O138:AB138),(Input!$O$215*(1+rvanilla)^0.5)/A5stdlife))</f>
        <v>0</v>
      </c>
      <c r="AD138" s="155">
        <f>IF(A5stdlife="n/a","n/a",IF(AD$3&gt;(A5stdlife+$E138),(Input!$O$215*(1+rvanilla)^0.5)-SUM($O138:AC138),(Input!$O$215*(1+rvanilla)^0.5)/A5stdlife))</f>
        <v>0</v>
      </c>
      <c r="AE138" s="155">
        <f>IF(A5stdlife="n/a","n/a",IF(AE$3&gt;(A5stdlife+$E138),(Input!$O$215*(1+rvanilla)^0.5)-SUM($O138:AD138),(Input!$O$215*(1+rvanilla)^0.5)/A5stdlife))</f>
        <v>0</v>
      </c>
      <c r="AF138" s="155">
        <f>IF(A5stdlife="n/a","n/a",IF(AF$3&gt;(A5stdlife+$E138),(Input!$O$215*(1+rvanilla)^0.5)-SUM($O138:AE138),(Input!$O$215*(1+rvanilla)^0.5)/A5stdlife))</f>
        <v>0</v>
      </c>
      <c r="AG138" s="155">
        <f>IF(A5stdlife="n/a","n/a",IF(AG$3&gt;(A5stdlife+$E138),(Input!$O$215*(1+rvanilla)^0.5)-SUM($O138:AF138),(Input!$O$215*(1+rvanilla)^0.5)/A5stdlife))</f>
        <v>0</v>
      </c>
      <c r="AH138" s="155">
        <f>IF(A5stdlife="n/a","n/a",IF(AH$3&gt;(A5stdlife+$E138),(Input!$O$215*(1+rvanilla)^0.5)-SUM($O138:AG138),(Input!$O$215*(1+rvanilla)^0.5)/A5stdlife))</f>
        <v>0</v>
      </c>
      <c r="AI138" s="155">
        <f>IF(A5stdlife="n/a","n/a",IF(AI$3&gt;(A5stdlife+$E138),(Input!$O$215*(1+rvanilla)^0.5)-SUM($O138:AH138),(Input!$O$215*(1+rvanilla)^0.5)/A5stdlife))</f>
        <v>0</v>
      </c>
      <c r="AJ138" s="155">
        <f>IF(A5stdlife="n/a","n/a",IF(AJ$3&gt;(A5stdlife+$E138),(Input!$O$215*(1+rvanilla)^0.5)-SUM($O138:AI138),(Input!$O$215*(1+rvanilla)^0.5)/A5stdlife))</f>
        <v>0</v>
      </c>
      <c r="AK138" s="155">
        <f>IF(A5stdlife="n/a","n/a",IF(AK$3&gt;(A5stdlife+$E138),(Input!$O$215*(1+rvanilla)^0.5)-SUM($O138:AJ138),(Input!$O$215*(1+rvanilla)^0.5)/A5stdlife))</f>
        <v>0</v>
      </c>
      <c r="AL138" s="155">
        <f>IF(A5stdlife="n/a","n/a",IF(AL$3&gt;(A5stdlife+$E138),(Input!$O$215*(1+rvanilla)^0.5)-SUM($O138:AK138),(Input!$O$215*(1+rvanilla)^0.5)/A5stdlife))</f>
        <v>0</v>
      </c>
      <c r="AM138" s="155">
        <f>IF(A5stdlife="n/a","n/a",IF(AM$3&gt;(A5stdlife+$E138),(Input!$O$215*(1+rvanilla)^0.5)-SUM($O138:AL138),(Input!$O$215*(1+rvanilla)^0.5)/A5stdlife))</f>
        <v>0</v>
      </c>
      <c r="AN138" s="155">
        <f>IF(A5stdlife="n/a","n/a",IF(AN$3&gt;(A5stdlife+$E138),(Input!$O$215*(1+rvanilla)^0.5)-SUM($O138:AM138),(Input!$O$215*(1+rvanilla)^0.5)/A5stdlife))</f>
        <v>0</v>
      </c>
      <c r="AO138" s="155">
        <f>IF(A5stdlife="n/a","n/a",IF(AO$3&gt;(A5stdlife+$E138),(Input!$O$215*(1+rvanilla)^0.5)-SUM($O138:AN138),(Input!$O$215*(1+rvanilla)^0.5)/A5stdlife))</f>
        <v>0</v>
      </c>
      <c r="AP138" s="155">
        <f>IF(A5stdlife="n/a","n/a",IF(AP$3&gt;(A5stdlife+$E138),(Input!$O$215*(1+rvanilla)^0.5)-SUM($O138:AO138),(Input!$O$215*(1+rvanilla)^0.5)/A5stdlife))</f>
        <v>0</v>
      </c>
      <c r="AQ138" s="155">
        <f>IF(A5stdlife="n/a","n/a",IF(AQ$3&gt;(A5stdlife+$E138),(Input!$O$215*(1+rvanilla)^0.5)-SUM($O138:AP138),(Input!$O$215*(1+rvanilla)^0.5)/A5stdlife))</f>
        <v>0</v>
      </c>
      <c r="AR138" s="155">
        <f>IF(A5stdlife="n/a","n/a",IF(AR$3&gt;(A5stdlife+$E138),(Input!$O$215*(1+rvanilla)^0.5)-SUM($O138:AQ138),(Input!$O$215*(1+rvanilla)^0.5)/A5stdlife))</f>
        <v>0</v>
      </c>
      <c r="AS138" s="155">
        <f>IF(A5stdlife="n/a","n/a",IF(AS$3&gt;(A5stdlife+$E138),(Input!$O$215*(1+rvanilla)^0.5)-SUM($O138:AR138),(Input!$O$215*(1+rvanilla)^0.5)/A5stdlife))</f>
        <v>0</v>
      </c>
      <c r="AT138" s="155">
        <f>IF(A5stdlife="n/a","n/a",IF(AT$3&gt;(A5stdlife+$E138),(Input!$O$215*(1+rvanilla)^0.5)-SUM($O138:AS138),(Input!$O$215*(1+rvanilla)^0.5)/A5stdlife))</f>
        <v>0</v>
      </c>
      <c r="AU138" s="155">
        <f>IF(A5stdlife="n/a","n/a",IF(AU$3&gt;(A5stdlife+$E138),(Input!$O$215*(1+rvanilla)^0.5)-SUM($O138:AT138),(Input!$O$215*(1+rvanilla)^0.5)/A5stdlife))</f>
        <v>0</v>
      </c>
      <c r="AV138" s="155">
        <f>IF(A5stdlife="n/a","n/a",IF(AV$3&gt;(A5stdlife+$E138),(Input!$O$215*(1+rvanilla)^0.5)-SUM($O138:AU138),(Input!$O$215*(1+rvanilla)^0.5)/A5stdlife))</f>
        <v>0</v>
      </c>
      <c r="AW138" s="155">
        <f>IF(A5stdlife="n/a","n/a",IF(AW$3&gt;(A5stdlife+$E138),(Input!$O$215*(1+rvanilla)^0.5)-SUM($O138:AV138),(Input!$O$215*(1+rvanilla)^0.5)/A5stdlife))</f>
        <v>0</v>
      </c>
      <c r="AX138" s="155">
        <f>IF(A5stdlife="n/a","n/a",IF(AX$3&gt;(A5stdlife+$E138),(Input!$O$215*(1+rvanilla)^0.5)-SUM($O138:AW138),(Input!$O$215*(1+rvanilla)^0.5)/A5stdlife))</f>
        <v>0</v>
      </c>
      <c r="AY138" s="155">
        <f>IF(A5stdlife="n/a","n/a",IF(AY$3&gt;(A5stdlife+$E138),(Input!$O$215*(1+rvanilla)^0.5)-SUM($O138:AX138),(Input!$O$215*(1+rvanilla)^0.5)/A5stdlife))</f>
        <v>0</v>
      </c>
      <c r="AZ138" s="155">
        <f>IF(A5stdlife="n/a","n/a",IF(AZ$3&gt;(A5stdlife+$E138),(Input!$O$215*(1+rvanilla)^0.5)-SUM($O138:AY138),(Input!$O$215*(1+rvanilla)^0.5)/A5stdlife))</f>
        <v>0</v>
      </c>
      <c r="BA138" s="155">
        <f>IF(A5stdlife="n/a","n/a",IF(BA$3&gt;(A5stdlife+$E138),(Input!$O$215*(1+rvanilla)^0.5)-SUM($O138:AZ138),(Input!$O$215*(1+rvanilla)^0.5)/A5stdlife))</f>
        <v>0</v>
      </c>
      <c r="BB138" s="155">
        <f>IF(A5stdlife="n/a","n/a",IF(BB$3&gt;(A5stdlife+$E138),(Input!$O$215*(1+rvanilla)^0.5)-SUM($O138:BA138),(Input!$O$215*(1+rvanilla)^0.5)/A5stdlife))</f>
        <v>0</v>
      </c>
      <c r="BC138" s="155">
        <f>IF(A5stdlife="n/a","n/a",IF(BC$3&gt;(A5stdlife+$E138),(Input!$O$215*(1+rvanilla)^0.5)-SUM($O138:BB138),(Input!$O$215*(1+rvanilla)^0.5)/A5stdlife))</f>
        <v>0</v>
      </c>
      <c r="BD138" s="155">
        <f>IF(A5stdlife="n/a","n/a",IF(BD$3&gt;(A5stdlife+$E138),(Input!$O$215*(1+rvanilla)^0.5)-SUM($O138:BC138),(Input!$O$215*(1+rvanilla)^0.5)/A5stdlife))</f>
        <v>0</v>
      </c>
      <c r="BE138" s="155">
        <f>IF(A5stdlife="n/a","n/a",IF(BE$3&gt;(A5stdlife+$E138),(Input!$O$215*(1+rvanilla)^0.5)-SUM($O138:BD138),(Input!$O$215*(1+rvanilla)^0.5)/A5stdlife))</f>
        <v>0</v>
      </c>
      <c r="BF138" s="155">
        <f>IF(A5stdlife="n/a","n/a",IF(BF$3&gt;(A5stdlife+$E138),(Input!$O$215*(1+rvanilla)^0.5)-SUM($O138:BE138),(Input!$O$215*(1+rvanilla)^0.5)/A5stdlife))</f>
        <v>0</v>
      </c>
      <c r="BG138" s="155">
        <f>IF(A5stdlife="n/a","n/a",IF(BG$3&gt;(A5stdlife+$E138),(Input!$O$215*(1+rvanilla)^0.5)-SUM($O138:BF138),(Input!$O$215*(1+rvanilla)^0.5)/A5stdlife))</f>
        <v>0</v>
      </c>
      <c r="BH138" s="155">
        <f>IF(A5stdlife="n/a","n/a",IF(BH$3&gt;(A5stdlife+$E138),(Input!$O$215*(1+rvanilla)^0.5)-SUM($O138:BG138),(Input!$O$215*(1+rvanilla)^0.5)/A5stdlife))</f>
        <v>0</v>
      </c>
      <c r="BI138" s="155">
        <f>IF(A5stdlife="n/a","n/a",IF(BI$3&gt;(A5stdlife+$E138),(Input!$O$215*(1+rvanilla)^0.5)-SUM($O138:BH138),(Input!$O$215*(1+rvanilla)^0.5)/A5stdlife))</f>
        <v>0</v>
      </c>
      <c r="BJ138" s="14"/>
      <c r="BK138" s="14"/>
      <c r="BL138" s="14"/>
      <c r="BM138" s="14"/>
      <c r="BN138" s="14"/>
      <c r="BO138" s="14"/>
      <c r="BP138" s="14"/>
      <c r="BQ138" s="14"/>
      <c r="BR138" s="14"/>
      <c r="BS138" s="14"/>
      <c r="BT138" s="14"/>
      <c r="BU138" s="14"/>
      <c r="BV138" s="14"/>
      <c r="BW138" s="14"/>
      <c r="BX138" s="14"/>
      <c r="BY138" s="14"/>
      <c r="BZ138" s="14"/>
      <c r="CA138" s="410"/>
      <c r="CB138" s="410"/>
      <c r="CC138" s="410"/>
      <c r="CD138" s="410"/>
      <c r="CE138" s="410"/>
      <c r="CF138" s="410"/>
      <c r="CG138" s="410"/>
      <c r="CH138" s="410"/>
      <c r="CI138" s="410"/>
      <c r="CJ138" s="410"/>
      <c r="CK138" s="410"/>
      <c r="CL138" s="410"/>
      <c r="CM138" s="410"/>
      <c r="CN138" s="410"/>
      <c r="CO138" s="410"/>
      <c r="CP138" s="410"/>
      <c r="CQ138" s="410"/>
      <c r="CR138" s="410"/>
      <c r="CS138" s="410"/>
      <c r="CT138" s="410"/>
      <c r="CU138" s="410"/>
      <c r="CV138" s="410"/>
      <c r="CW138" s="410"/>
      <c r="CX138" s="410"/>
      <c r="CY138" s="410"/>
      <c r="CZ138" s="410"/>
      <c r="DA138" s="410"/>
      <c r="DB138" s="410"/>
      <c r="DC138" s="410"/>
      <c r="DD138" s="410"/>
      <c r="DE138" s="410"/>
      <c r="DF138" s="410"/>
      <c r="DG138" s="410"/>
      <c r="DH138" s="410"/>
      <c r="DI138" s="410"/>
      <c r="DJ138" s="410"/>
      <c r="DK138" s="410"/>
      <c r="DL138" s="410"/>
      <c r="DM138" s="410"/>
      <c r="DN138" s="410"/>
      <c r="DO138" s="410"/>
      <c r="DP138" s="410"/>
      <c r="DQ138" s="410"/>
      <c r="DR138" s="410"/>
      <c r="DS138" s="410"/>
      <c r="DT138" s="410"/>
      <c r="DU138" s="410"/>
      <c r="DV138" s="410"/>
      <c r="DW138" s="410"/>
      <c r="DX138" s="410"/>
      <c r="DY138" s="410"/>
      <c r="DZ138" s="410"/>
      <c r="EA138" s="410"/>
      <c r="EB138" s="410"/>
      <c r="EC138" s="410"/>
      <c r="ED138" s="410"/>
      <c r="EE138" s="410"/>
      <c r="EF138" s="410"/>
      <c r="EG138" s="410"/>
      <c r="EH138" s="410"/>
      <c r="EI138" s="410"/>
      <c r="EJ138" s="410"/>
      <c r="EK138" s="410"/>
      <c r="EL138" s="410"/>
      <c r="EM138" s="410"/>
      <c r="EN138" s="410"/>
      <c r="EO138" s="410"/>
      <c r="EP138" s="410"/>
      <c r="EQ138" s="410"/>
      <c r="ER138" s="410"/>
      <c r="ES138" s="410"/>
      <c r="ET138" s="410"/>
      <c r="EU138" s="410"/>
      <c r="EV138" s="410"/>
      <c r="EW138" s="410"/>
      <c r="EX138" s="410"/>
      <c r="EY138" s="410"/>
      <c r="EZ138" s="410"/>
      <c r="FA138" s="410"/>
      <c r="FB138" s="410"/>
      <c r="FC138" s="410"/>
      <c r="FD138" s="410"/>
      <c r="FE138" s="410"/>
      <c r="FF138" s="410"/>
      <c r="FG138" s="410"/>
      <c r="FH138" s="410"/>
      <c r="FI138" s="410"/>
      <c r="FJ138" s="410"/>
      <c r="FK138" s="410"/>
      <c r="FL138" s="410"/>
      <c r="FM138" s="410"/>
      <c r="FN138" s="410"/>
      <c r="FO138" s="410"/>
      <c r="FP138" s="410"/>
      <c r="FQ138" s="410"/>
      <c r="FR138" s="410"/>
      <c r="FS138" s="410"/>
      <c r="FT138" s="410"/>
      <c r="FU138" s="410"/>
      <c r="FV138" s="410"/>
      <c r="FW138" s="410"/>
      <c r="FX138" s="410"/>
      <c r="FY138" s="410"/>
      <c r="FZ138" s="410"/>
      <c r="GA138" s="410"/>
      <c r="GB138" s="410"/>
      <c r="GC138" s="410"/>
      <c r="GD138" s="410"/>
      <c r="GE138" s="410"/>
      <c r="GF138" s="410"/>
      <c r="GG138" s="410"/>
      <c r="GH138" s="410"/>
      <c r="GI138" s="410"/>
      <c r="GJ138" s="410"/>
      <c r="GK138" s="410"/>
      <c r="GL138" s="410"/>
      <c r="GM138" s="410"/>
      <c r="GN138" s="410"/>
      <c r="GO138" s="410"/>
      <c r="GP138" s="410"/>
      <c r="GQ138" s="410"/>
      <c r="GR138" s="410"/>
      <c r="GS138" s="410"/>
      <c r="GT138" s="410"/>
      <c r="GU138" s="410"/>
      <c r="GV138" s="410"/>
      <c r="GW138" s="410"/>
      <c r="GX138" s="410"/>
      <c r="GY138" s="410"/>
      <c r="GZ138" s="410"/>
      <c r="HA138" s="410"/>
      <c r="HB138" s="410"/>
      <c r="HC138" s="410"/>
      <c r="HD138" s="410"/>
      <c r="HE138" s="410"/>
      <c r="HF138" s="410"/>
      <c r="HG138" s="410"/>
      <c r="HH138" s="410"/>
      <c r="HI138" s="410"/>
      <c r="HJ138" s="410"/>
      <c r="HK138" s="410"/>
      <c r="HL138" s="410"/>
      <c r="HM138" s="410"/>
      <c r="HN138" s="410"/>
      <c r="HO138" s="410"/>
      <c r="HP138" s="410"/>
      <c r="HQ138" s="410"/>
      <c r="HR138" s="410"/>
      <c r="HS138" s="410"/>
      <c r="HT138" s="410"/>
      <c r="HU138" s="410"/>
      <c r="HV138" s="410"/>
      <c r="HW138" s="410"/>
      <c r="HX138" s="410"/>
      <c r="HY138" s="410"/>
      <c r="HZ138" s="410"/>
      <c r="IA138" s="410"/>
      <c r="IB138" s="410"/>
      <c r="IC138" s="410"/>
      <c r="ID138" s="410"/>
      <c r="IE138" s="410"/>
      <c r="IF138" s="410"/>
      <c r="IG138" s="410"/>
      <c r="IH138" s="410"/>
      <c r="II138" s="410"/>
      <c r="IJ138" s="410"/>
      <c r="IK138" s="410"/>
      <c r="IL138" s="410"/>
      <c r="IM138" s="410"/>
      <c r="IN138" s="410"/>
      <c r="IO138" s="410"/>
      <c r="IP138" s="410"/>
      <c r="IQ138" s="410"/>
      <c r="IR138" s="410"/>
      <c r="IS138" s="410"/>
      <c r="IT138" s="410"/>
      <c r="IU138" s="410"/>
      <c r="IV138" s="410"/>
    </row>
    <row r="139" spans="1:256" s="2" customFormat="1" ht="12.75" hidden="1" customHeight="1" outlineLevel="2">
      <c r="A139" s="14"/>
      <c r="B139" s="14"/>
      <c r="C139" s="27"/>
      <c r="D139" s="413"/>
      <c r="E139" s="262">
        <v>10</v>
      </c>
      <c r="F139" s="372"/>
      <c r="G139" s="269"/>
      <c r="H139" s="271"/>
      <c r="I139" s="271"/>
      <c r="J139" s="271"/>
      <c r="K139" s="271"/>
      <c r="L139" s="271"/>
      <c r="M139" s="271"/>
      <c r="N139" s="271"/>
      <c r="O139" s="271"/>
      <c r="P139" s="270"/>
      <c r="Q139" s="155">
        <f>IF(A5stdlife="n/a","n/a",IF(Q$3&gt;(A5stdlife+$E139),(Input!$P$215*(1+rvanilla)^0.5)-SUM($P139:P139),(Input!$P$215*(1+rvanilla)^0.5)/A5stdlife))</f>
        <v>0</v>
      </c>
      <c r="R139" s="155">
        <f>IF(A5stdlife="n/a","n/a",IF(R$3&gt;(A5stdlife+$E139),(Input!$P$215*(1+rvanilla)^0.5)-SUM($P139:Q139),(Input!$P$215*(1+rvanilla)^0.5)/A5stdlife))</f>
        <v>0</v>
      </c>
      <c r="S139" s="155">
        <f>IF(A5stdlife="n/a","n/a",IF(S$3&gt;(A5stdlife+$E139),(Input!$P$215*(1+rvanilla)^0.5)-SUM($P139:R139),(Input!$P$215*(1+rvanilla)^0.5)/A5stdlife))</f>
        <v>0</v>
      </c>
      <c r="T139" s="155">
        <f>IF(A5stdlife="n/a","n/a",IF(T$3&gt;(A5stdlife+$E139),(Input!$P$215*(1+rvanilla)^0.5)-SUM($P139:S139),(Input!$P$215*(1+rvanilla)^0.5)/A5stdlife))</f>
        <v>0</v>
      </c>
      <c r="U139" s="155">
        <f>IF(A5stdlife="n/a","n/a",IF(U$3&gt;(A5stdlife+$E139),(Input!$P$215*(1+rvanilla)^0.5)-SUM($P139:T139),(Input!$P$215*(1+rvanilla)^0.5)/A5stdlife))</f>
        <v>0</v>
      </c>
      <c r="V139" s="155">
        <f>IF(A5stdlife="n/a","n/a",IF(V$3&gt;(A5stdlife+$E139),(Input!$P$215*(1+rvanilla)^0.5)-SUM($P139:U139),(Input!$P$215*(1+rvanilla)^0.5)/A5stdlife))</f>
        <v>0</v>
      </c>
      <c r="W139" s="155">
        <f>IF(A5stdlife="n/a","n/a",IF(W$3&gt;(A5stdlife+$E139),(Input!$P$215*(1+rvanilla)^0.5)-SUM($P139:V139),(Input!$P$215*(1+rvanilla)^0.5)/A5stdlife))</f>
        <v>0</v>
      </c>
      <c r="X139" s="155">
        <f>IF(A5stdlife="n/a","n/a",IF(X$3&gt;(A5stdlife+$E139),(Input!$P$215*(1+rvanilla)^0.5)-SUM($P139:W139),(Input!$P$215*(1+rvanilla)^0.5)/A5stdlife))</f>
        <v>0</v>
      </c>
      <c r="Y139" s="155">
        <f>IF(A5stdlife="n/a","n/a",IF(Y$3&gt;(A5stdlife+$E139),(Input!$P$215*(1+rvanilla)^0.5)-SUM($P139:X139),(Input!$P$215*(1+rvanilla)^0.5)/A5stdlife))</f>
        <v>0</v>
      </c>
      <c r="Z139" s="155">
        <f>IF(A5stdlife="n/a","n/a",IF(Z$3&gt;(A5stdlife+$E139),(Input!$P$215*(1+rvanilla)^0.5)-SUM($P139:Y139),(Input!$P$215*(1+rvanilla)^0.5)/A5stdlife))</f>
        <v>0</v>
      </c>
      <c r="AA139" s="155">
        <f>IF(A5stdlife="n/a","n/a",IF(AA$3&gt;(A5stdlife+$E139),(Input!$P$215*(1+rvanilla)^0.5)-SUM($P139:Z139),(Input!$P$215*(1+rvanilla)^0.5)/A5stdlife))</f>
        <v>0</v>
      </c>
      <c r="AB139" s="155">
        <f>IF(A5stdlife="n/a","n/a",IF(AB$3&gt;(A5stdlife+$E139),(Input!$P$215*(1+rvanilla)^0.5)-SUM($P139:AA139),(Input!$P$215*(1+rvanilla)^0.5)/A5stdlife))</f>
        <v>0</v>
      </c>
      <c r="AC139" s="155">
        <f>IF(A5stdlife="n/a","n/a",IF(AC$3&gt;(A5stdlife+$E139),(Input!$P$215*(1+rvanilla)^0.5)-SUM($P139:AB139),(Input!$P$215*(1+rvanilla)^0.5)/A5stdlife))</f>
        <v>0</v>
      </c>
      <c r="AD139" s="155">
        <f>IF(A5stdlife="n/a","n/a",IF(AD$3&gt;(A5stdlife+$E139),(Input!$P$215*(1+rvanilla)^0.5)-SUM($P139:AC139),(Input!$P$215*(1+rvanilla)^0.5)/A5stdlife))</f>
        <v>0</v>
      </c>
      <c r="AE139" s="155">
        <f>IF(A5stdlife="n/a","n/a",IF(AE$3&gt;(A5stdlife+$E139),(Input!$P$215*(1+rvanilla)^0.5)-SUM($P139:AD139),(Input!$P$215*(1+rvanilla)^0.5)/A5stdlife))</f>
        <v>0</v>
      </c>
      <c r="AF139" s="155">
        <f>IF(A5stdlife="n/a","n/a",IF(AF$3&gt;(A5stdlife+$E139),(Input!$P$215*(1+rvanilla)^0.5)-SUM($P139:AE139),(Input!$P$215*(1+rvanilla)^0.5)/A5stdlife))</f>
        <v>0</v>
      </c>
      <c r="AG139" s="155">
        <f>IF(A5stdlife="n/a","n/a",IF(AG$3&gt;(A5stdlife+$E139),(Input!$P$215*(1+rvanilla)^0.5)-SUM($P139:AF139),(Input!$P$215*(1+rvanilla)^0.5)/A5stdlife))</f>
        <v>0</v>
      </c>
      <c r="AH139" s="155">
        <f>IF(A5stdlife="n/a","n/a",IF(AH$3&gt;(A5stdlife+$E139),(Input!$P$215*(1+rvanilla)^0.5)-SUM($P139:AG139),(Input!$P$215*(1+rvanilla)^0.5)/A5stdlife))</f>
        <v>0</v>
      </c>
      <c r="AI139" s="155">
        <f>IF(A5stdlife="n/a","n/a",IF(AI$3&gt;(A5stdlife+$E139),(Input!$P$215*(1+rvanilla)^0.5)-SUM($P139:AH139),(Input!$P$215*(1+rvanilla)^0.5)/A5stdlife))</f>
        <v>0</v>
      </c>
      <c r="AJ139" s="155">
        <f>IF(A5stdlife="n/a","n/a",IF(AJ$3&gt;(A5stdlife+$E139),(Input!$P$215*(1+rvanilla)^0.5)-SUM($P139:AI139),(Input!$P$215*(1+rvanilla)^0.5)/A5stdlife))</f>
        <v>0</v>
      </c>
      <c r="AK139" s="155">
        <f>IF(A5stdlife="n/a","n/a",IF(AK$3&gt;(A5stdlife+$E139),(Input!$P$215*(1+rvanilla)^0.5)-SUM($P139:AJ139),(Input!$P$215*(1+rvanilla)^0.5)/A5stdlife))</f>
        <v>0</v>
      </c>
      <c r="AL139" s="155">
        <f>IF(A5stdlife="n/a","n/a",IF(AL$3&gt;(A5stdlife+$E139),(Input!$P$215*(1+rvanilla)^0.5)-SUM($P139:AK139),(Input!$P$215*(1+rvanilla)^0.5)/A5stdlife))</f>
        <v>0</v>
      </c>
      <c r="AM139" s="155">
        <f>IF(A5stdlife="n/a","n/a",IF(AM$3&gt;(A5stdlife+$E139),(Input!$P$215*(1+rvanilla)^0.5)-SUM($P139:AL139),(Input!$P$215*(1+rvanilla)^0.5)/A5stdlife))</f>
        <v>0</v>
      </c>
      <c r="AN139" s="155">
        <f>IF(A5stdlife="n/a","n/a",IF(AN$3&gt;(A5stdlife+$E139),(Input!$P$215*(1+rvanilla)^0.5)-SUM($P139:AM139),(Input!$P$215*(1+rvanilla)^0.5)/A5stdlife))</f>
        <v>0</v>
      </c>
      <c r="AO139" s="155">
        <f>IF(A5stdlife="n/a","n/a",IF(AO$3&gt;(A5stdlife+$E139),(Input!$P$215*(1+rvanilla)^0.5)-SUM($P139:AN139),(Input!$P$215*(1+rvanilla)^0.5)/A5stdlife))</f>
        <v>0</v>
      </c>
      <c r="AP139" s="155">
        <f>IF(A5stdlife="n/a","n/a",IF(AP$3&gt;(A5stdlife+$E139),(Input!$P$215*(1+rvanilla)^0.5)-SUM($P139:AO139),(Input!$P$215*(1+rvanilla)^0.5)/A5stdlife))</f>
        <v>0</v>
      </c>
      <c r="AQ139" s="155">
        <f>IF(A5stdlife="n/a","n/a",IF(AQ$3&gt;(A5stdlife+$E139),(Input!$P$215*(1+rvanilla)^0.5)-SUM($P139:AP139),(Input!$P$215*(1+rvanilla)^0.5)/A5stdlife))</f>
        <v>0</v>
      </c>
      <c r="AR139" s="155">
        <f>IF(A5stdlife="n/a","n/a",IF(AR$3&gt;(A5stdlife+$E139),(Input!$P$215*(1+rvanilla)^0.5)-SUM($P139:AQ139),(Input!$P$215*(1+rvanilla)^0.5)/A5stdlife))</f>
        <v>0</v>
      </c>
      <c r="AS139" s="155">
        <f>IF(A5stdlife="n/a","n/a",IF(AS$3&gt;(A5stdlife+$E139),(Input!$P$215*(1+rvanilla)^0.5)-SUM($P139:AR139),(Input!$P$215*(1+rvanilla)^0.5)/A5stdlife))</f>
        <v>0</v>
      </c>
      <c r="AT139" s="155">
        <f>IF(A5stdlife="n/a","n/a",IF(AT$3&gt;(A5stdlife+$E139),(Input!$P$215*(1+rvanilla)^0.5)-SUM($P139:AS139),(Input!$P$215*(1+rvanilla)^0.5)/A5stdlife))</f>
        <v>0</v>
      </c>
      <c r="AU139" s="155">
        <f>IF(A5stdlife="n/a","n/a",IF(AU$3&gt;(A5stdlife+$E139),(Input!$P$215*(1+rvanilla)^0.5)-SUM($P139:AT139),(Input!$P$215*(1+rvanilla)^0.5)/A5stdlife))</f>
        <v>0</v>
      </c>
      <c r="AV139" s="155">
        <f>IF(A5stdlife="n/a","n/a",IF(AV$3&gt;(A5stdlife+$E139),(Input!$P$215*(1+rvanilla)^0.5)-SUM($P139:AU139),(Input!$P$215*(1+rvanilla)^0.5)/A5stdlife))</f>
        <v>0</v>
      </c>
      <c r="AW139" s="155">
        <f>IF(A5stdlife="n/a","n/a",IF(AW$3&gt;(A5stdlife+$E139),(Input!$P$215*(1+rvanilla)^0.5)-SUM($P139:AV139),(Input!$P$215*(1+rvanilla)^0.5)/A5stdlife))</f>
        <v>0</v>
      </c>
      <c r="AX139" s="155">
        <f>IF(A5stdlife="n/a","n/a",IF(AX$3&gt;(A5stdlife+$E139),(Input!$P$215*(1+rvanilla)^0.5)-SUM($P139:AW139),(Input!$P$215*(1+rvanilla)^0.5)/A5stdlife))</f>
        <v>0</v>
      </c>
      <c r="AY139" s="155">
        <f>IF(A5stdlife="n/a","n/a",IF(AY$3&gt;(A5stdlife+$E139),(Input!$P$215*(1+rvanilla)^0.5)-SUM($P139:AX139),(Input!$P$215*(1+rvanilla)^0.5)/A5stdlife))</f>
        <v>0</v>
      </c>
      <c r="AZ139" s="155">
        <f>IF(A5stdlife="n/a","n/a",IF(AZ$3&gt;(A5stdlife+$E139),(Input!$P$215*(1+rvanilla)^0.5)-SUM($P139:AY139),(Input!$P$215*(1+rvanilla)^0.5)/A5stdlife))</f>
        <v>0</v>
      </c>
      <c r="BA139" s="155">
        <f>IF(A5stdlife="n/a","n/a",IF(BA$3&gt;(A5stdlife+$E139),(Input!$P$215*(1+rvanilla)^0.5)-SUM($P139:AZ139),(Input!$P$215*(1+rvanilla)^0.5)/A5stdlife))</f>
        <v>0</v>
      </c>
      <c r="BB139" s="155">
        <f>IF(A5stdlife="n/a","n/a",IF(BB$3&gt;(A5stdlife+$E139),(Input!$P$215*(1+rvanilla)^0.5)-SUM($P139:BA139),(Input!$P$215*(1+rvanilla)^0.5)/A5stdlife))</f>
        <v>0</v>
      </c>
      <c r="BC139" s="155">
        <f>IF(A5stdlife="n/a","n/a",IF(BC$3&gt;(A5stdlife+$E139),(Input!$P$215*(1+rvanilla)^0.5)-SUM($P139:BB139),(Input!$P$215*(1+rvanilla)^0.5)/A5stdlife))</f>
        <v>0</v>
      </c>
      <c r="BD139" s="155">
        <f>IF(A5stdlife="n/a","n/a",IF(BD$3&gt;(A5stdlife+$E139),(Input!$P$215*(1+rvanilla)^0.5)-SUM($P139:BC139),(Input!$P$215*(1+rvanilla)^0.5)/A5stdlife))</f>
        <v>0</v>
      </c>
      <c r="BE139" s="155">
        <f>IF(A5stdlife="n/a","n/a",IF(BE$3&gt;(A5stdlife+$E139),(Input!$P$215*(1+rvanilla)^0.5)-SUM($P139:BD139),(Input!$P$215*(1+rvanilla)^0.5)/A5stdlife))</f>
        <v>0</v>
      </c>
      <c r="BF139" s="155">
        <f>IF(A5stdlife="n/a","n/a",IF(BF$3&gt;(A5stdlife+$E139),(Input!$P$215*(1+rvanilla)^0.5)-SUM($P139:BE139),(Input!$P$215*(1+rvanilla)^0.5)/A5stdlife))</f>
        <v>0</v>
      </c>
      <c r="BG139" s="155">
        <f>IF(A5stdlife="n/a","n/a",IF(BG$3&gt;(A5stdlife+$E139),(Input!$P$215*(1+rvanilla)^0.5)-SUM($P139:BF139),(Input!$P$215*(1+rvanilla)^0.5)/A5stdlife))</f>
        <v>0</v>
      </c>
      <c r="BH139" s="155">
        <f>IF(A5stdlife="n/a","n/a",IF(BH$3&gt;(A5stdlife+$E139),(Input!$P$215*(1+rvanilla)^0.5)-SUM($P139:BG139),(Input!$P$215*(1+rvanilla)^0.5)/A5stdlife))</f>
        <v>0</v>
      </c>
      <c r="BI139" s="155">
        <f>IF(A5stdlife="n/a","n/a",IF(BI$3&gt;(A5stdlife+$E139),(Input!$P$215*(1+rvanilla)^0.5)-SUM($P139:BH139),(Input!$P$215*(1+rvanilla)^0.5)/A5stdlife))</f>
        <v>0</v>
      </c>
      <c r="BJ139" s="14"/>
      <c r="BK139" s="14"/>
      <c r="BL139" s="14"/>
      <c r="BM139" s="14"/>
      <c r="BN139" s="14"/>
      <c r="BO139" s="14"/>
      <c r="BP139" s="14"/>
      <c r="BQ139" s="14"/>
      <c r="BR139" s="14"/>
      <c r="BS139" s="14"/>
      <c r="BT139" s="14"/>
      <c r="BU139" s="14"/>
      <c r="BV139" s="14"/>
      <c r="BW139" s="14"/>
      <c r="BX139" s="14"/>
      <c r="BY139" s="14"/>
      <c r="BZ139" s="14"/>
      <c r="CA139" s="410"/>
      <c r="CB139" s="410"/>
      <c r="CC139" s="410"/>
      <c r="CD139" s="410"/>
      <c r="CE139" s="410"/>
      <c r="CF139" s="410"/>
      <c r="CG139" s="410"/>
      <c r="CH139" s="410"/>
      <c r="CI139" s="410"/>
      <c r="CJ139" s="410"/>
      <c r="CK139" s="410"/>
      <c r="CL139" s="410"/>
      <c r="CM139" s="410"/>
      <c r="CN139" s="410"/>
      <c r="CO139" s="410"/>
      <c r="CP139" s="410"/>
      <c r="CQ139" s="410"/>
      <c r="CR139" s="410"/>
      <c r="CS139" s="410"/>
      <c r="CT139" s="410"/>
      <c r="CU139" s="410"/>
      <c r="CV139" s="410"/>
      <c r="CW139" s="410"/>
      <c r="CX139" s="410"/>
      <c r="CY139" s="410"/>
      <c r="CZ139" s="410"/>
      <c r="DA139" s="410"/>
      <c r="DB139" s="410"/>
      <c r="DC139" s="410"/>
      <c r="DD139" s="410"/>
      <c r="DE139" s="410"/>
      <c r="DF139" s="410"/>
      <c r="DG139" s="410"/>
      <c r="DH139" s="410"/>
      <c r="DI139" s="410"/>
      <c r="DJ139" s="410"/>
      <c r="DK139" s="410"/>
      <c r="DL139" s="410"/>
      <c r="DM139" s="410"/>
      <c r="DN139" s="410"/>
      <c r="DO139" s="410"/>
      <c r="DP139" s="410"/>
      <c r="DQ139" s="410"/>
      <c r="DR139" s="410"/>
      <c r="DS139" s="410"/>
      <c r="DT139" s="410"/>
      <c r="DU139" s="410"/>
      <c r="DV139" s="410"/>
      <c r="DW139" s="410"/>
      <c r="DX139" s="410"/>
      <c r="DY139" s="410"/>
      <c r="DZ139" s="410"/>
      <c r="EA139" s="410"/>
      <c r="EB139" s="410"/>
      <c r="EC139" s="410"/>
      <c r="ED139" s="410"/>
      <c r="EE139" s="410"/>
      <c r="EF139" s="410"/>
      <c r="EG139" s="410"/>
      <c r="EH139" s="410"/>
      <c r="EI139" s="410"/>
      <c r="EJ139" s="410"/>
      <c r="EK139" s="410"/>
      <c r="EL139" s="410"/>
      <c r="EM139" s="410"/>
      <c r="EN139" s="410"/>
      <c r="EO139" s="410"/>
      <c r="EP139" s="410"/>
      <c r="EQ139" s="410"/>
      <c r="ER139" s="410"/>
      <c r="ES139" s="410"/>
      <c r="ET139" s="410"/>
      <c r="EU139" s="410"/>
      <c r="EV139" s="410"/>
      <c r="EW139" s="410"/>
      <c r="EX139" s="410"/>
      <c r="EY139" s="410"/>
      <c r="EZ139" s="410"/>
      <c r="FA139" s="410"/>
      <c r="FB139" s="410"/>
      <c r="FC139" s="410"/>
      <c r="FD139" s="410"/>
      <c r="FE139" s="410"/>
      <c r="FF139" s="410"/>
      <c r="FG139" s="410"/>
      <c r="FH139" s="410"/>
      <c r="FI139" s="410"/>
      <c r="FJ139" s="410"/>
      <c r="FK139" s="410"/>
      <c r="FL139" s="410"/>
      <c r="FM139" s="410"/>
      <c r="FN139" s="410"/>
      <c r="FO139" s="410"/>
      <c r="FP139" s="410"/>
      <c r="FQ139" s="410"/>
      <c r="FR139" s="410"/>
      <c r="FS139" s="410"/>
      <c r="FT139" s="410"/>
      <c r="FU139" s="410"/>
      <c r="FV139" s="410"/>
      <c r="FW139" s="410"/>
      <c r="FX139" s="410"/>
      <c r="FY139" s="410"/>
      <c r="FZ139" s="410"/>
      <c r="GA139" s="410"/>
      <c r="GB139" s="410"/>
      <c r="GC139" s="410"/>
      <c r="GD139" s="410"/>
      <c r="GE139" s="410"/>
      <c r="GF139" s="410"/>
      <c r="GG139" s="410"/>
      <c r="GH139" s="410"/>
      <c r="GI139" s="410"/>
      <c r="GJ139" s="410"/>
      <c r="GK139" s="410"/>
      <c r="GL139" s="410"/>
      <c r="GM139" s="410"/>
      <c r="GN139" s="410"/>
      <c r="GO139" s="410"/>
      <c r="GP139" s="410"/>
      <c r="GQ139" s="410"/>
      <c r="GR139" s="410"/>
      <c r="GS139" s="410"/>
      <c r="GT139" s="410"/>
      <c r="GU139" s="410"/>
      <c r="GV139" s="410"/>
      <c r="GW139" s="410"/>
      <c r="GX139" s="410"/>
      <c r="GY139" s="410"/>
      <c r="GZ139" s="410"/>
      <c r="HA139" s="410"/>
      <c r="HB139" s="410"/>
      <c r="HC139" s="410"/>
      <c r="HD139" s="410"/>
      <c r="HE139" s="410"/>
      <c r="HF139" s="410"/>
      <c r="HG139" s="410"/>
      <c r="HH139" s="410"/>
      <c r="HI139" s="410"/>
      <c r="HJ139" s="410"/>
      <c r="HK139" s="410"/>
      <c r="HL139" s="410"/>
      <c r="HM139" s="410"/>
      <c r="HN139" s="410"/>
      <c r="HO139" s="410"/>
      <c r="HP139" s="410"/>
      <c r="HQ139" s="410"/>
      <c r="HR139" s="410"/>
      <c r="HS139" s="410"/>
      <c r="HT139" s="410"/>
      <c r="HU139" s="410"/>
      <c r="HV139" s="410"/>
      <c r="HW139" s="410"/>
      <c r="HX139" s="410"/>
      <c r="HY139" s="410"/>
      <c r="HZ139" s="410"/>
      <c r="IA139" s="410"/>
      <c r="IB139" s="410"/>
      <c r="IC139" s="410"/>
      <c r="ID139" s="410"/>
      <c r="IE139" s="410"/>
      <c r="IF139" s="410"/>
      <c r="IG139" s="410"/>
      <c r="IH139" s="410"/>
      <c r="II139" s="410"/>
      <c r="IJ139" s="410"/>
      <c r="IK139" s="410"/>
      <c r="IL139" s="410"/>
      <c r="IM139" s="410"/>
      <c r="IN139" s="410"/>
      <c r="IO139" s="410"/>
      <c r="IP139" s="410"/>
      <c r="IQ139" s="410"/>
      <c r="IR139" s="410"/>
      <c r="IS139" s="410"/>
      <c r="IT139" s="410"/>
      <c r="IU139" s="410"/>
      <c r="IV139" s="410"/>
    </row>
    <row r="140" spans="1:256" s="2" customFormat="1" ht="12.75" hidden="1" customHeight="1" outlineLevel="1" collapsed="1">
      <c r="A140" s="14"/>
      <c r="B140" s="14"/>
      <c r="C140" s="324" t="str">
        <f>Asset5</f>
        <v>Substations Secondary Systems</v>
      </c>
      <c r="D140" s="14"/>
      <c r="E140" s="14"/>
      <c r="F140" s="366"/>
      <c r="G140" s="365">
        <f t="shared" ref="G140:AL140" si="27">SUM(G128:G139)</f>
        <v>39.389932900432903</v>
      </c>
      <c r="H140" s="365">
        <f t="shared" si="27"/>
        <v>46.328094441314448</v>
      </c>
      <c r="I140" s="365">
        <f t="shared" si="27"/>
        <v>49.899417365789063</v>
      </c>
      <c r="J140" s="365">
        <f t="shared" si="27"/>
        <v>51.6770587995005</v>
      </c>
      <c r="K140" s="365">
        <f t="shared" si="27"/>
        <v>53.078421472002972</v>
      </c>
      <c r="L140" s="365">
        <f t="shared" si="27"/>
        <v>54.6175873573088</v>
      </c>
      <c r="M140" s="365">
        <f t="shared" si="27"/>
        <v>54.6175873573088</v>
      </c>
      <c r="N140" s="365">
        <f t="shared" si="27"/>
        <v>54.6175873573088</v>
      </c>
      <c r="O140" s="365">
        <f t="shared" si="27"/>
        <v>54.6175873573088</v>
      </c>
      <c r="P140" s="365">
        <f t="shared" si="27"/>
        <v>24.681238352979797</v>
      </c>
      <c r="Q140" s="365">
        <f t="shared" si="27"/>
        <v>15.227654456875891</v>
      </c>
      <c r="R140" s="365">
        <f t="shared" si="27"/>
        <v>15.227654456875891</v>
      </c>
      <c r="S140" s="365">
        <f t="shared" si="27"/>
        <v>15.227654456875891</v>
      </c>
      <c r="T140" s="365">
        <f t="shared" si="27"/>
        <v>15.227654456875891</v>
      </c>
      <c r="U140" s="365">
        <f t="shared" si="27"/>
        <v>15.227654456875891</v>
      </c>
      <c r="V140" s="365">
        <f t="shared" si="27"/>
        <v>15.227654456875891</v>
      </c>
      <c r="W140" s="365">
        <f t="shared" si="27"/>
        <v>8.2894929159943924</v>
      </c>
      <c r="X140" s="365">
        <f t="shared" si="27"/>
        <v>4.7181699915197477</v>
      </c>
      <c r="Y140" s="365">
        <f t="shared" si="27"/>
        <v>2.9405285578083022</v>
      </c>
      <c r="Z140" s="365">
        <f t="shared" si="27"/>
        <v>1.5391658853058252</v>
      </c>
      <c r="AA140" s="365">
        <f t="shared" si="27"/>
        <v>3.5527136788005009E-15</v>
      </c>
      <c r="AB140" s="365">
        <f t="shared" si="27"/>
        <v>0</v>
      </c>
      <c r="AC140" s="365">
        <f t="shared" si="27"/>
        <v>0</v>
      </c>
      <c r="AD140" s="365">
        <f t="shared" si="27"/>
        <v>0</v>
      </c>
      <c r="AE140" s="365">
        <f t="shared" si="27"/>
        <v>0</v>
      </c>
      <c r="AF140" s="365">
        <f t="shared" si="27"/>
        <v>0</v>
      </c>
      <c r="AG140" s="365">
        <f t="shared" si="27"/>
        <v>0</v>
      </c>
      <c r="AH140" s="365">
        <f t="shared" si="27"/>
        <v>0</v>
      </c>
      <c r="AI140" s="365">
        <f t="shared" si="27"/>
        <v>0</v>
      </c>
      <c r="AJ140" s="365">
        <f t="shared" si="27"/>
        <v>0</v>
      </c>
      <c r="AK140" s="365">
        <f t="shared" si="27"/>
        <v>0</v>
      </c>
      <c r="AL140" s="365">
        <f t="shared" si="27"/>
        <v>0</v>
      </c>
      <c r="AM140" s="365">
        <f t="shared" ref="AM140:BI140" si="28">SUM(AM128:AM139)</f>
        <v>0</v>
      </c>
      <c r="AN140" s="365">
        <f t="shared" si="28"/>
        <v>0</v>
      </c>
      <c r="AO140" s="365">
        <f t="shared" si="28"/>
        <v>0</v>
      </c>
      <c r="AP140" s="365">
        <f t="shared" si="28"/>
        <v>0</v>
      </c>
      <c r="AQ140" s="365">
        <f t="shared" si="28"/>
        <v>0</v>
      </c>
      <c r="AR140" s="365">
        <f t="shared" si="28"/>
        <v>0</v>
      </c>
      <c r="AS140" s="365">
        <f t="shared" si="28"/>
        <v>0</v>
      </c>
      <c r="AT140" s="365">
        <f t="shared" si="28"/>
        <v>0</v>
      </c>
      <c r="AU140" s="365">
        <f t="shared" si="28"/>
        <v>0</v>
      </c>
      <c r="AV140" s="365">
        <f t="shared" si="28"/>
        <v>0</v>
      </c>
      <c r="AW140" s="365">
        <f t="shared" si="28"/>
        <v>0</v>
      </c>
      <c r="AX140" s="365">
        <f t="shared" si="28"/>
        <v>0</v>
      </c>
      <c r="AY140" s="365">
        <f t="shared" si="28"/>
        <v>0</v>
      </c>
      <c r="AZ140" s="365">
        <f t="shared" si="28"/>
        <v>0</v>
      </c>
      <c r="BA140" s="365">
        <f t="shared" si="28"/>
        <v>0</v>
      </c>
      <c r="BB140" s="365">
        <f t="shared" si="28"/>
        <v>0</v>
      </c>
      <c r="BC140" s="365">
        <f t="shared" si="28"/>
        <v>0</v>
      </c>
      <c r="BD140" s="365">
        <f t="shared" si="28"/>
        <v>0</v>
      </c>
      <c r="BE140" s="365">
        <f t="shared" si="28"/>
        <v>0</v>
      </c>
      <c r="BF140" s="365">
        <f t="shared" si="28"/>
        <v>0</v>
      </c>
      <c r="BG140" s="365">
        <f t="shared" si="28"/>
        <v>0</v>
      </c>
      <c r="BH140" s="365">
        <f t="shared" si="28"/>
        <v>0</v>
      </c>
      <c r="BI140" s="365">
        <f t="shared" si="28"/>
        <v>0</v>
      </c>
      <c r="BJ140" s="14"/>
      <c r="BK140" s="14"/>
      <c r="BL140" s="14"/>
      <c r="BM140" s="14"/>
      <c r="BN140" s="14"/>
      <c r="BO140" s="14"/>
      <c r="BP140" s="14"/>
      <c r="BQ140" s="14"/>
      <c r="BR140" s="14"/>
      <c r="BS140" s="14"/>
      <c r="BT140" s="14"/>
      <c r="BU140" s="14"/>
      <c r="BV140" s="14"/>
      <c r="BW140" s="14"/>
      <c r="BX140" s="14"/>
      <c r="BY140" s="14"/>
      <c r="BZ140" s="14"/>
      <c r="CA140" s="410"/>
      <c r="CB140" s="410"/>
      <c r="CC140" s="410"/>
      <c r="CD140" s="410"/>
      <c r="CE140" s="410"/>
      <c r="CF140" s="410"/>
      <c r="CG140" s="410"/>
      <c r="CH140" s="410"/>
      <c r="CI140" s="410"/>
      <c r="CJ140" s="410"/>
      <c r="CK140" s="410"/>
      <c r="CL140" s="410"/>
      <c r="CM140" s="410"/>
      <c r="CN140" s="410"/>
      <c r="CO140" s="410"/>
      <c r="CP140" s="410"/>
      <c r="CQ140" s="410"/>
      <c r="CR140" s="410"/>
      <c r="CS140" s="410"/>
      <c r="CT140" s="410"/>
      <c r="CU140" s="410"/>
      <c r="CV140" s="410"/>
      <c r="CW140" s="410"/>
      <c r="CX140" s="410"/>
      <c r="CY140" s="410"/>
      <c r="CZ140" s="410"/>
      <c r="DA140" s="410"/>
      <c r="DB140" s="410"/>
      <c r="DC140" s="410"/>
      <c r="DD140" s="410"/>
      <c r="DE140" s="410"/>
      <c r="DF140" s="410"/>
      <c r="DG140" s="410"/>
      <c r="DH140" s="410"/>
      <c r="DI140" s="410"/>
      <c r="DJ140" s="410"/>
      <c r="DK140" s="410"/>
      <c r="DL140" s="410"/>
      <c r="DM140" s="410"/>
      <c r="DN140" s="410"/>
      <c r="DO140" s="410"/>
      <c r="DP140" s="410"/>
      <c r="DQ140" s="410"/>
      <c r="DR140" s="410"/>
      <c r="DS140" s="410"/>
      <c r="DT140" s="410"/>
      <c r="DU140" s="410"/>
      <c r="DV140" s="410"/>
      <c r="DW140" s="410"/>
      <c r="DX140" s="410"/>
      <c r="DY140" s="410"/>
      <c r="DZ140" s="410"/>
      <c r="EA140" s="410"/>
      <c r="EB140" s="410"/>
      <c r="EC140" s="410"/>
      <c r="ED140" s="410"/>
      <c r="EE140" s="410"/>
      <c r="EF140" s="410"/>
      <c r="EG140" s="410"/>
      <c r="EH140" s="410"/>
      <c r="EI140" s="410"/>
      <c r="EJ140" s="410"/>
      <c r="EK140" s="410"/>
      <c r="EL140" s="410"/>
      <c r="EM140" s="410"/>
      <c r="EN140" s="410"/>
      <c r="EO140" s="410"/>
      <c r="EP140" s="410"/>
      <c r="EQ140" s="410"/>
      <c r="ER140" s="410"/>
      <c r="ES140" s="410"/>
      <c r="ET140" s="410"/>
      <c r="EU140" s="410"/>
      <c r="EV140" s="410"/>
      <c r="EW140" s="410"/>
      <c r="EX140" s="410"/>
      <c r="EY140" s="410"/>
      <c r="EZ140" s="410"/>
      <c r="FA140" s="410"/>
      <c r="FB140" s="410"/>
      <c r="FC140" s="410"/>
      <c r="FD140" s="410"/>
      <c r="FE140" s="410"/>
      <c r="FF140" s="410"/>
      <c r="FG140" s="410"/>
      <c r="FH140" s="410"/>
      <c r="FI140" s="410"/>
      <c r="FJ140" s="410"/>
      <c r="FK140" s="410"/>
      <c r="FL140" s="410"/>
      <c r="FM140" s="410"/>
      <c r="FN140" s="410"/>
      <c r="FO140" s="410"/>
      <c r="FP140" s="410"/>
      <c r="FQ140" s="410"/>
      <c r="FR140" s="410"/>
      <c r="FS140" s="410"/>
      <c r="FT140" s="410"/>
      <c r="FU140" s="410"/>
      <c r="FV140" s="410"/>
      <c r="FW140" s="410"/>
      <c r="FX140" s="410"/>
      <c r="FY140" s="410"/>
      <c r="FZ140" s="410"/>
      <c r="GA140" s="410"/>
      <c r="GB140" s="410"/>
      <c r="GC140" s="410"/>
      <c r="GD140" s="410"/>
      <c r="GE140" s="410"/>
      <c r="GF140" s="410"/>
      <c r="GG140" s="410"/>
      <c r="GH140" s="410"/>
      <c r="GI140" s="410"/>
      <c r="GJ140" s="410"/>
      <c r="GK140" s="410"/>
      <c r="GL140" s="410"/>
      <c r="GM140" s="410"/>
      <c r="GN140" s="410"/>
      <c r="GO140" s="410"/>
      <c r="GP140" s="410"/>
      <c r="GQ140" s="410"/>
      <c r="GR140" s="410"/>
      <c r="GS140" s="410"/>
      <c r="GT140" s="410"/>
      <c r="GU140" s="410"/>
      <c r="GV140" s="410"/>
      <c r="GW140" s="410"/>
      <c r="GX140" s="410"/>
      <c r="GY140" s="410"/>
      <c r="GZ140" s="410"/>
      <c r="HA140" s="410"/>
      <c r="HB140" s="410"/>
      <c r="HC140" s="410"/>
      <c r="HD140" s="410"/>
      <c r="HE140" s="410"/>
      <c r="HF140" s="410"/>
      <c r="HG140" s="410"/>
      <c r="HH140" s="410"/>
      <c r="HI140" s="410"/>
      <c r="HJ140" s="410"/>
      <c r="HK140" s="410"/>
      <c r="HL140" s="410"/>
      <c r="HM140" s="410"/>
      <c r="HN140" s="410"/>
      <c r="HO140" s="410"/>
      <c r="HP140" s="410"/>
      <c r="HQ140" s="410"/>
      <c r="HR140" s="410"/>
      <c r="HS140" s="410"/>
      <c r="HT140" s="410"/>
      <c r="HU140" s="410"/>
      <c r="HV140" s="410"/>
      <c r="HW140" s="410"/>
      <c r="HX140" s="410"/>
      <c r="HY140" s="410"/>
      <c r="HZ140" s="410"/>
      <c r="IA140" s="410"/>
      <c r="IB140" s="410"/>
      <c r="IC140" s="410"/>
      <c r="ID140" s="410"/>
      <c r="IE140" s="410"/>
      <c r="IF140" s="410"/>
      <c r="IG140" s="410"/>
      <c r="IH140" s="410"/>
      <c r="II140" s="410"/>
      <c r="IJ140" s="410"/>
      <c r="IK140" s="410"/>
      <c r="IL140" s="410"/>
      <c r="IM140" s="410"/>
      <c r="IN140" s="410"/>
      <c r="IO140" s="410"/>
      <c r="IP140" s="410"/>
      <c r="IQ140" s="410"/>
      <c r="IR140" s="410"/>
      <c r="IS140" s="410"/>
      <c r="IT140" s="410"/>
      <c r="IU140" s="410"/>
      <c r="IV140" s="410"/>
    </row>
    <row r="141" spans="1:256" s="2" customFormat="1" ht="12.75" hidden="1" customHeight="1" outlineLevel="2">
      <c r="A141" s="14"/>
      <c r="B141" s="325" t="str">
        <f>C153</f>
        <v>Communications Other Assets</v>
      </c>
      <c r="C141" s="32"/>
      <c r="D141" s="33" t="s">
        <v>65</v>
      </c>
      <c r="E141" s="32"/>
      <c r="F141" s="371"/>
      <c r="G141" s="154">
        <f>IF(G$3&gt;A6remlife,A6acvalue-SUM($F141:F141),IF(A6remlife="N/A","n/a",A6acvalue/A6remlife))</f>
        <v>7.0977744897959179</v>
      </c>
      <c r="H141" s="154">
        <f>IF(H$3&gt;A6remlife,A6acvalue-SUM($F141:G141),IF(A6remlife="N/A","n/a",A6acvalue/A6remlife))</f>
        <v>7.0977744897959179</v>
      </c>
      <c r="I141" s="154">
        <f>IF(I$3&gt;A6remlife,A6acvalue-SUM($F141:H141),IF(A6remlife="N/A","n/a",A6acvalue/A6remlife))</f>
        <v>7.0977744897959179</v>
      </c>
      <c r="J141" s="154">
        <f>IF(J$3&gt;A6remlife,A6acvalue-SUM($F141:I141),IF(A6remlife="N/A","n/a",A6acvalue/A6remlife))</f>
        <v>7.0977744897959179</v>
      </c>
      <c r="K141" s="154">
        <f>IF(K$3&gt;A6remlife,A6acvalue-SUM($F141:J141),IF(A6remlife="N/A","n/a",A6acvalue/A6remlife))</f>
        <v>7.0977744897959179</v>
      </c>
      <c r="L141" s="154">
        <f>IF(L$3&gt;A6remlife,A6acvalue-SUM($F141:K141),IF(A6remlife="N/A","n/a",A6acvalue/A6remlife))</f>
        <v>7.0977744897959179</v>
      </c>
      <c r="M141" s="154">
        <f>IF(M$3&gt;A6remlife,A6acvalue-SUM($F141:L141),IF(A6remlife="N/A","n/a",A6acvalue/A6remlife))</f>
        <v>7.0977744897959179</v>
      </c>
      <c r="N141" s="154">
        <f>IF(N$3&gt;A6remlife,A6acvalue-SUM($F141:M141),IF(A6remlife="N/A","n/a",A6acvalue/A6remlife))</f>
        <v>7.0977744897959179</v>
      </c>
      <c r="O141" s="154">
        <f>IF(O$3&gt;A6remlife,A6acvalue-SUM($F141:N141),IF(A6remlife="N/A","n/a",A6acvalue/A6remlife))</f>
        <v>7.0977744897959179</v>
      </c>
      <c r="P141" s="154">
        <f>IF(P$3&gt;A6remlife,A6acvalue-SUM($F141:O141),IF(A6remlife="N/A","n/a",A6acvalue/A6remlife))</f>
        <v>5.6782195918367364</v>
      </c>
      <c r="Q141" s="154">
        <f>IF(Q$3&gt;A6remlife,A6acvalue-SUM($F141:P141),IF(A6remlife="N/A","n/a",A6acvalue/A6remlife))</f>
        <v>0</v>
      </c>
      <c r="R141" s="154">
        <f>IF(R$3&gt;A6remlife,A6acvalue-SUM($F141:Q141),IF(A6remlife="N/A","n/a",A6acvalue/A6remlife))</f>
        <v>0</v>
      </c>
      <c r="S141" s="154">
        <f>IF(S$3&gt;A6remlife,A6acvalue-SUM($F141:R141),IF(A6remlife="N/A","n/a",A6acvalue/A6remlife))</f>
        <v>0</v>
      </c>
      <c r="T141" s="154">
        <f>IF(T$3&gt;A6remlife,A6acvalue-SUM($F141:S141),IF(A6remlife="N/A","n/a",A6acvalue/A6remlife))</f>
        <v>0</v>
      </c>
      <c r="U141" s="154">
        <f>IF(U$3&gt;A6remlife,A6acvalue-SUM($F141:T141),IF(A6remlife="N/A","n/a",A6acvalue/A6remlife))</f>
        <v>0</v>
      </c>
      <c r="V141" s="154">
        <f>IF(V$3&gt;A6remlife,A6acvalue-SUM($F141:U141),IF(A6remlife="N/A","n/a",A6acvalue/A6remlife))</f>
        <v>0</v>
      </c>
      <c r="W141" s="154">
        <f>IF(W$3&gt;A6remlife,A6acvalue-SUM($F141:V141),IF(A6remlife="N/A","n/a",A6acvalue/A6remlife))</f>
        <v>0</v>
      </c>
      <c r="X141" s="154">
        <f>IF(X$3&gt;A6remlife,A6acvalue-SUM($F141:W141),IF(A6remlife="N/A","n/a",A6acvalue/A6remlife))</f>
        <v>0</v>
      </c>
      <c r="Y141" s="154">
        <f>IF(Y$3&gt;A6remlife,A6acvalue-SUM($F141:X141),IF(A6remlife="N/A","n/a",A6acvalue/A6remlife))</f>
        <v>0</v>
      </c>
      <c r="Z141" s="154">
        <f>IF(Z$3&gt;A6remlife,A6acvalue-SUM($F141:Y141),IF(A6remlife="N/A","n/a",A6acvalue/A6remlife))</f>
        <v>0</v>
      </c>
      <c r="AA141" s="154">
        <f>IF(AA$3&gt;A6remlife,A6acvalue-SUM($F141:Z141),IF(A6remlife="N/A","n/a",A6acvalue/A6remlife))</f>
        <v>0</v>
      </c>
      <c r="AB141" s="154">
        <f>IF(AB$3&gt;A6remlife,A6acvalue-SUM($F141:AA141),IF(A6remlife="N/A","n/a",A6acvalue/A6remlife))</f>
        <v>0</v>
      </c>
      <c r="AC141" s="154">
        <f>IF(AC$3&gt;A6remlife,A6acvalue-SUM($F141:AB141),IF(A6remlife="N/A","n/a",A6acvalue/A6remlife))</f>
        <v>0</v>
      </c>
      <c r="AD141" s="154">
        <f>IF(AD$3&gt;A6remlife,A6acvalue-SUM($F141:AC141),IF(A6remlife="N/A","n/a",A6acvalue/A6remlife))</f>
        <v>0</v>
      </c>
      <c r="AE141" s="154">
        <f>IF(AE$3&gt;A6remlife,A6acvalue-SUM($F141:AD141),IF(A6remlife="N/A","n/a",A6acvalue/A6remlife))</f>
        <v>0</v>
      </c>
      <c r="AF141" s="154">
        <f>IF(AF$3&gt;A6remlife,A6acvalue-SUM($F141:AE141),IF(A6remlife="N/A","n/a",A6acvalue/A6remlife))</f>
        <v>0</v>
      </c>
      <c r="AG141" s="154">
        <f>IF(AG$3&gt;A6remlife,A6acvalue-SUM($F141:AF141),IF(A6remlife="N/A","n/a",A6acvalue/A6remlife))</f>
        <v>0</v>
      </c>
      <c r="AH141" s="154">
        <f>IF(AH$3&gt;A6remlife,A6acvalue-SUM($F141:AG141),IF(A6remlife="N/A","n/a",A6acvalue/A6remlife))</f>
        <v>0</v>
      </c>
      <c r="AI141" s="154">
        <f>IF(AI$3&gt;A6remlife,A6acvalue-SUM($F141:AH141),IF(A6remlife="N/A","n/a",A6acvalue/A6remlife))</f>
        <v>0</v>
      </c>
      <c r="AJ141" s="154">
        <f>IF(AJ$3&gt;A6remlife,A6acvalue-SUM($F141:AI141),IF(A6remlife="N/A","n/a",A6acvalue/A6remlife))</f>
        <v>0</v>
      </c>
      <c r="AK141" s="154">
        <f>IF(AK$3&gt;A6remlife,A6acvalue-SUM($F141:AJ141),IF(A6remlife="N/A","n/a",A6acvalue/A6remlife))</f>
        <v>0</v>
      </c>
      <c r="AL141" s="154">
        <f>IF(AL$3&gt;A6remlife,A6acvalue-SUM($F141:AK141),IF(A6remlife="N/A","n/a",A6acvalue/A6remlife))</f>
        <v>0</v>
      </c>
      <c r="AM141" s="154">
        <f>IF(AM$3&gt;A6remlife,A6acvalue-SUM($F141:AL141),IF(A6remlife="N/A","n/a",A6acvalue/A6remlife))</f>
        <v>0</v>
      </c>
      <c r="AN141" s="154">
        <f>IF(AN$3&gt;A6remlife,A6acvalue-SUM($F141:AM141),IF(A6remlife="N/A","n/a",A6acvalue/A6remlife))</f>
        <v>0</v>
      </c>
      <c r="AO141" s="154">
        <f>IF(AO$3&gt;A6remlife,A6acvalue-SUM($F141:AN141),IF(A6remlife="N/A","n/a",A6acvalue/A6remlife))</f>
        <v>0</v>
      </c>
      <c r="AP141" s="154">
        <f>IF(AP$3&gt;A6remlife,A6acvalue-SUM($F141:AO141),IF(A6remlife="N/A","n/a",A6acvalue/A6remlife))</f>
        <v>0</v>
      </c>
      <c r="AQ141" s="154">
        <f>IF(AQ$3&gt;A6remlife,A6acvalue-SUM($F141:AP141),IF(A6remlife="N/A","n/a",A6acvalue/A6remlife))</f>
        <v>0</v>
      </c>
      <c r="AR141" s="154">
        <f>IF(AR$3&gt;A6remlife,A6acvalue-SUM($F141:AQ141),IF(A6remlife="N/A","n/a",A6acvalue/A6remlife))</f>
        <v>0</v>
      </c>
      <c r="AS141" s="154">
        <f>IF(AS$3&gt;A6remlife,A6acvalue-SUM($F141:AR141),IF(A6remlife="N/A","n/a",A6acvalue/A6remlife))</f>
        <v>0</v>
      </c>
      <c r="AT141" s="154">
        <f>IF(AT$3&gt;A6remlife,A6acvalue-SUM($F141:AS141),IF(A6remlife="N/A","n/a",A6acvalue/A6remlife))</f>
        <v>0</v>
      </c>
      <c r="AU141" s="154">
        <f>IF(AU$3&gt;A6remlife,A6acvalue-SUM($F141:AT141),IF(A6remlife="N/A","n/a",A6acvalue/A6remlife))</f>
        <v>0</v>
      </c>
      <c r="AV141" s="154">
        <f>IF(AV$3&gt;A6remlife,A6acvalue-SUM($F141:AU141),IF(A6remlife="N/A","n/a",A6acvalue/A6remlife))</f>
        <v>0</v>
      </c>
      <c r="AW141" s="154">
        <f>IF(AW$3&gt;A6remlife,A6acvalue-SUM($F141:AV141),IF(A6remlife="N/A","n/a",A6acvalue/A6remlife))</f>
        <v>0</v>
      </c>
      <c r="AX141" s="154">
        <f>IF(AX$3&gt;A6remlife,A6acvalue-SUM($F141:AW141),IF(A6remlife="N/A","n/a",A6acvalue/A6remlife))</f>
        <v>0</v>
      </c>
      <c r="AY141" s="154">
        <f>IF(AY$3&gt;A6remlife,A6acvalue-SUM($F141:AX141),IF(A6remlife="N/A","n/a",A6acvalue/A6remlife))</f>
        <v>0</v>
      </c>
      <c r="AZ141" s="154">
        <f>IF(AZ$3&gt;A6remlife,A6acvalue-SUM($F141:AY141),IF(A6remlife="N/A","n/a",A6acvalue/A6remlife))</f>
        <v>0</v>
      </c>
      <c r="BA141" s="154">
        <f>IF(BA$3&gt;A6remlife,A6acvalue-SUM($F141:AZ141),IF(A6remlife="N/A","n/a",A6acvalue/A6remlife))</f>
        <v>0</v>
      </c>
      <c r="BB141" s="154">
        <f>IF(BB$3&gt;A6remlife,A6acvalue-SUM($F141:BA141),IF(A6remlife="N/A","n/a",A6acvalue/A6remlife))</f>
        <v>0</v>
      </c>
      <c r="BC141" s="154">
        <f>IF(BC$3&gt;A6remlife,A6acvalue-SUM($F141:BB141),IF(A6remlife="N/A","n/a",A6acvalue/A6remlife))</f>
        <v>0</v>
      </c>
      <c r="BD141" s="154">
        <f>IF(BD$3&gt;A6remlife,A6acvalue-SUM($F141:BC141),IF(A6remlife="N/A","n/a",A6acvalue/A6remlife))</f>
        <v>0</v>
      </c>
      <c r="BE141" s="154">
        <f>IF(BE$3&gt;A6remlife,A6acvalue-SUM($F141:BD141),IF(A6remlife="N/A","n/a",A6acvalue/A6remlife))</f>
        <v>0</v>
      </c>
      <c r="BF141" s="154">
        <f>IF(BF$3&gt;A6remlife,A6acvalue-SUM($F141:BE141),IF(A6remlife="N/A","n/a",A6acvalue/A6remlife))</f>
        <v>0</v>
      </c>
      <c r="BG141" s="154">
        <f>IF(BG$3&gt;A6remlife,A6acvalue-SUM($F141:BF141),IF(A6remlife="N/A","n/a",A6acvalue/A6remlife))</f>
        <v>0</v>
      </c>
      <c r="BH141" s="154">
        <f>IF(BH$3&gt;A6remlife,A6acvalue-SUM($F141:BG141),IF(A6remlife="N/A","n/a",A6acvalue/A6remlife))</f>
        <v>0</v>
      </c>
      <c r="BI141" s="154">
        <f>IF(BI$3&gt;A6remlife,A6acvalue-SUM($F141:BH141),IF(A6remlife="N/A","n/a",A6acvalue/A6remlife))</f>
        <v>0</v>
      </c>
      <c r="BJ141" s="14"/>
      <c r="BK141" s="14"/>
      <c r="BL141" s="14"/>
      <c r="BM141" s="14"/>
      <c r="BN141" s="14"/>
      <c r="BO141" s="14"/>
      <c r="BP141" s="14"/>
      <c r="BQ141" s="14"/>
      <c r="BR141" s="14"/>
      <c r="BS141" s="14"/>
      <c r="BT141" s="14"/>
      <c r="BU141" s="14"/>
      <c r="BV141" s="14"/>
      <c r="BW141" s="14"/>
      <c r="BX141" s="14"/>
      <c r="BY141" s="14"/>
      <c r="BZ141" s="14"/>
      <c r="CA141" s="410"/>
      <c r="CB141" s="410"/>
      <c r="CC141" s="410"/>
      <c r="CD141" s="410"/>
      <c r="CE141" s="410"/>
      <c r="CF141" s="410"/>
      <c r="CG141" s="410"/>
      <c r="CH141" s="410"/>
      <c r="CI141" s="410"/>
      <c r="CJ141" s="410"/>
      <c r="CK141" s="410"/>
      <c r="CL141" s="410"/>
      <c r="CM141" s="410"/>
      <c r="CN141" s="410"/>
      <c r="CO141" s="410"/>
      <c r="CP141" s="410"/>
      <c r="CQ141" s="410"/>
      <c r="CR141" s="410"/>
      <c r="CS141" s="410"/>
      <c r="CT141" s="410"/>
      <c r="CU141" s="410"/>
      <c r="CV141" s="410"/>
      <c r="CW141" s="410"/>
      <c r="CX141" s="410"/>
      <c r="CY141" s="410"/>
      <c r="CZ141" s="410"/>
      <c r="DA141" s="410"/>
      <c r="DB141" s="410"/>
      <c r="DC141" s="410"/>
      <c r="DD141" s="410"/>
      <c r="DE141" s="410"/>
      <c r="DF141" s="410"/>
      <c r="DG141" s="410"/>
      <c r="DH141" s="410"/>
      <c r="DI141" s="410"/>
      <c r="DJ141" s="410"/>
      <c r="DK141" s="410"/>
      <c r="DL141" s="410"/>
      <c r="DM141" s="410"/>
      <c r="DN141" s="410"/>
      <c r="DO141" s="410"/>
      <c r="DP141" s="410"/>
      <c r="DQ141" s="410"/>
      <c r="DR141" s="410"/>
      <c r="DS141" s="410"/>
      <c r="DT141" s="410"/>
      <c r="DU141" s="410"/>
      <c r="DV141" s="410"/>
      <c r="DW141" s="410"/>
      <c r="DX141" s="410"/>
      <c r="DY141" s="410"/>
      <c r="DZ141" s="410"/>
      <c r="EA141" s="410"/>
      <c r="EB141" s="410"/>
      <c r="EC141" s="410"/>
      <c r="ED141" s="410"/>
      <c r="EE141" s="410"/>
      <c r="EF141" s="410"/>
      <c r="EG141" s="410"/>
      <c r="EH141" s="410"/>
      <c r="EI141" s="410"/>
      <c r="EJ141" s="410"/>
      <c r="EK141" s="410"/>
      <c r="EL141" s="410"/>
      <c r="EM141" s="410"/>
      <c r="EN141" s="410"/>
      <c r="EO141" s="410"/>
      <c r="EP141" s="410"/>
      <c r="EQ141" s="410"/>
      <c r="ER141" s="410"/>
      <c r="ES141" s="410"/>
      <c r="ET141" s="410"/>
      <c r="EU141" s="410"/>
      <c r="EV141" s="410"/>
      <c r="EW141" s="410"/>
      <c r="EX141" s="410"/>
      <c r="EY141" s="410"/>
      <c r="EZ141" s="410"/>
      <c r="FA141" s="410"/>
      <c r="FB141" s="410"/>
      <c r="FC141" s="410"/>
      <c r="FD141" s="410"/>
      <c r="FE141" s="410"/>
      <c r="FF141" s="410"/>
      <c r="FG141" s="410"/>
      <c r="FH141" s="410"/>
      <c r="FI141" s="410"/>
      <c r="FJ141" s="410"/>
      <c r="FK141" s="410"/>
      <c r="FL141" s="410"/>
      <c r="FM141" s="410"/>
      <c r="FN141" s="410"/>
      <c r="FO141" s="410"/>
      <c r="FP141" s="410"/>
      <c r="FQ141" s="410"/>
      <c r="FR141" s="410"/>
      <c r="FS141" s="410"/>
      <c r="FT141" s="410"/>
      <c r="FU141" s="410"/>
      <c r="FV141" s="410"/>
      <c r="FW141" s="410"/>
      <c r="FX141" s="410"/>
      <c r="FY141" s="410"/>
      <c r="FZ141" s="410"/>
      <c r="GA141" s="410"/>
      <c r="GB141" s="410"/>
      <c r="GC141" s="410"/>
      <c r="GD141" s="410"/>
      <c r="GE141" s="410"/>
      <c r="GF141" s="410"/>
      <c r="GG141" s="410"/>
      <c r="GH141" s="410"/>
      <c r="GI141" s="410"/>
      <c r="GJ141" s="410"/>
      <c r="GK141" s="410"/>
      <c r="GL141" s="410"/>
      <c r="GM141" s="410"/>
      <c r="GN141" s="410"/>
      <c r="GO141" s="410"/>
      <c r="GP141" s="410"/>
      <c r="GQ141" s="410"/>
      <c r="GR141" s="410"/>
      <c r="GS141" s="410"/>
      <c r="GT141" s="410"/>
      <c r="GU141" s="410"/>
      <c r="GV141" s="410"/>
      <c r="GW141" s="410"/>
      <c r="GX141" s="410"/>
      <c r="GY141" s="410"/>
      <c r="GZ141" s="410"/>
      <c r="HA141" s="410"/>
      <c r="HB141" s="410"/>
      <c r="HC141" s="410"/>
      <c r="HD141" s="410"/>
      <c r="HE141" s="410"/>
      <c r="HF141" s="410"/>
      <c r="HG141" s="410"/>
      <c r="HH141" s="410"/>
      <c r="HI141" s="410"/>
      <c r="HJ141" s="410"/>
      <c r="HK141" s="410"/>
      <c r="HL141" s="410"/>
      <c r="HM141" s="410"/>
      <c r="HN141" s="410"/>
      <c r="HO141" s="410"/>
      <c r="HP141" s="410"/>
      <c r="HQ141" s="410"/>
      <c r="HR141" s="410"/>
      <c r="HS141" s="410"/>
      <c r="HT141" s="410"/>
      <c r="HU141" s="410"/>
      <c r="HV141" s="410"/>
      <c r="HW141" s="410"/>
      <c r="HX141" s="410"/>
      <c r="HY141" s="410"/>
      <c r="HZ141" s="410"/>
      <c r="IA141" s="410"/>
      <c r="IB141" s="410"/>
      <c r="IC141" s="410"/>
      <c r="ID141" s="410"/>
      <c r="IE141" s="410"/>
      <c r="IF141" s="410"/>
      <c r="IG141" s="410"/>
      <c r="IH141" s="410"/>
      <c r="II141" s="410"/>
      <c r="IJ141" s="410"/>
      <c r="IK141" s="410"/>
      <c r="IL141" s="410"/>
      <c r="IM141" s="410"/>
      <c r="IN141" s="410"/>
      <c r="IO141" s="410"/>
      <c r="IP141" s="410"/>
      <c r="IQ141" s="410"/>
      <c r="IR141" s="410"/>
      <c r="IS141" s="410"/>
      <c r="IT141" s="410"/>
      <c r="IU141" s="410"/>
      <c r="IV141" s="410"/>
    </row>
    <row r="142" spans="1:256" s="2" customFormat="1" ht="12.75" hidden="1" customHeight="1" outlineLevel="2">
      <c r="A142" s="14"/>
      <c r="B142" s="14"/>
      <c r="C142" s="27"/>
      <c r="D142" s="413" t="s">
        <v>198</v>
      </c>
      <c r="E142" s="261">
        <v>0</v>
      </c>
      <c r="F142" s="372"/>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4"/>
      <c r="BK142" s="14"/>
      <c r="BL142" s="14"/>
      <c r="BM142" s="14"/>
      <c r="BN142" s="14"/>
      <c r="BO142" s="14"/>
      <c r="BP142" s="14"/>
      <c r="BQ142" s="14"/>
      <c r="BR142" s="14"/>
      <c r="BS142" s="14"/>
      <c r="BT142" s="14"/>
      <c r="BU142" s="14"/>
      <c r="BV142" s="14"/>
      <c r="BW142" s="14"/>
      <c r="BX142" s="14"/>
      <c r="BY142" s="14"/>
      <c r="BZ142" s="14"/>
      <c r="CA142" s="410"/>
      <c r="CB142" s="410"/>
      <c r="CC142" s="410"/>
      <c r="CD142" s="410"/>
      <c r="CE142" s="410"/>
      <c r="CF142" s="410"/>
      <c r="CG142" s="410"/>
      <c r="CH142" s="410"/>
      <c r="CI142" s="410"/>
      <c r="CJ142" s="410"/>
      <c r="CK142" s="410"/>
      <c r="CL142" s="410"/>
      <c r="CM142" s="410"/>
      <c r="CN142" s="410"/>
      <c r="CO142" s="410"/>
      <c r="CP142" s="410"/>
      <c r="CQ142" s="410"/>
      <c r="CR142" s="410"/>
      <c r="CS142" s="410"/>
      <c r="CT142" s="410"/>
      <c r="CU142" s="410"/>
      <c r="CV142" s="410"/>
      <c r="CW142" s="410"/>
      <c r="CX142" s="410"/>
      <c r="CY142" s="410"/>
      <c r="CZ142" s="410"/>
      <c r="DA142" s="410"/>
      <c r="DB142" s="410"/>
      <c r="DC142" s="410"/>
      <c r="DD142" s="410"/>
      <c r="DE142" s="410"/>
      <c r="DF142" s="410"/>
      <c r="DG142" s="410"/>
      <c r="DH142" s="410"/>
      <c r="DI142" s="410"/>
      <c r="DJ142" s="410"/>
      <c r="DK142" s="410"/>
      <c r="DL142" s="410"/>
      <c r="DM142" s="410"/>
      <c r="DN142" s="410"/>
      <c r="DO142" s="410"/>
      <c r="DP142" s="410"/>
      <c r="DQ142" s="410"/>
      <c r="DR142" s="410"/>
      <c r="DS142" s="410"/>
      <c r="DT142" s="410"/>
      <c r="DU142" s="410"/>
      <c r="DV142" s="410"/>
      <c r="DW142" s="410"/>
      <c r="DX142" s="410"/>
      <c r="DY142" s="410"/>
      <c r="DZ142" s="410"/>
      <c r="EA142" s="410"/>
      <c r="EB142" s="410"/>
      <c r="EC142" s="410"/>
      <c r="ED142" s="410"/>
      <c r="EE142" s="410"/>
      <c r="EF142" s="410"/>
      <c r="EG142" s="410"/>
      <c r="EH142" s="410"/>
      <c r="EI142" s="410"/>
      <c r="EJ142" s="410"/>
      <c r="EK142" s="410"/>
      <c r="EL142" s="410"/>
      <c r="EM142" s="410"/>
      <c r="EN142" s="410"/>
      <c r="EO142" s="410"/>
      <c r="EP142" s="410"/>
      <c r="EQ142" s="410"/>
      <c r="ER142" s="410"/>
      <c r="ES142" s="410"/>
      <c r="ET142" s="410"/>
      <c r="EU142" s="410"/>
      <c r="EV142" s="410"/>
      <c r="EW142" s="410"/>
      <c r="EX142" s="410"/>
      <c r="EY142" s="410"/>
      <c r="EZ142" s="410"/>
      <c r="FA142" s="410"/>
      <c r="FB142" s="410"/>
      <c r="FC142" s="410"/>
      <c r="FD142" s="410"/>
      <c r="FE142" s="410"/>
      <c r="FF142" s="410"/>
      <c r="FG142" s="410"/>
      <c r="FH142" s="410"/>
      <c r="FI142" s="410"/>
      <c r="FJ142" s="410"/>
      <c r="FK142" s="410"/>
      <c r="FL142" s="410"/>
      <c r="FM142" s="410"/>
      <c r="FN142" s="410"/>
      <c r="FO142" s="410"/>
      <c r="FP142" s="410"/>
      <c r="FQ142" s="410"/>
      <c r="FR142" s="410"/>
      <c r="FS142" s="410"/>
      <c r="FT142" s="410"/>
      <c r="FU142" s="410"/>
      <c r="FV142" s="410"/>
      <c r="FW142" s="410"/>
      <c r="FX142" s="410"/>
      <c r="FY142" s="410"/>
      <c r="FZ142" s="410"/>
      <c r="GA142" s="410"/>
      <c r="GB142" s="410"/>
      <c r="GC142" s="410"/>
      <c r="GD142" s="410"/>
      <c r="GE142" s="410"/>
      <c r="GF142" s="410"/>
      <c r="GG142" s="410"/>
      <c r="GH142" s="410"/>
      <c r="GI142" s="410"/>
      <c r="GJ142" s="410"/>
      <c r="GK142" s="410"/>
      <c r="GL142" s="410"/>
      <c r="GM142" s="410"/>
      <c r="GN142" s="410"/>
      <c r="GO142" s="410"/>
      <c r="GP142" s="410"/>
      <c r="GQ142" s="410"/>
      <c r="GR142" s="410"/>
      <c r="GS142" s="410"/>
      <c r="GT142" s="410"/>
      <c r="GU142" s="410"/>
      <c r="GV142" s="410"/>
      <c r="GW142" s="410"/>
      <c r="GX142" s="410"/>
      <c r="GY142" s="410"/>
      <c r="GZ142" s="410"/>
      <c r="HA142" s="410"/>
      <c r="HB142" s="410"/>
      <c r="HC142" s="410"/>
      <c r="HD142" s="410"/>
      <c r="HE142" s="410"/>
      <c r="HF142" s="410"/>
      <c r="HG142" s="410"/>
      <c r="HH142" s="410"/>
      <c r="HI142" s="410"/>
      <c r="HJ142" s="410"/>
      <c r="HK142" s="410"/>
      <c r="HL142" s="410"/>
      <c r="HM142" s="410"/>
      <c r="HN142" s="410"/>
      <c r="HO142" s="410"/>
      <c r="HP142" s="410"/>
      <c r="HQ142" s="410"/>
      <c r="HR142" s="410"/>
      <c r="HS142" s="410"/>
      <c r="HT142" s="410"/>
      <c r="HU142" s="410"/>
      <c r="HV142" s="410"/>
      <c r="HW142" s="410"/>
      <c r="HX142" s="410"/>
      <c r="HY142" s="410"/>
      <c r="HZ142" s="410"/>
      <c r="IA142" s="410"/>
      <c r="IB142" s="410"/>
      <c r="IC142" s="410"/>
      <c r="ID142" s="410"/>
      <c r="IE142" s="410"/>
      <c r="IF142" s="410"/>
      <c r="IG142" s="410"/>
      <c r="IH142" s="410"/>
      <c r="II142" s="410"/>
      <c r="IJ142" s="410"/>
      <c r="IK142" s="410"/>
      <c r="IL142" s="410"/>
      <c r="IM142" s="410"/>
      <c r="IN142" s="410"/>
      <c r="IO142" s="410"/>
      <c r="IP142" s="410"/>
      <c r="IQ142" s="410"/>
      <c r="IR142" s="410"/>
      <c r="IS142" s="410"/>
      <c r="IT142" s="410"/>
      <c r="IU142" s="410"/>
      <c r="IV142" s="410"/>
    </row>
    <row r="143" spans="1:256" s="2" customFormat="1" ht="12.75" hidden="1" customHeight="1" outlineLevel="2">
      <c r="A143" s="14"/>
      <c r="B143" s="14"/>
      <c r="C143" s="27"/>
      <c r="D143" s="413"/>
      <c r="E143" s="261">
        <v>1</v>
      </c>
      <c r="F143" s="372"/>
      <c r="G143" s="268"/>
      <c r="H143" s="155">
        <f>IF(A6stdlife="n/a","n/a",IF(H$3&gt;(A6stdlife+$E143),(Input!$G$216*(1+rvanilla)^0.5)-SUM($G143:G143),(Input!$G$216*(1+rvanilla)^0.5)/A6stdlife))</f>
        <v>3.1181112795518779</v>
      </c>
      <c r="I143" s="155">
        <f>IF(A6stdlife="n/a","n/a",IF(I$3&gt;(A6stdlife+$E143),(Input!$G$216*(1+rvanilla)^0.5)-SUM($G143:H143),(Input!$G$216*(1+rvanilla)^0.5)/A6stdlife))</f>
        <v>3.1181112795518779</v>
      </c>
      <c r="J143" s="155">
        <f>IF(A6stdlife="n/a","n/a",IF(J$3&gt;(A6stdlife+$E143),(Input!$G$216*(1+rvanilla)^0.5)-SUM($G143:I143),(Input!$G$216*(1+rvanilla)^0.5)/A6stdlife))</f>
        <v>3.1181112795518779</v>
      </c>
      <c r="K143" s="155">
        <f>IF(A6stdlife="n/a","n/a",IF(K$3&gt;(A6stdlife+$E143),(Input!$G$216*(1+rvanilla)^0.5)-SUM($G143:J143),(Input!$G$216*(1+rvanilla)^0.5)/A6stdlife))</f>
        <v>3.1181112795518779</v>
      </c>
      <c r="L143" s="155">
        <f>IF(A6stdlife="n/a","n/a",IF(L$3&gt;(A6stdlife+$E143),(Input!$G$216*(1+rvanilla)^0.5)-SUM($G143:K143),(Input!$G$216*(1+rvanilla)^0.5)/A6stdlife))</f>
        <v>3.1181112795518779</v>
      </c>
      <c r="M143" s="155">
        <f>IF(A6stdlife="n/a","n/a",IF(M$3&gt;(A6stdlife+$E143),(Input!$G$216*(1+rvanilla)^0.5)-SUM($G143:L143),(Input!$G$216*(1+rvanilla)^0.5)/A6stdlife))</f>
        <v>3.1181112795518779</v>
      </c>
      <c r="N143" s="155">
        <f>IF(A6stdlife="n/a","n/a",IF(N$3&gt;(A6stdlife+$E143),(Input!$G$216*(1+rvanilla)^0.5)-SUM($G143:M143),(Input!$G$216*(1+rvanilla)^0.5)/A6stdlife))</f>
        <v>3.1181112795518779</v>
      </c>
      <c r="O143" s="155">
        <f>IF(A6stdlife="n/a","n/a",IF(O$3&gt;(A6stdlife+$E143),(Input!$G$216*(1+rvanilla)^0.5)-SUM($G143:N143),(Input!$G$216*(1+rvanilla)^0.5)/A6stdlife))</f>
        <v>3.1181112795518779</v>
      </c>
      <c r="P143" s="155">
        <f>IF(A6stdlife="n/a","n/a",IF(P$3&gt;(A6stdlife+$E143),(Input!$G$216*(1+rvanilla)^0.5)-SUM($G143:O143),(Input!$G$216*(1+rvanilla)^0.5)/A6stdlife))</f>
        <v>3.1181112795518779</v>
      </c>
      <c r="Q143" s="155">
        <f>IF(A6stdlife="n/a","n/a",IF(Q$3&gt;(A6stdlife+$E143),(Input!$G$216*(1+rvanilla)^0.5)-SUM($G143:P143),(Input!$G$216*(1+rvanilla)^0.5)/A6stdlife))</f>
        <v>3.1181112795518779</v>
      </c>
      <c r="R143" s="155">
        <f>IF(A6stdlife="n/a","n/a",IF(R$3&gt;(A6stdlife+$E143),(Input!$G$216*(1+rvanilla)^0.5)-SUM($G143:Q143),(Input!$G$216*(1+rvanilla)^0.5)/A6stdlife))</f>
        <v>3.1181112795518779</v>
      </c>
      <c r="S143" s="155">
        <f>IF(A6stdlife="n/a","n/a",IF(S$3&gt;(A6stdlife+$E143),(Input!$G$216*(1+rvanilla)^0.5)-SUM($G143:R143),(Input!$G$216*(1+rvanilla)^0.5)/A6stdlife))</f>
        <v>3.1181112795518779</v>
      </c>
      <c r="T143" s="155">
        <f>IF(A6stdlife="n/a","n/a",IF(T$3&gt;(A6stdlife+$E143),(Input!$G$216*(1+rvanilla)^0.5)-SUM($G143:S143),(Input!$G$216*(1+rvanilla)^0.5)/A6stdlife))</f>
        <v>3.1181112795518779</v>
      </c>
      <c r="U143" s="155">
        <f>IF(A6stdlife="n/a","n/a",IF(U$3&gt;(A6stdlife+$E143),(Input!$G$216*(1+rvanilla)^0.5)-SUM($G143:T143),(Input!$G$216*(1+rvanilla)^0.5)/A6stdlife))</f>
        <v>3.1181112795518779</v>
      </c>
      <c r="V143" s="155">
        <f>IF(A6stdlife="n/a","n/a",IF(V$3&gt;(A6stdlife+$E143),(Input!$G$216*(1+rvanilla)^0.5)-SUM($G143:U143),(Input!$G$216*(1+rvanilla)^0.5)/A6stdlife))</f>
        <v>3.1181112795518779</v>
      </c>
      <c r="W143" s="155">
        <f>IF(A6stdlife="n/a","n/a",IF(W$3&gt;(A6stdlife+$E143),(Input!$G$216*(1+rvanilla)^0.5)-SUM($G143:V143),(Input!$G$216*(1+rvanilla)^0.5)/A6stdlife))</f>
        <v>7.1054273576010019E-15</v>
      </c>
      <c r="X143" s="155">
        <f>IF(A6stdlife="n/a","n/a",IF(X$3&gt;(A6stdlife+$E143),(Input!$G$216*(1+rvanilla)^0.5)-SUM($G143:W143),(Input!$G$216*(1+rvanilla)^0.5)/A6stdlife))</f>
        <v>0</v>
      </c>
      <c r="Y143" s="155">
        <f>IF(A6stdlife="n/a","n/a",IF(Y$3&gt;(A6stdlife+$E143),(Input!$G$216*(1+rvanilla)^0.5)-SUM($G143:X143),(Input!$G$216*(1+rvanilla)^0.5)/A6stdlife))</f>
        <v>0</v>
      </c>
      <c r="Z143" s="155">
        <f>IF(A6stdlife="n/a","n/a",IF(Z$3&gt;(A6stdlife+$E143),(Input!$G$216*(1+rvanilla)^0.5)-SUM($G143:Y143),(Input!$G$216*(1+rvanilla)^0.5)/A6stdlife))</f>
        <v>0</v>
      </c>
      <c r="AA143" s="155">
        <f>IF(A6stdlife="n/a","n/a",IF(AA$3&gt;(A6stdlife+$E143),(Input!$G$216*(1+rvanilla)^0.5)-SUM($G143:Z143),(Input!$G$216*(1+rvanilla)^0.5)/A6stdlife))</f>
        <v>0</v>
      </c>
      <c r="AB143" s="155">
        <f>IF(A6stdlife="n/a","n/a",IF(AB$3&gt;(A6stdlife+$E143),(Input!$G$216*(1+rvanilla)^0.5)-SUM($G143:AA143),(Input!$G$216*(1+rvanilla)^0.5)/A6stdlife))</f>
        <v>0</v>
      </c>
      <c r="AC143" s="155">
        <f>IF(A6stdlife="n/a","n/a",IF(AC$3&gt;(A6stdlife+$E143),(Input!$G$216*(1+rvanilla)^0.5)-SUM($G143:AB143),(Input!$G$216*(1+rvanilla)^0.5)/A6stdlife))</f>
        <v>0</v>
      </c>
      <c r="AD143" s="155">
        <f>IF(A6stdlife="n/a","n/a",IF(AD$3&gt;(A6stdlife+$E143),(Input!$G$216*(1+rvanilla)^0.5)-SUM($G143:AC143),(Input!$G$216*(1+rvanilla)^0.5)/A6stdlife))</f>
        <v>0</v>
      </c>
      <c r="AE143" s="155">
        <f>IF(A6stdlife="n/a","n/a",IF(AE$3&gt;(A6stdlife+$E143),(Input!$G$216*(1+rvanilla)^0.5)-SUM($G143:AD143),(Input!$G$216*(1+rvanilla)^0.5)/A6stdlife))</f>
        <v>0</v>
      </c>
      <c r="AF143" s="155">
        <f>IF(A6stdlife="n/a","n/a",IF(AF$3&gt;(A6stdlife+$E143),(Input!$G$216*(1+rvanilla)^0.5)-SUM($G143:AE143),(Input!$G$216*(1+rvanilla)^0.5)/A6stdlife))</f>
        <v>0</v>
      </c>
      <c r="AG143" s="155">
        <f>IF(A6stdlife="n/a","n/a",IF(AG$3&gt;(A6stdlife+$E143),(Input!$G$216*(1+rvanilla)^0.5)-SUM($G143:AF143),(Input!$G$216*(1+rvanilla)^0.5)/A6stdlife))</f>
        <v>0</v>
      </c>
      <c r="AH143" s="155">
        <f>IF(A6stdlife="n/a","n/a",IF(AH$3&gt;(A6stdlife+$E143),(Input!$G$216*(1+rvanilla)^0.5)-SUM($G143:AG143),(Input!$G$216*(1+rvanilla)^0.5)/A6stdlife))</f>
        <v>0</v>
      </c>
      <c r="AI143" s="155">
        <f>IF(A6stdlife="n/a","n/a",IF(AI$3&gt;(A6stdlife+$E143),(Input!$G$216*(1+rvanilla)^0.5)-SUM($G143:AH143),(Input!$G$216*(1+rvanilla)^0.5)/A6stdlife))</f>
        <v>0</v>
      </c>
      <c r="AJ143" s="155">
        <f>IF(A6stdlife="n/a","n/a",IF(AJ$3&gt;(A6stdlife+$E143),(Input!$G$216*(1+rvanilla)^0.5)-SUM($G143:AI143),(Input!$G$216*(1+rvanilla)^0.5)/A6stdlife))</f>
        <v>0</v>
      </c>
      <c r="AK143" s="155">
        <f>IF(A6stdlife="n/a","n/a",IF(AK$3&gt;(A6stdlife+$E143),(Input!$G$216*(1+rvanilla)^0.5)-SUM($G143:AJ143),(Input!$G$216*(1+rvanilla)^0.5)/A6stdlife))</f>
        <v>0</v>
      </c>
      <c r="AL143" s="155">
        <f>IF(A6stdlife="n/a","n/a",IF(AL$3&gt;(A6stdlife+$E143),(Input!$G$216*(1+rvanilla)^0.5)-SUM($G143:AK143),(Input!$G$216*(1+rvanilla)^0.5)/A6stdlife))</f>
        <v>0</v>
      </c>
      <c r="AM143" s="155">
        <f>IF(A6stdlife="n/a","n/a",IF(AM$3&gt;(A6stdlife+$E143),(Input!$G$216*(1+rvanilla)^0.5)-SUM($G143:AL143),(Input!$G$216*(1+rvanilla)^0.5)/A6stdlife))</f>
        <v>0</v>
      </c>
      <c r="AN143" s="155">
        <f>IF(A6stdlife="n/a","n/a",IF(AN$3&gt;(A6stdlife+$E143),(Input!$G$216*(1+rvanilla)^0.5)-SUM($G143:AM143),(Input!$G$216*(1+rvanilla)^0.5)/A6stdlife))</f>
        <v>0</v>
      </c>
      <c r="AO143" s="155">
        <f>IF(A6stdlife="n/a","n/a",IF(AO$3&gt;(A6stdlife+$E143),(Input!$G$216*(1+rvanilla)^0.5)-SUM($G143:AN143),(Input!$G$216*(1+rvanilla)^0.5)/A6stdlife))</f>
        <v>0</v>
      </c>
      <c r="AP143" s="155">
        <f>IF(A6stdlife="n/a","n/a",IF(AP$3&gt;(A6stdlife+$E143),(Input!$G$216*(1+rvanilla)^0.5)-SUM($G143:AO143),(Input!$G$216*(1+rvanilla)^0.5)/A6stdlife))</f>
        <v>0</v>
      </c>
      <c r="AQ143" s="155">
        <f>IF(A6stdlife="n/a","n/a",IF(AQ$3&gt;(A6stdlife+$E143),(Input!$G$216*(1+rvanilla)^0.5)-SUM($G143:AP143),(Input!$G$216*(1+rvanilla)^0.5)/A6stdlife))</f>
        <v>0</v>
      </c>
      <c r="AR143" s="155">
        <f>IF(A6stdlife="n/a","n/a",IF(AR$3&gt;(A6stdlife+$E143),(Input!$G$216*(1+rvanilla)^0.5)-SUM($G143:AQ143),(Input!$G$216*(1+rvanilla)^0.5)/A6stdlife))</f>
        <v>0</v>
      </c>
      <c r="AS143" s="155">
        <f>IF(A6stdlife="n/a","n/a",IF(AS$3&gt;(A6stdlife+$E143),(Input!$G$216*(1+rvanilla)^0.5)-SUM($G143:AR143),(Input!$G$216*(1+rvanilla)^0.5)/A6stdlife))</f>
        <v>0</v>
      </c>
      <c r="AT143" s="155">
        <f>IF(A6stdlife="n/a","n/a",IF(AT$3&gt;(A6stdlife+$E143),(Input!$G$216*(1+rvanilla)^0.5)-SUM($G143:AS143),(Input!$G$216*(1+rvanilla)^0.5)/A6stdlife))</f>
        <v>0</v>
      </c>
      <c r="AU143" s="155">
        <f>IF(A6stdlife="n/a","n/a",IF(AU$3&gt;(A6stdlife+$E143),(Input!$G$216*(1+rvanilla)^0.5)-SUM($G143:AT143),(Input!$G$216*(1+rvanilla)^0.5)/A6stdlife))</f>
        <v>0</v>
      </c>
      <c r="AV143" s="155">
        <f>IF(A6stdlife="n/a","n/a",IF(AV$3&gt;(A6stdlife+$E143),(Input!$G$216*(1+rvanilla)^0.5)-SUM($G143:AU143),(Input!$G$216*(1+rvanilla)^0.5)/A6stdlife))</f>
        <v>0</v>
      </c>
      <c r="AW143" s="155">
        <f>IF(A6stdlife="n/a","n/a",IF(AW$3&gt;(A6stdlife+$E143),(Input!$G$216*(1+rvanilla)^0.5)-SUM($G143:AV143),(Input!$G$216*(1+rvanilla)^0.5)/A6stdlife))</f>
        <v>0</v>
      </c>
      <c r="AX143" s="155">
        <f>IF(A6stdlife="n/a","n/a",IF(AX$3&gt;(A6stdlife+$E143),(Input!$G$216*(1+rvanilla)^0.5)-SUM($G143:AW143),(Input!$G$216*(1+rvanilla)^0.5)/A6stdlife))</f>
        <v>0</v>
      </c>
      <c r="AY143" s="155">
        <f>IF(A6stdlife="n/a","n/a",IF(AY$3&gt;(A6stdlife+$E143),(Input!$G$216*(1+rvanilla)^0.5)-SUM($G143:AX143),(Input!$G$216*(1+rvanilla)^0.5)/A6stdlife))</f>
        <v>0</v>
      </c>
      <c r="AZ143" s="155">
        <f>IF(A6stdlife="n/a","n/a",IF(AZ$3&gt;(A6stdlife+$E143),(Input!$G$216*(1+rvanilla)^0.5)-SUM($G143:AY143),(Input!$G$216*(1+rvanilla)^0.5)/A6stdlife))</f>
        <v>0</v>
      </c>
      <c r="BA143" s="155">
        <f>IF(A6stdlife="n/a","n/a",IF(BA$3&gt;(A6stdlife+$E143),(Input!$G$216*(1+rvanilla)^0.5)-SUM($G143:AZ143),(Input!$G$216*(1+rvanilla)^0.5)/A6stdlife))</f>
        <v>0</v>
      </c>
      <c r="BB143" s="155">
        <f>IF(A6stdlife="n/a","n/a",IF(BB$3&gt;(A6stdlife+$E143),(Input!$G$216*(1+rvanilla)^0.5)-SUM($G143:BA143),(Input!$G$216*(1+rvanilla)^0.5)/A6stdlife))</f>
        <v>0</v>
      </c>
      <c r="BC143" s="155">
        <f>IF(A6stdlife="n/a","n/a",IF(BC$3&gt;(A6stdlife+$E143),(Input!$G$216*(1+rvanilla)^0.5)-SUM($G143:BB143),(Input!$G$216*(1+rvanilla)^0.5)/A6stdlife))</f>
        <v>0</v>
      </c>
      <c r="BD143" s="155">
        <f>IF(A6stdlife="n/a","n/a",IF(BD$3&gt;(A6stdlife+$E143),(Input!$G$216*(1+rvanilla)^0.5)-SUM($G143:BC143),(Input!$G$216*(1+rvanilla)^0.5)/A6stdlife))</f>
        <v>0</v>
      </c>
      <c r="BE143" s="155">
        <f>IF(A6stdlife="n/a","n/a",IF(BE$3&gt;(A6stdlife+$E143),(Input!$G$216*(1+rvanilla)^0.5)-SUM($G143:BD143),(Input!$G$216*(1+rvanilla)^0.5)/A6stdlife))</f>
        <v>0</v>
      </c>
      <c r="BF143" s="155">
        <f>IF(A6stdlife="n/a","n/a",IF(BF$3&gt;(A6stdlife+$E143),(Input!$G$216*(1+rvanilla)^0.5)-SUM($G143:BE143),(Input!$G$216*(1+rvanilla)^0.5)/A6stdlife))</f>
        <v>0</v>
      </c>
      <c r="BG143" s="155">
        <f>IF(A6stdlife="n/a","n/a",IF(BG$3&gt;(A6stdlife+$E143),(Input!$G$216*(1+rvanilla)^0.5)-SUM($G143:BF143),(Input!$G$216*(1+rvanilla)^0.5)/A6stdlife))</f>
        <v>0</v>
      </c>
      <c r="BH143" s="155">
        <f>IF(A6stdlife="n/a","n/a",IF(BH$3&gt;(A6stdlife+$E143),(Input!$G$216*(1+rvanilla)^0.5)-SUM($G143:BG143),(Input!$G$216*(1+rvanilla)^0.5)/A6stdlife))</f>
        <v>0</v>
      </c>
      <c r="BI143" s="155">
        <f>IF(A6stdlife="n/a","n/a",IF(BI$3&gt;(A6stdlife+$E143),(Input!$G$216*(1+rvanilla)^0.5)-SUM($G143:BH143),(Input!$G$216*(1+rvanilla)^0.5)/A6stdlife))</f>
        <v>0</v>
      </c>
      <c r="BJ143" s="14"/>
      <c r="BK143" s="14"/>
      <c r="BL143" s="14"/>
      <c r="BM143" s="14"/>
      <c r="BN143" s="14"/>
      <c r="BO143" s="14"/>
      <c r="BP143" s="14"/>
      <c r="BQ143" s="14"/>
      <c r="BR143" s="14"/>
      <c r="BS143" s="14"/>
      <c r="BT143" s="14"/>
      <c r="BU143" s="14"/>
      <c r="BV143" s="14"/>
      <c r="BW143" s="14"/>
      <c r="BX143" s="14"/>
      <c r="BY143" s="14"/>
      <c r="BZ143" s="14"/>
      <c r="CA143" s="410"/>
      <c r="CB143" s="410"/>
      <c r="CC143" s="410"/>
      <c r="CD143" s="410"/>
      <c r="CE143" s="410"/>
      <c r="CF143" s="410"/>
      <c r="CG143" s="410"/>
      <c r="CH143" s="410"/>
      <c r="CI143" s="410"/>
      <c r="CJ143" s="410"/>
      <c r="CK143" s="410"/>
      <c r="CL143" s="410"/>
      <c r="CM143" s="410"/>
      <c r="CN143" s="410"/>
      <c r="CO143" s="410"/>
      <c r="CP143" s="410"/>
      <c r="CQ143" s="410"/>
      <c r="CR143" s="410"/>
      <c r="CS143" s="410"/>
      <c r="CT143" s="410"/>
      <c r="CU143" s="410"/>
      <c r="CV143" s="410"/>
      <c r="CW143" s="410"/>
      <c r="CX143" s="410"/>
      <c r="CY143" s="410"/>
      <c r="CZ143" s="410"/>
      <c r="DA143" s="410"/>
      <c r="DB143" s="410"/>
      <c r="DC143" s="410"/>
      <c r="DD143" s="410"/>
      <c r="DE143" s="410"/>
      <c r="DF143" s="410"/>
      <c r="DG143" s="410"/>
      <c r="DH143" s="410"/>
      <c r="DI143" s="410"/>
      <c r="DJ143" s="410"/>
      <c r="DK143" s="410"/>
      <c r="DL143" s="410"/>
      <c r="DM143" s="410"/>
      <c r="DN143" s="410"/>
      <c r="DO143" s="410"/>
      <c r="DP143" s="410"/>
      <c r="DQ143" s="410"/>
      <c r="DR143" s="410"/>
      <c r="DS143" s="410"/>
      <c r="DT143" s="410"/>
      <c r="DU143" s="410"/>
      <c r="DV143" s="410"/>
      <c r="DW143" s="410"/>
      <c r="DX143" s="410"/>
      <c r="DY143" s="410"/>
      <c r="DZ143" s="410"/>
      <c r="EA143" s="410"/>
      <c r="EB143" s="410"/>
      <c r="EC143" s="410"/>
      <c r="ED143" s="410"/>
      <c r="EE143" s="410"/>
      <c r="EF143" s="410"/>
      <c r="EG143" s="410"/>
      <c r="EH143" s="410"/>
      <c r="EI143" s="410"/>
      <c r="EJ143" s="410"/>
      <c r="EK143" s="410"/>
      <c r="EL143" s="410"/>
      <c r="EM143" s="410"/>
      <c r="EN143" s="410"/>
      <c r="EO143" s="410"/>
      <c r="EP143" s="410"/>
      <c r="EQ143" s="410"/>
      <c r="ER143" s="410"/>
      <c r="ES143" s="410"/>
      <c r="ET143" s="410"/>
      <c r="EU143" s="410"/>
      <c r="EV143" s="410"/>
      <c r="EW143" s="410"/>
      <c r="EX143" s="410"/>
      <c r="EY143" s="410"/>
      <c r="EZ143" s="410"/>
      <c r="FA143" s="410"/>
      <c r="FB143" s="410"/>
      <c r="FC143" s="410"/>
      <c r="FD143" s="410"/>
      <c r="FE143" s="410"/>
      <c r="FF143" s="410"/>
      <c r="FG143" s="410"/>
      <c r="FH143" s="410"/>
      <c r="FI143" s="410"/>
      <c r="FJ143" s="410"/>
      <c r="FK143" s="410"/>
      <c r="FL143" s="410"/>
      <c r="FM143" s="410"/>
      <c r="FN143" s="410"/>
      <c r="FO143" s="410"/>
      <c r="FP143" s="410"/>
      <c r="FQ143" s="410"/>
      <c r="FR143" s="410"/>
      <c r="FS143" s="410"/>
      <c r="FT143" s="410"/>
      <c r="FU143" s="410"/>
      <c r="FV143" s="410"/>
      <c r="FW143" s="410"/>
      <c r="FX143" s="410"/>
      <c r="FY143" s="410"/>
      <c r="FZ143" s="410"/>
      <c r="GA143" s="410"/>
      <c r="GB143" s="410"/>
      <c r="GC143" s="410"/>
      <c r="GD143" s="410"/>
      <c r="GE143" s="410"/>
      <c r="GF143" s="410"/>
      <c r="GG143" s="410"/>
      <c r="GH143" s="410"/>
      <c r="GI143" s="410"/>
      <c r="GJ143" s="410"/>
      <c r="GK143" s="410"/>
      <c r="GL143" s="410"/>
      <c r="GM143" s="410"/>
      <c r="GN143" s="410"/>
      <c r="GO143" s="410"/>
      <c r="GP143" s="410"/>
      <c r="GQ143" s="410"/>
      <c r="GR143" s="410"/>
      <c r="GS143" s="410"/>
      <c r="GT143" s="410"/>
      <c r="GU143" s="410"/>
      <c r="GV143" s="410"/>
      <c r="GW143" s="410"/>
      <c r="GX143" s="410"/>
      <c r="GY143" s="410"/>
      <c r="GZ143" s="410"/>
      <c r="HA143" s="410"/>
      <c r="HB143" s="410"/>
      <c r="HC143" s="410"/>
      <c r="HD143" s="410"/>
      <c r="HE143" s="410"/>
      <c r="HF143" s="410"/>
      <c r="HG143" s="410"/>
      <c r="HH143" s="410"/>
      <c r="HI143" s="410"/>
      <c r="HJ143" s="410"/>
      <c r="HK143" s="410"/>
      <c r="HL143" s="410"/>
      <c r="HM143" s="410"/>
      <c r="HN143" s="410"/>
      <c r="HO143" s="410"/>
      <c r="HP143" s="410"/>
      <c r="HQ143" s="410"/>
      <c r="HR143" s="410"/>
      <c r="HS143" s="410"/>
      <c r="HT143" s="410"/>
      <c r="HU143" s="410"/>
      <c r="HV143" s="410"/>
      <c r="HW143" s="410"/>
      <c r="HX143" s="410"/>
      <c r="HY143" s="410"/>
      <c r="HZ143" s="410"/>
      <c r="IA143" s="410"/>
      <c r="IB143" s="410"/>
      <c r="IC143" s="410"/>
      <c r="ID143" s="410"/>
      <c r="IE143" s="410"/>
      <c r="IF143" s="410"/>
      <c r="IG143" s="410"/>
      <c r="IH143" s="410"/>
      <c r="II143" s="410"/>
      <c r="IJ143" s="410"/>
      <c r="IK143" s="410"/>
      <c r="IL143" s="410"/>
      <c r="IM143" s="410"/>
      <c r="IN143" s="410"/>
      <c r="IO143" s="410"/>
      <c r="IP143" s="410"/>
      <c r="IQ143" s="410"/>
      <c r="IR143" s="410"/>
      <c r="IS143" s="410"/>
      <c r="IT143" s="410"/>
      <c r="IU143" s="410"/>
      <c r="IV143" s="410"/>
    </row>
    <row r="144" spans="1:256" s="2" customFormat="1" ht="12.75" hidden="1" customHeight="1" outlineLevel="2">
      <c r="A144" s="14"/>
      <c r="B144" s="14"/>
      <c r="C144" s="27"/>
      <c r="D144" s="413"/>
      <c r="E144" s="261">
        <v>2</v>
      </c>
      <c r="F144" s="372"/>
      <c r="G144" s="269"/>
      <c r="H144" s="270"/>
      <c r="I144" s="155">
        <f>IF(A6stdlife="n/a","n/a",IF(I$3&gt;(A6stdlife+$E144),(Input!$H$216*(1+rvanilla)^0.5)-SUM($H144:H144),(Input!$H$216*(1+rvanilla)^0.5)/A6stdlife))</f>
        <v>1.6006970648112686</v>
      </c>
      <c r="J144" s="155">
        <f>IF(A6stdlife="n/a","n/a",IF(J$3&gt;(A6stdlife+$E144),(Input!$H$216*(1+rvanilla)^0.5)-SUM($H144:I144),(Input!$H$216*(1+rvanilla)^0.5)/A6stdlife))</f>
        <v>1.6006970648112686</v>
      </c>
      <c r="K144" s="155">
        <f>IF(A6stdlife="n/a","n/a",IF(K$3&gt;(A6stdlife+$E144),(Input!$H$216*(1+rvanilla)^0.5)-SUM($H144:J144),(Input!$H$216*(1+rvanilla)^0.5)/A6stdlife))</f>
        <v>1.6006970648112686</v>
      </c>
      <c r="L144" s="155">
        <f>IF(A6stdlife="n/a","n/a",IF(L$3&gt;(A6stdlife+$E144),(Input!$H$216*(1+rvanilla)^0.5)-SUM($H144:K144),(Input!$H$216*(1+rvanilla)^0.5)/A6stdlife))</f>
        <v>1.6006970648112686</v>
      </c>
      <c r="M144" s="155">
        <f>IF(A6stdlife="n/a","n/a",IF(M$3&gt;(A6stdlife+$E144),(Input!$H$216*(1+rvanilla)^0.5)-SUM($H144:L144),(Input!$H$216*(1+rvanilla)^0.5)/A6stdlife))</f>
        <v>1.6006970648112686</v>
      </c>
      <c r="N144" s="155">
        <f>IF(A6stdlife="n/a","n/a",IF(N$3&gt;(A6stdlife+$E144),(Input!$H$216*(1+rvanilla)^0.5)-SUM($H144:M144),(Input!$H$216*(1+rvanilla)^0.5)/A6stdlife))</f>
        <v>1.6006970648112686</v>
      </c>
      <c r="O144" s="155">
        <f>IF(A6stdlife="n/a","n/a",IF(O$3&gt;(A6stdlife+$E144),(Input!$H$216*(1+rvanilla)^0.5)-SUM($H144:N144),(Input!$H$216*(1+rvanilla)^0.5)/A6stdlife))</f>
        <v>1.6006970648112686</v>
      </c>
      <c r="P144" s="155">
        <f>IF(A6stdlife="n/a","n/a",IF(P$3&gt;(A6stdlife+$E144),(Input!$H$216*(1+rvanilla)^0.5)-SUM($H144:O144),(Input!$H$216*(1+rvanilla)^0.5)/A6stdlife))</f>
        <v>1.6006970648112686</v>
      </c>
      <c r="Q144" s="155">
        <f>IF(A6stdlife="n/a","n/a",IF(Q$3&gt;(A6stdlife+$E144),(Input!$H$216*(1+rvanilla)^0.5)-SUM($H144:P144),(Input!$H$216*(1+rvanilla)^0.5)/A6stdlife))</f>
        <v>1.6006970648112686</v>
      </c>
      <c r="R144" s="155">
        <f>IF(A6stdlife="n/a","n/a",IF(R$3&gt;(A6stdlife+$E144),(Input!$H$216*(1+rvanilla)^0.5)-SUM($H144:Q144),(Input!$H$216*(1+rvanilla)^0.5)/A6stdlife))</f>
        <v>1.6006970648112686</v>
      </c>
      <c r="S144" s="155">
        <f>IF(A6stdlife="n/a","n/a",IF(S$3&gt;(A6stdlife+$E144),(Input!$H$216*(1+rvanilla)^0.5)-SUM($H144:R144),(Input!$H$216*(1+rvanilla)^0.5)/A6stdlife))</f>
        <v>1.6006970648112686</v>
      </c>
      <c r="T144" s="155">
        <f>IF(A6stdlife="n/a","n/a",IF(T$3&gt;(A6stdlife+$E144),(Input!$H$216*(1+rvanilla)^0.5)-SUM($H144:S144),(Input!$H$216*(1+rvanilla)^0.5)/A6stdlife))</f>
        <v>1.6006970648112686</v>
      </c>
      <c r="U144" s="155">
        <f>IF(A6stdlife="n/a","n/a",IF(U$3&gt;(A6stdlife+$E144),(Input!$H$216*(1+rvanilla)^0.5)-SUM($H144:T144),(Input!$H$216*(1+rvanilla)^0.5)/A6stdlife))</f>
        <v>1.6006970648112686</v>
      </c>
      <c r="V144" s="155">
        <f>IF(A6stdlife="n/a","n/a",IF(V$3&gt;(A6stdlife+$E144),(Input!$H$216*(1+rvanilla)^0.5)-SUM($H144:U144),(Input!$H$216*(1+rvanilla)^0.5)/A6stdlife))</f>
        <v>1.6006970648112686</v>
      </c>
      <c r="W144" s="155">
        <f>IF(A6stdlife="n/a","n/a",IF(W$3&gt;(A6stdlife+$E144),(Input!$H$216*(1+rvanilla)^0.5)-SUM($H144:V144),(Input!$H$216*(1+rvanilla)^0.5)/A6stdlife))</f>
        <v>1.6006970648112686</v>
      </c>
      <c r="X144" s="155">
        <f>IF(A6stdlife="n/a","n/a",IF(X$3&gt;(A6stdlife+$E144),(Input!$H$216*(1+rvanilla)^0.5)-SUM($H144:W144),(Input!$H$216*(1+rvanilla)^0.5)/A6stdlife))</f>
        <v>1.0658141036401503E-14</v>
      </c>
      <c r="Y144" s="155">
        <f>IF(A6stdlife="n/a","n/a",IF(Y$3&gt;(A6stdlife+$E144),(Input!$H$216*(1+rvanilla)^0.5)-SUM($H144:X144),(Input!$H$216*(1+rvanilla)^0.5)/A6stdlife))</f>
        <v>0</v>
      </c>
      <c r="Z144" s="155">
        <f>IF(A6stdlife="n/a","n/a",IF(Z$3&gt;(A6stdlife+$E144),(Input!$H$216*(1+rvanilla)^0.5)-SUM($H144:Y144),(Input!$H$216*(1+rvanilla)^0.5)/A6stdlife))</f>
        <v>0</v>
      </c>
      <c r="AA144" s="155">
        <f>IF(A6stdlife="n/a","n/a",IF(AA$3&gt;(A6stdlife+$E144),(Input!$H$216*(1+rvanilla)^0.5)-SUM($H144:Z144),(Input!$H$216*(1+rvanilla)^0.5)/A6stdlife))</f>
        <v>0</v>
      </c>
      <c r="AB144" s="155">
        <f>IF(A6stdlife="n/a","n/a",IF(AB$3&gt;(A6stdlife+$E144),(Input!$H$216*(1+rvanilla)^0.5)-SUM($H144:AA144),(Input!$H$216*(1+rvanilla)^0.5)/A6stdlife))</f>
        <v>0</v>
      </c>
      <c r="AC144" s="155">
        <f>IF(A6stdlife="n/a","n/a",IF(AC$3&gt;(A6stdlife+$E144),(Input!$H$216*(1+rvanilla)^0.5)-SUM($H144:AB144),(Input!$H$216*(1+rvanilla)^0.5)/A6stdlife))</f>
        <v>0</v>
      </c>
      <c r="AD144" s="155">
        <f>IF(A6stdlife="n/a","n/a",IF(AD$3&gt;(A6stdlife+$E144),(Input!$H$216*(1+rvanilla)^0.5)-SUM($H144:AC144),(Input!$H$216*(1+rvanilla)^0.5)/A6stdlife))</f>
        <v>0</v>
      </c>
      <c r="AE144" s="155">
        <f>IF(A6stdlife="n/a","n/a",IF(AE$3&gt;(A6stdlife+$E144),(Input!$H$216*(1+rvanilla)^0.5)-SUM($H144:AD144),(Input!$H$216*(1+rvanilla)^0.5)/A6stdlife))</f>
        <v>0</v>
      </c>
      <c r="AF144" s="155">
        <f>IF(A6stdlife="n/a","n/a",IF(AF$3&gt;(A6stdlife+$E144),(Input!$H$216*(1+rvanilla)^0.5)-SUM($H144:AE144),(Input!$H$216*(1+rvanilla)^0.5)/A6stdlife))</f>
        <v>0</v>
      </c>
      <c r="AG144" s="155">
        <f>IF(A6stdlife="n/a","n/a",IF(AG$3&gt;(A6stdlife+$E144),(Input!$H$216*(1+rvanilla)^0.5)-SUM($H144:AF144),(Input!$H$216*(1+rvanilla)^0.5)/A6stdlife))</f>
        <v>0</v>
      </c>
      <c r="AH144" s="155">
        <f>IF(A6stdlife="n/a","n/a",IF(AH$3&gt;(A6stdlife+$E144),(Input!$H$216*(1+rvanilla)^0.5)-SUM($H144:AG144),(Input!$H$216*(1+rvanilla)^0.5)/A6stdlife))</f>
        <v>0</v>
      </c>
      <c r="AI144" s="155">
        <f>IF(A6stdlife="n/a","n/a",IF(AI$3&gt;(A6stdlife+$E144),(Input!$H$216*(1+rvanilla)^0.5)-SUM($H144:AH144),(Input!$H$216*(1+rvanilla)^0.5)/A6stdlife))</f>
        <v>0</v>
      </c>
      <c r="AJ144" s="155">
        <f>IF(A6stdlife="n/a","n/a",IF(AJ$3&gt;(A6stdlife+$E144),(Input!$H$216*(1+rvanilla)^0.5)-SUM($H144:AI144),(Input!$H$216*(1+rvanilla)^0.5)/A6stdlife))</f>
        <v>0</v>
      </c>
      <c r="AK144" s="155">
        <f>IF(A6stdlife="n/a","n/a",IF(AK$3&gt;(A6stdlife+$E144),(Input!$H$216*(1+rvanilla)^0.5)-SUM($H144:AJ144),(Input!$H$216*(1+rvanilla)^0.5)/A6stdlife))</f>
        <v>0</v>
      </c>
      <c r="AL144" s="155">
        <f>IF(A6stdlife="n/a","n/a",IF(AL$3&gt;(A6stdlife+$E144),(Input!$H$216*(1+rvanilla)^0.5)-SUM($H144:AK144),(Input!$H$216*(1+rvanilla)^0.5)/A6stdlife))</f>
        <v>0</v>
      </c>
      <c r="AM144" s="155">
        <f>IF(A6stdlife="n/a","n/a",IF(AM$3&gt;(A6stdlife+$E144),(Input!$H$216*(1+rvanilla)^0.5)-SUM($H144:AL144),(Input!$H$216*(1+rvanilla)^0.5)/A6stdlife))</f>
        <v>0</v>
      </c>
      <c r="AN144" s="155">
        <f>IF(A6stdlife="n/a","n/a",IF(AN$3&gt;(A6stdlife+$E144),(Input!$H$216*(1+rvanilla)^0.5)-SUM($H144:AM144),(Input!$H$216*(1+rvanilla)^0.5)/A6stdlife))</f>
        <v>0</v>
      </c>
      <c r="AO144" s="155">
        <f>IF(A6stdlife="n/a","n/a",IF(AO$3&gt;(A6stdlife+$E144),(Input!$H$216*(1+rvanilla)^0.5)-SUM($H144:AN144),(Input!$H$216*(1+rvanilla)^0.5)/A6stdlife))</f>
        <v>0</v>
      </c>
      <c r="AP144" s="155">
        <f>IF(A6stdlife="n/a","n/a",IF(AP$3&gt;(A6stdlife+$E144),(Input!$H$216*(1+rvanilla)^0.5)-SUM($H144:AO144),(Input!$H$216*(1+rvanilla)^0.5)/A6stdlife))</f>
        <v>0</v>
      </c>
      <c r="AQ144" s="155">
        <f>IF(A6stdlife="n/a","n/a",IF(AQ$3&gt;(A6stdlife+$E144),(Input!$H$216*(1+rvanilla)^0.5)-SUM($H144:AP144),(Input!$H$216*(1+rvanilla)^0.5)/A6stdlife))</f>
        <v>0</v>
      </c>
      <c r="AR144" s="155">
        <f>IF(A6stdlife="n/a","n/a",IF(AR$3&gt;(A6stdlife+$E144),(Input!$H$216*(1+rvanilla)^0.5)-SUM($H144:AQ144),(Input!$H$216*(1+rvanilla)^0.5)/A6stdlife))</f>
        <v>0</v>
      </c>
      <c r="AS144" s="155">
        <f>IF(A6stdlife="n/a","n/a",IF(AS$3&gt;(A6stdlife+$E144),(Input!$H$216*(1+rvanilla)^0.5)-SUM($H144:AR144),(Input!$H$216*(1+rvanilla)^0.5)/A6stdlife))</f>
        <v>0</v>
      </c>
      <c r="AT144" s="155">
        <f>IF(A6stdlife="n/a","n/a",IF(AT$3&gt;(A6stdlife+$E144),(Input!$H$216*(1+rvanilla)^0.5)-SUM($H144:AS144),(Input!$H$216*(1+rvanilla)^0.5)/A6stdlife))</f>
        <v>0</v>
      </c>
      <c r="AU144" s="155">
        <f>IF(A6stdlife="n/a","n/a",IF(AU$3&gt;(A6stdlife+$E144),(Input!$H$216*(1+rvanilla)^0.5)-SUM($H144:AT144),(Input!$H$216*(1+rvanilla)^0.5)/A6stdlife))</f>
        <v>0</v>
      </c>
      <c r="AV144" s="155">
        <f>IF(A6stdlife="n/a","n/a",IF(AV$3&gt;(A6stdlife+$E144),(Input!$H$216*(1+rvanilla)^0.5)-SUM($H144:AU144),(Input!$H$216*(1+rvanilla)^0.5)/A6stdlife))</f>
        <v>0</v>
      </c>
      <c r="AW144" s="155">
        <f>IF(A6stdlife="n/a","n/a",IF(AW$3&gt;(A6stdlife+$E144),(Input!$H$216*(1+rvanilla)^0.5)-SUM($H144:AV144),(Input!$H$216*(1+rvanilla)^0.5)/A6stdlife))</f>
        <v>0</v>
      </c>
      <c r="AX144" s="155">
        <f>IF(A6stdlife="n/a","n/a",IF(AX$3&gt;(A6stdlife+$E144),(Input!$H$216*(1+rvanilla)^0.5)-SUM($H144:AW144),(Input!$H$216*(1+rvanilla)^0.5)/A6stdlife))</f>
        <v>0</v>
      </c>
      <c r="AY144" s="155">
        <f>IF(A6stdlife="n/a","n/a",IF(AY$3&gt;(A6stdlife+$E144),(Input!$H$216*(1+rvanilla)^0.5)-SUM($H144:AX144),(Input!$H$216*(1+rvanilla)^0.5)/A6stdlife))</f>
        <v>0</v>
      </c>
      <c r="AZ144" s="155">
        <f>IF(A6stdlife="n/a","n/a",IF(AZ$3&gt;(A6stdlife+$E144),(Input!$H$216*(1+rvanilla)^0.5)-SUM($H144:AY144),(Input!$H$216*(1+rvanilla)^0.5)/A6stdlife))</f>
        <v>0</v>
      </c>
      <c r="BA144" s="155">
        <f>IF(A6stdlife="n/a","n/a",IF(BA$3&gt;(A6stdlife+$E144),(Input!$H$216*(1+rvanilla)^0.5)-SUM($H144:AZ144),(Input!$H$216*(1+rvanilla)^0.5)/A6stdlife))</f>
        <v>0</v>
      </c>
      <c r="BB144" s="155">
        <f>IF(A6stdlife="n/a","n/a",IF(BB$3&gt;(A6stdlife+$E144),(Input!$H$216*(1+rvanilla)^0.5)-SUM($H144:BA144),(Input!$H$216*(1+rvanilla)^0.5)/A6stdlife))</f>
        <v>0</v>
      </c>
      <c r="BC144" s="155">
        <f>IF(A6stdlife="n/a","n/a",IF(BC$3&gt;(A6stdlife+$E144),(Input!$H$216*(1+rvanilla)^0.5)-SUM($H144:BB144),(Input!$H$216*(1+rvanilla)^0.5)/A6stdlife))</f>
        <v>0</v>
      </c>
      <c r="BD144" s="155">
        <f>IF(A6stdlife="n/a","n/a",IF(BD$3&gt;(A6stdlife+$E144),(Input!$H$216*(1+rvanilla)^0.5)-SUM($H144:BC144),(Input!$H$216*(1+rvanilla)^0.5)/A6stdlife))</f>
        <v>0</v>
      </c>
      <c r="BE144" s="155">
        <f>IF(A6stdlife="n/a","n/a",IF(BE$3&gt;(A6stdlife+$E144),(Input!$H$216*(1+rvanilla)^0.5)-SUM($H144:BD144),(Input!$H$216*(1+rvanilla)^0.5)/A6stdlife))</f>
        <v>0</v>
      </c>
      <c r="BF144" s="155">
        <f>IF(A6stdlife="n/a","n/a",IF(BF$3&gt;(A6stdlife+$E144),(Input!$H$216*(1+rvanilla)^0.5)-SUM($H144:BE144),(Input!$H$216*(1+rvanilla)^0.5)/A6stdlife))</f>
        <v>0</v>
      </c>
      <c r="BG144" s="155">
        <f>IF(A6stdlife="n/a","n/a",IF(BG$3&gt;(A6stdlife+$E144),(Input!$H$216*(1+rvanilla)^0.5)-SUM($H144:BF144),(Input!$H$216*(1+rvanilla)^0.5)/A6stdlife))</f>
        <v>0</v>
      </c>
      <c r="BH144" s="155">
        <f>IF(A6stdlife="n/a","n/a",IF(BH$3&gt;(A6stdlife+$E144),(Input!$H$216*(1+rvanilla)^0.5)-SUM($H144:BG144),(Input!$H$216*(1+rvanilla)^0.5)/A6stdlife))</f>
        <v>0</v>
      </c>
      <c r="BI144" s="155">
        <f>IF(A6stdlife="n/a","n/a",IF(BI$3&gt;(A6stdlife+$E144),(Input!$H$216*(1+rvanilla)^0.5)-SUM($H144:BH144),(Input!$H$216*(1+rvanilla)^0.5)/A6stdlife))</f>
        <v>0</v>
      </c>
      <c r="BJ144" s="14"/>
      <c r="BK144" s="14"/>
      <c r="BL144" s="14"/>
      <c r="BM144" s="14"/>
      <c r="BN144" s="14"/>
      <c r="BO144" s="14"/>
      <c r="BP144" s="14"/>
      <c r="BQ144" s="14"/>
      <c r="BR144" s="14"/>
      <c r="BS144" s="14"/>
      <c r="BT144" s="14"/>
      <c r="BU144" s="14"/>
      <c r="BV144" s="14"/>
      <c r="BW144" s="14"/>
      <c r="BX144" s="14"/>
      <c r="BY144" s="14"/>
      <c r="BZ144" s="14"/>
      <c r="CA144" s="410"/>
      <c r="CB144" s="410"/>
      <c r="CC144" s="410"/>
      <c r="CD144" s="410"/>
      <c r="CE144" s="410"/>
      <c r="CF144" s="410"/>
      <c r="CG144" s="410"/>
      <c r="CH144" s="410"/>
      <c r="CI144" s="410"/>
      <c r="CJ144" s="410"/>
      <c r="CK144" s="410"/>
      <c r="CL144" s="410"/>
      <c r="CM144" s="410"/>
      <c r="CN144" s="410"/>
      <c r="CO144" s="410"/>
      <c r="CP144" s="410"/>
      <c r="CQ144" s="410"/>
      <c r="CR144" s="410"/>
      <c r="CS144" s="410"/>
      <c r="CT144" s="410"/>
      <c r="CU144" s="410"/>
      <c r="CV144" s="410"/>
      <c r="CW144" s="410"/>
      <c r="CX144" s="410"/>
      <c r="CY144" s="410"/>
      <c r="CZ144" s="410"/>
      <c r="DA144" s="410"/>
      <c r="DB144" s="410"/>
      <c r="DC144" s="410"/>
      <c r="DD144" s="410"/>
      <c r="DE144" s="410"/>
      <c r="DF144" s="410"/>
      <c r="DG144" s="410"/>
      <c r="DH144" s="410"/>
      <c r="DI144" s="410"/>
      <c r="DJ144" s="410"/>
      <c r="DK144" s="410"/>
      <c r="DL144" s="410"/>
      <c r="DM144" s="410"/>
      <c r="DN144" s="410"/>
      <c r="DO144" s="410"/>
      <c r="DP144" s="410"/>
      <c r="DQ144" s="410"/>
      <c r="DR144" s="410"/>
      <c r="DS144" s="410"/>
      <c r="DT144" s="410"/>
      <c r="DU144" s="410"/>
      <c r="DV144" s="410"/>
      <c r="DW144" s="410"/>
      <c r="DX144" s="410"/>
      <c r="DY144" s="410"/>
      <c r="DZ144" s="410"/>
      <c r="EA144" s="410"/>
      <c r="EB144" s="410"/>
      <c r="EC144" s="410"/>
      <c r="ED144" s="410"/>
      <c r="EE144" s="410"/>
      <c r="EF144" s="410"/>
      <c r="EG144" s="410"/>
      <c r="EH144" s="410"/>
      <c r="EI144" s="410"/>
      <c r="EJ144" s="410"/>
      <c r="EK144" s="410"/>
      <c r="EL144" s="410"/>
      <c r="EM144" s="410"/>
      <c r="EN144" s="410"/>
      <c r="EO144" s="410"/>
      <c r="EP144" s="410"/>
      <c r="EQ144" s="410"/>
      <c r="ER144" s="410"/>
      <c r="ES144" s="410"/>
      <c r="ET144" s="410"/>
      <c r="EU144" s="410"/>
      <c r="EV144" s="410"/>
      <c r="EW144" s="410"/>
      <c r="EX144" s="410"/>
      <c r="EY144" s="410"/>
      <c r="EZ144" s="410"/>
      <c r="FA144" s="410"/>
      <c r="FB144" s="410"/>
      <c r="FC144" s="410"/>
      <c r="FD144" s="410"/>
      <c r="FE144" s="410"/>
      <c r="FF144" s="410"/>
      <c r="FG144" s="410"/>
      <c r="FH144" s="410"/>
      <c r="FI144" s="410"/>
      <c r="FJ144" s="410"/>
      <c r="FK144" s="410"/>
      <c r="FL144" s="410"/>
      <c r="FM144" s="410"/>
      <c r="FN144" s="410"/>
      <c r="FO144" s="410"/>
      <c r="FP144" s="410"/>
      <c r="FQ144" s="410"/>
      <c r="FR144" s="410"/>
      <c r="FS144" s="410"/>
      <c r="FT144" s="410"/>
      <c r="FU144" s="410"/>
      <c r="FV144" s="410"/>
      <c r="FW144" s="410"/>
      <c r="FX144" s="410"/>
      <c r="FY144" s="410"/>
      <c r="FZ144" s="410"/>
      <c r="GA144" s="410"/>
      <c r="GB144" s="410"/>
      <c r="GC144" s="410"/>
      <c r="GD144" s="410"/>
      <c r="GE144" s="410"/>
      <c r="GF144" s="410"/>
      <c r="GG144" s="410"/>
      <c r="GH144" s="410"/>
      <c r="GI144" s="410"/>
      <c r="GJ144" s="410"/>
      <c r="GK144" s="410"/>
      <c r="GL144" s="410"/>
      <c r="GM144" s="410"/>
      <c r="GN144" s="410"/>
      <c r="GO144" s="410"/>
      <c r="GP144" s="410"/>
      <c r="GQ144" s="410"/>
      <c r="GR144" s="410"/>
      <c r="GS144" s="410"/>
      <c r="GT144" s="410"/>
      <c r="GU144" s="410"/>
      <c r="GV144" s="410"/>
      <c r="GW144" s="410"/>
      <c r="GX144" s="410"/>
      <c r="GY144" s="410"/>
      <c r="GZ144" s="410"/>
      <c r="HA144" s="410"/>
      <c r="HB144" s="410"/>
      <c r="HC144" s="410"/>
      <c r="HD144" s="410"/>
      <c r="HE144" s="410"/>
      <c r="HF144" s="410"/>
      <c r="HG144" s="410"/>
      <c r="HH144" s="410"/>
      <c r="HI144" s="410"/>
      <c r="HJ144" s="410"/>
      <c r="HK144" s="410"/>
      <c r="HL144" s="410"/>
      <c r="HM144" s="410"/>
      <c r="HN144" s="410"/>
      <c r="HO144" s="410"/>
      <c r="HP144" s="410"/>
      <c r="HQ144" s="410"/>
      <c r="HR144" s="410"/>
      <c r="HS144" s="410"/>
      <c r="HT144" s="410"/>
      <c r="HU144" s="410"/>
      <c r="HV144" s="410"/>
      <c r="HW144" s="410"/>
      <c r="HX144" s="410"/>
      <c r="HY144" s="410"/>
      <c r="HZ144" s="410"/>
      <c r="IA144" s="410"/>
      <c r="IB144" s="410"/>
      <c r="IC144" s="410"/>
      <c r="ID144" s="410"/>
      <c r="IE144" s="410"/>
      <c r="IF144" s="410"/>
      <c r="IG144" s="410"/>
      <c r="IH144" s="410"/>
      <c r="II144" s="410"/>
      <c r="IJ144" s="410"/>
      <c r="IK144" s="410"/>
      <c r="IL144" s="410"/>
      <c r="IM144" s="410"/>
      <c r="IN144" s="410"/>
      <c r="IO144" s="410"/>
      <c r="IP144" s="410"/>
      <c r="IQ144" s="410"/>
      <c r="IR144" s="410"/>
      <c r="IS144" s="410"/>
      <c r="IT144" s="410"/>
      <c r="IU144" s="410"/>
      <c r="IV144" s="410"/>
    </row>
    <row r="145" spans="1:256" s="2" customFormat="1" ht="12.75" hidden="1" customHeight="1" outlineLevel="2">
      <c r="A145" s="14"/>
      <c r="B145" s="14"/>
      <c r="C145" s="27"/>
      <c r="D145" s="413"/>
      <c r="E145" s="261">
        <v>3</v>
      </c>
      <c r="F145" s="372"/>
      <c r="G145" s="269"/>
      <c r="H145" s="271"/>
      <c r="I145" s="270"/>
      <c r="J145" s="155">
        <f>IF(A6stdlife="n/a","n/a",IF(J$3&gt;(A6stdlife+$E145),(Input!$I$216*(1+rvanilla)^0.5)-SUM($I145:I145),(Input!$I$216*(1+rvanilla)^0.5)/A6stdlife))</f>
        <v>0.10088250671140112</v>
      </c>
      <c r="K145" s="155">
        <f>IF(A6stdlife="n/a","n/a",IF(K$3&gt;(A6stdlife+$E145),(Input!$I$216*(1+rvanilla)^0.5)-SUM($I145:J145),(Input!$I$216*(1+rvanilla)^0.5)/A6stdlife))</f>
        <v>0.10088250671140112</v>
      </c>
      <c r="L145" s="155">
        <f>IF(A6stdlife="n/a","n/a",IF(L$3&gt;(A6stdlife+$E145),(Input!$I$216*(1+rvanilla)^0.5)-SUM($I145:K145),(Input!$I$216*(1+rvanilla)^0.5)/A6stdlife))</f>
        <v>0.10088250671140112</v>
      </c>
      <c r="M145" s="155">
        <f>IF(A6stdlife="n/a","n/a",IF(M$3&gt;(A6stdlife+$E145),(Input!$I$216*(1+rvanilla)^0.5)-SUM($I145:L145),(Input!$I$216*(1+rvanilla)^0.5)/A6stdlife))</f>
        <v>0.10088250671140112</v>
      </c>
      <c r="N145" s="155">
        <f>IF(A6stdlife="n/a","n/a",IF(N$3&gt;(A6stdlife+$E145),(Input!$I$216*(1+rvanilla)^0.5)-SUM($I145:M145),(Input!$I$216*(1+rvanilla)^0.5)/A6stdlife))</f>
        <v>0.10088250671140112</v>
      </c>
      <c r="O145" s="155">
        <f>IF(A6stdlife="n/a","n/a",IF(O$3&gt;(A6stdlife+$E145),(Input!$I$216*(1+rvanilla)^0.5)-SUM($I145:N145),(Input!$I$216*(1+rvanilla)^0.5)/A6stdlife))</f>
        <v>0.10088250671140112</v>
      </c>
      <c r="P145" s="155">
        <f>IF(A6stdlife="n/a","n/a",IF(P$3&gt;(A6stdlife+$E145),(Input!$I$216*(1+rvanilla)^0.5)-SUM($I145:O145),(Input!$I$216*(1+rvanilla)^0.5)/A6stdlife))</f>
        <v>0.10088250671140112</v>
      </c>
      <c r="Q145" s="155">
        <f>IF(A6stdlife="n/a","n/a",IF(Q$3&gt;(A6stdlife+$E145),(Input!$I$216*(1+rvanilla)^0.5)-SUM($I145:P145),(Input!$I$216*(1+rvanilla)^0.5)/A6stdlife))</f>
        <v>0.10088250671140112</v>
      </c>
      <c r="R145" s="155">
        <f>IF(A6stdlife="n/a","n/a",IF(R$3&gt;(A6stdlife+$E145),(Input!$I$216*(1+rvanilla)^0.5)-SUM($I145:Q145),(Input!$I$216*(1+rvanilla)^0.5)/A6stdlife))</f>
        <v>0.10088250671140112</v>
      </c>
      <c r="S145" s="155">
        <f>IF(A6stdlife="n/a","n/a",IF(S$3&gt;(A6stdlife+$E145),(Input!$I$216*(1+rvanilla)^0.5)-SUM($I145:R145),(Input!$I$216*(1+rvanilla)^0.5)/A6stdlife))</f>
        <v>0.10088250671140112</v>
      </c>
      <c r="T145" s="155">
        <f>IF(A6stdlife="n/a","n/a",IF(T$3&gt;(A6stdlife+$E145),(Input!$I$216*(1+rvanilla)^0.5)-SUM($I145:S145),(Input!$I$216*(1+rvanilla)^0.5)/A6stdlife))</f>
        <v>0.10088250671140112</v>
      </c>
      <c r="U145" s="155">
        <f>IF(A6stdlife="n/a","n/a",IF(U$3&gt;(A6stdlife+$E145),(Input!$I$216*(1+rvanilla)^0.5)-SUM($I145:T145),(Input!$I$216*(1+rvanilla)^0.5)/A6stdlife))</f>
        <v>0.10088250671140112</v>
      </c>
      <c r="V145" s="155">
        <f>IF(A6stdlife="n/a","n/a",IF(V$3&gt;(A6stdlife+$E145),(Input!$I$216*(1+rvanilla)^0.5)-SUM($I145:U145),(Input!$I$216*(1+rvanilla)^0.5)/A6stdlife))</f>
        <v>0.10088250671140112</v>
      </c>
      <c r="W145" s="155">
        <f>IF(A6stdlife="n/a","n/a",IF(W$3&gt;(A6stdlife+$E145),(Input!$I$216*(1+rvanilla)^0.5)-SUM($I145:V145),(Input!$I$216*(1+rvanilla)^0.5)/A6stdlife))</f>
        <v>0.10088250671140112</v>
      </c>
      <c r="X145" s="155">
        <f>IF(A6stdlife="n/a","n/a",IF(X$3&gt;(A6stdlife+$E145),(Input!$I$216*(1+rvanilla)^0.5)-SUM($I145:W145),(Input!$I$216*(1+rvanilla)^0.5)/A6stdlife))</f>
        <v>0.10088250671140112</v>
      </c>
      <c r="Y145" s="155">
        <f>IF(A6stdlife="n/a","n/a",IF(Y$3&gt;(A6stdlife+$E145),(Input!$I$216*(1+rvanilla)^0.5)-SUM($I145:X145),(Input!$I$216*(1+rvanilla)^0.5)/A6stdlife))</f>
        <v>-4.4408920985006262E-16</v>
      </c>
      <c r="Z145" s="155">
        <f>IF(A6stdlife="n/a","n/a",IF(Z$3&gt;(A6stdlife+$E145),(Input!$I$216*(1+rvanilla)^0.5)-SUM($I145:Y145),(Input!$I$216*(1+rvanilla)^0.5)/A6stdlife))</f>
        <v>0</v>
      </c>
      <c r="AA145" s="155">
        <f>IF(A6stdlife="n/a","n/a",IF(AA$3&gt;(A6stdlife+$E145),(Input!$I$216*(1+rvanilla)^0.5)-SUM($I145:Z145),(Input!$I$216*(1+rvanilla)^0.5)/A6stdlife))</f>
        <v>0</v>
      </c>
      <c r="AB145" s="155">
        <f>IF(A6stdlife="n/a","n/a",IF(AB$3&gt;(A6stdlife+$E145),(Input!$I$216*(1+rvanilla)^0.5)-SUM($I145:AA145),(Input!$I$216*(1+rvanilla)^0.5)/A6stdlife))</f>
        <v>0</v>
      </c>
      <c r="AC145" s="155">
        <f>IF(A6stdlife="n/a","n/a",IF(AC$3&gt;(A6stdlife+$E145),(Input!$I$216*(1+rvanilla)^0.5)-SUM($I145:AB145),(Input!$I$216*(1+rvanilla)^0.5)/A6stdlife))</f>
        <v>0</v>
      </c>
      <c r="AD145" s="155">
        <f>IF(A6stdlife="n/a","n/a",IF(AD$3&gt;(A6stdlife+$E145),(Input!$I$216*(1+rvanilla)^0.5)-SUM($I145:AC145),(Input!$I$216*(1+rvanilla)^0.5)/A6stdlife))</f>
        <v>0</v>
      </c>
      <c r="AE145" s="155">
        <f>IF(A6stdlife="n/a","n/a",IF(AE$3&gt;(A6stdlife+$E145),(Input!$I$216*(1+rvanilla)^0.5)-SUM($I145:AD145),(Input!$I$216*(1+rvanilla)^0.5)/A6stdlife))</f>
        <v>0</v>
      </c>
      <c r="AF145" s="155">
        <f>IF(A6stdlife="n/a","n/a",IF(AF$3&gt;(A6stdlife+$E145),(Input!$I$216*(1+rvanilla)^0.5)-SUM($I145:AE145),(Input!$I$216*(1+rvanilla)^0.5)/A6stdlife))</f>
        <v>0</v>
      </c>
      <c r="AG145" s="155">
        <f>IF(A6stdlife="n/a","n/a",IF(AG$3&gt;(A6stdlife+$E145),(Input!$I$216*(1+rvanilla)^0.5)-SUM($I145:AF145),(Input!$I$216*(1+rvanilla)^0.5)/A6stdlife))</f>
        <v>0</v>
      </c>
      <c r="AH145" s="155">
        <f>IF(A6stdlife="n/a","n/a",IF(AH$3&gt;(A6stdlife+$E145),(Input!$I$216*(1+rvanilla)^0.5)-SUM($I145:AG145),(Input!$I$216*(1+rvanilla)^0.5)/A6stdlife))</f>
        <v>0</v>
      </c>
      <c r="AI145" s="155">
        <f>IF(A6stdlife="n/a","n/a",IF(AI$3&gt;(A6stdlife+$E145),(Input!$I$216*(1+rvanilla)^0.5)-SUM($I145:AH145),(Input!$I$216*(1+rvanilla)^0.5)/A6stdlife))</f>
        <v>0</v>
      </c>
      <c r="AJ145" s="155">
        <f>IF(A6stdlife="n/a","n/a",IF(AJ$3&gt;(A6stdlife+$E145),(Input!$I$216*(1+rvanilla)^0.5)-SUM($I145:AI145),(Input!$I$216*(1+rvanilla)^0.5)/A6stdlife))</f>
        <v>0</v>
      </c>
      <c r="AK145" s="155">
        <f>IF(A6stdlife="n/a","n/a",IF(AK$3&gt;(A6stdlife+$E145),(Input!$I$216*(1+rvanilla)^0.5)-SUM($I145:AJ145),(Input!$I$216*(1+rvanilla)^0.5)/A6stdlife))</f>
        <v>0</v>
      </c>
      <c r="AL145" s="155">
        <f>IF(A6stdlife="n/a","n/a",IF(AL$3&gt;(A6stdlife+$E145),(Input!$I$216*(1+rvanilla)^0.5)-SUM($I145:AK145),(Input!$I$216*(1+rvanilla)^0.5)/A6stdlife))</f>
        <v>0</v>
      </c>
      <c r="AM145" s="155">
        <f>IF(A6stdlife="n/a","n/a",IF(AM$3&gt;(A6stdlife+$E145),(Input!$I$216*(1+rvanilla)^0.5)-SUM($I145:AL145),(Input!$I$216*(1+rvanilla)^0.5)/A6stdlife))</f>
        <v>0</v>
      </c>
      <c r="AN145" s="155">
        <f>IF(A6stdlife="n/a","n/a",IF(AN$3&gt;(A6stdlife+$E145),(Input!$I$216*(1+rvanilla)^0.5)-SUM($I145:AM145),(Input!$I$216*(1+rvanilla)^0.5)/A6stdlife))</f>
        <v>0</v>
      </c>
      <c r="AO145" s="155">
        <f>IF(A6stdlife="n/a","n/a",IF(AO$3&gt;(A6stdlife+$E145),(Input!$I$216*(1+rvanilla)^0.5)-SUM($I145:AN145),(Input!$I$216*(1+rvanilla)^0.5)/A6stdlife))</f>
        <v>0</v>
      </c>
      <c r="AP145" s="155">
        <f>IF(A6stdlife="n/a","n/a",IF(AP$3&gt;(A6stdlife+$E145),(Input!$I$216*(1+rvanilla)^0.5)-SUM($I145:AO145),(Input!$I$216*(1+rvanilla)^0.5)/A6stdlife))</f>
        <v>0</v>
      </c>
      <c r="AQ145" s="155">
        <f>IF(A6stdlife="n/a","n/a",IF(AQ$3&gt;(A6stdlife+$E145),(Input!$I$216*(1+rvanilla)^0.5)-SUM($I145:AP145),(Input!$I$216*(1+rvanilla)^0.5)/A6stdlife))</f>
        <v>0</v>
      </c>
      <c r="AR145" s="155">
        <f>IF(A6stdlife="n/a","n/a",IF(AR$3&gt;(A6stdlife+$E145),(Input!$I$216*(1+rvanilla)^0.5)-SUM($I145:AQ145),(Input!$I$216*(1+rvanilla)^0.5)/A6stdlife))</f>
        <v>0</v>
      </c>
      <c r="AS145" s="155">
        <f>IF(A6stdlife="n/a","n/a",IF(AS$3&gt;(A6stdlife+$E145),(Input!$I$216*(1+rvanilla)^0.5)-SUM($I145:AR145),(Input!$I$216*(1+rvanilla)^0.5)/A6stdlife))</f>
        <v>0</v>
      </c>
      <c r="AT145" s="155">
        <f>IF(A6stdlife="n/a","n/a",IF(AT$3&gt;(A6stdlife+$E145),(Input!$I$216*(1+rvanilla)^0.5)-SUM($I145:AS145),(Input!$I$216*(1+rvanilla)^0.5)/A6stdlife))</f>
        <v>0</v>
      </c>
      <c r="AU145" s="155">
        <f>IF(A6stdlife="n/a","n/a",IF(AU$3&gt;(A6stdlife+$E145),(Input!$I$216*(1+rvanilla)^0.5)-SUM($I145:AT145),(Input!$I$216*(1+rvanilla)^0.5)/A6stdlife))</f>
        <v>0</v>
      </c>
      <c r="AV145" s="155">
        <f>IF(A6stdlife="n/a","n/a",IF(AV$3&gt;(A6stdlife+$E145),(Input!$I$216*(1+rvanilla)^0.5)-SUM($I145:AU145),(Input!$I$216*(1+rvanilla)^0.5)/A6stdlife))</f>
        <v>0</v>
      </c>
      <c r="AW145" s="155">
        <f>IF(A6stdlife="n/a","n/a",IF(AW$3&gt;(A6stdlife+$E145),(Input!$I$216*(1+rvanilla)^0.5)-SUM($I145:AV145),(Input!$I$216*(1+rvanilla)^0.5)/A6stdlife))</f>
        <v>0</v>
      </c>
      <c r="AX145" s="155">
        <f>IF(A6stdlife="n/a","n/a",IF(AX$3&gt;(A6stdlife+$E145),(Input!$I$216*(1+rvanilla)^0.5)-SUM($I145:AW145),(Input!$I$216*(1+rvanilla)^0.5)/A6stdlife))</f>
        <v>0</v>
      </c>
      <c r="AY145" s="155">
        <f>IF(A6stdlife="n/a","n/a",IF(AY$3&gt;(A6stdlife+$E145),(Input!$I$216*(1+rvanilla)^0.5)-SUM($I145:AX145),(Input!$I$216*(1+rvanilla)^0.5)/A6stdlife))</f>
        <v>0</v>
      </c>
      <c r="AZ145" s="155">
        <f>IF(A6stdlife="n/a","n/a",IF(AZ$3&gt;(A6stdlife+$E145),(Input!$I$216*(1+rvanilla)^0.5)-SUM($I145:AY145),(Input!$I$216*(1+rvanilla)^0.5)/A6stdlife))</f>
        <v>0</v>
      </c>
      <c r="BA145" s="155">
        <f>IF(A6stdlife="n/a","n/a",IF(BA$3&gt;(A6stdlife+$E145),(Input!$I$216*(1+rvanilla)^0.5)-SUM($I145:AZ145),(Input!$I$216*(1+rvanilla)^0.5)/A6stdlife))</f>
        <v>0</v>
      </c>
      <c r="BB145" s="155">
        <f>IF(A6stdlife="n/a","n/a",IF(BB$3&gt;(A6stdlife+$E145),(Input!$I$216*(1+rvanilla)^0.5)-SUM($I145:BA145),(Input!$I$216*(1+rvanilla)^0.5)/A6stdlife))</f>
        <v>0</v>
      </c>
      <c r="BC145" s="155">
        <f>IF(A6stdlife="n/a","n/a",IF(BC$3&gt;(A6stdlife+$E145),(Input!$I$216*(1+rvanilla)^0.5)-SUM($I145:BB145),(Input!$I$216*(1+rvanilla)^0.5)/A6stdlife))</f>
        <v>0</v>
      </c>
      <c r="BD145" s="155">
        <f>IF(A6stdlife="n/a","n/a",IF(BD$3&gt;(A6stdlife+$E145),(Input!$I$216*(1+rvanilla)^0.5)-SUM($I145:BC145),(Input!$I$216*(1+rvanilla)^0.5)/A6stdlife))</f>
        <v>0</v>
      </c>
      <c r="BE145" s="155">
        <f>IF(A6stdlife="n/a","n/a",IF(BE$3&gt;(A6stdlife+$E145),(Input!$I$216*(1+rvanilla)^0.5)-SUM($I145:BD145),(Input!$I$216*(1+rvanilla)^0.5)/A6stdlife))</f>
        <v>0</v>
      </c>
      <c r="BF145" s="155">
        <f>IF(A6stdlife="n/a","n/a",IF(BF$3&gt;(A6stdlife+$E145),(Input!$I$216*(1+rvanilla)^0.5)-SUM($I145:BE145),(Input!$I$216*(1+rvanilla)^0.5)/A6stdlife))</f>
        <v>0</v>
      </c>
      <c r="BG145" s="155">
        <f>IF(A6stdlife="n/a","n/a",IF(BG$3&gt;(A6stdlife+$E145),(Input!$I$216*(1+rvanilla)^0.5)-SUM($I145:BF145),(Input!$I$216*(1+rvanilla)^0.5)/A6stdlife))</f>
        <v>0</v>
      </c>
      <c r="BH145" s="155">
        <f>IF(A6stdlife="n/a","n/a",IF(BH$3&gt;(A6stdlife+$E145),(Input!$I$216*(1+rvanilla)^0.5)-SUM($I145:BG145),(Input!$I$216*(1+rvanilla)^0.5)/A6stdlife))</f>
        <v>0</v>
      </c>
      <c r="BI145" s="155">
        <f>IF(A6stdlife="n/a","n/a",IF(BI$3&gt;(A6stdlife+$E145),(Input!$I$216*(1+rvanilla)^0.5)-SUM($I145:BH145),(Input!$I$216*(1+rvanilla)^0.5)/A6stdlife))</f>
        <v>0</v>
      </c>
      <c r="BJ145" s="14"/>
      <c r="BK145" s="14"/>
      <c r="BL145" s="14"/>
      <c r="BM145" s="14"/>
      <c r="BN145" s="14"/>
      <c r="BO145" s="14"/>
      <c r="BP145" s="14"/>
      <c r="BQ145" s="14"/>
      <c r="BR145" s="14"/>
      <c r="BS145" s="14"/>
      <c r="BT145" s="14"/>
      <c r="BU145" s="14"/>
      <c r="BV145" s="14"/>
      <c r="BW145" s="14"/>
      <c r="BX145" s="14"/>
      <c r="BY145" s="14"/>
      <c r="BZ145" s="14"/>
      <c r="CA145" s="410"/>
      <c r="CB145" s="410"/>
      <c r="CC145" s="410"/>
      <c r="CD145" s="410"/>
      <c r="CE145" s="410"/>
      <c r="CF145" s="410"/>
      <c r="CG145" s="410"/>
      <c r="CH145" s="410"/>
      <c r="CI145" s="410"/>
      <c r="CJ145" s="410"/>
      <c r="CK145" s="410"/>
      <c r="CL145" s="410"/>
      <c r="CM145" s="410"/>
      <c r="CN145" s="410"/>
      <c r="CO145" s="410"/>
      <c r="CP145" s="410"/>
      <c r="CQ145" s="410"/>
      <c r="CR145" s="410"/>
      <c r="CS145" s="410"/>
      <c r="CT145" s="410"/>
      <c r="CU145" s="410"/>
      <c r="CV145" s="410"/>
      <c r="CW145" s="410"/>
      <c r="CX145" s="410"/>
      <c r="CY145" s="410"/>
      <c r="CZ145" s="410"/>
      <c r="DA145" s="410"/>
      <c r="DB145" s="410"/>
      <c r="DC145" s="410"/>
      <c r="DD145" s="410"/>
      <c r="DE145" s="410"/>
      <c r="DF145" s="410"/>
      <c r="DG145" s="410"/>
      <c r="DH145" s="410"/>
      <c r="DI145" s="410"/>
      <c r="DJ145" s="410"/>
      <c r="DK145" s="410"/>
      <c r="DL145" s="410"/>
      <c r="DM145" s="410"/>
      <c r="DN145" s="410"/>
      <c r="DO145" s="410"/>
      <c r="DP145" s="410"/>
      <c r="DQ145" s="410"/>
      <c r="DR145" s="410"/>
      <c r="DS145" s="410"/>
      <c r="DT145" s="410"/>
      <c r="DU145" s="410"/>
      <c r="DV145" s="410"/>
      <c r="DW145" s="410"/>
      <c r="DX145" s="410"/>
      <c r="DY145" s="410"/>
      <c r="DZ145" s="410"/>
      <c r="EA145" s="410"/>
      <c r="EB145" s="410"/>
      <c r="EC145" s="410"/>
      <c r="ED145" s="410"/>
      <c r="EE145" s="410"/>
      <c r="EF145" s="410"/>
      <c r="EG145" s="410"/>
      <c r="EH145" s="410"/>
      <c r="EI145" s="410"/>
      <c r="EJ145" s="410"/>
      <c r="EK145" s="410"/>
      <c r="EL145" s="410"/>
      <c r="EM145" s="410"/>
      <c r="EN145" s="410"/>
      <c r="EO145" s="410"/>
      <c r="EP145" s="410"/>
      <c r="EQ145" s="410"/>
      <c r="ER145" s="410"/>
      <c r="ES145" s="410"/>
      <c r="ET145" s="410"/>
      <c r="EU145" s="410"/>
      <c r="EV145" s="410"/>
      <c r="EW145" s="410"/>
      <c r="EX145" s="410"/>
      <c r="EY145" s="410"/>
      <c r="EZ145" s="410"/>
      <c r="FA145" s="410"/>
      <c r="FB145" s="410"/>
      <c r="FC145" s="410"/>
      <c r="FD145" s="410"/>
      <c r="FE145" s="410"/>
      <c r="FF145" s="410"/>
      <c r="FG145" s="410"/>
      <c r="FH145" s="410"/>
      <c r="FI145" s="410"/>
      <c r="FJ145" s="410"/>
      <c r="FK145" s="410"/>
      <c r="FL145" s="410"/>
      <c r="FM145" s="410"/>
      <c r="FN145" s="410"/>
      <c r="FO145" s="410"/>
      <c r="FP145" s="410"/>
      <c r="FQ145" s="410"/>
      <c r="FR145" s="410"/>
      <c r="FS145" s="410"/>
      <c r="FT145" s="410"/>
      <c r="FU145" s="410"/>
      <c r="FV145" s="410"/>
      <c r="FW145" s="410"/>
      <c r="FX145" s="410"/>
      <c r="FY145" s="410"/>
      <c r="FZ145" s="410"/>
      <c r="GA145" s="410"/>
      <c r="GB145" s="410"/>
      <c r="GC145" s="410"/>
      <c r="GD145" s="410"/>
      <c r="GE145" s="410"/>
      <c r="GF145" s="410"/>
      <c r="GG145" s="410"/>
      <c r="GH145" s="410"/>
      <c r="GI145" s="410"/>
      <c r="GJ145" s="410"/>
      <c r="GK145" s="410"/>
      <c r="GL145" s="410"/>
      <c r="GM145" s="410"/>
      <c r="GN145" s="410"/>
      <c r="GO145" s="410"/>
      <c r="GP145" s="410"/>
      <c r="GQ145" s="410"/>
      <c r="GR145" s="410"/>
      <c r="GS145" s="410"/>
      <c r="GT145" s="410"/>
      <c r="GU145" s="410"/>
      <c r="GV145" s="410"/>
      <c r="GW145" s="410"/>
      <c r="GX145" s="410"/>
      <c r="GY145" s="410"/>
      <c r="GZ145" s="410"/>
      <c r="HA145" s="410"/>
      <c r="HB145" s="410"/>
      <c r="HC145" s="410"/>
      <c r="HD145" s="410"/>
      <c r="HE145" s="410"/>
      <c r="HF145" s="410"/>
      <c r="HG145" s="410"/>
      <c r="HH145" s="410"/>
      <c r="HI145" s="410"/>
      <c r="HJ145" s="410"/>
      <c r="HK145" s="410"/>
      <c r="HL145" s="410"/>
      <c r="HM145" s="410"/>
      <c r="HN145" s="410"/>
      <c r="HO145" s="410"/>
      <c r="HP145" s="410"/>
      <c r="HQ145" s="410"/>
      <c r="HR145" s="410"/>
      <c r="HS145" s="410"/>
      <c r="HT145" s="410"/>
      <c r="HU145" s="410"/>
      <c r="HV145" s="410"/>
      <c r="HW145" s="410"/>
      <c r="HX145" s="410"/>
      <c r="HY145" s="410"/>
      <c r="HZ145" s="410"/>
      <c r="IA145" s="410"/>
      <c r="IB145" s="410"/>
      <c r="IC145" s="410"/>
      <c r="ID145" s="410"/>
      <c r="IE145" s="410"/>
      <c r="IF145" s="410"/>
      <c r="IG145" s="410"/>
      <c r="IH145" s="410"/>
      <c r="II145" s="410"/>
      <c r="IJ145" s="410"/>
      <c r="IK145" s="410"/>
      <c r="IL145" s="410"/>
      <c r="IM145" s="410"/>
      <c r="IN145" s="410"/>
      <c r="IO145" s="410"/>
      <c r="IP145" s="410"/>
      <c r="IQ145" s="410"/>
      <c r="IR145" s="410"/>
      <c r="IS145" s="410"/>
      <c r="IT145" s="410"/>
      <c r="IU145" s="410"/>
      <c r="IV145" s="410"/>
    </row>
    <row r="146" spans="1:256" s="2" customFormat="1" ht="12.75" hidden="1" customHeight="1" outlineLevel="2">
      <c r="A146" s="14"/>
      <c r="B146" s="14"/>
      <c r="C146" s="27"/>
      <c r="D146" s="413"/>
      <c r="E146" s="261">
        <v>4</v>
      </c>
      <c r="F146" s="372"/>
      <c r="G146" s="269"/>
      <c r="H146" s="271"/>
      <c r="I146" s="271"/>
      <c r="J146" s="270"/>
      <c r="K146" s="155">
        <f>IF(A6stdlife="n/a","n/a",IF(K$3&gt;(A6stdlife+$E146),(Input!$J$216*(1+rvanilla)^0.5)-SUM($J146:J146),(Input!$J$216*(1+rvanilla)^0.5)/A6stdlife))</f>
        <v>3.8292874159307242E-5</v>
      </c>
      <c r="L146" s="155">
        <f>IF(A6stdlife="n/a","n/a",IF(L$3&gt;(A6stdlife+$E146),(Input!$J$216*(1+rvanilla)^0.5)-SUM($J146:K146),(Input!$J$216*(1+rvanilla)^0.5)/A6stdlife))</f>
        <v>3.8292874159307242E-5</v>
      </c>
      <c r="M146" s="155">
        <f>IF(A6stdlife="n/a","n/a",IF(M$3&gt;(A6stdlife+$E146),(Input!$J$216*(1+rvanilla)^0.5)-SUM($J146:L146),(Input!$J$216*(1+rvanilla)^0.5)/A6stdlife))</f>
        <v>3.8292874159307242E-5</v>
      </c>
      <c r="N146" s="155">
        <f>IF(A6stdlife="n/a","n/a",IF(N$3&gt;(A6stdlife+$E146),(Input!$J$216*(1+rvanilla)^0.5)-SUM($J146:M146),(Input!$J$216*(1+rvanilla)^0.5)/A6stdlife))</f>
        <v>3.8292874159307242E-5</v>
      </c>
      <c r="O146" s="155">
        <f>IF(A6stdlife="n/a","n/a",IF(O$3&gt;(A6stdlife+$E146),(Input!$J$216*(1+rvanilla)^0.5)-SUM($J146:N146),(Input!$J$216*(1+rvanilla)^0.5)/A6stdlife))</f>
        <v>3.8292874159307242E-5</v>
      </c>
      <c r="P146" s="155">
        <f>IF(A6stdlife="n/a","n/a",IF(P$3&gt;(A6stdlife+$E146),(Input!$J$216*(1+rvanilla)^0.5)-SUM($J146:O146),(Input!$J$216*(1+rvanilla)^0.5)/A6stdlife))</f>
        <v>3.8292874159307242E-5</v>
      </c>
      <c r="Q146" s="155">
        <f>IF(A6stdlife="n/a","n/a",IF(Q$3&gt;(A6stdlife+$E146),(Input!$J$216*(1+rvanilla)^0.5)-SUM($J146:P146),(Input!$J$216*(1+rvanilla)^0.5)/A6stdlife))</f>
        <v>3.8292874159307242E-5</v>
      </c>
      <c r="R146" s="155">
        <f>IF(A6stdlife="n/a","n/a",IF(R$3&gt;(A6stdlife+$E146),(Input!$J$216*(1+rvanilla)^0.5)-SUM($J146:Q146),(Input!$J$216*(1+rvanilla)^0.5)/A6stdlife))</f>
        <v>3.8292874159307242E-5</v>
      </c>
      <c r="S146" s="155">
        <f>IF(A6stdlife="n/a","n/a",IF(S$3&gt;(A6stdlife+$E146),(Input!$J$216*(1+rvanilla)^0.5)-SUM($J146:R146),(Input!$J$216*(1+rvanilla)^0.5)/A6stdlife))</f>
        <v>3.8292874159307242E-5</v>
      </c>
      <c r="T146" s="155">
        <f>IF(A6stdlife="n/a","n/a",IF(T$3&gt;(A6stdlife+$E146),(Input!$J$216*(1+rvanilla)^0.5)-SUM($J146:S146),(Input!$J$216*(1+rvanilla)^0.5)/A6stdlife))</f>
        <v>3.8292874159307242E-5</v>
      </c>
      <c r="U146" s="155">
        <f>IF(A6stdlife="n/a","n/a",IF(U$3&gt;(A6stdlife+$E146),(Input!$J$216*(1+rvanilla)^0.5)-SUM($J146:T146),(Input!$J$216*(1+rvanilla)^0.5)/A6stdlife))</f>
        <v>3.8292874159307242E-5</v>
      </c>
      <c r="V146" s="155">
        <f>IF(A6stdlife="n/a","n/a",IF(V$3&gt;(A6stdlife+$E146),(Input!$J$216*(1+rvanilla)^0.5)-SUM($J146:U146),(Input!$J$216*(1+rvanilla)^0.5)/A6stdlife))</f>
        <v>3.8292874159307242E-5</v>
      </c>
      <c r="W146" s="155">
        <f>IF(A6stdlife="n/a","n/a",IF(W$3&gt;(A6stdlife+$E146),(Input!$J$216*(1+rvanilla)^0.5)-SUM($J146:V146),(Input!$J$216*(1+rvanilla)^0.5)/A6stdlife))</f>
        <v>3.8292874159307242E-5</v>
      </c>
      <c r="X146" s="155">
        <f>IF(A6stdlife="n/a","n/a",IF(X$3&gt;(A6stdlife+$E146),(Input!$J$216*(1+rvanilla)^0.5)-SUM($J146:W146),(Input!$J$216*(1+rvanilla)^0.5)/A6stdlife))</f>
        <v>3.8292874159307242E-5</v>
      </c>
      <c r="Y146" s="155">
        <f>IF(A6stdlife="n/a","n/a",IF(Y$3&gt;(A6stdlife+$E146),(Input!$J$216*(1+rvanilla)^0.5)-SUM($J146:X146),(Input!$J$216*(1+rvanilla)^0.5)/A6stdlife))</f>
        <v>3.8292874159307242E-5</v>
      </c>
      <c r="Z146" s="155">
        <f>IF(A6stdlife="n/a","n/a",IF(Z$3&gt;(A6stdlife+$E146),(Input!$J$216*(1+rvanilla)^0.5)-SUM($J146:Y146),(Input!$J$216*(1+rvanilla)^0.5)/A6stdlife))</f>
        <v>2.1684043449710089E-19</v>
      </c>
      <c r="AA146" s="155">
        <f>IF(A6stdlife="n/a","n/a",IF(AA$3&gt;(A6stdlife+$E146),(Input!$J$216*(1+rvanilla)^0.5)-SUM($J146:Z146),(Input!$J$216*(1+rvanilla)^0.5)/A6stdlife))</f>
        <v>0</v>
      </c>
      <c r="AB146" s="155">
        <f>IF(A6stdlife="n/a","n/a",IF(AB$3&gt;(A6stdlife+$E146),(Input!$J$216*(1+rvanilla)^0.5)-SUM($J146:AA146),(Input!$J$216*(1+rvanilla)^0.5)/A6stdlife))</f>
        <v>0</v>
      </c>
      <c r="AC146" s="155">
        <f>IF(A6stdlife="n/a","n/a",IF(AC$3&gt;(A6stdlife+$E146),(Input!$J$216*(1+rvanilla)^0.5)-SUM($J146:AB146),(Input!$J$216*(1+rvanilla)^0.5)/A6stdlife))</f>
        <v>0</v>
      </c>
      <c r="AD146" s="155">
        <f>IF(A6stdlife="n/a","n/a",IF(AD$3&gt;(A6stdlife+$E146),(Input!$J$216*(1+rvanilla)^0.5)-SUM($J146:AC146),(Input!$J$216*(1+rvanilla)^0.5)/A6stdlife))</f>
        <v>0</v>
      </c>
      <c r="AE146" s="155">
        <f>IF(A6stdlife="n/a","n/a",IF(AE$3&gt;(A6stdlife+$E146),(Input!$J$216*(1+rvanilla)^0.5)-SUM($J146:AD146),(Input!$J$216*(1+rvanilla)^0.5)/A6stdlife))</f>
        <v>0</v>
      </c>
      <c r="AF146" s="155">
        <f>IF(A6stdlife="n/a","n/a",IF(AF$3&gt;(A6stdlife+$E146),(Input!$J$216*(1+rvanilla)^0.5)-SUM($J146:AE146),(Input!$J$216*(1+rvanilla)^0.5)/A6stdlife))</f>
        <v>0</v>
      </c>
      <c r="AG146" s="155">
        <f>IF(A6stdlife="n/a","n/a",IF(AG$3&gt;(A6stdlife+$E146),(Input!$J$216*(1+rvanilla)^0.5)-SUM($J146:AF146),(Input!$J$216*(1+rvanilla)^0.5)/A6stdlife))</f>
        <v>0</v>
      </c>
      <c r="AH146" s="155">
        <f>IF(A6stdlife="n/a","n/a",IF(AH$3&gt;(A6stdlife+$E146),(Input!$J$216*(1+rvanilla)^0.5)-SUM($J146:AG146),(Input!$J$216*(1+rvanilla)^0.5)/A6stdlife))</f>
        <v>0</v>
      </c>
      <c r="AI146" s="155">
        <f>IF(A6stdlife="n/a","n/a",IF(AI$3&gt;(A6stdlife+$E146),(Input!$J$216*(1+rvanilla)^0.5)-SUM($J146:AH146),(Input!$J$216*(1+rvanilla)^0.5)/A6stdlife))</f>
        <v>0</v>
      </c>
      <c r="AJ146" s="155">
        <f>IF(A6stdlife="n/a","n/a",IF(AJ$3&gt;(A6stdlife+$E146),(Input!$J$216*(1+rvanilla)^0.5)-SUM($J146:AI146),(Input!$J$216*(1+rvanilla)^0.5)/A6stdlife))</f>
        <v>0</v>
      </c>
      <c r="AK146" s="155">
        <f>IF(A6stdlife="n/a","n/a",IF(AK$3&gt;(A6stdlife+$E146),(Input!$J$216*(1+rvanilla)^0.5)-SUM($J146:AJ146),(Input!$J$216*(1+rvanilla)^0.5)/A6stdlife))</f>
        <v>0</v>
      </c>
      <c r="AL146" s="155">
        <f>IF(A6stdlife="n/a","n/a",IF(AL$3&gt;(A6stdlife+$E146),(Input!$J$216*(1+rvanilla)^0.5)-SUM($J146:AK146),(Input!$J$216*(1+rvanilla)^0.5)/A6stdlife))</f>
        <v>0</v>
      </c>
      <c r="AM146" s="155">
        <f>IF(A6stdlife="n/a","n/a",IF(AM$3&gt;(A6stdlife+$E146),(Input!$J$216*(1+rvanilla)^0.5)-SUM($J146:AL146),(Input!$J$216*(1+rvanilla)^0.5)/A6stdlife))</f>
        <v>0</v>
      </c>
      <c r="AN146" s="155">
        <f>IF(A6stdlife="n/a","n/a",IF(AN$3&gt;(A6stdlife+$E146),(Input!$J$216*(1+rvanilla)^0.5)-SUM($J146:AM146),(Input!$J$216*(1+rvanilla)^0.5)/A6stdlife))</f>
        <v>0</v>
      </c>
      <c r="AO146" s="155">
        <f>IF(A6stdlife="n/a","n/a",IF(AO$3&gt;(A6stdlife+$E146),(Input!$J$216*(1+rvanilla)^0.5)-SUM($J146:AN146),(Input!$J$216*(1+rvanilla)^0.5)/A6stdlife))</f>
        <v>0</v>
      </c>
      <c r="AP146" s="155">
        <f>IF(A6stdlife="n/a","n/a",IF(AP$3&gt;(A6stdlife+$E146),(Input!$J$216*(1+rvanilla)^0.5)-SUM($J146:AO146),(Input!$J$216*(1+rvanilla)^0.5)/A6stdlife))</f>
        <v>0</v>
      </c>
      <c r="AQ146" s="155">
        <f>IF(A6stdlife="n/a","n/a",IF(AQ$3&gt;(A6stdlife+$E146),(Input!$J$216*(1+rvanilla)^0.5)-SUM($J146:AP146),(Input!$J$216*(1+rvanilla)^0.5)/A6stdlife))</f>
        <v>0</v>
      </c>
      <c r="AR146" s="155">
        <f>IF(A6stdlife="n/a","n/a",IF(AR$3&gt;(A6stdlife+$E146),(Input!$J$216*(1+rvanilla)^0.5)-SUM($J146:AQ146),(Input!$J$216*(1+rvanilla)^0.5)/A6stdlife))</f>
        <v>0</v>
      </c>
      <c r="AS146" s="155">
        <f>IF(A6stdlife="n/a","n/a",IF(AS$3&gt;(A6stdlife+$E146),(Input!$J$216*(1+rvanilla)^0.5)-SUM($J146:AR146),(Input!$J$216*(1+rvanilla)^0.5)/A6stdlife))</f>
        <v>0</v>
      </c>
      <c r="AT146" s="155">
        <f>IF(A6stdlife="n/a","n/a",IF(AT$3&gt;(A6stdlife+$E146),(Input!$J$216*(1+rvanilla)^0.5)-SUM($J146:AS146),(Input!$J$216*(1+rvanilla)^0.5)/A6stdlife))</f>
        <v>0</v>
      </c>
      <c r="AU146" s="155">
        <f>IF(A6stdlife="n/a","n/a",IF(AU$3&gt;(A6stdlife+$E146),(Input!$J$216*(1+rvanilla)^0.5)-SUM($J146:AT146),(Input!$J$216*(1+rvanilla)^0.5)/A6stdlife))</f>
        <v>0</v>
      </c>
      <c r="AV146" s="155">
        <f>IF(A6stdlife="n/a","n/a",IF(AV$3&gt;(A6stdlife+$E146),(Input!$J$216*(1+rvanilla)^0.5)-SUM($J146:AU146),(Input!$J$216*(1+rvanilla)^0.5)/A6stdlife))</f>
        <v>0</v>
      </c>
      <c r="AW146" s="155">
        <f>IF(A6stdlife="n/a","n/a",IF(AW$3&gt;(A6stdlife+$E146),(Input!$J$216*(1+rvanilla)^0.5)-SUM($J146:AV146),(Input!$J$216*(1+rvanilla)^0.5)/A6stdlife))</f>
        <v>0</v>
      </c>
      <c r="AX146" s="155">
        <f>IF(A6stdlife="n/a","n/a",IF(AX$3&gt;(A6stdlife+$E146),(Input!$J$216*(1+rvanilla)^0.5)-SUM($J146:AW146),(Input!$J$216*(1+rvanilla)^0.5)/A6stdlife))</f>
        <v>0</v>
      </c>
      <c r="AY146" s="155">
        <f>IF(A6stdlife="n/a","n/a",IF(AY$3&gt;(A6stdlife+$E146),(Input!$J$216*(1+rvanilla)^0.5)-SUM($J146:AX146),(Input!$J$216*(1+rvanilla)^0.5)/A6stdlife))</f>
        <v>0</v>
      </c>
      <c r="AZ146" s="155">
        <f>IF(A6stdlife="n/a","n/a",IF(AZ$3&gt;(A6stdlife+$E146),(Input!$J$216*(1+rvanilla)^0.5)-SUM($J146:AY146),(Input!$J$216*(1+rvanilla)^0.5)/A6stdlife))</f>
        <v>0</v>
      </c>
      <c r="BA146" s="155">
        <f>IF(A6stdlife="n/a","n/a",IF(BA$3&gt;(A6stdlife+$E146),(Input!$J$216*(1+rvanilla)^0.5)-SUM($J146:AZ146),(Input!$J$216*(1+rvanilla)^0.5)/A6stdlife))</f>
        <v>0</v>
      </c>
      <c r="BB146" s="155">
        <f>IF(A6stdlife="n/a","n/a",IF(BB$3&gt;(A6stdlife+$E146),(Input!$J$216*(1+rvanilla)^0.5)-SUM($J146:BA146),(Input!$J$216*(1+rvanilla)^0.5)/A6stdlife))</f>
        <v>0</v>
      </c>
      <c r="BC146" s="155">
        <f>IF(A6stdlife="n/a","n/a",IF(BC$3&gt;(A6stdlife+$E146),(Input!$J$216*(1+rvanilla)^0.5)-SUM($J146:BB146),(Input!$J$216*(1+rvanilla)^0.5)/A6stdlife))</f>
        <v>0</v>
      </c>
      <c r="BD146" s="155">
        <f>IF(A6stdlife="n/a","n/a",IF(BD$3&gt;(A6stdlife+$E146),(Input!$J$216*(1+rvanilla)^0.5)-SUM($J146:BC146),(Input!$J$216*(1+rvanilla)^0.5)/A6stdlife))</f>
        <v>0</v>
      </c>
      <c r="BE146" s="155">
        <f>IF(A6stdlife="n/a","n/a",IF(BE$3&gt;(A6stdlife+$E146),(Input!$J$216*(1+rvanilla)^0.5)-SUM($J146:BD146),(Input!$J$216*(1+rvanilla)^0.5)/A6stdlife))</f>
        <v>0</v>
      </c>
      <c r="BF146" s="155">
        <f>IF(A6stdlife="n/a","n/a",IF(BF$3&gt;(A6stdlife+$E146),(Input!$J$216*(1+rvanilla)^0.5)-SUM($J146:BE146),(Input!$J$216*(1+rvanilla)^0.5)/A6stdlife))</f>
        <v>0</v>
      </c>
      <c r="BG146" s="155">
        <f>IF(A6stdlife="n/a","n/a",IF(BG$3&gt;(A6stdlife+$E146),(Input!$J$216*(1+rvanilla)^0.5)-SUM($J146:BF146),(Input!$J$216*(1+rvanilla)^0.5)/A6stdlife))</f>
        <v>0</v>
      </c>
      <c r="BH146" s="155">
        <f>IF(A6stdlife="n/a","n/a",IF(BH$3&gt;(A6stdlife+$E146),(Input!$J$216*(1+rvanilla)^0.5)-SUM($J146:BG146),(Input!$J$216*(1+rvanilla)^0.5)/A6stdlife))</f>
        <v>0</v>
      </c>
      <c r="BI146" s="155">
        <f>IF(A6stdlife="n/a","n/a",IF(BI$3&gt;(A6stdlife+$E146),(Input!$J$216*(1+rvanilla)^0.5)-SUM($J146:BH146),(Input!$J$216*(1+rvanilla)^0.5)/A6stdlife))</f>
        <v>0</v>
      </c>
      <c r="BJ146" s="14"/>
      <c r="BK146" s="14"/>
      <c r="BL146" s="14"/>
      <c r="BM146" s="14"/>
      <c r="BN146" s="14"/>
      <c r="BO146" s="14"/>
      <c r="BP146" s="14"/>
      <c r="BQ146" s="14"/>
      <c r="BR146" s="14"/>
      <c r="BS146" s="14"/>
      <c r="BT146" s="14"/>
      <c r="BU146" s="14"/>
      <c r="BV146" s="14"/>
      <c r="BW146" s="14"/>
      <c r="BX146" s="14"/>
      <c r="BY146" s="14"/>
      <c r="BZ146" s="14"/>
      <c r="CA146" s="410"/>
      <c r="CB146" s="410"/>
      <c r="CC146" s="410"/>
      <c r="CD146" s="410"/>
      <c r="CE146" s="410"/>
      <c r="CF146" s="410"/>
      <c r="CG146" s="410"/>
      <c r="CH146" s="410"/>
      <c r="CI146" s="410"/>
      <c r="CJ146" s="410"/>
      <c r="CK146" s="410"/>
      <c r="CL146" s="410"/>
      <c r="CM146" s="410"/>
      <c r="CN146" s="410"/>
      <c r="CO146" s="410"/>
      <c r="CP146" s="410"/>
      <c r="CQ146" s="410"/>
      <c r="CR146" s="410"/>
      <c r="CS146" s="410"/>
      <c r="CT146" s="410"/>
      <c r="CU146" s="410"/>
      <c r="CV146" s="410"/>
      <c r="CW146" s="410"/>
      <c r="CX146" s="410"/>
      <c r="CY146" s="410"/>
      <c r="CZ146" s="410"/>
      <c r="DA146" s="410"/>
      <c r="DB146" s="410"/>
      <c r="DC146" s="410"/>
      <c r="DD146" s="410"/>
      <c r="DE146" s="410"/>
      <c r="DF146" s="410"/>
      <c r="DG146" s="410"/>
      <c r="DH146" s="410"/>
      <c r="DI146" s="410"/>
      <c r="DJ146" s="410"/>
      <c r="DK146" s="410"/>
      <c r="DL146" s="410"/>
      <c r="DM146" s="410"/>
      <c r="DN146" s="410"/>
      <c r="DO146" s="410"/>
      <c r="DP146" s="410"/>
      <c r="DQ146" s="410"/>
      <c r="DR146" s="410"/>
      <c r="DS146" s="410"/>
      <c r="DT146" s="410"/>
      <c r="DU146" s="410"/>
      <c r="DV146" s="410"/>
      <c r="DW146" s="410"/>
      <c r="DX146" s="410"/>
      <c r="DY146" s="410"/>
      <c r="DZ146" s="410"/>
      <c r="EA146" s="410"/>
      <c r="EB146" s="410"/>
      <c r="EC146" s="410"/>
      <c r="ED146" s="410"/>
      <c r="EE146" s="410"/>
      <c r="EF146" s="410"/>
      <c r="EG146" s="410"/>
      <c r="EH146" s="410"/>
      <c r="EI146" s="410"/>
      <c r="EJ146" s="410"/>
      <c r="EK146" s="410"/>
      <c r="EL146" s="410"/>
      <c r="EM146" s="410"/>
      <c r="EN146" s="410"/>
      <c r="EO146" s="410"/>
      <c r="EP146" s="410"/>
      <c r="EQ146" s="410"/>
      <c r="ER146" s="410"/>
      <c r="ES146" s="410"/>
      <c r="ET146" s="410"/>
      <c r="EU146" s="410"/>
      <c r="EV146" s="410"/>
      <c r="EW146" s="410"/>
      <c r="EX146" s="410"/>
      <c r="EY146" s="410"/>
      <c r="EZ146" s="410"/>
      <c r="FA146" s="410"/>
      <c r="FB146" s="410"/>
      <c r="FC146" s="410"/>
      <c r="FD146" s="410"/>
      <c r="FE146" s="410"/>
      <c r="FF146" s="410"/>
      <c r="FG146" s="410"/>
      <c r="FH146" s="410"/>
      <c r="FI146" s="410"/>
      <c r="FJ146" s="410"/>
      <c r="FK146" s="410"/>
      <c r="FL146" s="410"/>
      <c r="FM146" s="410"/>
      <c r="FN146" s="410"/>
      <c r="FO146" s="410"/>
      <c r="FP146" s="410"/>
      <c r="FQ146" s="410"/>
      <c r="FR146" s="410"/>
      <c r="FS146" s="410"/>
      <c r="FT146" s="410"/>
      <c r="FU146" s="410"/>
      <c r="FV146" s="410"/>
      <c r="FW146" s="410"/>
      <c r="FX146" s="410"/>
      <c r="FY146" s="410"/>
      <c r="FZ146" s="410"/>
      <c r="GA146" s="410"/>
      <c r="GB146" s="410"/>
      <c r="GC146" s="410"/>
      <c r="GD146" s="410"/>
      <c r="GE146" s="410"/>
      <c r="GF146" s="410"/>
      <c r="GG146" s="410"/>
      <c r="GH146" s="410"/>
      <c r="GI146" s="410"/>
      <c r="GJ146" s="410"/>
      <c r="GK146" s="410"/>
      <c r="GL146" s="410"/>
      <c r="GM146" s="410"/>
      <c r="GN146" s="410"/>
      <c r="GO146" s="410"/>
      <c r="GP146" s="410"/>
      <c r="GQ146" s="410"/>
      <c r="GR146" s="410"/>
      <c r="GS146" s="410"/>
      <c r="GT146" s="410"/>
      <c r="GU146" s="410"/>
      <c r="GV146" s="410"/>
      <c r="GW146" s="410"/>
      <c r="GX146" s="410"/>
      <c r="GY146" s="410"/>
      <c r="GZ146" s="410"/>
      <c r="HA146" s="410"/>
      <c r="HB146" s="410"/>
      <c r="HC146" s="410"/>
      <c r="HD146" s="410"/>
      <c r="HE146" s="410"/>
      <c r="HF146" s="410"/>
      <c r="HG146" s="410"/>
      <c r="HH146" s="410"/>
      <c r="HI146" s="410"/>
      <c r="HJ146" s="410"/>
      <c r="HK146" s="410"/>
      <c r="HL146" s="410"/>
      <c r="HM146" s="410"/>
      <c r="HN146" s="410"/>
      <c r="HO146" s="410"/>
      <c r="HP146" s="410"/>
      <c r="HQ146" s="410"/>
      <c r="HR146" s="410"/>
      <c r="HS146" s="410"/>
      <c r="HT146" s="410"/>
      <c r="HU146" s="410"/>
      <c r="HV146" s="410"/>
      <c r="HW146" s="410"/>
      <c r="HX146" s="410"/>
      <c r="HY146" s="410"/>
      <c r="HZ146" s="410"/>
      <c r="IA146" s="410"/>
      <c r="IB146" s="410"/>
      <c r="IC146" s="410"/>
      <c r="ID146" s="410"/>
      <c r="IE146" s="410"/>
      <c r="IF146" s="410"/>
      <c r="IG146" s="410"/>
      <c r="IH146" s="410"/>
      <c r="II146" s="410"/>
      <c r="IJ146" s="410"/>
      <c r="IK146" s="410"/>
      <c r="IL146" s="410"/>
      <c r="IM146" s="410"/>
      <c r="IN146" s="410"/>
      <c r="IO146" s="410"/>
      <c r="IP146" s="410"/>
      <c r="IQ146" s="410"/>
      <c r="IR146" s="410"/>
      <c r="IS146" s="410"/>
      <c r="IT146" s="410"/>
      <c r="IU146" s="410"/>
      <c r="IV146" s="410"/>
    </row>
    <row r="147" spans="1:256" s="2" customFormat="1" ht="12.75" hidden="1" customHeight="1" outlineLevel="2">
      <c r="A147" s="14"/>
      <c r="B147" s="14"/>
      <c r="C147" s="27"/>
      <c r="D147" s="413"/>
      <c r="E147" s="261">
        <v>5</v>
      </c>
      <c r="F147" s="372"/>
      <c r="G147" s="269"/>
      <c r="H147" s="271"/>
      <c r="I147" s="271"/>
      <c r="J147" s="271"/>
      <c r="K147" s="270"/>
      <c r="L147" s="155">
        <f>IF(A6stdlife="n/a","n/a",IF(L$3&gt;(A6stdlife+$E147),(Input!$K$216*(1+rvanilla)^0.5)-SUM($K147:K147),(Input!$K$216*(1+rvanilla)^0.5)/A6stdlife))</f>
        <v>0</v>
      </c>
      <c r="M147" s="155">
        <f>IF(A6stdlife="n/a","n/a",IF(M$3&gt;(A6stdlife+$E147),(Input!$K$216*(1+rvanilla)^0.5)-SUM($K147:L147),(Input!$K$216*(1+rvanilla)^0.5)/A6stdlife))</f>
        <v>0</v>
      </c>
      <c r="N147" s="155">
        <f>IF(A6stdlife="n/a","n/a",IF(N$3&gt;(A6stdlife+$E147),(Input!$K$216*(1+rvanilla)^0.5)-SUM($K147:M147),(Input!$K$216*(1+rvanilla)^0.5)/A6stdlife))</f>
        <v>0</v>
      </c>
      <c r="O147" s="155">
        <f>IF(A6stdlife="n/a","n/a",IF(O$3&gt;(A6stdlife+$E147),(Input!$K$216*(1+rvanilla)^0.5)-SUM($K147:N147),(Input!$K$216*(1+rvanilla)^0.5)/A6stdlife))</f>
        <v>0</v>
      </c>
      <c r="P147" s="155">
        <f>IF(A6stdlife="n/a","n/a",IF(P$3&gt;(A6stdlife+$E147),(Input!$K$216*(1+rvanilla)^0.5)-SUM($K147:O147),(Input!$K$216*(1+rvanilla)^0.5)/A6stdlife))</f>
        <v>0</v>
      </c>
      <c r="Q147" s="155">
        <f>IF(A6stdlife="n/a","n/a",IF(Q$3&gt;(A6stdlife+$E147),(Input!$K$216*(1+rvanilla)^0.5)-SUM($K147:P147),(Input!$K$216*(1+rvanilla)^0.5)/A6stdlife))</f>
        <v>0</v>
      </c>
      <c r="R147" s="155">
        <f>IF(A6stdlife="n/a","n/a",IF(R$3&gt;(A6stdlife+$E147),(Input!$K$216*(1+rvanilla)^0.5)-SUM($K147:Q147),(Input!$K$216*(1+rvanilla)^0.5)/A6stdlife))</f>
        <v>0</v>
      </c>
      <c r="S147" s="155">
        <f>IF(A6stdlife="n/a","n/a",IF(S$3&gt;(A6stdlife+$E147),(Input!$K$216*(1+rvanilla)^0.5)-SUM($K147:R147),(Input!$K$216*(1+rvanilla)^0.5)/A6stdlife))</f>
        <v>0</v>
      </c>
      <c r="T147" s="155">
        <f>IF(A6stdlife="n/a","n/a",IF(T$3&gt;(A6stdlife+$E147),(Input!$K$216*(1+rvanilla)^0.5)-SUM($K147:S147),(Input!$K$216*(1+rvanilla)^0.5)/A6stdlife))</f>
        <v>0</v>
      </c>
      <c r="U147" s="155">
        <f>IF(A6stdlife="n/a","n/a",IF(U$3&gt;(A6stdlife+$E147),(Input!$K$216*(1+rvanilla)^0.5)-SUM($K147:T147),(Input!$K$216*(1+rvanilla)^0.5)/A6stdlife))</f>
        <v>0</v>
      </c>
      <c r="V147" s="155">
        <f>IF(A6stdlife="n/a","n/a",IF(V$3&gt;(A6stdlife+$E147),(Input!$K$216*(1+rvanilla)^0.5)-SUM($K147:U147),(Input!$K$216*(1+rvanilla)^0.5)/A6stdlife))</f>
        <v>0</v>
      </c>
      <c r="W147" s="155">
        <f>IF(A6stdlife="n/a","n/a",IF(W$3&gt;(A6stdlife+$E147),(Input!$K$216*(1+rvanilla)^0.5)-SUM($K147:V147),(Input!$K$216*(1+rvanilla)^0.5)/A6stdlife))</f>
        <v>0</v>
      </c>
      <c r="X147" s="155">
        <f>IF(A6stdlife="n/a","n/a",IF(X$3&gt;(A6stdlife+$E147),(Input!$K$216*(1+rvanilla)^0.5)-SUM($K147:W147),(Input!$K$216*(1+rvanilla)^0.5)/A6stdlife))</f>
        <v>0</v>
      </c>
      <c r="Y147" s="155">
        <f>IF(A6stdlife="n/a","n/a",IF(Y$3&gt;(A6stdlife+$E147),(Input!$K$216*(1+rvanilla)^0.5)-SUM($K147:X147),(Input!$K$216*(1+rvanilla)^0.5)/A6stdlife))</f>
        <v>0</v>
      </c>
      <c r="Z147" s="155">
        <f>IF(A6stdlife="n/a","n/a",IF(Z$3&gt;(A6stdlife+$E147),(Input!$K$216*(1+rvanilla)^0.5)-SUM($K147:Y147),(Input!$K$216*(1+rvanilla)^0.5)/A6stdlife))</f>
        <v>0</v>
      </c>
      <c r="AA147" s="155">
        <f>IF(A6stdlife="n/a","n/a",IF(AA$3&gt;(A6stdlife+$E147),(Input!$K$216*(1+rvanilla)^0.5)-SUM($K147:Z147),(Input!$K$216*(1+rvanilla)^0.5)/A6stdlife))</f>
        <v>0</v>
      </c>
      <c r="AB147" s="155">
        <f>IF(A6stdlife="n/a","n/a",IF(AB$3&gt;(A6stdlife+$E147),(Input!$K$216*(1+rvanilla)^0.5)-SUM($K147:AA147),(Input!$K$216*(1+rvanilla)^0.5)/A6stdlife))</f>
        <v>0</v>
      </c>
      <c r="AC147" s="155">
        <f>IF(A6stdlife="n/a","n/a",IF(AC$3&gt;(A6stdlife+$E147),(Input!$K$216*(1+rvanilla)^0.5)-SUM($K147:AB147),(Input!$K$216*(1+rvanilla)^0.5)/A6stdlife))</f>
        <v>0</v>
      </c>
      <c r="AD147" s="155">
        <f>IF(A6stdlife="n/a","n/a",IF(AD$3&gt;(A6stdlife+$E147),(Input!$K$216*(1+rvanilla)^0.5)-SUM($K147:AC147),(Input!$K$216*(1+rvanilla)^0.5)/A6stdlife))</f>
        <v>0</v>
      </c>
      <c r="AE147" s="155">
        <f>IF(A6stdlife="n/a","n/a",IF(AE$3&gt;(A6stdlife+$E147),(Input!$K$216*(1+rvanilla)^0.5)-SUM($K147:AD147),(Input!$K$216*(1+rvanilla)^0.5)/A6stdlife))</f>
        <v>0</v>
      </c>
      <c r="AF147" s="155">
        <f>IF(A6stdlife="n/a","n/a",IF(AF$3&gt;(A6stdlife+$E147),(Input!$K$216*(1+rvanilla)^0.5)-SUM($K147:AE147),(Input!$K$216*(1+rvanilla)^0.5)/A6stdlife))</f>
        <v>0</v>
      </c>
      <c r="AG147" s="155">
        <f>IF(A6stdlife="n/a","n/a",IF(AG$3&gt;(A6stdlife+$E147),(Input!$K$216*(1+rvanilla)^0.5)-SUM($K147:AF147),(Input!$K$216*(1+rvanilla)^0.5)/A6stdlife))</f>
        <v>0</v>
      </c>
      <c r="AH147" s="155">
        <f>IF(A6stdlife="n/a","n/a",IF(AH$3&gt;(A6stdlife+$E147),(Input!$K$216*(1+rvanilla)^0.5)-SUM($K147:AG147),(Input!$K$216*(1+rvanilla)^0.5)/A6stdlife))</f>
        <v>0</v>
      </c>
      <c r="AI147" s="155">
        <f>IF(A6stdlife="n/a","n/a",IF(AI$3&gt;(A6stdlife+$E147),(Input!$K$216*(1+rvanilla)^0.5)-SUM($K147:AH147),(Input!$K$216*(1+rvanilla)^0.5)/A6stdlife))</f>
        <v>0</v>
      </c>
      <c r="AJ147" s="155">
        <f>IF(A6stdlife="n/a","n/a",IF(AJ$3&gt;(A6stdlife+$E147),(Input!$K$216*(1+rvanilla)^0.5)-SUM($K147:AI147),(Input!$K$216*(1+rvanilla)^0.5)/A6stdlife))</f>
        <v>0</v>
      </c>
      <c r="AK147" s="155">
        <f>IF(A6stdlife="n/a","n/a",IF(AK$3&gt;(A6stdlife+$E147),(Input!$K$216*(1+rvanilla)^0.5)-SUM($K147:AJ147),(Input!$K$216*(1+rvanilla)^0.5)/A6stdlife))</f>
        <v>0</v>
      </c>
      <c r="AL147" s="155">
        <f>IF(A6stdlife="n/a","n/a",IF(AL$3&gt;(A6stdlife+$E147),(Input!$K$216*(1+rvanilla)^0.5)-SUM($K147:AK147),(Input!$K$216*(1+rvanilla)^0.5)/A6stdlife))</f>
        <v>0</v>
      </c>
      <c r="AM147" s="155">
        <f>IF(A6stdlife="n/a","n/a",IF(AM$3&gt;(A6stdlife+$E147),(Input!$K$216*(1+rvanilla)^0.5)-SUM($K147:AL147),(Input!$K$216*(1+rvanilla)^0.5)/A6stdlife))</f>
        <v>0</v>
      </c>
      <c r="AN147" s="155">
        <f>IF(A6stdlife="n/a","n/a",IF(AN$3&gt;(A6stdlife+$E147),(Input!$K$216*(1+rvanilla)^0.5)-SUM($K147:AM147),(Input!$K$216*(1+rvanilla)^0.5)/A6stdlife))</f>
        <v>0</v>
      </c>
      <c r="AO147" s="155">
        <f>IF(A6stdlife="n/a","n/a",IF(AO$3&gt;(A6stdlife+$E147),(Input!$K$216*(1+rvanilla)^0.5)-SUM($K147:AN147),(Input!$K$216*(1+rvanilla)^0.5)/A6stdlife))</f>
        <v>0</v>
      </c>
      <c r="AP147" s="155">
        <f>IF(A6stdlife="n/a","n/a",IF(AP$3&gt;(A6stdlife+$E147),(Input!$K$216*(1+rvanilla)^0.5)-SUM($K147:AO147),(Input!$K$216*(1+rvanilla)^0.5)/A6stdlife))</f>
        <v>0</v>
      </c>
      <c r="AQ147" s="155">
        <f>IF(A6stdlife="n/a","n/a",IF(AQ$3&gt;(A6stdlife+$E147),(Input!$K$216*(1+rvanilla)^0.5)-SUM($K147:AP147),(Input!$K$216*(1+rvanilla)^0.5)/A6stdlife))</f>
        <v>0</v>
      </c>
      <c r="AR147" s="155">
        <f>IF(A6stdlife="n/a","n/a",IF(AR$3&gt;(A6stdlife+$E147),(Input!$K$216*(1+rvanilla)^0.5)-SUM($K147:AQ147),(Input!$K$216*(1+rvanilla)^0.5)/A6stdlife))</f>
        <v>0</v>
      </c>
      <c r="AS147" s="155">
        <f>IF(A6stdlife="n/a","n/a",IF(AS$3&gt;(A6stdlife+$E147),(Input!$K$216*(1+rvanilla)^0.5)-SUM($K147:AR147),(Input!$K$216*(1+rvanilla)^0.5)/A6stdlife))</f>
        <v>0</v>
      </c>
      <c r="AT147" s="155">
        <f>IF(A6stdlife="n/a","n/a",IF(AT$3&gt;(A6stdlife+$E147),(Input!$K$216*(1+rvanilla)^0.5)-SUM($K147:AS147),(Input!$K$216*(1+rvanilla)^0.5)/A6stdlife))</f>
        <v>0</v>
      </c>
      <c r="AU147" s="155">
        <f>IF(A6stdlife="n/a","n/a",IF(AU$3&gt;(A6stdlife+$E147),(Input!$K$216*(1+rvanilla)^0.5)-SUM($K147:AT147),(Input!$K$216*(1+rvanilla)^0.5)/A6stdlife))</f>
        <v>0</v>
      </c>
      <c r="AV147" s="155">
        <f>IF(A6stdlife="n/a","n/a",IF(AV$3&gt;(A6stdlife+$E147),(Input!$K$216*(1+rvanilla)^0.5)-SUM($K147:AU147),(Input!$K$216*(1+rvanilla)^0.5)/A6stdlife))</f>
        <v>0</v>
      </c>
      <c r="AW147" s="155">
        <f>IF(A6stdlife="n/a","n/a",IF(AW$3&gt;(A6stdlife+$E147),(Input!$K$216*(1+rvanilla)^0.5)-SUM($K147:AV147),(Input!$K$216*(1+rvanilla)^0.5)/A6stdlife))</f>
        <v>0</v>
      </c>
      <c r="AX147" s="155">
        <f>IF(A6stdlife="n/a","n/a",IF(AX$3&gt;(A6stdlife+$E147),(Input!$K$216*(1+rvanilla)^0.5)-SUM($K147:AW147),(Input!$K$216*(1+rvanilla)^0.5)/A6stdlife))</f>
        <v>0</v>
      </c>
      <c r="AY147" s="155">
        <f>IF(A6stdlife="n/a","n/a",IF(AY$3&gt;(A6stdlife+$E147),(Input!$K$216*(1+rvanilla)^0.5)-SUM($K147:AX147),(Input!$K$216*(1+rvanilla)^0.5)/A6stdlife))</f>
        <v>0</v>
      </c>
      <c r="AZ147" s="155">
        <f>IF(A6stdlife="n/a","n/a",IF(AZ$3&gt;(A6stdlife+$E147),(Input!$K$216*(1+rvanilla)^0.5)-SUM($K147:AY147),(Input!$K$216*(1+rvanilla)^0.5)/A6stdlife))</f>
        <v>0</v>
      </c>
      <c r="BA147" s="155">
        <f>IF(A6stdlife="n/a","n/a",IF(BA$3&gt;(A6stdlife+$E147),(Input!$K$216*(1+rvanilla)^0.5)-SUM($K147:AZ147),(Input!$K$216*(1+rvanilla)^0.5)/A6stdlife))</f>
        <v>0</v>
      </c>
      <c r="BB147" s="155">
        <f>IF(A6stdlife="n/a","n/a",IF(BB$3&gt;(A6stdlife+$E147),(Input!$K$216*(1+rvanilla)^0.5)-SUM($K147:BA147),(Input!$K$216*(1+rvanilla)^0.5)/A6stdlife))</f>
        <v>0</v>
      </c>
      <c r="BC147" s="155">
        <f>IF(A6stdlife="n/a","n/a",IF(BC$3&gt;(A6stdlife+$E147),(Input!$K$216*(1+rvanilla)^0.5)-SUM($K147:BB147),(Input!$K$216*(1+rvanilla)^0.5)/A6stdlife))</f>
        <v>0</v>
      </c>
      <c r="BD147" s="155">
        <f>IF(A6stdlife="n/a","n/a",IF(BD$3&gt;(A6stdlife+$E147),(Input!$K$216*(1+rvanilla)^0.5)-SUM($K147:BC147),(Input!$K$216*(1+rvanilla)^0.5)/A6stdlife))</f>
        <v>0</v>
      </c>
      <c r="BE147" s="155">
        <f>IF(A6stdlife="n/a","n/a",IF(BE$3&gt;(A6stdlife+$E147),(Input!$K$216*(1+rvanilla)^0.5)-SUM($K147:BD147),(Input!$K$216*(1+rvanilla)^0.5)/A6stdlife))</f>
        <v>0</v>
      </c>
      <c r="BF147" s="155">
        <f>IF(A6stdlife="n/a","n/a",IF(BF$3&gt;(A6stdlife+$E147),(Input!$K$216*(1+rvanilla)^0.5)-SUM($K147:BE147),(Input!$K$216*(1+rvanilla)^0.5)/A6stdlife))</f>
        <v>0</v>
      </c>
      <c r="BG147" s="155">
        <f>IF(A6stdlife="n/a","n/a",IF(BG$3&gt;(A6stdlife+$E147),(Input!$K$216*(1+rvanilla)^0.5)-SUM($K147:BF147),(Input!$K$216*(1+rvanilla)^0.5)/A6stdlife))</f>
        <v>0</v>
      </c>
      <c r="BH147" s="155">
        <f>IF(A6stdlife="n/a","n/a",IF(BH$3&gt;(A6stdlife+$E147),(Input!$K$216*(1+rvanilla)^0.5)-SUM($K147:BG147),(Input!$K$216*(1+rvanilla)^0.5)/A6stdlife))</f>
        <v>0</v>
      </c>
      <c r="BI147" s="155">
        <f>IF(A6stdlife="n/a","n/a",IF(BI$3&gt;(A6stdlife+$E147),(Input!$K$216*(1+rvanilla)^0.5)-SUM($K147:BH147),(Input!$K$216*(1+rvanilla)^0.5)/A6stdlife))</f>
        <v>0</v>
      </c>
      <c r="BJ147" s="14"/>
      <c r="BK147" s="14"/>
      <c r="BL147" s="14"/>
      <c r="BM147" s="14"/>
      <c r="BN147" s="14"/>
      <c r="BO147" s="14"/>
      <c r="BP147" s="14"/>
      <c r="BQ147" s="14"/>
      <c r="BR147" s="14"/>
      <c r="BS147" s="14"/>
      <c r="BT147" s="14"/>
      <c r="BU147" s="14"/>
      <c r="BV147" s="14"/>
      <c r="BW147" s="14"/>
      <c r="BX147" s="14"/>
      <c r="BY147" s="14"/>
      <c r="BZ147" s="14"/>
      <c r="CA147" s="410"/>
      <c r="CB147" s="410"/>
      <c r="CC147" s="410"/>
      <c r="CD147" s="410"/>
      <c r="CE147" s="410"/>
      <c r="CF147" s="410"/>
      <c r="CG147" s="410"/>
      <c r="CH147" s="410"/>
      <c r="CI147" s="410"/>
      <c r="CJ147" s="410"/>
      <c r="CK147" s="410"/>
      <c r="CL147" s="410"/>
      <c r="CM147" s="410"/>
      <c r="CN147" s="410"/>
      <c r="CO147" s="410"/>
      <c r="CP147" s="410"/>
      <c r="CQ147" s="410"/>
      <c r="CR147" s="410"/>
      <c r="CS147" s="410"/>
      <c r="CT147" s="410"/>
      <c r="CU147" s="410"/>
      <c r="CV147" s="410"/>
      <c r="CW147" s="410"/>
      <c r="CX147" s="410"/>
      <c r="CY147" s="410"/>
      <c r="CZ147" s="410"/>
      <c r="DA147" s="410"/>
      <c r="DB147" s="410"/>
      <c r="DC147" s="410"/>
      <c r="DD147" s="410"/>
      <c r="DE147" s="410"/>
      <c r="DF147" s="410"/>
      <c r="DG147" s="410"/>
      <c r="DH147" s="410"/>
      <c r="DI147" s="410"/>
      <c r="DJ147" s="410"/>
      <c r="DK147" s="410"/>
      <c r="DL147" s="410"/>
      <c r="DM147" s="410"/>
      <c r="DN147" s="410"/>
      <c r="DO147" s="410"/>
      <c r="DP147" s="410"/>
      <c r="DQ147" s="410"/>
      <c r="DR147" s="410"/>
      <c r="DS147" s="410"/>
      <c r="DT147" s="410"/>
      <c r="DU147" s="410"/>
      <c r="DV147" s="410"/>
      <c r="DW147" s="410"/>
      <c r="DX147" s="410"/>
      <c r="DY147" s="410"/>
      <c r="DZ147" s="410"/>
      <c r="EA147" s="410"/>
      <c r="EB147" s="410"/>
      <c r="EC147" s="410"/>
      <c r="ED147" s="410"/>
      <c r="EE147" s="410"/>
      <c r="EF147" s="410"/>
      <c r="EG147" s="410"/>
      <c r="EH147" s="410"/>
      <c r="EI147" s="410"/>
      <c r="EJ147" s="410"/>
      <c r="EK147" s="410"/>
      <c r="EL147" s="410"/>
      <c r="EM147" s="410"/>
      <c r="EN147" s="410"/>
      <c r="EO147" s="410"/>
      <c r="EP147" s="410"/>
      <c r="EQ147" s="410"/>
      <c r="ER147" s="410"/>
      <c r="ES147" s="410"/>
      <c r="ET147" s="410"/>
      <c r="EU147" s="410"/>
      <c r="EV147" s="410"/>
      <c r="EW147" s="410"/>
      <c r="EX147" s="410"/>
      <c r="EY147" s="410"/>
      <c r="EZ147" s="410"/>
      <c r="FA147" s="410"/>
      <c r="FB147" s="410"/>
      <c r="FC147" s="410"/>
      <c r="FD147" s="410"/>
      <c r="FE147" s="410"/>
      <c r="FF147" s="410"/>
      <c r="FG147" s="410"/>
      <c r="FH147" s="410"/>
      <c r="FI147" s="410"/>
      <c r="FJ147" s="410"/>
      <c r="FK147" s="410"/>
      <c r="FL147" s="410"/>
      <c r="FM147" s="410"/>
      <c r="FN147" s="410"/>
      <c r="FO147" s="410"/>
      <c r="FP147" s="410"/>
      <c r="FQ147" s="410"/>
      <c r="FR147" s="410"/>
      <c r="FS147" s="410"/>
      <c r="FT147" s="410"/>
      <c r="FU147" s="410"/>
      <c r="FV147" s="410"/>
      <c r="FW147" s="410"/>
      <c r="FX147" s="410"/>
      <c r="FY147" s="410"/>
      <c r="FZ147" s="410"/>
      <c r="GA147" s="410"/>
      <c r="GB147" s="410"/>
      <c r="GC147" s="410"/>
      <c r="GD147" s="410"/>
      <c r="GE147" s="410"/>
      <c r="GF147" s="410"/>
      <c r="GG147" s="410"/>
      <c r="GH147" s="410"/>
      <c r="GI147" s="410"/>
      <c r="GJ147" s="410"/>
      <c r="GK147" s="410"/>
      <c r="GL147" s="410"/>
      <c r="GM147" s="410"/>
      <c r="GN147" s="410"/>
      <c r="GO147" s="410"/>
      <c r="GP147" s="410"/>
      <c r="GQ147" s="410"/>
      <c r="GR147" s="410"/>
      <c r="GS147" s="410"/>
      <c r="GT147" s="410"/>
      <c r="GU147" s="410"/>
      <c r="GV147" s="410"/>
      <c r="GW147" s="410"/>
      <c r="GX147" s="410"/>
      <c r="GY147" s="410"/>
      <c r="GZ147" s="410"/>
      <c r="HA147" s="410"/>
      <c r="HB147" s="410"/>
      <c r="HC147" s="410"/>
      <c r="HD147" s="410"/>
      <c r="HE147" s="410"/>
      <c r="HF147" s="410"/>
      <c r="HG147" s="410"/>
      <c r="HH147" s="410"/>
      <c r="HI147" s="410"/>
      <c r="HJ147" s="410"/>
      <c r="HK147" s="410"/>
      <c r="HL147" s="410"/>
      <c r="HM147" s="410"/>
      <c r="HN147" s="410"/>
      <c r="HO147" s="410"/>
      <c r="HP147" s="410"/>
      <c r="HQ147" s="410"/>
      <c r="HR147" s="410"/>
      <c r="HS147" s="410"/>
      <c r="HT147" s="410"/>
      <c r="HU147" s="410"/>
      <c r="HV147" s="410"/>
      <c r="HW147" s="410"/>
      <c r="HX147" s="410"/>
      <c r="HY147" s="410"/>
      <c r="HZ147" s="410"/>
      <c r="IA147" s="410"/>
      <c r="IB147" s="410"/>
      <c r="IC147" s="410"/>
      <c r="ID147" s="410"/>
      <c r="IE147" s="410"/>
      <c r="IF147" s="410"/>
      <c r="IG147" s="410"/>
      <c r="IH147" s="410"/>
      <c r="II147" s="410"/>
      <c r="IJ147" s="410"/>
      <c r="IK147" s="410"/>
      <c r="IL147" s="410"/>
      <c r="IM147" s="410"/>
      <c r="IN147" s="410"/>
      <c r="IO147" s="410"/>
      <c r="IP147" s="410"/>
      <c r="IQ147" s="410"/>
      <c r="IR147" s="410"/>
      <c r="IS147" s="410"/>
      <c r="IT147" s="410"/>
      <c r="IU147" s="410"/>
      <c r="IV147" s="410"/>
    </row>
    <row r="148" spans="1:256" s="2" customFormat="1" ht="12.75" hidden="1" customHeight="1" outlineLevel="2">
      <c r="A148" s="14"/>
      <c r="B148" s="14"/>
      <c r="C148" s="27"/>
      <c r="D148" s="413"/>
      <c r="E148" s="261">
        <v>6</v>
      </c>
      <c r="F148" s="372"/>
      <c r="G148" s="269"/>
      <c r="H148" s="271"/>
      <c r="I148" s="271"/>
      <c r="J148" s="271"/>
      <c r="K148" s="271"/>
      <c r="L148" s="270"/>
      <c r="M148" s="155">
        <f>IF(A6stdlife="n/a","n/a",IF(M$3&gt;(A6stdlife+$E148),(Input!$L$216*(1+rvanilla)^0.5)-SUM($L148:L148),(Input!$L$216*(1+rvanilla)^0.5)/A6stdlife))</f>
        <v>0</v>
      </c>
      <c r="N148" s="155">
        <f>IF(A6stdlife="n/a","n/a",IF(N$3&gt;(A6stdlife+$E148),(Input!$L$216*(1+rvanilla)^0.5)-SUM($L148:M148),(Input!$L$216*(1+rvanilla)^0.5)/A6stdlife))</f>
        <v>0</v>
      </c>
      <c r="O148" s="155">
        <f>IF(A6stdlife="n/a","n/a",IF(O$3&gt;(A6stdlife+$E148),(Input!$L$216*(1+rvanilla)^0.5)-SUM($L148:N148),(Input!$L$216*(1+rvanilla)^0.5)/A6stdlife))</f>
        <v>0</v>
      </c>
      <c r="P148" s="155">
        <f>IF(A6stdlife="n/a","n/a",IF(P$3&gt;(A6stdlife+$E148),(Input!$L$216*(1+rvanilla)^0.5)-SUM($L148:O148),(Input!$L$216*(1+rvanilla)^0.5)/A6stdlife))</f>
        <v>0</v>
      </c>
      <c r="Q148" s="155">
        <f>IF(A6stdlife="n/a","n/a",IF(Q$3&gt;(A6stdlife+$E148),(Input!$L$216*(1+rvanilla)^0.5)-SUM($L148:P148),(Input!$L$216*(1+rvanilla)^0.5)/A6stdlife))</f>
        <v>0</v>
      </c>
      <c r="R148" s="155">
        <f>IF(A6stdlife="n/a","n/a",IF(R$3&gt;(A6stdlife+$E148),(Input!$L$216*(1+rvanilla)^0.5)-SUM($L148:Q148),(Input!$L$216*(1+rvanilla)^0.5)/A6stdlife))</f>
        <v>0</v>
      </c>
      <c r="S148" s="155">
        <f>IF(A6stdlife="n/a","n/a",IF(S$3&gt;(A6stdlife+$E148),(Input!$L$216*(1+rvanilla)^0.5)-SUM($L148:R148),(Input!$L$216*(1+rvanilla)^0.5)/A6stdlife))</f>
        <v>0</v>
      </c>
      <c r="T148" s="155">
        <f>IF(A6stdlife="n/a","n/a",IF(T$3&gt;(A6stdlife+$E148),(Input!$L$216*(1+rvanilla)^0.5)-SUM($L148:S148),(Input!$L$216*(1+rvanilla)^0.5)/A6stdlife))</f>
        <v>0</v>
      </c>
      <c r="U148" s="155">
        <f>IF(A6stdlife="n/a","n/a",IF(U$3&gt;(A6stdlife+$E148),(Input!$L$216*(1+rvanilla)^0.5)-SUM($L148:T148),(Input!$L$216*(1+rvanilla)^0.5)/A6stdlife))</f>
        <v>0</v>
      </c>
      <c r="V148" s="155">
        <f>IF(A6stdlife="n/a","n/a",IF(V$3&gt;(A6stdlife+$E148),(Input!$L$216*(1+rvanilla)^0.5)-SUM($L148:U148),(Input!$L$216*(1+rvanilla)^0.5)/A6stdlife))</f>
        <v>0</v>
      </c>
      <c r="W148" s="155">
        <f>IF(A6stdlife="n/a","n/a",IF(W$3&gt;(A6stdlife+$E148),(Input!$L$216*(1+rvanilla)^0.5)-SUM($L148:V148),(Input!$L$216*(1+rvanilla)^0.5)/A6stdlife))</f>
        <v>0</v>
      </c>
      <c r="X148" s="155">
        <f>IF(A6stdlife="n/a","n/a",IF(X$3&gt;(A6stdlife+$E148),(Input!$L$216*(1+rvanilla)^0.5)-SUM($L148:W148),(Input!$L$216*(1+rvanilla)^0.5)/A6stdlife))</f>
        <v>0</v>
      </c>
      <c r="Y148" s="155">
        <f>IF(A6stdlife="n/a","n/a",IF(Y$3&gt;(A6stdlife+$E148),(Input!$L$216*(1+rvanilla)^0.5)-SUM($L148:X148),(Input!$L$216*(1+rvanilla)^0.5)/A6stdlife))</f>
        <v>0</v>
      </c>
      <c r="Z148" s="155">
        <f>IF(A6stdlife="n/a","n/a",IF(Z$3&gt;(A6stdlife+$E148),(Input!$L$216*(1+rvanilla)^0.5)-SUM($L148:Y148),(Input!$L$216*(1+rvanilla)^0.5)/A6stdlife))</f>
        <v>0</v>
      </c>
      <c r="AA148" s="155">
        <f>IF(A6stdlife="n/a","n/a",IF(AA$3&gt;(A6stdlife+$E148),(Input!$L$216*(1+rvanilla)^0.5)-SUM($L148:Z148),(Input!$L$216*(1+rvanilla)^0.5)/A6stdlife))</f>
        <v>0</v>
      </c>
      <c r="AB148" s="155">
        <f>IF(A6stdlife="n/a","n/a",IF(AB$3&gt;(A6stdlife+$E148),(Input!$L$216*(1+rvanilla)^0.5)-SUM($L148:AA148),(Input!$L$216*(1+rvanilla)^0.5)/A6stdlife))</f>
        <v>0</v>
      </c>
      <c r="AC148" s="155">
        <f>IF(A6stdlife="n/a","n/a",IF(AC$3&gt;(A6stdlife+$E148),(Input!$L$216*(1+rvanilla)^0.5)-SUM($L148:AB148),(Input!$L$216*(1+rvanilla)^0.5)/A6stdlife))</f>
        <v>0</v>
      </c>
      <c r="AD148" s="155">
        <f>IF(A6stdlife="n/a","n/a",IF(AD$3&gt;(A6stdlife+$E148),(Input!$L$216*(1+rvanilla)^0.5)-SUM($L148:AC148),(Input!$L$216*(1+rvanilla)^0.5)/A6stdlife))</f>
        <v>0</v>
      </c>
      <c r="AE148" s="155">
        <f>IF(A6stdlife="n/a","n/a",IF(AE$3&gt;(A6stdlife+$E148),(Input!$L$216*(1+rvanilla)^0.5)-SUM($L148:AD148),(Input!$L$216*(1+rvanilla)^0.5)/A6stdlife))</f>
        <v>0</v>
      </c>
      <c r="AF148" s="155">
        <f>IF(A6stdlife="n/a","n/a",IF(AF$3&gt;(A6stdlife+$E148),(Input!$L$216*(1+rvanilla)^0.5)-SUM($L148:AE148),(Input!$L$216*(1+rvanilla)^0.5)/A6stdlife))</f>
        <v>0</v>
      </c>
      <c r="AG148" s="155">
        <f>IF(A6stdlife="n/a","n/a",IF(AG$3&gt;(A6stdlife+$E148),(Input!$L$216*(1+rvanilla)^0.5)-SUM($L148:AF148),(Input!$L$216*(1+rvanilla)^0.5)/A6stdlife))</f>
        <v>0</v>
      </c>
      <c r="AH148" s="155">
        <f>IF(A6stdlife="n/a","n/a",IF(AH$3&gt;(A6stdlife+$E148),(Input!$L$216*(1+rvanilla)^0.5)-SUM($L148:AG148),(Input!$L$216*(1+rvanilla)^0.5)/A6stdlife))</f>
        <v>0</v>
      </c>
      <c r="AI148" s="155">
        <f>IF(A6stdlife="n/a","n/a",IF(AI$3&gt;(A6stdlife+$E148),(Input!$L$216*(1+rvanilla)^0.5)-SUM($L148:AH148),(Input!$L$216*(1+rvanilla)^0.5)/A6stdlife))</f>
        <v>0</v>
      </c>
      <c r="AJ148" s="155">
        <f>IF(A6stdlife="n/a","n/a",IF(AJ$3&gt;(A6stdlife+$E148),(Input!$L$216*(1+rvanilla)^0.5)-SUM($L148:AI148),(Input!$L$216*(1+rvanilla)^0.5)/A6stdlife))</f>
        <v>0</v>
      </c>
      <c r="AK148" s="155">
        <f>IF(A6stdlife="n/a","n/a",IF(AK$3&gt;(A6stdlife+$E148),(Input!$L$216*(1+rvanilla)^0.5)-SUM($L148:AJ148),(Input!$L$216*(1+rvanilla)^0.5)/A6stdlife))</f>
        <v>0</v>
      </c>
      <c r="AL148" s="155">
        <f>IF(A6stdlife="n/a","n/a",IF(AL$3&gt;(A6stdlife+$E148),(Input!$L$216*(1+rvanilla)^0.5)-SUM($L148:AK148),(Input!$L$216*(1+rvanilla)^0.5)/A6stdlife))</f>
        <v>0</v>
      </c>
      <c r="AM148" s="155">
        <f>IF(A6stdlife="n/a","n/a",IF(AM$3&gt;(A6stdlife+$E148),(Input!$L$216*(1+rvanilla)^0.5)-SUM($L148:AL148),(Input!$L$216*(1+rvanilla)^0.5)/A6stdlife))</f>
        <v>0</v>
      </c>
      <c r="AN148" s="155">
        <f>IF(A6stdlife="n/a","n/a",IF(AN$3&gt;(A6stdlife+$E148),(Input!$L$216*(1+rvanilla)^0.5)-SUM($L148:AM148),(Input!$L$216*(1+rvanilla)^0.5)/A6stdlife))</f>
        <v>0</v>
      </c>
      <c r="AO148" s="155">
        <f>IF(A6stdlife="n/a","n/a",IF(AO$3&gt;(A6stdlife+$E148),(Input!$L$216*(1+rvanilla)^0.5)-SUM($L148:AN148),(Input!$L$216*(1+rvanilla)^0.5)/A6stdlife))</f>
        <v>0</v>
      </c>
      <c r="AP148" s="155">
        <f>IF(A6stdlife="n/a","n/a",IF(AP$3&gt;(A6stdlife+$E148),(Input!$L$216*(1+rvanilla)^0.5)-SUM($L148:AO148),(Input!$L$216*(1+rvanilla)^0.5)/A6stdlife))</f>
        <v>0</v>
      </c>
      <c r="AQ148" s="155">
        <f>IF(A6stdlife="n/a","n/a",IF(AQ$3&gt;(A6stdlife+$E148),(Input!$L$216*(1+rvanilla)^0.5)-SUM($L148:AP148),(Input!$L$216*(1+rvanilla)^0.5)/A6stdlife))</f>
        <v>0</v>
      </c>
      <c r="AR148" s="155">
        <f>IF(A6stdlife="n/a","n/a",IF(AR$3&gt;(A6stdlife+$E148),(Input!$L$216*(1+rvanilla)^0.5)-SUM($L148:AQ148),(Input!$L$216*(1+rvanilla)^0.5)/A6stdlife))</f>
        <v>0</v>
      </c>
      <c r="AS148" s="155">
        <f>IF(A6stdlife="n/a","n/a",IF(AS$3&gt;(A6stdlife+$E148),(Input!$L$216*(1+rvanilla)^0.5)-SUM($L148:AR148),(Input!$L$216*(1+rvanilla)^0.5)/A6stdlife))</f>
        <v>0</v>
      </c>
      <c r="AT148" s="155">
        <f>IF(A6stdlife="n/a","n/a",IF(AT$3&gt;(A6stdlife+$E148),(Input!$L$216*(1+rvanilla)^0.5)-SUM($L148:AS148),(Input!$L$216*(1+rvanilla)^0.5)/A6stdlife))</f>
        <v>0</v>
      </c>
      <c r="AU148" s="155">
        <f>IF(A6stdlife="n/a","n/a",IF(AU$3&gt;(A6stdlife+$E148),(Input!$L$216*(1+rvanilla)^0.5)-SUM($L148:AT148),(Input!$L$216*(1+rvanilla)^0.5)/A6stdlife))</f>
        <v>0</v>
      </c>
      <c r="AV148" s="155">
        <f>IF(A6stdlife="n/a","n/a",IF(AV$3&gt;(A6stdlife+$E148),(Input!$L$216*(1+rvanilla)^0.5)-SUM($L148:AU148),(Input!$L$216*(1+rvanilla)^0.5)/A6stdlife))</f>
        <v>0</v>
      </c>
      <c r="AW148" s="155">
        <f>IF(A6stdlife="n/a","n/a",IF(AW$3&gt;(A6stdlife+$E148),(Input!$L$216*(1+rvanilla)^0.5)-SUM($L148:AV148),(Input!$L$216*(1+rvanilla)^0.5)/A6stdlife))</f>
        <v>0</v>
      </c>
      <c r="AX148" s="155">
        <f>IF(A6stdlife="n/a","n/a",IF(AX$3&gt;(A6stdlife+$E148),(Input!$L$216*(1+rvanilla)^0.5)-SUM($L148:AW148),(Input!$L$216*(1+rvanilla)^0.5)/A6stdlife))</f>
        <v>0</v>
      </c>
      <c r="AY148" s="155">
        <f>IF(A6stdlife="n/a","n/a",IF(AY$3&gt;(A6stdlife+$E148),(Input!$L$216*(1+rvanilla)^0.5)-SUM($L148:AX148),(Input!$L$216*(1+rvanilla)^0.5)/A6stdlife))</f>
        <v>0</v>
      </c>
      <c r="AZ148" s="155">
        <f>IF(A6stdlife="n/a","n/a",IF(AZ$3&gt;(A6stdlife+$E148),(Input!$L$216*(1+rvanilla)^0.5)-SUM($L148:AY148),(Input!$L$216*(1+rvanilla)^0.5)/A6stdlife))</f>
        <v>0</v>
      </c>
      <c r="BA148" s="155">
        <f>IF(A6stdlife="n/a","n/a",IF(BA$3&gt;(A6stdlife+$E148),(Input!$L$216*(1+rvanilla)^0.5)-SUM($L148:AZ148),(Input!$L$216*(1+rvanilla)^0.5)/A6stdlife))</f>
        <v>0</v>
      </c>
      <c r="BB148" s="155">
        <f>IF(A6stdlife="n/a","n/a",IF(BB$3&gt;(A6stdlife+$E148),(Input!$L$216*(1+rvanilla)^0.5)-SUM($L148:BA148),(Input!$L$216*(1+rvanilla)^0.5)/A6stdlife))</f>
        <v>0</v>
      </c>
      <c r="BC148" s="155">
        <f>IF(A6stdlife="n/a","n/a",IF(BC$3&gt;(A6stdlife+$E148),(Input!$L$216*(1+rvanilla)^0.5)-SUM($L148:BB148),(Input!$L$216*(1+rvanilla)^0.5)/A6stdlife))</f>
        <v>0</v>
      </c>
      <c r="BD148" s="155">
        <f>IF(A6stdlife="n/a","n/a",IF(BD$3&gt;(A6stdlife+$E148),(Input!$L$216*(1+rvanilla)^0.5)-SUM($L148:BC148),(Input!$L$216*(1+rvanilla)^0.5)/A6stdlife))</f>
        <v>0</v>
      </c>
      <c r="BE148" s="155">
        <f>IF(A6stdlife="n/a","n/a",IF(BE$3&gt;(A6stdlife+$E148),(Input!$L$216*(1+rvanilla)^0.5)-SUM($L148:BD148),(Input!$L$216*(1+rvanilla)^0.5)/A6stdlife))</f>
        <v>0</v>
      </c>
      <c r="BF148" s="155">
        <f>IF(A6stdlife="n/a","n/a",IF(BF$3&gt;(A6stdlife+$E148),(Input!$L$216*(1+rvanilla)^0.5)-SUM($L148:BE148),(Input!$L$216*(1+rvanilla)^0.5)/A6stdlife))</f>
        <v>0</v>
      </c>
      <c r="BG148" s="155">
        <f>IF(A6stdlife="n/a","n/a",IF(BG$3&gt;(A6stdlife+$E148),(Input!$L$216*(1+rvanilla)^0.5)-SUM($L148:BF148),(Input!$L$216*(1+rvanilla)^0.5)/A6stdlife))</f>
        <v>0</v>
      </c>
      <c r="BH148" s="155">
        <f>IF(A6stdlife="n/a","n/a",IF(BH$3&gt;(A6stdlife+$E148),(Input!$L$216*(1+rvanilla)^0.5)-SUM($L148:BG148),(Input!$L$216*(1+rvanilla)^0.5)/A6stdlife))</f>
        <v>0</v>
      </c>
      <c r="BI148" s="155">
        <f>IF(A6stdlife="n/a","n/a",IF(BI$3&gt;(A6stdlife+$E148),(Input!$L$216*(1+rvanilla)^0.5)-SUM($L148:BH148),(Input!$L$216*(1+rvanilla)^0.5)/A6stdlife))</f>
        <v>0</v>
      </c>
      <c r="BJ148" s="14"/>
      <c r="BK148" s="14"/>
      <c r="BL148" s="14"/>
      <c r="BM148" s="14"/>
      <c r="BN148" s="14"/>
      <c r="BO148" s="14"/>
      <c r="BP148" s="14"/>
      <c r="BQ148" s="14"/>
      <c r="BR148" s="14"/>
      <c r="BS148" s="14"/>
      <c r="BT148" s="14"/>
      <c r="BU148" s="14"/>
      <c r="BV148" s="14"/>
      <c r="BW148" s="14"/>
      <c r="BX148" s="14"/>
      <c r="BY148" s="14"/>
      <c r="BZ148" s="14"/>
      <c r="CA148" s="410"/>
      <c r="CB148" s="410"/>
      <c r="CC148" s="410"/>
      <c r="CD148" s="410"/>
      <c r="CE148" s="410"/>
      <c r="CF148" s="410"/>
      <c r="CG148" s="410"/>
      <c r="CH148" s="410"/>
      <c r="CI148" s="410"/>
      <c r="CJ148" s="410"/>
      <c r="CK148" s="410"/>
      <c r="CL148" s="410"/>
      <c r="CM148" s="410"/>
      <c r="CN148" s="410"/>
      <c r="CO148" s="410"/>
      <c r="CP148" s="410"/>
      <c r="CQ148" s="410"/>
      <c r="CR148" s="410"/>
      <c r="CS148" s="410"/>
      <c r="CT148" s="410"/>
      <c r="CU148" s="410"/>
      <c r="CV148" s="410"/>
      <c r="CW148" s="410"/>
      <c r="CX148" s="410"/>
      <c r="CY148" s="410"/>
      <c r="CZ148" s="410"/>
      <c r="DA148" s="410"/>
      <c r="DB148" s="410"/>
      <c r="DC148" s="410"/>
      <c r="DD148" s="410"/>
      <c r="DE148" s="410"/>
      <c r="DF148" s="410"/>
      <c r="DG148" s="410"/>
      <c r="DH148" s="410"/>
      <c r="DI148" s="410"/>
      <c r="DJ148" s="410"/>
      <c r="DK148" s="410"/>
      <c r="DL148" s="410"/>
      <c r="DM148" s="410"/>
      <c r="DN148" s="410"/>
      <c r="DO148" s="410"/>
      <c r="DP148" s="410"/>
      <c r="DQ148" s="410"/>
      <c r="DR148" s="410"/>
      <c r="DS148" s="410"/>
      <c r="DT148" s="410"/>
      <c r="DU148" s="410"/>
      <c r="DV148" s="410"/>
      <c r="DW148" s="410"/>
      <c r="DX148" s="410"/>
      <c r="DY148" s="410"/>
      <c r="DZ148" s="410"/>
      <c r="EA148" s="410"/>
      <c r="EB148" s="410"/>
      <c r="EC148" s="410"/>
      <c r="ED148" s="410"/>
      <c r="EE148" s="410"/>
      <c r="EF148" s="410"/>
      <c r="EG148" s="410"/>
      <c r="EH148" s="410"/>
      <c r="EI148" s="410"/>
      <c r="EJ148" s="410"/>
      <c r="EK148" s="410"/>
      <c r="EL148" s="410"/>
      <c r="EM148" s="410"/>
      <c r="EN148" s="410"/>
      <c r="EO148" s="410"/>
      <c r="EP148" s="410"/>
      <c r="EQ148" s="410"/>
      <c r="ER148" s="410"/>
      <c r="ES148" s="410"/>
      <c r="ET148" s="410"/>
      <c r="EU148" s="410"/>
      <c r="EV148" s="410"/>
      <c r="EW148" s="410"/>
      <c r="EX148" s="410"/>
      <c r="EY148" s="410"/>
      <c r="EZ148" s="410"/>
      <c r="FA148" s="410"/>
      <c r="FB148" s="410"/>
      <c r="FC148" s="410"/>
      <c r="FD148" s="410"/>
      <c r="FE148" s="410"/>
      <c r="FF148" s="410"/>
      <c r="FG148" s="410"/>
      <c r="FH148" s="410"/>
      <c r="FI148" s="410"/>
      <c r="FJ148" s="410"/>
      <c r="FK148" s="410"/>
      <c r="FL148" s="410"/>
      <c r="FM148" s="410"/>
      <c r="FN148" s="410"/>
      <c r="FO148" s="410"/>
      <c r="FP148" s="410"/>
      <c r="FQ148" s="410"/>
      <c r="FR148" s="410"/>
      <c r="FS148" s="410"/>
      <c r="FT148" s="410"/>
      <c r="FU148" s="410"/>
      <c r="FV148" s="410"/>
      <c r="FW148" s="410"/>
      <c r="FX148" s="410"/>
      <c r="FY148" s="410"/>
      <c r="FZ148" s="410"/>
      <c r="GA148" s="410"/>
      <c r="GB148" s="410"/>
      <c r="GC148" s="410"/>
      <c r="GD148" s="410"/>
      <c r="GE148" s="410"/>
      <c r="GF148" s="410"/>
      <c r="GG148" s="410"/>
      <c r="GH148" s="410"/>
      <c r="GI148" s="410"/>
      <c r="GJ148" s="410"/>
      <c r="GK148" s="410"/>
      <c r="GL148" s="410"/>
      <c r="GM148" s="410"/>
      <c r="GN148" s="410"/>
      <c r="GO148" s="410"/>
      <c r="GP148" s="410"/>
      <c r="GQ148" s="410"/>
      <c r="GR148" s="410"/>
      <c r="GS148" s="410"/>
      <c r="GT148" s="410"/>
      <c r="GU148" s="410"/>
      <c r="GV148" s="410"/>
      <c r="GW148" s="410"/>
      <c r="GX148" s="410"/>
      <c r="GY148" s="410"/>
      <c r="GZ148" s="410"/>
      <c r="HA148" s="410"/>
      <c r="HB148" s="410"/>
      <c r="HC148" s="410"/>
      <c r="HD148" s="410"/>
      <c r="HE148" s="410"/>
      <c r="HF148" s="410"/>
      <c r="HG148" s="410"/>
      <c r="HH148" s="410"/>
      <c r="HI148" s="410"/>
      <c r="HJ148" s="410"/>
      <c r="HK148" s="410"/>
      <c r="HL148" s="410"/>
      <c r="HM148" s="410"/>
      <c r="HN148" s="410"/>
      <c r="HO148" s="410"/>
      <c r="HP148" s="410"/>
      <c r="HQ148" s="410"/>
      <c r="HR148" s="410"/>
      <c r="HS148" s="410"/>
      <c r="HT148" s="410"/>
      <c r="HU148" s="410"/>
      <c r="HV148" s="410"/>
      <c r="HW148" s="410"/>
      <c r="HX148" s="410"/>
      <c r="HY148" s="410"/>
      <c r="HZ148" s="410"/>
      <c r="IA148" s="410"/>
      <c r="IB148" s="410"/>
      <c r="IC148" s="410"/>
      <c r="ID148" s="410"/>
      <c r="IE148" s="410"/>
      <c r="IF148" s="410"/>
      <c r="IG148" s="410"/>
      <c r="IH148" s="410"/>
      <c r="II148" s="410"/>
      <c r="IJ148" s="410"/>
      <c r="IK148" s="410"/>
      <c r="IL148" s="410"/>
      <c r="IM148" s="410"/>
      <c r="IN148" s="410"/>
      <c r="IO148" s="410"/>
      <c r="IP148" s="410"/>
      <c r="IQ148" s="410"/>
      <c r="IR148" s="410"/>
      <c r="IS148" s="410"/>
      <c r="IT148" s="410"/>
      <c r="IU148" s="410"/>
      <c r="IV148" s="410"/>
    </row>
    <row r="149" spans="1:256" s="2" customFormat="1" ht="12.75" hidden="1" customHeight="1" outlineLevel="2">
      <c r="A149" s="14"/>
      <c r="B149" s="14"/>
      <c r="C149" s="27"/>
      <c r="D149" s="413"/>
      <c r="E149" s="261">
        <v>7</v>
      </c>
      <c r="F149" s="372"/>
      <c r="G149" s="269"/>
      <c r="H149" s="271"/>
      <c r="I149" s="271"/>
      <c r="J149" s="271"/>
      <c r="K149" s="271"/>
      <c r="L149" s="271"/>
      <c r="M149" s="270"/>
      <c r="N149" s="155">
        <f>IF(A6stdlife="n/a","n/a",IF(N$3&gt;(A6stdlife+$E149),(Input!$M$216*(1+rvanilla)^0.5)-SUM($M149:M149),(Input!$M$216*(1+rvanilla)^0.5)/A6stdlife))</f>
        <v>0</v>
      </c>
      <c r="O149" s="155">
        <f>IF(A6stdlife="n/a","n/a",IF(O$3&gt;(A6stdlife+$E149),(Input!$M$216*(1+rvanilla)^0.5)-SUM($M149:N149),(Input!$M$216*(1+rvanilla)^0.5)/A6stdlife))</f>
        <v>0</v>
      </c>
      <c r="P149" s="155">
        <f>IF(A6stdlife="n/a","n/a",IF(P$3&gt;(A6stdlife+$E149),(Input!$M$216*(1+rvanilla)^0.5)-SUM($M149:O149),(Input!$M$216*(1+rvanilla)^0.5)/A6stdlife))</f>
        <v>0</v>
      </c>
      <c r="Q149" s="155">
        <f>IF(A6stdlife="n/a","n/a",IF(Q$3&gt;(A6stdlife+$E149),(Input!$M$216*(1+rvanilla)^0.5)-SUM($M149:P149),(Input!$M$216*(1+rvanilla)^0.5)/A6stdlife))</f>
        <v>0</v>
      </c>
      <c r="R149" s="155">
        <f>IF(A6stdlife="n/a","n/a",IF(R$3&gt;(A6stdlife+$E149),(Input!$M$216*(1+rvanilla)^0.5)-SUM($M149:Q149),(Input!$M$216*(1+rvanilla)^0.5)/A6stdlife))</f>
        <v>0</v>
      </c>
      <c r="S149" s="155">
        <f>IF(A6stdlife="n/a","n/a",IF(S$3&gt;(A6stdlife+$E149),(Input!$M$216*(1+rvanilla)^0.5)-SUM($M149:R149),(Input!$M$216*(1+rvanilla)^0.5)/A6stdlife))</f>
        <v>0</v>
      </c>
      <c r="T149" s="155">
        <f>IF(A6stdlife="n/a","n/a",IF(T$3&gt;(A6stdlife+$E149),(Input!$M$216*(1+rvanilla)^0.5)-SUM($M149:S149),(Input!$M$216*(1+rvanilla)^0.5)/A6stdlife))</f>
        <v>0</v>
      </c>
      <c r="U149" s="155">
        <f>IF(A6stdlife="n/a","n/a",IF(U$3&gt;(A6stdlife+$E149),(Input!$M$216*(1+rvanilla)^0.5)-SUM($M149:T149),(Input!$M$216*(1+rvanilla)^0.5)/A6stdlife))</f>
        <v>0</v>
      </c>
      <c r="V149" s="155">
        <f>IF(A6stdlife="n/a","n/a",IF(V$3&gt;(A6stdlife+$E149),(Input!$M$216*(1+rvanilla)^0.5)-SUM($M149:U149),(Input!$M$216*(1+rvanilla)^0.5)/A6stdlife))</f>
        <v>0</v>
      </c>
      <c r="W149" s="155">
        <f>IF(A6stdlife="n/a","n/a",IF(W$3&gt;(A6stdlife+$E149),(Input!$M$216*(1+rvanilla)^0.5)-SUM($M149:V149),(Input!$M$216*(1+rvanilla)^0.5)/A6stdlife))</f>
        <v>0</v>
      </c>
      <c r="X149" s="155">
        <f>IF(A6stdlife="n/a","n/a",IF(X$3&gt;(A6stdlife+$E149),(Input!$M$216*(1+rvanilla)^0.5)-SUM($M149:W149),(Input!$M$216*(1+rvanilla)^0.5)/A6stdlife))</f>
        <v>0</v>
      </c>
      <c r="Y149" s="155">
        <f>IF(A6stdlife="n/a","n/a",IF(Y$3&gt;(A6stdlife+$E149),(Input!$M$216*(1+rvanilla)^0.5)-SUM($M149:X149),(Input!$M$216*(1+rvanilla)^0.5)/A6stdlife))</f>
        <v>0</v>
      </c>
      <c r="Z149" s="155">
        <f>IF(A6stdlife="n/a","n/a",IF(Z$3&gt;(A6stdlife+$E149),(Input!$M$216*(1+rvanilla)^0.5)-SUM($M149:Y149),(Input!$M$216*(1+rvanilla)^0.5)/A6stdlife))</f>
        <v>0</v>
      </c>
      <c r="AA149" s="155">
        <f>IF(A6stdlife="n/a","n/a",IF(AA$3&gt;(A6stdlife+$E149),(Input!$M$216*(1+rvanilla)^0.5)-SUM($M149:Z149),(Input!$M$216*(1+rvanilla)^0.5)/A6stdlife))</f>
        <v>0</v>
      </c>
      <c r="AB149" s="155">
        <f>IF(A6stdlife="n/a","n/a",IF(AB$3&gt;(A6stdlife+$E149),(Input!$M$216*(1+rvanilla)^0.5)-SUM($M149:AA149),(Input!$M$216*(1+rvanilla)^0.5)/A6stdlife))</f>
        <v>0</v>
      </c>
      <c r="AC149" s="155">
        <f>IF(A6stdlife="n/a","n/a",IF(AC$3&gt;(A6stdlife+$E149),(Input!$M$216*(1+rvanilla)^0.5)-SUM($M149:AB149),(Input!$M$216*(1+rvanilla)^0.5)/A6stdlife))</f>
        <v>0</v>
      </c>
      <c r="AD149" s="155">
        <f>IF(A6stdlife="n/a","n/a",IF(AD$3&gt;(A6stdlife+$E149),(Input!$M$216*(1+rvanilla)^0.5)-SUM($M149:AC149),(Input!$M$216*(1+rvanilla)^0.5)/A6stdlife))</f>
        <v>0</v>
      </c>
      <c r="AE149" s="155">
        <f>IF(A6stdlife="n/a","n/a",IF(AE$3&gt;(A6stdlife+$E149),(Input!$M$216*(1+rvanilla)^0.5)-SUM($M149:AD149),(Input!$M$216*(1+rvanilla)^0.5)/A6stdlife))</f>
        <v>0</v>
      </c>
      <c r="AF149" s="155">
        <f>IF(A6stdlife="n/a","n/a",IF(AF$3&gt;(A6stdlife+$E149),(Input!$M$216*(1+rvanilla)^0.5)-SUM($M149:AE149),(Input!$M$216*(1+rvanilla)^0.5)/A6stdlife))</f>
        <v>0</v>
      </c>
      <c r="AG149" s="155">
        <f>IF(A6stdlife="n/a","n/a",IF(AG$3&gt;(A6stdlife+$E149),(Input!$M$216*(1+rvanilla)^0.5)-SUM($M149:AF149),(Input!$M$216*(1+rvanilla)^0.5)/A6stdlife))</f>
        <v>0</v>
      </c>
      <c r="AH149" s="155">
        <f>IF(A6stdlife="n/a","n/a",IF(AH$3&gt;(A6stdlife+$E149),(Input!$M$216*(1+rvanilla)^0.5)-SUM($M149:AG149),(Input!$M$216*(1+rvanilla)^0.5)/A6stdlife))</f>
        <v>0</v>
      </c>
      <c r="AI149" s="155">
        <f>IF(A6stdlife="n/a","n/a",IF(AI$3&gt;(A6stdlife+$E149),(Input!$M$216*(1+rvanilla)^0.5)-SUM($M149:AH149),(Input!$M$216*(1+rvanilla)^0.5)/A6stdlife))</f>
        <v>0</v>
      </c>
      <c r="AJ149" s="155">
        <f>IF(A6stdlife="n/a","n/a",IF(AJ$3&gt;(A6stdlife+$E149),(Input!$M$216*(1+rvanilla)^0.5)-SUM($M149:AI149),(Input!$M$216*(1+rvanilla)^0.5)/A6stdlife))</f>
        <v>0</v>
      </c>
      <c r="AK149" s="155">
        <f>IF(A6stdlife="n/a","n/a",IF(AK$3&gt;(A6stdlife+$E149),(Input!$M$216*(1+rvanilla)^0.5)-SUM($M149:AJ149),(Input!$M$216*(1+rvanilla)^0.5)/A6stdlife))</f>
        <v>0</v>
      </c>
      <c r="AL149" s="155">
        <f>IF(A6stdlife="n/a","n/a",IF(AL$3&gt;(A6stdlife+$E149),(Input!$M$216*(1+rvanilla)^0.5)-SUM($M149:AK149),(Input!$M$216*(1+rvanilla)^0.5)/A6stdlife))</f>
        <v>0</v>
      </c>
      <c r="AM149" s="155">
        <f>IF(A6stdlife="n/a","n/a",IF(AM$3&gt;(A6stdlife+$E149),(Input!$M$216*(1+rvanilla)^0.5)-SUM($M149:AL149),(Input!$M$216*(1+rvanilla)^0.5)/A6stdlife))</f>
        <v>0</v>
      </c>
      <c r="AN149" s="155">
        <f>IF(A6stdlife="n/a","n/a",IF(AN$3&gt;(A6stdlife+$E149),(Input!$M$216*(1+rvanilla)^0.5)-SUM($M149:AM149),(Input!$M$216*(1+rvanilla)^0.5)/A6stdlife))</f>
        <v>0</v>
      </c>
      <c r="AO149" s="155">
        <f>IF(A6stdlife="n/a","n/a",IF(AO$3&gt;(A6stdlife+$E149),(Input!$M$216*(1+rvanilla)^0.5)-SUM($M149:AN149),(Input!$M$216*(1+rvanilla)^0.5)/A6stdlife))</f>
        <v>0</v>
      </c>
      <c r="AP149" s="155">
        <f>IF(A6stdlife="n/a","n/a",IF(AP$3&gt;(A6stdlife+$E149),(Input!$M$216*(1+rvanilla)^0.5)-SUM($M149:AO149),(Input!$M$216*(1+rvanilla)^0.5)/A6stdlife))</f>
        <v>0</v>
      </c>
      <c r="AQ149" s="155">
        <f>IF(A6stdlife="n/a","n/a",IF(AQ$3&gt;(A6stdlife+$E149),(Input!$M$216*(1+rvanilla)^0.5)-SUM($M149:AP149),(Input!$M$216*(1+rvanilla)^0.5)/A6stdlife))</f>
        <v>0</v>
      </c>
      <c r="AR149" s="155">
        <f>IF(A6stdlife="n/a","n/a",IF(AR$3&gt;(A6stdlife+$E149),(Input!$M$216*(1+rvanilla)^0.5)-SUM($M149:AQ149),(Input!$M$216*(1+rvanilla)^0.5)/A6stdlife))</f>
        <v>0</v>
      </c>
      <c r="AS149" s="155">
        <f>IF(A6stdlife="n/a","n/a",IF(AS$3&gt;(A6stdlife+$E149),(Input!$M$216*(1+rvanilla)^0.5)-SUM($M149:AR149),(Input!$M$216*(1+rvanilla)^0.5)/A6stdlife))</f>
        <v>0</v>
      </c>
      <c r="AT149" s="155">
        <f>IF(A6stdlife="n/a","n/a",IF(AT$3&gt;(A6stdlife+$E149),(Input!$M$216*(1+rvanilla)^0.5)-SUM($M149:AS149),(Input!$M$216*(1+rvanilla)^0.5)/A6stdlife))</f>
        <v>0</v>
      </c>
      <c r="AU149" s="155">
        <f>IF(A6stdlife="n/a","n/a",IF(AU$3&gt;(A6stdlife+$E149),(Input!$M$216*(1+rvanilla)^0.5)-SUM($M149:AT149),(Input!$M$216*(1+rvanilla)^0.5)/A6stdlife))</f>
        <v>0</v>
      </c>
      <c r="AV149" s="155">
        <f>IF(A6stdlife="n/a","n/a",IF(AV$3&gt;(A6stdlife+$E149),(Input!$M$216*(1+rvanilla)^0.5)-SUM($M149:AU149),(Input!$M$216*(1+rvanilla)^0.5)/A6stdlife))</f>
        <v>0</v>
      </c>
      <c r="AW149" s="155">
        <f>IF(A6stdlife="n/a","n/a",IF(AW$3&gt;(A6stdlife+$E149),(Input!$M$216*(1+rvanilla)^0.5)-SUM($M149:AV149),(Input!$M$216*(1+rvanilla)^0.5)/A6stdlife))</f>
        <v>0</v>
      </c>
      <c r="AX149" s="155">
        <f>IF(A6stdlife="n/a","n/a",IF(AX$3&gt;(A6stdlife+$E149),(Input!$M$216*(1+rvanilla)^0.5)-SUM($M149:AW149),(Input!$M$216*(1+rvanilla)^0.5)/A6stdlife))</f>
        <v>0</v>
      </c>
      <c r="AY149" s="155">
        <f>IF(A6stdlife="n/a","n/a",IF(AY$3&gt;(A6stdlife+$E149),(Input!$M$216*(1+rvanilla)^0.5)-SUM($M149:AX149),(Input!$M$216*(1+rvanilla)^0.5)/A6stdlife))</f>
        <v>0</v>
      </c>
      <c r="AZ149" s="155">
        <f>IF(A6stdlife="n/a","n/a",IF(AZ$3&gt;(A6stdlife+$E149),(Input!$M$216*(1+rvanilla)^0.5)-SUM($M149:AY149),(Input!$M$216*(1+rvanilla)^0.5)/A6stdlife))</f>
        <v>0</v>
      </c>
      <c r="BA149" s="155">
        <f>IF(A6stdlife="n/a","n/a",IF(BA$3&gt;(A6stdlife+$E149),(Input!$M$216*(1+rvanilla)^0.5)-SUM($M149:AZ149),(Input!$M$216*(1+rvanilla)^0.5)/A6stdlife))</f>
        <v>0</v>
      </c>
      <c r="BB149" s="155">
        <f>IF(A6stdlife="n/a","n/a",IF(BB$3&gt;(A6stdlife+$E149),(Input!$M$216*(1+rvanilla)^0.5)-SUM($M149:BA149),(Input!$M$216*(1+rvanilla)^0.5)/A6stdlife))</f>
        <v>0</v>
      </c>
      <c r="BC149" s="155">
        <f>IF(A6stdlife="n/a","n/a",IF(BC$3&gt;(A6stdlife+$E149),(Input!$M$216*(1+rvanilla)^0.5)-SUM($M149:BB149),(Input!$M$216*(1+rvanilla)^0.5)/A6stdlife))</f>
        <v>0</v>
      </c>
      <c r="BD149" s="155">
        <f>IF(A6stdlife="n/a","n/a",IF(BD$3&gt;(A6stdlife+$E149),(Input!$M$216*(1+rvanilla)^0.5)-SUM($M149:BC149),(Input!$M$216*(1+rvanilla)^0.5)/A6stdlife))</f>
        <v>0</v>
      </c>
      <c r="BE149" s="155">
        <f>IF(A6stdlife="n/a","n/a",IF(BE$3&gt;(A6stdlife+$E149),(Input!$M$216*(1+rvanilla)^0.5)-SUM($M149:BD149),(Input!$M$216*(1+rvanilla)^0.5)/A6stdlife))</f>
        <v>0</v>
      </c>
      <c r="BF149" s="155">
        <f>IF(A6stdlife="n/a","n/a",IF(BF$3&gt;(A6stdlife+$E149),(Input!$M$216*(1+rvanilla)^0.5)-SUM($M149:BE149),(Input!$M$216*(1+rvanilla)^0.5)/A6stdlife))</f>
        <v>0</v>
      </c>
      <c r="BG149" s="155">
        <f>IF(A6stdlife="n/a","n/a",IF(BG$3&gt;(A6stdlife+$E149),(Input!$M$216*(1+rvanilla)^0.5)-SUM($M149:BF149),(Input!$M$216*(1+rvanilla)^0.5)/A6stdlife))</f>
        <v>0</v>
      </c>
      <c r="BH149" s="155">
        <f>IF(A6stdlife="n/a","n/a",IF(BH$3&gt;(A6stdlife+$E149),(Input!$M$216*(1+rvanilla)^0.5)-SUM($M149:BG149),(Input!$M$216*(1+rvanilla)^0.5)/A6stdlife))</f>
        <v>0</v>
      </c>
      <c r="BI149" s="155">
        <f>IF(A6stdlife="n/a","n/a",IF(BI$3&gt;(A6stdlife+$E149),(Input!$M$216*(1+rvanilla)^0.5)-SUM($M149:BH149),(Input!$M$216*(1+rvanilla)^0.5)/A6stdlife))</f>
        <v>0</v>
      </c>
      <c r="BJ149" s="14"/>
      <c r="BK149" s="14"/>
      <c r="BL149" s="14"/>
      <c r="BM149" s="14"/>
      <c r="BN149" s="14"/>
      <c r="BO149" s="14"/>
      <c r="BP149" s="14"/>
      <c r="BQ149" s="14"/>
      <c r="BR149" s="14"/>
      <c r="BS149" s="14"/>
      <c r="BT149" s="14"/>
      <c r="BU149" s="14"/>
      <c r="BV149" s="14"/>
      <c r="BW149" s="14"/>
      <c r="BX149" s="14"/>
      <c r="BY149" s="14"/>
      <c r="BZ149" s="14"/>
      <c r="CA149" s="410"/>
      <c r="CB149" s="410"/>
      <c r="CC149" s="410"/>
      <c r="CD149" s="410"/>
      <c r="CE149" s="410"/>
      <c r="CF149" s="410"/>
      <c r="CG149" s="410"/>
      <c r="CH149" s="410"/>
      <c r="CI149" s="410"/>
      <c r="CJ149" s="410"/>
      <c r="CK149" s="410"/>
      <c r="CL149" s="410"/>
      <c r="CM149" s="410"/>
      <c r="CN149" s="410"/>
      <c r="CO149" s="410"/>
      <c r="CP149" s="410"/>
      <c r="CQ149" s="410"/>
      <c r="CR149" s="410"/>
      <c r="CS149" s="410"/>
      <c r="CT149" s="410"/>
      <c r="CU149" s="410"/>
      <c r="CV149" s="410"/>
      <c r="CW149" s="410"/>
      <c r="CX149" s="410"/>
      <c r="CY149" s="410"/>
      <c r="CZ149" s="410"/>
      <c r="DA149" s="410"/>
      <c r="DB149" s="410"/>
      <c r="DC149" s="410"/>
      <c r="DD149" s="410"/>
      <c r="DE149" s="410"/>
      <c r="DF149" s="410"/>
      <c r="DG149" s="410"/>
      <c r="DH149" s="410"/>
      <c r="DI149" s="410"/>
      <c r="DJ149" s="410"/>
      <c r="DK149" s="410"/>
      <c r="DL149" s="410"/>
      <c r="DM149" s="410"/>
      <c r="DN149" s="410"/>
      <c r="DO149" s="410"/>
      <c r="DP149" s="410"/>
      <c r="DQ149" s="410"/>
      <c r="DR149" s="410"/>
      <c r="DS149" s="410"/>
      <c r="DT149" s="410"/>
      <c r="DU149" s="410"/>
      <c r="DV149" s="410"/>
      <c r="DW149" s="410"/>
      <c r="DX149" s="410"/>
      <c r="DY149" s="410"/>
      <c r="DZ149" s="410"/>
      <c r="EA149" s="410"/>
      <c r="EB149" s="410"/>
      <c r="EC149" s="410"/>
      <c r="ED149" s="410"/>
      <c r="EE149" s="410"/>
      <c r="EF149" s="410"/>
      <c r="EG149" s="410"/>
      <c r="EH149" s="410"/>
      <c r="EI149" s="410"/>
      <c r="EJ149" s="410"/>
      <c r="EK149" s="410"/>
      <c r="EL149" s="410"/>
      <c r="EM149" s="410"/>
      <c r="EN149" s="410"/>
      <c r="EO149" s="410"/>
      <c r="EP149" s="410"/>
      <c r="EQ149" s="410"/>
      <c r="ER149" s="410"/>
      <c r="ES149" s="410"/>
      <c r="ET149" s="410"/>
      <c r="EU149" s="410"/>
      <c r="EV149" s="410"/>
      <c r="EW149" s="410"/>
      <c r="EX149" s="410"/>
      <c r="EY149" s="410"/>
      <c r="EZ149" s="410"/>
      <c r="FA149" s="410"/>
      <c r="FB149" s="410"/>
      <c r="FC149" s="410"/>
      <c r="FD149" s="410"/>
      <c r="FE149" s="410"/>
      <c r="FF149" s="410"/>
      <c r="FG149" s="410"/>
      <c r="FH149" s="410"/>
      <c r="FI149" s="410"/>
      <c r="FJ149" s="410"/>
      <c r="FK149" s="410"/>
      <c r="FL149" s="410"/>
      <c r="FM149" s="410"/>
      <c r="FN149" s="410"/>
      <c r="FO149" s="410"/>
      <c r="FP149" s="410"/>
      <c r="FQ149" s="410"/>
      <c r="FR149" s="410"/>
      <c r="FS149" s="410"/>
      <c r="FT149" s="410"/>
      <c r="FU149" s="410"/>
      <c r="FV149" s="410"/>
      <c r="FW149" s="410"/>
      <c r="FX149" s="410"/>
      <c r="FY149" s="410"/>
      <c r="FZ149" s="410"/>
      <c r="GA149" s="410"/>
      <c r="GB149" s="410"/>
      <c r="GC149" s="410"/>
      <c r="GD149" s="410"/>
      <c r="GE149" s="410"/>
      <c r="GF149" s="410"/>
      <c r="GG149" s="410"/>
      <c r="GH149" s="410"/>
      <c r="GI149" s="410"/>
      <c r="GJ149" s="410"/>
      <c r="GK149" s="410"/>
      <c r="GL149" s="410"/>
      <c r="GM149" s="410"/>
      <c r="GN149" s="410"/>
      <c r="GO149" s="410"/>
      <c r="GP149" s="410"/>
      <c r="GQ149" s="410"/>
      <c r="GR149" s="410"/>
      <c r="GS149" s="410"/>
      <c r="GT149" s="410"/>
      <c r="GU149" s="410"/>
      <c r="GV149" s="410"/>
      <c r="GW149" s="410"/>
      <c r="GX149" s="410"/>
      <c r="GY149" s="410"/>
      <c r="GZ149" s="410"/>
      <c r="HA149" s="410"/>
      <c r="HB149" s="410"/>
      <c r="HC149" s="410"/>
      <c r="HD149" s="410"/>
      <c r="HE149" s="410"/>
      <c r="HF149" s="410"/>
      <c r="HG149" s="410"/>
      <c r="HH149" s="410"/>
      <c r="HI149" s="410"/>
      <c r="HJ149" s="410"/>
      <c r="HK149" s="410"/>
      <c r="HL149" s="410"/>
      <c r="HM149" s="410"/>
      <c r="HN149" s="410"/>
      <c r="HO149" s="410"/>
      <c r="HP149" s="410"/>
      <c r="HQ149" s="410"/>
      <c r="HR149" s="410"/>
      <c r="HS149" s="410"/>
      <c r="HT149" s="410"/>
      <c r="HU149" s="410"/>
      <c r="HV149" s="410"/>
      <c r="HW149" s="410"/>
      <c r="HX149" s="410"/>
      <c r="HY149" s="410"/>
      <c r="HZ149" s="410"/>
      <c r="IA149" s="410"/>
      <c r="IB149" s="410"/>
      <c r="IC149" s="410"/>
      <c r="ID149" s="410"/>
      <c r="IE149" s="410"/>
      <c r="IF149" s="410"/>
      <c r="IG149" s="410"/>
      <c r="IH149" s="410"/>
      <c r="II149" s="410"/>
      <c r="IJ149" s="410"/>
      <c r="IK149" s="410"/>
      <c r="IL149" s="410"/>
      <c r="IM149" s="410"/>
      <c r="IN149" s="410"/>
      <c r="IO149" s="410"/>
      <c r="IP149" s="410"/>
      <c r="IQ149" s="410"/>
      <c r="IR149" s="410"/>
      <c r="IS149" s="410"/>
      <c r="IT149" s="410"/>
      <c r="IU149" s="410"/>
      <c r="IV149" s="410"/>
    </row>
    <row r="150" spans="1:256" s="2" customFormat="1" ht="12.75" hidden="1" customHeight="1" outlineLevel="2">
      <c r="A150" s="14"/>
      <c r="B150" s="14"/>
      <c r="C150" s="27"/>
      <c r="D150" s="413"/>
      <c r="E150" s="261">
        <v>8</v>
      </c>
      <c r="F150" s="372"/>
      <c r="G150" s="269"/>
      <c r="H150" s="271"/>
      <c r="I150" s="271"/>
      <c r="J150" s="271"/>
      <c r="K150" s="271"/>
      <c r="L150" s="271"/>
      <c r="M150" s="271"/>
      <c r="N150" s="270"/>
      <c r="O150" s="155">
        <f>IF(A6stdlife="n/a","n/a",IF(O$3&gt;(A6stdlife+$E150),(Input!$N$216*(1+rvanilla)^0.5)-SUM($N150:N150),(Input!$N$216*(1+rvanilla)^0.5)/A6stdlife))</f>
        <v>0</v>
      </c>
      <c r="P150" s="155">
        <f>IF(A6stdlife="n/a","n/a",IF(P$3&gt;(A6stdlife+$E150),(Input!$N$216*(1+rvanilla)^0.5)-SUM($N150:O150),(Input!$N$216*(1+rvanilla)^0.5)/A6stdlife))</f>
        <v>0</v>
      </c>
      <c r="Q150" s="155">
        <f>IF(A6stdlife="n/a","n/a",IF(Q$3&gt;(A6stdlife+$E150),(Input!$N$216*(1+rvanilla)^0.5)-SUM($N150:P150),(Input!$N$216*(1+rvanilla)^0.5)/A6stdlife))</f>
        <v>0</v>
      </c>
      <c r="R150" s="155">
        <f>IF(A6stdlife="n/a","n/a",IF(R$3&gt;(A6stdlife+$E150),(Input!$N$216*(1+rvanilla)^0.5)-SUM($N150:Q150),(Input!$N$216*(1+rvanilla)^0.5)/A6stdlife))</f>
        <v>0</v>
      </c>
      <c r="S150" s="155">
        <f>IF(A6stdlife="n/a","n/a",IF(S$3&gt;(A6stdlife+$E150),(Input!$N$216*(1+rvanilla)^0.5)-SUM($N150:R150),(Input!$N$216*(1+rvanilla)^0.5)/A6stdlife))</f>
        <v>0</v>
      </c>
      <c r="T150" s="155">
        <f>IF(A6stdlife="n/a","n/a",IF(T$3&gt;(A6stdlife+$E150),(Input!$N$216*(1+rvanilla)^0.5)-SUM($N150:S150),(Input!$N$216*(1+rvanilla)^0.5)/A6stdlife))</f>
        <v>0</v>
      </c>
      <c r="U150" s="155">
        <f>IF(A6stdlife="n/a","n/a",IF(U$3&gt;(A6stdlife+$E150),(Input!$N$216*(1+rvanilla)^0.5)-SUM($N150:T150),(Input!$N$216*(1+rvanilla)^0.5)/A6stdlife))</f>
        <v>0</v>
      </c>
      <c r="V150" s="155">
        <f>IF(A6stdlife="n/a","n/a",IF(V$3&gt;(A6stdlife+$E150),(Input!$N$216*(1+rvanilla)^0.5)-SUM($N150:U150),(Input!$N$216*(1+rvanilla)^0.5)/A6stdlife))</f>
        <v>0</v>
      </c>
      <c r="W150" s="155">
        <f>IF(A6stdlife="n/a","n/a",IF(W$3&gt;(A6stdlife+$E150),(Input!$N$216*(1+rvanilla)^0.5)-SUM($N150:V150),(Input!$N$216*(1+rvanilla)^0.5)/A6stdlife))</f>
        <v>0</v>
      </c>
      <c r="X150" s="155">
        <f>IF(A6stdlife="n/a","n/a",IF(X$3&gt;(A6stdlife+$E150),(Input!$N$216*(1+rvanilla)^0.5)-SUM($N150:W150),(Input!$N$216*(1+rvanilla)^0.5)/A6stdlife))</f>
        <v>0</v>
      </c>
      <c r="Y150" s="155">
        <f>IF(A6stdlife="n/a","n/a",IF(Y$3&gt;(A6stdlife+$E150),(Input!$N$216*(1+rvanilla)^0.5)-SUM($N150:X150),(Input!$N$216*(1+rvanilla)^0.5)/A6stdlife))</f>
        <v>0</v>
      </c>
      <c r="Z150" s="155">
        <f>IF(A6stdlife="n/a","n/a",IF(Z$3&gt;(A6stdlife+$E150),(Input!$N$216*(1+rvanilla)^0.5)-SUM($N150:Y150),(Input!$N$216*(1+rvanilla)^0.5)/A6stdlife))</f>
        <v>0</v>
      </c>
      <c r="AA150" s="155">
        <f>IF(A6stdlife="n/a","n/a",IF(AA$3&gt;(A6stdlife+$E150),(Input!$N$216*(1+rvanilla)^0.5)-SUM($N150:Z150),(Input!$N$216*(1+rvanilla)^0.5)/A6stdlife))</f>
        <v>0</v>
      </c>
      <c r="AB150" s="155">
        <f>IF(A6stdlife="n/a","n/a",IF(AB$3&gt;(A6stdlife+$E150),(Input!$N$216*(1+rvanilla)^0.5)-SUM($N150:AA150),(Input!$N$216*(1+rvanilla)^0.5)/A6stdlife))</f>
        <v>0</v>
      </c>
      <c r="AC150" s="155">
        <f>IF(A6stdlife="n/a","n/a",IF(AC$3&gt;(A6stdlife+$E150),(Input!$N$216*(1+rvanilla)^0.5)-SUM($N150:AB150),(Input!$N$216*(1+rvanilla)^0.5)/A6stdlife))</f>
        <v>0</v>
      </c>
      <c r="AD150" s="155">
        <f>IF(A6stdlife="n/a","n/a",IF(AD$3&gt;(A6stdlife+$E150),(Input!$N$216*(1+rvanilla)^0.5)-SUM($N150:AC150),(Input!$N$216*(1+rvanilla)^0.5)/A6stdlife))</f>
        <v>0</v>
      </c>
      <c r="AE150" s="155">
        <f>IF(A6stdlife="n/a","n/a",IF(AE$3&gt;(A6stdlife+$E150),(Input!$N$216*(1+rvanilla)^0.5)-SUM($N150:AD150),(Input!$N$216*(1+rvanilla)^0.5)/A6stdlife))</f>
        <v>0</v>
      </c>
      <c r="AF150" s="155">
        <f>IF(A6stdlife="n/a","n/a",IF(AF$3&gt;(A6stdlife+$E150),(Input!$N$216*(1+rvanilla)^0.5)-SUM($N150:AE150),(Input!$N$216*(1+rvanilla)^0.5)/A6stdlife))</f>
        <v>0</v>
      </c>
      <c r="AG150" s="155">
        <f>IF(A6stdlife="n/a","n/a",IF(AG$3&gt;(A6stdlife+$E150),(Input!$N$216*(1+rvanilla)^0.5)-SUM($N150:AF150),(Input!$N$216*(1+rvanilla)^0.5)/A6stdlife))</f>
        <v>0</v>
      </c>
      <c r="AH150" s="155">
        <f>IF(A6stdlife="n/a","n/a",IF(AH$3&gt;(A6stdlife+$E150),(Input!$N$216*(1+rvanilla)^0.5)-SUM($N150:AG150),(Input!$N$216*(1+rvanilla)^0.5)/A6stdlife))</f>
        <v>0</v>
      </c>
      <c r="AI150" s="155">
        <f>IF(A6stdlife="n/a","n/a",IF(AI$3&gt;(A6stdlife+$E150),(Input!$N$216*(1+rvanilla)^0.5)-SUM($N150:AH150),(Input!$N$216*(1+rvanilla)^0.5)/A6stdlife))</f>
        <v>0</v>
      </c>
      <c r="AJ150" s="155">
        <f>IF(A6stdlife="n/a","n/a",IF(AJ$3&gt;(A6stdlife+$E150),(Input!$N$216*(1+rvanilla)^0.5)-SUM($N150:AI150),(Input!$N$216*(1+rvanilla)^0.5)/A6stdlife))</f>
        <v>0</v>
      </c>
      <c r="AK150" s="155">
        <f>IF(A6stdlife="n/a","n/a",IF(AK$3&gt;(A6stdlife+$E150),(Input!$N$216*(1+rvanilla)^0.5)-SUM($N150:AJ150),(Input!$N$216*(1+rvanilla)^0.5)/A6stdlife))</f>
        <v>0</v>
      </c>
      <c r="AL150" s="155">
        <f>IF(A6stdlife="n/a","n/a",IF(AL$3&gt;(A6stdlife+$E150),(Input!$N$216*(1+rvanilla)^0.5)-SUM($N150:AK150),(Input!$N$216*(1+rvanilla)^0.5)/A6stdlife))</f>
        <v>0</v>
      </c>
      <c r="AM150" s="155">
        <f>IF(A6stdlife="n/a","n/a",IF(AM$3&gt;(A6stdlife+$E150),(Input!$N$216*(1+rvanilla)^0.5)-SUM($N150:AL150),(Input!$N$216*(1+rvanilla)^0.5)/A6stdlife))</f>
        <v>0</v>
      </c>
      <c r="AN150" s="155">
        <f>IF(A6stdlife="n/a","n/a",IF(AN$3&gt;(A6stdlife+$E150),(Input!$N$216*(1+rvanilla)^0.5)-SUM($N150:AM150),(Input!$N$216*(1+rvanilla)^0.5)/A6stdlife))</f>
        <v>0</v>
      </c>
      <c r="AO150" s="155">
        <f>IF(A6stdlife="n/a","n/a",IF(AO$3&gt;(A6stdlife+$E150),(Input!$N$216*(1+rvanilla)^0.5)-SUM($N150:AN150),(Input!$N$216*(1+rvanilla)^0.5)/A6stdlife))</f>
        <v>0</v>
      </c>
      <c r="AP150" s="155">
        <f>IF(A6stdlife="n/a","n/a",IF(AP$3&gt;(A6stdlife+$E150),(Input!$N$216*(1+rvanilla)^0.5)-SUM($N150:AO150),(Input!$N$216*(1+rvanilla)^0.5)/A6stdlife))</f>
        <v>0</v>
      </c>
      <c r="AQ150" s="155">
        <f>IF(A6stdlife="n/a","n/a",IF(AQ$3&gt;(A6stdlife+$E150),(Input!$N$216*(1+rvanilla)^0.5)-SUM($N150:AP150),(Input!$N$216*(1+rvanilla)^0.5)/A6stdlife))</f>
        <v>0</v>
      </c>
      <c r="AR150" s="155">
        <f>IF(A6stdlife="n/a","n/a",IF(AR$3&gt;(A6stdlife+$E150),(Input!$N$216*(1+rvanilla)^0.5)-SUM($N150:AQ150),(Input!$N$216*(1+rvanilla)^0.5)/A6stdlife))</f>
        <v>0</v>
      </c>
      <c r="AS150" s="155">
        <f>IF(A6stdlife="n/a","n/a",IF(AS$3&gt;(A6stdlife+$E150),(Input!$N$216*(1+rvanilla)^0.5)-SUM($N150:AR150),(Input!$N$216*(1+rvanilla)^0.5)/A6stdlife))</f>
        <v>0</v>
      </c>
      <c r="AT150" s="155">
        <f>IF(A6stdlife="n/a","n/a",IF(AT$3&gt;(A6stdlife+$E150),(Input!$N$216*(1+rvanilla)^0.5)-SUM($N150:AS150),(Input!$N$216*(1+rvanilla)^0.5)/A6stdlife))</f>
        <v>0</v>
      </c>
      <c r="AU150" s="155">
        <f>IF(A6stdlife="n/a","n/a",IF(AU$3&gt;(A6stdlife+$E150),(Input!$N$216*(1+rvanilla)^0.5)-SUM($N150:AT150),(Input!$N$216*(1+rvanilla)^0.5)/A6stdlife))</f>
        <v>0</v>
      </c>
      <c r="AV150" s="155">
        <f>IF(A6stdlife="n/a","n/a",IF(AV$3&gt;(A6stdlife+$E150),(Input!$N$216*(1+rvanilla)^0.5)-SUM($N150:AU150),(Input!$N$216*(1+rvanilla)^0.5)/A6stdlife))</f>
        <v>0</v>
      </c>
      <c r="AW150" s="155">
        <f>IF(A6stdlife="n/a","n/a",IF(AW$3&gt;(A6stdlife+$E150),(Input!$N$216*(1+rvanilla)^0.5)-SUM($N150:AV150),(Input!$N$216*(1+rvanilla)^0.5)/A6stdlife))</f>
        <v>0</v>
      </c>
      <c r="AX150" s="155">
        <f>IF(A6stdlife="n/a","n/a",IF(AX$3&gt;(A6stdlife+$E150),(Input!$N$216*(1+rvanilla)^0.5)-SUM($N150:AW150),(Input!$N$216*(1+rvanilla)^0.5)/A6stdlife))</f>
        <v>0</v>
      </c>
      <c r="AY150" s="155">
        <f>IF(A6stdlife="n/a","n/a",IF(AY$3&gt;(A6stdlife+$E150),(Input!$N$216*(1+rvanilla)^0.5)-SUM($N150:AX150),(Input!$N$216*(1+rvanilla)^0.5)/A6stdlife))</f>
        <v>0</v>
      </c>
      <c r="AZ150" s="155">
        <f>IF(A6stdlife="n/a","n/a",IF(AZ$3&gt;(A6stdlife+$E150),(Input!$N$216*(1+rvanilla)^0.5)-SUM($N150:AY150),(Input!$N$216*(1+rvanilla)^0.5)/A6stdlife))</f>
        <v>0</v>
      </c>
      <c r="BA150" s="155">
        <f>IF(A6stdlife="n/a","n/a",IF(BA$3&gt;(A6stdlife+$E150),(Input!$N$216*(1+rvanilla)^0.5)-SUM($N150:AZ150),(Input!$N$216*(1+rvanilla)^0.5)/A6stdlife))</f>
        <v>0</v>
      </c>
      <c r="BB150" s="155">
        <f>IF(A6stdlife="n/a","n/a",IF(BB$3&gt;(A6stdlife+$E150),(Input!$N$216*(1+rvanilla)^0.5)-SUM($N150:BA150),(Input!$N$216*(1+rvanilla)^0.5)/A6stdlife))</f>
        <v>0</v>
      </c>
      <c r="BC150" s="155">
        <f>IF(A6stdlife="n/a","n/a",IF(BC$3&gt;(A6stdlife+$E150),(Input!$N$216*(1+rvanilla)^0.5)-SUM($N150:BB150),(Input!$N$216*(1+rvanilla)^0.5)/A6stdlife))</f>
        <v>0</v>
      </c>
      <c r="BD150" s="155">
        <f>IF(A6stdlife="n/a","n/a",IF(BD$3&gt;(A6stdlife+$E150),(Input!$N$216*(1+rvanilla)^0.5)-SUM($N150:BC150),(Input!$N$216*(1+rvanilla)^0.5)/A6stdlife))</f>
        <v>0</v>
      </c>
      <c r="BE150" s="155">
        <f>IF(A6stdlife="n/a","n/a",IF(BE$3&gt;(A6stdlife+$E150),(Input!$N$216*(1+rvanilla)^0.5)-SUM($N150:BD150),(Input!$N$216*(1+rvanilla)^0.5)/A6stdlife))</f>
        <v>0</v>
      </c>
      <c r="BF150" s="155">
        <f>IF(A6stdlife="n/a","n/a",IF(BF$3&gt;(A6stdlife+$E150),(Input!$N$216*(1+rvanilla)^0.5)-SUM($N150:BE150),(Input!$N$216*(1+rvanilla)^0.5)/A6stdlife))</f>
        <v>0</v>
      </c>
      <c r="BG150" s="155">
        <f>IF(A6stdlife="n/a","n/a",IF(BG$3&gt;(A6stdlife+$E150),(Input!$N$216*(1+rvanilla)^0.5)-SUM($N150:BF150),(Input!$N$216*(1+rvanilla)^0.5)/A6stdlife))</f>
        <v>0</v>
      </c>
      <c r="BH150" s="155">
        <f>IF(A6stdlife="n/a","n/a",IF(BH$3&gt;(A6stdlife+$E150),(Input!$N$216*(1+rvanilla)^0.5)-SUM($N150:BG150),(Input!$N$216*(1+rvanilla)^0.5)/A6stdlife))</f>
        <v>0</v>
      </c>
      <c r="BI150" s="155">
        <f>IF(A6stdlife="n/a","n/a",IF(BI$3&gt;(A6stdlife+$E150),(Input!$N$216*(1+rvanilla)^0.5)-SUM($N150:BH150),(Input!$N$216*(1+rvanilla)^0.5)/A6stdlife))</f>
        <v>0</v>
      </c>
      <c r="BJ150" s="14"/>
      <c r="BK150" s="14"/>
      <c r="BL150" s="14"/>
      <c r="BM150" s="14"/>
      <c r="BN150" s="14"/>
      <c r="BO150" s="14"/>
      <c r="BP150" s="14"/>
      <c r="BQ150" s="14"/>
      <c r="BR150" s="14"/>
      <c r="BS150" s="14"/>
      <c r="BT150" s="14"/>
      <c r="BU150" s="14"/>
      <c r="BV150" s="14"/>
      <c r="BW150" s="14"/>
      <c r="BX150" s="14"/>
      <c r="BY150" s="14"/>
      <c r="BZ150" s="14"/>
      <c r="CA150" s="410"/>
      <c r="CB150" s="410"/>
      <c r="CC150" s="410"/>
      <c r="CD150" s="410"/>
      <c r="CE150" s="410"/>
      <c r="CF150" s="410"/>
      <c r="CG150" s="410"/>
      <c r="CH150" s="410"/>
      <c r="CI150" s="410"/>
      <c r="CJ150" s="410"/>
      <c r="CK150" s="410"/>
      <c r="CL150" s="410"/>
      <c r="CM150" s="410"/>
      <c r="CN150" s="410"/>
      <c r="CO150" s="410"/>
      <c r="CP150" s="410"/>
      <c r="CQ150" s="410"/>
      <c r="CR150" s="410"/>
      <c r="CS150" s="410"/>
      <c r="CT150" s="410"/>
      <c r="CU150" s="410"/>
      <c r="CV150" s="410"/>
      <c r="CW150" s="410"/>
      <c r="CX150" s="410"/>
      <c r="CY150" s="410"/>
      <c r="CZ150" s="410"/>
      <c r="DA150" s="410"/>
      <c r="DB150" s="410"/>
      <c r="DC150" s="410"/>
      <c r="DD150" s="410"/>
      <c r="DE150" s="410"/>
      <c r="DF150" s="410"/>
      <c r="DG150" s="410"/>
      <c r="DH150" s="410"/>
      <c r="DI150" s="410"/>
      <c r="DJ150" s="410"/>
      <c r="DK150" s="410"/>
      <c r="DL150" s="410"/>
      <c r="DM150" s="410"/>
      <c r="DN150" s="410"/>
      <c r="DO150" s="410"/>
      <c r="DP150" s="410"/>
      <c r="DQ150" s="410"/>
      <c r="DR150" s="410"/>
      <c r="DS150" s="410"/>
      <c r="DT150" s="410"/>
      <c r="DU150" s="410"/>
      <c r="DV150" s="410"/>
      <c r="DW150" s="410"/>
      <c r="DX150" s="410"/>
      <c r="DY150" s="410"/>
      <c r="DZ150" s="410"/>
      <c r="EA150" s="410"/>
      <c r="EB150" s="410"/>
      <c r="EC150" s="410"/>
      <c r="ED150" s="410"/>
      <c r="EE150" s="410"/>
      <c r="EF150" s="410"/>
      <c r="EG150" s="410"/>
      <c r="EH150" s="410"/>
      <c r="EI150" s="410"/>
      <c r="EJ150" s="410"/>
      <c r="EK150" s="410"/>
      <c r="EL150" s="410"/>
      <c r="EM150" s="410"/>
      <c r="EN150" s="410"/>
      <c r="EO150" s="410"/>
      <c r="EP150" s="410"/>
      <c r="EQ150" s="410"/>
      <c r="ER150" s="410"/>
      <c r="ES150" s="410"/>
      <c r="ET150" s="410"/>
      <c r="EU150" s="410"/>
      <c r="EV150" s="410"/>
      <c r="EW150" s="410"/>
      <c r="EX150" s="410"/>
      <c r="EY150" s="410"/>
      <c r="EZ150" s="410"/>
      <c r="FA150" s="410"/>
      <c r="FB150" s="410"/>
      <c r="FC150" s="410"/>
      <c r="FD150" s="410"/>
      <c r="FE150" s="410"/>
      <c r="FF150" s="410"/>
      <c r="FG150" s="410"/>
      <c r="FH150" s="410"/>
      <c r="FI150" s="410"/>
      <c r="FJ150" s="410"/>
      <c r="FK150" s="410"/>
      <c r="FL150" s="410"/>
      <c r="FM150" s="410"/>
      <c r="FN150" s="410"/>
      <c r="FO150" s="410"/>
      <c r="FP150" s="410"/>
      <c r="FQ150" s="410"/>
      <c r="FR150" s="410"/>
      <c r="FS150" s="410"/>
      <c r="FT150" s="410"/>
      <c r="FU150" s="410"/>
      <c r="FV150" s="410"/>
      <c r="FW150" s="410"/>
      <c r="FX150" s="410"/>
      <c r="FY150" s="410"/>
      <c r="FZ150" s="410"/>
      <c r="GA150" s="410"/>
      <c r="GB150" s="410"/>
      <c r="GC150" s="410"/>
      <c r="GD150" s="410"/>
      <c r="GE150" s="410"/>
      <c r="GF150" s="410"/>
      <c r="GG150" s="410"/>
      <c r="GH150" s="410"/>
      <c r="GI150" s="410"/>
      <c r="GJ150" s="410"/>
      <c r="GK150" s="410"/>
      <c r="GL150" s="410"/>
      <c r="GM150" s="410"/>
      <c r="GN150" s="410"/>
      <c r="GO150" s="410"/>
      <c r="GP150" s="410"/>
      <c r="GQ150" s="410"/>
      <c r="GR150" s="410"/>
      <c r="GS150" s="410"/>
      <c r="GT150" s="410"/>
      <c r="GU150" s="410"/>
      <c r="GV150" s="410"/>
      <c r="GW150" s="410"/>
      <c r="GX150" s="410"/>
      <c r="GY150" s="410"/>
      <c r="GZ150" s="410"/>
      <c r="HA150" s="410"/>
      <c r="HB150" s="410"/>
      <c r="HC150" s="410"/>
      <c r="HD150" s="410"/>
      <c r="HE150" s="410"/>
      <c r="HF150" s="410"/>
      <c r="HG150" s="410"/>
      <c r="HH150" s="410"/>
      <c r="HI150" s="410"/>
      <c r="HJ150" s="410"/>
      <c r="HK150" s="410"/>
      <c r="HL150" s="410"/>
      <c r="HM150" s="410"/>
      <c r="HN150" s="410"/>
      <c r="HO150" s="410"/>
      <c r="HP150" s="410"/>
      <c r="HQ150" s="410"/>
      <c r="HR150" s="410"/>
      <c r="HS150" s="410"/>
      <c r="HT150" s="410"/>
      <c r="HU150" s="410"/>
      <c r="HV150" s="410"/>
      <c r="HW150" s="410"/>
      <c r="HX150" s="410"/>
      <c r="HY150" s="410"/>
      <c r="HZ150" s="410"/>
      <c r="IA150" s="410"/>
      <c r="IB150" s="410"/>
      <c r="IC150" s="410"/>
      <c r="ID150" s="410"/>
      <c r="IE150" s="410"/>
      <c r="IF150" s="410"/>
      <c r="IG150" s="410"/>
      <c r="IH150" s="410"/>
      <c r="II150" s="410"/>
      <c r="IJ150" s="410"/>
      <c r="IK150" s="410"/>
      <c r="IL150" s="410"/>
      <c r="IM150" s="410"/>
      <c r="IN150" s="410"/>
      <c r="IO150" s="410"/>
      <c r="IP150" s="410"/>
      <c r="IQ150" s="410"/>
      <c r="IR150" s="410"/>
      <c r="IS150" s="410"/>
      <c r="IT150" s="410"/>
      <c r="IU150" s="410"/>
      <c r="IV150" s="410"/>
    </row>
    <row r="151" spans="1:256" s="2" customFormat="1" ht="12.75" hidden="1" customHeight="1" outlineLevel="2">
      <c r="A151" s="14"/>
      <c r="B151" s="14"/>
      <c r="C151" s="27"/>
      <c r="D151" s="413"/>
      <c r="E151" s="261">
        <v>9</v>
      </c>
      <c r="F151" s="372"/>
      <c r="G151" s="269"/>
      <c r="H151" s="271"/>
      <c r="I151" s="271"/>
      <c r="J151" s="271"/>
      <c r="K151" s="271"/>
      <c r="L151" s="271"/>
      <c r="M151" s="271"/>
      <c r="N151" s="271"/>
      <c r="O151" s="270"/>
      <c r="P151" s="155">
        <f>IF(A6stdlife="n/a","n/a",IF(P$3&gt;(A6stdlife+$E151),(Input!$O$216*(1+rvanilla)^0.5)-SUM($O151:O151),(Input!$O$216*(1+rvanilla)^0.5)/A6stdlife))</f>
        <v>0</v>
      </c>
      <c r="Q151" s="155">
        <f>IF(A6stdlife="n/a","n/a",IF(Q$3&gt;(A6stdlife+$E151),(Input!$O$216*(1+rvanilla)^0.5)-SUM($O151:P151),(Input!$O$216*(1+rvanilla)^0.5)/A6stdlife))</f>
        <v>0</v>
      </c>
      <c r="R151" s="155">
        <f>IF(A6stdlife="n/a","n/a",IF(R$3&gt;(A6stdlife+$E151),(Input!$O$216*(1+rvanilla)^0.5)-SUM($O151:Q151),(Input!$O$216*(1+rvanilla)^0.5)/A6stdlife))</f>
        <v>0</v>
      </c>
      <c r="S151" s="155">
        <f>IF(A6stdlife="n/a","n/a",IF(S$3&gt;(A6stdlife+$E151),(Input!$O$216*(1+rvanilla)^0.5)-SUM($O151:R151),(Input!$O$216*(1+rvanilla)^0.5)/A6stdlife))</f>
        <v>0</v>
      </c>
      <c r="T151" s="155">
        <f>IF(A6stdlife="n/a","n/a",IF(T$3&gt;(A6stdlife+$E151),(Input!$O$216*(1+rvanilla)^0.5)-SUM($O151:S151),(Input!$O$216*(1+rvanilla)^0.5)/A6stdlife))</f>
        <v>0</v>
      </c>
      <c r="U151" s="155">
        <f>IF(A6stdlife="n/a","n/a",IF(U$3&gt;(A6stdlife+$E151),(Input!$O$216*(1+rvanilla)^0.5)-SUM($O151:T151),(Input!$O$216*(1+rvanilla)^0.5)/A6stdlife))</f>
        <v>0</v>
      </c>
      <c r="V151" s="155">
        <f>IF(A6stdlife="n/a","n/a",IF(V$3&gt;(A6stdlife+$E151),(Input!$O$216*(1+rvanilla)^0.5)-SUM($O151:U151),(Input!$O$216*(1+rvanilla)^0.5)/A6stdlife))</f>
        <v>0</v>
      </c>
      <c r="W151" s="155">
        <f>IF(A6stdlife="n/a","n/a",IF(W$3&gt;(A6stdlife+$E151),(Input!$O$216*(1+rvanilla)^0.5)-SUM($O151:V151),(Input!$O$216*(1+rvanilla)^0.5)/A6stdlife))</f>
        <v>0</v>
      </c>
      <c r="X151" s="155">
        <f>IF(A6stdlife="n/a","n/a",IF(X$3&gt;(A6stdlife+$E151),(Input!$O$216*(1+rvanilla)^0.5)-SUM($O151:W151),(Input!$O$216*(1+rvanilla)^0.5)/A6stdlife))</f>
        <v>0</v>
      </c>
      <c r="Y151" s="155">
        <f>IF(A6stdlife="n/a","n/a",IF(Y$3&gt;(A6stdlife+$E151),(Input!$O$216*(1+rvanilla)^0.5)-SUM($O151:X151),(Input!$O$216*(1+rvanilla)^0.5)/A6stdlife))</f>
        <v>0</v>
      </c>
      <c r="Z151" s="155">
        <f>IF(A6stdlife="n/a","n/a",IF(Z$3&gt;(A6stdlife+$E151),(Input!$O$216*(1+rvanilla)^0.5)-SUM($O151:Y151),(Input!$O$216*(1+rvanilla)^0.5)/A6stdlife))</f>
        <v>0</v>
      </c>
      <c r="AA151" s="155">
        <f>IF(A6stdlife="n/a","n/a",IF(AA$3&gt;(A6stdlife+$E151),(Input!$O$216*(1+rvanilla)^0.5)-SUM($O151:Z151),(Input!$O$216*(1+rvanilla)^0.5)/A6stdlife))</f>
        <v>0</v>
      </c>
      <c r="AB151" s="155">
        <f>IF(A6stdlife="n/a","n/a",IF(AB$3&gt;(A6stdlife+$E151),(Input!$O$216*(1+rvanilla)^0.5)-SUM($O151:AA151),(Input!$O$216*(1+rvanilla)^0.5)/A6stdlife))</f>
        <v>0</v>
      </c>
      <c r="AC151" s="155">
        <f>IF(A6stdlife="n/a","n/a",IF(AC$3&gt;(A6stdlife+$E151),(Input!$O$216*(1+rvanilla)^0.5)-SUM($O151:AB151),(Input!$O$216*(1+rvanilla)^0.5)/A6stdlife))</f>
        <v>0</v>
      </c>
      <c r="AD151" s="155">
        <f>IF(A6stdlife="n/a","n/a",IF(AD$3&gt;(A6stdlife+$E151),(Input!$O$216*(1+rvanilla)^0.5)-SUM($O151:AC151),(Input!$O$216*(1+rvanilla)^0.5)/A6stdlife))</f>
        <v>0</v>
      </c>
      <c r="AE151" s="155">
        <f>IF(A6stdlife="n/a","n/a",IF(AE$3&gt;(A6stdlife+$E151),(Input!$O$216*(1+rvanilla)^0.5)-SUM($O151:AD151),(Input!$O$216*(1+rvanilla)^0.5)/A6stdlife))</f>
        <v>0</v>
      </c>
      <c r="AF151" s="155">
        <f>IF(A6stdlife="n/a","n/a",IF(AF$3&gt;(A6stdlife+$E151),(Input!$O$216*(1+rvanilla)^0.5)-SUM($O151:AE151),(Input!$O$216*(1+rvanilla)^0.5)/A6stdlife))</f>
        <v>0</v>
      </c>
      <c r="AG151" s="155">
        <f>IF(A6stdlife="n/a","n/a",IF(AG$3&gt;(A6stdlife+$E151),(Input!$O$216*(1+rvanilla)^0.5)-SUM($O151:AF151),(Input!$O$216*(1+rvanilla)^0.5)/A6stdlife))</f>
        <v>0</v>
      </c>
      <c r="AH151" s="155">
        <f>IF(A6stdlife="n/a","n/a",IF(AH$3&gt;(A6stdlife+$E151),(Input!$O$216*(1+rvanilla)^0.5)-SUM($O151:AG151),(Input!$O$216*(1+rvanilla)^0.5)/A6stdlife))</f>
        <v>0</v>
      </c>
      <c r="AI151" s="155">
        <f>IF(A6stdlife="n/a","n/a",IF(AI$3&gt;(A6stdlife+$E151),(Input!$O$216*(1+rvanilla)^0.5)-SUM($O151:AH151),(Input!$O$216*(1+rvanilla)^0.5)/A6stdlife))</f>
        <v>0</v>
      </c>
      <c r="AJ151" s="155">
        <f>IF(A6stdlife="n/a","n/a",IF(AJ$3&gt;(A6stdlife+$E151),(Input!$O$216*(1+rvanilla)^0.5)-SUM($O151:AI151),(Input!$O$216*(1+rvanilla)^0.5)/A6stdlife))</f>
        <v>0</v>
      </c>
      <c r="AK151" s="155">
        <f>IF(A6stdlife="n/a","n/a",IF(AK$3&gt;(A6stdlife+$E151),(Input!$O$216*(1+rvanilla)^0.5)-SUM($O151:AJ151),(Input!$O$216*(1+rvanilla)^0.5)/A6stdlife))</f>
        <v>0</v>
      </c>
      <c r="AL151" s="155">
        <f>IF(A6stdlife="n/a","n/a",IF(AL$3&gt;(A6stdlife+$E151),(Input!$O$216*(1+rvanilla)^0.5)-SUM($O151:AK151),(Input!$O$216*(1+rvanilla)^0.5)/A6stdlife))</f>
        <v>0</v>
      </c>
      <c r="AM151" s="155">
        <f>IF(A6stdlife="n/a","n/a",IF(AM$3&gt;(A6stdlife+$E151),(Input!$O$216*(1+rvanilla)^0.5)-SUM($O151:AL151),(Input!$O$216*(1+rvanilla)^0.5)/A6stdlife))</f>
        <v>0</v>
      </c>
      <c r="AN151" s="155">
        <f>IF(A6stdlife="n/a","n/a",IF(AN$3&gt;(A6stdlife+$E151),(Input!$O$216*(1+rvanilla)^0.5)-SUM($O151:AM151),(Input!$O$216*(1+rvanilla)^0.5)/A6stdlife))</f>
        <v>0</v>
      </c>
      <c r="AO151" s="155">
        <f>IF(A6stdlife="n/a","n/a",IF(AO$3&gt;(A6stdlife+$E151),(Input!$O$216*(1+rvanilla)^0.5)-SUM($O151:AN151),(Input!$O$216*(1+rvanilla)^0.5)/A6stdlife))</f>
        <v>0</v>
      </c>
      <c r="AP151" s="155">
        <f>IF(A6stdlife="n/a","n/a",IF(AP$3&gt;(A6stdlife+$E151),(Input!$O$216*(1+rvanilla)^0.5)-SUM($O151:AO151),(Input!$O$216*(1+rvanilla)^0.5)/A6stdlife))</f>
        <v>0</v>
      </c>
      <c r="AQ151" s="155">
        <f>IF(A6stdlife="n/a","n/a",IF(AQ$3&gt;(A6stdlife+$E151),(Input!$O$216*(1+rvanilla)^0.5)-SUM($O151:AP151),(Input!$O$216*(1+rvanilla)^0.5)/A6stdlife))</f>
        <v>0</v>
      </c>
      <c r="AR151" s="155">
        <f>IF(A6stdlife="n/a","n/a",IF(AR$3&gt;(A6stdlife+$E151),(Input!$O$216*(1+rvanilla)^0.5)-SUM($O151:AQ151),(Input!$O$216*(1+rvanilla)^0.5)/A6stdlife))</f>
        <v>0</v>
      </c>
      <c r="AS151" s="155">
        <f>IF(A6stdlife="n/a","n/a",IF(AS$3&gt;(A6stdlife+$E151),(Input!$O$216*(1+rvanilla)^0.5)-SUM($O151:AR151),(Input!$O$216*(1+rvanilla)^0.5)/A6stdlife))</f>
        <v>0</v>
      </c>
      <c r="AT151" s="155">
        <f>IF(A6stdlife="n/a","n/a",IF(AT$3&gt;(A6stdlife+$E151),(Input!$O$216*(1+rvanilla)^0.5)-SUM($O151:AS151),(Input!$O$216*(1+rvanilla)^0.5)/A6stdlife))</f>
        <v>0</v>
      </c>
      <c r="AU151" s="155">
        <f>IF(A6stdlife="n/a","n/a",IF(AU$3&gt;(A6stdlife+$E151),(Input!$O$216*(1+rvanilla)^0.5)-SUM($O151:AT151),(Input!$O$216*(1+rvanilla)^0.5)/A6stdlife))</f>
        <v>0</v>
      </c>
      <c r="AV151" s="155">
        <f>IF(A6stdlife="n/a","n/a",IF(AV$3&gt;(A6stdlife+$E151),(Input!$O$216*(1+rvanilla)^0.5)-SUM($O151:AU151),(Input!$O$216*(1+rvanilla)^0.5)/A6stdlife))</f>
        <v>0</v>
      </c>
      <c r="AW151" s="155">
        <f>IF(A6stdlife="n/a","n/a",IF(AW$3&gt;(A6stdlife+$E151),(Input!$O$216*(1+rvanilla)^0.5)-SUM($O151:AV151),(Input!$O$216*(1+rvanilla)^0.5)/A6stdlife))</f>
        <v>0</v>
      </c>
      <c r="AX151" s="155">
        <f>IF(A6stdlife="n/a","n/a",IF(AX$3&gt;(A6stdlife+$E151),(Input!$O$216*(1+rvanilla)^0.5)-SUM($O151:AW151),(Input!$O$216*(1+rvanilla)^0.5)/A6stdlife))</f>
        <v>0</v>
      </c>
      <c r="AY151" s="155">
        <f>IF(A6stdlife="n/a","n/a",IF(AY$3&gt;(A6stdlife+$E151),(Input!$O$216*(1+rvanilla)^0.5)-SUM($O151:AX151),(Input!$O$216*(1+rvanilla)^0.5)/A6stdlife))</f>
        <v>0</v>
      </c>
      <c r="AZ151" s="155">
        <f>IF(A6stdlife="n/a","n/a",IF(AZ$3&gt;(A6stdlife+$E151),(Input!$O$216*(1+rvanilla)^0.5)-SUM($O151:AY151),(Input!$O$216*(1+rvanilla)^0.5)/A6stdlife))</f>
        <v>0</v>
      </c>
      <c r="BA151" s="155">
        <f>IF(A6stdlife="n/a","n/a",IF(BA$3&gt;(A6stdlife+$E151),(Input!$O$216*(1+rvanilla)^0.5)-SUM($O151:AZ151),(Input!$O$216*(1+rvanilla)^0.5)/A6stdlife))</f>
        <v>0</v>
      </c>
      <c r="BB151" s="155">
        <f>IF(A6stdlife="n/a","n/a",IF(BB$3&gt;(A6stdlife+$E151),(Input!$O$216*(1+rvanilla)^0.5)-SUM($O151:BA151),(Input!$O$216*(1+rvanilla)^0.5)/A6stdlife))</f>
        <v>0</v>
      </c>
      <c r="BC151" s="155">
        <f>IF(A6stdlife="n/a","n/a",IF(BC$3&gt;(A6stdlife+$E151),(Input!$O$216*(1+rvanilla)^0.5)-SUM($O151:BB151),(Input!$O$216*(1+rvanilla)^0.5)/A6stdlife))</f>
        <v>0</v>
      </c>
      <c r="BD151" s="155">
        <f>IF(A6stdlife="n/a","n/a",IF(BD$3&gt;(A6stdlife+$E151),(Input!$O$216*(1+rvanilla)^0.5)-SUM($O151:BC151),(Input!$O$216*(1+rvanilla)^0.5)/A6stdlife))</f>
        <v>0</v>
      </c>
      <c r="BE151" s="155">
        <f>IF(A6stdlife="n/a","n/a",IF(BE$3&gt;(A6stdlife+$E151),(Input!$O$216*(1+rvanilla)^0.5)-SUM($O151:BD151),(Input!$O$216*(1+rvanilla)^0.5)/A6stdlife))</f>
        <v>0</v>
      </c>
      <c r="BF151" s="155">
        <f>IF(A6stdlife="n/a","n/a",IF(BF$3&gt;(A6stdlife+$E151),(Input!$O$216*(1+rvanilla)^0.5)-SUM($O151:BE151),(Input!$O$216*(1+rvanilla)^0.5)/A6stdlife))</f>
        <v>0</v>
      </c>
      <c r="BG151" s="155">
        <f>IF(A6stdlife="n/a","n/a",IF(BG$3&gt;(A6stdlife+$E151),(Input!$O$216*(1+rvanilla)^0.5)-SUM($O151:BF151),(Input!$O$216*(1+rvanilla)^0.5)/A6stdlife))</f>
        <v>0</v>
      </c>
      <c r="BH151" s="155">
        <f>IF(A6stdlife="n/a","n/a",IF(BH$3&gt;(A6stdlife+$E151),(Input!$O$216*(1+rvanilla)^0.5)-SUM($O151:BG151),(Input!$O$216*(1+rvanilla)^0.5)/A6stdlife))</f>
        <v>0</v>
      </c>
      <c r="BI151" s="155">
        <f>IF(A6stdlife="n/a","n/a",IF(BI$3&gt;(A6stdlife+$E151),(Input!$O$216*(1+rvanilla)^0.5)-SUM($O151:BH151),(Input!$O$216*(1+rvanilla)^0.5)/A6stdlife))</f>
        <v>0</v>
      </c>
      <c r="BJ151" s="14"/>
      <c r="BK151" s="14"/>
      <c r="BL151" s="14"/>
      <c r="BM151" s="14"/>
      <c r="BN151" s="14"/>
      <c r="BO151" s="14"/>
      <c r="BP151" s="14"/>
      <c r="BQ151" s="14"/>
      <c r="BR151" s="14"/>
      <c r="BS151" s="14"/>
      <c r="BT151" s="14"/>
      <c r="BU151" s="14"/>
      <c r="BV151" s="14"/>
      <c r="BW151" s="14"/>
      <c r="BX151" s="14"/>
      <c r="BY151" s="14"/>
      <c r="BZ151" s="14"/>
      <c r="CA151" s="410"/>
      <c r="CB151" s="410"/>
      <c r="CC151" s="410"/>
      <c r="CD151" s="410"/>
      <c r="CE151" s="410"/>
      <c r="CF151" s="410"/>
      <c r="CG151" s="410"/>
      <c r="CH151" s="410"/>
      <c r="CI151" s="410"/>
      <c r="CJ151" s="410"/>
      <c r="CK151" s="410"/>
      <c r="CL151" s="410"/>
      <c r="CM151" s="410"/>
      <c r="CN151" s="410"/>
      <c r="CO151" s="410"/>
      <c r="CP151" s="410"/>
      <c r="CQ151" s="410"/>
      <c r="CR151" s="410"/>
      <c r="CS151" s="410"/>
      <c r="CT151" s="410"/>
      <c r="CU151" s="410"/>
      <c r="CV151" s="410"/>
      <c r="CW151" s="410"/>
      <c r="CX151" s="410"/>
      <c r="CY151" s="410"/>
      <c r="CZ151" s="410"/>
      <c r="DA151" s="410"/>
      <c r="DB151" s="410"/>
      <c r="DC151" s="410"/>
      <c r="DD151" s="410"/>
      <c r="DE151" s="410"/>
      <c r="DF151" s="410"/>
      <c r="DG151" s="410"/>
      <c r="DH151" s="410"/>
      <c r="DI151" s="410"/>
      <c r="DJ151" s="410"/>
      <c r="DK151" s="410"/>
      <c r="DL151" s="410"/>
      <c r="DM151" s="410"/>
      <c r="DN151" s="410"/>
      <c r="DO151" s="410"/>
      <c r="DP151" s="410"/>
      <c r="DQ151" s="410"/>
      <c r="DR151" s="410"/>
      <c r="DS151" s="410"/>
      <c r="DT151" s="410"/>
      <c r="DU151" s="410"/>
      <c r="DV151" s="410"/>
      <c r="DW151" s="410"/>
      <c r="DX151" s="410"/>
      <c r="DY151" s="410"/>
      <c r="DZ151" s="410"/>
      <c r="EA151" s="410"/>
      <c r="EB151" s="410"/>
      <c r="EC151" s="410"/>
      <c r="ED151" s="410"/>
      <c r="EE151" s="410"/>
      <c r="EF151" s="410"/>
      <c r="EG151" s="410"/>
      <c r="EH151" s="410"/>
      <c r="EI151" s="410"/>
      <c r="EJ151" s="410"/>
      <c r="EK151" s="410"/>
      <c r="EL151" s="410"/>
      <c r="EM151" s="410"/>
      <c r="EN151" s="410"/>
      <c r="EO151" s="410"/>
      <c r="EP151" s="410"/>
      <c r="EQ151" s="410"/>
      <c r="ER151" s="410"/>
      <c r="ES151" s="410"/>
      <c r="ET151" s="410"/>
      <c r="EU151" s="410"/>
      <c r="EV151" s="410"/>
      <c r="EW151" s="410"/>
      <c r="EX151" s="410"/>
      <c r="EY151" s="410"/>
      <c r="EZ151" s="410"/>
      <c r="FA151" s="410"/>
      <c r="FB151" s="410"/>
      <c r="FC151" s="410"/>
      <c r="FD151" s="410"/>
      <c r="FE151" s="410"/>
      <c r="FF151" s="410"/>
      <c r="FG151" s="410"/>
      <c r="FH151" s="410"/>
      <c r="FI151" s="410"/>
      <c r="FJ151" s="410"/>
      <c r="FK151" s="410"/>
      <c r="FL151" s="410"/>
      <c r="FM151" s="410"/>
      <c r="FN151" s="410"/>
      <c r="FO151" s="410"/>
      <c r="FP151" s="410"/>
      <c r="FQ151" s="410"/>
      <c r="FR151" s="410"/>
      <c r="FS151" s="410"/>
      <c r="FT151" s="410"/>
      <c r="FU151" s="410"/>
      <c r="FV151" s="410"/>
      <c r="FW151" s="410"/>
      <c r="FX151" s="410"/>
      <c r="FY151" s="410"/>
      <c r="FZ151" s="410"/>
      <c r="GA151" s="410"/>
      <c r="GB151" s="410"/>
      <c r="GC151" s="410"/>
      <c r="GD151" s="410"/>
      <c r="GE151" s="410"/>
      <c r="GF151" s="410"/>
      <c r="GG151" s="410"/>
      <c r="GH151" s="410"/>
      <c r="GI151" s="410"/>
      <c r="GJ151" s="410"/>
      <c r="GK151" s="410"/>
      <c r="GL151" s="410"/>
      <c r="GM151" s="410"/>
      <c r="GN151" s="410"/>
      <c r="GO151" s="410"/>
      <c r="GP151" s="410"/>
      <c r="GQ151" s="410"/>
      <c r="GR151" s="410"/>
      <c r="GS151" s="410"/>
      <c r="GT151" s="410"/>
      <c r="GU151" s="410"/>
      <c r="GV151" s="410"/>
      <c r="GW151" s="410"/>
      <c r="GX151" s="410"/>
      <c r="GY151" s="410"/>
      <c r="GZ151" s="410"/>
      <c r="HA151" s="410"/>
      <c r="HB151" s="410"/>
      <c r="HC151" s="410"/>
      <c r="HD151" s="410"/>
      <c r="HE151" s="410"/>
      <c r="HF151" s="410"/>
      <c r="HG151" s="410"/>
      <c r="HH151" s="410"/>
      <c r="HI151" s="410"/>
      <c r="HJ151" s="410"/>
      <c r="HK151" s="410"/>
      <c r="HL151" s="410"/>
      <c r="HM151" s="410"/>
      <c r="HN151" s="410"/>
      <c r="HO151" s="410"/>
      <c r="HP151" s="410"/>
      <c r="HQ151" s="410"/>
      <c r="HR151" s="410"/>
      <c r="HS151" s="410"/>
      <c r="HT151" s="410"/>
      <c r="HU151" s="410"/>
      <c r="HV151" s="410"/>
      <c r="HW151" s="410"/>
      <c r="HX151" s="410"/>
      <c r="HY151" s="410"/>
      <c r="HZ151" s="410"/>
      <c r="IA151" s="410"/>
      <c r="IB151" s="410"/>
      <c r="IC151" s="410"/>
      <c r="ID151" s="410"/>
      <c r="IE151" s="410"/>
      <c r="IF151" s="410"/>
      <c r="IG151" s="410"/>
      <c r="IH151" s="410"/>
      <c r="II151" s="410"/>
      <c r="IJ151" s="410"/>
      <c r="IK151" s="410"/>
      <c r="IL151" s="410"/>
      <c r="IM151" s="410"/>
      <c r="IN151" s="410"/>
      <c r="IO151" s="410"/>
      <c r="IP151" s="410"/>
      <c r="IQ151" s="410"/>
      <c r="IR151" s="410"/>
      <c r="IS151" s="410"/>
      <c r="IT151" s="410"/>
      <c r="IU151" s="410"/>
      <c r="IV151" s="410"/>
    </row>
    <row r="152" spans="1:256" s="2" customFormat="1" ht="12.75" hidden="1" customHeight="1" outlineLevel="2">
      <c r="A152" s="14"/>
      <c r="B152" s="14"/>
      <c r="C152" s="27"/>
      <c r="D152" s="413"/>
      <c r="E152" s="262">
        <v>10</v>
      </c>
      <c r="F152" s="372"/>
      <c r="G152" s="269"/>
      <c r="H152" s="271"/>
      <c r="I152" s="271"/>
      <c r="J152" s="271"/>
      <c r="K152" s="271"/>
      <c r="L152" s="271"/>
      <c r="M152" s="271"/>
      <c r="N152" s="271"/>
      <c r="O152" s="271"/>
      <c r="P152" s="270"/>
      <c r="Q152" s="155">
        <f>IF(A6stdlife="n/a","n/a",IF(Q$3&gt;(A6stdlife+$E152),(Input!$P$216*(1+rvanilla)^0.5)-SUM($P152:P152),(Input!$P$216*(1+rvanilla)^0.5)/A6stdlife))</f>
        <v>0</v>
      </c>
      <c r="R152" s="155">
        <f>IF(A6stdlife="n/a","n/a",IF(R$3&gt;(A6stdlife+$E152),(Input!$P$216*(1+rvanilla)^0.5)-SUM($P152:Q152),(Input!$P$216*(1+rvanilla)^0.5)/A6stdlife))</f>
        <v>0</v>
      </c>
      <c r="S152" s="155">
        <f>IF(A6stdlife="n/a","n/a",IF(S$3&gt;(A6stdlife+$E152),(Input!$P$216*(1+rvanilla)^0.5)-SUM($P152:R152),(Input!$P$216*(1+rvanilla)^0.5)/A6stdlife))</f>
        <v>0</v>
      </c>
      <c r="T152" s="155">
        <f>IF(A6stdlife="n/a","n/a",IF(T$3&gt;(A6stdlife+$E152),(Input!$P$216*(1+rvanilla)^0.5)-SUM($P152:S152),(Input!$P$216*(1+rvanilla)^0.5)/A6stdlife))</f>
        <v>0</v>
      </c>
      <c r="U152" s="155">
        <f>IF(A6stdlife="n/a","n/a",IF(U$3&gt;(A6stdlife+$E152),(Input!$P$216*(1+rvanilla)^0.5)-SUM($P152:T152),(Input!$P$216*(1+rvanilla)^0.5)/A6stdlife))</f>
        <v>0</v>
      </c>
      <c r="V152" s="155">
        <f>IF(A6stdlife="n/a","n/a",IF(V$3&gt;(A6stdlife+$E152),(Input!$P$216*(1+rvanilla)^0.5)-SUM($P152:U152),(Input!$P$216*(1+rvanilla)^0.5)/A6stdlife))</f>
        <v>0</v>
      </c>
      <c r="W152" s="155">
        <f>IF(A6stdlife="n/a","n/a",IF(W$3&gt;(A6stdlife+$E152),(Input!$P$216*(1+rvanilla)^0.5)-SUM($P152:V152),(Input!$P$216*(1+rvanilla)^0.5)/A6stdlife))</f>
        <v>0</v>
      </c>
      <c r="X152" s="155">
        <f>IF(A6stdlife="n/a","n/a",IF(X$3&gt;(A6stdlife+$E152),(Input!$P$216*(1+rvanilla)^0.5)-SUM($P152:W152),(Input!$P$216*(1+rvanilla)^0.5)/A6stdlife))</f>
        <v>0</v>
      </c>
      <c r="Y152" s="155">
        <f>IF(A6stdlife="n/a","n/a",IF(Y$3&gt;(A6stdlife+$E152),(Input!$P$216*(1+rvanilla)^0.5)-SUM($P152:X152),(Input!$P$216*(1+rvanilla)^0.5)/A6stdlife))</f>
        <v>0</v>
      </c>
      <c r="Z152" s="155">
        <f>IF(A6stdlife="n/a","n/a",IF(Z$3&gt;(A6stdlife+$E152),(Input!$P$216*(1+rvanilla)^0.5)-SUM($P152:Y152),(Input!$P$216*(1+rvanilla)^0.5)/A6stdlife))</f>
        <v>0</v>
      </c>
      <c r="AA152" s="155">
        <f>IF(A6stdlife="n/a","n/a",IF(AA$3&gt;(A6stdlife+$E152),(Input!$P$216*(1+rvanilla)^0.5)-SUM($P152:Z152),(Input!$P$216*(1+rvanilla)^0.5)/A6stdlife))</f>
        <v>0</v>
      </c>
      <c r="AB152" s="155">
        <f>IF(A6stdlife="n/a","n/a",IF(AB$3&gt;(A6stdlife+$E152),(Input!$P$216*(1+rvanilla)^0.5)-SUM($P152:AA152),(Input!$P$216*(1+rvanilla)^0.5)/A6stdlife))</f>
        <v>0</v>
      </c>
      <c r="AC152" s="155">
        <f>IF(A6stdlife="n/a","n/a",IF(AC$3&gt;(A6stdlife+$E152),(Input!$P$216*(1+rvanilla)^0.5)-SUM($P152:AB152),(Input!$P$216*(1+rvanilla)^0.5)/A6stdlife))</f>
        <v>0</v>
      </c>
      <c r="AD152" s="155">
        <f>IF(A6stdlife="n/a","n/a",IF(AD$3&gt;(A6stdlife+$E152),(Input!$P$216*(1+rvanilla)^0.5)-SUM($P152:AC152),(Input!$P$216*(1+rvanilla)^0.5)/A6stdlife))</f>
        <v>0</v>
      </c>
      <c r="AE152" s="155">
        <f>IF(A6stdlife="n/a","n/a",IF(AE$3&gt;(A6stdlife+$E152),(Input!$P$216*(1+rvanilla)^0.5)-SUM($P152:AD152),(Input!$P$216*(1+rvanilla)^0.5)/A6stdlife))</f>
        <v>0</v>
      </c>
      <c r="AF152" s="155">
        <f>IF(A6stdlife="n/a","n/a",IF(AF$3&gt;(A6stdlife+$E152),(Input!$P$216*(1+rvanilla)^0.5)-SUM($P152:AE152),(Input!$P$216*(1+rvanilla)^0.5)/A6stdlife))</f>
        <v>0</v>
      </c>
      <c r="AG152" s="155">
        <f>IF(A6stdlife="n/a","n/a",IF(AG$3&gt;(A6stdlife+$E152),(Input!$P$216*(1+rvanilla)^0.5)-SUM($P152:AF152),(Input!$P$216*(1+rvanilla)^0.5)/A6stdlife))</f>
        <v>0</v>
      </c>
      <c r="AH152" s="155">
        <f>IF(A6stdlife="n/a","n/a",IF(AH$3&gt;(A6stdlife+$E152),(Input!$P$216*(1+rvanilla)^0.5)-SUM($P152:AG152),(Input!$P$216*(1+rvanilla)^0.5)/A6stdlife))</f>
        <v>0</v>
      </c>
      <c r="AI152" s="155">
        <f>IF(A6stdlife="n/a","n/a",IF(AI$3&gt;(A6stdlife+$E152),(Input!$P$216*(1+rvanilla)^0.5)-SUM($P152:AH152),(Input!$P$216*(1+rvanilla)^0.5)/A6stdlife))</f>
        <v>0</v>
      </c>
      <c r="AJ152" s="155">
        <f>IF(A6stdlife="n/a","n/a",IF(AJ$3&gt;(A6stdlife+$E152),(Input!$P$216*(1+rvanilla)^0.5)-SUM($P152:AI152),(Input!$P$216*(1+rvanilla)^0.5)/A6stdlife))</f>
        <v>0</v>
      </c>
      <c r="AK152" s="155">
        <f>IF(A6stdlife="n/a","n/a",IF(AK$3&gt;(A6stdlife+$E152),(Input!$P$216*(1+rvanilla)^0.5)-SUM($P152:AJ152),(Input!$P$216*(1+rvanilla)^0.5)/A6stdlife))</f>
        <v>0</v>
      </c>
      <c r="AL152" s="155">
        <f>IF(A6stdlife="n/a","n/a",IF(AL$3&gt;(A6stdlife+$E152),(Input!$P$216*(1+rvanilla)^0.5)-SUM($P152:AK152),(Input!$P$216*(1+rvanilla)^0.5)/A6stdlife))</f>
        <v>0</v>
      </c>
      <c r="AM152" s="155">
        <f>IF(A6stdlife="n/a","n/a",IF(AM$3&gt;(A6stdlife+$E152),(Input!$P$216*(1+rvanilla)^0.5)-SUM($P152:AL152),(Input!$P$216*(1+rvanilla)^0.5)/A6stdlife))</f>
        <v>0</v>
      </c>
      <c r="AN152" s="155">
        <f>IF(A6stdlife="n/a","n/a",IF(AN$3&gt;(A6stdlife+$E152),(Input!$P$216*(1+rvanilla)^0.5)-SUM($P152:AM152),(Input!$P$216*(1+rvanilla)^0.5)/A6stdlife))</f>
        <v>0</v>
      </c>
      <c r="AO152" s="155">
        <f>IF(A6stdlife="n/a","n/a",IF(AO$3&gt;(A6stdlife+$E152),(Input!$P$216*(1+rvanilla)^0.5)-SUM($P152:AN152),(Input!$P$216*(1+rvanilla)^0.5)/A6stdlife))</f>
        <v>0</v>
      </c>
      <c r="AP152" s="155">
        <f>IF(A6stdlife="n/a","n/a",IF(AP$3&gt;(A6stdlife+$E152),(Input!$P$216*(1+rvanilla)^0.5)-SUM($P152:AO152),(Input!$P$216*(1+rvanilla)^0.5)/A6stdlife))</f>
        <v>0</v>
      </c>
      <c r="AQ152" s="155">
        <f>IF(A6stdlife="n/a","n/a",IF(AQ$3&gt;(A6stdlife+$E152),(Input!$P$216*(1+rvanilla)^0.5)-SUM($P152:AP152),(Input!$P$216*(1+rvanilla)^0.5)/A6stdlife))</f>
        <v>0</v>
      </c>
      <c r="AR152" s="155">
        <f>IF(A6stdlife="n/a","n/a",IF(AR$3&gt;(A6stdlife+$E152),(Input!$P$216*(1+rvanilla)^0.5)-SUM($P152:AQ152),(Input!$P$216*(1+rvanilla)^0.5)/A6stdlife))</f>
        <v>0</v>
      </c>
      <c r="AS152" s="155">
        <f>IF(A6stdlife="n/a","n/a",IF(AS$3&gt;(A6stdlife+$E152),(Input!$P$216*(1+rvanilla)^0.5)-SUM($P152:AR152),(Input!$P$216*(1+rvanilla)^0.5)/A6stdlife))</f>
        <v>0</v>
      </c>
      <c r="AT152" s="155">
        <f>IF(A6stdlife="n/a","n/a",IF(AT$3&gt;(A6stdlife+$E152),(Input!$P$216*(1+rvanilla)^0.5)-SUM($P152:AS152),(Input!$P$216*(1+rvanilla)^0.5)/A6stdlife))</f>
        <v>0</v>
      </c>
      <c r="AU152" s="155">
        <f>IF(A6stdlife="n/a","n/a",IF(AU$3&gt;(A6stdlife+$E152),(Input!$P$216*(1+rvanilla)^0.5)-SUM($P152:AT152),(Input!$P$216*(1+rvanilla)^0.5)/A6stdlife))</f>
        <v>0</v>
      </c>
      <c r="AV152" s="155">
        <f>IF(A6stdlife="n/a","n/a",IF(AV$3&gt;(A6stdlife+$E152),(Input!$P$216*(1+rvanilla)^0.5)-SUM($P152:AU152),(Input!$P$216*(1+rvanilla)^0.5)/A6stdlife))</f>
        <v>0</v>
      </c>
      <c r="AW152" s="155">
        <f>IF(A6stdlife="n/a","n/a",IF(AW$3&gt;(A6stdlife+$E152),(Input!$P$216*(1+rvanilla)^0.5)-SUM($P152:AV152),(Input!$P$216*(1+rvanilla)^0.5)/A6stdlife))</f>
        <v>0</v>
      </c>
      <c r="AX152" s="155">
        <f>IF(A6stdlife="n/a","n/a",IF(AX$3&gt;(A6stdlife+$E152),(Input!$P$216*(1+rvanilla)^0.5)-SUM($P152:AW152),(Input!$P$216*(1+rvanilla)^0.5)/A6stdlife))</f>
        <v>0</v>
      </c>
      <c r="AY152" s="155">
        <f>IF(A6stdlife="n/a","n/a",IF(AY$3&gt;(A6stdlife+$E152),(Input!$P$216*(1+rvanilla)^0.5)-SUM($P152:AX152),(Input!$P$216*(1+rvanilla)^0.5)/A6stdlife))</f>
        <v>0</v>
      </c>
      <c r="AZ152" s="155">
        <f>IF(A6stdlife="n/a","n/a",IF(AZ$3&gt;(A6stdlife+$E152),(Input!$P$216*(1+rvanilla)^0.5)-SUM($P152:AY152),(Input!$P$216*(1+rvanilla)^0.5)/A6stdlife))</f>
        <v>0</v>
      </c>
      <c r="BA152" s="155">
        <f>IF(A6stdlife="n/a","n/a",IF(BA$3&gt;(A6stdlife+$E152),(Input!$P$216*(1+rvanilla)^0.5)-SUM($P152:AZ152),(Input!$P$216*(1+rvanilla)^0.5)/A6stdlife))</f>
        <v>0</v>
      </c>
      <c r="BB152" s="155">
        <f>IF(A6stdlife="n/a","n/a",IF(BB$3&gt;(A6stdlife+$E152),(Input!$P$216*(1+rvanilla)^0.5)-SUM($P152:BA152),(Input!$P$216*(1+rvanilla)^0.5)/A6stdlife))</f>
        <v>0</v>
      </c>
      <c r="BC152" s="155">
        <f>IF(A6stdlife="n/a","n/a",IF(BC$3&gt;(A6stdlife+$E152),(Input!$P$216*(1+rvanilla)^0.5)-SUM($P152:BB152),(Input!$P$216*(1+rvanilla)^0.5)/A6stdlife))</f>
        <v>0</v>
      </c>
      <c r="BD152" s="155">
        <f>IF(A6stdlife="n/a","n/a",IF(BD$3&gt;(A6stdlife+$E152),(Input!$P$216*(1+rvanilla)^0.5)-SUM($P152:BC152),(Input!$P$216*(1+rvanilla)^0.5)/A6stdlife))</f>
        <v>0</v>
      </c>
      <c r="BE152" s="155">
        <f>IF(A6stdlife="n/a","n/a",IF(BE$3&gt;(A6stdlife+$E152),(Input!$P$216*(1+rvanilla)^0.5)-SUM($P152:BD152),(Input!$P$216*(1+rvanilla)^0.5)/A6stdlife))</f>
        <v>0</v>
      </c>
      <c r="BF152" s="155">
        <f>IF(A6stdlife="n/a","n/a",IF(BF$3&gt;(A6stdlife+$E152),(Input!$P$216*(1+rvanilla)^0.5)-SUM($P152:BE152),(Input!$P$216*(1+rvanilla)^0.5)/A6stdlife))</f>
        <v>0</v>
      </c>
      <c r="BG152" s="155">
        <f>IF(A6stdlife="n/a","n/a",IF(BG$3&gt;(A6stdlife+$E152),(Input!$P$216*(1+rvanilla)^0.5)-SUM($P152:BF152),(Input!$P$216*(1+rvanilla)^0.5)/A6stdlife))</f>
        <v>0</v>
      </c>
      <c r="BH152" s="155">
        <f>IF(A6stdlife="n/a","n/a",IF(BH$3&gt;(A6stdlife+$E152),(Input!$P$216*(1+rvanilla)^0.5)-SUM($P152:BG152),(Input!$P$216*(1+rvanilla)^0.5)/A6stdlife))</f>
        <v>0</v>
      </c>
      <c r="BI152" s="155">
        <f>IF(A6stdlife="n/a","n/a",IF(BI$3&gt;(A6stdlife+$E152),(Input!$P$216*(1+rvanilla)^0.5)-SUM($P152:BH152),(Input!$P$216*(1+rvanilla)^0.5)/A6stdlife))</f>
        <v>0</v>
      </c>
      <c r="BJ152" s="14"/>
      <c r="BK152" s="14"/>
      <c r="BL152" s="14"/>
      <c r="BM152" s="14"/>
      <c r="BN152" s="14"/>
      <c r="BO152" s="14"/>
      <c r="BP152" s="14"/>
      <c r="BQ152" s="14"/>
      <c r="BR152" s="14"/>
      <c r="BS152" s="14"/>
      <c r="BT152" s="14"/>
      <c r="BU152" s="14"/>
      <c r="BV152" s="14"/>
      <c r="BW152" s="14"/>
      <c r="BX152" s="14"/>
      <c r="BY152" s="14"/>
      <c r="BZ152" s="14"/>
      <c r="CA152" s="410"/>
      <c r="CB152" s="410"/>
      <c r="CC152" s="410"/>
      <c r="CD152" s="410"/>
      <c r="CE152" s="410"/>
      <c r="CF152" s="410"/>
      <c r="CG152" s="410"/>
      <c r="CH152" s="410"/>
      <c r="CI152" s="410"/>
      <c r="CJ152" s="410"/>
      <c r="CK152" s="410"/>
      <c r="CL152" s="410"/>
      <c r="CM152" s="410"/>
      <c r="CN152" s="410"/>
      <c r="CO152" s="410"/>
      <c r="CP152" s="410"/>
      <c r="CQ152" s="410"/>
      <c r="CR152" s="410"/>
      <c r="CS152" s="410"/>
      <c r="CT152" s="410"/>
      <c r="CU152" s="410"/>
      <c r="CV152" s="410"/>
      <c r="CW152" s="410"/>
      <c r="CX152" s="410"/>
      <c r="CY152" s="410"/>
      <c r="CZ152" s="410"/>
      <c r="DA152" s="410"/>
      <c r="DB152" s="410"/>
      <c r="DC152" s="410"/>
      <c r="DD152" s="410"/>
      <c r="DE152" s="410"/>
      <c r="DF152" s="410"/>
      <c r="DG152" s="410"/>
      <c r="DH152" s="410"/>
      <c r="DI152" s="410"/>
      <c r="DJ152" s="410"/>
      <c r="DK152" s="410"/>
      <c r="DL152" s="410"/>
      <c r="DM152" s="410"/>
      <c r="DN152" s="410"/>
      <c r="DO152" s="410"/>
      <c r="DP152" s="410"/>
      <c r="DQ152" s="410"/>
      <c r="DR152" s="410"/>
      <c r="DS152" s="410"/>
      <c r="DT152" s="410"/>
      <c r="DU152" s="410"/>
      <c r="DV152" s="410"/>
      <c r="DW152" s="410"/>
      <c r="DX152" s="410"/>
      <c r="DY152" s="410"/>
      <c r="DZ152" s="410"/>
      <c r="EA152" s="410"/>
      <c r="EB152" s="410"/>
      <c r="EC152" s="410"/>
      <c r="ED152" s="410"/>
      <c r="EE152" s="410"/>
      <c r="EF152" s="410"/>
      <c r="EG152" s="410"/>
      <c r="EH152" s="410"/>
      <c r="EI152" s="410"/>
      <c r="EJ152" s="410"/>
      <c r="EK152" s="410"/>
      <c r="EL152" s="410"/>
      <c r="EM152" s="410"/>
      <c r="EN152" s="410"/>
      <c r="EO152" s="410"/>
      <c r="EP152" s="410"/>
      <c r="EQ152" s="410"/>
      <c r="ER152" s="410"/>
      <c r="ES152" s="410"/>
      <c r="ET152" s="410"/>
      <c r="EU152" s="410"/>
      <c r="EV152" s="410"/>
      <c r="EW152" s="410"/>
      <c r="EX152" s="410"/>
      <c r="EY152" s="410"/>
      <c r="EZ152" s="410"/>
      <c r="FA152" s="410"/>
      <c r="FB152" s="410"/>
      <c r="FC152" s="410"/>
      <c r="FD152" s="410"/>
      <c r="FE152" s="410"/>
      <c r="FF152" s="410"/>
      <c r="FG152" s="410"/>
      <c r="FH152" s="410"/>
      <c r="FI152" s="410"/>
      <c r="FJ152" s="410"/>
      <c r="FK152" s="410"/>
      <c r="FL152" s="410"/>
      <c r="FM152" s="410"/>
      <c r="FN152" s="410"/>
      <c r="FO152" s="410"/>
      <c r="FP152" s="410"/>
      <c r="FQ152" s="410"/>
      <c r="FR152" s="410"/>
      <c r="FS152" s="410"/>
      <c r="FT152" s="410"/>
      <c r="FU152" s="410"/>
      <c r="FV152" s="410"/>
      <c r="FW152" s="410"/>
      <c r="FX152" s="410"/>
      <c r="FY152" s="410"/>
      <c r="FZ152" s="410"/>
      <c r="GA152" s="410"/>
      <c r="GB152" s="410"/>
      <c r="GC152" s="410"/>
      <c r="GD152" s="410"/>
      <c r="GE152" s="410"/>
      <c r="GF152" s="410"/>
      <c r="GG152" s="410"/>
      <c r="GH152" s="410"/>
      <c r="GI152" s="410"/>
      <c r="GJ152" s="410"/>
      <c r="GK152" s="410"/>
      <c r="GL152" s="410"/>
      <c r="GM152" s="410"/>
      <c r="GN152" s="410"/>
      <c r="GO152" s="410"/>
      <c r="GP152" s="410"/>
      <c r="GQ152" s="410"/>
      <c r="GR152" s="410"/>
      <c r="GS152" s="410"/>
      <c r="GT152" s="410"/>
      <c r="GU152" s="410"/>
      <c r="GV152" s="410"/>
      <c r="GW152" s="410"/>
      <c r="GX152" s="410"/>
      <c r="GY152" s="410"/>
      <c r="GZ152" s="410"/>
      <c r="HA152" s="410"/>
      <c r="HB152" s="410"/>
      <c r="HC152" s="410"/>
      <c r="HD152" s="410"/>
      <c r="HE152" s="410"/>
      <c r="HF152" s="410"/>
      <c r="HG152" s="410"/>
      <c r="HH152" s="410"/>
      <c r="HI152" s="410"/>
      <c r="HJ152" s="410"/>
      <c r="HK152" s="410"/>
      <c r="HL152" s="410"/>
      <c r="HM152" s="410"/>
      <c r="HN152" s="410"/>
      <c r="HO152" s="410"/>
      <c r="HP152" s="410"/>
      <c r="HQ152" s="410"/>
      <c r="HR152" s="410"/>
      <c r="HS152" s="410"/>
      <c r="HT152" s="410"/>
      <c r="HU152" s="410"/>
      <c r="HV152" s="410"/>
      <c r="HW152" s="410"/>
      <c r="HX152" s="410"/>
      <c r="HY152" s="410"/>
      <c r="HZ152" s="410"/>
      <c r="IA152" s="410"/>
      <c r="IB152" s="410"/>
      <c r="IC152" s="410"/>
      <c r="ID152" s="410"/>
      <c r="IE152" s="410"/>
      <c r="IF152" s="410"/>
      <c r="IG152" s="410"/>
      <c r="IH152" s="410"/>
      <c r="II152" s="410"/>
      <c r="IJ152" s="410"/>
      <c r="IK152" s="410"/>
      <c r="IL152" s="410"/>
      <c r="IM152" s="410"/>
      <c r="IN152" s="410"/>
      <c r="IO152" s="410"/>
      <c r="IP152" s="410"/>
      <c r="IQ152" s="410"/>
      <c r="IR152" s="410"/>
      <c r="IS152" s="410"/>
      <c r="IT152" s="410"/>
      <c r="IU152" s="410"/>
      <c r="IV152" s="410"/>
    </row>
    <row r="153" spans="1:256" s="2" customFormat="1" ht="12.75" hidden="1" customHeight="1" outlineLevel="1" collapsed="1">
      <c r="A153" s="14"/>
      <c r="B153" s="14"/>
      <c r="C153" s="324" t="str">
        <f>Asset6</f>
        <v>Communications Other Assets</v>
      </c>
      <c r="D153" s="14"/>
      <c r="E153" s="14"/>
      <c r="F153" s="366"/>
      <c r="G153" s="365">
        <f t="shared" ref="G153:AL153" si="29">SUM(G141:G152)</f>
        <v>7.0977744897959179</v>
      </c>
      <c r="H153" s="365">
        <f t="shared" si="29"/>
        <v>10.215885769347796</v>
      </c>
      <c r="I153" s="365">
        <f t="shared" si="29"/>
        <v>11.816582834159064</v>
      </c>
      <c r="J153" s="365">
        <f t="shared" si="29"/>
        <v>11.917465340870464</v>
      </c>
      <c r="K153" s="365">
        <f t="shared" si="29"/>
        <v>11.917503633744623</v>
      </c>
      <c r="L153" s="365">
        <f t="shared" si="29"/>
        <v>11.917503633744623</v>
      </c>
      <c r="M153" s="365">
        <f t="shared" si="29"/>
        <v>11.917503633744623</v>
      </c>
      <c r="N153" s="365">
        <f t="shared" si="29"/>
        <v>11.917503633744623</v>
      </c>
      <c r="O153" s="365">
        <f t="shared" si="29"/>
        <v>11.917503633744623</v>
      </c>
      <c r="P153" s="365">
        <f t="shared" si="29"/>
        <v>10.497948735785442</v>
      </c>
      <c r="Q153" s="365">
        <f t="shared" si="29"/>
        <v>4.8197291439487078</v>
      </c>
      <c r="R153" s="365">
        <f t="shared" si="29"/>
        <v>4.8197291439487078</v>
      </c>
      <c r="S153" s="365">
        <f t="shared" si="29"/>
        <v>4.8197291439487078</v>
      </c>
      <c r="T153" s="365">
        <f t="shared" si="29"/>
        <v>4.8197291439487078</v>
      </c>
      <c r="U153" s="365">
        <f t="shared" si="29"/>
        <v>4.8197291439487078</v>
      </c>
      <c r="V153" s="365">
        <f t="shared" si="29"/>
        <v>4.8197291439487078</v>
      </c>
      <c r="W153" s="365">
        <f t="shared" si="29"/>
        <v>1.7016178643968363</v>
      </c>
      <c r="X153" s="365">
        <f t="shared" si="29"/>
        <v>0.10092079958557108</v>
      </c>
      <c r="Y153" s="365">
        <f t="shared" si="29"/>
        <v>3.8292874158863153E-5</v>
      </c>
      <c r="Z153" s="365">
        <f t="shared" si="29"/>
        <v>2.1684043449710089E-19</v>
      </c>
      <c r="AA153" s="365">
        <f t="shared" si="29"/>
        <v>0</v>
      </c>
      <c r="AB153" s="365">
        <f t="shared" si="29"/>
        <v>0</v>
      </c>
      <c r="AC153" s="365">
        <f t="shared" si="29"/>
        <v>0</v>
      </c>
      <c r="AD153" s="365">
        <f t="shared" si="29"/>
        <v>0</v>
      </c>
      <c r="AE153" s="365">
        <f t="shared" si="29"/>
        <v>0</v>
      </c>
      <c r="AF153" s="365">
        <f t="shared" si="29"/>
        <v>0</v>
      </c>
      <c r="AG153" s="365">
        <f t="shared" si="29"/>
        <v>0</v>
      </c>
      <c r="AH153" s="365">
        <f t="shared" si="29"/>
        <v>0</v>
      </c>
      <c r="AI153" s="365">
        <f t="shared" si="29"/>
        <v>0</v>
      </c>
      <c r="AJ153" s="365">
        <f t="shared" si="29"/>
        <v>0</v>
      </c>
      <c r="AK153" s="365">
        <f t="shared" si="29"/>
        <v>0</v>
      </c>
      <c r="AL153" s="365">
        <f t="shared" si="29"/>
        <v>0</v>
      </c>
      <c r="AM153" s="365">
        <f t="shared" ref="AM153:BI153" si="30">SUM(AM141:AM152)</f>
        <v>0</v>
      </c>
      <c r="AN153" s="365">
        <f t="shared" si="30"/>
        <v>0</v>
      </c>
      <c r="AO153" s="365">
        <f t="shared" si="30"/>
        <v>0</v>
      </c>
      <c r="AP153" s="365">
        <f t="shared" si="30"/>
        <v>0</v>
      </c>
      <c r="AQ153" s="365">
        <f t="shared" si="30"/>
        <v>0</v>
      </c>
      <c r="AR153" s="365">
        <f t="shared" si="30"/>
        <v>0</v>
      </c>
      <c r="AS153" s="365">
        <f t="shared" si="30"/>
        <v>0</v>
      </c>
      <c r="AT153" s="365">
        <f t="shared" si="30"/>
        <v>0</v>
      </c>
      <c r="AU153" s="365">
        <f t="shared" si="30"/>
        <v>0</v>
      </c>
      <c r="AV153" s="365">
        <f t="shared" si="30"/>
        <v>0</v>
      </c>
      <c r="AW153" s="365">
        <f t="shared" si="30"/>
        <v>0</v>
      </c>
      <c r="AX153" s="365">
        <f t="shared" si="30"/>
        <v>0</v>
      </c>
      <c r="AY153" s="365">
        <f t="shared" si="30"/>
        <v>0</v>
      </c>
      <c r="AZ153" s="365">
        <f t="shared" si="30"/>
        <v>0</v>
      </c>
      <c r="BA153" s="365">
        <f t="shared" si="30"/>
        <v>0</v>
      </c>
      <c r="BB153" s="365">
        <f t="shared" si="30"/>
        <v>0</v>
      </c>
      <c r="BC153" s="365">
        <f t="shared" si="30"/>
        <v>0</v>
      </c>
      <c r="BD153" s="365">
        <f t="shared" si="30"/>
        <v>0</v>
      </c>
      <c r="BE153" s="365">
        <f t="shared" si="30"/>
        <v>0</v>
      </c>
      <c r="BF153" s="365">
        <f t="shared" si="30"/>
        <v>0</v>
      </c>
      <c r="BG153" s="365">
        <f t="shared" si="30"/>
        <v>0</v>
      </c>
      <c r="BH153" s="365">
        <f t="shared" si="30"/>
        <v>0</v>
      </c>
      <c r="BI153" s="365">
        <f t="shared" si="30"/>
        <v>0</v>
      </c>
      <c r="BJ153" s="14"/>
      <c r="BK153" s="14"/>
      <c r="BL153" s="14"/>
      <c r="BM153" s="14"/>
      <c r="BN153" s="14"/>
      <c r="BO153" s="14"/>
      <c r="BP153" s="14"/>
      <c r="BQ153" s="14"/>
      <c r="BR153" s="14"/>
      <c r="BS153" s="14"/>
      <c r="BT153" s="14"/>
      <c r="BU153" s="14"/>
      <c r="BV153" s="14"/>
      <c r="BW153" s="14"/>
      <c r="BX153" s="14"/>
      <c r="BY153" s="14"/>
      <c r="BZ153" s="14"/>
      <c r="CA153" s="410"/>
      <c r="CB153" s="410"/>
      <c r="CC153" s="410"/>
      <c r="CD153" s="410"/>
      <c r="CE153" s="410"/>
      <c r="CF153" s="410"/>
      <c r="CG153" s="410"/>
      <c r="CH153" s="410"/>
      <c r="CI153" s="410"/>
      <c r="CJ153" s="410"/>
      <c r="CK153" s="410"/>
      <c r="CL153" s="410"/>
      <c r="CM153" s="410"/>
      <c r="CN153" s="410"/>
      <c r="CO153" s="410"/>
      <c r="CP153" s="410"/>
      <c r="CQ153" s="410"/>
      <c r="CR153" s="410"/>
      <c r="CS153" s="410"/>
      <c r="CT153" s="410"/>
      <c r="CU153" s="410"/>
      <c r="CV153" s="410"/>
      <c r="CW153" s="410"/>
      <c r="CX153" s="410"/>
      <c r="CY153" s="410"/>
      <c r="CZ153" s="410"/>
      <c r="DA153" s="410"/>
      <c r="DB153" s="410"/>
      <c r="DC153" s="410"/>
      <c r="DD153" s="410"/>
      <c r="DE153" s="410"/>
      <c r="DF153" s="410"/>
      <c r="DG153" s="410"/>
      <c r="DH153" s="410"/>
      <c r="DI153" s="410"/>
      <c r="DJ153" s="410"/>
      <c r="DK153" s="410"/>
      <c r="DL153" s="410"/>
      <c r="DM153" s="410"/>
      <c r="DN153" s="410"/>
      <c r="DO153" s="410"/>
      <c r="DP153" s="410"/>
      <c r="DQ153" s="410"/>
      <c r="DR153" s="410"/>
      <c r="DS153" s="410"/>
      <c r="DT153" s="410"/>
      <c r="DU153" s="410"/>
      <c r="DV153" s="410"/>
      <c r="DW153" s="410"/>
      <c r="DX153" s="410"/>
      <c r="DY153" s="410"/>
      <c r="DZ153" s="410"/>
      <c r="EA153" s="410"/>
      <c r="EB153" s="410"/>
      <c r="EC153" s="410"/>
      <c r="ED153" s="410"/>
      <c r="EE153" s="410"/>
      <c r="EF153" s="410"/>
      <c r="EG153" s="410"/>
      <c r="EH153" s="410"/>
      <c r="EI153" s="410"/>
      <c r="EJ153" s="410"/>
      <c r="EK153" s="410"/>
      <c r="EL153" s="410"/>
      <c r="EM153" s="410"/>
      <c r="EN153" s="410"/>
      <c r="EO153" s="410"/>
      <c r="EP153" s="410"/>
      <c r="EQ153" s="410"/>
      <c r="ER153" s="410"/>
      <c r="ES153" s="410"/>
      <c r="ET153" s="410"/>
      <c r="EU153" s="410"/>
      <c r="EV153" s="410"/>
      <c r="EW153" s="410"/>
      <c r="EX153" s="410"/>
      <c r="EY153" s="410"/>
      <c r="EZ153" s="410"/>
      <c r="FA153" s="410"/>
      <c r="FB153" s="410"/>
      <c r="FC153" s="410"/>
      <c r="FD153" s="410"/>
      <c r="FE153" s="410"/>
      <c r="FF153" s="410"/>
      <c r="FG153" s="410"/>
      <c r="FH153" s="410"/>
      <c r="FI153" s="410"/>
      <c r="FJ153" s="410"/>
      <c r="FK153" s="410"/>
      <c r="FL153" s="410"/>
      <c r="FM153" s="410"/>
      <c r="FN153" s="410"/>
      <c r="FO153" s="410"/>
      <c r="FP153" s="410"/>
      <c r="FQ153" s="410"/>
      <c r="FR153" s="410"/>
      <c r="FS153" s="410"/>
      <c r="FT153" s="410"/>
      <c r="FU153" s="410"/>
      <c r="FV153" s="410"/>
      <c r="FW153" s="410"/>
      <c r="FX153" s="410"/>
      <c r="FY153" s="410"/>
      <c r="FZ153" s="410"/>
      <c r="GA153" s="410"/>
      <c r="GB153" s="410"/>
      <c r="GC153" s="410"/>
      <c r="GD153" s="410"/>
      <c r="GE153" s="410"/>
      <c r="GF153" s="410"/>
      <c r="GG153" s="410"/>
      <c r="GH153" s="410"/>
      <c r="GI153" s="410"/>
      <c r="GJ153" s="410"/>
      <c r="GK153" s="410"/>
      <c r="GL153" s="410"/>
      <c r="GM153" s="410"/>
      <c r="GN153" s="410"/>
      <c r="GO153" s="410"/>
      <c r="GP153" s="410"/>
      <c r="GQ153" s="410"/>
      <c r="GR153" s="410"/>
      <c r="GS153" s="410"/>
      <c r="GT153" s="410"/>
      <c r="GU153" s="410"/>
      <c r="GV153" s="410"/>
      <c r="GW153" s="410"/>
      <c r="GX153" s="410"/>
      <c r="GY153" s="410"/>
      <c r="GZ153" s="410"/>
      <c r="HA153" s="410"/>
      <c r="HB153" s="410"/>
      <c r="HC153" s="410"/>
      <c r="HD153" s="410"/>
      <c r="HE153" s="410"/>
      <c r="HF153" s="410"/>
      <c r="HG153" s="410"/>
      <c r="HH153" s="410"/>
      <c r="HI153" s="410"/>
      <c r="HJ153" s="410"/>
      <c r="HK153" s="410"/>
      <c r="HL153" s="410"/>
      <c r="HM153" s="410"/>
      <c r="HN153" s="410"/>
      <c r="HO153" s="410"/>
      <c r="HP153" s="410"/>
      <c r="HQ153" s="410"/>
      <c r="HR153" s="410"/>
      <c r="HS153" s="410"/>
      <c r="HT153" s="410"/>
      <c r="HU153" s="410"/>
      <c r="HV153" s="410"/>
      <c r="HW153" s="410"/>
      <c r="HX153" s="410"/>
      <c r="HY153" s="410"/>
      <c r="HZ153" s="410"/>
      <c r="IA153" s="410"/>
      <c r="IB153" s="410"/>
      <c r="IC153" s="410"/>
      <c r="ID153" s="410"/>
      <c r="IE153" s="410"/>
      <c r="IF153" s="410"/>
      <c r="IG153" s="410"/>
      <c r="IH153" s="410"/>
      <c r="II153" s="410"/>
      <c r="IJ153" s="410"/>
      <c r="IK153" s="410"/>
      <c r="IL153" s="410"/>
      <c r="IM153" s="410"/>
      <c r="IN153" s="410"/>
      <c r="IO153" s="410"/>
      <c r="IP153" s="410"/>
      <c r="IQ153" s="410"/>
      <c r="IR153" s="410"/>
      <c r="IS153" s="410"/>
      <c r="IT153" s="410"/>
      <c r="IU153" s="410"/>
      <c r="IV153" s="410"/>
    </row>
    <row r="154" spans="1:256" s="2" customFormat="1" ht="12.75" hidden="1" customHeight="1" outlineLevel="2">
      <c r="A154" s="14"/>
      <c r="B154" s="325" t="str">
        <f>C166</f>
        <v>Comms - Civil Works</v>
      </c>
      <c r="C154" s="32"/>
      <c r="D154" s="33" t="s">
        <v>65</v>
      </c>
      <c r="E154" s="32"/>
      <c r="F154" s="371"/>
      <c r="G154" s="154">
        <f>IF(G$3&gt;A7remlife,A7acvalue-SUM($F154:F154),IF(A7remlife="N/A","n/a",A7acvalue/A7remlife))</f>
        <v>0.63275041254125419</v>
      </c>
      <c r="H154" s="154">
        <f>IF(H$3&gt;A7remlife,A7acvalue-SUM($F154:G154),IF(A7remlife="N/A","n/a",A7acvalue/A7remlife))</f>
        <v>0.63275041254125419</v>
      </c>
      <c r="I154" s="154">
        <f>IF(I$3&gt;A7remlife,A7acvalue-SUM($F154:H154),IF(A7remlife="N/A","n/a",A7acvalue/A7remlife))</f>
        <v>0.63275041254125419</v>
      </c>
      <c r="J154" s="154">
        <f>IF(J$3&gt;A7remlife,A7acvalue-SUM($F154:I154),IF(A7remlife="N/A","n/a",A7acvalue/A7remlife))</f>
        <v>0.63275041254125419</v>
      </c>
      <c r="K154" s="154">
        <f>IF(K$3&gt;A7remlife,A7acvalue-SUM($F154:J154),IF(A7remlife="N/A","n/a",A7acvalue/A7remlife))</f>
        <v>0.63275041254125419</v>
      </c>
      <c r="L154" s="154">
        <f>IF(L$3&gt;A7remlife,A7acvalue-SUM($F154:K154),IF(A7remlife="N/A","n/a",A7acvalue/A7remlife))</f>
        <v>0.63275041254125419</v>
      </c>
      <c r="M154" s="154">
        <f>IF(M$3&gt;A7remlife,A7acvalue-SUM($F154:L154),IF(A7remlife="N/A","n/a",A7acvalue/A7remlife))</f>
        <v>0.63275041254125419</v>
      </c>
      <c r="N154" s="154">
        <f>IF(N$3&gt;A7remlife,A7acvalue-SUM($F154:M154),IF(A7remlife="N/A","n/a",A7acvalue/A7remlife))</f>
        <v>0.63275041254125419</v>
      </c>
      <c r="O154" s="154">
        <f>IF(O$3&gt;A7remlife,A7acvalue-SUM($F154:N154),IF(A7remlife="N/A","n/a",A7acvalue/A7remlife))</f>
        <v>0.63275041254125419</v>
      </c>
      <c r="P154" s="154">
        <f>IF(P$3&gt;A7remlife,A7acvalue-SUM($F154:O154),IF(A7remlife="N/A","n/a",A7acvalue/A7remlife))</f>
        <v>0.63275041254125419</v>
      </c>
      <c r="Q154" s="154">
        <f>IF(Q$3&gt;A7remlife,A7acvalue-SUM($F154:P154),IF(A7remlife="N/A","n/a",A7acvalue/A7remlife))</f>
        <v>0.63275041254125419</v>
      </c>
      <c r="R154" s="154">
        <f>IF(R$3&gt;A7remlife,A7acvalue-SUM($F154:Q154),IF(A7remlife="N/A","n/a",A7acvalue/A7remlife))</f>
        <v>0.63275041254125419</v>
      </c>
      <c r="S154" s="154">
        <f>IF(S$3&gt;A7remlife,A7acvalue-SUM($F154:R154),IF(A7remlife="N/A","n/a",A7acvalue/A7remlife))</f>
        <v>0.63275041254125419</v>
      </c>
      <c r="T154" s="154">
        <f>IF(T$3&gt;A7remlife,A7acvalue-SUM($F154:S154),IF(A7remlife="N/A","n/a",A7acvalue/A7remlife))</f>
        <v>0.63275041254125419</v>
      </c>
      <c r="U154" s="154">
        <f>IF(U$3&gt;A7remlife,A7acvalue-SUM($F154:T154),IF(A7remlife="N/A","n/a",A7acvalue/A7remlife))</f>
        <v>0.63275041254125419</v>
      </c>
      <c r="V154" s="154">
        <f>IF(V$3&gt;A7remlife,A7acvalue-SUM($F154:U154),IF(A7remlife="N/A","n/a",A7acvalue/A7remlife))</f>
        <v>0.63275041254125419</v>
      </c>
      <c r="W154" s="154">
        <f>IF(W$3&gt;A7remlife,A7acvalue-SUM($F154:V154),IF(A7remlife="N/A","n/a",A7acvalue/A7remlife))</f>
        <v>0.63275041254125419</v>
      </c>
      <c r="X154" s="154">
        <f>IF(X$3&gt;A7remlife,A7acvalue-SUM($F154:W154),IF(A7remlife="N/A","n/a",A7acvalue/A7remlife))</f>
        <v>0.63275041254125419</v>
      </c>
      <c r="Y154" s="154">
        <f>IF(Y$3&gt;A7remlife,A7acvalue-SUM($F154:X154),IF(A7remlife="N/A","n/a",A7acvalue/A7remlife))</f>
        <v>0.63275041254125419</v>
      </c>
      <c r="Z154" s="154">
        <f>IF(Z$3&gt;A7remlife,A7acvalue-SUM($F154:Y154),IF(A7remlife="N/A","n/a",A7acvalue/A7remlife))</f>
        <v>0.63275041254125419</v>
      </c>
      <c r="AA154" s="154">
        <f>IF(AA$3&gt;A7remlife,A7acvalue-SUM($F154:Z154),IF(A7remlife="N/A","n/a",A7acvalue/A7remlife))</f>
        <v>0.63275041254125419</v>
      </c>
      <c r="AB154" s="154">
        <f>IF(AB$3&gt;A7remlife,A7acvalue-SUM($F154:AA154),IF(A7remlife="N/A","n/a",A7acvalue/A7remlife))</f>
        <v>0.63275041254125419</v>
      </c>
      <c r="AC154" s="154">
        <f>IF(AC$3&gt;A7remlife,A7acvalue-SUM($F154:AB154),IF(A7remlife="N/A","n/a",A7acvalue/A7remlife))</f>
        <v>0.63275041254125419</v>
      </c>
      <c r="AD154" s="154">
        <f>IF(AD$3&gt;A7remlife,A7acvalue-SUM($F154:AC154),IF(A7remlife="N/A","n/a",A7acvalue/A7remlife))</f>
        <v>0.63275041254125419</v>
      </c>
      <c r="AE154" s="154">
        <f>IF(AE$3&gt;A7remlife,A7acvalue-SUM($F154:AD154),IF(A7remlife="N/A","n/a",A7acvalue/A7remlife))</f>
        <v>0.15186009900989994</v>
      </c>
      <c r="AF154" s="154">
        <f>IF(AF$3&gt;A7remlife,A7acvalue-SUM($F154:AE154),IF(A7remlife="N/A","n/a",A7acvalue/A7remlife))</f>
        <v>0</v>
      </c>
      <c r="AG154" s="154">
        <f>IF(AG$3&gt;A7remlife,A7acvalue-SUM($F154:AF154),IF(A7remlife="N/A","n/a",A7acvalue/A7remlife))</f>
        <v>0</v>
      </c>
      <c r="AH154" s="154">
        <f>IF(AH$3&gt;A7remlife,A7acvalue-SUM($F154:AG154),IF(A7remlife="N/A","n/a",A7acvalue/A7remlife))</f>
        <v>0</v>
      </c>
      <c r="AI154" s="154">
        <f>IF(AI$3&gt;A7remlife,A7acvalue-SUM($F154:AH154),IF(A7remlife="N/A","n/a",A7acvalue/A7remlife))</f>
        <v>0</v>
      </c>
      <c r="AJ154" s="154">
        <f>IF(AJ$3&gt;A7remlife,A7acvalue-SUM($F154:AI154),IF(A7remlife="N/A","n/a",A7acvalue/A7remlife))</f>
        <v>0</v>
      </c>
      <c r="AK154" s="154">
        <f>IF(AK$3&gt;A7remlife,A7acvalue-SUM($F154:AJ154),IF(A7remlife="N/A","n/a",A7acvalue/A7remlife))</f>
        <v>0</v>
      </c>
      <c r="AL154" s="154">
        <f>IF(AL$3&gt;A7remlife,A7acvalue-SUM($F154:AK154),IF(A7remlife="N/A","n/a",A7acvalue/A7remlife))</f>
        <v>0</v>
      </c>
      <c r="AM154" s="154">
        <f>IF(AM$3&gt;A7remlife,A7acvalue-SUM($F154:AL154),IF(A7remlife="N/A","n/a",A7acvalue/A7remlife))</f>
        <v>0</v>
      </c>
      <c r="AN154" s="154">
        <f>IF(AN$3&gt;A7remlife,A7acvalue-SUM($F154:AM154),IF(A7remlife="N/A","n/a",A7acvalue/A7remlife))</f>
        <v>0</v>
      </c>
      <c r="AO154" s="154">
        <f>IF(AO$3&gt;A7remlife,A7acvalue-SUM($F154:AN154),IF(A7remlife="N/A","n/a",A7acvalue/A7remlife))</f>
        <v>0</v>
      </c>
      <c r="AP154" s="154">
        <f>IF(AP$3&gt;A7remlife,A7acvalue-SUM($F154:AO154),IF(A7remlife="N/A","n/a",A7acvalue/A7remlife))</f>
        <v>0</v>
      </c>
      <c r="AQ154" s="154">
        <f>IF(AQ$3&gt;A7remlife,A7acvalue-SUM($F154:AP154),IF(A7remlife="N/A","n/a",A7acvalue/A7remlife))</f>
        <v>0</v>
      </c>
      <c r="AR154" s="154">
        <f>IF(AR$3&gt;A7remlife,A7acvalue-SUM($F154:AQ154),IF(A7remlife="N/A","n/a",A7acvalue/A7remlife))</f>
        <v>0</v>
      </c>
      <c r="AS154" s="154">
        <f>IF(AS$3&gt;A7remlife,A7acvalue-SUM($F154:AR154),IF(A7remlife="N/A","n/a",A7acvalue/A7remlife))</f>
        <v>0</v>
      </c>
      <c r="AT154" s="154">
        <f>IF(AT$3&gt;A7remlife,A7acvalue-SUM($F154:AS154),IF(A7remlife="N/A","n/a",A7acvalue/A7remlife))</f>
        <v>0</v>
      </c>
      <c r="AU154" s="154">
        <f>IF(AU$3&gt;A7remlife,A7acvalue-SUM($F154:AT154),IF(A7remlife="N/A","n/a",A7acvalue/A7remlife))</f>
        <v>0</v>
      </c>
      <c r="AV154" s="154">
        <f>IF(AV$3&gt;A7remlife,A7acvalue-SUM($F154:AU154),IF(A7remlife="N/A","n/a",A7acvalue/A7remlife))</f>
        <v>0</v>
      </c>
      <c r="AW154" s="154">
        <f>IF(AW$3&gt;A7remlife,A7acvalue-SUM($F154:AV154),IF(A7remlife="N/A","n/a",A7acvalue/A7remlife))</f>
        <v>0</v>
      </c>
      <c r="AX154" s="154">
        <f>IF(AX$3&gt;A7remlife,A7acvalue-SUM($F154:AW154),IF(A7remlife="N/A","n/a",A7acvalue/A7remlife))</f>
        <v>0</v>
      </c>
      <c r="AY154" s="154">
        <f>IF(AY$3&gt;A7remlife,A7acvalue-SUM($F154:AX154),IF(A7remlife="N/A","n/a",A7acvalue/A7remlife))</f>
        <v>0</v>
      </c>
      <c r="AZ154" s="154">
        <f>IF(AZ$3&gt;A7remlife,A7acvalue-SUM($F154:AY154),IF(A7remlife="N/A","n/a",A7acvalue/A7remlife))</f>
        <v>0</v>
      </c>
      <c r="BA154" s="154">
        <f>IF(BA$3&gt;A7remlife,A7acvalue-SUM($F154:AZ154),IF(A7remlife="N/A","n/a",A7acvalue/A7remlife))</f>
        <v>0</v>
      </c>
      <c r="BB154" s="154">
        <f>IF(BB$3&gt;A7remlife,A7acvalue-SUM($F154:BA154),IF(A7remlife="N/A","n/a",A7acvalue/A7remlife))</f>
        <v>0</v>
      </c>
      <c r="BC154" s="154">
        <f>IF(BC$3&gt;A7remlife,A7acvalue-SUM($F154:BB154),IF(A7remlife="N/A","n/a",A7acvalue/A7remlife))</f>
        <v>0</v>
      </c>
      <c r="BD154" s="154">
        <f>IF(BD$3&gt;A7remlife,A7acvalue-SUM($F154:BC154),IF(A7remlife="N/A","n/a",A7acvalue/A7remlife))</f>
        <v>0</v>
      </c>
      <c r="BE154" s="154">
        <f>IF(BE$3&gt;A7remlife,A7acvalue-SUM($F154:BD154),IF(A7remlife="N/A","n/a",A7acvalue/A7remlife))</f>
        <v>0</v>
      </c>
      <c r="BF154" s="154">
        <f>IF(BF$3&gt;A7remlife,A7acvalue-SUM($F154:BE154),IF(A7remlife="N/A","n/a",A7acvalue/A7remlife))</f>
        <v>0</v>
      </c>
      <c r="BG154" s="154">
        <f>IF(BG$3&gt;A7remlife,A7acvalue-SUM($F154:BF154),IF(A7remlife="N/A","n/a",A7acvalue/A7remlife))</f>
        <v>0</v>
      </c>
      <c r="BH154" s="154">
        <f>IF(BH$3&gt;A7remlife,A7acvalue-SUM($F154:BG154),IF(A7remlife="N/A","n/a",A7acvalue/A7remlife))</f>
        <v>0</v>
      </c>
      <c r="BI154" s="154">
        <f>IF(BI$3&gt;A7remlife,A7acvalue-SUM($F154:BH154),IF(A7remlife="N/A","n/a",A7acvalue/A7remlife))</f>
        <v>0</v>
      </c>
      <c r="BJ154" s="14"/>
      <c r="BK154" s="14"/>
      <c r="BL154" s="14"/>
      <c r="BM154" s="14"/>
      <c r="BN154" s="14"/>
      <c r="BO154" s="14"/>
      <c r="BP154" s="14"/>
      <c r="BQ154" s="14"/>
      <c r="BR154" s="14"/>
      <c r="BS154" s="14"/>
      <c r="BT154" s="14"/>
      <c r="BU154" s="14"/>
      <c r="BV154" s="14"/>
      <c r="BW154" s="14"/>
      <c r="BX154" s="14"/>
      <c r="BY154" s="14"/>
      <c r="BZ154" s="14"/>
      <c r="CA154" s="410"/>
      <c r="CB154" s="410"/>
      <c r="CC154" s="410"/>
      <c r="CD154" s="410"/>
      <c r="CE154" s="410"/>
      <c r="CF154" s="410"/>
      <c r="CG154" s="410"/>
      <c r="CH154" s="410"/>
      <c r="CI154" s="410"/>
      <c r="CJ154" s="410"/>
      <c r="CK154" s="410"/>
      <c r="CL154" s="410"/>
      <c r="CM154" s="410"/>
      <c r="CN154" s="410"/>
      <c r="CO154" s="410"/>
      <c r="CP154" s="410"/>
      <c r="CQ154" s="410"/>
      <c r="CR154" s="410"/>
      <c r="CS154" s="410"/>
      <c r="CT154" s="410"/>
      <c r="CU154" s="410"/>
      <c r="CV154" s="410"/>
      <c r="CW154" s="410"/>
      <c r="CX154" s="410"/>
      <c r="CY154" s="410"/>
      <c r="CZ154" s="410"/>
      <c r="DA154" s="410"/>
      <c r="DB154" s="410"/>
      <c r="DC154" s="410"/>
      <c r="DD154" s="410"/>
      <c r="DE154" s="410"/>
      <c r="DF154" s="410"/>
      <c r="DG154" s="410"/>
      <c r="DH154" s="410"/>
      <c r="DI154" s="410"/>
      <c r="DJ154" s="410"/>
      <c r="DK154" s="410"/>
      <c r="DL154" s="410"/>
      <c r="DM154" s="410"/>
      <c r="DN154" s="410"/>
      <c r="DO154" s="410"/>
      <c r="DP154" s="410"/>
      <c r="DQ154" s="410"/>
      <c r="DR154" s="410"/>
      <c r="DS154" s="410"/>
      <c r="DT154" s="410"/>
      <c r="DU154" s="410"/>
      <c r="DV154" s="410"/>
      <c r="DW154" s="410"/>
      <c r="DX154" s="410"/>
      <c r="DY154" s="410"/>
      <c r="DZ154" s="410"/>
      <c r="EA154" s="410"/>
      <c r="EB154" s="410"/>
      <c r="EC154" s="410"/>
      <c r="ED154" s="410"/>
      <c r="EE154" s="410"/>
      <c r="EF154" s="410"/>
      <c r="EG154" s="410"/>
      <c r="EH154" s="410"/>
      <c r="EI154" s="410"/>
      <c r="EJ154" s="410"/>
      <c r="EK154" s="410"/>
      <c r="EL154" s="410"/>
      <c r="EM154" s="410"/>
      <c r="EN154" s="410"/>
      <c r="EO154" s="410"/>
      <c r="EP154" s="410"/>
      <c r="EQ154" s="410"/>
      <c r="ER154" s="410"/>
      <c r="ES154" s="410"/>
      <c r="ET154" s="410"/>
      <c r="EU154" s="410"/>
      <c r="EV154" s="410"/>
      <c r="EW154" s="410"/>
      <c r="EX154" s="410"/>
      <c r="EY154" s="410"/>
      <c r="EZ154" s="410"/>
      <c r="FA154" s="410"/>
      <c r="FB154" s="410"/>
      <c r="FC154" s="410"/>
      <c r="FD154" s="410"/>
      <c r="FE154" s="410"/>
      <c r="FF154" s="410"/>
      <c r="FG154" s="410"/>
      <c r="FH154" s="410"/>
      <c r="FI154" s="410"/>
      <c r="FJ154" s="410"/>
      <c r="FK154" s="410"/>
      <c r="FL154" s="410"/>
      <c r="FM154" s="410"/>
      <c r="FN154" s="410"/>
      <c r="FO154" s="410"/>
      <c r="FP154" s="410"/>
      <c r="FQ154" s="410"/>
      <c r="FR154" s="410"/>
      <c r="FS154" s="410"/>
      <c r="FT154" s="410"/>
      <c r="FU154" s="410"/>
      <c r="FV154" s="410"/>
      <c r="FW154" s="410"/>
      <c r="FX154" s="410"/>
      <c r="FY154" s="410"/>
      <c r="FZ154" s="410"/>
      <c r="GA154" s="410"/>
      <c r="GB154" s="410"/>
      <c r="GC154" s="410"/>
      <c r="GD154" s="410"/>
      <c r="GE154" s="410"/>
      <c r="GF154" s="410"/>
      <c r="GG154" s="410"/>
      <c r="GH154" s="410"/>
      <c r="GI154" s="410"/>
      <c r="GJ154" s="410"/>
      <c r="GK154" s="410"/>
      <c r="GL154" s="410"/>
      <c r="GM154" s="410"/>
      <c r="GN154" s="410"/>
      <c r="GO154" s="410"/>
      <c r="GP154" s="410"/>
      <c r="GQ154" s="410"/>
      <c r="GR154" s="410"/>
      <c r="GS154" s="410"/>
      <c r="GT154" s="410"/>
      <c r="GU154" s="410"/>
      <c r="GV154" s="410"/>
      <c r="GW154" s="410"/>
      <c r="GX154" s="410"/>
      <c r="GY154" s="410"/>
      <c r="GZ154" s="410"/>
      <c r="HA154" s="410"/>
      <c r="HB154" s="410"/>
      <c r="HC154" s="410"/>
      <c r="HD154" s="410"/>
      <c r="HE154" s="410"/>
      <c r="HF154" s="410"/>
      <c r="HG154" s="410"/>
      <c r="HH154" s="410"/>
      <c r="HI154" s="410"/>
      <c r="HJ154" s="410"/>
      <c r="HK154" s="410"/>
      <c r="HL154" s="410"/>
      <c r="HM154" s="410"/>
      <c r="HN154" s="410"/>
      <c r="HO154" s="410"/>
      <c r="HP154" s="410"/>
      <c r="HQ154" s="410"/>
      <c r="HR154" s="410"/>
      <c r="HS154" s="410"/>
      <c r="HT154" s="410"/>
      <c r="HU154" s="410"/>
      <c r="HV154" s="410"/>
      <c r="HW154" s="410"/>
      <c r="HX154" s="410"/>
      <c r="HY154" s="410"/>
      <c r="HZ154" s="410"/>
      <c r="IA154" s="410"/>
      <c r="IB154" s="410"/>
      <c r="IC154" s="410"/>
      <c r="ID154" s="410"/>
      <c r="IE154" s="410"/>
      <c r="IF154" s="410"/>
      <c r="IG154" s="410"/>
      <c r="IH154" s="410"/>
      <c r="II154" s="410"/>
      <c r="IJ154" s="410"/>
      <c r="IK154" s="410"/>
      <c r="IL154" s="410"/>
      <c r="IM154" s="410"/>
      <c r="IN154" s="410"/>
      <c r="IO154" s="410"/>
      <c r="IP154" s="410"/>
      <c r="IQ154" s="410"/>
      <c r="IR154" s="410"/>
      <c r="IS154" s="410"/>
      <c r="IT154" s="410"/>
      <c r="IU154" s="410"/>
      <c r="IV154" s="410"/>
    </row>
    <row r="155" spans="1:256" s="2" customFormat="1" ht="12.75" hidden="1" customHeight="1" outlineLevel="2">
      <c r="A155" s="14"/>
      <c r="B155" s="14"/>
      <c r="C155" s="27"/>
      <c r="D155" s="413" t="s">
        <v>198</v>
      </c>
      <c r="E155" s="261">
        <v>0</v>
      </c>
      <c r="F155" s="372"/>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4"/>
      <c r="BK155" s="14"/>
      <c r="BL155" s="14"/>
      <c r="BM155" s="14"/>
      <c r="BN155" s="14"/>
      <c r="BO155" s="14"/>
      <c r="BP155" s="14"/>
      <c r="BQ155" s="14"/>
      <c r="BR155" s="14"/>
      <c r="BS155" s="14"/>
      <c r="BT155" s="14"/>
      <c r="BU155" s="14"/>
      <c r="BV155" s="14"/>
      <c r="BW155" s="14"/>
      <c r="BX155" s="14"/>
      <c r="BY155" s="14"/>
      <c r="BZ155" s="14"/>
      <c r="CA155" s="410"/>
      <c r="CB155" s="410"/>
      <c r="CC155" s="410"/>
      <c r="CD155" s="410"/>
      <c r="CE155" s="410"/>
      <c r="CF155" s="410"/>
      <c r="CG155" s="410"/>
      <c r="CH155" s="410"/>
      <c r="CI155" s="410"/>
      <c r="CJ155" s="410"/>
      <c r="CK155" s="410"/>
      <c r="CL155" s="410"/>
      <c r="CM155" s="410"/>
      <c r="CN155" s="410"/>
      <c r="CO155" s="410"/>
      <c r="CP155" s="410"/>
      <c r="CQ155" s="410"/>
      <c r="CR155" s="410"/>
      <c r="CS155" s="410"/>
      <c r="CT155" s="410"/>
      <c r="CU155" s="410"/>
      <c r="CV155" s="410"/>
      <c r="CW155" s="410"/>
      <c r="CX155" s="410"/>
      <c r="CY155" s="410"/>
      <c r="CZ155" s="410"/>
      <c r="DA155" s="410"/>
      <c r="DB155" s="410"/>
      <c r="DC155" s="410"/>
      <c r="DD155" s="410"/>
      <c r="DE155" s="410"/>
      <c r="DF155" s="410"/>
      <c r="DG155" s="410"/>
      <c r="DH155" s="410"/>
      <c r="DI155" s="410"/>
      <c r="DJ155" s="410"/>
      <c r="DK155" s="410"/>
      <c r="DL155" s="410"/>
      <c r="DM155" s="410"/>
      <c r="DN155" s="410"/>
      <c r="DO155" s="410"/>
      <c r="DP155" s="410"/>
      <c r="DQ155" s="410"/>
      <c r="DR155" s="410"/>
      <c r="DS155" s="410"/>
      <c r="DT155" s="410"/>
      <c r="DU155" s="410"/>
      <c r="DV155" s="410"/>
      <c r="DW155" s="410"/>
      <c r="DX155" s="410"/>
      <c r="DY155" s="410"/>
      <c r="DZ155" s="410"/>
      <c r="EA155" s="410"/>
      <c r="EB155" s="410"/>
      <c r="EC155" s="410"/>
      <c r="ED155" s="410"/>
      <c r="EE155" s="410"/>
      <c r="EF155" s="410"/>
      <c r="EG155" s="410"/>
      <c r="EH155" s="410"/>
      <c r="EI155" s="410"/>
      <c r="EJ155" s="410"/>
      <c r="EK155" s="410"/>
      <c r="EL155" s="410"/>
      <c r="EM155" s="410"/>
      <c r="EN155" s="410"/>
      <c r="EO155" s="410"/>
      <c r="EP155" s="410"/>
      <c r="EQ155" s="410"/>
      <c r="ER155" s="410"/>
      <c r="ES155" s="410"/>
      <c r="ET155" s="410"/>
      <c r="EU155" s="410"/>
      <c r="EV155" s="410"/>
      <c r="EW155" s="410"/>
      <c r="EX155" s="410"/>
      <c r="EY155" s="410"/>
      <c r="EZ155" s="410"/>
      <c r="FA155" s="410"/>
      <c r="FB155" s="410"/>
      <c r="FC155" s="410"/>
      <c r="FD155" s="410"/>
      <c r="FE155" s="410"/>
      <c r="FF155" s="410"/>
      <c r="FG155" s="410"/>
      <c r="FH155" s="410"/>
      <c r="FI155" s="410"/>
      <c r="FJ155" s="410"/>
      <c r="FK155" s="410"/>
      <c r="FL155" s="410"/>
      <c r="FM155" s="410"/>
      <c r="FN155" s="410"/>
      <c r="FO155" s="410"/>
      <c r="FP155" s="410"/>
      <c r="FQ155" s="410"/>
      <c r="FR155" s="410"/>
      <c r="FS155" s="410"/>
      <c r="FT155" s="410"/>
      <c r="FU155" s="410"/>
      <c r="FV155" s="410"/>
      <c r="FW155" s="410"/>
      <c r="FX155" s="410"/>
      <c r="FY155" s="410"/>
      <c r="FZ155" s="410"/>
      <c r="GA155" s="410"/>
      <c r="GB155" s="410"/>
      <c r="GC155" s="410"/>
      <c r="GD155" s="410"/>
      <c r="GE155" s="410"/>
      <c r="GF155" s="410"/>
      <c r="GG155" s="410"/>
      <c r="GH155" s="410"/>
      <c r="GI155" s="410"/>
      <c r="GJ155" s="410"/>
      <c r="GK155" s="410"/>
      <c r="GL155" s="410"/>
      <c r="GM155" s="410"/>
      <c r="GN155" s="410"/>
      <c r="GO155" s="410"/>
      <c r="GP155" s="410"/>
      <c r="GQ155" s="410"/>
      <c r="GR155" s="410"/>
      <c r="GS155" s="410"/>
      <c r="GT155" s="410"/>
      <c r="GU155" s="410"/>
      <c r="GV155" s="410"/>
      <c r="GW155" s="410"/>
      <c r="GX155" s="410"/>
      <c r="GY155" s="410"/>
      <c r="GZ155" s="410"/>
      <c r="HA155" s="410"/>
      <c r="HB155" s="410"/>
      <c r="HC155" s="410"/>
      <c r="HD155" s="410"/>
      <c r="HE155" s="410"/>
      <c r="HF155" s="410"/>
      <c r="HG155" s="410"/>
      <c r="HH155" s="410"/>
      <c r="HI155" s="410"/>
      <c r="HJ155" s="410"/>
      <c r="HK155" s="410"/>
      <c r="HL155" s="410"/>
      <c r="HM155" s="410"/>
      <c r="HN155" s="410"/>
      <c r="HO155" s="410"/>
      <c r="HP155" s="410"/>
      <c r="HQ155" s="410"/>
      <c r="HR155" s="410"/>
      <c r="HS155" s="410"/>
      <c r="HT155" s="410"/>
      <c r="HU155" s="410"/>
      <c r="HV155" s="410"/>
      <c r="HW155" s="410"/>
      <c r="HX155" s="410"/>
      <c r="HY155" s="410"/>
      <c r="HZ155" s="410"/>
      <c r="IA155" s="410"/>
      <c r="IB155" s="410"/>
      <c r="IC155" s="410"/>
      <c r="ID155" s="410"/>
      <c r="IE155" s="410"/>
      <c r="IF155" s="410"/>
      <c r="IG155" s="410"/>
      <c r="IH155" s="410"/>
      <c r="II155" s="410"/>
      <c r="IJ155" s="410"/>
      <c r="IK155" s="410"/>
      <c r="IL155" s="410"/>
      <c r="IM155" s="410"/>
      <c r="IN155" s="410"/>
      <c r="IO155" s="410"/>
      <c r="IP155" s="410"/>
      <c r="IQ155" s="410"/>
      <c r="IR155" s="410"/>
      <c r="IS155" s="410"/>
      <c r="IT155" s="410"/>
      <c r="IU155" s="410"/>
      <c r="IV155" s="410"/>
    </row>
    <row r="156" spans="1:256" s="2" customFormat="1" ht="12.75" hidden="1" customHeight="1" outlineLevel="2">
      <c r="A156" s="14"/>
      <c r="B156" s="14"/>
      <c r="C156" s="27"/>
      <c r="D156" s="413"/>
      <c r="E156" s="261">
        <v>1</v>
      </c>
      <c r="F156" s="372"/>
      <c r="G156" s="268"/>
      <c r="H156" s="155">
        <f>IF(A7stdlife="n/a","n/a",IF(H$3&gt;(A7stdlife+$E156),(Input!$G$217*(1+rvanilla)^0.5)-SUM($G156:G156),(Input!$G$217*(1+rvanilla)^0.5)/A7stdlife))</f>
        <v>0.19258307806944927</v>
      </c>
      <c r="I156" s="155">
        <f>IF(A7stdlife="n/a","n/a",IF(I$3&gt;(A7stdlife+$E156),(Input!$G$217*(1+rvanilla)^0.5)-SUM($G156:H156),(Input!$G$217*(1+rvanilla)^0.5)/A7stdlife))</f>
        <v>0.19258307806944927</v>
      </c>
      <c r="J156" s="155">
        <f>IF(A7stdlife="n/a","n/a",IF(J$3&gt;(A7stdlife+$E156),(Input!$G$217*(1+rvanilla)^0.5)-SUM($G156:I156),(Input!$G$217*(1+rvanilla)^0.5)/A7stdlife))</f>
        <v>0.19258307806944927</v>
      </c>
      <c r="K156" s="155">
        <f>IF(A7stdlife="n/a","n/a",IF(K$3&gt;(A7stdlife+$E156),(Input!$G$217*(1+rvanilla)^0.5)-SUM($G156:J156),(Input!$G$217*(1+rvanilla)^0.5)/A7stdlife))</f>
        <v>0.19258307806944927</v>
      </c>
      <c r="L156" s="155">
        <f>IF(A7stdlife="n/a","n/a",IF(L$3&gt;(A7stdlife+$E156),(Input!$G$217*(1+rvanilla)^0.5)-SUM($G156:K156),(Input!$G$217*(1+rvanilla)^0.5)/A7stdlife))</f>
        <v>0.19258307806944927</v>
      </c>
      <c r="M156" s="155">
        <f>IF(A7stdlife="n/a","n/a",IF(M$3&gt;(A7stdlife+$E156),(Input!$G$217*(1+rvanilla)^0.5)-SUM($G156:L156),(Input!$G$217*(1+rvanilla)^0.5)/A7stdlife))</f>
        <v>0.19258307806944927</v>
      </c>
      <c r="N156" s="155">
        <f>IF(A7stdlife="n/a","n/a",IF(N$3&gt;(A7stdlife+$E156),(Input!$G$217*(1+rvanilla)^0.5)-SUM($G156:M156),(Input!$G$217*(1+rvanilla)^0.5)/A7stdlife))</f>
        <v>0.19258307806944927</v>
      </c>
      <c r="O156" s="155">
        <f>IF(A7stdlife="n/a","n/a",IF(O$3&gt;(A7stdlife+$E156),(Input!$G$217*(1+rvanilla)^0.5)-SUM($G156:N156),(Input!$G$217*(1+rvanilla)^0.5)/A7stdlife))</f>
        <v>0.19258307806944927</v>
      </c>
      <c r="P156" s="155">
        <f>IF(A7stdlife="n/a","n/a",IF(P$3&gt;(A7stdlife+$E156),(Input!$G$217*(1+rvanilla)^0.5)-SUM($G156:O156),(Input!$G$217*(1+rvanilla)^0.5)/A7stdlife))</f>
        <v>0.19258307806944927</v>
      </c>
      <c r="Q156" s="155">
        <f>IF(A7stdlife="n/a","n/a",IF(Q$3&gt;(A7stdlife+$E156),(Input!$G$217*(1+rvanilla)^0.5)-SUM($G156:P156),(Input!$G$217*(1+rvanilla)^0.5)/A7stdlife))</f>
        <v>0.19258307806944927</v>
      </c>
      <c r="R156" s="155">
        <f>IF(A7stdlife="n/a","n/a",IF(R$3&gt;(A7stdlife+$E156),(Input!$G$217*(1+rvanilla)^0.5)-SUM($G156:Q156),(Input!$G$217*(1+rvanilla)^0.5)/A7stdlife))</f>
        <v>0.19258307806944927</v>
      </c>
      <c r="S156" s="155">
        <f>IF(A7stdlife="n/a","n/a",IF(S$3&gt;(A7stdlife+$E156),(Input!$G$217*(1+rvanilla)^0.5)-SUM($G156:R156),(Input!$G$217*(1+rvanilla)^0.5)/A7stdlife))</f>
        <v>0.19258307806944927</v>
      </c>
      <c r="T156" s="155">
        <f>IF(A7stdlife="n/a","n/a",IF(T$3&gt;(A7stdlife+$E156),(Input!$G$217*(1+rvanilla)^0.5)-SUM($G156:S156),(Input!$G$217*(1+rvanilla)^0.5)/A7stdlife))</f>
        <v>0.19258307806944927</v>
      </c>
      <c r="U156" s="155">
        <f>IF(A7stdlife="n/a","n/a",IF(U$3&gt;(A7stdlife+$E156),(Input!$G$217*(1+rvanilla)^0.5)-SUM($G156:T156),(Input!$G$217*(1+rvanilla)^0.5)/A7stdlife))</f>
        <v>0.19258307806944927</v>
      </c>
      <c r="V156" s="155">
        <f>IF(A7stdlife="n/a","n/a",IF(V$3&gt;(A7stdlife+$E156),(Input!$G$217*(1+rvanilla)^0.5)-SUM($G156:U156),(Input!$G$217*(1+rvanilla)^0.5)/A7stdlife))</f>
        <v>0.19258307806944927</v>
      </c>
      <c r="W156" s="155">
        <f>IF(A7stdlife="n/a","n/a",IF(W$3&gt;(A7stdlife+$E156),(Input!$G$217*(1+rvanilla)^0.5)-SUM($G156:V156),(Input!$G$217*(1+rvanilla)^0.5)/A7stdlife))</f>
        <v>0.19258307806944927</v>
      </c>
      <c r="X156" s="155">
        <f>IF(A7stdlife="n/a","n/a",IF(X$3&gt;(A7stdlife+$E156),(Input!$G$217*(1+rvanilla)^0.5)-SUM($G156:W156),(Input!$G$217*(1+rvanilla)^0.5)/A7stdlife))</f>
        <v>0.19258307806944927</v>
      </c>
      <c r="Y156" s="155">
        <f>IF(A7stdlife="n/a","n/a",IF(Y$3&gt;(A7stdlife+$E156),(Input!$G$217*(1+rvanilla)^0.5)-SUM($G156:X156),(Input!$G$217*(1+rvanilla)^0.5)/A7stdlife))</f>
        <v>0.19258307806944927</v>
      </c>
      <c r="Z156" s="155">
        <f>IF(A7stdlife="n/a","n/a",IF(Z$3&gt;(A7stdlife+$E156),(Input!$G$217*(1+rvanilla)^0.5)-SUM($G156:Y156),(Input!$G$217*(1+rvanilla)^0.5)/A7stdlife))</f>
        <v>0.19258307806944927</v>
      </c>
      <c r="AA156" s="155">
        <f>IF(A7stdlife="n/a","n/a",IF(AA$3&gt;(A7stdlife+$E156),(Input!$G$217*(1+rvanilla)^0.5)-SUM($G156:Z156),(Input!$G$217*(1+rvanilla)^0.5)/A7stdlife))</f>
        <v>0.19258307806944927</v>
      </c>
      <c r="AB156" s="155">
        <f>IF(A7stdlife="n/a","n/a",IF(AB$3&gt;(A7stdlife+$E156),(Input!$G$217*(1+rvanilla)^0.5)-SUM($G156:AA156),(Input!$G$217*(1+rvanilla)^0.5)/A7stdlife))</f>
        <v>0.19258307806944927</v>
      </c>
      <c r="AC156" s="155">
        <f>IF(A7stdlife="n/a","n/a",IF(AC$3&gt;(A7stdlife+$E156),(Input!$G$217*(1+rvanilla)^0.5)-SUM($G156:AB156),(Input!$G$217*(1+rvanilla)^0.5)/A7stdlife))</f>
        <v>0.19258307806944927</v>
      </c>
      <c r="AD156" s="155">
        <f>IF(A7stdlife="n/a","n/a",IF(AD$3&gt;(A7stdlife+$E156),(Input!$G$217*(1+rvanilla)^0.5)-SUM($G156:AC156),(Input!$G$217*(1+rvanilla)^0.5)/A7stdlife))</f>
        <v>0.19258307806944927</v>
      </c>
      <c r="AE156" s="155">
        <f>IF(A7stdlife="n/a","n/a",IF(AE$3&gt;(A7stdlife+$E156),(Input!$G$217*(1+rvanilla)^0.5)-SUM($G156:AD156),(Input!$G$217*(1+rvanilla)^0.5)/A7stdlife))</f>
        <v>0.19258307806944927</v>
      </c>
      <c r="AF156" s="155">
        <f>IF(A7stdlife="n/a","n/a",IF(AF$3&gt;(A7stdlife+$E156),(Input!$G$217*(1+rvanilla)^0.5)-SUM($G156:AE156),(Input!$G$217*(1+rvanilla)^0.5)/A7stdlife))</f>
        <v>0.19258307806944927</v>
      </c>
      <c r="AG156" s="155">
        <f>IF(A7stdlife="n/a","n/a",IF(AG$3&gt;(A7stdlife+$E156),(Input!$G$217*(1+rvanilla)^0.5)-SUM($G156:AF156),(Input!$G$217*(1+rvanilla)^0.5)/A7stdlife))</f>
        <v>0.19258307806944927</v>
      </c>
      <c r="AH156" s="155">
        <f>IF(A7stdlife="n/a","n/a",IF(AH$3&gt;(A7stdlife+$E156),(Input!$G$217*(1+rvanilla)^0.5)-SUM($G156:AG156),(Input!$G$217*(1+rvanilla)^0.5)/A7stdlife))</f>
        <v>0.19258307806944927</v>
      </c>
      <c r="AI156" s="155">
        <f>IF(A7stdlife="n/a","n/a",IF(AI$3&gt;(A7stdlife+$E156),(Input!$G$217*(1+rvanilla)^0.5)-SUM($G156:AH156),(Input!$G$217*(1+rvanilla)^0.5)/A7stdlife))</f>
        <v>0.19258307806944927</v>
      </c>
      <c r="AJ156" s="155">
        <f>IF(A7stdlife="n/a","n/a",IF(AJ$3&gt;(A7stdlife+$E156),(Input!$G$217*(1+rvanilla)^0.5)-SUM($G156:AI156),(Input!$G$217*(1+rvanilla)^0.5)/A7stdlife))</f>
        <v>0.19258307806944927</v>
      </c>
      <c r="AK156" s="155">
        <f>IF(A7stdlife="n/a","n/a",IF(AK$3&gt;(A7stdlife+$E156),(Input!$G$217*(1+rvanilla)^0.5)-SUM($G156:AJ156),(Input!$G$217*(1+rvanilla)^0.5)/A7stdlife))</f>
        <v>0.19258307806944927</v>
      </c>
      <c r="AL156" s="155">
        <f>IF(A7stdlife="n/a","n/a",IF(AL$3&gt;(A7stdlife+$E156),(Input!$G$217*(1+rvanilla)^0.5)-SUM($G156:AK156),(Input!$G$217*(1+rvanilla)^0.5)/A7stdlife))</f>
        <v>0.19258307806944927</v>
      </c>
      <c r="AM156" s="155">
        <f>IF(A7stdlife="n/a","n/a",IF(AM$3&gt;(A7stdlife+$E156),(Input!$G$217*(1+rvanilla)^0.5)-SUM($G156:AL156),(Input!$G$217*(1+rvanilla)^0.5)/A7stdlife))</f>
        <v>0.19258307806944927</v>
      </c>
      <c r="AN156" s="155">
        <f>IF(A7stdlife="n/a","n/a",IF(AN$3&gt;(A7stdlife+$E156),(Input!$G$217*(1+rvanilla)^0.5)-SUM($G156:AM156),(Input!$G$217*(1+rvanilla)^0.5)/A7stdlife))</f>
        <v>0.19258307806944927</v>
      </c>
      <c r="AO156" s="155">
        <f>IF(A7stdlife="n/a","n/a",IF(AO$3&gt;(A7stdlife+$E156),(Input!$G$217*(1+rvanilla)^0.5)-SUM($G156:AN156),(Input!$G$217*(1+rvanilla)^0.5)/A7stdlife))</f>
        <v>0.19258307806944927</v>
      </c>
      <c r="AP156" s="155">
        <f>IF(A7stdlife="n/a","n/a",IF(AP$3&gt;(A7stdlife+$E156),(Input!$G$217*(1+rvanilla)^0.5)-SUM($G156:AO156),(Input!$G$217*(1+rvanilla)^0.5)/A7stdlife))</f>
        <v>0.19258307806944927</v>
      </c>
      <c r="AQ156" s="155">
        <f>IF(A7stdlife="n/a","n/a",IF(AQ$3&gt;(A7stdlife+$E156),(Input!$G$217*(1+rvanilla)^0.5)-SUM($G156:AP156),(Input!$G$217*(1+rvanilla)^0.5)/A7stdlife))</f>
        <v>0.19258307806944927</v>
      </c>
      <c r="AR156" s="155">
        <f>IF(A7stdlife="n/a","n/a",IF(AR$3&gt;(A7stdlife+$E156),(Input!$G$217*(1+rvanilla)^0.5)-SUM($G156:AQ156),(Input!$G$217*(1+rvanilla)^0.5)/A7stdlife))</f>
        <v>0.19258307806944927</v>
      </c>
      <c r="AS156" s="155">
        <f>IF(A7stdlife="n/a","n/a",IF(AS$3&gt;(A7stdlife+$E156),(Input!$G$217*(1+rvanilla)^0.5)-SUM($G156:AR156),(Input!$G$217*(1+rvanilla)^0.5)/A7stdlife))</f>
        <v>0.19258307806944927</v>
      </c>
      <c r="AT156" s="155">
        <f>IF(A7stdlife="n/a","n/a",IF(AT$3&gt;(A7stdlife+$E156),(Input!$G$217*(1+rvanilla)^0.5)-SUM($G156:AS156),(Input!$G$217*(1+rvanilla)^0.5)/A7stdlife))</f>
        <v>0.19258307806944927</v>
      </c>
      <c r="AU156" s="155">
        <f>IF(A7stdlife="n/a","n/a",IF(AU$3&gt;(A7stdlife+$E156),(Input!$G$217*(1+rvanilla)^0.5)-SUM($G156:AT156),(Input!$G$217*(1+rvanilla)^0.5)/A7stdlife))</f>
        <v>0.19258307806944927</v>
      </c>
      <c r="AV156" s="155">
        <f>IF(A7stdlife="n/a","n/a",IF(AV$3&gt;(A7stdlife+$E156),(Input!$G$217*(1+rvanilla)^0.5)-SUM($G156:AU156),(Input!$G$217*(1+rvanilla)^0.5)/A7stdlife))</f>
        <v>-2.6645352591003757E-15</v>
      </c>
      <c r="AW156" s="155">
        <f>IF(A7stdlife="n/a","n/a",IF(AW$3&gt;(A7stdlife+$E156),(Input!$G$217*(1+rvanilla)^0.5)-SUM($G156:AV156),(Input!$G$217*(1+rvanilla)^0.5)/A7stdlife))</f>
        <v>0</v>
      </c>
      <c r="AX156" s="155">
        <f>IF(A7stdlife="n/a","n/a",IF(AX$3&gt;(A7stdlife+$E156),(Input!$G$217*(1+rvanilla)^0.5)-SUM($G156:AW156),(Input!$G$217*(1+rvanilla)^0.5)/A7stdlife))</f>
        <v>0</v>
      </c>
      <c r="AY156" s="155">
        <f>IF(A7stdlife="n/a","n/a",IF(AY$3&gt;(A7stdlife+$E156),(Input!$G$217*(1+rvanilla)^0.5)-SUM($G156:AX156),(Input!$G$217*(1+rvanilla)^0.5)/A7stdlife))</f>
        <v>0</v>
      </c>
      <c r="AZ156" s="155">
        <f>IF(A7stdlife="n/a","n/a",IF(AZ$3&gt;(A7stdlife+$E156),(Input!$G$217*(1+rvanilla)^0.5)-SUM($G156:AY156),(Input!$G$217*(1+rvanilla)^0.5)/A7stdlife))</f>
        <v>0</v>
      </c>
      <c r="BA156" s="155">
        <f>IF(A7stdlife="n/a","n/a",IF(BA$3&gt;(A7stdlife+$E156),(Input!$G$217*(1+rvanilla)^0.5)-SUM($G156:AZ156),(Input!$G$217*(1+rvanilla)^0.5)/A7stdlife))</f>
        <v>0</v>
      </c>
      <c r="BB156" s="155">
        <f>IF(A7stdlife="n/a","n/a",IF(BB$3&gt;(A7stdlife+$E156),(Input!$G$217*(1+rvanilla)^0.5)-SUM($G156:BA156),(Input!$G$217*(1+rvanilla)^0.5)/A7stdlife))</f>
        <v>0</v>
      </c>
      <c r="BC156" s="155">
        <f>IF(A7stdlife="n/a","n/a",IF(BC$3&gt;(A7stdlife+$E156),(Input!$G$217*(1+rvanilla)^0.5)-SUM($G156:BB156),(Input!$G$217*(1+rvanilla)^0.5)/A7stdlife))</f>
        <v>0</v>
      </c>
      <c r="BD156" s="155">
        <f>IF(A7stdlife="n/a","n/a",IF(BD$3&gt;(A7stdlife+$E156),(Input!$G$217*(1+rvanilla)^0.5)-SUM($G156:BC156),(Input!$G$217*(1+rvanilla)^0.5)/A7stdlife))</f>
        <v>0</v>
      </c>
      <c r="BE156" s="155">
        <f>IF(A7stdlife="n/a","n/a",IF(BE$3&gt;(A7stdlife+$E156),(Input!$G$217*(1+rvanilla)^0.5)-SUM($G156:BD156),(Input!$G$217*(1+rvanilla)^0.5)/A7stdlife))</f>
        <v>0</v>
      </c>
      <c r="BF156" s="155">
        <f>IF(A7stdlife="n/a","n/a",IF(BF$3&gt;(A7stdlife+$E156),(Input!$G$217*(1+rvanilla)^0.5)-SUM($G156:BE156),(Input!$G$217*(1+rvanilla)^0.5)/A7stdlife))</f>
        <v>0</v>
      </c>
      <c r="BG156" s="155">
        <f>IF(A7stdlife="n/a","n/a",IF(BG$3&gt;(A7stdlife+$E156),(Input!$G$217*(1+rvanilla)^0.5)-SUM($G156:BF156),(Input!$G$217*(1+rvanilla)^0.5)/A7stdlife))</f>
        <v>0</v>
      </c>
      <c r="BH156" s="155">
        <f>IF(A7stdlife="n/a","n/a",IF(BH$3&gt;(A7stdlife+$E156),(Input!$G$217*(1+rvanilla)^0.5)-SUM($G156:BG156),(Input!$G$217*(1+rvanilla)^0.5)/A7stdlife))</f>
        <v>0</v>
      </c>
      <c r="BI156" s="155">
        <f>IF(A7stdlife="n/a","n/a",IF(BI$3&gt;(A7stdlife+$E156),(Input!$G$217*(1+rvanilla)^0.5)-SUM($G156:BH156),(Input!$G$217*(1+rvanilla)^0.5)/A7stdlife))</f>
        <v>0</v>
      </c>
      <c r="BJ156" s="14"/>
      <c r="BK156" s="14"/>
      <c r="BL156" s="14"/>
      <c r="BM156" s="14"/>
      <c r="BN156" s="14"/>
      <c r="BO156" s="14"/>
      <c r="BP156" s="14"/>
      <c r="BQ156" s="14"/>
      <c r="BR156" s="14"/>
      <c r="BS156" s="14"/>
      <c r="BT156" s="14"/>
      <c r="BU156" s="14"/>
      <c r="BV156" s="14"/>
      <c r="BW156" s="14"/>
      <c r="BX156" s="14"/>
      <c r="BY156" s="14"/>
      <c r="BZ156" s="14"/>
      <c r="CA156" s="410"/>
      <c r="CB156" s="410"/>
      <c r="CC156" s="410"/>
      <c r="CD156" s="410"/>
      <c r="CE156" s="410"/>
      <c r="CF156" s="410"/>
      <c r="CG156" s="410"/>
      <c r="CH156" s="410"/>
      <c r="CI156" s="410"/>
      <c r="CJ156" s="410"/>
      <c r="CK156" s="410"/>
      <c r="CL156" s="410"/>
      <c r="CM156" s="410"/>
      <c r="CN156" s="410"/>
      <c r="CO156" s="410"/>
      <c r="CP156" s="410"/>
      <c r="CQ156" s="410"/>
      <c r="CR156" s="410"/>
      <c r="CS156" s="410"/>
      <c r="CT156" s="410"/>
      <c r="CU156" s="410"/>
      <c r="CV156" s="410"/>
      <c r="CW156" s="410"/>
      <c r="CX156" s="410"/>
      <c r="CY156" s="410"/>
      <c r="CZ156" s="410"/>
      <c r="DA156" s="410"/>
      <c r="DB156" s="410"/>
      <c r="DC156" s="410"/>
      <c r="DD156" s="410"/>
      <c r="DE156" s="410"/>
      <c r="DF156" s="410"/>
      <c r="DG156" s="410"/>
      <c r="DH156" s="410"/>
      <c r="DI156" s="410"/>
      <c r="DJ156" s="410"/>
      <c r="DK156" s="410"/>
      <c r="DL156" s="410"/>
      <c r="DM156" s="410"/>
      <c r="DN156" s="410"/>
      <c r="DO156" s="410"/>
      <c r="DP156" s="410"/>
      <c r="DQ156" s="410"/>
      <c r="DR156" s="410"/>
      <c r="DS156" s="410"/>
      <c r="DT156" s="410"/>
      <c r="DU156" s="410"/>
      <c r="DV156" s="410"/>
      <c r="DW156" s="410"/>
      <c r="DX156" s="410"/>
      <c r="DY156" s="410"/>
      <c r="DZ156" s="410"/>
      <c r="EA156" s="410"/>
      <c r="EB156" s="410"/>
      <c r="EC156" s="410"/>
      <c r="ED156" s="410"/>
      <c r="EE156" s="410"/>
      <c r="EF156" s="410"/>
      <c r="EG156" s="410"/>
      <c r="EH156" s="410"/>
      <c r="EI156" s="410"/>
      <c r="EJ156" s="410"/>
      <c r="EK156" s="410"/>
      <c r="EL156" s="410"/>
      <c r="EM156" s="410"/>
      <c r="EN156" s="410"/>
      <c r="EO156" s="410"/>
      <c r="EP156" s="410"/>
      <c r="EQ156" s="410"/>
      <c r="ER156" s="410"/>
      <c r="ES156" s="410"/>
      <c r="ET156" s="410"/>
      <c r="EU156" s="410"/>
      <c r="EV156" s="410"/>
      <c r="EW156" s="410"/>
      <c r="EX156" s="410"/>
      <c r="EY156" s="410"/>
      <c r="EZ156" s="410"/>
      <c r="FA156" s="410"/>
      <c r="FB156" s="410"/>
      <c r="FC156" s="410"/>
      <c r="FD156" s="410"/>
      <c r="FE156" s="410"/>
      <c r="FF156" s="410"/>
      <c r="FG156" s="410"/>
      <c r="FH156" s="410"/>
      <c r="FI156" s="410"/>
      <c r="FJ156" s="410"/>
      <c r="FK156" s="410"/>
      <c r="FL156" s="410"/>
      <c r="FM156" s="410"/>
      <c r="FN156" s="410"/>
      <c r="FO156" s="410"/>
      <c r="FP156" s="410"/>
      <c r="FQ156" s="410"/>
      <c r="FR156" s="410"/>
      <c r="FS156" s="410"/>
      <c r="FT156" s="410"/>
      <c r="FU156" s="410"/>
      <c r="FV156" s="410"/>
      <c r="FW156" s="410"/>
      <c r="FX156" s="410"/>
      <c r="FY156" s="410"/>
      <c r="FZ156" s="410"/>
      <c r="GA156" s="410"/>
      <c r="GB156" s="410"/>
      <c r="GC156" s="410"/>
      <c r="GD156" s="410"/>
      <c r="GE156" s="410"/>
      <c r="GF156" s="410"/>
      <c r="GG156" s="410"/>
      <c r="GH156" s="410"/>
      <c r="GI156" s="410"/>
      <c r="GJ156" s="410"/>
      <c r="GK156" s="410"/>
      <c r="GL156" s="410"/>
      <c r="GM156" s="410"/>
      <c r="GN156" s="410"/>
      <c r="GO156" s="410"/>
      <c r="GP156" s="410"/>
      <c r="GQ156" s="410"/>
      <c r="GR156" s="410"/>
      <c r="GS156" s="410"/>
      <c r="GT156" s="410"/>
      <c r="GU156" s="410"/>
      <c r="GV156" s="410"/>
      <c r="GW156" s="410"/>
      <c r="GX156" s="410"/>
      <c r="GY156" s="410"/>
      <c r="GZ156" s="410"/>
      <c r="HA156" s="410"/>
      <c r="HB156" s="410"/>
      <c r="HC156" s="410"/>
      <c r="HD156" s="410"/>
      <c r="HE156" s="410"/>
      <c r="HF156" s="410"/>
      <c r="HG156" s="410"/>
      <c r="HH156" s="410"/>
      <c r="HI156" s="410"/>
      <c r="HJ156" s="410"/>
      <c r="HK156" s="410"/>
      <c r="HL156" s="410"/>
      <c r="HM156" s="410"/>
      <c r="HN156" s="410"/>
      <c r="HO156" s="410"/>
      <c r="HP156" s="410"/>
      <c r="HQ156" s="410"/>
      <c r="HR156" s="410"/>
      <c r="HS156" s="410"/>
      <c r="HT156" s="410"/>
      <c r="HU156" s="410"/>
      <c r="HV156" s="410"/>
      <c r="HW156" s="410"/>
      <c r="HX156" s="410"/>
      <c r="HY156" s="410"/>
      <c r="HZ156" s="410"/>
      <c r="IA156" s="410"/>
      <c r="IB156" s="410"/>
      <c r="IC156" s="410"/>
      <c r="ID156" s="410"/>
      <c r="IE156" s="410"/>
      <c r="IF156" s="410"/>
      <c r="IG156" s="410"/>
      <c r="IH156" s="410"/>
      <c r="II156" s="410"/>
      <c r="IJ156" s="410"/>
      <c r="IK156" s="410"/>
      <c r="IL156" s="410"/>
      <c r="IM156" s="410"/>
      <c r="IN156" s="410"/>
      <c r="IO156" s="410"/>
      <c r="IP156" s="410"/>
      <c r="IQ156" s="410"/>
      <c r="IR156" s="410"/>
      <c r="IS156" s="410"/>
      <c r="IT156" s="410"/>
      <c r="IU156" s="410"/>
      <c r="IV156" s="410"/>
    </row>
    <row r="157" spans="1:256" s="2" customFormat="1" ht="12.75" hidden="1" customHeight="1" outlineLevel="2">
      <c r="A157" s="14"/>
      <c r="B157" s="14"/>
      <c r="C157" s="27"/>
      <c r="D157" s="413"/>
      <c r="E157" s="261">
        <v>2</v>
      </c>
      <c r="F157" s="372"/>
      <c r="G157" s="269"/>
      <c r="H157" s="270"/>
      <c r="I157" s="155">
        <f>IF(A7stdlife="n/a","n/a",IF(I$3&gt;(A7stdlife+$E157),(Input!$H$217*(1+rvanilla)^0.5)-SUM($H157:H157),(Input!$H$217*(1+rvanilla)^0.5)/A7stdlife))</f>
        <v>0.33909081818969006</v>
      </c>
      <c r="J157" s="155">
        <f>IF(A7stdlife="n/a","n/a",IF(J$3&gt;(A7stdlife+$E157),(Input!$H$217*(1+rvanilla)^0.5)-SUM($H157:I157),(Input!$H$217*(1+rvanilla)^0.5)/A7stdlife))</f>
        <v>0.33909081818969006</v>
      </c>
      <c r="K157" s="155">
        <f>IF(A7stdlife="n/a","n/a",IF(K$3&gt;(A7stdlife+$E157),(Input!$H$217*(1+rvanilla)^0.5)-SUM($H157:J157),(Input!$H$217*(1+rvanilla)^0.5)/A7stdlife))</f>
        <v>0.33909081818969006</v>
      </c>
      <c r="L157" s="155">
        <f>IF(A7stdlife="n/a","n/a",IF(L$3&gt;(A7stdlife+$E157),(Input!$H$217*(1+rvanilla)^0.5)-SUM($H157:K157),(Input!$H$217*(1+rvanilla)^0.5)/A7stdlife))</f>
        <v>0.33909081818969006</v>
      </c>
      <c r="M157" s="155">
        <f>IF(A7stdlife="n/a","n/a",IF(M$3&gt;(A7stdlife+$E157),(Input!$H$217*(1+rvanilla)^0.5)-SUM($H157:L157),(Input!$H$217*(1+rvanilla)^0.5)/A7stdlife))</f>
        <v>0.33909081818969006</v>
      </c>
      <c r="N157" s="155">
        <f>IF(A7stdlife="n/a","n/a",IF(N$3&gt;(A7stdlife+$E157),(Input!$H$217*(1+rvanilla)^0.5)-SUM($H157:M157),(Input!$H$217*(1+rvanilla)^0.5)/A7stdlife))</f>
        <v>0.33909081818969006</v>
      </c>
      <c r="O157" s="155">
        <f>IF(A7stdlife="n/a","n/a",IF(O$3&gt;(A7stdlife+$E157),(Input!$H$217*(1+rvanilla)^0.5)-SUM($H157:N157),(Input!$H$217*(1+rvanilla)^0.5)/A7stdlife))</f>
        <v>0.33909081818969006</v>
      </c>
      <c r="P157" s="155">
        <f>IF(A7stdlife="n/a","n/a",IF(P$3&gt;(A7stdlife+$E157),(Input!$H$217*(1+rvanilla)^0.5)-SUM($H157:O157),(Input!$H$217*(1+rvanilla)^0.5)/A7stdlife))</f>
        <v>0.33909081818969006</v>
      </c>
      <c r="Q157" s="155">
        <f>IF(A7stdlife="n/a","n/a",IF(Q$3&gt;(A7stdlife+$E157),(Input!$H$217*(1+rvanilla)^0.5)-SUM($H157:P157),(Input!$H$217*(1+rvanilla)^0.5)/A7stdlife))</f>
        <v>0.33909081818969006</v>
      </c>
      <c r="R157" s="155">
        <f>IF(A7stdlife="n/a","n/a",IF(R$3&gt;(A7stdlife+$E157),(Input!$H$217*(1+rvanilla)^0.5)-SUM($H157:Q157),(Input!$H$217*(1+rvanilla)^0.5)/A7stdlife))</f>
        <v>0.33909081818969006</v>
      </c>
      <c r="S157" s="155">
        <f>IF(A7stdlife="n/a","n/a",IF(S$3&gt;(A7stdlife+$E157),(Input!$H$217*(1+rvanilla)^0.5)-SUM($H157:R157),(Input!$H$217*(1+rvanilla)^0.5)/A7stdlife))</f>
        <v>0.33909081818969006</v>
      </c>
      <c r="T157" s="155">
        <f>IF(A7stdlife="n/a","n/a",IF(T$3&gt;(A7stdlife+$E157),(Input!$H$217*(1+rvanilla)^0.5)-SUM($H157:S157),(Input!$H$217*(1+rvanilla)^0.5)/A7stdlife))</f>
        <v>0.33909081818969006</v>
      </c>
      <c r="U157" s="155">
        <f>IF(A7stdlife="n/a","n/a",IF(U$3&gt;(A7stdlife+$E157),(Input!$H$217*(1+rvanilla)^0.5)-SUM($H157:T157),(Input!$H$217*(1+rvanilla)^0.5)/A7stdlife))</f>
        <v>0.33909081818969006</v>
      </c>
      <c r="V157" s="155">
        <f>IF(A7stdlife="n/a","n/a",IF(V$3&gt;(A7stdlife+$E157),(Input!$H$217*(1+rvanilla)^0.5)-SUM($H157:U157),(Input!$H$217*(1+rvanilla)^0.5)/A7stdlife))</f>
        <v>0.33909081818969006</v>
      </c>
      <c r="W157" s="155">
        <f>IF(A7stdlife="n/a","n/a",IF(W$3&gt;(A7stdlife+$E157),(Input!$H$217*(1+rvanilla)^0.5)-SUM($H157:V157),(Input!$H$217*(1+rvanilla)^0.5)/A7stdlife))</f>
        <v>0.33909081818969006</v>
      </c>
      <c r="X157" s="155">
        <f>IF(A7stdlife="n/a","n/a",IF(X$3&gt;(A7stdlife+$E157),(Input!$H$217*(1+rvanilla)^0.5)-SUM($H157:W157),(Input!$H$217*(1+rvanilla)^0.5)/A7stdlife))</f>
        <v>0.33909081818969006</v>
      </c>
      <c r="Y157" s="155">
        <f>IF(A7stdlife="n/a","n/a",IF(Y$3&gt;(A7stdlife+$E157),(Input!$H$217*(1+rvanilla)^0.5)-SUM($H157:X157),(Input!$H$217*(1+rvanilla)^0.5)/A7stdlife))</f>
        <v>0.33909081818969006</v>
      </c>
      <c r="Z157" s="155">
        <f>IF(A7stdlife="n/a","n/a",IF(Z$3&gt;(A7stdlife+$E157),(Input!$H$217*(1+rvanilla)^0.5)-SUM($H157:Y157),(Input!$H$217*(1+rvanilla)^0.5)/A7stdlife))</f>
        <v>0.33909081818969006</v>
      </c>
      <c r="AA157" s="155">
        <f>IF(A7stdlife="n/a","n/a",IF(AA$3&gt;(A7stdlife+$E157),(Input!$H$217*(1+rvanilla)^0.5)-SUM($H157:Z157),(Input!$H$217*(1+rvanilla)^0.5)/A7stdlife))</f>
        <v>0.33909081818969006</v>
      </c>
      <c r="AB157" s="155">
        <f>IF(A7stdlife="n/a","n/a",IF(AB$3&gt;(A7stdlife+$E157),(Input!$H$217*(1+rvanilla)^0.5)-SUM($H157:AA157),(Input!$H$217*(1+rvanilla)^0.5)/A7stdlife))</f>
        <v>0.33909081818969006</v>
      </c>
      <c r="AC157" s="155">
        <f>IF(A7stdlife="n/a","n/a",IF(AC$3&gt;(A7stdlife+$E157),(Input!$H$217*(1+rvanilla)^0.5)-SUM($H157:AB157),(Input!$H$217*(1+rvanilla)^0.5)/A7stdlife))</f>
        <v>0.33909081818969006</v>
      </c>
      <c r="AD157" s="155">
        <f>IF(A7stdlife="n/a","n/a",IF(AD$3&gt;(A7stdlife+$E157),(Input!$H$217*(1+rvanilla)^0.5)-SUM($H157:AC157),(Input!$H$217*(1+rvanilla)^0.5)/A7stdlife))</f>
        <v>0.33909081818969006</v>
      </c>
      <c r="AE157" s="155">
        <f>IF(A7stdlife="n/a","n/a",IF(AE$3&gt;(A7stdlife+$E157),(Input!$H$217*(1+rvanilla)^0.5)-SUM($H157:AD157),(Input!$H$217*(1+rvanilla)^0.5)/A7stdlife))</f>
        <v>0.33909081818969006</v>
      </c>
      <c r="AF157" s="155">
        <f>IF(A7stdlife="n/a","n/a",IF(AF$3&gt;(A7stdlife+$E157),(Input!$H$217*(1+rvanilla)^0.5)-SUM($H157:AE157),(Input!$H$217*(1+rvanilla)^0.5)/A7stdlife))</f>
        <v>0.33909081818969006</v>
      </c>
      <c r="AG157" s="155">
        <f>IF(A7stdlife="n/a","n/a",IF(AG$3&gt;(A7stdlife+$E157),(Input!$H$217*(1+rvanilla)^0.5)-SUM($H157:AF157),(Input!$H$217*(1+rvanilla)^0.5)/A7stdlife))</f>
        <v>0.33909081818969006</v>
      </c>
      <c r="AH157" s="155">
        <f>IF(A7stdlife="n/a","n/a",IF(AH$3&gt;(A7stdlife+$E157),(Input!$H$217*(1+rvanilla)^0.5)-SUM($H157:AG157),(Input!$H$217*(1+rvanilla)^0.5)/A7stdlife))</f>
        <v>0.33909081818969006</v>
      </c>
      <c r="AI157" s="155">
        <f>IF(A7stdlife="n/a","n/a",IF(AI$3&gt;(A7stdlife+$E157),(Input!$H$217*(1+rvanilla)^0.5)-SUM($H157:AH157),(Input!$H$217*(1+rvanilla)^0.5)/A7stdlife))</f>
        <v>0.33909081818969006</v>
      </c>
      <c r="AJ157" s="155">
        <f>IF(A7stdlife="n/a","n/a",IF(AJ$3&gt;(A7stdlife+$E157),(Input!$H$217*(1+rvanilla)^0.5)-SUM($H157:AI157),(Input!$H$217*(1+rvanilla)^0.5)/A7stdlife))</f>
        <v>0.33909081818969006</v>
      </c>
      <c r="AK157" s="155">
        <f>IF(A7stdlife="n/a","n/a",IF(AK$3&gt;(A7stdlife+$E157),(Input!$H$217*(1+rvanilla)^0.5)-SUM($H157:AJ157),(Input!$H$217*(1+rvanilla)^0.5)/A7stdlife))</f>
        <v>0.33909081818969006</v>
      </c>
      <c r="AL157" s="155">
        <f>IF(A7stdlife="n/a","n/a",IF(AL$3&gt;(A7stdlife+$E157),(Input!$H$217*(1+rvanilla)^0.5)-SUM($H157:AK157),(Input!$H$217*(1+rvanilla)^0.5)/A7stdlife))</f>
        <v>0.33909081818969006</v>
      </c>
      <c r="AM157" s="155">
        <f>IF(A7stdlife="n/a","n/a",IF(AM$3&gt;(A7stdlife+$E157),(Input!$H$217*(1+rvanilla)^0.5)-SUM($H157:AL157),(Input!$H$217*(1+rvanilla)^0.5)/A7stdlife))</f>
        <v>0.33909081818969006</v>
      </c>
      <c r="AN157" s="155">
        <f>IF(A7stdlife="n/a","n/a",IF(AN$3&gt;(A7stdlife+$E157),(Input!$H$217*(1+rvanilla)^0.5)-SUM($H157:AM157),(Input!$H$217*(1+rvanilla)^0.5)/A7stdlife))</f>
        <v>0.33909081818969006</v>
      </c>
      <c r="AO157" s="155">
        <f>IF(A7stdlife="n/a","n/a",IF(AO$3&gt;(A7stdlife+$E157),(Input!$H$217*(1+rvanilla)^0.5)-SUM($H157:AN157),(Input!$H$217*(1+rvanilla)^0.5)/A7stdlife))</f>
        <v>0.33909081818969006</v>
      </c>
      <c r="AP157" s="155">
        <f>IF(A7stdlife="n/a","n/a",IF(AP$3&gt;(A7stdlife+$E157),(Input!$H$217*(1+rvanilla)^0.5)-SUM($H157:AO157),(Input!$H$217*(1+rvanilla)^0.5)/A7stdlife))</f>
        <v>0.33909081818969006</v>
      </c>
      <c r="AQ157" s="155">
        <f>IF(A7stdlife="n/a","n/a",IF(AQ$3&gt;(A7stdlife+$E157),(Input!$H$217*(1+rvanilla)^0.5)-SUM($H157:AP157),(Input!$H$217*(1+rvanilla)^0.5)/A7stdlife))</f>
        <v>0.33909081818969006</v>
      </c>
      <c r="AR157" s="155">
        <f>IF(A7stdlife="n/a","n/a",IF(AR$3&gt;(A7stdlife+$E157),(Input!$H$217*(1+rvanilla)^0.5)-SUM($H157:AQ157),(Input!$H$217*(1+rvanilla)^0.5)/A7stdlife))</f>
        <v>0.33909081818969006</v>
      </c>
      <c r="AS157" s="155">
        <f>IF(A7stdlife="n/a","n/a",IF(AS$3&gt;(A7stdlife+$E157),(Input!$H$217*(1+rvanilla)^0.5)-SUM($H157:AR157),(Input!$H$217*(1+rvanilla)^0.5)/A7stdlife))</f>
        <v>0.33909081818969006</v>
      </c>
      <c r="AT157" s="155">
        <f>IF(A7stdlife="n/a","n/a",IF(AT$3&gt;(A7stdlife+$E157),(Input!$H$217*(1+rvanilla)^0.5)-SUM($H157:AS157),(Input!$H$217*(1+rvanilla)^0.5)/A7stdlife))</f>
        <v>0.33909081818969006</v>
      </c>
      <c r="AU157" s="155">
        <f>IF(A7stdlife="n/a","n/a",IF(AU$3&gt;(A7stdlife+$E157),(Input!$H$217*(1+rvanilla)^0.5)-SUM($H157:AT157),(Input!$H$217*(1+rvanilla)^0.5)/A7stdlife))</f>
        <v>0.33909081818969006</v>
      </c>
      <c r="AV157" s="155">
        <f>IF(A7stdlife="n/a","n/a",IF(AV$3&gt;(A7stdlife+$E157),(Input!$H$217*(1+rvanilla)^0.5)-SUM($H157:AU157),(Input!$H$217*(1+rvanilla)^0.5)/A7stdlife))</f>
        <v>0.33909081818969006</v>
      </c>
      <c r="AW157" s="155">
        <f>IF(A7stdlife="n/a","n/a",IF(AW$3&gt;(A7stdlife+$E157),(Input!$H$217*(1+rvanilla)^0.5)-SUM($H157:AV157),(Input!$H$217*(1+rvanilla)^0.5)/A7stdlife))</f>
        <v>-8.8817841970012523E-15</v>
      </c>
      <c r="AX157" s="155">
        <f>IF(A7stdlife="n/a","n/a",IF(AX$3&gt;(A7stdlife+$E157),(Input!$H$217*(1+rvanilla)^0.5)-SUM($H157:AW157),(Input!$H$217*(1+rvanilla)^0.5)/A7stdlife))</f>
        <v>0</v>
      </c>
      <c r="AY157" s="155">
        <f>IF(A7stdlife="n/a","n/a",IF(AY$3&gt;(A7stdlife+$E157),(Input!$H$217*(1+rvanilla)^0.5)-SUM($H157:AX157),(Input!$H$217*(1+rvanilla)^0.5)/A7stdlife))</f>
        <v>0</v>
      </c>
      <c r="AZ157" s="155">
        <f>IF(A7stdlife="n/a","n/a",IF(AZ$3&gt;(A7stdlife+$E157),(Input!$H$217*(1+rvanilla)^0.5)-SUM($H157:AY157),(Input!$H$217*(1+rvanilla)^0.5)/A7stdlife))</f>
        <v>0</v>
      </c>
      <c r="BA157" s="155">
        <f>IF(A7stdlife="n/a","n/a",IF(BA$3&gt;(A7stdlife+$E157),(Input!$H$217*(1+rvanilla)^0.5)-SUM($H157:AZ157),(Input!$H$217*(1+rvanilla)^0.5)/A7stdlife))</f>
        <v>0</v>
      </c>
      <c r="BB157" s="155">
        <f>IF(A7stdlife="n/a","n/a",IF(BB$3&gt;(A7stdlife+$E157),(Input!$H$217*(1+rvanilla)^0.5)-SUM($H157:BA157),(Input!$H$217*(1+rvanilla)^0.5)/A7stdlife))</f>
        <v>0</v>
      </c>
      <c r="BC157" s="155">
        <f>IF(A7stdlife="n/a","n/a",IF(BC$3&gt;(A7stdlife+$E157),(Input!$H$217*(1+rvanilla)^0.5)-SUM($H157:BB157),(Input!$H$217*(1+rvanilla)^0.5)/A7stdlife))</f>
        <v>0</v>
      </c>
      <c r="BD157" s="155">
        <f>IF(A7stdlife="n/a","n/a",IF(BD$3&gt;(A7stdlife+$E157),(Input!$H$217*(1+rvanilla)^0.5)-SUM($H157:BC157),(Input!$H$217*(1+rvanilla)^0.5)/A7stdlife))</f>
        <v>0</v>
      </c>
      <c r="BE157" s="155">
        <f>IF(A7stdlife="n/a","n/a",IF(BE$3&gt;(A7stdlife+$E157),(Input!$H$217*(1+rvanilla)^0.5)-SUM($H157:BD157),(Input!$H$217*(1+rvanilla)^0.5)/A7stdlife))</f>
        <v>0</v>
      </c>
      <c r="BF157" s="155">
        <f>IF(A7stdlife="n/a","n/a",IF(BF$3&gt;(A7stdlife+$E157),(Input!$H$217*(1+rvanilla)^0.5)-SUM($H157:BE157),(Input!$H$217*(1+rvanilla)^0.5)/A7stdlife))</f>
        <v>0</v>
      </c>
      <c r="BG157" s="155">
        <f>IF(A7stdlife="n/a","n/a",IF(BG$3&gt;(A7stdlife+$E157),(Input!$H$217*(1+rvanilla)^0.5)-SUM($H157:BF157),(Input!$H$217*(1+rvanilla)^0.5)/A7stdlife))</f>
        <v>0</v>
      </c>
      <c r="BH157" s="155">
        <f>IF(A7stdlife="n/a","n/a",IF(BH$3&gt;(A7stdlife+$E157),(Input!$H$217*(1+rvanilla)^0.5)-SUM($H157:BG157),(Input!$H$217*(1+rvanilla)^0.5)/A7stdlife))</f>
        <v>0</v>
      </c>
      <c r="BI157" s="155">
        <f>IF(A7stdlife="n/a","n/a",IF(BI$3&gt;(A7stdlife+$E157),(Input!$H$217*(1+rvanilla)^0.5)-SUM($H157:BH157),(Input!$H$217*(1+rvanilla)^0.5)/A7stdlife))</f>
        <v>0</v>
      </c>
      <c r="BJ157" s="14"/>
      <c r="BK157" s="14"/>
      <c r="BL157" s="14"/>
      <c r="BM157" s="14"/>
      <c r="BN157" s="14"/>
      <c r="BO157" s="14"/>
      <c r="BP157" s="14"/>
      <c r="BQ157" s="14"/>
      <c r="BR157" s="14"/>
      <c r="BS157" s="14"/>
      <c r="BT157" s="14"/>
      <c r="BU157" s="14"/>
      <c r="BV157" s="14"/>
      <c r="BW157" s="14"/>
      <c r="BX157" s="14"/>
      <c r="BY157" s="14"/>
      <c r="BZ157" s="14"/>
      <c r="CA157" s="410"/>
      <c r="CB157" s="410"/>
      <c r="CC157" s="410"/>
      <c r="CD157" s="410"/>
      <c r="CE157" s="410"/>
      <c r="CF157" s="410"/>
      <c r="CG157" s="410"/>
      <c r="CH157" s="410"/>
      <c r="CI157" s="410"/>
      <c r="CJ157" s="410"/>
      <c r="CK157" s="410"/>
      <c r="CL157" s="410"/>
      <c r="CM157" s="410"/>
      <c r="CN157" s="410"/>
      <c r="CO157" s="410"/>
      <c r="CP157" s="410"/>
      <c r="CQ157" s="410"/>
      <c r="CR157" s="410"/>
      <c r="CS157" s="410"/>
      <c r="CT157" s="410"/>
      <c r="CU157" s="410"/>
      <c r="CV157" s="410"/>
      <c r="CW157" s="410"/>
      <c r="CX157" s="410"/>
      <c r="CY157" s="410"/>
      <c r="CZ157" s="410"/>
      <c r="DA157" s="410"/>
      <c r="DB157" s="410"/>
      <c r="DC157" s="410"/>
      <c r="DD157" s="410"/>
      <c r="DE157" s="410"/>
      <c r="DF157" s="410"/>
      <c r="DG157" s="410"/>
      <c r="DH157" s="410"/>
      <c r="DI157" s="410"/>
      <c r="DJ157" s="410"/>
      <c r="DK157" s="410"/>
      <c r="DL157" s="410"/>
      <c r="DM157" s="410"/>
      <c r="DN157" s="410"/>
      <c r="DO157" s="410"/>
      <c r="DP157" s="410"/>
      <c r="DQ157" s="410"/>
      <c r="DR157" s="410"/>
      <c r="DS157" s="410"/>
      <c r="DT157" s="410"/>
      <c r="DU157" s="410"/>
      <c r="DV157" s="410"/>
      <c r="DW157" s="410"/>
      <c r="DX157" s="410"/>
      <c r="DY157" s="410"/>
      <c r="DZ157" s="410"/>
      <c r="EA157" s="410"/>
      <c r="EB157" s="410"/>
      <c r="EC157" s="410"/>
      <c r="ED157" s="410"/>
      <c r="EE157" s="410"/>
      <c r="EF157" s="410"/>
      <c r="EG157" s="410"/>
      <c r="EH157" s="410"/>
      <c r="EI157" s="410"/>
      <c r="EJ157" s="410"/>
      <c r="EK157" s="410"/>
      <c r="EL157" s="410"/>
      <c r="EM157" s="410"/>
      <c r="EN157" s="410"/>
      <c r="EO157" s="410"/>
      <c r="EP157" s="410"/>
      <c r="EQ157" s="410"/>
      <c r="ER157" s="410"/>
      <c r="ES157" s="410"/>
      <c r="ET157" s="410"/>
      <c r="EU157" s="410"/>
      <c r="EV157" s="410"/>
      <c r="EW157" s="410"/>
      <c r="EX157" s="410"/>
      <c r="EY157" s="410"/>
      <c r="EZ157" s="410"/>
      <c r="FA157" s="410"/>
      <c r="FB157" s="410"/>
      <c r="FC157" s="410"/>
      <c r="FD157" s="410"/>
      <c r="FE157" s="410"/>
      <c r="FF157" s="410"/>
      <c r="FG157" s="410"/>
      <c r="FH157" s="410"/>
      <c r="FI157" s="410"/>
      <c r="FJ157" s="410"/>
      <c r="FK157" s="410"/>
      <c r="FL157" s="410"/>
      <c r="FM157" s="410"/>
      <c r="FN157" s="410"/>
      <c r="FO157" s="410"/>
      <c r="FP157" s="410"/>
      <c r="FQ157" s="410"/>
      <c r="FR157" s="410"/>
      <c r="FS157" s="410"/>
      <c r="FT157" s="410"/>
      <c r="FU157" s="410"/>
      <c r="FV157" s="410"/>
      <c r="FW157" s="410"/>
      <c r="FX157" s="410"/>
      <c r="FY157" s="410"/>
      <c r="FZ157" s="410"/>
      <c r="GA157" s="410"/>
      <c r="GB157" s="410"/>
      <c r="GC157" s="410"/>
      <c r="GD157" s="410"/>
      <c r="GE157" s="410"/>
      <c r="GF157" s="410"/>
      <c r="GG157" s="410"/>
      <c r="GH157" s="410"/>
      <c r="GI157" s="410"/>
      <c r="GJ157" s="410"/>
      <c r="GK157" s="410"/>
      <c r="GL157" s="410"/>
      <c r="GM157" s="410"/>
      <c r="GN157" s="410"/>
      <c r="GO157" s="410"/>
      <c r="GP157" s="410"/>
      <c r="GQ157" s="410"/>
      <c r="GR157" s="410"/>
      <c r="GS157" s="410"/>
      <c r="GT157" s="410"/>
      <c r="GU157" s="410"/>
      <c r="GV157" s="410"/>
      <c r="GW157" s="410"/>
      <c r="GX157" s="410"/>
      <c r="GY157" s="410"/>
      <c r="GZ157" s="410"/>
      <c r="HA157" s="410"/>
      <c r="HB157" s="410"/>
      <c r="HC157" s="410"/>
      <c r="HD157" s="410"/>
      <c r="HE157" s="410"/>
      <c r="HF157" s="410"/>
      <c r="HG157" s="410"/>
      <c r="HH157" s="410"/>
      <c r="HI157" s="410"/>
      <c r="HJ157" s="410"/>
      <c r="HK157" s="410"/>
      <c r="HL157" s="410"/>
      <c r="HM157" s="410"/>
      <c r="HN157" s="410"/>
      <c r="HO157" s="410"/>
      <c r="HP157" s="410"/>
      <c r="HQ157" s="410"/>
      <c r="HR157" s="410"/>
      <c r="HS157" s="410"/>
      <c r="HT157" s="410"/>
      <c r="HU157" s="410"/>
      <c r="HV157" s="410"/>
      <c r="HW157" s="410"/>
      <c r="HX157" s="410"/>
      <c r="HY157" s="410"/>
      <c r="HZ157" s="410"/>
      <c r="IA157" s="410"/>
      <c r="IB157" s="410"/>
      <c r="IC157" s="410"/>
      <c r="ID157" s="410"/>
      <c r="IE157" s="410"/>
      <c r="IF157" s="410"/>
      <c r="IG157" s="410"/>
      <c r="IH157" s="410"/>
      <c r="II157" s="410"/>
      <c r="IJ157" s="410"/>
      <c r="IK157" s="410"/>
      <c r="IL157" s="410"/>
      <c r="IM157" s="410"/>
      <c r="IN157" s="410"/>
      <c r="IO157" s="410"/>
      <c r="IP157" s="410"/>
      <c r="IQ157" s="410"/>
      <c r="IR157" s="410"/>
      <c r="IS157" s="410"/>
      <c r="IT157" s="410"/>
      <c r="IU157" s="410"/>
      <c r="IV157" s="410"/>
    </row>
    <row r="158" spans="1:256" s="2" customFormat="1" ht="12.75" hidden="1" customHeight="1" outlineLevel="2">
      <c r="A158" s="14"/>
      <c r="B158" s="14"/>
      <c r="C158" s="27"/>
      <c r="D158" s="413"/>
      <c r="E158" s="261">
        <v>3</v>
      </c>
      <c r="F158" s="372"/>
      <c r="G158" s="269"/>
      <c r="H158" s="271"/>
      <c r="I158" s="270"/>
      <c r="J158" s="155">
        <f>IF(A7stdlife="n/a","n/a",IF(J$3&gt;(A7stdlife+$E158),(Input!$I$217*(1+rvanilla)^0.5)-SUM($I158:I158),(Input!$I$217*(1+rvanilla)^0.5)/A7stdlife))</f>
        <v>0.1364923180800047</v>
      </c>
      <c r="K158" s="155">
        <f>IF(A7stdlife="n/a","n/a",IF(K$3&gt;(A7stdlife+$E158),(Input!$I$217*(1+rvanilla)^0.5)-SUM($I158:J158),(Input!$I$217*(1+rvanilla)^0.5)/A7stdlife))</f>
        <v>0.1364923180800047</v>
      </c>
      <c r="L158" s="155">
        <f>IF(A7stdlife="n/a","n/a",IF(L$3&gt;(A7stdlife+$E158),(Input!$I$217*(1+rvanilla)^0.5)-SUM($I158:K158),(Input!$I$217*(1+rvanilla)^0.5)/A7stdlife))</f>
        <v>0.1364923180800047</v>
      </c>
      <c r="M158" s="155">
        <f>IF(A7stdlife="n/a","n/a",IF(M$3&gt;(A7stdlife+$E158),(Input!$I$217*(1+rvanilla)^0.5)-SUM($I158:L158),(Input!$I$217*(1+rvanilla)^0.5)/A7stdlife))</f>
        <v>0.1364923180800047</v>
      </c>
      <c r="N158" s="155">
        <f>IF(A7stdlife="n/a","n/a",IF(N$3&gt;(A7stdlife+$E158),(Input!$I$217*(1+rvanilla)^0.5)-SUM($I158:M158),(Input!$I$217*(1+rvanilla)^0.5)/A7stdlife))</f>
        <v>0.1364923180800047</v>
      </c>
      <c r="O158" s="155">
        <f>IF(A7stdlife="n/a","n/a",IF(O$3&gt;(A7stdlife+$E158),(Input!$I$217*(1+rvanilla)^0.5)-SUM($I158:N158),(Input!$I$217*(1+rvanilla)^0.5)/A7stdlife))</f>
        <v>0.1364923180800047</v>
      </c>
      <c r="P158" s="155">
        <f>IF(A7stdlife="n/a","n/a",IF(P$3&gt;(A7stdlife+$E158),(Input!$I$217*(1+rvanilla)^0.5)-SUM($I158:O158),(Input!$I$217*(1+rvanilla)^0.5)/A7stdlife))</f>
        <v>0.1364923180800047</v>
      </c>
      <c r="Q158" s="155">
        <f>IF(A7stdlife="n/a","n/a",IF(Q$3&gt;(A7stdlife+$E158),(Input!$I$217*(1+rvanilla)^0.5)-SUM($I158:P158),(Input!$I$217*(1+rvanilla)^0.5)/A7stdlife))</f>
        <v>0.1364923180800047</v>
      </c>
      <c r="R158" s="155">
        <f>IF(A7stdlife="n/a","n/a",IF(R$3&gt;(A7stdlife+$E158),(Input!$I$217*(1+rvanilla)^0.5)-SUM($I158:Q158),(Input!$I$217*(1+rvanilla)^0.5)/A7stdlife))</f>
        <v>0.1364923180800047</v>
      </c>
      <c r="S158" s="155">
        <f>IF(A7stdlife="n/a","n/a",IF(S$3&gt;(A7stdlife+$E158),(Input!$I$217*(1+rvanilla)^0.5)-SUM($I158:R158),(Input!$I$217*(1+rvanilla)^0.5)/A7stdlife))</f>
        <v>0.1364923180800047</v>
      </c>
      <c r="T158" s="155">
        <f>IF(A7stdlife="n/a","n/a",IF(T$3&gt;(A7stdlife+$E158),(Input!$I$217*(1+rvanilla)^0.5)-SUM($I158:S158),(Input!$I$217*(1+rvanilla)^0.5)/A7stdlife))</f>
        <v>0.1364923180800047</v>
      </c>
      <c r="U158" s="155">
        <f>IF(A7stdlife="n/a","n/a",IF(U$3&gt;(A7stdlife+$E158),(Input!$I$217*(1+rvanilla)^0.5)-SUM($I158:T158),(Input!$I$217*(1+rvanilla)^0.5)/A7stdlife))</f>
        <v>0.1364923180800047</v>
      </c>
      <c r="V158" s="155">
        <f>IF(A7stdlife="n/a","n/a",IF(V$3&gt;(A7stdlife+$E158),(Input!$I$217*(1+rvanilla)^0.5)-SUM($I158:U158),(Input!$I$217*(1+rvanilla)^0.5)/A7stdlife))</f>
        <v>0.1364923180800047</v>
      </c>
      <c r="W158" s="155">
        <f>IF(A7stdlife="n/a","n/a",IF(W$3&gt;(A7stdlife+$E158),(Input!$I$217*(1+rvanilla)^0.5)-SUM($I158:V158),(Input!$I$217*(1+rvanilla)^0.5)/A7stdlife))</f>
        <v>0.1364923180800047</v>
      </c>
      <c r="X158" s="155">
        <f>IF(A7stdlife="n/a","n/a",IF(X$3&gt;(A7stdlife+$E158),(Input!$I$217*(1+rvanilla)^0.5)-SUM($I158:W158),(Input!$I$217*(1+rvanilla)^0.5)/A7stdlife))</f>
        <v>0.1364923180800047</v>
      </c>
      <c r="Y158" s="155">
        <f>IF(A7stdlife="n/a","n/a",IF(Y$3&gt;(A7stdlife+$E158),(Input!$I$217*(1+rvanilla)^0.5)-SUM($I158:X158),(Input!$I$217*(1+rvanilla)^0.5)/A7stdlife))</f>
        <v>0.1364923180800047</v>
      </c>
      <c r="Z158" s="155">
        <f>IF(A7stdlife="n/a","n/a",IF(Z$3&gt;(A7stdlife+$E158),(Input!$I$217*(1+rvanilla)^0.5)-SUM($I158:Y158),(Input!$I$217*(1+rvanilla)^0.5)/A7stdlife))</f>
        <v>0.1364923180800047</v>
      </c>
      <c r="AA158" s="155">
        <f>IF(A7stdlife="n/a","n/a",IF(AA$3&gt;(A7stdlife+$E158),(Input!$I$217*(1+rvanilla)^0.5)-SUM($I158:Z158),(Input!$I$217*(1+rvanilla)^0.5)/A7stdlife))</f>
        <v>0.1364923180800047</v>
      </c>
      <c r="AB158" s="155">
        <f>IF(A7stdlife="n/a","n/a",IF(AB$3&gt;(A7stdlife+$E158),(Input!$I$217*(1+rvanilla)^0.5)-SUM($I158:AA158),(Input!$I$217*(1+rvanilla)^0.5)/A7stdlife))</f>
        <v>0.1364923180800047</v>
      </c>
      <c r="AC158" s="155">
        <f>IF(A7stdlife="n/a","n/a",IF(AC$3&gt;(A7stdlife+$E158),(Input!$I$217*(1+rvanilla)^0.5)-SUM($I158:AB158),(Input!$I$217*(1+rvanilla)^0.5)/A7stdlife))</f>
        <v>0.1364923180800047</v>
      </c>
      <c r="AD158" s="155">
        <f>IF(A7stdlife="n/a","n/a",IF(AD$3&gt;(A7stdlife+$E158),(Input!$I$217*(1+rvanilla)^0.5)-SUM($I158:AC158),(Input!$I$217*(1+rvanilla)^0.5)/A7stdlife))</f>
        <v>0.1364923180800047</v>
      </c>
      <c r="AE158" s="155">
        <f>IF(A7stdlife="n/a","n/a",IF(AE$3&gt;(A7stdlife+$E158),(Input!$I$217*(1+rvanilla)^0.5)-SUM($I158:AD158),(Input!$I$217*(1+rvanilla)^0.5)/A7stdlife))</f>
        <v>0.1364923180800047</v>
      </c>
      <c r="AF158" s="155">
        <f>IF(A7stdlife="n/a","n/a",IF(AF$3&gt;(A7stdlife+$E158),(Input!$I$217*(1+rvanilla)^0.5)-SUM($I158:AE158),(Input!$I$217*(1+rvanilla)^0.5)/A7stdlife))</f>
        <v>0.1364923180800047</v>
      </c>
      <c r="AG158" s="155">
        <f>IF(A7stdlife="n/a","n/a",IF(AG$3&gt;(A7stdlife+$E158),(Input!$I$217*(1+rvanilla)^0.5)-SUM($I158:AF158),(Input!$I$217*(1+rvanilla)^0.5)/A7stdlife))</f>
        <v>0.1364923180800047</v>
      </c>
      <c r="AH158" s="155">
        <f>IF(A7stdlife="n/a","n/a",IF(AH$3&gt;(A7stdlife+$E158),(Input!$I$217*(1+rvanilla)^0.5)-SUM($I158:AG158),(Input!$I$217*(1+rvanilla)^0.5)/A7stdlife))</f>
        <v>0.1364923180800047</v>
      </c>
      <c r="AI158" s="155">
        <f>IF(A7stdlife="n/a","n/a",IF(AI$3&gt;(A7stdlife+$E158),(Input!$I$217*(1+rvanilla)^0.5)-SUM($I158:AH158),(Input!$I$217*(1+rvanilla)^0.5)/A7stdlife))</f>
        <v>0.1364923180800047</v>
      </c>
      <c r="AJ158" s="155">
        <f>IF(A7stdlife="n/a","n/a",IF(AJ$3&gt;(A7stdlife+$E158),(Input!$I$217*(1+rvanilla)^0.5)-SUM($I158:AI158),(Input!$I$217*(1+rvanilla)^0.5)/A7stdlife))</f>
        <v>0.1364923180800047</v>
      </c>
      <c r="AK158" s="155">
        <f>IF(A7stdlife="n/a","n/a",IF(AK$3&gt;(A7stdlife+$E158),(Input!$I$217*(1+rvanilla)^0.5)-SUM($I158:AJ158),(Input!$I$217*(1+rvanilla)^0.5)/A7stdlife))</f>
        <v>0.1364923180800047</v>
      </c>
      <c r="AL158" s="155">
        <f>IF(A7stdlife="n/a","n/a",IF(AL$3&gt;(A7stdlife+$E158),(Input!$I$217*(1+rvanilla)^0.5)-SUM($I158:AK158),(Input!$I$217*(1+rvanilla)^0.5)/A7stdlife))</f>
        <v>0.1364923180800047</v>
      </c>
      <c r="AM158" s="155">
        <f>IF(A7stdlife="n/a","n/a",IF(AM$3&gt;(A7stdlife+$E158),(Input!$I$217*(1+rvanilla)^0.5)-SUM($I158:AL158),(Input!$I$217*(1+rvanilla)^0.5)/A7stdlife))</f>
        <v>0.1364923180800047</v>
      </c>
      <c r="AN158" s="155">
        <f>IF(A7stdlife="n/a","n/a",IF(AN$3&gt;(A7stdlife+$E158),(Input!$I$217*(1+rvanilla)^0.5)-SUM($I158:AM158),(Input!$I$217*(1+rvanilla)^0.5)/A7stdlife))</f>
        <v>0.1364923180800047</v>
      </c>
      <c r="AO158" s="155">
        <f>IF(A7stdlife="n/a","n/a",IF(AO$3&gt;(A7stdlife+$E158),(Input!$I$217*(1+rvanilla)^0.5)-SUM($I158:AN158),(Input!$I$217*(1+rvanilla)^0.5)/A7stdlife))</f>
        <v>0.1364923180800047</v>
      </c>
      <c r="AP158" s="155">
        <f>IF(A7stdlife="n/a","n/a",IF(AP$3&gt;(A7stdlife+$E158),(Input!$I$217*(1+rvanilla)^0.5)-SUM($I158:AO158),(Input!$I$217*(1+rvanilla)^0.5)/A7stdlife))</f>
        <v>0.1364923180800047</v>
      </c>
      <c r="AQ158" s="155">
        <f>IF(A7stdlife="n/a","n/a",IF(AQ$3&gt;(A7stdlife+$E158),(Input!$I$217*(1+rvanilla)^0.5)-SUM($I158:AP158),(Input!$I$217*(1+rvanilla)^0.5)/A7stdlife))</f>
        <v>0.1364923180800047</v>
      </c>
      <c r="AR158" s="155">
        <f>IF(A7stdlife="n/a","n/a",IF(AR$3&gt;(A7stdlife+$E158),(Input!$I$217*(1+rvanilla)^0.5)-SUM($I158:AQ158),(Input!$I$217*(1+rvanilla)^0.5)/A7stdlife))</f>
        <v>0.1364923180800047</v>
      </c>
      <c r="AS158" s="155">
        <f>IF(A7stdlife="n/a","n/a",IF(AS$3&gt;(A7stdlife+$E158),(Input!$I$217*(1+rvanilla)^0.5)-SUM($I158:AR158),(Input!$I$217*(1+rvanilla)^0.5)/A7stdlife))</f>
        <v>0.1364923180800047</v>
      </c>
      <c r="AT158" s="155">
        <f>IF(A7stdlife="n/a","n/a",IF(AT$3&gt;(A7stdlife+$E158),(Input!$I$217*(1+rvanilla)^0.5)-SUM($I158:AS158),(Input!$I$217*(1+rvanilla)^0.5)/A7stdlife))</f>
        <v>0.1364923180800047</v>
      </c>
      <c r="AU158" s="155">
        <f>IF(A7stdlife="n/a","n/a",IF(AU$3&gt;(A7stdlife+$E158),(Input!$I$217*(1+rvanilla)^0.5)-SUM($I158:AT158),(Input!$I$217*(1+rvanilla)^0.5)/A7stdlife))</f>
        <v>0.1364923180800047</v>
      </c>
      <c r="AV158" s="155">
        <f>IF(A7stdlife="n/a","n/a",IF(AV$3&gt;(A7stdlife+$E158),(Input!$I$217*(1+rvanilla)^0.5)-SUM($I158:AU158),(Input!$I$217*(1+rvanilla)^0.5)/A7stdlife))</f>
        <v>0.1364923180800047</v>
      </c>
      <c r="AW158" s="155">
        <f>IF(A7stdlife="n/a","n/a",IF(AW$3&gt;(A7stdlife+$E158),(Input!$I$217*(1+rvanilla)^0.5)-SUM($I158:AV158),(Input!$I$217*(1+rvanilla)^0.5)/A7stdlife))</f>
        <v>0.1364923180800047</v>
      </c>
      <c r="AX158" s="155">
        <f>IF(A7stdlife="n/a","n/a",IF(AX$3&gt;(A7stdlife+$E158),(Input!$I$217*(1+rvanilla)^0.5)-SUM($I158:AW158),(Input!$I$217*(1+rvanilla)^0.5)/A7stdlife))</f>
        <v>2.6645352591003757E-15</v>
      </c>
      <c r="AY158" s="155">
        <f>IF(A7stdlife="n/a","n/a",IF(AY$3&gt;(A7stdlife+$E158),(Input!$I$217*(1+rvanilla)^0.5)-SUM($I158:AX158),(Input!$I$217*(1+rvanilla)^0.5)/A7stdlife))</f>
        <v>0</v>
      </c>
      <c r="AZ158" s="155">
        <f>IF(A7stdlife="n/a","n/a",IF(AZ$3&gt;(A7stdlife+$E158),(Input!$I$217*(1+rvanilla)^0.5)-SUM($I158:AY158),(Input!$I$217*(1+rvanilla)^0.5)/A7stdlife))</f>
        <v>0</v>
      </c>
      <c r="BA158" s="155">
        <f>IF(A7stdlife="n/a","n/a",IF(BA$3&gt;(A7stdlife+$E158),(Input!$I$217*(1+rvanilla)^0.5)-SUM($I158:AZ158),(Input!$I$217*(1+rvanilla)^0.5)/A7stdlife))</f>
        <v>0</v>
      </c>
      <c r="BB158" s="155">
        <f>IF(A7stdlife="n/a","n/a",IF(BB$3&gt;(A7stdlife+$E158),(Input!$I$217*(1+rvanilla)^0.5)-SUM($I158:BA158),(Input!$I$217*(1+rvanilla)^0.5)/A7stdlife))</f>
        <v>0</v>
      </c>
      <c r="BC158" s="155">
        <f>IF(A7stdlife="n/a","n/a",IF(BC$3&gt;(A7stdlife+$E158),(Input!$I$217*(1+rvanilla)^0.5)-SUM($I158:BB158),(Input!$I$217*(1+rvanilla)^0.5)/A7stdlife))</f>
        <v>0</v>
      </c>
      <c r="BD158" s="155">
        <f>IF(A7stdlife="n/a","n/a",IF(BD$3&gt;(A7stdlife+$E158),(Input!$I$217*(1+rvanilla)^0.5)-SUM($I158:BC158),(Input!$I$217*(1+rvanilla)^0.5)/A7stdlife))</f>
        <v>0</v>
      </c>
      <c r="BE158" s="155">
        <f>IF(A7stdlife="n/a","n/a",IF(BE$3&gt;(A7stdlife+$E158),(Input!$I$217*(1+rvanilla)^0.5)-SUM($I158:BD158),(Input!$I$217*(1+rvanilla)^0.5)/A7stdlife))</f>
        <v>0</v>
      </c>
      <c r="BF158" s="155">
        <f>IF(A7stdlife="n/a","n/a",IF(BF$3&gt;(A7stdlife+$E158),(Input!$I$217*(1+rvanilla)^0.5)-SUM($I158:BE158),(Input!$I$217*(1+rvanilla)^0.5)/A7stdlife))</f>
        <v>0</v>
      </c>
      <c r="BG158" s="155">
        <f>IF(A7stdlife="n/a","n/a",IF(BG$3&gt;(A7stdlife+$E158),(Input!$I$217*(1+rvanilla)^0.5)-SUM($I158:BF158),(Input!$I$217*(1+rvanilla)^0.5)/A7stdlife))</f>
        <v>0</v>
      </c>
      <c r="BH158" s="155">
        <f>IF(A7stdlife="n/a","n/a",IF(BH$3&gt;(A7stdlife+$E158),(Input!$I$217*(1+rvanilla)^0.5)-SUM($I158:BG158),(Input!$I$217*(1+rvanilla)^0.5)/A7stdlife))</f>
        <v>0</v>
      </c>
      <c r="BI158" s="155">
        <f>IF(A7stdlife="n/a","n/a",IF(BI$3&gt;(A7stdlife+$E158),(Input!$I$217*(1+rvanilla)^0.5)-SUM($I158:BH158),(Input!$I$217*(1+rvanilla)^0.5)/A7stdlife))</f>
        <v>0</v>
      </c>
      <c r="BJ158" s="14"/>
      <c r="BK158" s="14"/>
      <c r="BL158" s="14"/>
      <c r="BM158" s="14"/>
      <c r="BN158" s="14"/>
      <c r="BO158" s="14"/>
      <c r="BP158" s="14"/>
      <c r="BQ158" s="14"/>
      <c r="BR158" s="14"/>
      <c r="BS158" s="14"/>
      <c r="BT158" s="14"/>
      <c r="BU158" s="14"/>
      <c r="BV158" s="14"/>
      <c r="BW158" s="14"/>
      <c r="BX158" s="14"/>
      <c r="BY158" s="14"/>
      <c r="BZ158" s="14"/>
      <c r="CA158" s="410"/>
      <c r="CB158" s="410"/>
      <c r="CC158" s="410"/>
      <c r="CD158" s="410"/>
      <c r="CE158" s="410"/>
      <c r="CF158" s="410"/>
      <c r="CG158" s="410"/>
      <c r="CH158" s="410"/>
      <c r="CI158" s="410"/>
      <c r="CJ158" s="410"/>
      <c r="CK158" s="410"/>
      <c r="CL158" s="410"/>
      <c r="CM158" s="410"/>
      <c r="CN158" s="410"/>
      <c r="CO158" s="410"/>
      <c r="CP158" s="410"/>
      <c r="CQ158" s="410"/>
      <c r="CR158" s="410"/>
      <c r="CS158" s="410"/>
      <c r="CT158" s="410"/>
      <c r="CU158" s="410"/>
      <c r="CV158" s="410"/>
      <c r="CW158" s="410"/>
      <c r="CX158" s="410"/>
      <c r="CY158" s="410"/>
      <c r="CZ158" s="410"/>
      <c r="DA158" s="410"/>
      <c r="DB158" s="410"/>
      <c r="DC158" s="410"/>
      <c r="DD158" s="410"/>
      <c r="DE158" s="410"/>
      <c r="DF158" s="410"/>
      <c r="DG158" s="410"/>
      <c r="DH158" s="410"/>
      <c r="DI158" s="410"/>
      <c r="DJ158" s="410"/>
      <c r="DK158" s="410"/>
      <c r="DL158" s="410"/>
      <c r="DM158" s="410"/>
      <c r="DN158" s="410"/>
      <c r="DO158" s="410"/>
      <c r="DP158" s="410"/>
      <c r="DQ158" s="410"/>
      <c r="DR158" s="410"/>
      <c r="DS158" s="410"/>
      <c r="DT158" s="410"/>
      <c r="DU158" s="410"/>
      <c r="DV158" s="410"/>
      <c r="DW158" s="410"/>
      <c r="DX158" s="410"/>
      <c r="DY158" s="410"/>
      <c r="DZ158" s="410"/>
      <c r="EA158" s="410"/>
      <c r="EB158" s="410"/>
      <c r="EC158" s="410"/>
      <c r="ED158" s="410"/>
      <c r="EE158" s="410"/>
      <c r="EF158" s="410"/>
      <c r="EG158" s="410"/>
      <c r="EH158" s="410"/>
      <c r="EI158" s="410"/>
      <c r="EJ158" s="410"/>
      <c r="EK158" s="410"/>
      <c r="EL158" s="410"/>
      <c r="EM158" s="410"/>
      <c r="EN158" s="410"/>
      <c r="EO158" s="410"/>
      <c r="EP158" s="410"/>
      <c r="EQ158" s="410"/>
      <c r="ER158" s="410"/>
      <c r="ES158" s="410"/>
      <c r="ET158" s="410"/>
      <c r="EU158" s="410"/>
      <c r="EV158" s="410"/>
      <c r="EW158" s="410"/>
      <c r="EX158" s="410"/>
      <c r="EY158" s="410"/>
      <c r="EZ158" s="410"/>
      <c r="FA158" s="410"/>
      <c r="FB158" s="410"/>
      <c r="FC158" s="410"/>
      <c r="FD158" s="410"/>
      <c r="FE158" s="410"/>
      <c r="FF158" s="410"/>
      <c r="FG158" s="410"/>
      <c r="FH158" s="410"/>
      <c r="FI158" s="410"/>
      <c r="FJ158" s="410"/>
      <c r="FK158" s="410"/>
      <c r="FL158" s="410"/>
      <c r="FM158" s="410"/>
      <c r="FN158" s="410"/>
      <c r="FO158" s="410"/>
      <c r="FP158" s="410"/>
      <c r="FQ158" s="410"/>
      <c r="FR158" s="410"/>
      <c r="FS158" s="410"/>
      <c r="FT158" s="410"/>
      <c r="FU158" s="410"/>
      <c r="FV158" s="410"/>
      <c r="FW158" s="410"/>
      <c r="FX158" s="410"/>
      <c r="FY158" s="410"/>
      <c r="FZ158" s="410"/>
      <c r="GA158" s="410"/>
      <c r="GB158" s="410"/>
      <c r="GC158" s="410"/>
      <c r="GD158" s="410"/>
      <c r="GE158" s="410"/>
      <c r="GF158" s="410"/>
      <c r="GG158" s="410"/>
      <c r="GH158" s="410"/>
      <c r="GI158" s="410"/>
      <c r="GJ158" s="410"/>
      <c r="GK158" s="410"/>
      <c r="GL158" s="410"/>
      <c r="GM158" s="410"/>
      <c r="GN158" s="410"/>
      <c r="GO158" s="410"/>
      <c r="GP158" s="410"/>
      <c r="GQ158" s="410"/>
      <c r="GR158" s="410"/>
      <c r="GS158" s="410"/>
      <c r="GT158" s="410"/>
      <c r="GU158" s="410"/>
      <c r="GV158" s="410"/>
      <c r="GW158" s="410"/>
      <c r="GX158" s="410"/>
      <c r="GY158" s="410"/>
      <c r="GZ158" s="410"/>
      <c r="HA158" s="410"/>
      <c r="HB158" s="410"/>
      <c r="HC158" s="410"/>
      <c r="HD158" s="410"/>
      <c r="HE158" s="410"/>
      <c r="HF158" s="410"/>
      <c r="HG158" s="410"/>
      <c r="HH158" s="410"/>
      <c r="HI158" s="410"/>
      <c r="HJ158" s="410"/>
      <c r="HK158" s="410"/>
      <c r="HL158" s="410"/>
      <c r="HM158" s="410"/>
      <c r="HN158" s="410"/>
      <c r="HO158" s="410"/>
      <c r="HP158" s="410"/>
      <c r="HQ158" s="410"/>
      <c r="HR158" s="410"/>
      <c r="HS158" s="410"/>
      <c r="HT158" s="410"/>
      <c r="HU158" s="410"/>
      <c r="HV158" s="410"/>
      <c r="HW158" s="410"/>
      <c r="HX158" s="410"/>
      <c r="HY158" s="410"/>
      <c r="HZ158" s="410"/>
      <c r="IA158" s="410"/>
      <c r="IB158" s="410"/>
      <c r="IC158" s="410"/>
      <c r="ID158" s="410"/>
      <c r="IE158" s="410"/>
      <c r="IF158" s="410"/>
      <c r="IG158" s="410"/>
      <c r="IH158" s="410"/>
      <c r="II158" s="410"/>
      <c r="IJ158" s="410"/>
      <c r="IK158" s="410"/>
      <c r="IL158" s="410"/>
      <c r="IM158" s="410"/>
      <c r="IN158" s="410"/>
      <c r="IO158" s="410"/>
      <c r="IP158" s="410"/>
      <c r="IQ158" s="410"/>
      <c r="IR158" s="410"/>
      <c r="IS158" s="410"/>
      <c r="IT158" s="410"/>
      <c r="IU158" s="410"/>
      <c r="IV158" s="410"/>
    </row>
    <row r="159" spans="1:256" s="2" customFormat="1" ht="12.75" hidden="1" customHeight="1" outlineLevel="2">
      <c r="A159" s="14"/>
      <c r="B159" s="14"/>
      <c r="C159" s="27"/>
      <c r="D159" s="413"/>
      <c r="E159" s="261">
        <v>4</v>
      </c>
      <c r="F159" s="372"/>
      <c r="G159" s="269"/>
      <c r="H159" s="271"/>
      <c r="I159" s="271"/>
      <c r="J159" s="270"/>
      <c r="K159" s="155">
        <f>IF(A7stdlife="n/a","n/a",IF(K$3&gt;(A7stdlife+$E159),(Input!$J$217*(1+rvanilla)^0.5)-SUM($J159:J159),(Input!$J$217*(1+rvanilla)^0.5)/A7stdlife))</f>
        <v>0.13804155742287033</v>
      </c>
      <c r="L159" s="155">
        <f>IF(A7stdlife="n/a","n/a",IF(L$3&gt;(A7stdlife+$E159),(Input!$J$217*(1+rvanilla)^0.5)-SUM($J159:K159),(Input!$J$217*(1+rvanilla)^0.5)/A7stdlife))</f>
        <v>0.13804155742287033</v>
      </c>
      <c r="M159" s="155">
        <f>IF(A7stdlife="n/a","n/a",IF(M$3&gt;(A7stdlife+$E159),(Input!$J$217*(1+rvanilla)^0.5)-SUM($J159:L159),(Input!$J$217*(1+rvanilla)^0.5)/A7stdlife))</f>
        <v>0.13804155742287033</v>
      </c>
      <c r="N159" s="155">
        <f>IF(A7stdlife="n/a","n/a",IF(N$3&gt;(A7stdlife+$E159),(Input!$J$217*(1+rvanilla)^0.5)-SUM($J159:M159),(Input!$J$217*(1+rvanilla)^0.5)/A7stdlife))</f>
        <v>0.13804155742287033</v>
      </c>
      <c r="O159" s="155">
        <f>IF(A7stdlife="n/a","n/a",IF(O$3&gt;(A7stdlife+$E159),(Input!$J$217*(1+rvanilla)^0.5)-SUM($J159:N159),(Input!$J$217*(1+rvanilla)^0.5)/A7stdlife))</f>
        <v>0.13804155742287033</v>
      </c>
      <c r="P159" s="155">
        <f>IF(A7stdlife="n/a","n/a",IF(P$3&gt;(A7stdlife+$E159),(Input!$J$217*(1+rvanilla)^0.5)-SUM($J159:O159),(Input!$J$217*(1+rvanilla)^0.5)/A7stdlife))</f>
        <v>0.13804155742287033</v>
      </c>
      <c r="Q159" s="155">
        <f>IF(A7stdlife="n/a","n/a",IF(Q$3&gt;(A7stdlife+$E159),(Input!$J$217*(1+rvanilla)^0.5)-SUM($J159:P159),(Input!$J$217*(1+rvanilla)^0.5)/A7stdlife))</f>
        <v>0.13804155742287033</v>
      </c>
      <c r="R159" s="155">
        <f>IF(A7stdlife="n/a","n/a",IF(R$3&gt;(A7stdlife+$E159),(Input!$J$217*(1+rvanilla)^0.5)-SUM($J159:Q159),(Input!$J$217*(1+rvanilla)^0.5)/A7stdlife))</f>
        <v>0.13804155742287033</v>
      </c>
      <c r="S159" s="155">
        <f>IF(A7stdlife="n/a","n/a",IF(S$3&gt;(A7stdlife+$E159),(Input!$J$217*(1+rvanilla)^0.5)-SUM($J159:R159),(Input!$J$217*(1+rvanilla)^0.5)/A7stdlife))</f>
        <v>0.13804155742287033</v>
      </c>
      <c r="T159" s="155">
        <f>IF(A7stdlife="n/a","n/a",IF(T$3&gt;(A7stdlife+$E159),(Input!$J$217*(1+rvanilla)^0.5)-SUM($J159:S159),(Input!$J$217*(1+rvanilla)^0.5)/A7stdlife))</f>
        <v>0.13804155742287033</v>
      </c>
      <c r="U159" s="155">
        <f>IF(A7stdlife="n/a","n/a",IF(U$3&gt;(A7stdlife+$E159),(Input!$J$217*(1+rvanilla)^0.5)-SUM($J159:T159),(Input!$J$217*(1+rvanilla)^0.5)/A7stdlife))</f>
        <v>0.13804155742287033</v>
      </c>
      <c r="V159" s="155">
        <f>IF(A7stdlife="n/a","n/a",IF(V$3&gt;(A7stdlife+$E159),(Input!$J$217*(1+rvanilla)^0.5)-SUM($J159:U159),(Input!$J$217*(1+rvanilla)^0.5)/A7stdlife))</f>
        <v>0.13804155742287033</v>
      </c>
      <c r="W159" s="155">
        <f>IF(A7stdlife="n/a","n/a",IF(W$3&gt;(A7stdlife+$E159),(Input!$J$217*(1+rvanilla)^0.5)-SUM($J159:V159),(Input!$J$217*(1+rvanilla)^0.5)/A7stdlife))</f>
        <v>0.13804155742287033</v>
      </c>
      <c r="X159" s="155">
        <f>IF(A7stdlife="n/a","n/a",IF(X$3&gt;(A7stdlife+$E159),(Input!$J$217*(1+rvanilla)^0.5)-SUM($J159:W159),(Input!$J$217*(1+rvanilla)^0.5)/A7stdlife))</f>
        <v>0.13804155742287033</v>
      </c>
      <c r="Y159" s="155">
        <f>IF(A7stdlife="n/a","n/a",IF(Y$3&gt;(A7stdlife+$E159),(Input!$J$217*(1+rvanilla)^0.5)-SUM($J159:X159),(Input!$J$217*(1+rvanilla)^0.5)/A7stdlife))</f>
        <v>0.13804155742287033</v>
      </c>
      <c r="Z159" s="155">
        <f>IF(A7stdlife="n/a","n/a",IF(Z$3&gt;(A7stdlife+$E159),(Input!$J$217*(1+rvanilla)^0.5)-SUM($J159:Y159),(Input!$J$217*(1+rvanilla)^0.5)/A7stdlife))</f>
        <v>0.13804155742287033</v>
      </c>
      <c r="AA159" s="155">
        <f>IF(A7stdlife="n/a","n/a",IF(AA$3&gt;(A7stdlife+$E159),(Input!$J$217*(1+rvanilla)^0.5)-SUM($J159:Z159),(Input!$J$217*(1+rvanilla)^0.5)/A7stdlife))</f>
        <v>0.13804155742287033</v>
      </c>
      <c r="AB159" s="155">
        <f>IF(A7stdlife="n/a","n/a",IF(AB$3&gt;(A7stdlife+$E159),(Input!$J$217*(1+rvanilla)^0.5)-SUM($J159:AA159),(Input!$J$217*(1+rvanilla)^0.5)/A7stdlife))</f>
        <v>0.13804155742287033</v>
      </c>
      <c r="AC159" s="155">
        <f>IF(A7stdlife="n/a","n/a",IF(AC$3&gt;(A7stdlife+$E159),(Input!$J$217*(1+rvanilla)^0.5)-SUM($J159:AB159),(Input!$J$217*(1+rvanilla)^0.5)/A7stdlife))</f>
        <v>0.13804155742287033</v>
      </c>
      <c r="AD159" s="155">
        <f>IF(A7stdlife="n/a","n/a",IF(AD$3&gt;(A7stdlife+$E159),(Input!$J$217*(1+rvanilla)^0.5)-SUM($J159:AC159),(Input!$J$217*(1+rvanilla)^0.5)/A7stdlife))</f>
        <v>0.13804155742287033</v>
      </c>
      <c r="AE159" s="155">
        <f>IF(A7stdlife="n/a","n/a",IF(AE$3&gt;(A7stdlife+$E159),(Input!$J$217*(1+rvanilla)^0.5)-SUM($J159:AD159),(Input!$J$217*(1+rvanilla)^0.5)/A7stdlife))</f>
        <v>0.13804155742287033</v>
      </c>
      <c r="AF159" s="155">
        <f>IF(A7stdlife="n/a","n/a",IF(AF$3&gt;(A7stdlife+$E159),(Input!$J$217*(1+rvanilla)^0.5)-SUM($J159:AE159),(Input!$J$217*(1+rvanilla)^0.5)/A7stdlife))</f>
        <v>0.13804155742287033</v>
      </c>
      <c r="AG159" s="155">
        <f>IF(A7stdlife="n/a","n/a",IF(AG$3&gt;(A7stdlife+$E159),(Input!$J$217*(1+rvanilla)^0.5)-SUM($J159:AF159),(Input!$J$217*(1+rvanilla)^0.5)/A7stdlife))</f>
        <v>0.13804155742287033</v>
      </c>
      <c r="AH159" s="155">
        <f>IF(A7stdlife="n/a","n/a",IF(AH$3&gt;(A7stdlife+$E159),(Input!$J$217*(1+rvanilla)^0.5)-SUM($J159:AG159),(Input!$J$217*(1+rvanilla)^0.5)/A7stdlife))</f>
        <v>0.13804155742287033</v>
      </c>
      <c r="AI159" s="155">
        <f>IF(A7stdlife="n/a","n/a",IF(AI$3&gt;(A7stdlife+$E159),(Input!$J$217*(1+rvanilla)^0.5)-SUM($J159:AH159),(Input!$J$217*(1+rvanilla)^0.5)/A7stdlife))</f>
        <v>0.13804155742287033</v>
      </c>
      <c r="AJ159" s="155">
        <f>IF(A7stdlife="n/a","n/a",IF(AJ$3&gt;(A7stdlife+$E159),(Input!$J$217*(1+rvanilla)^0.5)-SUM($J159:AI159),(Input!$J$217*(1+rvanilla)^0.5)/A7stdlife))</f>
        <v>0.13804155742287033</v>
      </c>
      <c r="AK159" s="155">
        <f>IF(A7stdlife="n/a","n/a",IF(AK$3&gt;(A7stdlife+$E159),(Input!$J$217*(1+rvanilla)^0.5)-SUM($J159:AJ159),(Input!$J$217*(1+rvanilla)^0.5)/A7stdlife))</f>
        <v>0.13804155742287033</v>
      </c>
      <c r="AL159" s="155">
        <f>IF(A7stdlife="n/a","n/a",IF(AL$3&gt;(A7stdlife+$E159),(Input!$J$217*(1+rvanilla)^0.5)-SUM($J159:AK159),(Input!$J$217*(1+rvanilla)^0.5)/A7stdlife))</f>
        <v>0.13804155742287033</v>
      </c>
      <c r="AM159" s="155">
        <f>IF(A7stdlife="n/a","n/a",IF(AM$3&gt;(A7stdlife+$E159),(Input!$J$217*(1+rvanilla)^0.5)-SUM($J159:AL159),(Input!$J$217*(1+rvanilla)^0.5)/A7stdlife))</f>
        <v>0.13804155742287033</v>
      </c>
      <c r="AN159" s="155">
        <f>IF(A7stdlife="n/a","n/a",IF(AN$3&gt;(A7stdlife+$E159),(Input!$J$217*(1+rvanilla)^0.5)-SUM($J159:AM159),(Input!$J$217*(1+rvanilla)^0.5)/A7stdlife))</f>
        <v>0.13804155742287033</v>
      </c>
      <c r="AO159" s="155">
        <f>IF(A7stdlife="n/a","n/a",IF(AO$3&gt;(A7stdlife+$E159),(Input!$J$217*(1+rvanilla)^0.5)-SUM($J159:AN159),(Input!$J$217*(1+rvanilla)^0.5)/A7stdlife))</f>
        <v>0.13804155742287033</v>
      </c>
      <c r="AP159" s="155">
        <f>IF(A7stdlife="n/a","n/a",IF(AP$3&gt;(A7stdlife+$E159),(Input!$J$217*(1+rvanilla)^0.5)-SUM($J159:AO159),(Input!$J$217*(1+rvanilla)^0.5)/A7stdlife))</f>
        <v>0.13804155742287033</v>
      </c>
      <c r="AQ159" s="155">
        <f>IF(A7stdlife="n/a","n/a",IF(AQ$3&gt;(A7stdlife+$E159),(Input!$J$217*(1+rvanilla)^0.5)-SUM($J159:AP159),(Input!$J$217*(1+rvanilla)^0.5)/A7stdlife))</f>
        <v>0.13804155742287033</v>
      </c>
      <c r="AR159" s="155">
        <f>IF(A7stdlife="n/a","n/a",IF(AR$3&gt;(A7stdlife+$E159),(Input!$J$217*(1+rvanilla)^0.5)-SUM($J159:AQ159),(Input!$J$217*(1+rvanilla)^0.5)/A7stdlife))</f>
        <v>0.13804155742287033</v>
      </c>
      <c r="AS159" s="155">
        <f>IF(A7stdlife="n/a","n/a",IF(AS$3&gt;(A7stdlife+$E159),(Input!$J$217*(1+rvanilla)^0.5)-SUM($J159:AR159),(Input!$J$217*(1+rvanilla)^0.5)/A7stdlife))</f>
        <v>0.13804155742287033</v>
      </c>
      <c r="AT159" s="155">
        <f>IF(A7stdlife="n/a","n/a",IF(AT$3&gt;(A7stdlife+$E159),(Input!$J$217*(1+rvanilla)^0.5)-SUM($J159:AS159),(Input!$J$217*(1+rvanilla)^0.5)/A7stdlife))</f>
        <v>0.13804155742287033</v>
      </c>
      <c r="AU159" s="155">
        <f>IF(A7stdlife="n/a","n/a",IF(AU$3&gt;(A7stdlife+$E159),(Input!$J$217*(1+rvanilla)^0.5)-SUM($J159:AT159),(Input!$J$217*(1+rvanilla)^0.5)/A7stdlife))</f>
        <v>0.13804155742287033</v>
      </c>
      <c r="AV159" s="155">
        <f>IF(A7stdlife="n/a","n/a",IF(AV$3&gt;(A7stdlife+$E159),(Input!$J$217*(1+rvanilla)^0.5)-SUM($J159:AU159),(Input!$J$217*(1+rvanilla)^0.5)/A7stdlife))</f>
        <v>0.13804155742287033</v>
      </c>
      <c r="AW159" s="155">
        <f>IF(A7stdlife="n/a","n/a",IF(AW$3&gt;(A7stdlife+$E159),(Input!$J$217*(1+rvanilla)^0.5)-SUM($J159:AV159),(Input!$J$217*(1+rvanilla)^0.5)/A7stdlife))</f>
        <v>0.13804155742287033</v>
      </c>
      <c r="AX159" s="155">
        <f>IF(A7stdlife="n/a","n/a",IF(AX$3&gt;(A7stdlife+$E159),(Input!$J$217*(1+rvanilla)^0.5)-SUM($J159:AW159),(Input!$J$217*(1+rvanilla)^0.5)/A7stdlife))</f>
        <v>0.13804155742287033</v>
      </c>
      <c r="AY159" s="155">
        <f>IF(A7stdlife="n/a","n/a",IF(AY$3&gt;(A7stdlife+$E159),(Input!$J$217*(1+rvanilla)^0.5)-SUM($J159:AX159),(Input!$J$217*(1+rvanilla)^0.5)/A7stdlife))</f>
        <v>3.5527136788005009E-15</v>
      </c>
      <c r="AZ159" s="155">
        <f>IF(A7stdlife="n/a","n/a",IF(AZ$3&gt;(A7stdlife+$E159),(Input!$J$217*(1+rvanilla)^0.5)-SUM($J159:AY159),(Input!$J$217*(1+rvanilla)^0.5)/A7stdlife))</f>
        <v>0</v>
      </c>
      <c r="BA159" s="155">
        <f>IF(A7stdlife="n/a","n/a",IF(BA$3&gt;(A7stdlife+$E159),(Input!$J$217*(1+rvanilla)^0.5)-SUM($J159:AZ159),(Input!$J$217*(1+rvanilla)^0.5)/A7stdlife))</f>
        <v>0</v>
      </c>
      <c r="BB159" s="155">
        <f>IF(A7stdlife="n/a","n/a",IF(BB$3&gt;(A7stdlife+$E159),(Input!$J$217*(1+rvanilla)^0.5)-SUM($J159:BA159),(Input!$J$217*(1+rvanilla)^0.5)/A7stdlife))</f>
        <v>0</v>
      </c>
      <c r="BC159" s="155">
        <f>IF(A7stdlife="n/a","n/a",IF(BC$3&gt;(A7stdlife+$E159),(Input!$J$217*(1+rvanilla)^0.5)-SUM($J159:BB159),(Input!$J$217*(1+rvanilla)^0.5)/A7stdlife))</f>
        <v>0</v>
      </c>
      <c r="BD159" s="155">
        <f>IF(A7stdlife="n/a","n/a",IF(BD$3&gt;(A7stdlife+$E159),(Input!$J$217*(1+rvanilla)^0.5)-SUM($J159:BC159),(Input!$J$217*(1+rvanilla)^0.5)/A7stdlife))</f>
        <v>0</v>
      </c>
      <c r="BE159" s="155">
        <f>IF(A7stdlife="n/a","n/a",IF(BE$3&gt;(A7stdlife+$E159),(Input!$J$217*(1+rvanilla)^0.5)-SUM($J159:BD159),(Input!$J$217*(1+rvanilla)^0.5)/A7stdlife))</f>
        <v>0</v>
      </c>
      <c r="BF159" s="155">
        <f>IF(A7stdlife="n/a","n/a",IF(BF$3&gt;(A7stdlife+$E159),(Input!$J$217*(1+rvanilla)^0.5)-SUM($J159:BE159),(Input!$J$217*(1+rvanilla)^0.5)/A7stdlife))</f>
        <v>0</v>
      </c>
      <c r="BG159" s="155">
        <f>IF(A7stdlife="n/a","n/a",IF(BG$3&gt;(A7stdlife+$E159),(Input!$J$217*(1+rvanilla)^0.5)-SUM($J159:BF159),(Input!$J$217*(1+rvanilla)^0.5)/A7stdlife))</f>
        <v>0</v>
      </c>
      <c r="BH159" s="155">
        <f>IF(A7stdlife="n/a","n/a",IF(BH$3&gt;(A7stdlife+$E159),(Input!$J$217*(1+rvanilla)^0.5)-SUM($J159:BG159),(Input!$J$217*(1+rvanilla)^0.5)/A7stdlife))</f>
        <v>0</v>
      </c>
      <c r="BI159" s="155">
        <f>IF(A7stdlife="n/a","n/a",IF(BI$3&gt;(A7stdlife+$E159),(Input!$J$217*(1+rvanilla)^0.5)-SUM($J159:BH159),(Input!$J$217*(1+rvanilla)^0.5)/A7stdlife))</f>
        <v>0</v>
      </c>
      <c r="BJ159" s="14"/>
      <c r="BK159" s="14"/>
      <c r="BL159" s="14"/>
      <c r="BM159" s="14"/>
      <c r="BN159" s="14"/>
      <c r="BO159" s="14"/>
      <c r="BP159" s="14"/>
      <c r="BQ159" s="14"/>
      <c r="BR159" s="14"/>
      <c r="BS159" s="14"/>
      <c r="BT159" s="14"/>
      <c r="BU159" s="14"/>
      <c r="BV159" s="14"/>
      <c r="BW159" s="14"/>
      <c r="BX159" s="14"/>
      <c r="BY159" s="14"/>
      <c r="BZ159" s="14"/>
      <c r="CA159" s="410"/>
      <c r="CB159" s="410"/>
      <c r="CC159" s="410"/>
      <c r="CD159" s="410"/>
      <c r="CE159" s="410"/>
      <c r="CF159" s="410"/>
      <c r="CG159" s="410"/>
      <c r="CH159" s="410"/>
      <c r="CI159" s="410"/>
      <c r="CJ159" s="410"/>
      <c r="CK159" s="410"/>
      <c r="CL159" s="410"/>
      <c r="CM159" s="410"/>
      <c r="CN159" s="410"/>
      <c r="CO159" s="410"/>
      <c r="CP159" s="410"/>
      <c r="CQ159" s="410"/>
      <c r="CR159" s="410"/>
      <c r="CS159" s="410"/>
      <c r="CT159" s="410"/>
      <c r="CU159" s="410"/>
      <c r="CV159" s="410"/>
      <c r="CW159" s="410"/>
      <c r="CX159" s="410"/>
      <c r="CY159" s="410"/>
      <c r="CZ159" s="410"/>
      <c r="DA159" s="410"/>
      <c r="DB159" s="410"/>
      <c r="DC159" s="410"/>
      <c r="DD159" s="410"/>
      <c r="DE159" s="410"/>
      <c r="DF159" s="410"/>
      <c r="DG159" s="410"/>
      <c r="DH159" s="410"/>
      <c r="DI159" s="410"/>
      <c r="DJ159" s="410"/>
      <c r="DK159" s="410"/>
      <c r="DL159" s="410"/>
      <c r="DM159" s="410"/>
      <c r="DN159" s="410"/>
      <c r="DO159" s="410"/>
      <c r="DP159" s="410"/>
      <c r="DQ159" s="410"/>
      <c r="DR159" s="410"/>
      <c r="DS159" s="410"/>
      <c r="DT159" s="410"/>
      <c r="DU159" s="410"/>
      <c r="DV159" s="410"/>
      <c r="DW159" s="410"/>
      <c r="DX159" s="410"/>
      <c r="DY159" s="410"/>
      <c r="DZ159" s="410"/>
      <c r="EA159" s="410"/>
      <c r="EB159" s="410"/>
      <c r="EC159" s="410"/>
      <c r="ED159" s="410"/>
      <c r="EE159" s="410"/>
      <c r="EF159" s="410"/>
      <c r="EG159" s="410"/>
      <c r="EH159" s="410"/>
      <c r="EI159" s="410"/>
      <c r="EJ159" s="410"/>
      <c r="EK159" s="410"/>
      <c r="EL159" s="410"/>
      <c r="EM159" s="410"/>
      <c r="EN159" s="410"/>
      <c r="EO159" s="410"/>
      <c r="EP159" s="410"/>
      <c r="EQ159" s="410"/>
      <c r="ER159" s="410"/>
      <c r="ES159" s="410"/>
      <c r="ET159" s="410"/>
      <c r="EU159" s="410"/>
      <c r="EV159" s="410"/>
      <c r="EW159" s="410"/>
      <c r="EX159" s="410"/>
      <c r="EY159" s="410"/>
      <c r="EZ159" s="410"/>
      <c r="FA159" s="410"/>
      <c r="FB159" s="410"/>
      <c r="FC159" s="410"/>
      <c r="FD159" s="410"/>
      <c r="FE159" s="410"/>
      <c r="FF159" s="410"/>
      <c r="FG159" s="410"/>
      <c r="FH159" s="410"/>
      <c r="FI159" s="410"/>
      <c r="FJ159" s="410"/>
      <c r="FK159" s="410"/>
      <c r="FL159" s="410"/>
      <c r="FM159" s="410"/>
      <c r="FN159" s="410"/>
      <c r="FO159" s="410"/>
      <c r="FP159" s="410"/>
      <c r="FQ159" s="410"/>
      <c r="FR159" s="410"/>
      <c r="FS159" s="410"/>
      <c r="FT159" s="410"/>
      <c r="FU159" s="410"/>
      <c r="FV159" s="410"/>
      <c r="FW159" s="410"/>
      <c r="FX159" s="410"/>
      <c r="FY159" s="410"/>
      <c r="FZ159" s="410"/>
      <c r="GA159" s="410"/>
      <c r="GB159" s="410"/>
      <c r="GC159" s="410"/>
      <c r="GD159" s="410"/>
      <c r="GE159" s="410"/>
      <c r="GF159" s="410"/>
      <c r="GG159" s="410"/>
      <c r="GH159" s="410"/>
      <c r="GI159" s="410"/>
      <c r="GJ159" s="410"/>
      <c r="GK159" s="410"/>
      <c r="GL159" s="410"/>
      <c r="GM159" s="410"/>
      <c r="GN159" s="410"/>
      <c r="GO159" s="410"/>
      <c r="GP159" s="410"/>
      <c r="GQ159" s="410"/>
      <c r="GR159" s="410"/>
      <c r="GS159" s="410"/>
      <c r="GT159" s="410"/>
      <c r="GU159" s="410"/>
      <c r="GV159" s="410"/>
      <c r="GW159" s="410"/>
      <c r="GX159" s="410"/>
      <c r="GY159" s="410"/>
      <c r="GZ159" s="410"/>
      <c r="HA159" s="410"/>
      <c r="HB159" s="410"/>
      <c r="HC159" s="410"/>
      <c r="HD159" s="410"/>
      <c r="HE159" s="410"/>
      <c r="HF159" s="410"/>
      <c r="HG159" s="410"/>
      <c r="HH159" s="410"/>
      <c r="HI159" s="410"/>
      <c r="HJ159" s="410"/>
      <c r="HK159" s="410"/>
      <c r="HL159" s="410"/>
      <c r="HM159" s="410"/>
      <c r="HN159" s="410"/>
      <c r="HO159" s="410"/>
      <c r="HP159" s="410"/>
      <c r="HQ159" s="410"/>
      <c r="HR159" s="410"/>
      <c r="HS159" s="410"/>
      <c r="HT159" s="410"/>
      <c r="HU159" s="410"/>
      <c r="HV159" s="410"/>
      <c r="HW159" s="410"/>
      <c r="HX159" s="410"/>
      <c r="HY159" s="410"/>
      <c r="HZ159" s="410"/>
      <c r="IA159" s="410"/>
      <c r="IB159" s="410"/>
      <c r="IC159" s="410"/>
      <c r="ID159" s="410"/>
      <c r="IE159" s="410"/>
      <c r="IF159" s="410"/>
      <c r="IG159" s="410"/>
      <c r="IH159" s="410"/>
      <c r="II159" s="410"/>
      <c r="IJ159" s="410"/>
      <c r="IK159" s="410"/>
      <c r="IL159" s="410"/>
      <c r="IM159" s="410"/>
      <c r="IN159" s="410"/>
      <c r="IO159" s="410"/>
      <c r="IP159" s="410"/>
      <c r="IQ159" s="410"/>
      <c r="IR159" s="410"/>
      <c r="IS159" s="410"/>
      <c r="IT159" s="410"/>
      <c r="IU159" s="410"/>
      <c r="IV159" s="410"/>
    </row>
    <row r="160" spans="1:256" s="2" customFormat="1" ht="12.75" hidden="1" customHeight="1" outlineLevel="2">
      <c r="A160" s="14"/>
      <c r="B160" s="14"/>
      <c r="C160" s="27"/>
      <c r="D160" s="413"/>
      <c r="E160" s="261">
        <v>5</v>
      </c>
      <c r="F160" s="372"/>
      <c r="G160" s="269"/>
      <c r="H160" s="271"/>
      <c r="I160" s="271"/>
      <c r="J160" s="271"/>
      <c r="K160" s="270"/>
      <c r="L160" s="155">
        <f>IF(A7stdlife="n/a","n/a",IF(L$3&gt;(A7stdlife+$E160),(Input!$K$217*(1+rvanilla)^0.5)-SUM($K160:K160),(Input!$K$217*(1+rvanilla)^0.5)/A7stdlife))</f>
        <v>1.1200712804016315</v>
      </c>
      <c r="M160" s="155">
        <f>IF(A7stdlife="n/a","n/a",IF(M$3&gt;(A7stdlife+$E160),(Input!$K$217*(1+rvanilla)^0.5)-SUM($K160:L160),(Input!$K$217*(1+rvanilla)^0.5)/A7stdlife))</f>
        <v>1.1200712804016315</v>
      </c>
      <c r="N160" s="155">
        <f>IF(A7stdlife="n/a","n/a",IF(N$3&gt;(A7stdlife+$E160),(Input!$K$217*(1+rvanilla)^0.5)-SUM($K160:M160),(Input!$K$217*(1+rvanilla)^0.5)/A7stdlife))</f>
        <v>1.1200712804016315</v>
      </c>
      <c r="O160" s="155">
        <f>IF(A7stdlife="n/a","n/a",IF(O$3&gt;(A7stdlife+$E160),(Input!$K$217*(1+rvanilla)^0.5)-SUM($K160:N160),(Input!$K$217*(1+rvanilla)^0.5)/A7stdlife))</f>
        <v>1.1200712804016315</v>
      </c>
      <c r="P160" s="155">
        <f>IF(A7stdlife="n/a","n/a",IF(P$3&gt;(A7stdlife+$E160),(Input!$K$217*(1+rvanilla)^0.5)-SUM($K160:O160),(Input!$K$217*(1+rvanilla)^0.5)/A7stdlife))</f>
        <v>1.1200712804016315</v>
      </c>
      <c r="Q160" s="155">
        <f>IF(A7stdlife="n/a","n/a",IF(Q$3&gt;(A7stdlife+$E160),(Input!$K$217*(1+rvanilla)^0.5)-SUM($K160:P160),(Input!$K$217*(1+rvanilla)^0.5)/A7stdlife))</f>
        <v>1.1200712804016315</v>
      </c>
      <c r="R160" s="155">
        <f>IF(A7stdlife="n/a","n/a",IF(R$3&gt;(A7stdlife+$E160),(Input!$K$217*(1+rvanilla)^0.5)-SUM($K160:Q160),(Input!$K$217*(1+rvanilla)^0.5)/A7stdlife))</f>
        <v>1.1200712804016315</v>
      </c>
      <c r="S160" s="155">
        <f>IF(A7stdlife="n/a","n/a",IF(S$3&gt;(A7stdlife+$E160),(Input!$K$217*(1+rvanilla)^0.5)-SUM($K160:R160),(Input!$K$217*(1+rvanilla)^0.5)/A7stdlife))</f>
        <v>1.1200712804016315</v>
      </c>
      <c r="T160" s="155">
        <f>IF(A7stdlife="n/a","n/a",IF(T$3&gt;(A7stdlife+$E160),(Input!$K$217*(1+rvanilla)^0.5)-SUM($K160:S160),(Input!$K$217*(1+rvanilla)^0.5)/A7stdlife))</f>
        <v>1.1200712804016315</v>
      </c>
      <c r="U160" s="155">
        <f>IF(A7stdlife="n/a","n/a",IF(U$3&gt;(A7stdlife+$E160),(Input!$K$217*(1+rvanilla)^0.5)-SUM($K160:T160),(Input!$K$217*(1+rvanilla)^0.5)/A7stdlife))</f>
        <v>1.1200712804016315</v>
      </c>
      <c r="V160" s="155">
        <f>IF(A7stdlife="n/a","n/a",IF(V$3&gt;(A7stdlife+$E160),(Input!$K$217*(1+rvanilla)^0.5)-SUM($K160:U160),(Input!$K$217*(1+rvanilla)^0.5)/A7stdlife))</f>
        <v>1.1200712804016315</v>
      </c>
      <c r="W160" s="155">
        <f>IF(A7stdlife="n/a","n/a",IF(W$3&gt;(A7stdlife+$E160),(Input!$K$217*(1+rvanilla)^0.5)-SUM($K160:V160),(Input!$K$217*(1+rvanilla)^0.5)/A7stdlife))</f>
        <v>1.1200712804016315</v>
      </c>
      <c r="X160" s="155">
        <f>IF(A7stdlife="n/a","n/a",IF(X$3&gt;(A7stdlife+$E160),(Input!$K$217*(1+rvanilla)^0.5)-SUM($K160:W160),(Input!$K$217*(1+rvanilla)^0.5)/A7stdlife))</f>
        <v>1.1200712804016315</v>
      </c>
      <c r="Y160" s="155">
        <f>IF(A7stdlife="n/a","n/a",IF(Y$3&gt;(A7stdlife+$E160),(Input!$K$217*(1+rvanilla)^0.5)-SUM($K160:X160),(Input!$K$217*(1+rvanilla)^0.5)/A7stdlife))</f>
        <v>1.1200712804016315</v>
      </c>
      <c r="Z160" s="155">
        <f>IF(A7stdlife="n/a","n/a",IF(Z$3&gt;(A7stdlife+$E160),(Input!$K$217*(1+rvanilla)^0.5)-SUM($K160:Y160),(Input!$K$217*(1+rvanilla)^0.5)/A7stdlife))</f>
        <v>1.1200712804016315</v>
      </c>
      <c r="AA160" s="155">
        <f>IF(A7stdlife="n/a","n/a",IF(AA$3&gt;(A7stdlife+$E160),(Input!$K$217*(1+rvanilla)^0.5)-SUM($K160:Z160),(Input!$K$217*(1+rvanilla)^0.5)/A7stdlife))</f>
        <v>1.1200712804016315</v>
      </c>
      <c r="AB160" s="155">
        <f>IF(A7stdlife="n/a","n/a",IF(AB$3&gt;(A7stdlife+$E160),(Input!$K$217*(1+rvanilla)^0.5)-SUM($K160:AA160),(Input!$K$217*(1+rvanilla)^0.5)/A7stdlife))</f>
        <v>1.1200712804016315</v>
      </c>
      <c r="AC160" s="155">
        <f>IF(A7stdlife="n/a","n/a",IF(AC$3&gt;(A7stdlife+$E160),(Input!$K$217*(1+rvanilla)^0.5)-SUM($K160:AB160),(Input!$K$217*(1+rvanilla)^0.5)/A7stdlife))</f>
        <v>1.1200712804016315</v>
      </c>
      <c r="AD160" s="155">
        <f>IF(A7stdlife="n/a","n/a",IF(AD$3&gt;(A7stdlife+$E160),(Input!$K$217*(1+rvanilla)^0.5)-SUM($K160:AC160),(Input!$K$217*(1+rvanilla)^0.5)/A7stdlife))</f>
        <v>1.1200712804016315</v>
      </c>
      <c r="AE160" s="155">
        <f>IF(A7stdlife="n/a","n/a",IF(AE$3&gt;(A7stdlife+$E160),(Input!$K$217*(1+rvanilla)^0.5)-SUM($K160:AD160),(Input!$K$217*(1+rvanilla)^0.5)/A7stdlife))</f>
        <v>1.1200712804016315</v>
      </c>
      <c r="AF160" s="155">
        <f>IF(A7stdlife="n/a","n/a",IF(AF$3&gt;(A7stdlife+$E160),(Input!$K$217*(1+rvanilla)^0.5)-SUM($K160:AE160),(Input!$K$217*(1+rvanilla)^0.5)/A7stdlife))</f>
        <v>1.1200712804016315</v>
      </c>
      <c r="AG160" s="155">
        <f>IF(A7stdlife="n/a","n/a",IF(AG$3&gt;(A7stdlife+$E160),(Input!$K$217*(1+rvanilla)^0.5)-SUM($K160:AF160),(Input!$K$217*(1+rvanilla)^0.5)/A7stdlife))</f>
        <v>1.1200712804016315</v>
      </c>
      <c r="AH160" s="155">
        <f>IF(A7stdlife="n/a","n/a",IF(AH$3&gt;(A7stdlife+$E160),(Input!$K$217*(1+rvanilla)^0.5)-SUM($K160:AG160),(Input!$K$217*(1+rvanilla)^0.5)/A7stdlife))</f>
        <v>1.1200712804016315</v>
      </c>
      <c r="AI160" s="155">
        <f>IF(A7stdlife="n/a","n/a",IF(AI$3&gt;(A7stdlife+$E160),(Input!$K$217*(1+rvanilla)^0.5)-SUM($K160:AH160),(Input!$K$217*(1+rvanilla)^0.5)/A7stdlife))</f>
        <v>1.1200712804016315</v>
      </c>
      <c r="AJ160" s="155">
        <f>IF(A7stdlife="n/a","n/a",IF(AJ$3&gt;(A7stdlife+$E160),(Input!$K$217*(1+rvanilla)^0.5)-SUM($K160:AI160),(Input!$K$217*(1+rvanilla)^0.5)/A7stdlife))</f>
        <v>1.1200712804016315</v>
      </c>
      <c r="AK160" s="155">
        <f>IF(A7stdlife="n/a","n/a",IF(AK$3&gt;(A7stdlife+$E160),(Input!$K$217*(1+rvanilla)^0.5)-SUM($K160:AJ160),(Input!$K$217*(1+rvanilla)^0.5)/A7stdlife))</f>
        <v>1.1200712804016315</v>
      </c>
      <c r="AL160" s="155">
        <f>IF(A7stdlife="n/a","n/a",IF(AL$3&gt;(A7stdlife+$E160),(Input!$K$217*(1+rvanilla)^0.5)-SUM($K160:AK160),(Input!$K$217*(1+rvanilla)^0.5)/A7stdlife))</f>
        <v>1.1200712804016315</v>
      </c>
      <c r="AM160" s="155">
        <f>IF(A7stdlife="n/a","n/a",IF(AM$3&gt;(A7stdlife+$E160),(Input!$K$217*(1+rvanilla)^0.5)-SUM($K160:AL160),(Input!$K$217*(1+rvanilla)^0.5)/A7stdlife))</f>
        <v>1.1200712804016315</v>
      </c>
      <c r="AN160" s="155">
        <f>IF(A7stdlife="n/a","n/a",IF(AN$3&gt;(A7stdlife+$E160),(Input!$K$217*(1+rvanilla)^0.5)-SUM($K160:AM160),(Input!$K$217*(1+rvanilla)^0.5)/A7stdlife))</f>
        <v>1.1200712804016315</v>
      </c>
      <c r="AO160" s="155">
        <f>IF(A7stdlife="n/a","n/a",IF(AO$3&gt;(A7stdlife+$E160),(Input!$K$217*(1+rvanilla)^0.5)-SUM($K160:AN160),(Input!$K$217*(1+rvanilla)^0.5)/A7stdlife))</f>
        <v>1.1200712804016315</v>
      </c>
      <c r="AP160" s="155">
        <f>IF(A7stdlife="n/a","n/a",IF(AP$3&gt;(A7stdlife+$E160),(Input!$K$217*(1+rvanilla)^0.5)-SUM($K160:AO160),(Input!$K$217*(1+rvanilla)^0.5)/A7stdlife))</f>
        <v>1.1200712804016315</v>
      </c>
      <c r="AQ160" s="155">
        <f>IF(A7stdlife="n/a","n/a",IF(AQ$3&gt;(A7stdlife+$E160),(Input!$K$217*(1+rvanilla)^0.5)-SUM($K160:AP160),(Input!$K$217*(1+rvanilla)^0.5)/A7stdlife))</f>
        <v>1.1200712804016315</v>
      </c>
      <c r="AR160" s="155">
        <f>IF(A7stdlife="n/a","n/a",IF(AR$3&gt;(A7stdlife+$E160),(Input!$K$217*(1+rvanilla)^0.5)-SUM($K160:AQ160),(Input!$K$217*(1+rvanilla)^0.5)/A7stdlife))</f>
        <v>1.1200712804016315</v>
      </c>
      <c r="AS160" s="155">
        <f>IF(A7stdlife="n/a","n/a",IF(AS$3&gt;(A7stdlife+$E160),(Input!$K$217*(1+rvanilla)^0.5)-SUM($K160:AR160),(Input!$K$217*(1+rvanilla)^0.5)/A7stdlife))</f>
        <v>1.1200712804016315</v>
      </c>
      <c r="AT160" s="155">
        <f>IF(A7stdlife="n/a","n/a",IF(AT$3&gt;(A7stdlife+$E160),(Input!$K$217*(1+rvanilla)^0.5)-SUM($K160:AS160),(Input!$K$217*(1+rvanilla)^0.5)/A7stdlife))</f>
        <v>1.1200712804016315</v>
      </c>
      <c r="AU160" s="155">
        <f>IF(A7stdlife="n/a","n/a",IF(AU$3&gt;(A7stdlife+$E160),(Input!$K$217*(1+rvanilla)^0.5)-SUM($K160:AT160),(Input!$K$217*(1+rvanilla)^0.5)/A7stdlife))</f>
        <v>1.1200712804016315</v>
      </c>
      <c r="AV160" s="155">
        <f>IF(A7stdlife="n/a","n/a",IF(AV$3&gt;(A7stdlife+$E160),(Input!$K$217*(1+rvanilla)^0.5)-SUM($K160:AU160),(Input!$K$217*(1+rvanilla)^0.5)/A7stdlife))</f>
        <v>1.1200712804016315</v>
      </c>
      <c r="AW160" s="155">
        <f>IF(A7stdlife="n/a","n/a",IF(AW$3&gt;(A7stdlife+$E160),(Input!$K$217*(1+rvanilla)^0.5)-SUM($K160:AV160),(Input!$K$217*(1+rvanilla)^0.5)/A7stdlife))</f>
        <v>1.1200712804016315</v>
      </c>
      <c r="AX160" s="155">
        <f>IF(A7stdlife="n/a","n/a",IF(AX$3&gt;(A7stdlife+$E160),(Input!$K$217*(1+rvanilla)^0.5)-SUM($K160:AW160),(Input!$K$217*(1+rvanilla)^0.5)/A7stdlife))</f>
        <v>1.1200712804016315</v>
      </c>
      <c r="AY160" s="155">
        <f>IF(A7stdlife="n/a","n/a",IF(AY$3&gt;(A7stdlife+$E160),(Input!$K$217*(1+rvanilla)^0.5)-SUM($K160:AX160),(Input!$K$217*(1+rvanilla)^0.5)/A7stdlife))</f>
        <v>1.1200712804016315</v>
      </c>
      <c r="AZ160" s="155">
        <f>IF(A7stdlife="n/a","n/a",IF(AZ$3&gt;(A7stdlife+$E160),(Input!$K$217*(1+rvanilla)^0.5)-SUM($K160:AY160),(Input!$K$217*(1+rvanilla)^0.5)/A7stdlife))</f>
        <v>-1.4210854715202004E-14</v>
      </c>
      <c r="BA160" s="155">
        <f>IF(A7stdlife="n/a","n/a",IF(BA$3&gt;(A7stdlife+$E160),(Input!$K$217*(1+rvanilla)^0.5)-SUM($K160:AZ160),(Input!$K$217*(1+rvanilla)^0.5)/A7stdlife))</f>
        <v>0</v>
      </c>
      <c r="BB160" s="155">
        <f>IF(A7stdlife="n/a","n/a",IF(BB$3&gt;(A7stdlife+$E160),(Input!$K$217*(1+rvanilla)^0.5)-SUM($K160:BA160),(Input!$K$217*(1+rvanilla)^0.5)/A7stdlife))</f>
        <v>0</v>
      </c>
      <c r="BC160" s="155">
        <f>IF(A7stdlife="n/a","n/a",IF(BC$3&gt;(A7stdlife+$E160),(Input!$K$217*(1+rvanilla)^0.5)-SUM($K160:BB160),(Input!$K$217*(1+rvanilla)^0.5)/A7stdlife))</f>
        <v>0</v>
      </c>
      <c r="BD160" s="155">
        <f>IF(A7stdlife="n/a","n/a",IF(BD$3&gt;(A7stdlife+$E160),(Input!$K$217*(1+rvanilla)^0.5)-SUM($K160:BC160),(Input!$K$217*(1+rvanilla)^0.5)/A7stdlife))</f>
        <v>0</v>
      </c>
      <c r="BE160" s="155">
        <f>IF(A7stdlife="n/a","n/a",IF(BE$3&gt;(A7stdlife+$E160),(Input!$K$217*(1+rvanilla)^0.5)-SUM($K160:BD160),(Input!$K$217*(1+rvanilla)^0.5)/A7stdlife))</f>
        <v>0</v>
      </c>
      <c r="BF160" s="155">
        <f>IF(A7stdlife="n/a","n/a",IF(BF$3&gt;(A7stdlife+$E160),(Input!$K$217*(1+rvanilla)^0.5)-SUM($K160:BE160),(Input!$K$217*(1+rvanilla)^0.5)/A7stdlife))</f>
        <v>0</v>
      </c>
      <c r="BG160" s="155">
        <f>IF(A7stdlife="n/a","n/a",IF(BG$3&gt;(A7stdlife+$E160),(Input!$K$217*(1+rvanilla)^0.5)-SUM($K160:BF160),(Input!$K$217*(1+rvanilla)^0.5)/A7stdlife))</f>
        <v>0</v>
      </c>
      <c r="BH160" s="155">
        <f>IF(A7stdlife="n/a","n/a",IF(BH$3&gt;(A7stdlife+$E160),(Input!$K$217*(1+rvanilla)^0.5)-SUM($K160:BG160),(Input!$K$217*(1+rvanilla)^0.5)/A7stdlife))</f>
        <v>0</v>
      </c>
      <c r="BI160" s="155">
        <f>IF(A7stdlife="n/a","n/a",IF(BI$3&gt;(A7stdlife+$E160),(Input!$K$217*(1+rvanilla)^0.5)-SUM($K160:BH160),(Input!$K$217*(1+rvanilla)^0.5)/A7stdlife))</f>
        <v>0</v>
      </c>
      <c r="BJ160" s="14"/>
      <c r="BK160" s="14"/>
      <c r="BL160" s="14"/>
      <c r="BM160" s="14"/>
      <c r="BN160" s="14"/>
      <c r="BO160" s="14"/>
      <c r="BP160" s="14"/>
      <c r="BQ160" s="14"/>
      <c r="BR160" s="14"/>
      <c r="BS160" s="14"/>
      <c r="BT160" s="14"/>
      <c r="BU160" s="14"/>
      <c r="BV160" s="14"/>
      <c r="BW160" s="14"/>
      <c r="BX160" s="14"/>
      <c r="BY160" s="14"/>
      <c r="BZ160" s="14"/>
      <c r="CA160" s="410"/>
      <c r="CB160" s="410"/>
      <c r="CC160" s="410"/>
      <c r="CD160" s="410"/>
      <c r="CE160" s="410"/>
      <c r="CF160" s="410"/>
      <c r="CG160" s="410"/>
      <c r="CH160" s="410"/>
      <c r="CI160" s="410"/>
      <c r="CJ160" s="410"/>
      <c r="CK160" s="410"/>
      <c r="CL160" s="410"/>
      <c r="CM160" s="410"/>
      <c r="CN160" s="410"/>
      <c r="CO160" s="410"/>
      <c r="CP160" s="410"/>
      <c r="CQ160" s="410"/>
      <c r="CR160" s="410"/>
      <c r="CS160" s="410"/>
      <c r="CT160" s="410"/>
      <c r="CU160" s="410"/>
      <c r="CV160" s="410"/>
      <c r="CW160" s="410"/>
      <c r="CX160" s="410"/>
      <c r="CY160" s="410"/>
      <c r="CZ160" s="410"/>
      <c r="DA160" s="410"/>
      <c r="DB160" s="410"/>
      <c r="DC160" s="410"/>
      <c r="DD160" s="410"/>
      <c r="DE160" s="410"/>
      <c r="DF160" s="410"/>
      <c r="DG160" s="410"/>
      <c r="DH160" s="410"/>
      <c r="DI160" s="410"/>
      <c r="DJ160" s="410"/>
      <c r="DK160" s="410"/>
      <c r="DL160" s="410"/>
      <c r="DM160" s="410"/>
      <c r="DN160" s="410"/>
      <c r="DO160" s="410"/>
      <c r="DP160" s="410"/>
      <c r="DQ160" s="410"/>
      <c r="DR160" s="410"/>
      <c r="DS160" s="410"/>
      <c r="DT160" s="410"/>
      <c r="DU160" s="410"/>
      <c r="DV160" s="410"/>
      <c r="DW160" s="410"/>
      <c r="DX160" s="410"/>
      <c r="DY160" s="410"/>
      <c r="DZ160" s="410"/>
      <c r="EA160" s="410"/>
      <c r="EB160" s="410"/>
      <c r="EC160" s="410"/>
      <c r="ED160" s="410"/>
      <c r="EE160" s="410"/>
      <c r="EF160" s="410"/>
      <c r="EG160" s="410"/>
      <c r="EH160" s="410"/>
      <c r="EI160" s="410"/>
      <c r="EJ160" s="410"/>
      <c r="EK160" s="410"/>
      <c r="EL160" s="410"/>
      <c r="EM160" s="410"/>
      <c r="EN160" s="410"/>
      <c r="EO160" s="410"/>
      <c r="EP160" s="410"/>
      <c r="EQ160" s="410"/>
      <c r="ER160" s="410"/>
      <c r="ES160" s="410"/>
      <c r="ET160" s="410"/>
      <c r="EU160" s="410"/>
      <c r="EV160" s="410"/>
      <c r="EW160" s="410"/>
      <c r="EX160" s="410"/>
      <c r="EY160" s="410"/>
      <c r="EZ160" s="410"/>
      <c r="FA160" s="410"/>
      <c r="FB160" s="410"/>
      <c r="FC160" s="410"/>
      <c r="FD160" s="410"/>
      <c r="FE160" s="410"/>
      <c r="FF160" s="410"/>
      <c r="FG160" s="410"/>
      <c r="FH160" s="410"/>
      <c r="FI160" s="410"/>
      <c r="FJ160" s="410"/>
      <c r="FK160" s="410"/>
      <c r="FL160" s="410"/>
      <c r="FM160" s="410"/>
      <c r="FN160" s="410"/>
      <c r="FO160" s="410"/>
      <c r="FP160" s="410"/>
      <c r="FQ160" s="410"/>
      <c r="FR160" s="410"/>
      <c r="FS160" s="410"/>
      <c r="FT160" s="410"/>
      <c r="FU160" s="410"/>
      <c r="FV160" s="410"/>
      <c r="FW160" s="410"/>
      <c r="FX160" s="410"/>
      <c r="FY160" s="410"/>
      <c r="FZ160" s="410"/>
      <c r="GA160" s="410"/>
      <c r="GB160" s="410"/>
      <c r="GC160" s="410"/>
      <c r="GD160" s="410"/>
      <c r="GE160" s="410"/>
      <c r="GF160" s="410"/>
      <c r="GG160" s="410"/>
      <c r="GH160" s="410"/>
      <c r="GI160" s="410"/>
      <c r="GJ160" s="410"/>
      <c r="GK160" s="410"/>
      <c r="GL160" s="410"/>
      <c r="GM160" s="410"/>
      <c r="GN160" s="410"/>
      <c r="GO160" s="410"/>
      <c r="GP160" s="410"/>
      <c r="GQ160" s="410"/>
      <c r="GR160" s="410"/>
      <c r="GS160" s="410"/>
      <c r="GT160" s="410"/>
      <c r="GU160" s="410"/>
      <c r="GV160" s="410"/>
      <c r="GW160" s="410"/>
      <c r="GX160" s="410"/>
      <c r="GY160" s="410"/>
      <c r="GZ160" s="410"/>
      <c r="HA160" s="410"/>
      <c r="HB160" s="410"/>
      <c r="HC160" s="410"/>
      <c r="HD160" s="410"/>
      <c r="HE160" s="410"/>
      <c r="HF160" s="410"/>
      <c r="HG160" s="410"/>
      <c r="HH160" s="410"/>
      <c r="HI160" s="410"/>
      <c r="HJ160" s="410"/>
      <c r="HK160" s="410"/>
      <c r="HL160" s="410"/>
      <c r="HM160" s="410"/>
      <c r="HN160" s="410"/>
      <c r="HO160" s="410"/>
      <c r="HP160" s="410"/>
      <c r="HQ160" s="410"/>
      <c r="HR160" s="410"/>
      <c r="HS160" s="410"/>
      <c r="HT160" s="410"/>
      <c r="HU160" s="410"/>
      <c r="HV160" s="410"/>
      <c r="HW160" s="410"/>
      <c r="HX160" s="410"/>
      <c r="HY160" s="410"/>
      <c r="HZ160" s="410"/>
      <c r="IA160" s="410"/>
      <c r="IB160" s="410"/>
      <c r="IC160" s="410"/>
      <c r="ID160" s="410"/>
      <c r="IE160" s="410"/>
      <c r="IF160" s="410"/>
      <c r="IG160" s="410"/>
      <c r="IH160" s="410"/>
      <c r="II160" s="410"/>
      <c r="IJ160" s="410"/>
      <c r="IK160" s="410"/>
      <c r="IL160" s="410"/>
      <c r="IM160" s="410"/>
      <c r="IN160" s="410"/>
      <c r="IO160" s="410"/>
      <c r="IP160" s="410"/>
      <c r="IQ160" s="410"/>
      <c r="IR160" s="410"/>
      <c r="IS160" s="410"/>
      <c r="IT160" s="410"/>
      <c r="IU160" s="410"/>
      <c r="IV160" s="410"/>
    </row>
    <row r="161" spans="1:256" s="2" customFormat="1" ht="12.75" hidden="1" customHeight="1" outlineLevel="2">
      <c r="A161" s="14"/>
      <c r="B161" s="14"/>
      <c r="C161" s="27"/>
      <c r="D161" s="413"/>
      <c r="E161" s="261">
        <v>6</v>
      </c>
      <c r="F161" s="372"/>
      <c r="G161" s="269"/>
      <c r="H161" s="271"/>
      <c r="I161" s="271"/>
      <c r="J161" s="271"/>
      <c r="K161" s="271"/>
      <c r="L161" s="270"/>
      <c r="M161" s="155">
        <f>IF(A7stdlife="n/a","n/a",IF(M$3&gt;(A7stdlife+$E161),(Input!$L$217*(1+rvanilla)^0.5)-SUM($L161:L161),(Input!$L$217*(1+rvanilla)^0.5)/A7stdlife))</f>
        <v>0</v>
      </c>
      <c r="N161" s="155">
        <f>IF(A7stdlife="n/a","n/a",IF(N$3&gt;(A7stdlife+$E161),(Input!$L$217*(1+rvanilla)^0.5)-SUM($L161:M161),(Input!$L$217*(1+rvanilla)^0.5)/A7stdlife))</f>
        <v>0</v>
      </c>
      <c r="O161" s="155">
        <f>IF(A7stdlife="n/a","n/a",IF(O$3&gt;(A7stdlife+$E161),(Input!$L$217*(1+rvanilla)^0.5)-SUM($L161:N161),(Input!$L$217*(1+rvanilla)^0.5)/A7stdlife))</f>
        <v>0</v>
      </c>
      <c r="P161" s="155">
        <f>IF(A7stdlife="n/a","n/a",IF(P$3&gt;(A7stdlife+$E161),(Input!$L$217*(1+rvanilla)^0.5)-SUM($L161:O161),(Input!$L$217*(1+rvanilla)^0.5)/A7stdlife))</f>
        <v>0</v>
      </c>
      <c r="Q161" s="155">
        <f>IF(A7stdlife="n/a","n/a",IF(Q$3&gt;(A7stdlife+$E161),(Input!$L$217*(1+rvanilla)^0.5)-SUM($L161:P161),(Input!$L$217*(1+rvanilla)^0.5)/A7stdlife))</f>
        <v>0</v>
      </c>
      <c r="R161" s="155">
        <f>IF(A7stdlife="n/a","n/a",IF(R$3&gt;(A7stdlife+$E161),(Input!$L$217*(1+rvanilla)^0.5)-SUM($L161:Q161),(Input!$L$217*(1+rvanilla)^0.5)/A7stdlife))</f>
        <v>0</v>
      </c>
      <c r="S161" s="155">
        <f>IF(A7stdlife="n/a","n/a",IF(S$3&gt;(A7stdlife+$E161),(Input!$L$217*(1+rvanilla)^0.5)-SUM($L161:R161),(Input!$L$217*(1+rvanilla)^0.5)/A7stdlife))</f>
        <v>0</v>
      </c>
      <c r="T161" s="155">
        <f>IF(A7stdlife="n/a","n/a",IF(T$3&gt;(A7stdlife+$E161),(Input!$L$217*(1+rvanilla)^0.5)-SUM($L161:S161),(Input!$L$217*(1+rvanilla)^0.5)/A7stdlife))</f>
        <v>0</v>
      </c>
      <c r="U161" s="155">
        <f>IF(A7stdlife="n/a","n/a",IF(U$3&gt;(A7stdlife+$E161),(Input!$L$217*(1+rvanilla)^0.5)-SUM($L161:T161),(Input!$L$217*(1+rvanilla)^0.5)/A7stdlife))</f>
        <v>0</v>
      </c>
      <c r="V161" s="155">
        <f>IF(A7stdlife="n/a","n/a",IF(V$3&gt;(A7stdlife+$E161),(Input!$L$217*(1+rvanilla)^0.5)-SUM($L161:U161),(Input!$L$217*(1+rvanilla)^0.5)/A7stdlife))</f>
        <v>0</v>
      </c>
      <c r="W161" s="155">
        <f>IF(A7stdlife="n/a","n/a",IF(W$3&gt;(A7stdlife+$E161),(Input!$L$217*(1+rvanilla)^0.5)-SUM($L161:V161),(Input!$L$217*(1+rvanilla)^0.5)/A7stdlife))</f>
        <v>0</v>
      </c>
      <c r="X161" s="155">
        <f>IF(A7stdlife="n/a","n/a",IF(X$3&gt;(A7stdlife+$E161),(Input!$L$217*(1+rvanilla)^0.5)-SUM($L161:W161),(Input!$L$217*(1+rvanilla)^0.5)/A7stdlife))</f>
        <v>0</v>
      </c>
      <c r="Y161" s="155">
        <f>IF(A7stdlife="n/a","n/a",IF(Y$3&gt;(A7stdlife+$E161),(Input!$L$217*(1+rvanilla)^0.5)-SUM($L161:X161),(Input!$L$217*(1+rvanilla)^0.5)/A7stdlife))</f>
        <v>0</v>
      </c>
      <c r="Z161" s="155">
        <f>IF(A7stdlife="n/a","n/a",IF(Z$3&gt;(A7stdlife+$E161),(Input!$L$217*(1+rvanilla)^0.5)-SUM($L161:Y161),(Input!$L$217*(1+rvanilla)^0.5)/A7stdlife))</f>
        <v>0</v>
      </c>
      <c r="AA161" s="155">
        <f>IF(A7stdlife="n/a","n/a",IF(AA$3&gt;(A7stdlife+$E161),(Input!$L$217*(1+rvanilla)^0.5)-SUM($L161:Z161),(Input!$L$217*(1+rvanilla)^0.5)/A7stdlife))</f>
        <v>0</v>
      </c>
      <c r="AB161" s="155">
        <f>IF(A7stdlife="n/a","n/a",IF(AB$3&gt;(A7stdlife+$E161),(Input!$L$217*(1+rvanilla)^0.5)-SUM($L161:AA161),(Input!$L$217*(1+rvanilla)^0.5)/A7stdlife))</f>
        <v>0</v>
      </c>
      <c r="AC161" s="155">
        <f>IF(A7stdlife="n/a","n/a",IF(AC$3&gt;(A7stdlife+$E161),(Input!$L$217*(1+rvanilla)^0.5)-SUM($L161:AB161),(Input!$L$217*(1+rvanilla)^0.5)/A7stdlife))</f>
        <v>0</v>
      </c>
      <c r="AD161" s="155">
        <f>IF(A7stdlife="n/a","n/a",IF(AD$3&gt;(A7stdlife+$E161),(Input!$L$217*(1+rvanilla)^0.5)-SUM($L161:AC161),(Input!$L$217*(1+rvanilla)^0.5)/A7stdlife))</f>
        <v>0</v>
      </c>
      <c r="AE161" s="155">
        <f>IF(A7stdlife="n/a","n/a",IF(AE$3&gt;(A7stdlife+$E161),(Input!$L$217*(1+rvanilla)^0.5)-SUM($L161:AD161),(Input!$L$217*(1+rvanilla)^0.5)/A7stdlife))</f>
        <v>0</v>
      </c>
      <c r="AF161" s="155">
        <f>IF(A7stdlife="n/a","n/a",IF(AF$3&gt;(A7stdlife+$E161),(Input!$L$217*(1+rvanilla)^0.5)-SUM($L161:AE161),(Input!$L$217*(1+rvanilla)^0.5)/A7stdlife))</f>
        <v>0</v>
      </c>
      <c r="AG161" s="155">
        <f>IF(A7stdlife="n/a","n/a",IF(AG$3&gt;(A7stdlife+$E161),(Input!$L$217*(1+rvanilla)^0.5)-SUM($L161:AF161),(Input!$L$217*(1+rvanilla)^0.5)/A7stdlife))</f>
        <v>0</v>
      </c>
      <c r="AH161" s="155">
        <f>IF(A7stdlife="n/a","n/a",IF(AH$3&gt;(A7stdlife+$E161),(Input!$L$217*(1+rvanilla)^0.5)-SUM($L161:AG161),(Input!$L$217*(1+rvanilla)^0.5)/A7stdlife))</f>
        <v>0</v>
      </c>
      <c r="AI161" s="155">
        <f>IF(A7stdlife="n/a","n/a",IF(AI$3&gt;(A7stdlife+$E161),(Input!$L$217*(1+rvanilla)^0.5)-SUM($L161:AH161),(Input!$L$217*(1+rvanilla)^0.5)/A7stdlife))</f>
        <v>0</v>
      </c>
      <c r="AJ161" s="155">
        <f>IF(A7stdlife="n/a","n/a",IF(AJ$3&gt;(A7stdlife+$E161),(Input!$L$217*(1+rvanilla)^0.5)-SUM($L161:AI161),(Input!$L$217*(1+rvanilla)^0.5)/A7stdlife))</f>
        <v>0</v>
      </c>
      <c r="AK161" s="155">
        <f>IF(A7stdlife="n/a","n/a",IF(AK$3&gt;(A7stdlife+$E161),(Input!$L$217*(1+rvanilla)^0.5)-SUM($L161:AJ161),(Input!$L$217*(1+rvanilla)^0.5)/A7stdlife))</f>
        <v>0</v>
      </c>
      <c r="AL161" s="155">
        <f>IF(A7stdlife="n/a","n/a",IF(AL$3&gt;(A7stdlife+$E161),(Input!$L$217*(1+rvanilla)^0.5)-SUM($L161:AK161),(Input!$L$217*(1+rvanilla)^0.5)/A7stdlife))</f>
        <v>0</v>
      </c>
      <c r="AM161" s="155">
        <f>IF(A7stdlife="n/a","n/a",IF(AM$3&gt;(A7stdlife+$E161),(Input!$L$217*(1+rvanilla)^0.5)-SUM($L161:AL161),(Input!$L$217*(1+rvanilla)^0.5)/A7stdlife))</f>
        <v>0</v>
      </c>
      <c r="AN161" s="155">
        <f>IF(A7stdlife="n/a","n/a",IF(AN$3&gt;(A7stdlife+$E161),(Input!$L$217*(1+rvanilla)^0.5)-SUM($L161:AM161),(Input!$L$217*(1+rvanilla)^0.5)/A7stdlife))</f>
        <v>0</v>
      </c>
      <c r="AO161" s="155">
        <f>IF(A7stdlife="n/a","n/a",IF(AO$3&gt;(A7stdlife+$E161),(Input!$L$217*(1+rvanilla)^0.5)-SUM($L161:AN161),(Input!$L$217*(1+rvanilla)^0.5)/A7stdlife))</f>
        <v>0</v>
      </c>
      <c r="AP161" s="155">
        <f>IF(A7stdlife="n/a","n/a",IF(AP$3&gt;(A7stdlife+$E161),(Input!$L$217*(1+rvanilla)^0.5)-SUM($L161:AO161),(Input!$L$217*(1+rvanilla)^0.5)/A7stdlife))</f>
        <v>0</v>
      </c>
      <c r="AQ161" s="155">
        <f>IF(A7stdlife="n/a","n/a",IF(AQ$3&gt;(A7stdlife+$E161),(Input!$L$217*(1+rvanilla)^0.5)-SUM($L161:AP161),(Input!$L$217*(1+rvanilla)^0.5)/A7stdlife))</f>
        <v>0</v>
      </c>
      <c r="AR161" s="155">
        <f>IF(A7stdlife="n/a","n/a",IF(AR$3&gt;(A7stdlife+$E161),(Input!$L$217*(1+rvanilla)^0.5)-SUM($L161:AQ161),(Input!$L$217*(1+rvanilla)^0.5)/A7stdlife))</f>
        <v>0</v>
      </c>
      <c r="AS161" s="155">
        <f>IF(A7stdlife="n/a","n/a",IF(AS$3&gt;(A7stdlife+$E161),(Input!$L$217*(1+rvanilla)^0.5)-SUM($L161:AR161),(Input!$L$217*(1+rvanilla)^0.5)/A7stdlife))</f>
        <v>0</v>
      </c>
      <c r="AT161" s="155">
        <f>IF(A7stdlife="n/a","n/a",IF(AT$3&gt;(A7stdlife+$E161),(Input!$L$217*(1+rvanilla)^0.5)-SUM($L161:AS161),(Input!$L$217*(1+rvanilla)^0.5)/A7stdlife))</f>
        <v>0</v>
      </c>
      <c r="AU161" s="155">
        <f>IF(A7stdlife="n/a","n/a",IF(AU$3&gt;(A7stdlife+$E161),(Input!$L$217*(1+rvanilla)^0.5)-SUM($L161:AT161),(Input!$L$217*(1+rvanilla)^0.5)/A7stdlife))</f>
        <v>0</v>
      </c>
      <c r="AV161" s="155">
        <f>IF(A7stdlife="n/a","n/a",IF(AV$3&gt;(A7stdlife+$E161),(Input!$L$217*(1+rvanilla)^0.5)-SUM($L161:AU161),(Input!$L$217*(1+rvanilla)^0.5)/A7stdlife))</f>
        <v>0</v>
      </c>
      <c r="AW161" s="155">
        <f>IF(A7stdlife="n/a","n/a",IF(AW$3&gt;(A7stdlife+$E161),(Input!$L$217*(1+rvanilla)^0.5)-SUM($L161:AV161),(Input!$L$217*(1+rvanilla)^0.5)/A7stdlife))</f>
        <v>0</v>
      </c>
      <c r="AX161" s="155">
        <f>IF(A7stdlife="n/a","n/a",IF(AX$3&gt;(A7stdlife+$E161),(Input!$L$217*(1+rvanilla)^0.5)-SUM($L161:AW161),(Input!$L$217*(1+rvanilla)^0.5)/A7stdlife))</f>
        <v>0</v>
      </c>
      <c r="AY161" s="155">
        <f>IF(A7stdlife="n/a","n/a",IF(AY$3&gt;(A7stdlife+$E161),(Input!$L$217*(1+rvanilla)^0.5)-SUM($L161:AX161),(Input!$L$217*(1+rvanilla)^0.5)/A7stdlife))</f>
        <v>0</v>
      </c>
      <c r="AZ161" s="155">
        <f>IF(A7stdlife="n/a","n/a",IF(AZ$3&gt;(A7stdlife+$E161),(Input!$L$217*(1+rvanilla)^0.5)-SUM($L161:AY161),(Input!$L$217*(1+rvanilla)^0.5)/A7stdlife))</f>
        <v>0</v>
      </c>
      <c r="BA161" s="155">
        <f>IF(A7stdlife="n/a","n/a",IF(BA$3&gt;(A7stdlife+$E161),(Input!$L$217*(1+rvanilla)^0.5)-SUM($L161:AZ161),(Input!$L$217*(1+rvanilla)^0.5)/A7stdlife))</f>
        <v>0</v>
      </c>
      <c r="BB161" s="155">
        <f>IF(A7stdlife="n/a","n/a",IF(BB$3&gt;(A7stdlife+$E161),(Input!$L$217*(1+rvanilla)^0.5)-SUM($L161:BA161),(Input!$L$217*(1+rvanilla)^0.5)/A7stdlife))</f>
        <v>0</v>
      </c>
      <c r="BC161" s="155">
        <f>IF(A7stdlife="n/a","n/a",IF(BC$3&gt;(A7stdlife+$E161),(Input!$L$217*(1+rvanilla)^0.5)-SUM($L161:BB161),(Input!$L$217*(1+rvanilla)^0.5)/A7stdlife))</f>
        <v>0</v>
      </c>
      <c r="BD161" s="155">
        <f>IF(A7stdlife="n/a","n/a",IF(BD$3&gt;(A7stdlife+$E161),(Input!$L$217*(1+rvanilla)^0.5)-SUM($L161:BC161),(Input!$L$217*(1+rvanilla)^0.5)/A7stdlife))</f>
        <v>0</v>
      </c>
      <c r="BE161" s="155">
        <f>IF(A7stdlife="n/a","n/a",IF(BE$3&gt;(A7stdlife+$E161),(Input!$L$217*(1+rvanilla)^0.5)-SUM($L161:BD161),(Input!$L$217*(1+rvanilla)^0.5)/A7stdlife))</f>
        <v>0</v>
      </c>
      <c r="BF161" s="155">
        <f>IF(A7stdlife="n/a","n/a",IF(BF$3&gt;(A7stdlife+$E161),(Input!$L$217*(1+rvanilla)^0.5)-SUM($L161:BE161),(Input!$L$217*(1+rvanilla)^0.5)/A7stdlife))</f>
        <v>0</v>
      </c>
      <c r="BG161" s="155">
        <f>IF(A7stdlife="n/a","n/a",IF(BG$3&gt;(A7stdlife+$E161),(Input!$L$217*(1+rvanilla)^0.5)-SUM($L161:BF161),(Input!$L$217*(1+rvanilla)^0.5)/A7stdlife))</f>
        <v>0</v>
      </c>
      <c r="BH161" s="155">
        <f>IF(A7stdlife="n/a","n/a",IF(BH$3&gt;(A7stdlife+$E161),(Input!$L$217*(1+rvanilla)^0.5)-SUM($L161:BG161),(Input!$L$217*(1+rvanilla)^0.5)/A7stdlife))</f>
        <v>0</v>
      </c>
      <c r="BI161" s="155">
        <f>IF(A7stdlife="n/a","n/a",IF(BI$3&gt;(A7stdlife+$E161),(Input!$L$217*(1+rvanilla)^0.5)-SUM($L161:BH161),(Input!$L$217*(1+rvanilla)^0.5)/A7stdlife))</f>
        <v>0</v>
      </c>
      <c r="BJ161" s="14"/>
      <c r="BK161" s="14"/>
      <c r="BL161" s="14"/>
      <c r="BM161" s="14"/>
      <c r="BN161" s="14"/>
      <c r="BO161" s="14"/>
      <c r="BP161" s="14"/>
      <c r="BQ161" s="14"/>
      <c r="BR161" s="14"/>
      <c r="BS161" s="14"/>
      <c r="BT161" s="14"/>
      <c r="BU161" s="14"/>
      <c r="BV161" s="14"/>
      <c r="BW161" s="14"/>
      <c r="BX161" s="14"/>
      <c r="BY161" s="14"/>
      <c r="BZ161" s="14"/>
      <c r="CA161" s="410"/>
      <c r="CB161" s="410"/>
      <c r="CC161" s="410"/>
      <c r="CD161" s="410"/>
      <c r="CE161" s="410"/>
      <c r="CF161" s="410"/>
      <c r="CG161" s="410"/>
      <c r="CH161" s="410"/>
      <c r="CI161" s="410"/>
      <c r="CJ161" s="410"/>
      <c r="CK161" s="410"/>
      <c r="CL161" s="410"/>
      <c r="CM161" s="410"/>
      <c r="CN161" s="410"/>
      <c r="CO161" s="410"/>
      <c r="CP161" s="410"/>
      <c r="CQ161" s="410"/>
      <c r="CR161" s="410"/>
      <c r="CS161" s="410"/>
      <c r="CT161" s="410"/>
      <c r="CU161" s="410"/>
      <c r="CV161" s="410"/>
      <c r="CW161" s="410"/>
      <c r="CX161" s="410"/>
      <c r="CY161" s="410"/>
      <c r="CZ161" s="410"/>
      <c r="DA161" s="410"/>
      <c r="DB161" s="410"/>
      <c r="DC161" s="410"/>
      <c r="DD161" s="410"/>
      <c r="DE161" s="410"/>
      <c r="DF161" s="410"/>
      <c r="DG161" s="410"/>
      <c r="DH161" s="410"/>
      <c r="DI161" s="410"/>
      <c r="DJ161" s="410"/>
      <c r="DK161" s="410"/>
      <c r="DL161" s="410"/>
      <c r="DM161" s="410"/>
      <c r="DN161" s="410"/>
      <c r="DO161" s="410"/>
      <c r="DP161" s="410"/>
      <c r="DQ161" s="410"/>
      <c r="DR161" s="410"/>
      <c r="DS161" s="410"/>
      <c r="DT161" s="410"/>
      <c r="DU161" s="410"/>
      <c r="DV161" s="410"/>
      <c r="DW161" s="410"/>
      <c r="DX161" s="410"/>
      <c r="DY161" s="410"/>
      <c r="DZ161" s="410"/>
      <c r="EA161" s="410"/>
      <c r="EB161" s="410"/>
      <c r="EC161" s="410"/>
      <c r="ED161" s="410"/>
      <c r="EE161" s="410"/>
      <c r="EF161" s="410"/>
      <c r="EG161" s="410"/>
      <c r="EH161" s="410"/>
      <c r="EI161" s="410"/>
      <c r="EJ161" s="410"/>
      <c r="EK161" s="410"/>
      <c r="EL161" s="410"/>
      <c r="EM161" s="410"/>
      <c r="EN161" s="410"/>
      <c r="EO161" s="410"/>
      <c r="EP161" s="410"/>
      <c r="EQ161" s="410"/>
      <c r="ER161" s="410"/>
      <c r="ES161" s="410"/>
      <c r="ET161" s="410"/>
      <c r="EU161" s="410"/>
      <c r="EV161" s="410"/>
      <c r="EW161" s="410"/>
      <c r="EX161" s="410"/>
      <c r="EY161" s="410"/>
      <c r="EZ161" s="410"/>
      <c r="FA161" s="410"/>
      <c r="FB161" s="410"/>
      <c r="FC161" s="410"/>
      <c r="FD161" s="410"/>
      <c r="FE161" s="410"/>
      <c r="FF161" s="410"/>
      <c r="FG161" s="410"/>
      <c r="FH161" s="410"/>
      <c r="FI161" s="410"/>
      <c r="FJ161" s="410"/>
      <c r="FK161" s="410"/>
      <c r="FL161" s="410"/>
      <c r="FM161" s="410"/>
      <c r="FN161" s="410"/>
      <c r="FO161" s="410"/>
      <c r="FP161" s="410"/>
      <c r="FQ161" s="410"/>
      <c r="FR161" s="410"/>
      <c r="FS161" s="410"/>
      <c r="FT161" s="410"/>
      <c r="FU161" s="410"/>
      <c r="FV161" s="410"/>
      <c r="FW161" s="410"/>
      <c r="FX161" s="410"/>
      <c r="FY161" s="410"/>
      <c r="FZ161" s="410"/>
      <c r="GA161" s="410"/>
      <c r="GB161" s="410"/>
      <c r="GC161" s="410"/>
      <c r="GD161" s="410"/>
      <c r="GE161" s="410"/>
      <c r="GF161" s="410"/>
      <c r="GG161" s="410"/>
      <c r="GH161" s="410"/>
      <c r="GI161" s="410"/>
      <c r="GJ161" s="410"/>
      <c r="GK161" s="410"/>
      <c r="GL161" s="410"/>
      <c r="GM161" s="410"/>
      <c r="GN161" s="410"/>
      <c r="GO161" s="410"/>
      <c r="GP161" s="410"/>
      <c r="GQ161" s="410"/>
      <c r="GR161" s="410"/>
      <c r="GS161" s="410"/>
      <c r="GT161" s="410"/>
      <c r="GU161" s="410"/>
      <c r="GV161" s="410"/>
      <c r="GW161" s="410"/>
      <c r="GX161" s="410"/>
      <c r="GY161" s="410"/>
      <c r="GZ161" s="410"/>
      <c r="HA161" s="410"/>
      <c r="HB161" s="410"/>
      <c r="HC161" s="410"/>
      <c r="HD161" s="410"/>
      <c r="HE161" s="410"/>
      <c r="HF161" s="410"/>
      <c r="HG161" s="410"/>
      <c r="HH161" s="410"/>
      <c r="HI161" s="410"/>
      <c r="HJ161" s="410"/>
      <c r="HK161" s="410"/>
      <c r="HL161" s="410"/>
      <c r="HM161" s="410"/>
      <c r="HN161" s="410"/>
      <c r="HO161" s="410"/>
      <c r="HP161" s="410"/>
      <c r="HQ161" s="410"/>
      <c r="HR161" s="410"/>
      <c r="HS161" s="410"/>
      <c r="HT161" s="410"/>
      <c r="HU161" s="410"/>
      <c r="HV161" s="410"/>
      <c r="HW161" s="410"/>
      <c r="HX161" s="410"/>
      <c r="HY161" s="410"/>
      <c r="HZ161" s="410"/>
      <c r="IA161" s="410"/>
      <c r="IB161" s="410"/>
      <c r="IC161" s="410"/>
      <c r="ID161" s="410"/>
      <c r="IE161" s="410"/>
      <c r="IF161" s="410"/>
      <c r="IG161" s="410"/>
      <c r="IH161" s="410"/>
      <c r="II161" s="410"/>
      <c r="IJ161" s="410"/>
      <c r="IK161" s="410"/>
      <c r="IL161" s="410"/>
      <c r="IM161" s="410"/>
      <c r="IN161" s="410"/>
      <c r="IO161" s="410"/>
      <c r="IP161" s="410"/>
      <c r="IQ161" s="410"/>
      <c r="IR161" s="410"/>
      <c r="IS161" s="410"/>
      <c r="IT161" s="410"/>
      <c r="IU161" s="410"/>
      <c r="IV161" s="410"/>
    </row>
    <row r="162" spans="1:256" s="2" customFormat="1" ht="12.75" hidden="1" customHeight="1" outlineLevel="2">
      <c r="A162" s="14"/>
      <c r="B162" s="14"/>
      <c r="C162" s="27"/>
      <c r="D162" s="413"/>
      <c r="E162" s="261">
        <v>7</v>
      </c>
      <c r="F162" s="372"/>
      <c r="G162" s="269"/>
      <c r="H162" s="271"/>
      <c r="I162" s="271"/>
      <c r="J162" s="271"/>
      <c r="K162" s="271"/>
      <c r="L162" s="271"/>
      <c r="M162" s="270"/>
      <c r="N162" s="155">
        <f>IF(A7stdlife="n/a","n/a",IF(N$3&gt;(A7stdlife+$E162),(Input!$M$217*(1+rvanilla)^0.5)-SUM($M162:M162),(Input!$M$217*(1+rvanilla)^0.5)/A7stdlife))</f>
        <v>0</v>
      </c>
      <c r="O162" s="155">
        <f>IF(A7stdlife="n/a","n/a",IF(O$3&gt;(A7stdlife+$E162),(Input!$M$217*(1+rvanilla)^0.5)-SUM($M162:N162),(Input!$M$217*(1+rvanilla)^0.5)/A7stdlife))</f>
        <v>0</v>
      </c>
      <c r="P162" s="155">
        <f>IF(A7stdlife="n/a","n/a",IF(P$3&gt;(A7stdlife+$E162),(Input!$M$217*(1+rvanilla)^0.5)-SUM($M162:O162),(Input!$M$217*(1+rvanilla)^0.5)/A7stdlife))</f>
        <v>0</v>
      </c>
      <c r="Q162" s="155">
        <f>IF(A7stdlife="n/a","n/a",IF(Q$3&gt;(A7stdlife+$E162),(Input!$M$217*(1+rvanilla)^0.5)-SUM($M162:P162),(Input!$M$217*(1+rvanilla)^0.5)/A7stdlife))</f>
        <v>0</v>
      </c>
      <c r="R162" s="155">
        <f>IF(A7stdlife="n/a","n/a",IF(R$3&gt;(A7stdlife+$E162),(Input!$M$217*(1+rvanilla)^0.5)-SUM($M162:Q162),(Input!$M$217*(1+rvanilla)^0.5)/A7stdlife))</f>
        <v>0</v>
      </c>
      <c r="S162" s="155">
        <f>IF(A7stdlife="n/a","n/a",IF(S$3&gt;(A7stdlife+$E162),(Input!$M$217*(1+rvanilla)^0.5)-SUM($M162:R162),(Input!$M$217*(1+rvanilla)^0.5)/A7stdlife))</f>
        <v>0</v>
      </c>
      <c r="T162" s="155">
        <f>IF(A7stdlife="n/a","n/a",IF(T$3&gt;(A7stdlife+$E162),(Input!$M$217*(1+rvanilla)^0.5)-SUM($M162:S162),(Input!$M$217*(1+rvanilla)^0.5)/A7stdlife))</f>
        <v>0</v>
      </c>
      <c r="U162" s="155">
        <f>IF(A7stdlife="n/a","n/a",IF(U$3&gt;(A7stdlife+$E162),(Input!$M$217*(1+rvanilla)^0.5)-SUM($M162:T162),(Input!$M$217*(1+rvanilla)^0.5)/A7stdlife))</f>
        <v>0</v>
      </c>
      <c r="V162" s="155">
        <f>IF(A7stdlife="n/a","n/a",IF(V$3&gt;(A7stdlife+$E162),(Input!$M$217*(1+rvanilla)^0.5)-SUM($M162:U162),(Input!$M$217*(1+rvanilla)^0.5)/A7stdlife))</f>
        <v>0</v>
      </c>
      <c r="W162" s="155">
        <f>IF(A7stdlife="n/a","n/a",IF(W$3&gt;(A7stdlife+$E162),(Input!$M$217*(1+rvanilla)^0.5)-SUM($M162:V162),(Input!$M$217*(1+rvanilla)^0.5)/A7stdlife))</f>
        <v>0</v>
      </c>
      <c r="X162" s="155">
        <f>IF(A7stdlife="n/a","n/a",IF(X$3&gt;(A7stdlife+$E162),(Input!$M$217*(1+rvanilla)^0.5)-SUM($M162:W162),(Input!$M$217*(1+rvanilla)^0.5)/A7stdlife))</f>
        <v>0</v>
      </c>
      <c r="Y162" s="155">
        <f>IF(A7stdlife="n/a","n/a",IF(Y$3&gt;(A7stdlife+$E162),(Input!$M$217*(1+rvanilla)^0.5)-SUM($M162:X162),(Input!$M$217*(1+rvanilla)^0.5)/A7stdlife))</f>
        <v>0</v>
      </c>
      <c r="Z162" s="155">
        <f>IF(A7stdlife="n/a","n/a",IF(Z$3&gt;(A7stdlife+$E162),(Input!$M$217*(1+rvanilla)^0.5)-SUM($M162:Y162),(Input!$M$217*(1+rvanilla)^0.5)/A7stdlife))</f>
        <v>0</v>
      </c>
      <c r="AA162" s="155">
        <f>IF(A7stdlife="n/a","n/a",IF(AA$3&gt;(A7stdlife+$E162),(Input!$M$217*(1+rvanilla)^0.5)-SUM($M162:Z162),(Input!$M$217*(1+rvanilla)^0.5)/A7stdlife))</f>
        <v>0</v>
      </c>
      <c r="AB162" s="155">
        <f>IF(A7stdlife="n/a","n/a",IF(AB$3&gt;(A7stdlife+$E162),(Input!$M$217*(1+rvanilla)^0.5)-SUM($M162:AA162),(Input!$M$217*(1+rvanilla)^0.5)/A7stdlife))</f>
        <v>0</v>
      </c>
      <c r="AC162" s="155">
        <f>IF(A7stdlife="n/a","n/a",IF(AC$3&gt;(A7stdlife+$E162),(Input!$M$217*(1+rvanilla)^0.5)-SUM($M162:AB162),(Input!$M$217*(1+rvanilla)^0.5)/A7stdlife))</f>
        <v>0</v>
      </c>
      <c r="AD162" s="155">
        <f>IF(A7stdlife="n/a","n/a",IF(AD$3&gt;(A7stdlife+$E162),(Input!$M$217*(1+rvanilla)^0.5)-SUM($M162:AC162),(Input!$M$217*(1+rvanilla)^0.5)/A7stdlife))</f>
        <v>0</v>
      </c>
      <c r="AE162" s="155">
        <f>IF(A7stdlife="n/a","n/a",IF(AE$3&gt;(A7stdlife+$E162),(Input!$M$217*(1+rvanilla)^0.5)-SUM($M162:AD162),(Input!$M$217*(1+rvanilla)^0.5)/A7stdlife))</f>
        <v>0</v>
      </c>
      <c r="AF162" s="155">
        <f>IF(A7stdlife="n/a","n/a",IF(AF$3&gt;(A7stdlife+$E162),(Input!$M$217*(1+rvanilla)^0.5)-SUM($M162:AE162),(Input!$M$217*(1+rvanilla)^0.5)/A7stdlife))</f>
        <v>0</v>
      </c>
      <c r="AG162" s="155">
        <f>IF(A7stdlife="n/a","n/a",IF(AG$3&gt;(A7stdlife+$E162),(Input!$M$217*(1+rvanilla)^0.5)-SUM($M162:AF162),(Input!$M$217*(1+rvanilla)^0.5)/A7stdlife))</f>
        <v>0</v>
      </c>
      <c r="AH162" s="155">
        <f>IF(A7stdlife="n/a","n/a",IF(AH$3&gt;(A7stdlife+$E162),(Input!$M$217*(1+rvanilla)^0.5)-SUM($M162:AG162),(Input!$M$217*(1+rvanilla)^0.5)/A7stdlife))</f>
        <v>0</v>
      </c>
      <c r="AI162" s="155">
        <f>IF(A7stdlife="n/a","n/a",IF(AI$3&gt;(A7stdlife+$E162),(Input!$M$217*(1+rvanilla)^0.5)-SUM($M162:AH162),(Input!$M$217*(1+rvanilla)^0.5)/A7stdlife))</f>
        <v>0</v>
      </c>
      <c r="AJ162" s="155">
        <f>IF(A7stdlife="n/a","n/a",IF(AJ$3&gt;(A7stdlife+$E162),(Input!$M$217*(1+rvanilla)^0.5)-SUM($M162:AI162),(Input!$M$217*(1+rvanilla)^0.5)/A7stdlife))</f>
        <v>0</v>
      </c>
      <c r="AK162" s="155">
        <f>IF(A7stdlife="n/a","n/a",IF(AK$3&gt;(A7stdlife+$E162),(Input!$M$217*(1+rvanilla)^0.5)-SUM($M162:AJ162),(Input!$M$217*(1+rvanilla)^0.5)/A7stdlife))</f>
        <v>0</v>
      </c>
      <c r="AL162" s="155">
        <f>IF(A7stdlife="n/a","n/a",IF(AL$3&gt;(A7stdlife+$E162),(Input!$M$217*(1+rvanilla)^0.5)-SUM($M162:AK162),(Input!$M$217*(1+rvanilla)^0.5)/A7stdlife))</f>
        <v>0</v>
      </c>
      <c r="AM162" s="155">
        <f>IF(A7stdlife="n/a","n/a",IF(AM$3&gt;(A7stdlife+$E162),(Input!$M$217*(1+rvanilla)^0.5)-SUM($M162:AL162),(Input!$M$217*(1+rvanilla)^0.5)/A7stdlife))</f>
        <v>0</v>
      </c>
      <c r="AN162" s="155">
        <f>IF(A7stdlife="n/a","n/a",IF(AN$3&gt;(A7stdlife+$E162),(Input!$M$217*(1+rvanilla)^0.5)-SUM($M162:AM162),(Input!$M$217*(1+rvanilla)^0.5)/A7stdlife))</f>
        <v>0</v>
      </c>
      <c r="AO162" s="155">
        <f>IF(A7stdlife="n/a","n/a",IF(AO$3&gt;(A7stdlife+$E162),(Input!$M$217*(1+rvanilla)^0.5)-SUM($M162:AN162),(Input!$M$217*(1+rvanilla)^0.5)/A7stdlife))</f>
        <v>0</v>
      </c>
      <c r="AP162" s="155">
        <f>IF(A7stdlife="n/a","n/a",IF(AP$3&gt;(A7stdlife+$E162),(Input!$M$217*(1+rvanilla)^0.5)-SUM($M162:AO162),(Input!$M$217*(1+rvanilla)^0.5)/A7stdlife))</f>
        <v>0</v>
      </c>
      <c r="AQ162" s="155">
        <f>IF(A7stdlife="n/a","n/a",IF(AQ$3&gt;(A7stdlife+$E162),(Input!$M$217*(1+rvanilla)^0.5)-SUM($M162:AP162),(Input!$M$217*(1+rvanilla)^0.5)/A7stdlife))</f>
        <v>0</v>
      </c>
      <c r="AR162" s="155">
        <f>IF(A7stdlife="n/a","n/a",IF(AR$3&gt;(A7stdlife+$E162),(Input!$M$217*(1+rvanilla)^0.5)-SUM($M162:AQ162),(Input!$M$217*(1+rvanilla)^0.5)/A7stdlife))</f>
        <v>0</v>
      </c>
      <c r="AS162" s="155">
        <f>IF(A7stdlife="n/a","n/a",IF(AS$3&gt;(A7stdlife+$E162),(Input!$M$217*(1+rvanilla)^0.5)-SUM($M162:AR162),(Input!$M$217*(1+rvanilla)^0.5)/A7stdlife))</f>
        <v>0</v>
      </c>
      <c r="AT162" s="155">
        <f>IF(A7stdlife="n/a","n/a",IF(AT$3&gt;(A7stdlife+$E162),(Input!$M$217*(1+rvanilla)^0.5)-SUM($M162:AS162),(Input!$M$217*(1+rvanilla)^0.5)/A7stdlife))</f>
        <v>0</v>
      </c>
      <c r="AU162" s="155">
        <f>IF(A7stdlife="n/a","n/a",IF(AU$3&gt;(A7stdlife+$E162),(Input!$M$217*(1+rvanilla)^0.5)-SUM($M162:AT162),(Input!$M$217*(1+rvanilla)^0.5)/A7stdlife))</f>
        <v>0</v>
      </c>
      <c r="AV162" s="155">
        <f>IF(A7stdlife="n/a","n/a",IF(AV$3&gt;(A7stdlife+$E162),(Input!$M$217*(1+rvanilla)^0.5)-SUM($M162:AU162),(Input!$M$217*(1+rvanilla)^0.5)/A7stdlife))</f>
        <v>0</v>
      </c>
      <c r="AW162" s="155">
        <f>IF(A7stdlife="n/a","n/a",IF(AW$3&gt;(A7stdlife+$E162),(Input!$M$217*(1+rvanilla)^0.5)-SUM($M162:AV162),(Input!$M$217*(1+rvanilla)^0.5)/A7stdlife))</f>
        <v>0</v>
      </c>
      <c r="AX162" s="155">
        <f>IF(A7stdlife="n/a","n/a",IF(AX$3&gt;(A7stdlife+$E162),(Input!$M$217*(1+rvanilla)^0.5)-SUM($M162:AW162),(Input!$M$217*(1+rvanilla)^0.5)/A7stdlife))</f>
        <v>0</v>
      </c>
      <c r="AY162" s="155">
        <f>IF(A7stdlife="n/a","n/a",IF(AY$3&gt;(A7stdlife+$E162),(Input!$M$217*(1+rvanilla)^0.5)-SUM($M162:AX162),(Input!$M$217*(1+rvanilla)^0.5)/A7stdlife))</f>
        <v>0</v>
      </c>
      <c r="AZ162" s="155">
        <f>IF(A7stdlife="n/a","n/a",IF(AZ$3&gt;(A7stdlife+$E162),(Input!$M$217*(1+rvanilla)^0.5)-SUM($M162:AY162),(Input!$M$217*(1+rvanilla)^0.5)/A7stdlife))</f>
        <v>0</v>
      </c>
      <c r="BA162" s="155">
        <f>IF(A7stdlife="n/a","n/a",IF(BA$3&gt;(A7stdlife+$E162),(Input!$M$217*(1+rvanilla)^0.5)-SUM($M162:AZ162),(Input!$M$217*(1+rvanilla)^0.5)/A7stdlife))</f>
        <v>0</v>
      </c>
      <c r="BB162" s="155">
        <f>IF(A7stdlife="n/a","n/a",IF(BB$3&gt;(A7stdlife+$E162),(Input!$M$217*(1+rvanilla)^0.5)-SUM($M162:BA162),(Input!$M$217*(1+rvanilla)^0.5)/A7stdlife))</f>
        <v>0</v>
      </c>
      <c r="BC162" s="155">
        <f>IF(A7stdlife="n/a","n/a",IF(BC$3&gt;(A7stdlife+$E162),(Input!$M$217*(1+rvanilla)^0.5)-SUM($M162:BB162),(Input!$M$217*(1+rvanilla)^0.5)/A7stdlife))</f>
        <v>0</v>
      </c>
      <c r="BD162" s="155">
        <f>IF(A7stdlife="n/a","n/a",IF(BD$3&gt;(A7stdlife+$E162),(Input!$M$217*(1+rvanilla)^0.5)-SUM($M162:BC162),(Input!$M$217*(1+rvanilla)^0.5)/A7stdlife))</f>
        <v>0</v>
      </c>
      <c r="BE162" s="155">
        <f>IF(A7stdlife="n/a","n/a",IF(BE$3&gt;(A7stdlife+$E162),(Input!$M$217*(1+rvanilla)^0.5)-SUM($M162:BD162),(Input!$M$217*(1+rvanilla)^0.5)/A7stdlife))</f>
        <v>0</v>
      </c>
      <c r="BF162" s="155">
        <f>IF(A7stdlife="n/a","n/a",IF(BF$3&gt;(A7stdlife+$E162),(Input!$M$217*(1+rvanilla)^0.5)-SUM($M162:BE162),(Input!$M$217*(1+rvanilla)^0.5)/A7stdlife))</f>
        <v>0</v>
      </c>
      <c r="BG162" s="155">
        <f>IF(A7stdlife="n/a","n/a",IF(BG$3&gt;(A7stdlife+$E162),(Input!$M$217*(1+rvanilla)^0.5)-SUM($M162:BF162),(Input!$M$217*(1+rvanilla)^0.5)/A7stdlife))</f>
        <v>0</v>
      </c>
      <c r="BH162" s="155">
        <f>IF(A7stdlife="n/a","n/a",IF(BH$3&gt;(A7stdlife+$E162),(Input!$M$217*(1+rvanilla)^0.5)-SUM($M162:BG162),(Input!$M$217*(1+rvanilla)^0.5)/A7stdlife))</f>
        <v>0</v>
      </c>
      <c r="BI162" s="155">
        <f>IF(A7stdlife="n/a","n/a",IF(BI$3&gt;(A7stdlife+$E162),(Input!$M$217*(1+rvanilla)^0.5)-SUM($M162:BH162),(Input!$M$217*(1+rvanilla)^0.5)/A7stdlife))</f>
        <v>0</v>
      </c>
      <c r="BJ162" s="14"/>
      <c r="BK162" s="14"/>
      <c r="BL162" s="14"/>
      <c r="BM162" s="14"/>
      <c r="BN162" s="14"/>
      <c r="BO162" s="14"/>
      <c r="BP162" s="14"/>
      <c r="BQ162" s="14"/>
      <c r="BR162" s="14"/>
      <c r="BS162" s="14"/>
      <c r="BT162" s="14"/>
      <c r="BU162" s="14"/>
      <c r="BV162" s="14"/>
      <c r="BW162" s="14"/>
      <c r="BX162" s="14"/>
      <c r="BY162" s="14"/>
      <c r="BZ162" s="14"/>
      <c r="CA162" s="410"/>
      <c r="CB162" s="410"/>
      <c r="CC162" s="410"/>
      <c r="CD162" s="410"/>
      <c r="CE162" s="410"/>
      <c r="CF162" s="410"/>
      <c r="CG162" s="410"/>
      <c r="CH162" s="410"/>
      <c r="CI162" s="410"/>
      <c r="CJ162" s="410"/>
      <c r="CK162" s="410"/>
      <c r="CL162" s="410"/>
      <c r="CM162" s="410"/>
      <c r="CN162" s="410"/>
      <c r="CO162" s="410"/>
      <c r="CP162" s="410"/>
      <c r="CQ162" s="410"/>
      <c r="CR162" s="410"/>
      <c r="CS162" s="410"/>
      <c r="CT162" s="410"/>
      <c r="CU162" s="410"/>
      <c r="CV162" s="410"/>
      <c r="CW162" s="410"/>
      <c r="CX162" s="410"/>
      <c r="CY162" s="410"/>
      <c r="CZ162" s="410"/>
      <c r="DA162" s="410"/>
      <c r="DB162" s="410"/>
      <c r="DC162" s="410"/>
      <c r="DD162" s="410"/>
      <c r="DE162" s="410"/>
      <c r="DF162" s="410"/>
      <c r="DG162" s="410"/>
      <c r="DH162" s="410"/>
      <c r="DI162" s="410"/>
      <c r="DJ162" s="410"/>
      <c r="DK162" s="410"/>
      <c r="DL162" s="410"/>
      <c r="DM162" s="410"/>
      <c r="DN162" s="410"/>
      <c r="DO162" s="410"/>
      <c r="DP162" s="410"/>
      <c r="DQ162" s="410"/>
      <c r="DR162" s="410"/>
      <c r="DS162" s="410"/>
      <c r="DT162" s="410"/>
      <c r="DU162" s="410"/>
      <c r="DV162" s="410"/>
      <c r="DW162" s="410"/>
      <c r="DX162" s="410"/>
      <c r="DY162" s="410"/>
      <c r="DZ162" s="410"/>
      <c r="EA162" s="410"/>
      <c r="EB162" s="410"/>
      <c r="EC162" s="410"/>
      <c r="ED162" s="410"/>
      <c r="EE162" s="410"/>
      <c r="EF162" s="410"/>
      <c r="EG162" s="410"/>
      <c r="EH162" s="410"/>
      <c r="EI162" s="410"/>
      <c r="EJ162" s="410"/>
      <c r="EK162" s="410"/>
      <c r="EL162" s="410"/>
      <c r="EM162" s="410"/>
      <c r="EN162" s="410"/>
      <c r="EO162" s="410"/>
      <c r="EP162" s="410"/>
      <c r="EQ162" s="410"/>
      <c r="ER162" s="410"/>
      <c r="ES162" s="410"/>
      <c r="ET162" s="410"/>
      <c r="EU162" s="410"/>
      <c r="EV162" s="410"/>
      <c r="EW162" s="410"/>
      <c r="EX162" s="410"/>
      <c r="EY162" s="410"/>
      <c r="EZ162" s="410"/>
      <c r="FA162" s="410"/>
      <c r="FB162" s="410"/>
      <c r="FC162" s="410"/>
      <c r="FD162" s="410"/>
      <c r="FE162" s="410"/>
      <c r="FF162" s="410"/>
      <c r="FG162" s="410"/>
      <c r="FH162" s="410"/>
      <c r="FI162" s="410"/>
      <c r="FJ162" s="410"/>
      <c r="FK162" s="410"/>
      <c r="FL162" s="410"/>
      <c r="FM162" s="410"/>
      <c r="FN162" s="410"/>
      <c r="FO162" s="410"/>
      <c r="FP162" s="410"/>
      <c r="FQ162" s="410"/>
      <c r="FR162" s="410"/>
      <c r="FS162" s="410"/>
      <c r="FT162" s="410"/>
      <c r="FU162" s="410"/>
      <c r="FV162" s="410"/>
      <c r="FW162" s="410"/>
      <c r="FX162" s="410"/>
      <c r="FY162" s="410"/>
      <c r="FZ162" s="410"/>
      <c r="GA162" s="410"/>
      <c r="GB162" s="410"/>
      <c r="GC162" s="410"/>
      <c r="GD162" s="410"/>
      <c r="GE162" s="410"/>
      <c r="GF162" s="410"/>
      <c r="GG162" s="410"/>
      <c r="GH162" s="410"/>
      <c r="GI162" s="410"/>
      <c r="GJ162" s="410"/>
      <c r="GK162" s="410"/>
      <c r="GL162" s="410"/>
      <c r="GM162" s="410"/>
      <c r="GN162" s="410"/>
      <c r="GO162" s="410"/>
      <c r="GP162" s="410"/>
      <c r="GQ162" s="410"/>
      <c r="GR162" s="410"/>
      <c r="GS162" s="410"/>
      <c r="GT162" s="410"/>
      <c r="GU162" s="410"/>
      <c r="GV162" s="410"/>
      <c r="GW162" s="410"/>
      <c r="GX162" s="410"/>
      <c r="GY162" s="410"/>
      <c r="GZ162" s="410"/>
      <c r="HA162" s="410"/>
      <c r="HB162" s="410"/>
      <c r="HC162" s="410"/>
      <c r="HD162" s="410"/>
      <c r="HE162" s="410"/>
      <c r="HF162" s="410"/>
      <c r="HG162" s="410"/>
      <c r="HH162" s="410"/>
      <c r="HI162" s="410"/>
      <c r="HJ162" s="410"/>
      <c r="HK162" s="410"/>
      <c r="HL162" s="410"/>
      <c r="HM162" s="410"/>
      <c r="HN162" s="410"/>
      <c r="HO162" s="410"/>
      <c r="HP162" s="410"/>
      <c r="HQ162" s="410"/>
      <c r="HR162" s="410"/>
      <c r="HS162" s="410"/>
      <c r="HT162" s="410"/>
      <c r="HU162" s="410"/>
      <c r="HV162" s="410"/>
      <c r="HW162" s="410"/>
      <c r="HX162" s="410"/>
      <c r="HY162" s="410"/>
      <c r="HZ162" s="410"/>
      <c r="IA162" s="410"/>
      <c r="IB162" s="410"/>
      <c r="IC162" s="410"/>
      <c r="ID162" s="410"/>
      <c r="IE162" s="410"/>
      <c r="IF162" s="410"/>
      <c r="IG162" s="410"/>
      <c r="IH162" s="410"/>
      <c r="II162" s="410"/>
      <c r="IJ162" s="410"/>
      <c r="IK162" s="410"/>
      <c r="IL162" s="410"/>
      <c r="IM162" s="410"/>
      <c r="IN162" s="410"/>
      <c r="IO162" s="410"/>
      <c r="IP162" s="410"/>
      <c r="IQ162" s="410"/>
      <c r="IR162" s="410"/>
      <c r="IS162" s="410"/>
      <c r="IT162" s="410"/>
      <c r="IU162" s="410"/>
      <c r="IV162" s="410"/>
    </row>
    <row r="163" spans="1:256" s="2" customFormat="1" ht="12.75" hidden="1" customHeight="1" outlineLevel="2">
      <c r="A163" s="14"/>
      <c r="B163" s="14"/>
      <c r="C163" s="27"/>
      <c r="D163" s="413"/>
      <c r="E163" s="261">
        <v>8</v>
      </c>
      <c r="F163" s="372"/>
      <c r="G163" s="269"/>
      <c r="H163" s="271"/>
      <c r="I163" s="271"/>
      <c r="J163" s="271"/>
      <c r="K163" s="271"/>
      <c r="L163" s="271"/>
      <c r="M163" s="271"/>
      <c r="N163" s="270"/>
      <c r="O163" s="155">
        <f>IF(A7stdlife="n/a","n/a",IF(O$3&gt;(A7stdlife+$E163),(Input!$N$217*(1+rvanilla)^0.5)-SUM($N163:N163),(Input!$N$217*(1+rvanilla)^0.5)/A7stdlife))</f>
        <v>0</v>
      </c>
      <c r="P163" s="155">
        <f>IF(A7stdlife="n/a","n/a",IF(P$3&gt;(A7stdlife+$E163),(Input!$N$217*(1+rvanilla)^0.5)-SUM($N163:O163),(Input!$N$217*(1+rvanilla)^0.5)/A7stdlife))</f>
        <v>0</v>
      </c>
      <c r="Q163" s="155">
        <f>IF(A7stdlife="n/a","n/a",IF(Q$3&gt;(A7stdlife+$E163),(Input!$N$217*(1+rvanilla)^0.5)-SUM($N163:P163),(Input!$N$217*(1+rvanilla)^0.5)/A7stdlife))</f>
        <v>0</v>
      </c>
      <c r="R163" s="155">
        <f>IF(A7stdlife="n/a","n/a",IF(R$3&gt;(A7stdlife+$E163),(Input!$N$217*(1+rvanilla)^0.5)-SUM($N163:Q163),(Input!$N$217*(1+rvanilla)^0.5)/A7stdlife))</f>
        <v>0</v>
      </c>
      <c r="S163" s="155">
        <f>IF(A7stdlife="n/a","n/a",IF(S$3&gt;(A7stdlife+$E163),(Input!$N$217*(1+rvanilla)^0.5)-SUM($N163:R163),(Input!$N$217*(1+rvanilla)^0.5)/A7stdlife))</f>
        <v>0</v>
      </c>
      <c r="T163" s="155">
        <f>IF(A7stdlife="n/a","n/a",IF(T$3&gt;(A7stdlife+$E163),(Input!$N$217*(1+rvanilla)^0.5)-SUM($N163:S163),(Input!$N$217*(1+rvanilla)^0.5)/A7stdlife))</f>
        <v>0</v>
      </c>
      <c r="U163" s="155">
        <f>IF(A7stdlife="n/a","n/a",IF(U$3&gt;(A7stdlife+$E163),(Input!$N$217*(1+rvanilla)^0.5)-SUM($N163:T163),(Input!$N$217*(1+rvanilla)^0.5)/A7stdlife))</f>
        <v>0</v>
      </c>
      <c r="V163" s="155">
        <f>IF(A7stdlife="n/a","n/a",IF(V$3&gt;(A7stdlife+$E163),(Input!$N$217*(1+rvanilla)^0.5)-SUM($N163:U163),(Input!$N$217*(1+rvanilla)^0.5)/A7stdlife))</f>
        <v>0</v>
      </c>
      <c r="W163" s="155">
        <f>IF(A7stdlife="n/a","n/a",IF(W$3&gt;(A7stdlife+$E163),(Input!$N$217*(1+rvanilla)^0.5)-SUM($N163:V163),(Input!$N$217*(1+rvanilla)^0.5)/A7stdlife))</f>
        <v>0</v>
      </c>
      <c r="X163" s="155">
        <f>IF(A7stdlife="n/a","n/a",IF(X$3&gt;(A7stdlife+$E163),(Input!$N$217*(1+rvanilla)^0.5)-SUM($N163:W163),(Input!$N$217*(1+rvanilla)^0.5)/A7stdlife))</f>
        <v>0</v>
      </c>
      <c r="Y163" s="155">
        <f>IF(A7stdlife="n/a","n/a",IF(Y$3&gt;(A7stdlife+$E163),(Input!$N$217*(1+rvanilla)^0.5)-SUM($N163:X163),(Input!$N$217*(1+rvanilla)^0.5)/A7stdlife))</f>
        <v>0</v>
      </c>
      <c r="Z163" s="155">
        <f>IF(A7stdlife="n/a","n/a",IF(Z$3&gt;(A7stdlife+$E163),(Input!$N$217*(1+rvanilla)^0.5)-SUM($N163:Y163),(Input!$N$217*(1+rvanilla)^0.5)/A7stdlife))</f>
        <v>0</v>
      </c>
      <c r="AA163" s="155">
        <f>IF(A7stdlife="n/a","n/a",IF(AA$3&gt;(A7stdlife+$E163),(Input!$N$217*(1+rvanilla)^0.5)-SUM($N163:Z163),(Input!$N$217*(1+rvanilla)^0.5)/A7stdlife))</f>
        <v>0</v>
      </c>
      <c r="AB163" s="155">
        <f>IF(A7stdlife="n/a","n/a",IF(AB$3&gt;(A7stdlife+$E163),(Input!$N$217*(1+rvanilla)^0.5)-SUM($N163:AA163),(Input!$N$217*(1+rvanilla)^0.5)/A7stdlife))</f>
        <v>0</v>
      </c>
      <c r="AC163" s="155">
        <f>IF(A7stdlife="n/a","n/a",IF(AC$3&gt;(A7stdlife+$E163),(Input!$N$217*(1+rvanilla)^0.5)-SUM($N163:AB163),(Input!$N$217*(1+rvanilla)^0.5)/A7stdlife))</f>
        <v>0</v>
      </c>
      <c r="AD163" s="155">
        <f>IF(A7stdlife="n/a","n/a",IF(AD$3&gt;(A7stdlife+$E163),(Input!$N$217*(1+rvanilla)^0.5)-SUM($N163:AC163),(Input!$N$217*(1+rvanilla)^0.5)/A7stdlife))</f>
        <v>0</v>
      </c>
      <c r="AE163" s="155">
        <f>IF(A7stdlife="n/a","n/a",IF(AE$3&gt;(A7stdlife+$E163),(Input!$N$217*(1+rvanilla)^0.5)-SUM($N163:AD163),(Input!$N$217*(1+rvanilla)^0.5)/A7stdlife))</f>
        <v>0</v>
      </c>
      <c r="AF163" s="155">
        <f>IF(A7stdlife="n/a","n/a",IF(AF$3&gt;(A7stdlife+$E163),(Input!$N$217*(1+rvanilla)^0.5)-SUM($N163:AE163),(Input!$N$217*(1+rvanilla)^0.5)/A7stdlife))</f>
        <v>0</v>
      </c>
      <c r="AG163" s="155">
        <f>IF(A7stdlife="n/a","n/a",IF(AG$3&gt;(A7stdlife+$E163),(Input!$N$217*(1+rvanilla)^0.5)-SUM($N163:AF163),(Input!$N$217*(1+rvanilla)^0.5)/A7stdlife))</f>
        <v>0</v>
      </c>
      <c r="AH163" s="155">
        <f>IF(A7stdlife="n/a","n/a",IF(AH$3&gt;(A7stdlife+$E163),(Input!$N$217*(1+rvanilla)^0.5)-SUM($N163:AG163),(Input!$N$217*(1+rvanilla)^0.5)/A7stdlife))</f>
        <v>0</v>
      </c>
      <c r="AI163" s="155">
        <f>IF(A7stdlife="n/a","n/a",IF(AI$3&gt;(A7stdlife+$E163),(Input!$N$217*(1+rvanilla)^0.5)-SUM($N163:AH163),(Input!$N$217*(1+rvanilla)^0.5)/A7stdlife))</f>
        <v>0</v>
      </c>
      <c r="AJ163" s="155">
        <f>IF(A7stdlife="n/a","n/a",IF(AJ$3&gt;(A7stdlife+$E163),(Input!$N$217*(1+rvanilla)^0.5)-SUM($N163:AI163),(Input!$N$217*(1+rvanilla)^0.5)/A7stdlife))</f>
        <v>0</v>
      </c>
      <c r="AK163" s="155">
        <f>IF(A7stdlife="n/a","n/a",IF(AK$3&gt;(A7stdlife+$E163),(Input!$N$217*(1+rvanilla)^0.5)-SUM($N163:AJ163),(Input!$N$217*(1+rvanilla)^0.5)/A7stdlife))</f>
        <v>0</v>
      </c>
      <c r="AL163" s="155">
        <f>IF(A7stdlife="n/a","n/a",IF(AL$3&gt;(A7stdlife+$E163),(Input!$N$217*(1+rvanilla)^0.5)-SUM($N163:AK163),(Input!$N$217*(1+rvanilla)^0.5)/A7stdlife))</f>
        <v>0</v>
      </c>
      <c r="AM163" s="155">
        <f>IF(A7stdlife="n/a","n/a",IF(AM$3&gt;(A7stdlife+$E163),(Input!$N$217*(1+rvanilla)^0.5)-SUM($N163:AL163),(Input!$N$217*(1+rvanilla)^0.5)/A7stdlife))</f>
        <v>0</v>
      </c>
      <c r="AN163" s="155">
        <f>IF(A7stdlife="n/a","n/a",IF(AN$3&gt;(A7stdlife+$E163),(Input!$N$217*(1+rvanilla)^0.5)-SUM($N163:AM163),(Input!$N$217*(1+rvanilla)^0.5)/A7stdlife))</f>
        <v>0</v>
      </c>
      <c r="AO163" s="155">
        <f>IF(A7stdlife="n/a","n/a",IF(AO$3&gt;(A7stdlife+$E163),(Input!$N$217*(1+rvanilla)^0.5)-SUM($N163:AN163),(Input!$N$217*(1+rvanilla)^0.5)/A7stdlife))</f>
        <v>0</v>
      </c>
      <c r="AP163" s="155">
        <f>IF(A7stdlife="n/a","n/a",IF(AP$3&gt;(A7stdlife+$E163),(Input!$N$217*(1+rvanilla)^0.5)-SUM($N163:AO163),(Input!$N$217*(1+rvanilla)^0.5)/A7stdlife))</f>
        <v>0</v>
      </c>
      <c r="AQ163" s="155">
        <f>IF(A7stdlife="n/a","n/a",IF(AQ$3&gt;(A7stdlife+$E163),(Input!$N$217*(1+rvanilla)^0.5)-SUM($N163:AP163),(Input!$N$217*(1+rvanilla)^0.5)/A7stdlife))</f>
        <v>0</v>
      </c>
      <c r="AR163" s="155">
        <f>IF(A7stdlife="n/a","n/a",IF(AR$3&gt;(A7stdlife+$E163),(Input!$N$217*(1+rvanilla)^0.5)-SUM($N163:AQ163),(Input!$N$217*(1+rvanilla)^0.5)/A7stdlife))</f>
        <v>0</v>
      </c>
      <c r="AS163" s="155">
        <f>IF(A7stdlife="n/a","n/a",IF(AS$3&gt;(A7stdlife+$E163),(Input!$N$217*(1+rvanilla)^0.5)-SUM($N163:AR163),(Input!$N$217*(1+rvanilla)^0.5)/A7stdlife))</f>
        <v>0</v>
      </c>
      <c r="AT163" s="155">
        <f>IF(A7stdlife="n/a","n/a",IF(AT$3&gt;(A7stdlife+$E163),(Input!$N$217*(1+rvanilla)^0.5)-SUM($N163:AS163),(Input!$N$217*(1+rvanilla)^0.5)/A7stdlife))</f>
        <v>0</v>
      </c>
      <c r="AU163" s="155">
        <f>IF(A7stdlife="n/a","n/a",IF(AU$3&gt;(A7stdlife+$E163),(Input!$N$217*(1+rvanilla)^0.5)-SUM($N163:AT163),(Input!$N$217*(1+rvanilla)^0.5)/A7stdlife))</f>
        <v>0</v>
      </c>
      <c r="AV163" s="155">
        <f>IF(A7stdlife="n/a","n/a",IF(AV$3&gt;(A7stdlife+$E163),(Input!$N$217*(1+rvanilla)^0.5)-SUM($N163:AU163),(Input!$N$217*(1+rvanilla)^0.5)/A7stdlife))</f>
        <v>0</v>
      </c>
      <c r="AW163" s="155">
        <f>IF(A7stdlife="n/a","n/a",IF(AW$3&gt;(A7stdlife+$E163),(Input!$N$217*(1+rvanilla)^0.5)-SUM($N163:AV163),(Input!$N$217*(1+rvanilla)^0.5)/A7stdlife))</f>
        <v>0</v>
      </c>
      <c r="AX163" s="155">
        <f>IF(A7stdlife="n/a","n/a",IF(AX$3&gt;(A7stdlife+$E163),(Input!$N$217*(1+rvanilla)^0.5)-SUM($N163:AW163),(Input!$N$217*(1+rvanilla)^0.5)/A7stdlife))</f>
        <v>0</v>
      </c>
      <c r="AY163" s="155">
        <f>IF(A7stdlife="n/a","n/a",IF(AY$3&gt;(A7stdlife+$E163),(Input!$N$217*(1+rvanilla)^0.5)-SUM($N163:AX163),(Input!$N$217*(1+rvanilla)^0.5)/A7stdlife))</f>
        <v>0</v>
      </c>
      <c r="AZ163" s="155">
        <f>IF(A7stdlife="n/a","n/a",IF(AZ$3&gt;(A7stdlife+$E163),(Input!$N$217*(1+rvanilla)^0.5)-SUM($N163:AY163),(Input!$N$217*(1+rvanilla)^0.5)/A7stdlife))</f>
        <v>0</v>
      </c>
      <c r="BA163" s="155">
        <f>IF(A7stdlife="n/a","n/a",IF(BA$3&gt;(A7stdlife+$E163),(Input!$N$217*(1+rvanilla)^0.5)-SUM($N163:AZ163),(Input!$N$217*(1+rvanilla)^0.5)/A7stdlife))</f>
        <v>0</v>
      </c>
      <c r="BB163" s="155">
        <f>IF(A7stdlife="n/a","n/a",IF(BB$3&gt;(A7stdlife+$E163),(Input!$N$217*(1+rvanilla)^0.5)-SUM($N163:BA163),(Input!$N$217*(1+rvanilla)^0.5)/A7stdlife))</f>
        <v>0</v>
      </c>
      <c r="BC163" s="155">
        <f>IF(A7stdlife="n/a","n/a",IF(BC$3&gt;(A7stdlife+$E163),(Input!$N$217*(1+rvanilla)^0.5)-SUM($N163:BB163),(Input!$N$217*(1+rvanilla)^0.5)/A7stdlife))</f>
        <v>0</v>
      </c>
      <c r="BD163" s="155">
        <f>IF(A7stdlife="n/a","n/a",IF(BD$3&gt;(A7stdlife+$E163),(Input!$N$217*(1+rvanilla)^0.5)-SUM($N163:BC163),(Input!$N$217*(1+rvanilla)^0.5)/A7stdlife))</f>
        <v>0</v>
      </c>
      <c r="BE163" s="155">
        <f>IF(A7stdlife="n/a","n/a",IF(BE$3&gt;(A7stdlife+$E163),(Input!$N$217*(1+rvanilla)^0.5)-SUM($N163:BD163),(Input!$N$217*(1+rvanilla)^0.5)/A7stdlife))</f>
        <v>0</v>
      </c>
      <c r="BF163" s="155">
        <f>IF(A7stdlife="n/a","n/a",IF(BF$3&gt;(A7stdlife+$E163),(Input!$N$217*(1+rvanilla)^0.5)-SUM($N163:BE163),(Input!$N$217*(1+rvanilla)^0.5)/A7stdlife))</f>
        <v>0</v>
      </c>
      <c r="BG163" s="155">
        <f>IF(A7stdlife="n/a","n/a",IF(BG$3&gt;(A7stdlife+$E163),(Input!$N$217*(1+rvanilla)^0.5)-SUM($N163:BF163),(Input!$N$217*(1+rvanilla)^0.5)/A7stdlife))</f>
        <v>0</v>
      </c>
      <c r="BH163" s="155">
        <f>IF(A7stdlife="n/a","n/a",IF(BH$3&gt;(A7stdlife+$E163),(Input!$N$217*(1+rvanilla)^0.5)-SUM($N163:BG163),(Input!$N$217*(1+rvanilla)^0.5)/A7stdlife))</f>
        <v>0</v>
      </c>
      <c r="BI163" s="155">
        <f>IF(A7stdlife="n/a","n/a",IF(BI$3&gt;(A7stdlife+$E163),(Input!$N$217*(1+rvanilla)^0.5)-SUM($N163:BH163),(Input!$N$217*(1+rvanilla)^0.5)/A7stdlife))</f>
        <v>0</v>
      </c>
      <c r="BJ163" s="14"/>
      <c r="BK163" s="14"/>
      <c r="BL163" s="14"/>
      <c r="BM163" s="14"/>
      <c r="BN163" s="14"/>
      <c r="BO163" s="14"/>
      <c r="BP163" s="14"/>
      <c r="BQ163" s="14"/>
      <c r="BR163" s="14"/>
      <c r="BS163" s="14"/>
      <c r="BT163" s="14"/>
      <c r="BU163" s="14"/>
      <c r="BV163" s="14"/>
      <c r="BW163" s="14"/>
      <c r="BX163" s="14"/>
      <c r="BY163" s="14"/>
      <c r="BZ163" s="14"/>
      <c r="CA163" s="410"/>
      <c r="CB163" s="410"/>
      <c r="CC163" s="410"/>
      <c r="CD163" s="410"/>
      <c r="CE163" s="410"/>
      <c r="CF163" s="410"/>
      <c r="CG163" s="410"/>
      <c r="CH163" s="410"/>
      <c r="CI163" s="410"/>
      <c r="CJ163" s="410"/>
      <c r="CK163" s="410"/>
      <c r="CL163" s="410"/>
      <c r="CM163" s="410"/>
      <c r="CN163" s="410"/>
      <c r="CO163" s="410"/>
      <c r="CP163" s="410"/>
      <c r="CQ163" s="410"/>
      <c r="CR163" s="410"/>
      <c r="CS163" s="410"/>
      <c r="CT163" s="410"/>
      <c r="CU163" s="410"/>
      <c r="CV163" s="410"/>
      <c r="CW163" s="410"/>
      <c r="CX163" s="410"/>
      <c r="CY163" s="410"/>
      <c r="CZ163" s="410"/>
      <c r="DA163" s="410"/>
      <c r="DB163" s="410"/>
      <c r="DC163" s="410"/>
      <c r="DD163" s="410"/>
      <c r="DE163" s="410"/>
      <c r="DF163" s="410"/>
      <c r="DG163" s="410"/>
      <c r="DH163" s="410"/>
      <c r="DI163" s="410"/>
      <c r="DJ163" s="410"/>
      <c r="DK163" s="410"/>
      <c r="DL163" s="410"/>
      <c r="DM163" s="410"/>
      <c r="DN163" s="410"/>
      <c r="DO163" s="410"/>
      <c r="DP163" s="410"/>
      <c r="DQ163" s="410"/>
      <c r="DR163" s="410"/>
      <c r="DS163" s="410"/>
      <c r="DT163" s="410"/>
      <c r="DU163" s="410"/>
      <c r="DV163" s="410"/>
      <c r="DW163" s="410"/>
      <c r="DX163" s="410"/>
      <c r="DY163" s="410"/>
      <c r="DZ163" s="410"/>
      <c r="EA163" s="410"/>
      <c r="EB163" s="410"/>
      <c r="EC163" s="410"/>
      <c r="ED163" s="410"/>
      <c r="EE163" s="410"/>
      <c r="EF163" s="410"/>
      <c r="EG163" s="410"/>
      <c r="EH163" s="410"/>
      <c r="EI163" s="410"/>
      <c r="EJ163" s="410"/>
      <c r="EK163" s="410"/>
      <c r="EL163" s="410"/>
      <c r="EM163" s="410"/>
      <c r="EN163" s="410"/>
      <c r="EO163" s="410"/>
      <c r="EP163" s="410"/>
      <c r="EQ163" s="410"/>
      <c r="ER163" s="410"/>
      <c r="ES163" s="410"/>
      <c r="ET163" s="410"/>
      <c r="EU163" s="410"/>
      <c r="EV163" s="410"/>
      <c r="EW163" s="410"/>
      <c r="EX163" s="410"/>
      <c r="EY163" s="410"/>
      <c r="EZ163" s="410"/>
      <c r="FA163" s="410"/>
      <c r="FB163" s="410"/>
      <c r="FC163" s="410"/>
      <c r="FD163" s="410"/>
      <c r="FE163" s="410"/>
      <c r="FF163" s="410"/>
      <c r="FG163" s="410"/>
      <c r="FH163" s="410"/>
      <c r="FI163" s="410"/>
      <c r="FJ163" s="410"/>
      <c r="FK163" s="410"/>
      <c r="FL163" s="410"/>
      <c r="FM163" s="410"/>
      <c r="FN163" s="410"/>
      <c r="FO163" s="410"/>
      <c r="FP163" s="410"/>
      <c r="FQ163" s="410"/>
      <c r="FR163" s="410"/>
      <c r="FS163" s="410"/>
      <c r="FT163" s="410"/>
      <c r="FU163" s="410"/>
      <c r="FV163" s="410"/>
      <c r="FW163" s="410"/>
      <c r="FX163" s="410"/>
      <c r="FY163" s="410"/>
      <c r="FZ163" s="410"/>
      <c r="GA163" s="410"/>
      <c r="GB163" s="410"/>
      <c r="GC163" s="410"/>
      <c r="GD163" s="410"/>
      <c r="GE163" s="410"/>
      <c r="GF163" s="410"/>
      <c r="GG163" s="410"/>
      <c r="GH163" s="410"/>
      <c r="GI163" s="410"/>
      <c r="GJ163" s="410"/>
      <c r="GK163" s="410"/>
      <c r="GL163" s="410"/>
      <c r="GM163" s="410"/>
      <c r="GN163" s="410"/>
      <c r="GO163" s="410"/>
      <c r="GP163" s="410"/>
      <c r="GQ163" s="410"/>
      <c r="GR163" s="410"/>
      <c r="GS163" s="410"/>
      <c r="GT163" s="410"/>
      <c r="GU163" s="410"/>
      <c r="GV163" s="410"/>
      <c r="GW163" s="410"/>
      <c r="GX163" s="410"/>
      <c r="GY163" s="410"/>
      <c r="GZ163" s="410"/>
      <c r="HA163" s="410"/>
      <c r="HB163" s="410"/>
      <c r="HC163" s="410"/>
      <c r="HD163" s="410"/>
      <c r="HE163" s="410"/>
      <c r="HF163" s="410"/>
      <c r="HG163" s="410"/>
      <c r="HH163" s="410"/>
      <c r="HI163" s="410"/>
      <c r="HJ163" s="410"/>
      <c r="HK163" s="410"/>
      <c r="HL163" s="410"/>
      <c r="HM163" s="410"/>
      <c r="HN163" s="410"/>
      <c r="HO163" s="410"/>
      <c r="HP163" s="410"/>
      <c r="HQ163" s="410"/>
      <c r="HR163" s="410"/>
      <c r="HS163" s="410"/>
      <c r="HT163" s="410"/>
      <c r="HU163" s="410"/>
      <c r="HV163" s="410"/>
      <c r="HW163" s="410"/>
      <c r="HX163" s="410"/>
      <c r="HY163" s="410"/>
      <c r="HZ163" s="410"/>
      <c r="IA163" s="410"/>
      <c r="IB163" s="410"/>
      <c r="IC163" s="410"/>
      <c r="ID163" s="410"/>
      <c r="IE163" s="410"/>
      <c r="IF163" s="410"/>
      <c r="IG163" s="410"/>
      <c r="IH163" s="410"/>
      <c r="II163" s="410"/>
      <c r="IJ163" s="410"/>
      <c r="IK163" s="410"/>
      <c r="IL163" s="410"/>
      <c r="IM163" s="410"/>
      <c r="IN163" s="410"/>
      <c r="IO163" s="410"/>
      <c r="IP163" s="410"/>
      <c r="IQ163" s="410"/>
      <c r="IR163" s="410"/>
      <c r="IS163" s="410"/>
      <c r="IT163" s="410"/>
      <c r="IU163" s="410"/>
      <c r="IV163" s="410"/>
    </row>
    <row r="164" spans="1:256" s="2" customFormat="1" ht="12.75" hidden="1" customHeight="1" outlineLevel="2">
      <c r="A164" s="14"/>
      <c r="B164" s="14"/>
      <c r="C164" s="27"/>
      <c r="D164" s="413"/>
      <c r="E164" s="261">
        <v>9</v>
      </c>
      <c r="F164" s="372"/>
      <c r="G164" s="269"/>
      <c r="H164" s="271"/>
      <c r="I164" s="271"/>
      <c r="J164" s="271"/>
      <c r="K164" s="271"/>
      <c r="L164" s="271"/>
      <c r="M164" s="271"/>
      <c r="N164" s="271"/>
      <c r="O164" s="270"/>
      <c r="P164" s="155">
        <f>IF(A7stdlife="n/a","n/a",IF(P$3&gt;(A7stdlife+$E164),(Input!$O$217*(1+rvanilla)^0.5)-SUM($O164:O164),(Input!$O$217*(1+rvanilla)^0.5)/A7stdlife))</f>
        <v>0</v>
      </c>
      <c r="Q164" s="155">
        <f>IF(A7stdlife="n/a","n/a",IF(Q$3&gt;(A7stdlife+$E164),(Input!$O$217*(1+rvanilla)^0.5)-SUM($O164:P164),(Input!$O$217*(1+rvanilla)^0.5)/A7stdlife))</f>
        <v>0</v>
      </c>
      <c r="R164" s="155">
        <f>IF(A7stdlife="n/a","n/a",IF(R$3&gt;(A7stdlife+$E164),(Input!$O$217*(1+rvanilla)^0.5)-SUM($O164:Q164),(Input!$O$217*(1+rvanilla)^0.5)/A7stdlife))</f>
        <v>0</v>
      </c>
      <c r="S164" s="155">
        <f>IF(A7stdlife="n/a","n/a",IF(S$3&gt;(A7stdlife+$E164),(Input!$O$217*(1+rvanilla)^0.5)-SUM($O164:R164),(Input!$O$217*(1+rvanilla)^0.5)/A7stdlife))</f>
        <v>0</v>
      </c>
      <c r="T164" s="155">
        <f>IF(A7stdlife="n/a","n/a",IF(T$3&gt;(A7stdlife+$E164),(Input!$O$217*(1+rvanilla)^0.5)-SUM($O164:S164),(Input!$O$217*(1+rvanilla)^0.5)/A7stdlife))</f>
        <v>0</v>
      </c>
      <c r="U164" s="155">
        <f>IF(A7stdlife="n/a","n/a",IF(U$3&gt;(A7stdlife+$E164),(Input!$O$217*(1+rvanilla)^0.5)-SUM($O164:T164),(Input!$O$217*(1+rvanilla)^0.5)/A7stdlife))</f>
        <v>0</v>
      </c>
      <c r="V164" s="155">
        <f>IF(A7stdlife="n/a","n/a",IF(V$3&gt;(A7stdlife+$E164),(Input!$O$217*(1+rvanilla)^0.5)-SUM($O164:U164),(Input!$O$217*(1+rvanilla)^0.5)/A7stdlife))</f>
        <v>0</v>
      </c>
      <c r="W164" s="155">
        <f>IF(A7stdlife="n/a","n/a",IF(W$3&gt;(A7stdlife+$E164),(Input!$O$217*(1+rvanilla)^0.5)-SUM($O164:V164),(Input!$O$217*(1+rvanilla)^0.5)/A7stdlife))</f>
        <v>0</v>
      </c>
      <c r="X164" s="155">
        <f>IF(A7stdlife="n/a","n/a",IF(X$3&gt;(A7stdlife+$E164),(Input!$O$217*(1+rvanilla)^0.5)-SUM($O164:W164),(Input!$O$217*(1+rvanilla)^0.5)/A7stdlife))</f>
        <v>0</v>
      </c>
      <c r="Y164" s="155">
        <f>IF(A7stdlife="n/a","n/a",IF(Y$3&gt;(A7stdlife+$E164),(Input!$O$217*(1+rvanilla)^0.5)-SUM($O164:X164),(Input!$O$217*(1+rvanilla)^0.5)/A7stdlife))</f>
        <v>0</v>
      </c>
      <c r="Z164" s="155">
        <f>IF(A7stdlife="n/a","n/a",IF(Z$3&gt;(A7stdlife+$E164),(Input!$O$217*(1+rvanilla)^0.5)-SUM($O164:Y164),(Input!$O$217*(1+rvanilla)^0.5)/A7stdlife))</f>
        <v>0</v>
      </c>
      <c r="AA164" s="155">
        <f>IF(A7stdlife="n/a","n/a",IF(AA$3&gt;(A7stdlife+$E164),(Input!$O$217*(1+rvanilla)^0.5)-SUM($O164:Z164),(Input!$O$217*(1+rvanilla)^0.5)/A7stdlife))</f>
        <v>0</v>
      </c>
      <c r="AB164" s="155">
        <f>IF(A7stdlife="n/a","n/a",IF(AB$3&gt;(A7stdlife+$E164),(Input!$O$217*(1+rvanilla)^0.5)-SUM($O164:AA164),(Input!$O$217*(1+rvanilla)^0.5)/A7stdlife))</f>
        <v>0</v>
      </c>
      <c r="AC164" s="155">
        <f>IF(A7stdlife="n/a","n/a",IF(AC$3&gt;(A7stdlife+$E164),(Input!$O$217*(1+rvanilla)^0.5)-SUM($O164:AB164),(Input!$O$217*(1+rvanilla)^0.5)/A7stdlife))</f>
        <v>0</v>
      </c>
      <c r="AD164" s="155">
        <f>IF(A7stdlife="n/a","n/a",IF(AD$3&gt;(A7stdlife+$E164),(Input!$O$217*(1+rvanilla)^0.5)-SUM($O164:AC164),(Input!$O$217*(1+rvanilla)^0.5)/A7stdlife))</f>
        <v>0</v>
      </c>
      <c r="AE164" s="155">
        <f>IF(A7stdlife="n/a","n/a",IF(AE$3&gt;(A7stdlife+$E164),(Input!$O$217*(1+rvanilla)^0.5)-SUM($O164:AD164),(Input!$O$217*(1+rvanilla)^0.5)/A7stdlife))</f>
        <v>0</v>
      </c>
      <c r="AF164" s="155">
        <f>IF(A7stdlife="n/a","n/a",IF(AF$3&gt;(A7stdlife+$E164),(Input!$O$217*(1+rvanilla)^0.5)-SUM($O164:AE164),(Input!$O$217*(1+rvanilla)^0.5)/A7stdlife))</f>
        <v>0</v>
      </c>
      <c r="AG164" s="155">
        <f>IF(A7stdlife="n/a","n/a",IF(AG$3&gt;(A7stdlife+$E164),(Input!$O$217*(1+rvanilla)^0.5)-SUM($O164:AF164),(Input!$O$217*(1+rvanilla)^0.5)/A7stdlife))</f>
        <v>0</v>
      </c>
      <c r="AH164" s="155">
        <f>IF(A7stdlife="n/a","n/a",IF(AH$3&gt;(A7stdlife+$E164),(Input!$O$217*(1+rvanilla)^0.5)-SUM($O164:AG164),(Input!$O$217*(1+rvanilla)^0.5)/A7stdlife))</f>
        <v>0</v>
      </c>
      <c r="AI164" s="155">
        <f>IF(A7stdlife="n/a","n/a",IF(AI$3&gt;(A7stdlife+$E164),(Input!$O$217*(1+rvanilla)^0.5)-SUM($O164:AH164),(Input!$O$217*(1+rvanilla)^0.5)/A7stdlife))</f>
        <v>0</v>
      </c>
      <c r="AJ164" s="155">
        <f>IF(A7stdlife="n/a","n/a",IF(AJ$3&gt;(A7stdlife+$E164),(Input!$O$217*(1+rvanilla)^0.5)-SUM($O164:AI164),(Input!$O$217*(1+rvanilla)^0.5)/A7stdlife))</f>
        <v>0</v>
      </c>
      <c r="AK164" s="155">
        <f>IF(A7stdlife="n/a","n/a",IF(AK$3&gt;(A7stdlife+$E164),(Input!$O$217*(1+rvanilla)^0.5)-SUM($O164:AJ164),(Input!$O$217*(1+rvanilla)^0.5)/A7stdlife))</f>
        <v>0</v>
      </c>
      <c r="AL164" s="155">
        <f>IF(A7stdlife="n/a","n/a",IF(AL$3&gt;(A7stdlife+$E164),(Input!$O$217*(1+rvanilla)^0.5)-SUM($O164:AK164),(Input!$O$217*(1+rvanilla)^0.5)/A7stdlife))</f>
        <v>0</v>
      </c>
      <c r="AM164" s="155">
        <f>IF(A7stdlife="n/a","n/a",IF(AM$3&gt;(A7stdlife+$E164),(Input!$O$217*(1+rvanilla)^0.5)-SUM($O164:AL164),(Input!$O$217*(1+rvanilla)^0.5)/A7stdlife))</f>
        <v>0</v>
      </c>
      <c r="AN164" s="155">
        <f>IF(A7stdlife="n/a","n/a",IF(AN$3&gt;(A7stdlife+$E164),(Input!$O$217*(1+rvanilla)^0.5)-SUM($O164:AM164),(Input!$O$217*(1+rvanilla)^0.5)/A7stdlife))</f>
        <v>0</v>
      </c>
      <c r="AO164" s="155">
        <f>IF(A7stdlife="n/a","n/a",IF(AO$3&gt;(A7stdlife+$E164),(Input!$O$217*(1+rvanilla)^0.5)-SUM($O164:AN164),(Input!$O$217*(1+rvanilla)^0.5)/A7stdlife))</f>
        <v>0</v>
      </c>
      <c r="AP164" s="155">
        <f>IF(A7stdlife="n/a","n/a",IF(AP$3&gt;(A7stdlife+$E164),(Input!$O$217*(1+rvanilla)^0.5)-SUM($O164:AO164),(Input!$O$217*(1+rvanilla)^0.5)/A7stdlife))</f>
        <v>0</v>
      </c>
      <c r="AQ164" s="155">
        <f>IF(A7stdlife="n/a","n/a",IF(AQ$3&gt;(A7stdlife+$E164),(Input!$O$217*(1+rvanilla)^0.5)-SUM($O164:AP164),(Input!$O$217*(1+rvanilla)^0.5)/A7stdlife))</f>
        <v>0</v>
      </c>
      <c r="AR164" s="155">
        <f>IF(A7stdlife="n/a","n/a",IF(AR$3&gt;(A7stdlife+$E164),(Input!$O$217*(1+rvanilla)^0.5)-SUM($O164:AQ164),(Input!$O$217*(1+rvanilla)^0.5)/A7stdlife))</f>
        <v>0</v>
      </c>
      <c r="AS164" s="155">
        <f>IF(A7stdlife="n/a","n/a",IF(AS$3&gt;(A7stdlife+$E164),(Input!$O$217*(1+rvanilla)^0.5)-SUM($O164:AR164),(Input!$O$217*(1+rvanilla)^0.5)/A7stdlife))</f>
        <v>0</v>
      </c>
      <c r="AT164" s="155">
        <f>IF(A7stdlife="n/a","n/a",IF(AT$3&gt;(A7stdlife+$E164),(Input!$O$217*(1+rvanilla)^0.5)-SUM($O164:AS164),(Input!$O$217*(1+rvanilla)^0.5)/A7stdlife))</f>
        <v>0</v>
      </c>
      <c r="AU164" s="155">
        <f>IF(A7stdlife="n/a","n/a",IF(AU$3&gt;(A7stdlife+$E164),(Input!$O$217*(1+rvanilla)^0.5)-SUM($O164:AT164),(Input!$O$217*(1+rvanilla)^0.5)/A7stdlife))</f>
        <v>0</v>
      </c>
      <c r="AV164" s="155">
        <f>IF(A7stdlife="n/a","n/a",IF(AV$3&gt;(A7stdlife+$E164),(Input!$O$217*(1+rvanilla)^0.5)-SUM($O164:AU164),(Input!$O$217*(1+rvanilla)^0.5)/A7stdlife))</f>
        <v>0</v>
      </c>
      <c r="AW164" s="155">
        <f>IF(A7stdlife="n/a","n/a",IF(AW$3&gt;(A7stdlife+$E164),(Input!$O$217*(1+rvanilla)^0.5)-SUM($O164:AV164),(Input!$O$217*(1+rvanilla)^0.5)/A7stdlife))</f>
        <v>0</v>
      </c>
      <c r="AX164" s="155">
        <f>IF(A7stdlife="n/a","n/a",IF(AX$3&gt;(A7stdlife+$E164),(Input!$O$217*(1+rvanilla)^0.5)-SUM($O164:AW164),(Input!$O$217*(1+rvanilla)^0.5)/A7stdlife))</f>
        <v>0</v>
      </c>
      <c r="AY164" s="155">
        <f>IF(A7stdlife="n/a","n/a",IF(AY$3&gt;(A7stdlife+$E164),(Input!$O$217*(1+rvanilla)^0.5)-SUM($O164:AX164),(Input!$O$217*(1+rvanilla)^0.5)/A7stdlife))</f>
        <v>0</v>
      </c>
      <c r="AZ164" s="155">
        <f>IF(A7stdlife="n/a","n/a",IF(AZ$3&gt;(A7stdlife+$E164),(Input!$O$217*(1+rvanilla)^0.5)-SUM($O164:AY164),(Input!$O$217*(1+rvanilla)^0.5)/A7stdlife))</f>
        <v>0</v>
      </c>
      <c r="BA164" s="155">
        <f>IF(A7stdlife="n/a","n/a",IF(BA$3&gt;(A7stdlife+$E164),(Input!$O$217*(1+rvanilla)^0.5)-SUM($O164:AZ164),(Input!$O$217*(1+rvanilla)^0.5)/A7stdlife))</f>
        <v>0</v>
      </c>
      <c r="BB164" s="155">
        <f>IF(A7stdlife="n/a","n/a",IF(BB$3&gt;(A7stdlife+$E164),(Input!$O$217*(1+rvanilla)^0.5)-SUM($O164:BA164),(Input!$O$217*(1+rvanilla)^0.5)/A7stdlife))</f>
        <v>0</v>
      </c>
      <c r="BC164" s="155">
        <f>IF(A7stdlife="n/a","n/a",IF(BC$3&gt;(A7stdlife+$E164),(Input!$O$217*(1+rvanilla)^0.5)-SUM($O164:BB164),(Input!$O$217*(1+rvanilla)^0.5)/A7stdlife))</f>
        <v>0</v>
      </c>
      <c r="BD164" s="155">
        <f>IF(A7stdlife="n/a","n/a",IF(BD$3&gt;(A7stdlife+$E164),(Input!$O$217*(1+rvanilla)^0.5)-SUM($O164:BC164),(Input!$O$217*(1+rvanilla)^0.5)/A7stdlife))</f>
        <v>0</v>
      </c>
      <c r="BE164" s="155">
        <f>IF(A7stdlife="n/a","n/a",IF(BE$3&gt;(A7stdlife+$E164),(Input!$O$217*(1+rvanilla)^0.5)-SUM($O164:BD164),(Input!$O$217*(1+rvanilla)^0.5)/A7stdlife))</f>
        <v>0</v>
      </c>
      <c r="BF164" s="155">
        <f>IF(A7stdlife="n/a","n/a",IF(BF$3&gt;(A7stdlife+$E164),(Input!$O$217*(1+rvanilla)^0.5)-SUM($O164:BE164),(Input!$O$217*(1+rvanilla)^0.5)/A7stdlife))</f>
        <v>0</v>
      </c>
      <c r="BG164" s="155">
        <f>IF(A7stdlife="n/a","n/a",IF(BG$3&gt;(A7stdlife+$E164),(Input!$O$217*(1+rvanilla)^0.5)-SUM($O164:BF164),(Input!$O$217*(1+rvanilla)^0.5)/A7stdlife))</f>
        <v>0</v>
      </c>
      <c r="BH164" s="155">
        <f>IF(A7stdlife="n/a","n/a",IF(BH$3&gt;(A7stdlife+$E164),(Input!$O$217*(1+rvanilla)^0.5)-SUM($O164:BG164),(Input!$O$217*(1+rvanilla)^0.5)/A7stdlife))</f>
        <v>0</v>
      </c>
      <c r="BI164" s="155">
        <f>IF(A7stdlife="n/a","n/a",IF(BI$3&gt;(A7stdlife+$E164),(Input!$O$217*(1+rvanilla)^0.5)-SUM($O164:BH164),(Input!$O$217*(1+rvanilla)^0.5)/A7stdlife))</f>
        <v>0</v>
      </c>
      <c r="BJ164" s="14"/>
      <c r="BK164" s="14"/>
      <c r="BL164" s="14"/>
      <c r="BM164" s="14"/>
      <c r="BN164" s="14"/>
      <c r="BO164" s="14"/>
      <c r="BP164" s="14"/>
      <c r="BQ164" s="14"/>
      <c r="BR164" s="14"/>
      <c r="BS164" s="14"/>
      <c r="BT164" s="14"/>
      <c r="BU164" s="14"/>
      <c r="BV164" s="14"/>
      <c r="BW164" s="14"/>
      <c r="BX164" s="14"/>
      <c r="BY164" s="14"/>
      <c r="BZ164" s="14"/>
      <c r="CA164" s="410"/>
      <c r="CB164" s="410"/>
      <c r="CC164" s="410"/>
      <c r="CD164" s="410"/>
      <c r="CE164" s="410"/>
      <c r="CF164" s="410"/>
      <c r="CG164" s="410"/>
      <c r="CH164" s="410"/>
      <c r="CI164" s="410"/>
      <c r="CJ164" s="410"/>
      <c r="CK164" s="410"/>
      <c r="CL164" s="410"/>
      <c r="CM164" s="410"/>
      <c r="CN164" s="410"/>
      <c r="CO164" s="410"/>
      <c r="CP164" s="410"/>
      <c r="CQ164" s="410"/>
      <c r="CR164" s="410"/>
      <c r="CS164" s="410"/>
      <c r="CT164" s="410"/>
      <c r="CU164" s="410"/>
      <c r="CV164" s="410"/>
      <c r="CW164" s="410"/>
      <c r="CX164" s="410"/>
      <c r="CY164" s="410"/>
      <c r="CZ164" s="410"/>
      <c r="DA164" s="410"/>
      <c r="DB164" s="410"/>
      <c r="DC164" s="410"/>
      <c r="DD164" s="410"/>
      <c r="DE164" s="410"/>
      <c r="DF164" s="410"/>
      <c r="DG164" s="410"/>
      <c r="DH164" s="410"/>
      <c r="DI164" s="410"/>
      <c r="DJ164" s="410"/>
      <c r="DK164" s="410"/>
      <c r="DL164" s="410"/>
      <c r="DM164" s="410"/>
      <c r="DN164" s="410"/>
      <c r="DO164" s="410"/>
      <c r="DP164" s="410"/>
      <c r="DQ164" s="410"/>
      <c r="DR164" s="410"/>
      <c r="DS164" s="410"/>
      <c r="DT164" s="410"/>
      <c r="DU164" s="410"/>
      <c r="DV164" s="410"/>
      <c r="DW164" s="410"/>
      <c r="DX164" s="410"/>
      <c r="DY164" s="410"/>
      <c r="DZ164" s="410"/>
      <c r="EA164" s="410"/>
      <c r="EB164" s="410"/>
      <c r="EC164" s="410"/>
      <c r="ED164" s="410"/>
      <c r="EE164" s="410"/>
      <c r="EF164" s="410"/>
      <c r="EG164" s="410"/>
      <c r="EH164" s="410"/>
      <c r="EI164" s="410"/>
      <c r="EJ164" s="410"/>
      <c r="EK164" s="410"/>
      <c r="EL164" s="410"/>
      <c r="EM164" s="410"/>
      <c r="EN164" s="410"/>
      <c r="EO164" s="410"/>
      <c r="EP164" s="410"/>
      <c r="EQ164" s="410"/>
      <c r="ER164" s="410"/>
      <c r="ES164" s="410"/>
      <c r="ET164" s="410"/>
      <c r="EU164" s="410"/>
      <c r="EV164" s="410"/>
      <c r="EW164" s="410"/>
      <c r="EX164" s="410"/>
      <c r="EY164" s="410"/>
      <c r="EZ164" s="410"/>
      <c r="FA164" s="410"/>
      <c r="FB164" s="410"/>
      <c r="FC164" s="410"/>
      <c r="FD164" s="410"/>
      <c r="FE164" s="410"/>
      <c r="FF164" s="410"/>
      <c r="FG164" s="410"/>
      <c r="FH164" s="410"/>
      <c r="FI164" s="410"/>
      <c r="FJ164" s="410"/>
      <c r="FK164" s="410"/>
      <c r="FL164" s="410"/>
      <c r="FM164" s="410"/>
      <c r="FN164" s="410"/>
      <c r="FO164" s="410"/>
      <c r="FP164" s="410"/>
      <c r="FQ164" s="410"/>
      <c r="FR164" s="410"/>
      <c r="FS164" s="410"/>
      <c r="FT164" s="410"/>
      <c r="FU164" s="410"/>
      <c r="FV164" s="410"/>
      <c r="FW164" s="410"/>
      <c r="FX164" s="410"/>
      <c r="FY164" s="410"/>
      <c r="FZ164" s="410"/>
      <c r="GA164" s="410"/>
      <c r="GB164" s="410"/>
      <c r="GC164" s="410"/>
      <c r="GD164" s="410"/>
      <c r="GE164" s="410"/>
      <c r="GF164" s="410"/>
      <c r="GG164" s="410"/>
      <c r="GH164" s="410"/>
      <c r="GI164" s="410"/>
      <c r="GJ164" s="410"/>
      <c r="GK164" s="410"/>
      <c r="GL164" s="410"/>
      <c r="GM164" s="410"/>
      <c r="GN164" s="410"/>
      <c r="GO164" s="410"/>
      <c r="GP164" s="410"/>
      <c r="GQ164" s="410"/>
      <c r="GR164" s="410"/>
      <c r="GS164" s="410"/>
      <c r="GT164" s="410"/>
      <c r="GU164" s="410"/>
      <c r="GV164" s="410"/>
      <c r="GW164" s="410"/>
      <c r="GX164" s="410"/>
      <c r="GY164" s="410"/>
      <c r="GZ164" s="410"/>
      <c r="HA164" s="410"/>
      <c r="HB164" s="410"/>
      <c r="HC164" s="410"/>
      <c r="HD164" s="410"/>
      <c r="HE164" s="410"/>
      <c r="HF164" s="410"/>
      <c r="HG164" s="410"/>
      <c r="HH164" s="410"/>
      <c r="HI164" s="410"/>
      <c r="HJ164" s="410"/>
      <c r="HK164" s="410"/>
      <c r="HL164" s="410"/>
      <c r="HM164" s="410"/>
      <c r="HN164" s="410"/>
      <c r="HO164" s="410"/>
      <c r="HP164" s="410"/>
      <c r="HQ164" s="410"/>
      <c r="HR164" s="410"/>
      <c r="HS164" s="410"/>
      <c r="HT164" s="410"/>
      <c r="HU164" s="410"/>
      <c r="HV164" s="410"/>
      <c r="HW164" s="410"/>
      <c r="HX164" s="410"/>
      <c r="HY164" s="410"/>
      <c r="HZ164" s="410"/>
      <c r="IA164" s="410"/>
      <c r="IB164" s="410"/>
      <c r="IC164" s="410"/>
      <c r="ID164" s="410"/>
      <c r="IE164" s="410"/>
      <c r="IF164" s="410"/>
      <c r="IG164" s="410"/>
      <c r="IH164" s="410"/>
      <c r="II164" s="410"/>
      <c r="IJ164" s="410"/>
      <c r="IK164" s="410"/>
      <c r="IL164" s="410"/>
      <c r="IM164" s="410"/>
      <c r="IN164" s="410"/>
      <c r="IO164" s="410"/>
      <c r="IP164" s="410"/>
      <c r="IQ164" s="410"/>
      <c r="IR164" s="410"/>
      <c r="IS164" s="410"/>
      <c r="IT164" s="410"/>
      <c r="IU164" s="410"/>
      <c r="IV164" s="410"/>
    </row>
    <row r="165" spans="1:256" s="2" customFormat="1" ht="12.75" hidden="1" customHeight="1" outlineLevel="2">
      <c r="A165" s="14"/>
      <c r="B165" s="14"/>
      <c r="C165" s="27"/>
      <c r="D165" s="413"/>
      <c r="E165" s="262">
        <v>10</v>
      </c>
      <c r="F165" s="372"/>
      <c r="G165" s="269"/>
      <c r="H165" s="271"/>
      <c r="I165" s="271"/>
      <c r="J165" s="271"/>
      <c r="K165" s="271"/>
      <c r="L165" s="271"/>
      <c r="M165" s="271"/>
      <c r="N165" s="271"/>
      <c r="O165" s="271"/>
      <c r="P165" s="270"/>
      <c r="Q165" s="155">
        <f>IF(A7stdlife="n/a","n/a",IF(Q$3&gt;(A7stdlife+$E165),(Input!$P$217*(1+rvanilla)^0.5)-SUM($P165:P165),(Input!$P$217*(1+rvanilla)^0.5)/A7stdlife))</f>
        <v>0</v>
      </c>
      <c r="R165" s="155">
        <f>IF(A7stdlife="n/a","n/a",IF(R$3&gt;(A7stdlife+$E165),(Input!$P$217*(1+rvanilla)^0.5)-SUM($P165:Q165),(Input!$P$217*(1+rvanilla)^0.5)/A7stdlife))</f>
        <v>0</v>
      </c>
      <c r="S165" s="155">
        <f>IF(A7stdlife="n/a","n/a",IF(S$3&gt;(A7stdlife+$E165),(Input!$P$217*(1+rvanilla)^0.5)-SUM($P165:R165),(Input!$P$217*(1+rvanilla)^0.5)/A7stdlife))</f>
        <v>0</v>
      </c>
      <c r="T165" s="155">
        <f>IF(A7stdlife="n/a","n/a",IF(T$3&gt;(A7stdlife+$E165),(Input!$P$217*(1+rvanilla)^0.5)-SUM($P165:S165),(Input!$P$217*(1+rvanilla)^0.5)/A7stdlife))</f>
        <v>0</v>
      </c>
      <c r="U165" s="155">
        <f>IF(A7stdlife="n/a","n/a",IF(U$3&gt;(A7stdlife+$E165),(Input!$P$217*(1+rvanilla)^0.5)-SUM($P165:T165),(Input!$P$217*(1+rvanilla)^0.5)/A7stdlife))</f>
        <v>0</v>
      </c>
      <c r="V165" s="155">
        <f>IF(A7stdlife="n/a","n/a",IF(V$3&gt;(A7stdlife+$E165),(Input!$P$217*(1+rvanilla)^0.5)-SUM($P165:U165),(Input!$P$217*(1+rvanilla)^0.5)/A7stdlife))</f>
        <v>0</v>
      </c>
      <c r="W165" s="155">
        <f>IF(A7stdlife="n/a","n/a",IF(W$3&gt;(A7stdlife+$E165),(Input!$P$217*(1+rvanilla)^0.5)-SUM($P165:V165),(Input!$P$217*(1+rvanilla)^0.5)/A7stdlife))</f>
        <v>0</v>
      </c>
      <c r="X165" s="155">
        <f>IF(A7stdlife="n/a","n/a",IF(X$3&gt;(A7stdlife+$E165),(Input!$P$217*(1+rvanilla)^0.5)-SUM($P165:W165),(Input!$P$217*(1+rvanilla)^0.5)/A7stdlife))</f>
        <v>0</v>
      </c>
      <c r="Y165" s="155">
        <f>IF(A7stdlife="n/a","n/a",IF(Y$3&gt;(A7stdlife+$E165),(Input!$P$217*(1+rvanilla)^0.5)-SUM($P165:X165),(Input!$P$217*(1+rvanilla)^0.5)/A7stdlife))</f>
        <v>0</v>
      </c>
      <c r="Z165" s="155">
        <f>IF(A7stdlife="n/a","n/a",IF(Z$3&gt;(A7stdlife+$E165),(Input!$P$217*(1+rvanilla)^0.5)-SUM($P165:Y165),(Input!$P$217*(1+rvanilla)^0.5)/A7stdlife))</f>
        <v>0</v>
      </c>
      <c r="AA165" s="155">
        <f>IF(A7stdlife="n/a","n/a",IF(AA$3&gt;(A7stdlife+$E165),(Input!$P$217*(1+rvanilla)^0.5)-SUM($P165:Z165),(Input!$P$217*(1+rvanilla)^0.5)/A7stdlife))</f>
        <v>0</v>
      </c>
      <c r="AB165" s="155">
        <f>IF(A7stdlife="n/a","n/a",IF(AB$3&gt;(A7stdlife+$E165),(Input!$P$217*(1+rvanilla)^0.5)-SUM($P165:AA165),(Input!$P$217*(1+rvanilla)^0.5)/A7stdlife))</f>
        <v>0</v>
      </c>
      <c r="AC165" s="155">
        <f>IF(A7stdlife="n/a","n/a",IF(AC$3&gt;(A7stdlife+$E165),(Input!$P$217*(1+rvanilla)^0.5)-SUM($P165:AB165),(Input!$P$217*(1+rvanilla)^0.5)/A7stdlife))</f>
        <v>0</v>
      </c>
      <c r="AD165" s="155">
        <f>IF(A7stdlife="n/a","n/a",IF(AD$3&gt;(A7stdlife+$E165),(Input!$P$217*(1+rvanilla)^0.5)-SUM($P165:AC165),(Input!$P$217*(1+rvanilla)^0.5)/A7stdlife))</f>
        <v>0</v>
      </c>
      <c r="AE165" s="155">
        <f>IF(A7stdlife="n/a","n/a",IF(AE$3&gt;(A7stdlife+$E165),(Input!$P$217*(1+rvanilla)^0.5)-SUM($P165:AD165),(Input!$P$217*(1+rvanilla)^0.5)/A7stdlife))</f>
        <v>0</v>
      </c>
      <c r="AF165" s="155">
        <f>IF(A7stdlife="n/a","n/a",IF(AF$3&gt;(A7stdlife+$E165),(Input!$P$217*(1+rvanilla)^0.5)-SUM($P165:AE165),(Input!$P$217*(1+rvanilla)^0.5)/A7stdlife))</f>
        <v>0</v>
      </c>
      <c r="AG165" s="155">
        <f>IF(A7stdlife="n/a","n/a",IF(AG$3&gt;(A7stdlife+$E165),(Input!$P$217*(1+rvanilla)^0.5)-SUM($P165:AF165),(Input!$P$217*(1+rvanilla)^0.5)/A7stdlife))</f>
        <v>0</v>
      </c>
      <c r="AH165" s="155">
        <f>IF(A7stdlife="n/a","n/a",IF(AH$3&gt;(A7stdlife+$E165),(Input!$P$217*(1+rvanilla)^0.5)-SUM($P165:AG165),(Input!$P$217*(1+rvanilla)^0.5)/A7stdlife))</f>
        <v>0</v>
      </c>
      <c r="AI165" s="155">
        <f>IF(A7stdlife="n/a","n/a",IF(AI$3&gt;(A7stdlife+$E165),(Input!$P$217*(1+rvanilla)^0.5)-SUM($P165:AH165),(Input!$P$217*(1+rvanilla)^0.5)/A7stdlife))</f>
        <v>0</v>
      </c>
      <c r="AJ165" s="155">
        <f>IF(A7stdlife="n/a","n/a",IF(AJ$3&gt;(A7stdlife+$E165),(Input!$P$217*(1+rvanilla)^0.5)-SUM($P165:AI165),(Input!$P$217*(1+rvanilla)^0.5)/A7stdlife))</f>
        <v>0</v>
      </c>
      <c r="AK165" s="155">
        <f>IF(A7stdlife="n/a","n/a",IF(AK$3&gt;(A7stdlife+$E165),(Input!$P$217*(1+rvanilla)^0.5)-SUM($P165:AJ165),(Input!$P$217*(1+rvanilla)^0.5)/A7stdlife))</f>
        <v>0</v>
      </c>
      <c r="AL165" s="155">
        <f>IF(A7stdlife="n/a","n/a",IF(AL$3&gt;(A7stdlife+$E165),(Input!$P$217*(1+rvanilla)^0.5)-SUM($P165:AK165),(Input!$P$217*(1+rvanilla)^0.5)/A7stdlife))</f>
        <v>0</v>
      </c>
      <c r="AM165" s="155">
        <f>IF(A7stdlife="n/a","n/a",IF(AM$3&gt;(A7stdlife+$E165),(Input!$P$217*(1+rvanilla)^0.5)-SUM($P165:AL165),(Input!$P$217*(1+rvanilla)^0.5)/A7stdlife))</f>
        <v>0</v>
      </c>
      <c r="AN165" s="155">
        <f>IF(A7stdlife="n/a","n/a",IF(AN$3&gt;(A7stdlife+$E165),(Input!$P$217*(1+rvanilla)^0.5)-SUM($P165:AM165),(Input!$P$217*(1+rvanilla)^0.5)/A7stdlife))</f>
        <v>0</v>
      </c>
      <c r="AO165" s="155">
        <f>IF(A7stdlife="n/a","n/a",IF(AO$3&gt;(A7stdlife+$E165),(Input!$P$217*(1+rvanilla)^0.5)-SUM($P165:AN165),(Input!$P$217*(1+rvanilla)^0.5)/A7stdlife))</f>
        <v>0</v>
      </c>
      <c r="AP165" s="155">
        <f>IF(A7stdlife="n/a","n/a",IF(AP$3&gt;(A7stdlife+$E165),(Input!$P$217*(1+rvanilla)^0.5)-SUM($P165:AO165),(Input!$P$217*(1+rvanilla)^0.5)/A7stdlife))</f>
        <v>0</v>
      </c>
      <c r="AQ165" s="155">
        <f>IF(A7stdlife="n/a","n/a",IF(AQ$3&gt;(A7stdlife+$E165),(Input!$P$217*(1+rvanilla)^0.5)-SUM($P165:AP165),(Input!$P$217*(1+rvanilla)^0.5)/A7stdlife))</f>
        <v>0</v>
      </c>
      <c r="AR165" s="155">
        <f>IF(A7stdlife="n/a","n/a",IF(AR$3&gt;(A7stdlife+$E165),(Input!$P$217*(1+rvanilla)^0.5)-SUM($P165:AQ165),(Input!$P$217*(1+rvanilla)^0.5)/A7stdlife))</f>
        <v>0</v>
      </c>
      <c r="AS165" s="155">
        <f>IF(A7stdlife="n/a","n/a",IF(AS$3&gt;(A7stdlife+$E165),(Input!$P$217*(1+rvanilla)^0.5)-SUM($P165:AR165),(Input!$P$217*(1+rvanilla)^0.5)/A7stdlife))</f>
        <v>0</v>
      </c>
      <c r="AT165" s="155">
        <f>IF(A7stdlife="n/a","n/a",IF(AT$3&gt;(A7stdlife+$E165),(Input!$P$217*(1+rvanilla)^0.5)-SUM($P165:AS165),(Input!$P$217*(1+rvanilla)^0.5)/A7stdlife))</f>
        <v>0</v>
      </c>
      <c r="AU165" s="155">
        <f>IF(A7stdlife="n/a","n/a",IF(AU$3&gt;(A7stdlife+$E165),(Input!$P$217*(1+rvanilla)^0.5)-SUM($P165:AT165),(Input!$P$217*(1+rvanilla)^0.5)/A7stdlife))</f>
        <v>0</v>
      </c>
      <c r="AV165" s="155">
        <f>IF(A7stdlife="n/a","n/a",IF(AV$3&gt;(A7stdlife+$E165),(Input!$P$217*(1+rvanilla)^0.5)-SUM($P165:AU165),(Input!$P$217*(1+rvanilla)^0.5)/A7stdlife))</f>
        <v>0</v>
      </c>
      <c r="AW165" s="155">
        <f>IF(A7stdlife="n/a","n/a",IF(AW$3&gt;(A7stdlife+$E165),(Input!$P$217*(1+rvanilla)^0.5)-SUM($P165:AV165),(Input!$P$217*(1+rvanilla)^0.5)/A7stdlife))</f>
        <v>0</v>
      </c>
      <c r="AX165" s="155">
        <f>IF(A7stdlife="n/a","n/a",IF(AX$3&gt;(A7stdlife+$E165),(Input!$P$217*(1+rvanilla)^0.5)-SUM($P165:AW165),(Input!$P$217*(1+rvanilla)^0.5)/A7stdlife))</f>
        <v>0</v>
      </c>
      <c r="AY165" s="155">
        <f>IF(A7stdlife="n/a","n/a",IF(AY$3&gt;(A7stdlife+$E165),(Input!$P$217*(1+rvanilla)^0.5)-SUM($P165:AX165),(Input!$P$217*(1+rvanilla)^0.5)/A7stdlife))</f>
        <v>0</v>
      </c>
      <c r="AZ165" s="155">
        <f>IF(A7stdlife="n/a","n/a",IF(AZ$3&gt;(A7stdlife+$E165),(Input!$P$217*(1+rvanilla)^0.5)-SUM($P165:AY165),(Input!$P$217*(1+rvanilla)^0.5)/A7stdlife))</f>
        <v>0</v>
      </c>
      <c r="BA165" s="155">
        <f>IF(A7stdlife="n/a","n/a",IF(BA$3&gt;(A7stdlife+$E165),(Input!$P$217*(1+rvanilla)^0.5)-SUM($P165:AZ165),(Input!$P$217*(1+rvanilla)^0.5)/A7stdlife))</f>
        <v>0</v>
      </c>
      <c r="BB165" s="155">
        <f>IF(A7stdlife="n/a","n/a",IF(BB$3&gt;(A7stdlife+$E165),(Input!$P$217*(1+rvanilla)^0.5)-SUM($P165:BA165),(Input!$P$217*(1+rvanilla)^0.5)/A7stdlife))</f>
        <v>0</v>
      </c>
      <c r="BC165" s="155">
        <f>IF(A7stdlife="n/a","n/a",IF(BC$3&gt;(A7stdlife+$E165),(Input!$P$217*(1+rvanilla)^0.5)-SUM($P165:BB165),(Input!$P$217*(1+rvanilla)^0.5)/A7stdlife))</f>
        <v>0</v>
      </c>
      <c r="BD165" s="155">
        <f>IF(A7stdlife="n/a","n/a",IF(BD$3&gt;(A7stdlife+$E165),(Input!$P$217*(1+rvanilla)^0.5)-SUM($P165:BC165),(Input!$P$217*(1+rvanilla)^0.5)/A7stdlife))</f>
        <v>0</v>
      </c>
      <c r="BE165" s="155">
        <f>IF(A7stdlife="n/a","n/a",IF(BE$3&gt;(A7stdlife+$E165),(Input!$P$217*(1+rvanilla)^0.5)-SUM($P165:BD165),(Input!$P$217*(1+rvanilla)^0.5)/A7stdlife))</f>
        <v>0</v>
      </c>
      <c r="BF165" s="155">
        <f>IF(A7stdlife="n/a","n/a",IF(BF$3&gt;(A7stdlife+$E165),(Input!$P$217*(1+rvanilla)^0.5)-SUM($P165:BE165),(Input!$P$217*(1+rvanilla)^0.5)/A7stdlife))</f>
        <v>0</v>
      </c>
      <c r="BG165" s="155">
        <f>IF(A7stdlife="n/a","n/a",IF(BG$3&gt;(A7stdlife+$E165),(Input!$P$217*(1+rvanilla)^0.5)-SUM($P165:BF165),(Input!$P$217*(1+rvanilla)^0.5)/A7stdlife))</f>
        <v>0</v>
      </c>
      <c r="BH165" s="155">
        <f>IF(A7stdlife="n/a","n/a",IF(BH$3&gt;(A7stdlife+$E165),(Input!$P$217*(1+rvanilla)^0.5)-SUM($P165:BG165),(Input!$P$217*(1+rvanilla)^0.5)/A7stdlife))</f>
        <v>0</v>
      </c>
      <c r="BI165" s="155">
        <f>IF(A7stdlife="n/a","n/a",IF(BI$3&gt;(A7stdlife+$E165),(Input!$P$217*(1+rvanilla)^0.5)-SUM($P165:BH165),(Input!$P$217*(1+rvanilla)^0.5)/A7stdlife))</f>
        <v>0</v>
      </c>
      <c r="BJ165" s="14"/>
      <c r="BK165" s="14"/>
      <c r="BL165" s="14"/>
      <c r="BM165" s="14"/>
      <c r="BN165" s="14"/>
      <c r="BO165" s="14"/>
      <c r="BP165" s="14"/>
      <c r="BQ165" s="14"/>
      <c r="BR165" s="14"/>
      <c r="BS165" s="14"/>
      <c r="BT165" s="14"/>
      <c r="BU165" s="14"/>
      <c r="BV165" s="14"/>
      <c r="BW165" s="14"/>
      <c r="BX165" s="14"/>
      <c r="BY165" s="14"/>
      <c r="BZ165" s="14"/>
      <c r="CA165" s="410"/>
      <c r="CB165" s="410"/>
      <c r="CC165" s="410"/>
      <c r="CD165" s="410"/>
      <c r="CE165" s="410"/>
      <c r="CF165" s="410"/>
      <c r="CG165" s="410"/>
      <c r="CH165" s="410"/>
      <c r="CI165" s="410"/>
      <c r="CJ165" s="410"/>
      <c r="CK165" s="410"/>
      <c r="CL165" s="410"/>
      <c r="CM165" s="410"/>
      <c r="CN165" s="410"/>
      <c r="CO165" s="410"/>
      <c r="CP165" s="410"/>
      <c r="CQ165" s="410"/>
      <c r="CR165" s="410"/>
      <c r="CS165" s="410"/>
      <c r="CT165" s="410"/>
      <c r="CU165" s="410"/>
      <c r="CV165" s="410"/>
      <c r="CW165" s="410"/>
      <c r="CX165" s="410"/>
      <c r="CY165" s="410"/>
      <c r="CZ165" s="410"/>
      <c r="DA165" s="410"/>
      <c r="DB165" s="410"/>
      <c r="DC165" s="410"/>
      <c r="DD165" s="410"/>
      <c r="DE165" s="410"/>
      <c r="DF165" s="410"/>
      <c r="DG165" s="410"/>
      <c r="DH165" s="410"/>
      <c r="DI165" s="410"/>
      <c r="DJ165" s="410"/>
      <c r="DK165" s="410"/>
      <c r="DL165" s="410"/>
      <c r="DM165" s="410"/>
      <c r="DN165" s="410"/>
      <c r="DO165" s="410"/>
      <c r="DP165" s="410"/>
      <c r="DQ165" s="410"/>
      <c r="DR165" s="410"/>
      <c r="DS165" s="410"/>
      <c r="DT165" s="410"/>
      <c r="DU165" s="410"/>
      <c r="DV165" s="410"/>
      <c r="DW165" s="410"/>
      <c r="DX165" s="410"/>
      <c r="DY165" s="410"/>
      <c r="DZ165" s="410"/>
      <c r="EA165" s="410"/>
      <c r="EB165" s="410"/>
      <c r="EC165" s="410"/>
      <c r="ED165" s="410"/>
      <c r="EE165" s="410"/>
      <c r="EF165" s="410"/>
      <c r="EG165" s="410"/>
      <c r="EH165" s="410"/>
      <c r="EI165" s="410"/>
      <c r="EJ165" s="410"/>
      <c r="EK165" s="410"/>
      <c r="EL165" s="410"/>
      <c r="EM165" s="410"/>
      <c r="EN165" s="410"/>
      <c r="EO165" s="410"/>
      <c r="EP165" s="410"/>
      <c r="EQ165" s="410"/>
      <c r="ER165" s="410"/>
      <c r="ES165" s="410"/>
      <c r="ET165" s="410"/>
      <c r="EU165" s="410"/>
      <c r="EV165" s="410"/>
      <c r="EW165" s="410"/>
      <c r="EX165" s="410"/>
      <c r="EY165" s="410"/>
      <c r="EZ165" s="410"/>
      <c r="FA165" s="410"/>
      <c r="FB165" s="410"/>
      <c r="FC165" s="410"/>
      <c r="FD165" s="410"/>
      <c r="FE165" s="410"/>
      <c r="FF165" s="410"/>
      <c r="FG165" s="410"/>
      <c r="FH165" s="410"/>
      <c r="FI165" s="410"/>
      <c r="FJ165" s="410"/>
      <c r="FK165" s="410"/>
      <c r="FL165" s="410"/>
      <c r="FM165" s="410"/>
      <c r="FN165" s="410"/>
      <c r="FO165" s="410"/>
      <c r="FP165" s="410"/>
      <c r="FQ165" s="410"/>
      <c r="FR165" s="410"/>
      <c r="FS165" s="410"/>
      <c r="FT165" s="410"/>
      <c r="FU165" s="410"/>
      <c r="FV165" s="410"/>
      <c r="FW165" s="410"/>
      <c r="FX165" s="410"/>
      <c r="FY165" s="410"/>
      <c r="FZ165" s="410"/>
      <c r="GA165" s="410"/>
      <c r="GB165" s="410"/>
      <c r="GC165" s="410"/>
      <c r="GD165" s="410"/>
      <c r="GE165" s="410"/>
      <c r="GF165" s="410"/>
      <c r="GG165" s="410"/>
      <c r="GH165" s="410"/>
      <c r="GI165" s="410"/>
      <c r="GJ165" s="410"/>
      <c r="GK165" s="410"/>
      <c r="GL165" s="410"/>
      <c r="GM165" s="410"/>
      <c r="GN165" s="410"/>
      <c r="GO165" s="410"/>
      <c r="GP165" s="410"/>
      <c r="GQ165" s="410"/>
      <c r="GR165" s="410"/>
      <c r="GS165" s="410"/>
      <c r="GT165" s="410"/>
      <c r="GU165" s="410"/>
      <c r="GV165" s="410"/>
      <c r="GW165" s="410"/>
      <c r="GX165" s="410"/>
      <c r="GY165" s="410"/>
      <c r="GZ165" s="410"/>
      <c r="HA165" s="410"/>
      <c r="HB165" s="410"/>
      <c r="HC165" s="410"/>
      <c r="HD165" s="410"/>
      <c r="HE165" s="410"/>
      <c r="HF165" s="410"/>
      <c r="HG165" s="410"/>
      <c r="HH165" s="410"/>
      <c r="HI165" s="410"/>
      <c r="HJ165" s="410"/>
      <c r="HK165" s="410"/>
      <c r="HL165" s="410"/>
      <c r="HM165" s="410"/>
      <c r="HN165" s="410"/>
      <c r="HO165" s="410"/>
      <c r="HP165" s="410"/>
      <c r="HQ165" s="410"/>
      <c r="HR165" s="410"/>
      <c r="HS165" s="410"/>
      <c r="HT165" s="410"/>
      <c r="HU165" s="410"/>
      <c r="HV165" s="410"/>
      <c r="HW165" s="410"/>
      <c r="HX165" s="410"/>
      <c r="HY165" s="410"/>
      <c r="HZ165" s="410"/>
      <c r="IA165" s="410"/>
      <c r="IB165" s="410"/>
      <c r="IC165" s="410"/>
      <c r="ID165" s="410"/>
      <c r="IE165" s="410"/>
      <c r="IF165" s="410"/>
      <c r="IG165" s="410"/>
      <c r="IH165" s="410"/>
      <c r="II165" s="410"/>
      <c r="IJ165" s="410"/>
      <c r="IK165" s="410"/>
      <c r="IL165" s="410"/>
      <c r="IM165" s="410"/>
      <c r="IN165" s="410"/>
      <c r="IO165" s="410"/>
      <c r="IP165" s="410"/>
      <c r="IQ165" s="410"/>
      <c r="IR165" s="410"/>
      <c r="IS165" s="410"/>
      <c r="IT165" s="410"/>
      <c r="IU165" s="410"/>
      <c r="IV165" s="410"/>
    </row>
    <row r="166" spans="1:256" s="2" customFormat="1" ht="12.75" hidden="1" customHeight="1" outlineLevel="1" collapsed="1">
      <c r="A166" s="14"/>
      <c r="B166" s="14"/>
      <c r="C166" s="324" t="str">
        <f>Asset7</f>
        <v>Comms - Civil Works</v>
      </c>
      <c r="D166" s="14"/>
      <c r="E166" s="14"/>
      <c r="F166" s="366"/>
      <c r="G166" s="365">
        <f t="shared" ref="G166:AL166" si="31">SUM(G154:G165)</f>
        <v>0.63275041254125419</v>
      </c>
      <c r="H166" s="365">
        <f t="shared" si="31"/>
        <v>0.82533349061070349</v>
      </c>
      <c r="I166" s="365">
        <f t="shared" si="31"/>
        <v>1.1644243088003936</v>
      </c>
      <c r="J166" s="365">
        <f t="shared" si="31"/>
        <v>1.3009166268803982</v>
      </c>
      <c r="K166" s="365">
        <f t="shared" si="31"/>
        <v>1.4389581843032686</v>
      </c>
      <c r="L166" s="365">
        <f t="shared" si="31"/>
        <v>2.5590294647049001</v>
      </c>
      <c r="M166" s="365">
        <f t="shared" si="31"/>
        <v>2.5590294647049001</v>
      </c>
      <c r="N166" s="365">
        <f t="shared" si="31"/>
        <v>2.5590294647049001</v>
      </c>
      <c r="O166" s="365">
        <f t="shared" si="31"/>
        <v>2.5590294647049001</v>
      </c>
      <c r="P166" s="365">
        <f t="shared" si="31"/>
        <v>2.5590294647049001</v>
      </c>
      <c r="Q166" s="365">
        <f t="shared" si="31"/>
        <v>2.5590294647049001</v>
      </c>
      <c r="R166" s="365">
        <f t="shared" si="31"/>
        <v>2.5590294647049001</v>
      </c>
      <c r="S166" s="365">
        <f t="shared" si="31"/>
        <v>2.5590294647049001</v>
      </c>
      <c r="T166" s="365">
        <f t="shared" si="31"/>
        <v>2.5590294647049001</v>
      </c>
      <c r="U166" s="365">
        <f t="shared" si="31"/>
        <v>2.5590294647049001</v>
      </c>
      <c r="V166" s="365">
        <f t="shared" si="31"/>
        <v>2.5590294647049001</v>
      </c>
      <c r="W166" s="365">
        <f t="shared" si="31"/>
        <v>2.5590294647049001</v>
      </c>
      <c r="X166" s="365">
        <f t="shared" si="31"/>
        <v>2.5590294647049001</v>
      </c>
      <c r="Y166" s="365">
        <f t="shared" si="31"/>
        <v>2.5590294647049001</v>
      </c>
      <c r="Z166" s="365">
        <f t="shared" si="31"/>
        <v>2.5590294647049001</v>
      </c>
      <c r="AA166" s="365">
        <f t="shared" si="31"/>
        <v>2.5590294647049001</v>
      </c>
      <c r="AB166" s="365">
        <f t="shared" si="31"/>
        <v>2.5590294647049001</v>
      </c>
      <c r="AC166" s="365">
        <f t="shared" si="31"/>
        <v>2.5590294647049001</v>
      </c>
      <c r="AD166" s="365">
        <f t="shared" si="31"/>
        <v>2.5590294647049001</v>
      </c>
      <c r="AE166" s="365">
        <f t="shared" si="31"/>
        <v>2.0781391511735459</v>
      </c>
      <c r="AF166" s="365">
        <f t="shared" si="31"/>
        <v>1.9262790521636459</v>
      </c>
      <c r="AG166" s="365">
        <f t="shared" si="31"/>
        <v>1.9262790521636459</v>
      </c>
      <c r="AH166" s="365">
        <f t="shared" si="31"/>
        <v>1.9262790521636459</v>
      </c>
      <c r="AI166" s="365">
        <f t="shared" si="31"/>
        <v>1.9262790521636459</v>
      </c>
      <c r="AJ166" s="365">
        <f t="shared" si="31"/>
        <v>1.9262790521636459</v>
      </c>
      <c r="AK166" s="365">
        <f t="shared" si="31"/>
        <v>1.9262790521636459</v>
      </c>
      <c r="AL166" s="365">
        <f t="shared" si="31"/>
        <v>1.9262790521636459</v>
      </c>
      <c r="AM166" s="365">
        <f t="shared" ref="AM166:BI166" si="32">SUM(AM154:AM165)</f>
        <v>1.9262790521636459</v>
      </c>
      <c r="AN166" s="365">
        <f t="shared" si="32"/>
        <v>1.9262790521636459</v>
      </c>
      <c r="AO166" s="365">
        <f t="shared" si="32"/>
        <v>1.9262790521636459</v>
      </c>
      <c r="AP166" s="365">
        <f t="shared" si="32"/>
        <v>1.9262790521636459</v>
      </c>
      <c r="AQ166" s="365">
        <f t="shared" si="32"/>
        <v>1.9262790521636459</v>
      </c>
      <c r="AR166" s="365">
        <f t="shared" si="32"/>
        <v>1.9262790521636459</v>
      </c>
      <c r="AS166" s="365">
        <f t="shared" si="32"/>
        <v>1.9262790521636459</v>
      </c>
      <c r="AT166" s="365">
        <f t="shared" si="32"/>
        <v>1.9262790521636459</v>
      </c>
      <c r="AU166" s="365">
        <f t="shared" si="32"/>
        <v>1.9262790521636459</v>
      </c>
      <c r="AV166" s="365">
        <f t="shared" si="32"/>
        <v>1.733695974094194</v>
      </c>
      <c r="AW166" s="365">
        <f t="shared" si="32"/>
        <v>1.3946051559044976</v>
      </c>
      <c r="AX166" s="365">
        <f t="shared" si="32"/>
        <v>1.2581128378245046</v>
      </c>
      <c r="AY166" s="365">
        <f t="shared" si="32"/>
        <v>1.1200712804016351</v>
      </c>
      <c r="AZ166" s="365">
        <f t="shared" si="32"/>
        <v>-1.4210854715202004E-14</v>
      </c>
      <c r="BA166" s="365">
        <f t="shared" si="32"/>
        <v>0</v>
      </c>
      <c r="BB166" s="365">
        <f t="shared" si="32"/>
        <v>0</v>
      </c>
      <c r="BC166" s="365">
        <f t="shared" si="32"/>
        <v>0</v>
      </c>
      <c r="BD166" s="365">
        <f t="shared" si="32"/>
        <v>0</v>
      </c>
      <c r="BE166" s="365">
        <f t="shared" si="32"/>
        <v>0</v>
      </c>
      <c r="BF166" s="365">
        <f t="shared" si="32"/>
        <v>0</v>
      </c>
      <c r="BG166" s="365">
        <f t="shared" si="32"/>
        <v>0</v>
      </c>
      <c r="BH166" s="365">
        <f t="shared" si="32"/>
        <v>0</v>
      </c>
      <c r="BI166" s="365">
        <f t="shared" si="32"/>
        <v>0</v>
      </c>
      <c r="BJ166" s="14"/>
      <c r="BK166" s="14"/>
      <c r="BL166" s="14"/>
      <c r="BM166" s="14"/>
      <c r="BN166" s="14"/>
      <c r="BO166" s="14"/>
      <c r="BP166" s="14"/>
      <c r="BQ166" s="14"/>
      <c r="BR166" s="14"/>
      <c r="BS166" s="14"/>
      <c r="BT166" s="14"/>
      <c r="BU166" s="14"/>
      <c r="BV166" s="14"/>
      <c r="BW166" s="14"/>
      <c r="BX166" s="14"/>
      <c r="BY166" s="14"/>
      <c r="BZ166" s="14"/>
      <c r="CA166" s="410"/>
      <c r="CB166" s="410"/>
      <c r="CC166" s="410"/>
      <c r="CD166" s="410"/>
      <c r="CE166" s="410"/>
      <c r="CF166" s="410"/>
      <c r="CG166" s="410"/>
      <c r="CH166" s="410"/>
      <c r="CI166" s="410"/>
      <c r="CJ166" s="410"/>
      <c r="CK166" s="410"/>
      <c r="CL166" s="410"/>
      <c r="CM166" s="410"/>
      <c r="CN166" s="410"/>
      <c r="CO166" s="410"/>
      <c r="CP166" s="410"/>
      <c r="CQ166" s="410"/>
      <c r="CR166" s="410"/>
      <c r="CS166" s="410"/>
      <c r="CT166" s="410"/>
      <c r="CU166" s="410"/>
      <c r="CV166" s="410"/>
      <c r="CW166" s="410"/>
      <c r="CX166" s="410"/>
      <c r="CY166" s="410"/>
      <c r="CZ166" s="410"/>
      <c r="DA166" s="410"/>
      <c r="DB166" s="410"/>
      <c r="DC166" s="410"/>
      <c r="DD166" s="410"/>
      <c r="DE166" s="410"/>
      <c r="DF166" s="410"/>
      <c r="DG166" s="410"/>
      <c r="DH166" s="410"/>
      <c r="DI166" s="410"/>
      <c r="DJ166" s="410"/>
      <c r="DK166" s="410"/>
      <c r="DL166" s="410"/>
      <c r="DM166" s="410"/>
      <c r="DN166" s="410"/>
      <c r="DO166" s="410"/>
      <c r="DP166" s="410"/>
      <c r="DQ166" s="410"/>
      <c r="DR166" s="410"/>
      <c r="DS166" s="410"/>
      <c r="DT166" s="410"/>
      <c r="DU166" s="410"/>
      <c r="DV166" s="410"/>
      <c r="DW166" s="410"/>
      <c r="DX166" s="410"/>
      <c r="DY166" s="410"/>
      <c r="DZ166" s="410"/>
      <c r="EA166" s="410"/>
      <c r="EB166" s="410"/>
      <c r="EC166" s="410"/>
      <c r="ED166" s="410"/>
      <c r="EE166" s="410"/>
      <c r="EF166" s="410"/>
      <c r="EG166" s="410"/>
      <c r="EH166" s="410"/>
      <c r="EI166" s="410"/>
      <c r="EJ166" s="410"/>
      <c r="EK166" s="410"/>
      <c r="EL166" s="410"/>
      <c r="EM166" s="410"/>
      <c r="EN166" s="410"/>
      <c r="EO166" s="410"/>
      <c r="EP166" s="410"/>
      <c r="EQ166" s="410"/>
      <c r="ER166" s="410"/>
      <c r="ES166" s="410"/>
      <c r="ET166" s="410"/>
      <c r="EU166" s="410"/>
      <c r="EV166" s="410"/>
      <c r="EW166" s="410"/>
      <c r="EX166" s="410"/>
      <c r="EY166" s="410"/>
      <c r="EZ166" s="410"/>
      <c r="FA166" s="410"/>
      <c r="FB166" s="410"/>
      <c r="FC166" s="410"/>
      <c r="FD166" s="410"/>
      <c r="FE166" s="410"/>
      <c r="FF166" s="410"/>
      <c r="FG166" s="410"/>
      <c r="FH166" s="410"/>
      <c r="FI166" s="410"/>
      <c r="FJ166" s="410"/>
      <c r="FK166" s="410"/>
      <c r="FL166" s="410"/>
      <c r="FM166" s="410"/>
      <c r="FN166" s="410"/>
      <c r="FO166" s="410"/>
      <c r="FP166" s="410"/>
      <c r="FQ166" s="410"/>
      <c r="FR166" s="410"/>
      <c r="FS166" s="410"/>
      <c r="FT166" s="410"/>
      <c r="FU166" s="410"/>
      <c r="FV166" s="410"/>
      <c r="FW166" s="410"/>
      <c r="FX166" s="410"/>
      <c r="FY166" s="410"/>
      <c r="FZ166" s="410"/>
      <c r="GA166" s="410"/>
      <c r="GB166" s="410"/>
      <c r="GC166" s="410"/>
      <c r="GD166" s="410"/>
      <c r="GE166" s="410"/>
      <c r="GF166" s="410"/>
      <c r="GG166" s="410"/>
      <c r="GH166" s="410"/>
      <c r="GI166" s="410"/>
      <c r="GJ166" s="410"/>
      <c r="GK166" s="410"/>
      <c r="GL166" s="410"/>
      <c r="GM166" s="410"/>
      <c r="GN166" s="410"/>
      <c r="GO166" s="410"/>
      <c r="GP166" s="410"/>
      <c r="GQ166" s="410"/>
      <c r="GR166" s="410"/>
      <c r="GS166" s="410"/>
      <c r="GT166" s="410"/>
      <c r="GU166" s="410"/>
      <c r="GV166" s="410"/>
      <c r="GW166" s="410"/>
      <c r="GX166" s="410"/>
      <c r="GY166" s="410"/>
      <c r="GZ166" s="410"/>
      <c r="HA166" s="410"/>
      <c r="HB166" s="410"/>
      <c r="HC166" s="410"/>
      <c r="HD166" s="410"/>
      <c r="HE166" s="410"/>
      <c r="HF166" s="410"/>
      <c r="HG166" s="410"/>
      <c r="HH166" s="410"/>
      <c r="HI166" s="410"/>
      <c r="HJ166" s="410"/>
      <c r="HK166" s="410"/>
      <c r="HL166" s="410"/>
      <c r="HM166" s="410"/>
      <c r="HN166" s="410"/>
      <c r="HO166" s="410"/>
      <c r="HP166" s="410"/>
      <c r="HQ166" s="410"/>
      <c r="HR166" s="410"/>
      <c r="HS166" s="410"/>
      <c r="HT166" s="410"/>
      <c r="HU166" s="410"/>
      <c r="HV166" s="410"/>
      <c r="HW166" s="410"/>
      <c r="HX166" s="410"/>
      <c r="HY166" s="410"/>
      <c r="HZ166" s="410"/>
      <c r="IA166" s="410"/>
      <c r="IB166" s="410"/>
      <c r="IC166" s="410"/>
      <c r="ID166" s="410"/>
      <c r="IE166" s="410"/>
      <c r="IF166" s="410"/>
      <c r="IG166" s="410"/>
      <c r="IH166" s="410"/>
      <c r="II166" s="410"/>
      <c r="IJ166" s="410"/>
      <c r="IK166" s="410"/>
      <c r="IL166" s="410"/>
      <c r="IM166" s="410"/>
      <c r="IN166" s="410"/>
      <c r="IO166" s="410"/>
      <c r="IP166" s="410"/>
      <c r="IQ166" s="410"/>
      <c r="IR166" s="410"/>
      <c r="IS166" s="410"/>
      <c r="IT166" s="410"/>
      <c r="IU166" s="410"/>
      <c r="IV166" s="410"/>
    </row>
    <row r="167" spans="1:256" s="2" customFormat="1" ht="12.75" hidden="1" customHeight="1" outlineLevel="2">
      <c r="A167" s="14"/>
      <c r="B167" s="325" t="str">
        <f>C179</f>
        <v>Network Switching Centres</v>
      </c>
      <c r="C167" s="32"/>
      <c r="D167" s="33" t="s">
        <v>65</v>
      </c>
      <c r="E167" s="32"/>
      <c r="F167" s="371"/>
      <c r="G167" s="154">
        <f>IF(G$3&gt;A8remlife,A8acvalue-SUM($F167:F167),IF(A8remlife="N/A","n/a",A8acvalue/A8remlife))</f>
        <v>1.9158504772004241</v>
      </c>
      <c r="H167" s="154">
        <f>IF(H$3&gt;A8remlife,A8acvalue-SUM($F167:G167),IF(A8remlife="N/A","n/a",A8acvalue/A8remlife))</f>
        <v>1.9158504772004241</v>
      </c>
      <c r="I167" s="154">
        <f>IF(I$3&gt;A8remlife,A8acvalue-SUM($F167:H167),IF(A8remlife="N/A","n/a",A8acvalue/A8remlife))</f>
        <v>1.9158504772004241</v>
      </c>
      <c r="J167" s="154">
        <f>IF(J$3&gt;A8remlife,A8acvalue-SUM($F167:I167),IF(A8remlife="N/A","n/a",A8acvalue/A8remlife))</f>
        <v>1.9158504772004241</v>
      </c>
      <c r="K167" s="154">
        <f>IF(K$3&gt;A8remlife,A8acvalue-SUM($F167:J167),IF(A8remlife="N/A","n/a",A8acvalue/A8remlife))</f>
        <v>1.9158504772004241</v>
      </c>
      <c r="L167" s="154">
        <f>IF(L$3&gt;A8remlife,A8acvalue-SUM($F167:K167),IF(A8remlife="N/A","n/a",A8acvalue/A8remlife))</f>
        <v>1.9158504772004241</v>
      </c>
      <c r="M167" s="154">
        <f>IF(M$3&gt;A8remlife,A8acvalue-SUM($F167:L167),IF(A8remlife="N/A","n/a",A8acvalue/A8remlife))</f>
        <v>1.9158504772004241</v>
      </c>
      <c r="N167" s="154">
        <f>IF(N$3&gt;A8remlife,A8acvalue-SUM($F167:M167),IF(A8remlife="N/A","n/a",A8acvalue/A8remlife))</f>
        <v>1.9158504772004241</v>
      </c>
      <c r="O167" s="154">
        <f>IF(O$3&gt;A8remlife,A8acvalue-SUM($F167:N167),IF(A8remlife="N/A","n/a",A8acvalue/A8remlife))</f>
        <v>1.9158504772004241</v>
      </c>
      <c r="P167" s="154">
        <f>IF(P$3&gt;A8remlife,A8acvalue-SUM($F167:O167),IF(A8remlife="N/A","n/a",A8acvalue/A8remlife))</f>
        <v>0.82381570519618208</v>
      </c>
      <c r="Q167" s="154">
        <f>IF(Q$3&gt;A8remlife,A8acvalue-SUM($F167:P167),IF(A8remlife="N/A","n/a",A8acvalue/A8remlife))</f>
        <v>0</v>
      </c>
      <c r="R167" s="154">
        <f>IF(R$3&gt;A8remlife,A8acvalue-SUM($F167:Q167),IF(A8remlife="N/A","n/a",A8acvalue/A8remlife))</f>
        <v>0</v>
      </c>
      <c r="S167" s="154">
        <f>IF(S$3&gt;A8remlife,A8acvalue-SUM($F167:R167),IF(A8remlife="N/A","n/a",A8acvalue/A8remlife))</f>
        <v>0</v>
      </c>
      <c r="T167" s="154">
        <f>IF(T$3&gt;A8remlife,A8acvalue-SUM($F167:S167),IF(A8remlife="N/A","n/a",A8acvalue/A8remlife))</f>
        <v>0</v>
      </c>
      <c r="U167" s="154">
        <f>IF(U$3&gt;A8remlife,A8acvalue-SUM($F167:T167),IF(A8remlife="N/A","n/a",A8acvalue/A8remlife))</f>
        <v>0</v>
      </c>
      <c r="V167" s="154">
        <f>IF(V$3&gt;A8remlife,A8acvalue-SUM($F167:U167),IF(A8remlife="N/A","n/a",A8acvalue/A8remlife))</f>
        <v>0</v>
      </c>
      <c r="W167" s="154">
        <f>IF(W$3&gt;A8remlife,A8acvalue-SUM($F167:V167),IF(A8remlife="N/A","n/a",A8acvalue/A8remlife))</f>
        <v>0</v>
      </c>
      <c r="X167" s="154">
        <f>IF(X$3&gt;A8remlife,A8acvalue-SUM($F167:W167),IF(A8remlife="N/A","n/a",A8acvalue/A8remlife))</f>
        <v>0</v>
      </c>
      <c r="Y167" s="154">
        <f>IF(Y$3&gt;A8remlife,A8acvalue-SUM($F167:X167),IF(A8remlife="N/A","n/a",A8acvalue/A8remlife))</f>
        <v>0</v>
      </c>
      <c r="Z167" s="154">
        <f>IF(Z$3&gt;A8remlife,A8acvalue-SUM($F167:Y167),IF(A8remlife="N/A","n/a",A8acvalue/A8remlife))</f>
        <v>0</v>
      </c>
      <c r="AA167" s="154">
        <f>IF(AA$3&gt;A8remlife,A8acvalue-SUM($F167:Z167),IF(A8remlife="N/A","n/a",A8acvalue/A8remlife))</f>
        <v>0</v>
      </c>
      <c r="AB167" s="154">
        <f>IF(AB$3&gt;A8remlife,A8acvalue-SUM($F167:AA167),IF(A8remlife="N/A","n/a",A8acvalue/A8remlife))</f>
        <v>0</v>
      </c>
      <c r="AC167" s="154">
        <f>IF(AC$3&gt;A8remlife,A8acvalue-SUM($F167:AB167),IF(A8remlife="N/A","n/a",A8acvalue/A8remlife))</f>
        <v>0</v>
      </c>
      <c r="AD167" s="154">
        <f>IF(AD$3&gt;A8remlife,A8acvalue-SUM($F167:AC167),IF(A8remlife="N/A","n/a",A8acvalue/A8remlife))</f>
        <v>0</v>
      </c>
      <c r="AE167" s="154">
        <f>IF(AE$3&gt;A8remlife,A8acvalue-SUM($F167:AD167),IF(A8remlife="N/A","n/a",A8acvalue/A8remlife))</f>
        <v>0</v>
      </c>
      <c r="AF167" s="154">
        <f>IF(AF$3&gt;A8remlife,A8acvalue-SUM($F167:AE167),IF(A8remlife="N/A","n/a",A8acvalue/A8remlife))</f>
        <v>0</v>
      </c>
      <c r="AG167" s="154">
        <f>IF(AG$3&gt;A8remlife,A8acvalue-SUM($F167:AF167),IF(A8remlife="N/A","n/a",A8acvalue/A8remlife))</f>
        <v>0</v>
      </c>
      <c r="AH167" s="154">
        <f>IF(AH$3&gt;A8remlife,A8acvalue-SUM($F167:AG167),IF(A8remlife="N/A","n/a",A8acvalue/A8remlife))</f>
        <v>0</v>
      </c>
      <c r="AI167" s="154">
        <f>IF(AI$3&gt;A8remlife,A8acvalue-SUM($F167:AH167),IF(A8remlife="N/A","n/a",A8acvalue/A8remlife))</f>
        <v>0</v>
      </c>
      <c r="AJ167" s="154">
        <f>IF(AJ$3&gt;A8remlife,A8acvalue-SUM($F167:AI167),IF(A8remlife="N/A","n/a",A8acvalue/A8remlife))</f>
        <v>0</v>
      </c>
      <c r="AK167" s="154">
        <f>IF(AK$3&gt;A8remlife,A8acvalue-SUM($F167:AJ167),IF(A8remlife="N/A","n/a",A8acvalue/A8remlife))</f>
        <v>0</v>
      </c>
      <c r="AL167" s="154">
        <f>IF(AL$3&gt;A8remlife,A8acvalue-SUM($F167:AK167),IF(A8remlife="N/A","n/a",A8acvalue/A8remlife))</f>
        <v>0</v>
      </c>
      <c r="AM167" s="154">
        <f>IF(AM$3&gt;A8remlife,A8acvalue-SUM($F167:AL167),IF(A8remlife="N/A","n/a",A8acvalue/A8remlife))</f>
        <v>0</v>
      </c>
      <c r="AN167" s="154">
        <f>IF(AN$3&gt;A8remlife,A8acvalue-SUM($F167:AM167),IF(A8remlife="N/A","n/a",A8acvalue/A8remlife))</f>
        <v>0</v>
      </c>
      <c r="AO167" s="154">
        <f>IF(AO$3&gt;A8remlife,A8acvalue-SUM($F167:AN167),IF(A8remlife="N/A","n/a",A8acvalue/A8remlife))</f>
        <v>0</v>
      </c>
      <c r="AP167" s="154">
        <f>IF(AP$3&gt;A8remlife,A8acvalue-SUM($F167:AO167),IF(A8remlife="N/A","n/a",A8acvalue/A8remlife))</f>
        <v>0</v>
      </c>
      <c r="AQ167" s="154">
        <f>IF(AQ$3&gt;A8remlife,A8acvalue-SUM($F167:AP167),IF(A8remlife="N/A","n/a",A8acvalue/A8remlife))</f>
        <v>0</v>
      </c>
      <c r="AR167" s="154">
        <f>IF(AR$3&gt;A8remlife,A8acvalue-SUM($F167:AQ167),IF(A8remlife="N/A","n/a",A8acvalue/A8remlife))</f>
        <v>0</v>
      </c>
      <c r="AS167" s="154">
        <f>IF(AS$3&gt;A8remlife,A8acvalue-SUM($F167:AR167),IF(A8remlife="N/A","n/a",A8acvalue/A8remlife))</f>
        <v>0</v>
      </c>
      <c r="AT167" s="154">
        <f>IF(AT$3&gt;A8remlife,A8acvalue-SUM($F167:AS167),IF(A8remlife="N/A","n/a",A8acvalue/A8remlife))</f>
        <v>0</v>
      </c>
      <c r="AU167" s="154">
        <f>IF(AU$3&gt;A8remlife,A8acvalue-SUM($F167:AT167),IF(A8remlife="N/A","n/a",A8acvalue/A8remlife))</f>
        <v>0</v>
      </c>
      <c r="AV167" s="154">
        <f>IF(AV$3&gt;A8remlife,A8acvalue-SUM($F167:AU167),IF(A8remlife="N/A","n/a",A8acvalue/A8remlife))</f>
        <v>0</v>
      </c>
      <c r="AW167" s="154">
        <f>IF(AW$3&gt;A8remlife,A8acvalue-SUM($F167:AV167),IF(A8remlife="N/A","n/a",A8acvalue/A8remlife))</f>
        <v>0</v>
      </c>
      <c r="AX167" s="154">
        <f>IF(AX$3&gt;A8remlife,A8acvalue-SUM($F167:AW167),IF(A8remlife="N/A","n/a",A8acvalue/A8remlife))</f>
        <v>0</v>
      </c>
      <c r="AY167" s="154">
        <f>IF(AY$3&gt;A8remlife,A8acvalue-SUM($F167:AX167),IF(A8remlife="N/A","n/a",A8acvalue/A8remlife))</f>
        <v>0</v>
      </c>
      <c r="AZ167" s="154">
        <f>IF(AZ$3&gt;A8remlife,A8acvalue-SUM($F167:AY167),IF(A8remlife="N/A","n/a",A8acvalue/A8remlife))</f>
        <v>0</v>
      </c>
      <c r="BA167" s="154">
        <f>IF(BA$3&gt;A8remlife,A8acvalue-SUM($F167:AZ167),IF(A8remlife="N/A","n/a",A8acvalue/A8remlife))</f>
        <v>0</v>
      </c>
      <c r="BB167" s="154">
        <f>IF(BB$3&gt;A8remlife,A8acvalue-SUM($F167:BA167),IF(A8remlife="N/A","n/a",A8acvalue/A8remlife))</f>
        <v>0</v>
      </c>
      <c r="BC167" s="154">
        <f>IF(BC$3&gt;A8remlife,A8acvalue-SUM($F167:BB167),IF(A8remlife="N/A","n/a",A8acvalue/A8remlife))</f>
        <v>0</v>
      </c>
      <c r="BD167" s="154">
        <f>IF(BD$3&gt;A8remlife,A8acvalue-SUM($F167:BC167),IF(A8remlife="N/A","n/a",A8acvalue/A8remlife))</f>
        <v>0</v>
      </c>
      <c r="BE167" s="154">
        <f>IF(BE$3&gt;A8remlife,A8acvalue-SUM($F167:BD167),IF(A8remlife="N/A","n/a",A8acvalue/A8remlife))</f>
        <v>0</v>
      </c>
      <c r="BF167" s="154">
        <f>IF(BF$3&gt;A8remlife,A8acvalue-SUM($F167:BE167),IF(A8remlife="N/A","n/a",A8acvalue/A8remlife))</f>
        <v>0</v>
      </c>
      <c r="BG167" s="154">
        <f>IF(BG$3&gt;A8remlife,A8acvalue-SUM($F167:BF167),IF(A8remlife="N/A","n/a",A8acvalue/A8remlife))</f>
        <v>0</v>
      </c>
      <c r="BH167" s="154">
        <f>IF(BH$3&gt;A8remlife,A8acvalue-SUM($F167:BG167),IF(A8remlife="N/A","n/a",A8acvalue/A8remlife))</f>
        <v>0</v>
      </c>
      <c r="BI167" s="154">
        <f>IF(BI$3&gt;A8remlife,A8acvalue-SUM($F167:BH167),IF(A8remlife="N/A","n/a",A8acvalue/A8remlife))</f>
        <v>0</v>
      </c>
      <c r="BJ167" s="14"/>
      <c r="BK167" s="14"/>
      <c r="BL167" s="14"/>
      <c r="BM167" s="14"/>
      <c r="BN167" s="14"/>
      <c r="BO167" s="14"/>
      <c r="BP167" s="14"/>
      <c r="BQ167" s="14"/>
      <c r="BR167" s="14"/>
      <c r="BS167" s="14"/>
      <c r="BT167" s="14"/>
      <c r="BU167" s="14"/>
      <c r="BV167" s="14"/>
      <c r="BW167" s="14"/>
      <c r="BX167" s="14"/>
      <c r="BY167" s="14"/>
      <c r="BZ167" s="14"/>
      <c r="CA167" s="410"/>
      <c r="CB167" s="410"/>
      <c r="CC167" s="410"/>
      <c r="CD167" s="410"/>
      <c r="CE167" s="410"/>
      <c r="CF167" s="410"/>
      <c r="CG167" s="410"/>
      <c r="CH167" s="410"/>
      <c r="CI167" s="410"/>
      <c r="CJ167" s="410"/>
      <c r="CK167" s="410"/>
      <c r="CL167" s="410"/>
      <c r="CM167" s="410"/>
      <c r="CN167" s="410"/>
      <c r="CO167" s="410"/>
      <c r="CP167" s="410"/>
      <c r="CQ167" s="410"/>
      <c r="CR167" s="410"/>
      <c r="CS167" s="410"/>
      <c r="CT167" s="410"/>
      <c r="CU167" s="410"/>
      <c r="CV167" s="410"/>
      <c r="CW167" s="410"/>
      <c r="CX167" s="410"/>
      <c r="CY167" s="410"/>
      <c r="CZ167" s="410"/>
      <c r="DA167" s="410"/>
      <c r="DB167" s="410"/>
      <c r="DC167" s="410"/>
      <c r="DD167" s="410"/>
      <c r="DE167" s="410"/>
      <c r="DF167" s="410"/>
      <c r="DG167" s="410"/>
      <c r="DH167" s="410"/>
      <c r="DI167" s="410"/>
      <c r="DJ167" s="410"/>
      <c r="DK167" s="410"/>
      <c r="DL167" s="410"/>
      <c r="DM167" s="410"/>
      <c r="DN167" s="410"/>
      <c r="DO167" s="410"/>
      <c r="DP167" s="410"/>
      <c r="DQ167" s="410"/>
      <c r="DR167" s="410"/>
      <c r="DS167" s="410"/>
      <c r="DT167" s="410"/>
      <c r="DU167" s="410"/>
      <c r="DV167" s="410"/>
      <c r="DW167" s="410"/>
      <c r="DX167" s="410"/>
      <c r="DY167" s="410"/>
      <c r="DZ167" s="410"/>
      <c r="EA167" s="410"/>
      <c r="EB167" s="410"/>
      <c r="EC167" s="410"/>
      <c r="ED167" s="410"/>
      <c r="EE167" s="410"/>
      <c r="EF167" s="410"/>
      <c r="EG167" s="410"/>
      <c r="EH167" s="410"/>
      <c r="EI167" s="410"/>
      <c r="EJ167" s="410"/>
      <c r="EK167" s="410"/>
      <c r="EL167" s="410"/>
      <c r="EM167" s="410"/>
      <c r="EN167" s="410"/>
      <c r="EO167" s="410"/>
      <c r="EP167" s="410"/>
      <c r="EQ167" s="410"/>
      <c r="ER167" s="410"/>
      <c r="ES167" s="410"/>
      <c r="ET167" s="410"/>
      <c r="EU167" s="410"/>
      <c r="EV167" s="410"/>
      <c r="EW167" s="410"/>
      <c r="EX167" s="410"/>
      <c r="EY167" s="410"/>
      <c r="EZ167" s="410"/>
      <c r="FA167" s="410"/>
      <c r="FB167" s="410"/>
      <c r="FC167" s="410"/>
      <c r="FD167" s="410"/>
      <c r="FE167" s="410"/>
      <c r="FF167" s="410"/>
      <c r="FG167" s="410"/>
      <c r="FH167" s="410"/>
      <c r="FI167" s="410"/>
      <c r="FJ167" s="410"/>
      <c r="FK167" s="410"/>
      <c r="FL167" s="410"/>
      <c r="FM167" s="410"/>
      <c r="FN167" s="410"/>
      <c r="FO167" s="410"/>
      <c r="FP167" s="410"/>
      <c r="FQ167" s="410"/>
      <c r="FR167" s="410"/>
      <c r="FS167" s="410"/>
      <c r="FT167" s="410"/>
      <c r="FU167" s="410"/>
      <c r="FV167" s="410"/>
      <c r="FW167" s="410"/>
      <c r="FX167" s="410"/>
      <c r="FY167" s="410"/>
      <c r="FZ167" s="410"/>
      <c r="GA167" s="410"/>
      <c r="GB167" s="410"/>
      <c r="GC167" s="410"/>
      <c r="GD167" s="410"/>
      <c r="GE167" s="410"/>
      <c r="GF167" s="410"/>
      <c r="GG167" s="410"/>
      <c r="GH167" s="410"/>
      <c r="GI167" s="410"/>
      <c r="GJ167" s="410"/>
      <c r="GK167" s="410"/>
      <c r="GL167" s="410"/>
      <c r="GM167" s="410"/>
      <c r="GN167" s="410"/>
      <c r="GO167" s="410"/>
      <c r="GP167" s="410"/>
      <c r="GQ167" s="410"/>
      <c r="GR167" s="410"/>
      <c r="GS167" s="410"/>
      <c r="GT167" s="410"/>
      <c r="GU167" s="410"/>
      <c r="GV167" s="410"/>
      <c r="GW167" s="410"/>
      <c r="GX167" s="410"/>
      <c r="GY167" s="410"/>
      <c r="GZ167" s="410"/>
      <c r="HA167" s="410"/>
      <c r="HB167" s="410"/>
      <c r="HC167" s="410"/>
      <c r="HD167" s="410"/>
      <c r="HE167" s="410"/>
      <c r="HF167" s="410"/>
      <c r="HG167" s="410"/>
      <c r="HH167" s="410"/>
      <c r="HI167" s="410"/>
      <c r="HJ167" s="410"/>
      <c r="HK167" s="410"/>
      <c r="HL167" s="410"/>
      <c r="HM167" s="410"/>
      <c r="HN167" s="410"/>
      <c r="HO167" s="410"/>
      <c r="HP167" s="410"/>
      <c r="HQ167" s="410"/>
      <c r="HR167" s="410"/>
      <c r="HS167" s="410"/>
      <c r="HT167" s="410"/>
      <c r="HU167" s="410"/>
      <c r="HV167" s="410"/>
      <c r="HW167" s="410"/>
      <c r="HX167" s="410"/>
      <c r="HY167" s="410"/>
      <c r="HZ167" s="410"/>
      <c r="IA167" s="410"/>
      <c r="IB167" s="410"/>
      <c r="IC167" s="410"/>
      <c r="ID167" s="410"/>
      <c r="IE167" s="410"/>
      <c r="IF167" s="410"/>
      <c r="IG167" s="410"/>
      <c r="IH167" s="410"/>
      <c r="II167" s="410"/>
      <c r="IJ167" s="410"/>
      <c r="IK167" s="410"/>
      <c r="IL167" s="410"/>
      <c r="IM167" s="410"/>
      <c r="IN167" s="410"/>
      <c r="IO167" s="410"/>
      <c r="IP167" s="410"/>
      <c r="IQ167" s="410"/>
      <c r="IR167" s="410"/>
      <c r="IS167" s="410"/>
      <c r="IT167" s="410"/>
      <c r="IU167" s="410"/>
      <c r="IV167" s="410"/>
    </row>
    <row r="168" spans="1:256" s="2" customFormat="1" ht="12.75" hidden="1" customHeight="1" outlineLevel="2">
      <c r="A168" s="14"/>
      <c r="B168" s="14"/>
      <c r="C168" s="27"/>
      <c r="D168" s="413" t="s">
        <v>198</v>
      </c>
      <c r="E168" s="261">
        <v>0</v>
      </c>
      <c r="F168" s="372"/>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4"/>
      <c r="BK168" s="14"/>
      <c r="BL168" s="14"/>
      <c r="BM168" s="14"/>
      <c r="BN168" s="14"/>
      <c r="BO168" s="14"/>
      <c r="BP168" s="14"/>
      <c r="BQ168" s="14"/>
      <c r="BR168" s="14"/>
      <c r="BS168" s="14"/>
      <c r="BT168" s="14"/>
      <c r="BU168" s="14"/>
      <c r="BV168" s="14"/>
      <c r="BW168" s="14"/>
      <c r="BX168" s="14"/>
      <c r="BY168" s="14"/>
      <c r="BZ168" s="14"/>
      <c r="CA168" s="410"/>
      <c r="CB168" s="410"/>
      <c r="CC168" s="410"/>
      <c r="CD168" s="410"/>
      <c r="CE168" s="410"/>
      <c r="CF168" s="410"/>
      <c r="CG168" s="410"/>
      <c r="CH168" s="410"/>
      <c r="CI168" s="410"/>
      <c r="CJ168" s="410"/>
      <c r="CK168" s="410"/>
      <c r="CL168" s="410"/>
      <c r="CM168" s="410"/>
      <c r="CN168" s="410"/>
      <c r="CO168" s="410"/>
      <c r="CP168" s="410"/>
      <c r="CQ168" s="410"/>
      <c r="CR168" s="410"/>
      <c r="CS168" s="410"/>
      <c r="CT168" s="410"/>
      <c r="CU168" s="410"/>
      <c r="CV168" s="410"/>
      <c r="CW168" s="410"/>
      <c r="CX168" s="410"/>
      <c r="CY168" s="410"/>
      <c r="CZ168" s="410"/>
      <c r="DA168" s="410"/>
      <c r="DB168" s="410"/>
      <c r="DC168" s="410"/>
      <c r="DD168" s="410"/>
      <c r="DE168" s="410"/>
      <c r="DF168" s="410"/>
      <c r="DG168" s="410"/>
      <c r="DH168" s="410"/>
      <c r="DI168" s="410"/>
      <c r="DJ168" s="410"/>
      <c r="DK168" s="410"/>
      <c r="DL168" s="410"/>
      <c r="DM168" s="410"/>
      <c r="DN168" s="410"/>
      <c r="DO168" s="410"/>
      <c r="DP168" s="410"/>
      <c r="DQ168" s="410"/>
      <c r="DR168" s="410"/>
      <c r="DS168" s="410"/>
      <c r="DT168" s="410"/>
      <c r="DU168" s="410"/>
      <c r="DV168" s="410"/>
      <c r="DW168" s="410"/>
      <c r="DX168" s="410"/>
      <c r="DY168" s="410"/>
      <c r="DZ168" s="410"/>
      <c r="EA168" s="410"/>
      <c r="EB168" s="410"/>
      <c r="EC168" s="410"/>
      <c r="ED168" s="410"/>
      <c r="EE168" s="410"/>
      <c r="EF168" s="410"/>
      <c r="EG168" s="410"/>
      <c r="EH168" s="410"/>
      <c r="EI168" s="410"/>
      <c r="EJ168" s="410"/>
      <c r="EK168" s="410"/>
      <c r="EL168" s="410"/>
      <c r="EM168" s="410"/>
      <c r="EN168" s="410"/>
      <c r="EO168" s="410"/>
      <c r="EP168" s="410"/>
      <c r="EQ168" s="410"/>
      <c r="ER168" s="410"/>
      <c r="ES168" s="410"/>
      <c r="ET168" s="410"/>
      <c r="EU168" s="410"/>
      <c r="EV168" s="410"/>
      <c r="EW168" s="410"/>
      <c r="EX168" s="410"/>
      <c r="EY168" s="410"/>
      <c r="EZ168" s="410"/>
      <c r="FA168" s="410"/>
      <c r="FB168" s="410"/>
      <c r="FC168" s="410"/>
      <c r="FD168" s="410"/>
      <c r="FE168" s="410"/>
      <c r="FF168" s="410"/>
      <c r="FG168" s="410"/>
      <c r="FH168" s="410"/>
      <c r="FI168" s="410"/>
      <c r="FJ168" s="410"/>
      <c r="FK168" s="410"/>
      <c r="FL168" s="410"/>
      <c r="FM168" s="410"/>
      <c r="FN168" s="410"/>
      <c r="FO168" s="410"/>
      <c r="FP168" s="410"/>
      <c r="FQ168" s="410"/>
      <c r="FR168" s="410"/>
      <c r="FS168" s="410"/>
      <c r="FT168" s="410"/>
      <c r="FU168" s="410"/>
      <c r="FV168" s="410"/>
      <c r="FW168" s="410"/>
      <c r="FX168" s="410"/>
      <c r="FY168" s="410"/>
      <c r="FZ168" s="410"/>
      <c r="GA168" s="410"/>
      <c r="GB168" s="410"/>
      <c r="GC168" s="410"/>
      <c r="GD168" s="410"/>
      <c r="GE168" s="410"/>
      <c r="GF168" s="410"/>
      <c r="GG168" s="410"/>
      <c r="GH168" s="410"/>
      <c r="GI168" s="410"/>
      <c r="GJ168" s="410"/>
      <c r="GK168" s="410"/>
      <c r="GL168" s="410"/>
      <c r="GM168" s="410"/>
      <c r="GN168" s="410"/>
      <c r="GO168" s="410"/>
      <c r="GP168" s="410"/>
      <c r="GQ168" s="410"/>
      <c r="GR168" s="410"/>
      <c r="GS168" s="410"/>
      <c r="GT168" s="410"/>
      <c r="GU168" s="410"/>
      <c r="GV168" s="410"/>
      <c r="GW168" s="410"/>
      <c r="GX168" s="410"/>
      <c r="GY168" s="410"/>
      <c r="GZ168" s="410"/>
      <c r="HA168" s="410"/>
      <c r="HB168" s="410"/>
      <c r="HC168" s="410"/>
      <c r="HD168" s="410"/>
      <c r="HE168" s="410"/>
      <c r="HF168" s="410"/>
      <c r="HG168" s="410"/>
      <c r="HH168" s="410"/>
      <c r="HI168" s="410"/>
      <c r="HJ168" s="410"/>
      <c r="HK168" s="410"/>
      <c r="HL168" s="410"/>
      <c r="HM168" s="410"/>
      <c r="HN168" s="410"/>
      <c r="HO168" s="410"/>
      <c r="HP168" s="410"/>
      <c r="HQ168" s="410"/>
      <c r="HR168" s="410"/>
      <c r="HS168" s="410"/>
      <c r="HT168" s="410"/>
      <c r="HU168" s="410"/>
      <c r="HV168" s="410"/>
      <c r="HW168" s="410"/>
      <c r="HX168" s="410"/>
      <c r="HY168" s="410"/>
      <c r="HZ168" s="410"/>
      <c r="IA168" s="410"/>
      <c r="IB168" s="410"/>
      <c r="IC168" s="410"/>
      <c r="ID168" s="410"/>
      <c r="IE168" s="410"/>
      <c r="IF168" s="410"/>
      <c r="IG168" s="410"/>
      <c r="IH168" s="410"/>
      <c r="II168" s="410"/>
      <c r="IJ168" s="410"/>
      <c r="IK168" s="410"/>
      <c r="IL168" s="410"/>
      <c r="IM168" s="410"/>
      <c r="IN168" s="410"/>
      <c r="IO168" s="410"/>
      <c r="IP168" s="410"/>
      <c r="IQ168" s="410"/>
      <c r="IR168" s="410"/>
      <c r="IS168" s="410"/>
      <c r="IT168" s="410"/>
      <c r="IU168" s="410"/>
      <c r="IV168" s="410"/>
    </row>
    <row r="169" spans="1:256" s="2" customFormat="1" ht="12.75" hidden="1" customHeight="1" outlineLevel="2">
      <c r="A169" s="14"/>
      <c r="B169" s="14"/>
      <c r="C169" s="27"/>
      <c r="D169" s="413"/>
      <c r="E169" s="261">
        <v>1</v>
      </c>
      <c r="F169" s="372"/>
      <c r="G169" s="268"/>
      <c r="H169" s="155">
        <f>IF(A8stdlife="n/a","n/a",IF(H$3&gt;(A8stdlife+$E169),(Input!$G$218*(1+rvanilla)^0.5)-SUM($G169:G169),(Input!$G$218*(1+rvanilla)^0.5)/A8stdlife))</f>
        <v>9.2237638555350013E-2</v>
      </c>
      <c r="I169" s="155">
        <f>IF(A8stdlife="n/a","n/a",IF(I$3&gt;(A8stdlife+$E169),(Input!$G$218*(1+rvanilla)^0.5)-SUM($G169:H169),(Input!$G$218*(1+rvanilla)^0.5)/A8stdlife))</f>
        <v>9.2237638555350013E-2</v>
      </c>
      <c r="J169" s="155">
        <f>IF(A8stdlife="n/a","n/a",IF(J$3&gt;(A8stdlife+$E169),(Input!$G$218*(1+rvanilla)^0.5)-SUM($G169:I169),(Input!$G$218*(1+rvanilla)^0.5)/A8stdlife))</f>
        <v>9.2237638555350013E-2</v>
      </c>
      <c r="K169" s="155">
        <f>IF(A8stdlife="n/a","n/a",IF(K$3&gt;(A8stdlife+$E169),(Input!$G$218*(1+rvanilla)^0.5)-SUM($G169:J169),(Input!$G$218*(1+rvanilla)^0.5)/A8stdlife))</f>
        <v>9.2237638555350013E-2</v>
      </c>
      <c r="L169" s="155">
        <f>IF(A8stdlife="n/a","n/a",IF(L$3&gt;(A8stdlife+$E169),(Input!$G$218*(1+rvanilla)^0.5)-SUM($G169:K169),(Input!$G$218*(1+rvanilla)^0.5)/A8stdlife))</f>
        <v>9.2237638555350013E-2</v>
      </c>
      <c r="M169" s="155">
        <f>IF(A8stdlife="n/a","n/a",IF(M$3&gt;(A8stdlife+$E169),(Input!$G$218*(1+rvanilla)^0.5)-SUM($G169:L169),(Input!$G$218*(1+rvanilla)^0.5)/A8stdlife))</f>
        <v>9.2237638555350013E-2</v>
      </c>
      <c r="N169" s="155">
        <f>IF(A8stdlife="n/a","n/a",IF(N$3&gt;(A8stdlife+$E169),(Input!$G$218*(1+rvanilla)^0.5)-SUM($G169:M169),(Input!$G$218*(1+rvanilla)^0.5)/A8stdlife))</f>
        <v>9.2237638555350013E-2</v>
      </c>
      <c r="O169" s="155">
        <f>IF(A8stdlife="n/a","n/a",IF(O$3&gt;(A8stdlife+$E169),(Input!$G$218*(1+rvanilla)^0.5)-SUM($G169:N169),(Input!$G$218*(1+rvanilla)^0.5)/A8stdlife))</f>
        <v>9.2237638555350013E-2</v>
      </c>
      <c r="P169" s="155">
        <f>IF(A8stdlife="n/a","n/a",IF(P$3&gt;(A8stdlife+$E169),(Input!$G$218*(1+rvanilla)^0.5)-SUM($G169:O169),(Input!$G$218*(1+rvanilla)^0.5)/A8stdlife))</f>
        <v>9.2237638555350013E-2</v>
      </c>
      <c r="Q169" s="155">
        <f>IF(A8stdlife="n/a","n/a",IF(Q$3&gt;(A8stdlife+$E169),(Input!$G$218*(1+rvanilla)^0.5)-SUM($G169:P169),(Input!$G$218*(1+rvanilla)^0.5)/A8stdlife))</f>
        <v>9.2237638555350013E-2</v>
      </c>
      <c r="R169" s="155">
        <f>IF(A8stdlife="n/a","n/a",IF(R$3&gt;(A8stdlife+$E169),(Input!$G$218*(1+rvanilla)^0.5)-SUM($G169:Q169),(Input!$G$218*(1+rvanilla)^0.5)/A8stdlife))</f>
        <v>9.2237638555350013E-2</v>
      </c>
      <c r="S169" s="155">
        <f>IF(A8stdlife="n/a","n/a",IF(S$3&gt;(A8stdlife+$E169),(Input!$G$218*(1+rvanilla)^0.5)-SUM($G169:R169),(Input!$G$218*(1+rvanilla)^0.5)/A8stdlife))</f>
        <v>9.2237638555350013E-2</v>
      </c>
      <c r="T169" s="155">
        <f>IF(A8stdlife="n/a","n/a",IF(T$3&gt;(A8stdlife+$E169),(Input!$G$218*(1+rvanilla)^0.5)-SUM($G169:S169),(Input!$G$218*(1+rvanilla)^0.5)/A8stdlife))</f>
        <v>-2.2204460492503131E-16</v>
      </c>
      <c r="U169" s="155">
        <f>IF(A8stdlife="n/a","n/a",IF(U$3&gt;(A8stdlife+$E169),(Input!$G$218*(1+rvanilla)^0.5)-SUM($G169:T169),(Input!$G$218*(1+rvanilla)^0.5)/A8stdlife))</f>
        <v>0</v>
      </c>
      <c r="V169" s="155">
        <f>IF(A8stdlife="n/a","n/a",IF(V$3&gt;(A8stdlife+$E169),(Input!$G$218*(1+rvanilla)^0.5)-SUM($G169:U169),(Input!$G$218*(1+rvanilla)^0.5)/A8stdlife))</f>
        <v>0</v>
      </c>
      <c r="W169" s="155">
        <f>IF(A8stdlife="n/a","n/a",IF(W$3&gt;(A8stdlife+$E169),(Input!$G$218*(1+rvanilla)^0.5)-SUM($G169:V169),(Input!$G$218*(1+rvanilla)^0.5)/A8stdlife))</f>
        <v>0</v>
      </c>
      <c r="X169" s="155">
        <f>IF(A8stdlife="n/a","n/a",IF(X$3&gt;(A8stdlife+$E169),(Input!$G$218*(1+rvanilla)^0.5)-SUM($G169:W169),(Input!$G$218*(1+rvanilla)^0.5)/A8stdlife))</f>
        <v>0</v>
      </c>
      <c r="Y169" s="155">
        <f>IF(A8stdlife="n/a","n/a",IF(Y$3&gt;(A8stdlife+$E169),(Input!$G$218*(1+rvanilla)^0.5)-SUM($G169:X169),(Input!$G$218*(1+rvanilla)^0.5)/A8stdlife))</f>
        <v>0</v>
      </c>
      <c r="Z169" s="155">
        <f>IF(A8stdlife="n/a","n/a",IF(Z$3&gt;(A8stdlife+$E169),(Input!$G$218*(1+rvanilla)^0.5)-SUM($G169:Y169),(Input!$G$218*(1+rvanilla)^0.5)/A8stdlife))</f>
        <v>0</v>
      </c>
      <c r="AA169" s="155">
        <f>IF(A8stdlife="n/a","n/a",IF(AA$3&gt;(A8stdlife+$E169),(Input!$G$218*(1+rvanilla)^0.5)-SUM($G169:Z169),(Input!$G$218*(1+rvanilla)^0.5)/A8stdlife))</f>
        <v>0</v>
      </c>
      <c r="AB169" s="155">
        <f>IF(A8stdlife="n/a","n/a",IF(AB$3&gt;(A8stdlife+$E169),(Input!$G$218*(1+rvanilla)^0.5)-SUM($G169:AA169),(Input!$G$218*(1+rvanilla)^0.5)/A8stdlife))</f>
        <v>0</v>
      </c>
      <c r="AC169" s="155">
        <f>IF(A8stdlife="n/a","n/a",IF(AC$3&gt;(A8stdlife+$E169),(Input!$G$218*(1+rvanilla)^0.5)-SUM($G169:AB169),(Input!$G$218*(1+rvanilla)^0.5)/A8stdlife))</f>
        <v>0</v>
      </c>
      <c r="AD169" s="155">
        <f>IF(A8stdlife="n/a","n/a",IF(AD$3&gt;(A8stdlife+$E169),(Input!$G$218*(1+rvanilla)^0.5)-SUM($G169:AC169),(Input!$G$218*(1+rvanilla)^0.5)/A8stdlife))</f>
        <v>0</v>
      </c>
      <c r="AE169" s="155">
        <f>IF(A8stdlife="n/a","n/a",IF(AE$3&gt;(A8stdlife+$E169),(Input!$G$218*(1+rvanilla)^0.5)-SUM($G169:AD169),(Input!$G$218*(1+rvanilla)^0.5)/A8stdlife))</f>
        <v>0</v>
      </c>
      <c r="AF169" s="155">
        <f>IF(A8stdlife="n/a","n/a",IF(AF$3&gt;(A8stdlife+$E169),(Input!$G$218*(1+rvanilla)^0.5)-SUM($G169:AE169),(Input!$G$218*(1+rvanilla)^0.5)/A8stdlife))</f>
        <v>0</v>
      </c>
      <c r="AG169" s="155">
        <f>IF(A8stdlife="n/a","n/a",IF(AG$3&gt;(A8stdlife+$E169),(Input!$G$218*(1+rvanilla)^0.5)-SUM($G169:AF169),(Input!$G$218*(1+rvanilla)^0.5)/A8stdlife))</f>
        <v>0</v>
      </c>
      <c r="AH169" s="155">
        <f>IF(A8stdlife="n/a","n/a",IF(AH$3&gt;(A8stdlife+$E169),(Input!$G$218*(1+rvanilla)^0.5)-SUM($G169:AG169),(Input!$G$218*(1+rvanilla)^0.5)/A8stdlife))</f>
        <v>0</v>
      </c>
      <c r="AI169" s="155">
        <f>IF(A8stdlife="n/a","n/a",IF(AI$3&gt;(A8stdlife+$E169),(Input!$G$218*(1+rvanilla)^0.5)-SUM($G169:AH169),(Input!$G$218*(1+rvanilla)^0.5)/A8stdlife))</f>
        <v>0</v>
      </c>
      <c r="AJ169" s="155">
        <f>IF(A8stdlife="n/a","n/a",IF(AJ$3&gt;(A8stdlife+$E169),(Input!$G$218*(1+rvanilla)^0.5)-SUM($G169:AI169),(Input!$G$218*(1+rvanilla)^0.5)/A8stdlife))</f>
        <v>0</v>
      </c>
      <c r="AK169" s="155">
        <f>IF(A8stdlife="n/a","n/a",IF(AK$3&gt;(A8stdlife+$E169),(Input!$G$218*(1+rvanilla)^0.5)-SUM($G169:AJ169),(Input!$G$218*(1+rvanilla)^0.5)/A8stdlife))</f>
        <v>0</v>
      </c>
      <c r="AL169" s="155">
        <f>IF(A8stdlife="n/a","n/a",IF(AL$3&gt;(A8stdlife+$E169),(Input!$G$218*(1+rvanilla)^0.5)-SUM($G169:AK169),(Input!$G$218*(1+rvanilla)^0.5)/A8stdlife))</f>
        <v>0</v>
      </c>
      <c r="AM169" s="155">
        <f>IF(A8stdlife="n/a","n/a",IF(AM$3&gt;(A8stdlife+$E169),(Input!$G$218*(1+rvanilla)^0.5)-SUM($G169:AL169),(Input!$G$218*(1+rvanilla)^0.5)/A8stdlife))</f>
        <v>0</v>
      </c>
      <c r="AN169" s="155">
        <f>IF(A8stdlife="n/a","n/a",IF(AN$3&gt;(A8stdlife+$E169),(Input!$G$218*(1+rvanilla)^0.5)-SUM($G169:AM169),(Input!$G$218*(1+rvanilla)^0.5)/A8stdlife))</f>
        <v>0</v>
      </c>
      <c r="AO169" s="155">
        <f>IF(A8stdlife="n/a","n/a",IF(AO$3&gt;(A8stdlife+$E169),(Input!$G$218*(1+rvanilla)^0.5)-SUM($G169:AN169),(Input!$G$218*(1+rvanilla)^0.5)/A8stdlife))</f>
        <v>0</v>
      </c>
      <c r="AP169" s="155">
        <f>IF(A8stdlife="n/a","n/a",IF(AP$3&gt;(A8stdlife+$E169),(Input!$G$218*(1+rvanilla)^0.5)-SUM($G169:AO169),(Input!$G$218*(1+rvanilla)^0.5)/A8stdlife))</f>
        <v>0</v>
      </c>
      <c r="AQ169" s="155">
        <f>IF(A8stdlife="n/a","n/a",IF(AQ$3&gt;(A8stdlife+$E169),(Input!$G$218*(1+rvanilla)^0.5)-SUM($G169:AP169),(Input!$G$218*(1+rvanilla)^0.5)/A8stdlife))</f>
        <v>0</v>
      </c>
      <c r="AR169" s="155">
        <f>IF(A8stdlife="n/a","n/a",IF(AR$3&gt;(A8stdlife+$E169),(Input!$G$218*(1+rvanilla)^0.5)-SUM($G169:AQ169),(Input!$G$218*(1+rvanilla)^0.5)/A8stdlife))</f>
        <v>0</v>
      </c>
      <c r="AS169" s="155">
        <f>IF(A8stdlife="n/a","n/a",IF(AS$3&gt;(A8stdlife+$E169),(Input!$G$218*(1+rvanilla)^0.5)-SUM($G169:AR169),(Input!$G$218*(1+rvanilla)^0.5)/A8stdlife))</f>
        <v>0</v>
      </c>
      <c r="AT169" s="155">
        <f>IF(A8stdlife="n/a","n/a",IF(AT$3&gt;(A8stdlife+$E169),(Input!$G$218*(1+rvanilla)^0.5)-SUM($G169:AS169),(Input!$G$218*(1+rvanilla)^0.5)/A8stdlife))</f>
        <v>0</v>
      </c>
      <c r="AU169" s="155">
        <f>IF(A8stdlife="n/a","n/a",IF(AU$3&gt;(A8stdlife+$E169),(Input!$G$218*(1+rvanilla)^0.5)-SUM($G169:AT169),(Input!$G$218*(1+rvanilla)^0.5)/A8stdlife))</f>
        <v>0</v>
      </c>
      <c r="AV169" s="155">
        <f>IF(A8stdlife="n/a","n/a",IF(AV$3&gt;(A8stdlife+$E169),(Input!$G$218*(1+rvanilla)^0.5)-SUM($G169:AU169),(Input!$G$218*(1+rvanilla)^0.5)/A8stdlife))</f>
        <v>0</v>
      </c>
      <c r="AW169" s="155">
        <f>IF(A8stdlife="n/a","n/a",IF(AW$3&gt;(A8stdlife+$E169),(Input!$G$218*(1+rvanilla)^0.5)-SUM($G169:AV169),(Input!$G$218*(1+rvanilla)^0.5)/A8stdlife))</f>
        <v>0</v>
      </c>
      <c r="AX169" s="155">
        <f>IF(A8stdlife="n/a","n/a",IF(AX$3&gt;(A8stdlife+$E169),(Input!$G$218*(1+rvanilla)^0.5)-SUM($G169:AW169),(Input!$G$218*(1+rvanilla)^0.5)/A8stdlife))</f>
        <v>0</v>
      </c>
      <c r="AY169" s="155">
        <f>IF(A8stdlife="n/a","n/a",IF(AY$3&gt;(A8stdlife+$E169),(Input!$G$218*(1+rvanilla)^0.5)-SUM($G169:AX169),(Input!$G$218*(1+rvanilla)^0.5)/A8stdlife))</f>
        <v>0</v>
      </c>
      <c r="AZ169" s="155">
        <f>IF(A8stdlife="n/a","n/a",IF(AZ$3&gt;(A8stdlife+$E169),(Input!$G$218*(1+rvanilla)^0.5)-SUM($G169:AY169),(Input!$G$218*(1+rvanilla)^0.5)/A8stdlife))</f>
        <v>0</v>
      </c>
      <c r="BA169" s="155">
        <f>IF(A8stdlife="n/a","n/a",IF(BA$3&gt;(A8stdlife+$E169),(Input!$G$218*(1+rvanilla)^0.5)-SUM($G169:AZ169),(Input!$G$218*(1+rvanilla)^0.5)/A8stdlife))</f>
        <v>0</v>
      </c>
      <c r="BB169" s="155">
        <f>IF(A8stdlife="n/a","n/a",IF(BB$3&gt;(A8stdlife+$E169),(Input!$G$218*(1+rvanilla)^0.5)-SUM($G169:BA169),(Input!$G$218*(1+rvanilla)^0.5)/A8stdlife))</f>
        <v>0</v>
      </c>
      <c r="BC169" s="155">
        <f>IF(A8stdlife="n/a","n/a",IF(BC$3&gt;(A8stdlife+$E169),(Input!$G$218*(1+rvanilla)^0.5)-SUM($G169:BB169),(Input!$G$218*(1+rvanilla)^0.5)/A8stdlife))</f>
        <v>0</v>
      </c>
      <c r="BD169" s="155">
        <f>IF(A8stdlife="n/a","n/a",IF(BD$3&gt;(A8stdlife+$E169),(Input!$G$218*(1+rvanilla)^0.5)-SUM($G169:BC169),(Input!$G$218*(1+rvanilla)^0.5)/A8stdlife))</f>
        <v>0</v>
      </c>
      <c r="BE169" s="155">
        <f>IF(A8stdlife="n/a","n/a",IF(BE$3&gt;(A8stdlife+$E169),(Input!$G$218*(1+rvanilla)^0.5)-SUM($G169:BD169),(Input!$G$218*(1+rvanilla)^0.5)/A8stdlife))</f>
        <v>0</v>
      </c>
      <c r="BF169" s="155">
        <f>IF(A8stdlife="n/a","n/a",IF(BF$3&gt;(A8stdlife+$E169),(Input!$G$218*(1+rvanilla)^0.5)-SUM($G169:BE169),(Input!$G$218*(1+rvanilla)^0.5)/A8stdlife))</f>
        <v>0</v>
      </c>
      <c r="BG169" s="155">
        <f>IF(A8stdlife="n/a","n/a",IF(BG$3&gt;(A8stdlife+$E169),(Input!$G$218*(1+rvanilla)^0.5)-SUM($G169:BF169),(Input!$G$218*(1+rvanilla)^0.5)/A8stdlife))</f>
        <v>0</v>
      </c>
      <c r="BH169" s="155">
        <f>IF(A8stdlife="n/a","n/a",IF(BH$3&gt;(A8stdlife+$E169),(Input!$G$218*(1+rvanilla)^0.5)-SUM($G169:BG169),(Input!$G$218*(1+rvanilla)^0.5)/A8stdlife))</f>
        <v>0</v>
      </c>
      <c r="BI169" s="155">
        <f>IF(A8stdlife="n/a","n/a",IF(BI$3&gt;(A8stdlife+$E169),(Input!$G$218*(1+rvanilla)^0.5)-SUM($G169:BH169),(Input!$G$218*(1+rvanilla)^0.5)/A8stdlife))</f>
        <v>0</v>
      </c>
      <c r="BJ169" s="14"/>
      <c r="BK169" s="14"/>
      <c r="BL169" s="14"/>
      <c r="BM169" s="14"/>
      <c r="BN169" s="14"/>
      <c r="BO169" s="14"/>
      <c r="BP169" s="14"/>
      <c r="BQ169" s="14"/>
      <c r="BR169" s="14"/>
      <c r="BS169" s="14"/>
      <c r="BT169" s="14"/>
      <c r="BU169" s="14"/>
      <c r="BV169" s="14"/>
      <c r="BW169" s="14"/>
      <c r="BX169" s="14"/>
      <c r="BY169" s="14"/>
      <c r="BZ169" s="14"/>
      <c r="CA169" s="410"/>
      <c r="CB169" s="410"/>
      <c r="CC169" s="410"/>
      <c r="CD169" s="410"/>
      <c r="CE169" s="410"/>
      <c r="CF169" s="410"/>
      <c r="CG169" s="410"/>
      <c r="CH169" s="410"/>
      <c r="CI169" s="410"/>
      <c r="CJ169" s="410"/>
      <c r="CK169" s="410"/>
      <c r="CL169" s="410"/>
      <c r="CM169" s="410"/>
      <c r="CN169" s="410"/>
      <c r="CO169" s="410"/>
      <c r="CP169" s="410"/>
      <c r="CQ169" s="410"/>
      <c r="CR169" s="410"/>
      <c r="CS169" s="410"/>
      <c r="CT169" s="410"/>
      <c r="CU169" s="410"/>
      <c r="CV169" s="410"/>
      <c r="CW169" s="410"/>
      <c r="CX169" s="410"/>
      <c r="CY169" s="410"/>
      <c r="CZ169" s="410"/>
      <c r="DA169" s="410"/>
      <c r="DB169" s="410"/>
      <c r="DC169" s="410"/>
      <c r="DD169" s="410"/>
      <c r="DE169" s="410"/>
      <c r="DF169" s="410"/>
      <c r="DG169" s="410"/>
      <c r="DH169" s="410"/>
      <c r="DI169" s="410"/>
      <c r="DJ169" s="410"/>
      <c r="DK169" s="410"/>
      <c r="DL169" s="410"/>
      <c r="DM169" s="410"/>
      <c r="DN169" s="410"/>
      <c r="DO169" s="410"/>
      <c r="DP169" s="410"/>
      <c r="DQ169" s="410"/>
      <c r="DR169" s="410"/>
      <c r="DS169" s="410"/>
      <c r="DT169" s="410"/>
      <c r="DU169" s="410"/>
      <c r="DV169" s="410"/>
      <c r="DW169" s="410"/>
      <c r="DX169" s="410"/>
      <c r="DY169" s="410"/>
      <c r="DZ169" s="410"/>
      <c r="EA169" s="410"/>
      <c r="EB169" s="410"/>
      <c r="EC169" s="410"/>
      <c r="ED169" s="410"/>
      <c r="EE169" s="410"/>
      <c r="EF169" s="410"/>
      <c r="EG169" s="410"/>
      <c r="EH169" s="410"/>
      <c r="EI169" s="410"/>
      <c r="EJ169" s="410"/>
      <c r="EK169" s="410"/>
      <c r="EL169" s="410"/>
      <c r="EM169" s="410"/>
      <c r="EN169" s="410"/>
      <c r="EO169" s="410"/>
      <c r="EP169" s="410"/>
      <c r="EQ169" s="410"/>
      <c r="ER169" s="410"/>
      <c r="ES169" s="410"/>
      <c r="ET169" s="410"/>
      <c r="EU169" s="410"/>
      <c r="EV169" s="410"/>
      <c r="EW169" s="410"/>
      <c r="EX169" s="410"/>
      <c r="EY169" s="410"/>
      <c r="EZ169" s="410"/>
      <c r="FA169" s="410"/>
      <c r="FB169" s="410"/>
      <c r="FC169" s="410"/>
      <c r="FD169" s="410"/>
      <c r="FE169" s="410"/>
      <c r="FF169" s="410"/>
      <c r="FG169" s="410"/>
      <c r="FH169" s="410"/>
      <c r="FI169" s="410"/>
      <c r="FJ169" s="410"/>
      <c r="FK169" s="410"/>
      <c r="FL169" s="410"/>
      <c r="FM169" s="410"/>
      <c r="FN169" s="410"/>
      <c r="FO169" s="410"/>
      <c r="FP169" s="410"/>
      <c r="FQ169" s="410"/>
      <c r="FR169" s="410"/>
      <c r="FS169" s="410"/>
      <c r="FT169" s="410"/>
      <c r="FU169" s="410"/>
      <c r="FV169" s="410"/>
      <c r="FW169" s="410"/>
      <c r="FX169" s="410"/>
      <c r="FY169" s="410"/>
      <c r="FZ169" s="410"/>
      <c r="GA169" s="410"/>
      <c r="GB169" s="410"/>
      <c r="GC169" s="410"/>
      <c r="GD169" s="410"/>
      <c r="GE169" s="410"/>
      <c r="GF169" s="410"/>
      <c r="GG169" s="410"/>
      <c r="GH169" s="410"/>
      <c r="GI169" s="410"/>
      <c r="GJ169" s="410"/>
      <c r="GK169" s="410"/>
      <c r="GL169" s="410"/>
      <c r="GM169" s="410"/>
      <c r="GN169" s="410"/>
      <c r="GO169" s="410"/>
      <c r="GP169" s="410"/>
      <c r="GQ169" s="410"/>
      <c r="GR169" s="410"/>
      <c r="GS169" s="410"/>
      <c r="GT169" s="410"/>
      <c r="GU169" s="410"/>
      <c r="GV169" s="410"/>
      <c r="GW169" s="410"/>
      <c r="GX169" s="410"/>
      <c r="GY169" s="410"/>
      <c r="GZ169" s="410"/>
      <c r="HA169" s="410"/>
      <c r="HB169" s="410"/>
      <c r="HC169" s="410"/>
      <c r="HD169" s="410"/>
      <c r="HE169" s="410"/>
      <c r="HF169" s="410"/>
      <c r="HG169" s="410"/>
      <c r="HH169" s="410"/>
      <c r="HI169" s="410"/>
      <c r="HJ169" s="410"/>
      <c r="HK169" s="410"/>
      <c r="HL169" s="410"/>
      <c r="HM169" s="410"/>
      <c r="HN169" s="410"/>
      <c r="HO169" s="410"/>
      <c r="HP169" s="410"/>
      <c r="HQ169" s="410"/>
      <c r="HR169" s="410"/>
      <c r="HS169" s="410"/>
      <c r="HT169" s="410"/>
      <c r="HU169" s="410"/>
      <c r="HV169" s="410"/>
      <c r="HW169" s="410"/>
      <c r="HX169" s="410"/>
      <c r="HY169" s="410"/>
      <c r="HZ169" s="410"/>
      <c r="IA169" s="410"/>
      <c r="IB169" s="410"/>
      <c r="IC169" s="410"/>
      <c r="ID169" s="410"/>
      <c r="IE169" s="410"/>
      <c r="IF169" s="410"/>
      <c r="IG169" s="410"/>
      <c r="IH169" s="410"/>
      <c r="II169" s="410"/>
      <c r="IJ169" s="410"/>
      <c r="IK169" s="410"/>
      <c r="IL169" s="410"/>
      <c r="IM169" s="410"/>
      <c r="IN169" s="410"/>
      <c r="IO169" s="410"/>
      <c r="IP169" s="410"/>
      <c r="IQ169" s="410"/>
      <c r="IR169" s="410"/>
      <c r="IS169" s="410"/>
      <c r="IT169" s="410"/>
      <c r="IU169" s="410"/>
      <c r="IV169" s="410"/>
    </row>
    <row r="170" spans="1:256" s="2" customFormat="1" ht="12.75" hidden="1" customHeight="1" outlineLevel="2">
      <c r="A170" s="14"/>
      <c r="B170" s="14"/>
      <c r="C170" s="27"/>
      <c r="D170" s="413"/>
      <c r="E170" s="261">
        <v>2</v>
      </c>
      <c r="F170" s="372"/>
      <c r="G170" s="269"/>
      <c r="H170" s="270"/>
      <c r="I170" s="155">
        <f>IF(A8stdlife="n/a","n/a",IF(I$3&gt;(A8stdlife+$E170),(Input!$H$218*(1+rvanilla)^0.5)-SUM($H170:H170),(Input!$H$218*(1+rvanilla)^0.5)/A8stdlife))</f>
        <v>0.20415584197807846</v>
      </c>
      <c r="J170" s="155">
        <f>IF(A8stdlife="n/a","n/a",IF(J$3&gt;(A8stdlife+$E170),(Input!$H$218*(1+rvanilla)^0.5)-SUM($H170:I170),(Input!$H$218*(1+rvanilla)^0.5)/A8stdlife))</f>
        <v>0.20415584197807846</v>
      </c>
      <c r="K170" s="155">
        <f>IF(A8stdlife="n/a","n/a",IF(K$3&gt;(A8stdlife+$E170),(Input!$H$218*(1+rvanilla)^0.5)-SUM($H170:J170),(Input!$H$218*(1+rvanilla)^0.5)/A8stdlife))</f>
        <v>0.20415584197807846</v>
      </c>
      <c r="L170" s="155">
        <f>IF(A8stdlife="n/a","n/a",IF(L$3&gt;(A8stdlife+$E170),(Input!$H$218*(1+rvanilla)^0.5)-SUM($H170:K170),(Input!$H$218*(1+rvanilla)^0.5)/A8stdlife))</f>
        <v>0.20415584197807846</v>
      </c>
      <c r="M170" s="155">
        <f>IF(A8stdlife="n/a","n/a",IF(M$3&gt;(A8stdlife+$E170),(Input!$H$218*(1+rvanilla)^0.5)-SUM($H170:L170),(Input!$H$218*(1+rvanilla)^0.5)/A8stdlife))</f>
        <v>0.20415584197807846</v>
      </c>
      <c r="N170" s="155">
        <f>IF(A8stdlife="n/a","n/a",IF(N$3&gt;(A8stdlife+$E170),(Input!$H$218*(1+rvanilla)^0.5)-SUM($H170:M170),(Input!$H$218*(1+rvanilla)^0.5)/A8stdlife))</f>
        <v>0.20415584197807846</v>
      </c>
      <c r="O170" s="155">
        <f>IF(A8stdlife="n/a","n/a",IF(O$3&gt;(A8stdlife+$E170),(Input!$H$218*(1+rvanilla)^0.5)-SUM($H170:N170),(Input!$H$218*(1+rvanilla)^0.5)/A8stdlife))</f>
        <v>0.20415584197807846</v>
      </c>
      <c r="P170" s="155">
        <f>IF(A8stdlife="n/a","n/a",IF(P$3&gt;(A8stdlife+$E170),(Input!$H$218*(1+rvanilla)^0.5)-SUM($H170:O170),(Input!$H$218*(1+rvanilla)^0.5)/A8stdlife))</f>
        <v>0.20415584197807846</v>
      </c>
      <c r="Q170" s="155">
        <f>IF(A8stdlife="n/a","n/a",IF(Q$3&gt;(A8stdlife+$E170),(Input!$H$218*(1+rvanilla)^0.5)-SUM($H170:P170),(Input!$H$218*(1+rvanilla)^0.5)/A8stdlife))</f>
        <v>0.20415584197807846</v>
      </c>
      <c r="R170" s="155">
        <f>IF(A8stdlife="n/a","n/a",IF(R$3&gt;(A8stdlife+$E170),(Input!$H$218*(1+rvanilla)^0.5)-SUM($H170:Q170),(Input!$H$218*(1+rvanilla)^0.5)/A8stdlife))</f>
        <v>0.20415584197807846</v>
      </c>
      <c r="S170" s="155">
        <f>IF(A8stdlife="n/a","n/a",IF(S$3&gt;(A8stdlife+$E170),(Input!$H$218*(1+rvanilla)^0.5)-SUM($H170:R170),(Input!$H$218*(1+rvanilla)^0.5)/A8stdlife))</f>
        <v>0.20415584197807846</v>
      </c>
      <c r="T170" s="155">
        <f>IF(A8stdlife="n/a","n/a",IF(T$3&gt;(A8stdlife+$E170),(Input!$H$218*(1+rvanilla)^0.5)-SUM($H170:S170),(Input!$H$218*(1+rvanilla)^0.5)/A8stdlife))</f>
        <v>0.20415584197807846</v>
      </c>
      <c r="U170" s="155">
        <f>IF(A8stdlife="n/a","n/a",IF(U$3&gt;(A8stdlife+$E170),(Input!$H$218*(1+rvanilla)^0.5)-SUM($H170:T170),(Input!$H$218*(1+rvanilla)^0.5)/A8stdlife))</f>
        <v>0</v>
      </c>
      <c r="V170" s="155">
        <f>IF(A8stdlife="n/a","n/a",IF(V$3&gt;(A8stdlife+$E170),(Input!$H$218*(1+rvanilla)^0.5)-SUM($H170:U170),(Input!$H$218*(1+rvanilla)^0.5)/A8stdlife))</f>
        <v>0</v>
      </c>
      <c r="W170" s="155">
        <f>IF(A8stdlife="n/a","n/a",IF(W$3&gt;(A8stdlife+$E170),(Input!$H$218*(1+rvanilla)^0.5)-SUM($H170:V170),(Input!$H$218*(1+rvanilla)^0.5)/A8stdlife))</f>
        <v>0</v>
      </c>
      <c r="X170" s="155">
        <f>IF(A8stdlife="n/a","n/a",IF(X$3&gt;(A8stdlife+$E170),(Input!$H$218*(1+rvanilla)^0.5)-SUM($H170:W170),(Input!$H$218*(1+rvanilla)^0.5)/A8stdlife))</f>
        <v>0</v>
      </c>
      <c r="Y170" s="155">
        <f>IF(A8stdlife="n/a","n/a",IF(Y$3&gt;(A8stdlife+$E170),(Input!$H$218*(1+rvanilla)^0.5)-SUM($H170:X170),(Input!$H$218*(1+rvanilla)^0.5)/A8stdlife))</f>
        <v>0</v>
      </c>
      <c r="Z170" s="155">
        <f>IF(A8stdlife="n/a","n/a",IF(Z$3&gt;(A8stdlife+$E170),(Input!$H$218*(1+rvanilla)^0.5)-SUM($H170:Y170),(Input!$H$218*(1+rvanilla)^0.5)/A8stdlife))</f>
        <v>0</v>
      </c>
      <c r="AA170" s="155">
        <f>IF(A8stdlife="n/a","n/a",IF(AA$3&gt;(A8stdlife+$E170),(Input!$H$218*(1+rvanilla)^0.5)-SUM($H170:Z170),(Input!$H$218*(1+rvanilla)^0.5)/A8stdlife))</f>
        <v>0</v>
      </c>
      <c r="AB170" s="155">
        <f>IF(A8stdlife="n/a","n/a",IF(AB$3&gt;(A8stdlife+$E170),(Input!$H$218*(1+rvanilla)^0.5)-SUM($H170:AA170),(Input!$H$218*(1+rvanilla)^0.5)/A8stdlife))</f>
        <v>0</v>
      </c>
      <c r="AC170" s="155">
        <f>IF(A8stdlife="n/a","n/a",IF(AC$3&gt;(A8stdlife+$E170),(Input!$H$218*(1+rvanilla)^0.5)-SUM($H170:AB170),(Input!$H$218*(1+rvanilla)^0.5)/A8stdlife))</f>
        <v>0</v>
      </c>
      <c r="AD170" s="155">
        <f>IF(A8stdlife="n/a","n/a",IF(AD$3&gt;(A8stdlife+$E170),(Input!$H$218*(1+rvanilla)^0.5)-SUM($H170:AC170),(Input!$H$218*(1+rvanilla)^0.5)/A8stdlife))</f>
        <v>0</v>
      </c>
      <c r="AE170" s="155">
        <f>IF(A8stdlife="n/a","n/a",IF(AE$3&gt;(A8stdlife+$E170),(Input!$H$218*(1+rvanilla)^0.5)-SUM($H170:AD170),(Input!$H$218*(1+rvanilla)^0.5)/A8stdlife))</f>
        <v>0</v>
      </c>
      <c r="AF170" s="155">
        <f>IF(A8stdlife="n/a","n/a",IF(AF$3&gt;(A8stdlife+$E170),(Input!$H$218*(1+rvanilla)^0.5)-SUM($H170:AE170),(Input!$H$218*(1+rvanilla)^0.5)/A8stdlife))</f>
        <v>0</v>
      </c>
      <c r="AG170" s="155">
        <f>IF(A8stdlife="n/a","n/a",IF(AG$3&gt;(A8stdlife+$E170),(Input!$H$218*(1+rvanilla)^0.5)-SUM($H170:AF170),(Input!$H$218*(1+rvanilla)^0.5)/A8stdlife))</f>
        <v>0</v>
      </c>
      <c r="AH170" s="155">
        <f>IF(A8stdlife="n/a","n/a",IF(AH$3&gt;(A8stdlife+$E170),(Input!$H$218*(1+rvanilla)^0.5)-SUM($H170:AG170),(Input!$H$218*(1+rvanilla)^0.5)/A8stdlife))</f>
        <v>0</v>
      </c>
      <c r="AI170" s="155">
        <f>IF(A8stdlife="n/a","n/a",IF(AI$3&gt;(A8stdlife+$E170),(Input!$H$218*(1+rvanilla)^0.5)-SUM($H170:AH170),(Input!$H$218*(1+rvanilla)^0.5)/A8stdlife))</f>
        <v>0</v>
      </c>
      <c r="AJ170" s="155">
        <f>IF(A8stdlife="n/a","n/a",IF(AJ$3&gt;(A8stdlife+$E170),(Input!$H$218*(1+rvanilla)^0.5)-SUM($H170:AI170),(Input!$H$218*(1+rvanilla)^0.5)/A8stdlife))</f>
        <v>0</v>
      </c>
      <c r="AK170" s="155">
        <f>IF(A8stdlife="n/a","n/a",IF(AK$3&gt;(A8stdlife+$E170),(Input!$H$218*(1+rvanilla)^0.5)-SUM($H170:AJ170),(Input!$H$218*(1+rvanilla)^0.5)/A8stdlife))</f>
        <v>0</v>
      </c>
      <c r="AL170" s="155">
        <f>IF(A8stdlife="n/a","n/a",IF(AL$3&gt;(A8stdlife+$E170),(Input!$H$218*(1+rvanilla)^0.5)-SUM($H170:AK170),(Input!$H$218*(1+rvanilla)^0.5)/A8stdlife))</f>
        <v>0</v>
      </c>
      <c r="AM170" s="155">
        <f>IF(A8stdlife="n/a","n/a",IF(AM$3&gt;(A8stdlife+$E170),(Input!$H$218*(1+rvanilla)^0.5)-SUM($H170:AL170),(Input!$H$218*(1+rvanilla)^0.5)/A8stdlife))</f>
        <v>0</v>
      </c>
      <c r="AN170" s="155">
        <f>IF(A8stdlife="n/a","n/a",IF(AN$3&gt;(A8stdlife+$E170),(Input!$H$218*(1+rvanilla)^0.5)-SUM($H170:AM170),(Input!$H$218*(1+rvanilla)^0.5)/A8stdlife))</f>
        <v>0</v>
      </c>
      <c r="AO170" s="155">
        <f>IF(A8stdlife="n/a","n/a",IF(AO$3&gt;(A8stdlife+$E170),(Input!$H$218*(1+rvanilla)^0.5)-SUM($H170:AN170),(Input!$H$218*(1+rvanilla)^0.5)/A8stdlife))</f>
        <v>0</v>
      </c>
      <c r="AP170" s="155">
        <f>IF(A8stdlife="n/a","n/a",IF(AP$3&gt;(A8stdlife+$E170),(Input!$H$218*(1+rvanilla)^0.5)-SUM($H170:AO170),(Input!$H$218*(1+rvanilla)^0.5)/A8stdlife))</f>
        <v>0</v>
      </c>
      <c r="AQ170" s="155">
        <f>IF(A8stdlife="n/a","n/a",IF(AQ$3&gt;(A8stdlife+$E170),(Input!$H$218*(1+rvanilla)^0.5)-SUM($H170:AP170),(Input!$H$218*(1+rvanilla)^0.5)/A8stdlife))</f>
        <v>0</v>
      </c>
      <c r="AR170" s="155">
        <f>IF(A8stdlife="n/a","n/a",IF(AR$3&gt;(A8stdlife+$E170),(Input!$H$218*(1+rvanilla)^0.5)-SUM($H170:AQ170),(Input!$H$218*(1+rvanilla)^0.5)/A8stdlife))</f>
        <v>0</v>
      </c>
      <c r="AS170" s="155">
        <f>IF(A8stdlife="n/a","n/a",IF(AS$3&gt;(A8stdlife+$E170),(Input!$H$218*(1+rvanilla)^0.5)-SUM($H170:AR170),(Input!$H$218*(1+rvanilla)^0.5)/A8stdlife))</f>
        <v>0</v>
      </c>
      <c r="AT170" s="155">
        <f>IF(A8stdlife="n/a","n/a",IF(AT$3&gt;(A8stdlife+$E170),(Input!$H$218*(1+rvanilla)^0.5)-SUM($H170:AS170),(Input!$H$218*(1+rvanilla)^0.5)/A8stdlife))</f>
        <v>0</v>
      </c>
      <c r="AU170" s="155">
        <f>IF(A8stdlife="n/a","n/a",IF(AU$3&gt;(A8stdlife+$E170),(Input!$H$218*(1+rvanilla)^0.5)-SUM($H170:AT170),(Input!$H$218*(1+rvanilla)^0.5)/A8stdlife))</f>
        <v>0</v>
      </c>
      <c r="AV170" s="155">
        <f>IF(A8stdlife="n/a","n/a",IF(AV$3&gt;(A8stdlife+$E170),(Input!$H$218*(1+rvanilla)^0.5)-SUM($H170:AU170),(Input!$H$218*(1+rvanilla)^0.5)/A8stdlife))</f>
        <v>0</v>
      </c>
      <c r="AW170" s="155">
        <f>IF(A8stdlife="n/a","n/a",IF(AW$3&gt;(A8stdlife+$E170),(Input!$H$218*(1+rvanilla)^0.5)-SUM($H170:AV170),(Input!$H$218*(1+rvanilla)^0.5)/A8stdlife))</f>
        <v>0</v>
      </c>
      <c r="AX170" s="155">
        <f>IF(A8stdlife="n/a","n/a",IF(AX$3&gt;(A8stdlife+$E170),(Input!$H$218*(1+rvanilla)^0.5)-SUM($H170:AW170),(Input!$H$218*(1+rvanilla)^0.5)/A8stdlife))</f>
        <v>0</v>
      </c>
      <c r="AY170" s="155">
        <f>IF(A8stdlife="n/a","n/a",IF(AY$3&gt;(A8stdlife+$E170),(Input!$H$218*(1+rvanilla)^0.5)-SUM($H170:AX170),(Input!$H$218*(1+rvanilla)^0.5)/A8stdlife))</f>
        <v>0</v>
      </c>
      <c r="AZ170" s="155">
        <f>IF(A8stdlife="n/a","n/a",IF(AZ$3&gt;(A8stdlife+$E170),(Input!$H$218*(1+rvanilla)^0.5)-SUM($H170:AY170),(Input!$H$218*(1+rvanilla)^0.5)/A8stdlife))</f>
        <v>0</v>
      </c>
      <c r="BA170" s="155">
        <f>IF(A8stdlife="n/a","n/a",IF(BA$3&gt;(A8stdlife+$E170),(Input!$H$218*(1+rvanilla)^0.5)-SUM($H170:AZ170),(Input!$H$218*(1+rvanilla)^0.5)/A8stdlife))</f>
        <v>0</v>
      </c>
      <c r="BB170" s="155">
        <f>IF(A8stdlife="n/a","n/a",IF(BB$3&gt;(A8stdlife+$E170),(Input!$H$218*(1+rvanilla)^0.5)-SUM($H170:BA170),(Input!$H$218*(1+rvanilla)^0.5)/A8stdlife))</f>
        <v>0</v>
      </c>
      <c r="BC170" s="155">
        <f>IF(A8stdlife="n/a","n/a",IF(BC$3&gt;(A8stdlife+$E170),(Input!$H$218*(1+rvanilla)^0.5)-SUM($H170:BB170),(Input!$H$218*(1+rvanilla)^0.5)/A8stdlife))</f>
        <v>0</v>
      </c>
      <c r="BD170" s="155">
        <f>IF(A8stdlife="n/a","n/a",IF(BD$3&gt;(A8stdlife+$E170),(Input!$H$218*(1+rvanilla)^0.5)-SUM($H170:BC170),(Input!$H$218*(1+rvanilla)^0.5)/A8stdlife))</f>
        <v>0</v>
      </c>
      <c r="BE170" s="155">
        <f>IF(A8stdlife="n/a","n/a",IF(BE$3&gt;(A8stdlife+$E170),(Input!$H$218*(1+rvanilla)^0.5)-SUM($H170:BD170),(Input!$H$218*(1+rvanilla)^0.5)/A8stdlife))</f>
        <v>0</v>
      </c>
      <c r="BF170" s="155">
        <f>IF(A8stdlife="n/a","n/a",IF(BF$3&gt;(A8stdlife+$E170),(Input!$H$218*(1+rvanilla)^0.5)-SUM($H170:BE170),(Input!$H$218*(1+rvanilla)^0.5)/A8stdlife))</f>
        <v>0</v>
      </c>
      <c r="BG170" s="155">
        <f>IF(A8stdlife="n/a","n/a",IF(BG$3&gt;(A8stdlife+$E170),(Input!$H$218*(1+rvanilla)^0.5)-SUM($H170:BF170),(Input!$H$218*(1+rvanilla)^0.5)/A8stdlife))</f>
        <v>0</v>
      </c>
      <c r="BH170" s="155">
        <f>IF(A8stdlife="n/a","n/a",IF(BH$3&gt;(A8stdlife+$E170),(Input!$H$218*(1+rvanilla)^0.5)-SUM($H170:BG170),(Input!$H$218*(1+rvanilla)^0.5)/A8stdlife))</f>
        <v>0</v>
      </c>
      <c r="BI170" s="155">
        <f>IF(A8stdlife="n/a","n/a",IF(BI$3&gt;(A8stdlife+$E170),(Input!$H$218*(1+rvanilla)^0.5)-SUM($H170:BH170),(Input!$H$218*(1+rvanilla)^0.5)/A8stdlife))</f>
        <v>0</v>
      </c>
      <c r="BJ170" s="14"/>
      <c r="BK170" s="14"/>
      <c r="BL170" s="14"/>
      <c r="BM170" s="14"/>
      <c r="BN170" s="14"/>
      <c r="BO170" s="14"/>
      <c r="BP170" s="14"/>
      <c r="BQ170" s="14"/>
      <c r="BR170" s="14"/>
      <c r="BS170" s="14"/>
      <c r="BT170" s="14"/>
      <c r="BU170" s="14"/>
      <c r="BV170" s="14"/>
      <c r="BW170" s="14"/>
      <c r="BX170" s="14"/>
      <c r="BY170" s="14"/>
      <c r="BZ170" s="14"/>
      <c r="CA170" s="410"/>
      <c r="CB170" s="410"/>
      <c r="CC170" s="410"/>
      <c r="CD170" s="410"/>
      <c r="CE170" s="410"/>
      <c r="CF170" s="410"/>
      <c r="CG170" s="410"/>
      <c r="CH170" s="410"/>
      <c r="CI170" s="410"/>
      <c r="CJ170" s="410"/>
      <c r="CK170" s="410"/>
      <c r="CL170" s="410"/>
      <c r="CM170" s="410"/>
      <c r="CN170" s="410"/>
      <c r="CO170" s="410"/>
      <c r="CP170" s="410"/>
      <c r="CQ170" s="410"/>
      <c r="CR170" s="410"/>
      <c r="CS170" s="410"/>
      <c r="CT170" s="410"/>
      <c r="CU170" s="410"/>
      <c r="CV170" s="410"/>
      <c r="CW170" s="410"/>
      <c r="CX170" s="410"/>
      <c r="CY170" s="410"/>
      <c r="CZ170" s="410"/>
      <c r="DA170" s="410"/>
      <c r="DB170" s="410"/>
      <c r="DC170" s="410"/>
      <c r="DD170" s="410"/>
      <c r="DE170" s="410"/>
      <c r="DF170" s="410"/>
      <c r="DG170" s="410"/>
      <c r="DH170" s="410"/>
      <c r="DI170" s="410"/>
      <c r="DJ170" s="410"/>
      <c r="DK170" s="410"/>
      <c r="DL170" s="410"/>
      <c r="DM170" s="410"/>
      <c r="DN170" s="410"/>
      <c r="DO170" s="410"/>
      <c r="DP170" s="410"/>
      <c r="DQ170" s="410"/>
      <c r="DR170" s="410"/>
      <c r="DS170" s="410"/>
      <c r="DT170" s="410"/>
      <c r="DU170" s="410"/>
      <c r="DV170" s="410"/>
      <c r="DW170" s="410"/>
      <c r="DX170" s="410"/>
      <c r="DY170" s="410"/>
      <c r="DZ170" s="410"/>
      <c r="EA170" s="410"/>
      <c r="EB170" s="410"/>
      <c r="EC170" s="410"/>
      <c r="ED170" s="410"/>
      <c r="EE170" s="410"/>
      <c r="EF170" s="410"/>
      <c r="EG170" s="410"/>
      <c r="EH170" s="410"/>
      <c r="EI170" s="410"/>
      <c r="EJ170" s="410"/>
      <c r="EK170" s="410"/>
      <c r="EL170" s="410"/>
      <c r="EM170" s="410"/>
      <c r="EN170" s="410"/>
      <c r="EO170" s="410"/>
      <c r="EP170" s="410"/>
      <c r="EQ170" s="410"/>
      <c r="ER170" s="410"/>
      <c r="ES170" s="410"/>
      <c r="ET170" s="410"/>
      <c r="EU170" s="410"/>
      <c r="EV170" s="410"/>
      <c r="EW170" s="410"/>
      <c r="EX170" s="410"/>
      <c r="EY170" s="410"/>
      <c r="EZ170" s="410"/>
      <c r="FA170" s="410"/>
      <c r="FB170" s="410"/>
      <c r="FC170" s="410"/>
      <c r="FD170" s="410"/>
      <c r="FE170" s="410"/>
      <c r="FF170" s="410"/>
      <c r="FG170" s="410"/>
      <c r="FH170" s="410"/>
      <c r="FI170" s="410"/>
      <c r="FJ170" s="410"/>
      <c r="FK170" s="410"/>
      <c r="FL170" s="410"/>
      <c r="FM170" s="410"/>
      <c r="FN170" s="410"/>
      <c r="FO170" s="410"/>
      <c r="FP170" s="410"/>
      <c r="FQ170" s="410"/>
      <c r="FR170" s="410"/>
      <c r="FS170" s="410"/>
      <c r="FT170" s="410"/>
      <c r="FU170" s="410"/>
      <c r="FV170" s="410"/>
      <c r="FW170" s="410"/>
      <c r="FX170" s="410"/>
      <c r="FY170" s="410"/>
      <c r="FZ170" s="410"/>
      <c r="GA170" s="410"/>
      <c r="GB170" s="410"/>
      <c r="GC170" s="410"/>
      <c r="GD170" s="410"/>
      <c r="GE170" s="410"/>
      <c r="GF170" s="410"/>
      <c r="GG170" s="410"/>
      <c r="GH170" s="410"/>
      <c r="GI170" s="410"/>
      <c r="GJ170" s="410"/>
      <c r="GK170" s="410"/>
      <c r="GL170" s="410"/>
      <c r="GM170" s="410"/>
      <c r="GN170" s="410"/>
      <c r="GO170" s="410"/>
      <c r="GP170" s="410"/>
      <c r="GQ170" s="410"/>
      <c r="GR170" s="410"/>
      <c r="GS170" s="410"/>
      <c r="GT170" s="410"/>
      <c r="GU170" s="410"/>
      <c r="GV170" s="410"/>
      <c r="GW170" s="410"/>
      <c r="GX170" s="410"/>
      <c r="GY170" s="410"/>
      <c r="GZ170" s="410"/>
      <c r="HA170" s="410"/>
      <c r="HB170" s="410"/>
      <c r="HC170" s="410"/>
      <c r="HD170" s="410"/>
      <c r="HE170" s="410"/>
      <c r="HF170" s="410"/>
      <c r="HG170" s="410"/>
      <c r="HH170" s="410"/>
      <c r="HI170" s="410"/>
      <c r="HJ170" s="410"/>
      <c r="HK170" s="410"/>
      <c r="HL170" s="410"/>
      <c r="HM170" s="410"/>
      <c r="HN170" s="410"/>
      <c r="HO170" s="410"/>
      <c r="HP170" s="410"/>
      <c r="HQ170" s="410"/>
      <c r="HR170" s="410"/>
      <c r="HS170" s="410"/>
      <c r="HT170" s="410"/>
      <c r="HU170" s="410"/>
      <c r="HV170" s="410"/>
      <c r="HW170" s="410"/>
      <c r="HX170" s="410"/>
      <c r="HY170" s="410"/>
      <c r="HZ170" s="410"/>
      <c r="IA170" s="410"/>
      <c r="IB170" s="410"/>
      <c r="IC170" s="410"/>
      <c r="ID170" s="410"/>
      <c r="IE170" s="410"/>
      <c r="IF170" s="410"/>
      <c r="IG170" s="410"/>
      <c r="IH170" s="410"/>
      <c r="II170" s="410"/>
      <c r="IJ170" s="410"/>
      <c r="IK170" s="410"/>
      <c r="IL170" s="410"/>
      <c r="IM170" s="410"/>
      <c r="IN170" s="410"/>
      <c r="IO170" s="410"/>
      <c r="IP170" s="410"/>
      <c r="IQ170" s="410"/>
      <c r="IR170" s="410"/>
      <c r="IS170" s="410"/>
      <c r="IT170" s="410"/>
      <c r="IU170" s="410"/>
      <c r="IV170" s="410"/>
    </row>
    <row r="171" spans="1:256" s="2" customFormat="1" ht="12.75" hidden="1" customHeight="1" outlineLevel="2">
      <c r="A171" s="14"/>
      <c r="B171" s="14"/>
      <c r="C171" s="27"/>
      <c r="D171" s="413"/>
      <c r="E171" s="261">
        <v>3</v>
      </c>
      <c r="F171" s="372"/>
      <c r="G171" s="269"/>
      <c r="H171" s="271"/>
      <c r="I171" s="270"/>
      <c r="J171" s="155">
        <f>IF(A8stdlife="n/a","n/a",IF(J$3&gt;(A8stdlife+$E171),(Input!$I$218*(1+rvanilla)^0.5)-SUM($I171:I171),(Input!$I$218*(1+rvanilla)^0.5)/A8stdlife))</f>
        <v>0.54986676990135352</v>
      </c>
      <c r="K171" s="155">
        <f>IF(A8stdlife="n/a","n/a",IF(K$3&gt;(A8stdlife+$E171),(Input!$I$218*(1+rvanilla)^0.5)-SUM($I171:J171),(Input!$I$218*(1+rvanilla)^0.5)/A8stdlife))</f>
        <v>0.54986676990135352</v>
      </c>
      <c r="L171" s="155">
        <f>IF(A8stdlife="n/a","n/a",IF(L$3&gt;(A8stdlife+$E171),(Input!$I$218*(1+rvanilla)^0.5)-SUM($I171:K171),(Input!$I$218*(1+rvanilla)^0.5)/A8stdlife))</f>
        <v>0.54986676990135352</v>
      </c>
      <c r="M171" s="155">
        <f>IF(A8stdlife="n/a","n/a",IF(M$3&gt;(A8stdlife+$E171),(Input!$I$218*(1+rvanilla)^0.5)-SUM($I171:L171),(Input!$I$218*(1+rvanilla)^0.5)/A8stdlife))</f>
        <v>0.54986676990135352</v>
      </c>
      <c r="N171" s="155">
        <f>IF(A8stdlife="n/a","n/a",IF(N$3&gt;(A8stdlife+$E171),(Input!$I$218*(1+rvanilla)^0.5)-SUM($I171:M171),(Input!$I$218*(1+rvanilla)^0.5)/A8stdlife))</f>
        <v>0.54986676990135352</v>
      </c>
      <c r="O171" s="155">
        <f>IF(A8stdlife="n/a","n/a",IF(O$3&gt;(A8stdlife+$E171),(Input!$I$218*(1+rvanilla)^0.5)-SUM($I171:N171),(Input!$I$218*(1+rvanilla)^0.5)/A8stdlife))</f>
        <v>0.54986676990135352</v>
      </c>
      <c r="P171" s="155">
        <f>IF(A8stdlife="n/a","n/a",IF(P$3&gt;(A8stdlife+$E171),(Input!$I$218*(1+rvanilla)^0.5)-SUM($I171:O171),(Input!$I$218*(1+rvanilla)^0.5)/A8stdlife))</f>
        <v>0.54986676990135352</v>
      </c>
      <c r="Q171" s="155">
        <f>IF(A8stdlife="n/a","n/a",IF(Q$3&gt;(A8stdlife+$E171),(Input!$I$218*(1+rvanilla)^0.5)-SUM($I171:P171),(Input!$I$218*(1+rvanilla)^0.5)/A8stdlife))</f>
        <v>0.54986676990135352</v>
      </c>
      <c r="R171" s="155">
        <f>IF(A8stdlife="n/a","n/a",IF(R$3&gt;(A8stdlife+$E171),(Input!$I$218*(1+rvanilla)^0.5)-SUM($I171:Q171),(Input!$I$218*(1+rvanilla)^0.5)/A8stdlife))</f>
        <v>0.54986676990135352</v>
      </c>
      <c r="S171" s="155">
        <f>IF(A8stdlife="n/a","n/a",IF(S$3&gt;(A8stdlife+$E171),(Input!$I$218*(1+rvanilla)^0.5)-SUM($I171:R171),(Input!$I$218*(1+rvanilla)^0.5)/A8stdlife))</f>
        <v>0.54986676990135352</v>
      </c>
      <c r="T171" s="155">
        <f>IF(A8stdlife="n/a","n/a",IF(T$3&gt;(A8stdlife+$E171),(Input!$I$218*(1+rvanilla)^0.5)-SUM($I171:S171),(Input!$I$218*(1+rvanilla)^0.5)/A8stdlife))</f>
        <v>0.54986676990135352</v>
      </c>
      <c r="U171" s="155">
        <f>IF(A8stdlife="n/a","n/a",IF(U$3&gt;(A8stdlife+$E171),(Input!$I$218*(1+rvanilla)^0.5)-SUM($I171:T171),(Input!$I$218*(1+rvanilla)^0.5)/A8stdlife))</f>
        <v>0.54986676990135352</v>
      </c>
      <c r="V171" s="155">
        <f>IF(A8stdlife="n/a","n/a",IF(V$3&gt;(A8stdlife+$E171),(Input!$I$218*(1+rvanilla)^0.5)-SUM($I171:U171),(Input!$I$218*(1+rvanilla)^0.5)/A8stdlife))</f>
        <v>1.7763568394002505E-15</v>
      </c>
      <c r="W171" s="155">
        <f>IF(A8stdlife="n/a","n/a",IF(W$3&gt;(A8stdlife+$E171),(Input!$I$218*(1+rvanilla)^0.5)-SUM($I171:V171),(Input!$I$218*(1+rvanilla)^0.5)/A8stdlife))</f>
        <v>0</v>
      </c>
      <c r="X171" s="155">
        <f>IF(A8stdlife="n/a","n/a",IF(X$3&gt;(A8stdlife+$E171),(Input!$I$218*(1+rvanilla)^0.5)-SUM($I171:W171),(Input!$I$218*(1+rvanilla)^0.5)/A8stdlife))</f>
        <v>0</v>
      </c>
      <c r="Y171" s="155">
        <f>IF(A8stdlife="n/a","n/a",IF(Y$3&gt;(A8stdlife+$E171),(Input!$I$218*(1+rvanilla)^0.5)-SUM($I171:X171),(Input!$I$218*(1+rvanilla)^0.5)/A8stdlife))</f>
        <v>0</v>
      </c>
      <c r="Z171" s="155">
        <f>IF(A8stdlife="n/a","n/a",IF(Z$3&gt;(A8stdlife+$E171),(Input!$I$218*(1+rvanilla)^0.5)-SUM($I171:Y171),(Input!$I$218*(1+rvanilla)^0.5)/A8stdlife))</f>
        <v>0</v>
      </c>
      <c r="AA171" s="155">
        <f>IF(A8stdlife="n/a","n/a",IF(AA$3&gt;(A8stdlife+$E171),(Input!$I$218*(1+rvanilla)^0.5)-SUM($I171:Z171),(Input!$I$218*(1+rvanilla)^0.5)/A8stdlife))</f>
        <v>0</v>
      </c>
      <c r="AB171" s="155">
        <f>IF(A8stdlife="n/a","n/a",IF(AB$3&gt;(A8stdlife+$E171),(Input!$I$218*(1+rvanilla)^0.5)-SUM($I171:AA171),(Input!$I$218*(1+rvanilla)^0.5)/A8stdlife))</f>
        <v>0</v>
      </c>
      <c r="AC171" s="155">
        <f>IF(A8stdlife="n/a","n/a",IF(AC$3&gt;(A8stdlife+$E171),(Input!$I$218*(1+rvanilla)^0.5)-SUM($I171:AB171),(Input!$I$218*(1+rvanilla)^0.5)/A8stdlife))</f>
        <v>0</v>
      </c>
      <c r="AD171" s="155">
        <f>IF(A8stdlife="n/a","n/a",IF(AD$3&gt;(A8stdlife+$E171),(Input!$I$218*(1+rvanilla)^0.5)-SUM($I171:AC171),(Input!$I$218*(1+rvanilla)^0.5)/A8stdlife))</f>
        <v>0</v>
      </c>
      <c r="AE171" s="155">
        <f>IF(A8stdlife="n/a","n/a",IF(AE$3&gt;(A8stdlife+$E171),(Input!$I$218*(1+rvanilla)^0.5)-SUM($I171:AD171),(Input!$I$218*(1+rvanilla)^0.5)/A8stdlife))</f>
        <v>0</v>
      </c>
      <c r="AF171" s="155">
        <f>IF(A8stdlife="n/a","n/a",IF(AF$3&gt;(A8stdlife+$E171),(Input!$I$218*(1+rvanilla)^0.5)-SUM($I171:AE171),(Input!$I$218*(1+rvanilla)^0.5)/A8stdlife))</f>
        <v>0</v>
      </c>
      <c r="AG171" s="155">
        <f>IF(A8stdlife="n/a","n/a",IF(AG$3&gt;(A8stdlife+$E171),(Input!$I$218*(1+rvanilla)^0.5)-SUM($I171:AF171),(Input!$I$218*(1+rvanilla)^0.5)/A8stdlife))</f>
        <v>0</v>
      </c>
      <c r="AH171" s="155">
        <f>IF(A8stdlife="n/a","n/a",IF(AH$3&gt;(A8stdlife+$E171),(Input!$I$218*(1+rvanilla)^0.5)-SUM($I171:AG171),(Input!$I$218*(1+rvanilla)^0.5)/A8stdlife))</f>
        <v>0</v>
      </c>
      <c r="AI171" s="155">
        <f>IF(A8stdlife="n/a","n/a",IF(AI$3&gt;(A8stdlife+$E171),(Input!$I$218*(1+rvanilla)^0.5)-SUM($I171:AH171),(Input!$I$218*(1+rvanilla)^0.5)/A8stdlife))</f>
        <v>0</v>
      </c>
      <c r="AJ171" s="155">
        <f>IF(A8stdlife="n/a","n/a",IF(AJ$3&gt;(A8stdlife+$E171),(Input!$I$218*(1+rvanilla)^0.5)-SUM($I171:AI171),(Input!$I$218*(1+rvanilla)^0.5)/A8stdlife))</f>
        <v>0</v>
      </c>
      <c r="AK171" s="155">
        <f>IF(A8stdlife="n/a","n/a",IF(AK$3&gt;(A8stdlife+$E171),(Input!$I$218*(1+rvanilla)^0.5)-SUM($I171:AJ171),(Input!$I$218*(1+rvanilla)^0.5)/A8stdlife))</f>
        <v>0</v>
      </c>
      <c r="AL171" s="155">
        <f>IF(A8stdlife="n/a","n/a",IF(AL$3&gt;(A8stdlife+$E171),(Input!$I$218*(1+rvanilla)^0.5)-SUM($I171:AK171),(Input!$I$218*(1+rvanilla)^0.5)/A8stdlife))</f>
        <v>0</v>
      </c>
      <c r="AM171" s="155">
        <f>IF(A8stdlife="n/a","n/a",IF(AM$3&gt;(A8stdlife+$E171),(Input!$I$218*(1+rvanilla)^0.5)-SUM($I171:AL171),(Input!$I$218*(1+rvanilla)^0.5)/A8stdlife))</f>
        <v>0</v>
      </c>
      <c r="AN171" s="155">
        <f>IF(A8stdlife="n/a","n/a",IF(AN$3&gt;(A8stdlife+$E171),(Input!$I$218*(1+rvanilla)^0.5)-SUM($I171:AM171),(Input!$I$218*(1+rvanilla)^0.5)/A8stdlife))</f>
        <v>0</v>
      </c>
      <c r="AO171" s="155">
        <f>IF(A8stdlife="n/a","n/a",IF(AO$3&gt;(A8stdlife+$E171),(Input!$I$218*(1+rvanilla)^0.5)-SUM($I171:AN171),(Input!$I$218*(1+rvanilla)^0.5)/A8stdlife))</f>
        <v>0</v>
      </c>
      <c r="AP171" s="155">
        <f>IF(A8stdlife="n/a","n/a",IF(AP$3&gt;(A8stdlife+$E171),(Input!$I$218*(1+rvanilla)^0.5)-SUM($I171:AO171),(Input!$I$218*(1+rvanilla)^0.5)/A8stdlife))</f>
        <v>0</v>
      </c>
      <c r="AQ171" s="155">
        <f>IF(A8stdlife="n/a","n/a",IF(AQ$3&gt;(A8stdlife+$E171),(Input!$I$218*(1+rvanilla)^0.5)-SUM($I171:AP171),(Input!$I$218*(1+rvanilla)^0.5)/A8stdlife))</f>
        <v>0</v>
      </c>
      <c r="AR171" s="155">
        <f>IF(A8stdlife="n/a","n/a",IF(AR$3&gt;(A8stdlife+$E171),(Input!$I$218*(1+rvanilla)^0.5)-SUM($I171:AQ171),(Input!$I$218*(1+rvanilla)^0.5)/A8stdlife))</f>
        <v>0</v>
      </c>
      <c r="AS171" s="155">
        <f>IF(A8stdlife="n/a","n/a",IF(AS$3&gt;(A8stdlife+$E171),(Input!$I$218*(1+rvanilla)^0.5)-SUM($I171:AR171),(Input!$I$218*(1+rvanilla)^0.5)/A8stdlife))</f>
        <v>0</v>
      </c>
      <c r="AT171" s="155">
        <f>IF(A8stdlife="n/a","n/a",IF(AT$3&gt;(A8stdlife+$E171),(Input!$I$218*(1+rvanilla)^0.5)-SUM($I171:AS171),(Input!$I$218*(1+rvanilla)^0.5)/A8stdlife))</f>
        <v>0</v>
      </c>
      <c r="AU171" s="155">
        <f>IF(A8stdlife="n/a","n/a",IF(AU$3&gt;(A8stdlife+$E171),(Input!$I$218*(1+rvanilla)^0.5)-SUM($I171:AT171),(Input!$I$218*(1+rvanilla)^0.5)/A8stdlife))</f>
        <v>0</v>
      </c>
      <c r="AV171" s="155">
        <f>IF(A8stdlife="n/a","n/a",IF(AV$3&gt;(A8stdlife+$E171),(Input!$I$218*(1+rvanilla)^0.5)-SUM($I171:AU171),(Input!$I$218*(1+rvanilla)^0.5)/A8stdlife))</f>
        <v>0</v>
      </c>
      <c r="AW171" s="155">
        <f>IF(A8stdlife="n/a","n/a",IF(AW$3&gt;(A8stdlife+$E171),(Input!$I$218*(1+rvanilla)^0.5)-SUM($I171:AV171),(Input!$I$218*(1+rvanilla)^0.5)/A8stdlife))</f>
        <v>0</v>
      </c>
      <c r="AX171" s="155">
        <f>IF(A8stdlife="n/a","n/a",IF(AX$3&gt;(A8stdlife+$E171),(Input!$I$218*(1+rvanilla)^0.5)-SUM($I171:AW171),(Input!$I$218*(1+rvanilla)^0.5)/A8stdlife))</f>
        <v>0</v>
      </c>
      <c r="AY171" s="155">
        <f>IF(A8stdlife="n/a","n/a",IF(AY$3&gt;(A8stdlife+$E171),(Input!$I$218*(1+rvanilla)^0.5)-SUM($I171:AX171),(Input!$I$218*(1+rvanilla)^0.5)/A8stdlife))</f>
        <v>0</v>
      </c>
      <c r="AZ171" s="155">
        <f>IF(A8stdlife="n/a","n/a",IF(AZ$3&gt;(A8stdlife+$E171),(Input!$I$218*(1+rvanilla)^0.5)-SUM($I171:AY171),(Input!$I$218*(1+rvanilla)^0.5)/A8stdlife))</f>
        <v>0</v>
      </c>
      <c r="BA171" s="155">
        <f>IF(A8stdlife="n/a","n/a",IF(BA$3&gt;(A8stdlife+$E171),(Input!$I$218*(1+rvanilla)^0.5)-SUM($I171:AZ171),(Input!$I$218*(1+rvanilla)^0.5)/A8stdlife))</f>
        <v>0</v>
      </c>
      <c r="BB171" s="155">
        <f>IF(A8stdlife="n/a","n/a",IF(BB$3&gt;(A8stdlife+$E171),(Input!$I$218*(1+rvanilla)^0.5)-SUM($I171:BA171),(Input!$I$218*(1+rvanilla)^0.5)/A8stdlife))</f>
        <v>0</v>
      </c>
      <c r="BC171" s="155">
        <f>IF(A8stdlife="n/a","n/a",IF(BC$3&gt;(A8stdlife+$E171),(Input!$I$218*(1+rvanilla)^0.5)-SUM($I171:BB171),(Input!$I$218*(1+rvanilla)^0.5)/A8stdlife))</f>
        <v>0</v>
      </c>
      <c r="BD171" s="155">
        <f>IF(A8stdlife="n/a","n/a",IF(BD$3&gt;(A8stdlife+$E171),(Input!$I$218*(1+rvanilla)^0.5)-SUM($I171:BC171),(Input!$I$218*(1+rvanilla)^0.5)/A8stdlife))</f>
        <v>0</v>
      </c>
      <c r="BE171" s="155">
        <f>IF(A8stdlife="n/a","n/a",IF(BE$3&gt;(A8stdlife+$E171),(Input!$I$218*(1+rvanilla)^0.5)-SUM($I171:BD171),(Input!$I$218*(1+rvanilla)^0.5)/A8stdlife))</f>
        <v>0</v>
      </c>
      <c r="BF171" s="155">
        <f>IF(A8stdlife="n/a","n/a",IF(BF$3&gt;(A8stdlife+$E171),(Input!$I$218*(1+rvanilla)^0.5)-SUM($I171:BE171),(Input!$I$218*(1+rvanilla)^0.5)/A8stdlife))</f>
        <v>0</v>
      </c>
      <c r="BG171" s="155">
        <f>IF(A8stdlife="n/a","n/a",IF(BG$3&gt;(A8stdlife+$E171),(Input!$I$218*(1+rvanilla)^0.5)-SUM($I171:BF171),(Input!$I$218*(1+rvanilla)^0.5)/A8stdlife))</f>
        <v>0</v>
      </c>
      <c r="BH171" s="155">
        <f>IF(A8stdlife="n/a","n/a",IF(BH$3&gt;(A8stdlife+$E171),(Input!$I$218*(1+rvanilla)^0.5)-SUM($I171:BG171),(Input!$I$218*(1+rvanilla)^0.5)/A8stdlife))</f>
        <v>0</v>
      </c>
      <c r="BI171" s="155">
        <f>IF(A8stdlife="n/a","n/a",IF(BI$3&gt;(A8stdlife+$E171),(Input!$I$218*(1+rvanilla)^0.5)-SUM($I171:BH171),(Input!$I$218*(1+rvanilla)^0.5)/A8stdlife))</f>
        <v>0</v>
      </c>
      <c r="BJ171" s="14"/>
      <c r="BK171" s="14"/>
      <c r="BL171" s="14"/>
      <c r="BM171" s="14"/>
      <c r="BN171" s="14"/>
      <c r="BO171" s="14"/>
      <c r="BP171" s="14"/>
      <c r="BQ171" s="14"/>
      <c r="BR171" s="14"/>
      <c r="BS171" s="14"/>
      <c r="BT171" s="14"/>
      <c r="BU171" s="14"/>
      <c r="BV171" s="14"/>
      <c r="BW171" s="14"/>
      <c r="BX171" s="14"/>
      <c r="BY171" s="14"/>
      <c r="BZ171" s="14"/>
      <c r="CA171" s="410"/>
      <c r="CB171" s="410"/>
      <c r="CC171" s="410"/>
      <c r="CD171" s="410"/>
      <c r="CE171" s="410"/>
      <c r="CF171" s="410"/>
      <c r="CG171" s="410"/>
      <c r="CH171" s="410"/>
      <c r="CI171" s="410"/>
      <c r="CJ171" s="410"/>
      <c r="CK171" s="410"/>
      <c r="CL171" s="410"/>
      <c r="CM171" s="410"/>
      <c r="CN171" s="410"/>
      <c r="CO171" s="410"/>
      <c r="CP171" s="410"/>
      <c r="CQ171" s="410"/>
      <c r="CR171" s="410"/>
      <c r="CS171" s="410"/>
      <c r="CT171" s="410"/>
      <c r="CU171" s="410"/>
      <c r="CV171" s="410"/>
      <c r="CW171" s="410"/>
      <c r="CX171" s="410"/>
      <c r="CY171" s="410"/>
      <c r="CZ171" s="410"/>
      <c r="DA171" s="410"/>
      <c r="DB171" s="410"/>
      <c r="DC171" s="410"/>
      <c r="DD171" s="410"/>
      <c r="DE171" s="410"/>
      <c r="DF171" s="410"/>
      <c r="DG171" s="410"/>
      <c r="DH171" s="410"/>
      <c r="DI171" s="410"/>
      <c r="DJ171" s="410"/>
      <c r="DK171" s="410"/>
      <c r="DL171" s="410"/>
      <c r="DM171" s="410"/>
      <c r="DN171" s="410"/>
      <c r="DO171" s="410"/>
      <c r="DP171" s="410"/>
      <c r="DQ171" s="410"/>
      <c r="DR171" s="410"/>
      <c r="DS171" s="410"/>
      <c r="DT171" s="410"/>
      <c r="DU171" s="410"/>
      <c r="DV171" s="410"/>
      <c r="DW171" s="410"/>
      <c r="DX171" s="410"/>
      <c r="DY171" s="410"/>
      <c r="DZ171" s="410"/>
      <c r="EA171" s="410"/>
      <c r="EB171" s="410"/>
      <c r="EC171" s="410"/>
      <c r="ED171" s="410"/>
      <c r="EE171" s="410"/>
      <c r="EF171" s="410"/>
      <c r="EG171" s="410"/>
      <c r="EH171" s="410"/>
      <c r="EI171" s="410"/>
      <c r="EJ171" s="410"/>
      <c r="EK171" s="410"/>
      <c r="EL171" s="410"/>
      <c r="EM171" s="410"/>
      <c r="EN171" s="410"/>
      <c r="EO171" s="410"/>
      <c r="EP171" s="410"/>
      <c r="EQ171" s="410"/>
      <c r="ER171" s="410"/>
      <c r="ES171" s="410"/>
      <c r="ET171" s="410"/>
      <c r="EU171" s="410"/>
      <c r="EV171" s="410"/>
      <c r="EW171" s="410"/>
      <c r="EX171" s="410"/>
      <c r="EY171" s="410"/>
      <c r="EZ171" s="410"/>
      <c r="FA171" s="410"/>
      <c r="FB171" s="410"/>
      <c r="FC171" s="410"/>
      <c r="FD171" s="410"/>
      <c r="FE171" s="410"/>
      <c r="FF171" s="410"/>
      <c r="FG171" s="410"/>
      <c r="FH171" s="410"/>
      <c r="FI171" s="410"/>
      <c r="FJ171" s="410"/>
      <c r="FK171" s="410"/>
      <c r="FL171" s="410"/>
      <c r="FM171" s="410"/>
      <c r="FN171" s="410"/>
      <c r="FO171" s="410"/>
      <c r="FP171" s="410"/>
      <c r="FQ171" s="410"/>
      <c r="FR171" s="410"/>
      <c r="FS171" s="410"/>
      <c r="FT171" s="410"/>
      <c r="FU171" s="410"/>
      <c r="FV171" s="410"/>
      <c r="FW171" s="410"/>
      <c r="FX171" s="410"/>
      <c r="FY171" s="410"/>
      <c r="FZ171" s="410"/>
      <c r="GA171" s="410"/>
      <c r="GB171" s="410"/>
      <c r="GC171" s="410"/>
      <c r="GD171" s="410"/>
      <c r="GE171" s="410"/>
      <c r="GF171" s="410"/>
      <c r="GG171" s="410"/>
      <c r="GH171" s="410"/>
      <c r="GI171" s="410"/>
      <c r="GJ171" s="410"/>
      <c r="GK171" s="410"/>
      <c r="GL171" s="410"/>
      <c r="GM171" s="410"/>
      <c r="GN171" s="410"/>
      <c r="GO171" s="410"/>
      <c r="GP171" s="410"/>
      <c r="GQ171" s="410"/>
      <c r="GR171" s="410"/>
      <c r="GS171" s="410"/>
      <c r="GT171" s="410"/>
      <c r="GU171" s="410"/>
      <c r="GV171" s="410"/>
      <c r="GW171" s="410"/>
      <c r="GX171" s="410"/>
      <c r="GY171" s="410"/>
      <c r="GZ171" s="410"/>
      <c r="HA171" s="410"/>
      <c r="HB171" s="410"/>
      <c r="HC171" s="410"/>
      <c r="HD171" s="410"/>
      <c r="HE171" s="410"/>
      <c r="HF171" s="410"/>
      <c r="HG171" s="410"/>
      <c r="HH171" s="410"/>
      <c r="HI171" s="410"/>
      <c r="HJ171" s="410"/>
      <c r="HK171" s="410"/>
      <c r="HL171" s="410"/>
      <c r="HM171" s="410"/>
      <c r="HN171" s="410"/>
      <c r="HO171" s="410"/>
      <c r="HP171" s="410"/>
      <c r="HQ171" s="410"/>
      <c r="HR171" s="410"/>
      <c r="HS171" s="410"/>
      <c r="HT171" s="410"/>
      <c r="HU171" s="410"/>
      <c r="HV171" s="410"/>
      <c r="HW171" s="410"/>
      <c r="HX171" s="410"/>
      <c r="HY171" s="410"/>
      <c r="HZ171" s="410"/>
      <c r="IA171" s="410"/>
      <c r="IB171" s="410"/>
      <c r="IC171" s="410"/>
      <c r="ID171" s="410"/>
      <c r="IE171" s="410"/>
      <c r="IF171" s="410"/>
      <c r="IG171" s="410"/>
      <c r="IH171" s="410"/>
      <c r="II171" s="410"/>
      <c r="IJ171" s="410"/>
      <c r="IK171" s="410"/>
      <c r="IL171" s="410"/>
      <c r="IM171" s="410"/>
      <c r="IN171" s="410"/>
      <c r="IO171" s="410"/>
      <c r="IP171" s="410"/>
      <c r="IQ171" s="410"/>
      <c r="IR171" s="410"/>
      <c r="IS171" s="410"/>
      <c r="IT171" s="410"/>
      <c r="IU171" s="410"/>
      <c r="IV171" s="410"/>
    </row>
    <row r="172" spans="1:256" s="2" customFormat="1" ht="12.75" hidden="1" customHeight="1" outlineLevel="2">
      <c r="A172" s="14"/>
      <c r="B172" s="14"/>
      <c r="C172" s="27"/>
      <c r="D172" s="413"/>
      <c r="E172" s="261">
        <v>4</v>
      </c>
      <c r="F172" s="372"/>
      <c r="G172" s="269"/>
      <c r="H172" s="271"/>
      <c r="I172" s="271"/>
      <c r="J172" s="270"/>
      <c r="K172" s="155">
        <f>IF(A8stdlife="n/a","n/a",IF(K$3&gt;(A8stdlife+$E172),(Input!$J$218*(1+rvanilla)^0.5)-SUM($J172:J172),(Input!$J$218*(1+rvanilla)^0.5)/A8stdlife))</f>
        <v>1.8555517528450167</v>
      </c>
      <c r="L172" s="155">
        <f>IF(A8stdlife="n/a","n/a",IF(L$3&gt;(A8stdlife+$E172),(Input!$J$218*(1+rvanilla)^0.5)-SUM($J172:K172),(Input!$J$218*(1+rvanilla)^0.5)/A8stdlife))</f>
        <v>1.8555517528450167</v>
      </c>
      <c r="M172" s="155">
        <f>IF(A8stdlife="n/a","n/a",IF(M$3&gt;(A8stdlife+$E172),(Input!$J$218*(1+rvanilla)^0.5)-SUM($J172:L172),(Input!$J$218*(1+rvanilla)^0.5)/A8stdlife))</f>
        <v>1.8555517528450167</v>
      </c>
      <c r="N172" s="155">
        <f>IF(A8stdlife="n/a","n/a",IF(N$3&gt;(A8stdlife+$E172),(Input!$J$218*(1+rvanilla)^0.5)-SUM($J172:M172),(Input!$J$218*(1+rvanilla)^0.5)/A8stdlife))</f>
        <v>1.8555517528450167</v>
      </c>
      <c r="O172" s="155">
        <f>IF(A8stdlife="n/a","n/a",IF(O$3&gt;(A8stdlife+$E172),(Input!$J$218*(1+rvanilla)^0.5)-SUM($J172:N172),(Input!$J$218*(1+rvanilla)^0.5)/A8stdlife))</f>
        <v>1.8555517528450167</v>
      </c>
      <c r="P172" s="155">
        <f>IF(A8stdlife="n/a","n/a",IF(P$3&gt;(A8stdlife+$E172),(Input!$J$218*(1+rvanilla)^0.5)-SUM($J172:O172),(Input!$J$218*(1+rvanilla)^0.5)/A8stdlife))</f>
        <v>1.8555517528450167</v>
      </c>
      <c r="Q172" s="155">
        <f>IF(A8stdlife="n/a","n/a",IF(Q$3&gt;(A8stdlife+$E172),(Input!$J$218*(1+rvanilla)^0.5)-SUM($J172:P172),(Input!$J$218*(1+rvanilla)^0.5)/A8stdlife))</f>
        <v>1.8555517528450167</v>
      </c>
      <c r="R172" s="155">
        <f>IF(A8stdlife="n/a","n/a",IF(R$3&gt;(A8stdlife+$E172),(Input!$J$218*(1+rvanilla)^0.5)-SUM($J172:Q172),(Input!$J$218*(1+rvanilla)^0.5)/A8stdlife))</f>
        <v>1.8555517528450167</v>
      </c>
      <c r="S172" s="155">
        <f>IF(A8stdlife="n/a","n/a",IF(S$3&gt;(A8stdlife+$E172),(Input!$J$218*(1+rvanilla)^0.5)-SUM($J172:R172),(Input!$J$218*(1+rvanilla)^0.5)/A8stdlife))</f>
        <v>1.8555517528450167</v>
      </c>
      <c r="T172" s="155">
        <f>IF(A8stdlife="n/a","n/a",IF(T$3&gt;(A8stdlife+$E172),(Input!$J$218*(1+rvanilla)^0.5)-SUM($J172:S172),(Input!$J$218*(1+rvanilla)^0.5)/A8stdlife))</f>
        <v>1.8555517528450167</v>
      </c>
      <c r="U172" s="155">
        <f>IF(A8stdlife="n/a","n/a",IF(U$3&gt;(A8stdlife+$E172),(Input!$J$218*(1+rvanilla)^0.5)-SUM($J172:T172),(Input!$J$218*(1+rvanilla)^0.5)/A8stdlife))</f>
        <v>1.8555517528450167</v>
      </c>
      <c r="V172" s="155">
        <f>IF(A8stdlife="n/a","n/a",IF(V$3&gt;(A8stdlife+$E172),(Input!$J$218*(1+rvanilla)^0.5)-SUM($J172:U172),(Input!$J$218*(1+rvanilla)^0.5)/A8stdlife))</f>
        <v>1.8555517528450167</v>
      </c>
      <c r="W172" s="155">
        <f>IF(A8stdlife="n/a","n/a",IF(W$3&gt;(A8stdlife+$E172),(Input!$J$218*(1+rvanilla)^0.5)-SUM($J172:V172),(Input!$J$218*(1+rvanilla)^0.5)/A8stdlife))</f>
        <v>0</v>
      </c>
      <c r="X172" s="155">
        <f>IF(A8stdlife="n/a","n/a",IF(X$3&gt;(A8stdlife+$E172),(Input!$J$218*(1+rvanilla)^0.5)-SUM($J172:W172),(Input!$J$218*(1+rvanilla)^0.5)/A8stdlife))</f>
        <v>0</v>
      </c>
      <c r="Y172" s="155">
        <f>IF(A8stdlife="n/a","n/a",IF(Y$3&gt;(A8stdlife+$E172),(Input!$J$218*(1+rvanilla)^0.5)-SUM($J172:X172),(Input!$J$218*(1+rvanilla)^0.5)/A8stdlife))</f>
        <v>0</v>
      </c>
      <c r="Z172" s="155">
        <f>IF(A8stdlife="n/a","n/a",IF(Z$3&gt;(A8stdlife+$E172),(Input!$J$218*(1+rvanilla)^0.5)-SUM($J172:Y172),(Input!$J$218*(1+rvanilla)^0.5)/A8stdlife))</f>
        <v>0</v>
      </c>
      <c r="AA172" s="155">
        <f>IF(A8stdlife="n/a","n/a",IF(AA$3&gt;(A8stdlife+$E172),(Input!$J$218*(1+rvanilla)^0.5)-SUM($J172:Z172),(Input!$J$218*(1+rvanilla)^0.5)/A8stdlife))</f>
        <v>0</v>
      </c>
      <c r="AB172" s="155">
        <f>IF(A8stdlife="n/a","n/a",IF(AB$3&gt;(A8stdlife+$E172),(Input!$J$218*(1+rvanilla)^0.5)-SUM($J172:AA172),(Input!$J$218*(1+rvanilla)^0.5)/A8stdlife))</f>
        <v>0</v>
      </c>
      <c r="AC172" s="155">
        <f>IF(A8stdlife="n/a","n/a",IF(AC$3&gt;(A8stdlife+$E172),(Input!$J$218*(1+rvanilla)^0.5)-SUM($J172:AB172),(Input!$J$218*(1+rvanilla)^0.5)/A8stdlife))</f>
        <v>0</v>
      </c>
      <c r="AD172" s="155">
        <f>IF(A8stdlife="n/a","n/a",IF(AD$3&gt;(A8stdlife+$E172),(Input!$J$218*(1+rvanilla)^0.5)-SUM($J172:AC172),(Input!$J$218*(1+rvanilla)^0.5)/A8stdlife))</f>
        <v>0</v>
      </c>
      <c r="AE172" s="155">
        <f>IF(A8stdlife="n/a","n/a",IF(AE$3&gt;(A8stdlife+$E172),(Input!$J$218*(1+rvanilla)^0.5)-SUM($J172:AD172),(Input!$J$218*(1+rvanilla)^0.5)/A8stdlife))</f>
        <v>0</v>
      </c>
      <c r="AF172" s="155">
        <f>IF(A8stdlife="n/a","n/a",IF(AF$3&gt;(A8stdlife+$E172),(Input!$J$218*(1+rvanilla)^0.5)-SUM($J172:AE172),(Input!$J$218*(1+rvanilla)^0.5)/A8stdlife))</f>
        <v>0</v>
      </c>
      <c r="AG172" s="155">
        <f>IF(A8stdlife="n/a","n/a",IF(AG$3&gt;(A8stdlife+$E172),(Input!$J$218*(1+rvanilla)^0.5)-SUM($J172:AF172),(Input!$J$218*(1+rvanilla)^0.5)/A8stdlife))</f>
        <v>0</v>
      </c>
      <c r="AH172" s="155">
        <f>IF(A8stdlife="n/a","n/a",IF(AH$3&gt;(A8stdlife+$E172),(Input!$J$218*(1+rvanilla)^0.5)-SUM($J172:AG172),(Input!$J$218*(1+rvanilla)^0.5)/A8stdlife))</f>
        <v>0</v>
      </c>
      <c r="AI172" s="155">
        <f>IF(A8stdlife="n/a","n/a",IF(AI$3&gt;(A8stdlife+$E172),(Input!$J$218*(1+rvanilla)^0.5)-SUM($J172:AH172),(Input!$J$218*(1+rvanilla)^0.5)/A8stdlife))</f>
        <v>0</v>
      </c>
      <c r="AJ172" s="155">
        <f>IF(A8stdlife="n/a","n/a",IF(AJ$3&gt;(A8stdlife+$E172),(Input!$J$218*(1+rvanilla)^0.5)-SUM($J172:AI172),(Input!$J$218*(1+rvanilla)^0.5)/A8stdlife))</f>
        <v>0</v>
      </c>
      <c r="AK172" s="155">
        <f>IF(A8stdlife="n/a","n/a",IF(AK$3&gt;(A8stdlife+$E172),(Input!$J$218*(1+rvanilla)^0.5)-SUM($J172:AJ172),(Input!$J$218*(1+rvanilla)^0.5)/A8stdlife))</f>
        <v>0</v>
      </c>
      <c r="AL172" s="155">
        <f>IF(A8stdlife="n/a","n/a",IF(AL$3&gt;(A8stdlife+$E172),(Input!$J$218*(1+rvanilla)^0.5)-SUM($J172:AK172),(Input!$J$218*(1+rvanilla)^0.5)/A8stdlife))</f>
        <v>0</v>
      </c>
      <c r="AM172" s="155">
        <f>IF(A8stdlife="n/a","n/a",IF(AM$3&gt;(A8stdlife+$E172),(Input!$J$218*(1+rvanilla)^0.5)-SUM($J172:AL172),(Input!$J$218*(1+rvanilla)^0.5)/A8stdlife))</f>
        <v>0</v>
      </c>
      <c r="AN172" s="155">
        <f>IF(A8stdlife="n/a","n/a",IF(AN$3&gt;(A8stdlife+$E172),(Input!$J$218*(1+rvanilla)^0.5)-SUM($J172:AM172),(Input!$J$218*(1+rvanilla)^0.5)/A8stdlife))</f>
        <v>0</v>
      </c>
      <c r="AO172" s="155">
        <f>IF(A8stdlife="n/a","n/a",IF(AO$3&gt;(A8stdlife+$E172),(Input!$J$218*(1+rvanilla)^0.5)-SUM($J172:AN172),(Input!$J$218*(1+rvanilla)^0.5)/A8stdlife))</f>
        <v>0</v>
      </c>
      <c r="AP172" s="155">
        <f>IF(A8stdlife="n/a","n/a",IF(AP$3&gt;(A8stdlife+$E172),(Input!$J$218*(1+rvanilla)^0.5)-SUM($J172:AO172),(Input!$J$218*(1+rvanilla)^0.5)/A8stdlife))</f>
        <v>0</v>
      </c>
      <c r="AQ172" s="155">
        <f>IF(A8stdlife="n/a","n/a",IF(AQ$3&gt;(A8stdlife+$E172),(Input!$J$218*(1+rvanilla)^0.5)-SUM($J172:AP172),(Input!$J$218*(1+rvanilla)^0.5)/A8stdlife))</f>
        <v>0</v>
      </c>
      <c r="AR172" s="155">
        <f>IF(A8stdlife="n/a","n/a",IF(AR$3&gt;(A8stdlife+$E172),(Input!$J$218*(1+rvanilla)^0.5)-SUM($J172:AQ172),(Input!$J$218*(1+rvanilla)^0.5)/A8stdlife))</f>
        <v>0</v>
      </c>
      <c r="AS172" s="155">
        <f>IF(A8stdlife="n/a","n/a",IF(AS$3&gt;(A8stdlife+$E172),(Input!$J$218*(1+rvanilla)^0.5)-SUM($J172:AR172),(Input!$J$218*(1+rvanilla)^0.5)/A8stdlife))</f>
        <v>0</v>
      </c>
      <c r="AT172" s="155">
        <f>IF(A8stdlife="n/a","n/a",IF(AT$3&gt;(A8stdlife+$E172),(Input!$J$218*(1+rvanilla)^0.5)-SUM($J172:AS172),(Input!$J$218*(1+rvanilla)^0.5)/A8stdlife))</f>
        <v>0</v>
      </c>
      <c r="AU172" s="155">
        <f>IF(A8stdlife="n/a","n/a",IF(AU$3&gt;(A8stdlife+$E172),(Input!$J$218*(1+rvanilla)^0.5)-SUM($J172:AT172),(Input!$J$218*(1+rvanilla)^0.5)/A8stdlife))</f>
        <v>0</v>
      </c>
      <c r="AV172" s="155">
        <f>IF(A8stdlife="n/a","n/a",IF(AV$3&gt;(A8stdlife+$E172),(Input!$J$218*(1+rvanilla)^0.5)-SUM($J172:AU172),(Input!$J$218*(1+rvanilla)^0.5)/A8stdlife))</f>
        <v>0</v>
      </c>
      <c r="AW172" s="155">
        <f>IF(A8stdlife="n/a","n/a",IF(AW$3&gt;(A8stdlife+$E172),(Input!$J$218*(1+rvanilla)^0.5)-SUM($J172:AV172),(Input!$J$218*(1+rvanilla)^0.5)/A8stdlife))</f>
        <v>0</v>
      </c>
      <c r="AX172" s="155">
        <f>IF(A8stdlife="n/a","n/a",IF(AX$3&gt;(A8stdlife+$E172),(Input!$J$218*(1+rvanilla)^0.5)-SUM($J172:AW172),(Input!$J$218*(1+rvanilla)^0.5)/A8stdlife))</f>
        <v>0</v>
      </c>
      <c r="AY172" s="155">
        <f>IF(A8stdlife="n/a","n/a",IF(AY$3&gt;(A8stdlife+$E172),(Input!$J$218*(1+rvanilla)^0.5)-SUM($J172:AX172),(Input!$J$218*(1+rvanilla)^0.5)/A8stdlife))</f>
        <v>0</v>
      </c>
      <c r="AZ172" s="155">
        <f>IF(A8stdlife="n/a","n/a",IF(AZ$3&gt;(A8stdlife+$E172),(Input!$J$218*(1+rvanilla)^0.5)-SUM($J172:AY172),(Input!$J$218*(1+rvanilla)^0.5)/A8stdlife))</f>
        <v>0</v>
      </c>
      <c r="BA172" s="155">
        <f>IF(A8stdlife="n/a","n/a",IF(BA$3&gt;(A8stdlife+$E172),(Input!$J$218*(1+rvanilla)^0.5)-SUM($J172:AZ172),(Input!$J$218*(1+rvanilla)^0.5)/A8stdlife))</f>
        <v>0</v>
      </c>
      <c r="BB172" s="155">
        <f>IF(A8stdlife="n/a","n/a",IF(BB$3&gt;(A8stdlife+$E172),(Input!$J$218*(1+rvanilla)^0.5)-SUM($J172:BA172),(Input!$J$218*(1+rvanilla)^0.5)/A8stdlife))</f>
        <v>0</v>
      </c>
      <c r="BC172" s="155">
        <f>IF(A8stdlife="n/a","n/a",IF(BC$3&gt;(A8stdlife+$E172),(Input!$J$218*(1+rvanilla)^0.5)-SUM($J172:BB172),(Input!$J$218*(1+rvanilla)^0.5)/A8stdlife))</f>
        <v>0</v>
      </c>
      <c r="BD172" s="155">
        <f>IF(A8stdlife="n/a","n/a",IF(BD$3&gt;(A8stdlife+$E172),(Input!$J$218*(1+rvanilla)^0.5)-SUM($J172:BC172),(Input!$J$218*(1+rvanilla)^0.5)/A8stdlife))</f>
        <v>0</v>
      </c>
      <c r="BE172" s="155">
        <f>IF(A8stdlife="n/a","n/a",IF(BE$3&gt;(A8stdlife+$E172),(Input!$J$218*(1+rvanilla)^0.5)-SUM($J172:BD172),(Input!$J$218*(1+rvanilla)^0.5)/A8stdlife))</f>
        <v>0</v>
      </c>
      <c r="BF172" s="155">
        <f>IF(A8stdlife="n/a","n/a",IF(BF$3&gt;(A8stdlife+$E172),(Input!$J$218*(1+rvanilla)^0.5)-SUM($J172:BE172),(Input!$J$218*(1+rvanilla)^0.5)/A8stdlife))</f>
        <v>0</v>
      </c>
      <c r="BG172" s="155">
        <f>IF(A8stdlife="n/a","n/a",IF(BG$3&gt;(A8stdlife+$E172),(Input!$J$218*(1+rvanilla)^0.5)-SUM($J172:BF172),(Input!$J$218*(1+rvanilla)^0.5)/A8stdlife))</f>
        <v>0</v>
      </c>
      <c r="BH172" s="155">
        <f>IF(A8stdlife="n/a","n/a",IF(BH$3&gt;(A8stdlife+$E172),(Input!$J$218*(1+rvanilla)^0.5)-SUM($J172:BG172),(Input!$J$218*(1+rvanilla)^0.5)/A8stdlife))</f>
        <v>0</v>
      </c>
      <c r="BI172" s="155">
        <f>IF(A8stdlife="n/a","n/a",IF(BI$3&gt;(A8stdlife+$E172),(Input!$J$218*(1+rvanilla)^0.5)-SUM($J172:BH172),(Input!$J$218*(1+rvanilla)^0.5)/A8stdlife))</f>
        <v>0</v>
      </c>
      <c r="BJ172" s="14"/>
      <c r="BK172" s="14"/>
      <c r="BL172" s="14"/>
      <c r="BM172" s="14"/>
      <c r="BN172" s="14"/>
      <c r="BO172" s="14"/>
      <c r="BP172" s="14"/>
      <c r="BQ172" s="14"/>
      <c r="BR172" s="14"/>
      <c r="BS172" s="14"/>
      <c r="BT172" s="14"/>
      <c r="BU172" s="14"/>
      <c r="BV172" s="14"/>
      <c r="BW172" s="14"/>
      <c r="BX172" s="14"/>
      <c r="BY172" s="14"/>
      <c r="BZ172" s="14"/>
      <c r="CA172" s="410"/>
      <c r="CB172" s="410"/>
      <c r="CC172" s="410"/>
      <c r="CD172" s="410"/>
      <c r="CE172" s="410"/>
      <c r="CF172" s="410"/>
      <c r="CG172" s="410"/>
      <c r="CH172" s="410"/>
      <c r="CI172" s="410"/>
      <c r="CJ172" s="410"/>
      <c r="CK172" s="410"/>
      <c r="CL172" s="410"/>
      <c r="CM172" s="410"/>
      <c r="CN172" s="410"/>
      <c r="CO172" s="410"/>
      <c r="CP172" s="410"/>
      <c r="CQ172" s="410"/>
      <c r="CR172" s="410"/>
      <c r="CS172" s="410"/>
      <c r="CT172" s="410"/>
      <c r="CU172" s="410"/>
      <c r="CV172" s="410"/>
      <c r="CW172" s="410"/>
      <c r="CX172" s="410"/>
      <c r="CY172" s="410"/>
      <c r="CZ172" s="410"/>
      <c r="DA172" s="410"/>
      <c r="DB172" s="410"/>
      <c r="DC172" s="410"/>
      <c r="DD172" s="410"/>
      <c r="DE172" s="410"/>
      <c r="DF172" s="410"/>
      <c r="DG172" s="410"/>
      <c r="DH172" s="410"/>
      <c r="DI172" s="410"/>
      <c r="DJ172" s="410"/>
      <c r="DK172" s="410"/>
      <c r="DL172" s="410"/>
      <c r="DM172" s="410"/>
      <c r="DN172" s="410"/>
      <c r="DO172" s="410"/>
      <c r="DP172" s="410"/>
      <c r="DQ172" s="410"/>
      <c r="DR172" s="410"/>
      <c r="DS172" s="410"/>
      <c r="DT172" s="410"/>
      <c r="DU172" s="410"/>
      <c r="DV172" s="410"/>
      <c r="DW172" s="410"/>
      <c r="DX172" s="410"/>
      <c r="DY172" s="410"/>
      <c r="DZ172" s="410"/>
      <c r="EA172" s="410"/>
      <c r="EB172" s="410"/>
      <c r="EC172" s="410"/>
      <c r="ED172" s="410"/>
      <c r="EE172" s="410"/>
      <c r="EF172" s="410"/>
      <c r="EG172" s="410"/>
      <c r="EH172" s="410"/>
      <c r="EI172" s="410"/>
      <c r="EJ172" s="410"/>
      <c r="EK172" s="410"/>
      <c r="EL172" s="410"/>
      <c r="EM172" s="410"/>
      <c r="EN172" s="410"/>
      <c r="EO172" s="410"/>
      <c r="EP172" s="410"/>
      <c r="EQ172" s="410"/>
      <c r="ER172" s="410"/>
      <c r="ES172" s="410"/>
      <c r="ET172" s="410"/>
      <c r="EU172" s="410"/>
      <c r="EV172" s="410"/>
      <c r="EW172" s="410"/>
      <c r="EX172" s="410"/>
      <c r="EY172" s="410"/>
      <c r="EZ172" s="410"/>
      <c r="FA172" s="410"/>
      <c r="FB172" s="410"/>
      <c r="FC172" s="410"/>
      <c r="FD172" s="410"/>
      <c r="FE172" s="410"/>
      <c r="FF172" s="410"/>
      <c r="FG172" s="410"/>
      <c r="FH172" s="410"/>
      <c r="FI172" s="410"/>
      <c r="FJ172" s="410"/>
      <c r="FK172" s="410"/>
      <c r="FL172" s="410"/>
      <c r="FM172" s="410"/>
      <c r="FN172" s="410"/>
      <c r="FO172" s="410"/>
      <c r="FP172" s="410"/>
      <c r="FQ172" s="410"/>
      <c r="FR172" s="410"/>
      <c r="FS172" s="410"/>
      <c r="FT172" s="410"/>
      <c r="FU172" s="410"/>
      <c r="FV172" s="410"/>
      <c r="FW172" s="410"/>
      <c r="FX172" s="410"/>
      <c r="FY172" s="410"/>
      <c r="FZ172" s="410"/>
      <c r="GA172" s="410"/>
      <c r="GB172" s="410"/>
      <c r="GC172" s="410"/>
      <c r="GD172" s="410"/>
      <c r="GE172" s="410"/>
      <c r="GF172" s="410"/>
      <c r="GG172" s="410"/>
      <c r="GH172" s="410"/>
      <c r="GI172" s="410"/>
      <c r="GJ172" s="410"/>
      <c r="GK172" s="410"/>
      <c r="GL172" s="410"/>
      <c r="GM172" s="410"/>
      <c r="GN172" s="410"/>
      <c r="GO172" s="410"/>
      <c r="GP172" s="410"/>
      <c r="GQ172" s="410"/>
      <c r="GR172" s="410"/>
      <c r="GS172" s="410"/>
      <c r="GT172" s="410"/>
      <c r="GU172" s="410"/>
      <c r="GV172" s="410"/>
      <c r="GW172" s="410"/>
      <c r="GX172" s="410"/>
      <c r="GY172" s="410"/>
      <c r="GZ172" s="410"/>
      <c r="HA172" s="410"/>
      <c r="HB172" s="410"/>
      <c r="HC172" s="410"/>
      <c r="HD172" s="410"/>
      <c r="HE172" s="410"/>
      <c r="HF172" s="410"/>
      <c r="HG172" s="410"/>
      <c r="HH172" s="410"/>
      <c r="HI172" s="410"/>
      <c r="HJ172" s="410"/>
      <c r="HK172" s="410"/>
      <c r="HL172" s="410"/>
      <c r="HM172" s="410"/>
      <c r="HN172" s="410"/>
      <c r="HO172" s="410"/>
      <c r="HP172" s="410"/>
      <c r="HQ172" s="410"/>
      <c r="HR172" s="410"/>
      <c r="HS172" s="410"/>
      <c r="HT172" s="410"/>
      <c r="HU172" s="410"/>
      <c r="HV172" s="410"/>
      <c r="HW172" s="410"/>
      <c r="HX172" s="410"/>
      <c r="HY172" s="410"/>
      <c r="HZ172" s="410"/>
      <c r="IA172" s="410"/>
      <c r="IB172" s="410"/>
      <c r="IC172" s="410"/>
      <c r="ID172" s="410"/>
      <c r="IE172" s="410"/>
      <c r="IF172" s="410"/>
      <c r="IG172" s="410"/>
      <c r="IH172" s="410"/>
      <c r="II172" s="410"/>
      <c r="IJ172" s="410"/>
      <c r="IK172" s="410"/>
      <c r="IL172" s="410"/>
      <c r="IM172" s="410"/>
      <c r="IN172" s="410"/>
      <c r="IO172" s="410"/>
      <c r="IP172" s="410"/>
      <c r="IQ172" s="410"/>
      <c r="IR172" s="410"/>
      <c r="IS172" s="410"/>
      <c r="IT172" s="410"/>
      <c r="IU172" s="410"/>
      <c r="IV172" s="410"/>
    </row>
    <row r="173" spans="1:256" s="2" customFormat="1" ht="12.75" hidden="1" customHeight="1" outlineLevel="2">
      <c r="A173" s="14"/>
      <c r="B173" s="14"/>
      <c r="C173" s="27"/>
      <c r="D173" s="413"/>
      <c r="E173" s="261">
        <v>5</v>
      </c>
      <c r="F173" s="372"/>
      <c r="G173" s="269"/>
      <c r="H173" s="271"/>
      <c r="I173" s="271"/>
      <c r="J173" s="271"/>
      <c r="K173" s="270"/>
      <c r="L173" s="155">
        <f>IF(A8stdlife="n/a","n/a",IF(L$3&gt;(A8stdlife+$E173),(Input!$K$218*(1+rvanilla)^0.5)-SUM($K173:K173),(Input!$K$218*(1+rvanilla)^0.5)/A8stdlife))</f>
        <v>4.0448274770354375</v>
      </c>
      <c r="M173" s="155">
        <f>IF(A8stdlife="n/a","n/a",IF(M$3&gt;(A8stdlife+$E173),(Input!$K$218*(1+rvanilla)^0.5)-SUM($K173:L173),(Input!$K$218*(1+rvanilla)^0.5)/A8stdlife))</f>
        <v>4.0448274770354375</v>
      </c>
      <c r="N173" s="155">
        <f>IF(A8stdlife="n/a","n/a",IF(N$3&gt;(A8stdlife+$E173),(Input!$K$218*(1+rvanilla)^0.5)-SUM($K173:M173),(Input!$K$218*(1+rvanilla)^0.5)/A8stdlife))</f>
        <v>4.0448274770354375</v>
      </c>
      <c r="O173" s="155">
        <f>IF(A8stdlife="n/a","n/a",IF(O$3&gt;(A8stdlife+$E173),(Input!$K$218*(1+rvanilla)^0.5)-SUM($K173:N173),(Input!$K$218*(1+rvanilla)^0.5)/A8stdlife))</f>
        <v>4.0448274770354375</v>
      </c>
      <c r="P173" s="155">
        <f>IF(A8stdlife="n/a","n/a",IF(P$3&gt;(A8stdlife+$E173),(Input!$K$218*(1+rvanilla)^0.5)-SUM($K173:O173),(Input!$K$218*(1+rvanilla)^0.5)/A8stdlife))</f>
        <v>4.0448274770354375</v>
      </c>
      <c r="Q173" s="155">
        <f>IF(A8stdlife="n/a","n/a",IF(Q$3&gt;(A8stdlife+$E173),(Input!$K$218*(1+rvanilla)^0.5)-SUM($K173:P173),(Input!$K$218*(1+rvanilla)^0.5)/A8stdlife))</f>
        <v>4.0448274770354375</v>
      </c>
      <c r="R173" s="155">
        <f>IF(A8stdlife="n/a","n/a",IF(R$3&gt;(A8stdlife+$E173),(Input!$K$218*(1+rvanilla)^0.5)-SUM($K173:Q173),(Input!$K$218*(1+rvanilla)^0.5)/A8stdlife))</f>
        <v>4.0448274770354375</v>
      </c>
      <c r="S173" s="155">
        <f>IF(A8stdlife="n/a","n/a",IF(S$3&gt;(A8stdlife+$E173),(Input!$K$218*(1+rvanilla)^0.5)-SUM($K173:R173),(Input!$K$218*(1+rvanilla)^0.5)/A8stdlife))</f>
        <v>4.0448274770354375</v>
      </c>
      <c r="T173" s="155">
        <f>IF(A8stdlife="n/a","n/a",IF(T$3&gt;(A8stdlife+$E173),(Input!$K$218*(1+rvanilla)^0.5)-SUM($K173:S173),(Input!$K$218*(1+rvanilla)^0.5)/A8stdlife))</f>
        <v>4.0448274770354375</v>
      </c>
      <c r="U173" s="155">
        <f>IF(A8stdlife="n/a","n/a",IF(U$3&gt;(A8stdlife+$E173),(Input!$K$218*(1+rvanilla)^0.5)-SUM($K173:T173),(Input!$K$218*(1+rvanilla)^0.5)/A8stdlife))</f>
        <v>4.0448274770354375</v>
      </c>
      <c r="V173" s="155">
        <f>IF(A8stdlife="n/a","n/a",IF(V$3&gt;(A8stdlife+$E173),(Input!$K$218*(1+rvanilla)^0.5)-SUM($K173:U173),(Input!$K$218*(1+rvanilla)^0.5)/A8stdlife))</f>
        <v>4.0448274770354375</v>
      </c>
      <c r="W173" s="155">
        <f>IF(A8stdlife="n/a","n/a",IF(W$3&gt;(A8stdlife+$E173),(Input!$K$218*(1+rvanilla)^0.5)-SUM($K173:V173),(Input!$K$218*(1+rvanilla)^0.5)/A8stdlife))</f>
        <v>4.0448274770354375</v>
      </c>
      <c r="X173" s="155">
        <f>IF(A8stdlife="n/a","n/a",IF(X$3&gt;(A8stdlife+$E173),(Input!$K$218*(1+rvanilla)^0.5)-SUM($K173:W173),(Input!$K$218*(1+rvanilla)^0.5)/A8stdlife))</f>
        <v>-7.1054273576010019E-15</v>
      </c>
      <c r="Y173" s="155">
        <f>IF(A8stdlife="n/a","n/a",IF(Y$3&gt;(A8stdlife+$E173),(Input!$K$218*(1+rvanilla)^0.5)-SUM($K173:X173),(Input!$K$218*(1+rvanilla)^0.5)/A8stdlife))</f>
        <v>0</v>
      </c>
      <c r="Z173" s="155">
        <f>IF(A8stdlife="n/a","n/a",IF(Z$3&gt;(A8stdlife+$E173),(Input!$K$218*(1+rvanilla)^0.5)-SUM($K173:Y173),(Input!$K$218*(1+rvanilla)^0.5)/A8stdlife))</f>
        <v>0</v>
      </c>
      <c r="AA173" s="155">
        <f>IF(A8stdlife="n/a","n/a",IF(AA$3&gt;(A8stdlife+$E173),(Input!$K$218*(1+rvanilla)^0.5)-SUM($K173:Z173),(Input!$K$218*(1+rvanilla)^0.5)/A8stdlife))</f>
        <v>0</v>
      </c>
      <c r="AB173" s="155">
        <f>IF(A8stdlife="n/a","n/a",IF(AB$3&gt;(A8stdlife+$E173),(Input!$K$218*(1+rvanilla)^0.5)-SUM($K173:AA173),(Input!$K$218*(1+rvanilla)^0.5)/A8stdlife))</f>
        <v>0</v>
      </c>
      <c r="AC173" s="155">
        <f>IF(A8stdlife="n/a","n/a",IF(AC$3&gt;(A8stdlife+$E173),(Input!$K$218*(1+rvanilla)^0.5)-SUM($K173:AB173),(Input!$K$218*(1+rvanilla)^0.5)/A8stdlife))</f>
        <v>0</v>
      </c>
      <c r="AD173" s="155">
        <f>IF(A8stdlife="n/a","n/a",IF(AD$3&gt;(A8stdlife+$E173),(Input!$K$218*(1+rvanilla)^0.5)-SUM($K173:AC173),(Input!$K$218*(1+rvanilla)^0.5)/A8stdlife))</f>
        <v>0</v>
      </c>
      <c r="AE173" s="155">
        <f>IF(A8stdlife="n/a","n/a",IF(AE$3&gt;(A8stdlife+$E173),(Input!$K$218*(1+rvanilla)^0.5)-SUM($K173:AD173),(Input!$K$218*(1+rvanilla)^0.5)/A8stdlife))</f>
        <v>0</v>
      </c>
      <c r="AF173" s="155">
        <f>IF(A8stdlife="n/a","n/a",IF(AF$3&gt;(A8stdlife+$E173),(Input!$K$218*(1+rvanilla)^0.5)-SUM($K173:AE173),(Input!$K$218*(1+rvanilla)^0.5)/A8stdlife))</f>
        <v>0</v>
      </c>
      <c r="AG173" s="155">
        <f>IF(A8stdlife="n/a","n/a",IF(AG$3&gt;(A8stdlife+$E173),(Input!$K$218*(1+rvanilla)^0.5)-SUM($K173:AF173),(Input!$K$218*(1+rvanilla)^0.5)/A8stdlife))</f>
        <v>0</v>
      </c>
      <c r="AH173" s="155">
        <f>IF(A8stdlife="n/a","n/a",IF(AH$3&gt;(A8stdlife+$E173),(Input!$K$218*(1+rvanilla)^0.5)-SUM($K173:AG173),(Input!$K$218*(1+rvanilla)^0.5)/A8stdlife))</f>
        <v>0</v>
      </c>
      <c r="AI173" s="155">
        <f>IF(A8stdlife="n/a","n/a",IF(AI$3&gt;(A8stdlife+$E173),(Input!$K$218*(1+rvanilla)^0.5)-SUM($K173:AH173),(Input!$K$218*(1+rvanilla)^0.5)/A8stdlife))</f>
        <v>0</v>
      </c>
      <c r="AJ173" s="155">
        <f>IF(A8stdlife="n/a","n/a",IF(AJ$3&gt;(A8stdlife+$E173),(Input!$K$218*(1+rvanilla)^0.5)-SUM($K173:AI173),(Input!$K$218*(1+rvanilla)^0.5)/A8stdlife))</f>
        <v>0</v>
      </c>
      <c r="AK173" s="155">
        <f>IF(A8stdlife="n/a","n/a",IF(AK$3&gt;(A8stdlife+$E173),(Input!$K$218*(1+rvanilla)^0.5)-SUM($K173:AJ173),(Input!$K$218*(1+rvanilla)^0.5)/A8stdlife))</f>
        <v>0</v>
      </c>
      <c r="AL173" s="155">
        <f>IF(A8stdlife="n/a","n/a",IF(AL$3&gt;(A8stdlife+$E173),(Input!$K$218*(1+rvanilla)^0.5)-SUM($K173:AK173),(Input!$K$218*(1+rvanilla)^0.5)/A8stdlife))</f>
        <v>0</v>
      </c>
      <c r="AM173" s="155">
        <f>IF(A8stdlife="n/a","n/a",IF(AM$3&gt;(A8stdlife+$E173),(Input!$K$218*(1+rvanilla)^0.5)-SUM($K173:AL173),(Input!$K$218*(1+rvanilla)^0.5)/A8stdlife))</f>
        <v>0</v>
      </c>
      <c r="AN173" s="155">
        <f>IF(A8stdlife="n/a","n/a",IF(AN$3&gt;(A8stdlife+$E173),(Input!$K$218*(1+rvanilla)^0.5)-SUM($K173:AM173),(Input!$K$218*(1+rvanilla)^0.5)/A8stdlife))</f>
        <v>0</v>
      </c>
      <c r="AO173" s="155">
        <f>IF(A8stdlife="n/a","n/a",IF(AO$3&gt;(A8stdlife+$E173),(Input!$K$218*(1+rvanilla)^0.5)-SUM($K173:AN173),(Input!$K$218*(1+rvanilla)^0.5)/A8stdlife))</f>
        <v>0</v>
      </c>
      <c r="AP173" s="155">
        <f>IF(A8stdlife="n/a","n/a",IF(AP$3&gt;(A8stdlife+$E173),(Input!$K$218*(1+rvanilla)^0.5)-SUM($K173:AO173),(Input!$K$218*(1+rvanilla)^0.5)/A8stdlife))</f>
        <v>0</v>
      </c>
      <c r="AQ173" s="155">
        <f>IF(A8stdlife="n/a","n/a",IF(AQ$3&gt;(A8stdlife+$E173),(Input!$K$218*(1+rvanilla)^0.5)-SUM($K173:AP173),(Input!$K$218*(1+rvanilla)^0.5)/A8stdlife))</f>
        <v>0</v>
      </c>
      <c r="AR173" s="155">
        <f>IF(A8stdlife="n/a","n/a",IF(AR$3&gt;(A8stdlife+$E173),(Input!$K$218*(1+rvanilla)^0.5)-SUM($K173:AQ173),(Input!$K$218*(1+rvanilla)^0.5)/A8stdlife))</f>
        <v>0</v>
      </c>
      <c r="AS173" s="155">
        <f>IF(A8stdlife="n/a","n/a",IF(AS$3&gt;(A8stdlife+$E173),(Input!$K$218*(1+rvanilla)^0.5)-SUM($K173:AR173),(Input!$K$218*(1+rvanilla)^0.5)/A8stdlife))</f>
        <v>0</v>
      </c>
      <c r="AT173" s="155">
        <f>IF(A8stdlife="n/a","n/a",IF(AT$3&gt;(A8stdlife+$E173),(Input!$K$218*(1+rvanilla)^0.5)-SUM($K173:AS173),(Input!$K$218*(1+rvanilla)^0.5)/A8stdlife))</f>
        <v>0</v>
      </c>
      <c r="AU173" s="155">
        <f>IF(A8stdlife="n/a","n/a",IF(AU$3&gt;(A8stdlife+$E173),(Input!$K$218*(1+rvanilla)^0.5)-SUM($K173:AT173),(Input!$K$218*(1+rvanilla)^0.5)/A8stdlife))</f>
        <v>0</v>
      </c>
      <c r="AV173" s="155">
        <f>IF(A8stdlife="n/a","n/a",IF(AV$3&gt;(A8stdlife+$E173),(Input!$K$218*(1+rvanilla)^0.5)-SUM($K173:AU173),(Input!$K$218*(1+rvanilla)^0.5)/A8stdlife))</f>
        <v>0</v>
      </c>
      <c r="AW173" s="155">
        <f>IF(A8stdlife="n/a","n/a",IF(AW$3&gt;(A8stdlife+$E173),(Input!$K$218*(1+rvanilla)^0.5)-SUM($K173:AV173),(Input!$K$218*(1+rvanilla)^0.5)/A8stdlife))</f>
        <v>0</v>
      </c>
      <c r="AX173" s="155">
        <f>IF(A8stdlife="n/a","n/a",IF(AX$3&gt;(A8stdlife+$E173),(Input!$K$218*(1+rvanilla)^0.5)-SUM($K173:AW173),(Input!$K$218*(1+rvanilla)^0.5)/A8stdlife))</f>
        <v>0</v>
      </c>
      <c r="AY173" s="155">
        <f>IF(A8stdlife="n/a","n/a",IF(AY$3&gt;(A8stdlife+$E173),(Input!$K$218*(1+rvanilla)^0.5)-SUM($K173:AX173),(Input!$K$218*(1+rvanilla)^0.5)/A8stdlife))</f>
        <v>0</v>
      </c>
      <c r="AZ173" s="155">
        <f>IF(A8stdlife="n/a","n/a",IF(AZ$3&gt;(A8stdlife+$E173),(Input!$K$218*(1+rvanilla)^0.5)-SUM($K173:AY173),(Input!$K$218*(1+rvanilla)^0.5)/A8stdlife))</f>
        <v>0</v>
      </c>
      <c r="BA173" s="155">
        <f>IF(A8stdlife="n/a","n/a",IF(BA$3&gt;(A8stdlife+$E173),(Input!$K$218*(1+rvanilla)^0.5)-SUM($K173:AZ173),(Input!$K$218*(1+rvanilla)^0.5)/A8stdlife))</f>
        <v>0</v>
      </c>
      <c r="BB173" s="155">
        <f>IF(A8stdlife="n/a","n/a",IF(BB$3&gt;(A8stdlife+$E173),(Input!$K$218*(1+rvanilla)^0.5)-SUM($K173:BA173),(Input!$K$218*(1+rvanilla)^0.5)/A8stdlife))</f>
        <v>0</v>
      </c>
      <c r="BC173" s="155">
        <f>IF(A8stdlife="n/a","n/a",IF(BC$3&gt;(A8stdlife+$E173),(Input!$K$218*(1+rvanilla)^0.5)-SUM($K173:BB173),(Input!$K$218*(1+rvanilla)^0.5)/A8stdlife))</f>
        <v>0</v>
      </c>
      <c r="BD173" s="155">
        <f>IF(A8stdlife="n/a","n/a",IF(BD$3&gt;(A8stdlife+$E173),(Input!$K$218*(1+rvanilla)^0.5)-SUM($K173:BC173),(Input!$K$218*(1+rvanilla)^0.5)/A8stdlife))</f>
        <v>0</v>
      </c>
      <c r="BE173" s="155">
        <f>IF(A8stdlife="n/a","n/a",IF(BE$3&gt;(A8stdlife+$E173),(Input!$K$218*(1+rvanilla)^0.5)-SUM($K173:BD173),(Input!$K$218*(1+rvanilla)^0.5)/A8stdlife))</f>
        <v>0</v>
      </c>
      <c r="BF173" s="155">
        <f>IF(A8stdlife="n/a","n/a",IF(BF$3&gt;(A8stdlife+$E173),(Input!$K$218*(1+rvanilla)^0.5)-SUM($K173:BE173),(Input!$K$218*(1+rvanilla)^0.5)/A8stdlife))</f>
        <v>0</v>
      </c>
      <c r="BG173" s="155">
        <f>IF(A8stdlife="n/a","n/a",IF(BG$3&gt;(A8stdlife+$E173),(Input!$K$218*(1+rvanilla)^0.5)-SUM($K173:BF173),(Input!$K$218*(1+rvanilla)^0.5)/A8stdlife))</f>
        <v>0</v>
      </c>
      <c r="BH173" s="155">
        <f>IF(A8stdlife="n/a","n/a",IF(BH$3&gt;(A8stdlife+$E173),(Input!$K$218*(1+rvanilla)^0.5)-SUM($K173:BG173),(Input!$K$218*(1+rvanilla)^0.5)/A8stdlife))</f>
        <v>0</v>
      </c>
      <c r="BI173" s="155">
        <f>IF(A8stdlife="n/a","n/a",IF(BI$3&gt;(A8stdlife+$E173),(Input!$K$218*(1+rvanilla)^0.5)-SUM($K173:BH173),(Input!$K$218*(1+rvanilla)^0.5)/A8stdlife))</f>
        <v>0</v>
      </c>
      <c r="BJ173" s="14"/>
      <c r="BK173" s="14"/>
      <c r="BL173" s="14"/>
      <c r="BM173" s="14"/>
      <c r="BN173" s="14"/>
      <c r="BO173" s="14"/>
      <c r="BP173" s="14"/>
      <c r="BQ173" s="14"/>
      <c r="BR173" s="14"/>
      <c r="BS173" s="14"/>
      <c r="BT173" s="14"/>
      <c r="BU173" s="14"/>
      <c r="BV173" s="14"/>
      <c r="BW173" s="14"/>
      <c r="BX173" s="14"/>
      <c r="BY173" s="14"/>
      <c r="BZ173" s="14"/>
      <c r="CA173" s="410"/>
      <c r="CB173" s="410"/>
      <c r="CC173" s="410"/>
      <c r="CD173" s="410"/>
      <c r="CE173" s="410"/>
      <c r="CF173" s="410"/>
      <c r="CG173" s="410"/>
      <c r="CH173" s="410"/>
      <c r="CI173" s="410"/>
      <c r="CJ173" s="410"/>
      <c r="CK173" s="410"/>
      <c r="CL173" s="410"/>
      <c r="CM173" s="410"/>
      <c r="CN173" s="410"/>
      <c r="CO173" s="410"/>
      <c r="CP173" s="410"/>
      <c r="CQ173" s="410"/>
      <c r="CR173" s="410"/>
      <c r="CS173" s="410"/>
      <c r="CT173" s="410"/>
      <c r="CU173" s="410"/>
      <c r="CV173" s="410"/>
      <c r="CW173" s="410"/>
      <c r="CX173" s="410"/>
      <c r="CY173" s="410"/>
      <c r="CZ173" s="410"/>
      <c r="DA173" s="410"/>
      <c r="DB173" s="410"/>
      <c r="DC173" s="410"/>
      <c r="DD173" s="410"/>
      <c r="DE173" s="410"/>
      <c r="DF173" s="410"/>
      <c r="DG173" s="410"/>
      <c r="DH173" s="410"/>
      <c r="DI173" s="410"/>
      <c r="DJ173" s="410"/>
      <c r="DK173" s="410"/>
      <c r="DL173" s="410"/>
      <c r="DM173" s="410"/>
      <c r="DN173" s="410"/>
      <c r="DO173" s="410"/>
      <c r="DP173" s="410"/>
      <c r="DQ173" s="410"/>
      <c r="DR173" s="410"/>
      <c r="DS173" s="410"/>
      <c r="DT173" s="410"/>
      <c r="DU173" s="410"/>
      <c r="DV173" s="410"/>
      <c r="DW173" s="410"/>
      <c r="DX173" s="410"/>
      <c r="DY173" s="410"/>
      <c r="DZ173" s="410"/>
      <c r="EA173" s="410"/>
      <c r="EB173" s="410"/>
      <c r="EC173" s="410"/>
      <c r="ED173" s="410"/>
      <c r="EE173" s="410"/>
      <c r="EF173" s="410"/>
      <c r="EG173" s="410"/>
      <c r="EH173" s="410"/>
      <c r="EI173" s="410"/>
      <c r="EJ173" s="410"/>
      <c r="EK173" s="410"/>
      <c r="EL173" s="410"/>
      <c r="EM173" s="410"/>
      <c r="EN173" s="410"/>
      <c r="EO173" s="410"/>
      <c r="EP173" s="410"/>
      <c r="EQ173" s="410"/>
      <c r="ER173" s="410"/>
      <c r="ES173" s="410"/>
      <c r="ET173" s="410"/>
      <c r="EU173" s="410"/>
      <c r="EV173" s="410"/>
      <c r="EW173" s="410"/>
      <c r="EX173" s="410"/>
      <c r="EY173" s="410"/>
      <c r="EZ173" s="410"/>
      <c r="FA173" s="410"/>
      <c r="FB173" s="410"/>
      <c r="FC173" s="410"/>
      <c r="FD173" s="410"/>
      <c r="FE173" s="410"/>
      <c r="FF173" s="410"/>
      <c r="FG173" s="410"/>
      <c r="FH173" s="410"/>
      <c r="FI173" s="410"/>
      <c r="FJ173" s="410"/>
      <c r="FK173" s="410"/>
      <c r="FL173" s="410"/>
      <c r="FM173" s="410"/>
      <c r="FN173" s="410"/>
      <c r="FO173" s="410"/>
      <c r="FP173" s="410"/>
      <c r="FQ173" s="410"/>
      <c r="FR173" s="410"/>
      <c r="FS173" s="410"/>
      <c r="FT173" s="410"/>
      <c r="FU173" s="410"/>
      <c r="FV173" s="410"/>
      <c r="FW173" s="410"/>
      <c r="FX173" s="410"/>
      <c r="FY173" s="410"/>
      <c r="FZ173" s="410"/>
      <c r="GA173" s="410"/>
      <c r="GB173" s="410"/>
      <c r="GC173" s="410"/>
      <c r="GD173" s="410"/>
      <c r="GE173" s="410"/>
      <c r="GF173" s="410"/>
      <c r="GG173" s="410"/>
      <c r="GH173" s="410"/>
      <c r="GI173" s="410"/>
      <c r="GJ173" s="410"/>
      <c r="GK173" s="410"/>
      <c r="GL173" s="410"/>
      <c r="GM173" s="410"/>
      <c r="GN173" s="410"/>
      <c r="GO173" s="410"/>
      <c r="GP173" s="410"/>
      <c r="GQ173" s="410"/>
      <c r="GR173" s="410"/>
      <c r="GS173" s="410"/>
      <c r="GT173" s="410"/>
      <c r="GU173" s="410"/>
      <c r="GV173" s="410"/>
      <c r="GW173" s="410"/>
      <c r="GX173" s="410"/>
      <c r="GY173" s="410"/>
      <c r="GZ173" s="410"/>
      <c r="HA173" s="410"/>
      <c r="HB173" s="410"/>
      <c r="HC173" s="410"/>
      <c r="HD173" s="410"/>
      <c r="HE173" s="410"/>
      <c r="HF173" s="410"/>
      <c r="HG173" s="410"/>
      <c r="HH173" s="410"/>
      <c r="HI173" s="410"/>
      <c r="HJ173" s="410"/>
      <c r="HK173" s="410"/>
      <c r="HL173" s="410"/>
      <c r="HM173" s="410"/>
      <c r="HN173" s="410"/>
      <c r="HO173" s="410"/>
      <c r="HP173" s="410"/>
      <c r="HQ173" s="410"/>
      <c r="HR173" s="410"/>
      <c r="HS173" s="410"/>
      <c r="HT173" s="410"/>
      <c r="HU173" s="410"/>
      <c r="HV173" s="410"/>
      <c r="HW173" s="410"/>
      <c r="HX173" s="410"/>
      <c r="HY173" s="410"/>
      <c r="HZ173" s="410"/>
      <c r="IA173" s="410"/>
      <c r="IB173" s="410"/>
      <c r="IC173" s="410"/>
      <c r="ID173" s="410"/>
      <c r="IE173" s="410"/>
      <c r="IF173" s="410"/>
      <c r="IG173" s="410"/>
      <c r="IH173" s="410"/>
      <c r="II173" s="410"/>
      <c r="IJ173" s="410"/>
      <c r="IK173" s="410"/>
      <c r="IL173" s="410"/>
      <c r="IM173" s="410"/>
      <c r="IN173" s="410"/>
      <c r="IO173" s="410"/>
      <c r="IP173" s="410"/>
      <c r="IQ173" s="410"/>
      <c r="IR173" s="410"/>
      <c r="IS173" s="410"/>
      <c r="IT173" s="410"/>
      <c r="IU173" s="410"/>
      <c r="IV173" s="410"/>
    </row>
    <row r="174" spans="1:256" s="2" customFormat="1" ht="12.75" hidden="1" customHeight="1" outlineLevel="2">
      <c r="A174" s="14"/>
      <c r="B174" s="14"/>
      <c r="C174" s="27"/>
      <c r="D174" s="413"/>
      <c r="E174" s="261">
        <v>6</v>
      </c>
      <c r="F174" s="372"/>
      <c r="G174" s="269"/>
      <c r="H174" s="271"/>
      <c r="I174" s="271"/>
      <c r="J174" s="271"/>
      <c r="K174" s="271"/>
      <c r="L174" s="270"/>
      <c r="M174" s="155">
        <f>IF(A8stdlife="n/a","n/a",IF(M$3&gt;(A8stdlife+$E174),(Input!$L$218*(1+rvanilla)^0.5)-SUM($L174:L174),(Input!$L$218*(1+rvanilla)^0.5)/A8stdlife))</f>
        <v>0</v>
      </c>
      <c r="N174" s="155">
        <f>IF(A8stdlife="n/a","n/a",IF(N$3&gt;(A8stdlife+$E174),(Input!$L$218*(1+rvanilla)^0.5)-SUM($L174:M174),(Input!$L$218*(1+rvanilla)^0.5)/A8stdlife))</f>
        <v>0</v>
      </c>
      <c r="O174" s="155">
        <f>IF(A8stdlife="n/a","n/a",IF(O$3&gt;(A8stdlife+$E174),(Input!$L$218*(1+rvanilla)^0.5)-SUM($L174:N174),(Input!$L$218*(1+rvanilla)^0.5)/A8stdlife))</f>
        <v>0</v>
      </c>
      <c r="P174" s="155">
        <f>IF(A8stdlife="n/a","n/a",IF(P$3&gt;(A8stdlife+$E174),(Input!$L$218*(1+rvanilla)^0.5)-SUM($L174:O174),(Input!$L$218*(1+rvanilla)^0.5)/A8stdlife))</f>
        <v>0</v>
      </c>
      <c r="Q174" s="155">
        <f>IF(A8stdlife="n/a","n/a",IF(Q$3&gt;(A8stdlife+$E174),(Input!$L$218*(1+rvanilla)^0.5)-SUM($L174:P174),(Input!$L$218*(1+rvanilla)^0.5)/A8stdlife))</f>
        <v>0</v>
      </c>
      <c r="R174" s="155">
        <f>IF(A8stdlife="n/a","n/a",IF(R$3&gt;(A8stdlife+$E174),(Input!$L$218*(1+rvanilla)^0.5)-SUM($L174:Q174),(Input!$L$218*(1+rvanilla)^0.5)/A8stdlife))</f>
        <v>0</v>
      </c>
      <c r="S174" s="155">
        <f>IF(A8stdlife="n/a","n/a",IF(S$3&gt;(A8stdlife+$E174),(Input!$L$218*(1+rvanilla)^0.5)-SUM($L174:R174),(Input!$L$218*(1+rvanilla)^0.5)/A8stdlife))</f>
        <v>0</v>
      </c>
      <c r="T174" s="155">
        <f>IF(A8stdlife="n/a","n/a",IF(T$3&gt;(A8stdlife+$E174),(Input!$L$218*(1+rvanilla)^0.5)-SUM($L174:S174),(Input!$L$218*(1+rvanilla)^0.5)/A8stdlife))</f>
        <v>0</v>
      </c>
      <c r="U174" s="155">
        <f>IF(A8stdlife="n/a","n/a",IF(U$3&gt;(A8stdlife+$E174),(Input!$L$218*(1+rvanilla)^0.5)-SUM($L174:T174),(Input!$L$218*(1+rvanilla)^0.5)/A8stdlife))</f>
        <v>0</v>
      </c>
      <c r="V174" s="155">
        <f>IF(A8stdlife="n/a","n/a",IF(V$3&gt;(A8stdlife+$E174),(Input!$L$218*(1+rvanilla)^0.5)-SUM($L174:U174),(Input!$L$218*(1+rvanilla)^0.5)/A8stdlife))</f>
        <v>0</v>
      </c>
      <c r="W174" s="155">
        <f>IF(A8stdlife="n/a","n/a",IF(W$3&gt;(A8stdlife+$E174),(Input!$L$218*(1+rvanilla)^0.5)-SUM($L174:V174),(Input!$L$218*(1+rvanilla)^0.5)/A8stdlife))</f>
        <v>0</v>
      </c>
      <c r="X174" s="155">
        <f>IF(A8stdlife="n/a","n/a",IF(X$3&gt;(A8stdlife+$E174),(Input!$L$218*(1+rvanilla)^0.5)-SUM($L174:W174),(Input!$L$218*(1+rvanilla)^0.5)/A8stdlife))</f>
        <v>0</v>
      </c>
      <c r="Y174" s="155">
        <f>IF(A8stdlife="n/a","n/a",IF(Y$3&gt;(A8stdlife+$E174),(Input!$L$218*(1+rvanilla)^0.5)-SUM($L174:X174),(Input!$L$218*(1+rvanilla)^0.5)/A8stdlife))</f>
        <v>0</v>
      </c>
      <c r="Z174" s="155">
        <f>IF(A8stdlife="n/a","n/a",IF(Z$3&gt;(A8stdlife+$E174),(Input!$L$218*(1+rvanilla)^0.5)-SUM($L174:Y174),(Input!$L$218*(1+rvanilla)^0.5)/A8stdlife))</f>
        <v>0</v>
      </c>
      <c r="AA174" s="155">
        <f>IF(A8stdlife="n/a","n/a",IF(AA$3&gt;(A8stdlife+$E174),(Input!$L$218*(1+rvanilla)^0.5)-SUM($L174:Z174),(Input!$L$218*(1+rvanilla)^0.5)/A8stdlife))</f>
        <v>0</v>
      </c>
      <c r="AB174" s="155">
        <f>IF(A8stdlife="n/a","n/a",IF(AB$3&gt;(A8stdlife+$E174),(Input!$L$218*(1+rvanilla)^0.5)-SUM($L174:AA174),(Input!$L$218*(1+rvanilla)^0.5)/A8stdlife))</f>
        <v>0</v>
      </c>
      <c r="AC174" s="155">
        <f>IF(A8stdlife="n/a","n/a",IF(AC$3&gt;(A8stdlife+$E174),(Input!$L$218*(1+rvanilla)^0.5)-SUM($L174:AB174),(Input!$L$218*(1+rvanilla)^0.5)/A8stdlife))</f>
        <v>0</v>
      </c>
      <c r="AD174" s="155">
        <f>IF(A8stdlife="n/a","n/a",IF(AD$3&gt;(A8stdlife+$E174),(Input!$L$218*(1+rvanilla)^0.5)-SUM($L174:AC174),(Input!$L$218*(1+rvanilla)^0.5)/A8stdlife))</f>
        <v>0</v>
      </c>
      <c r="AE174" s="155">
        <f>IF(A8stdlife="n/a","n/a",IF(AE$3&gt;(A8stdlife+$E174),(Input!$L$218*(1+rvanilla)^0.5)-SUM($L174:AD174),(Input!$L$218*(1+rvanilla)^0.5)/A8stdlife))</f>
        <v>0</v>
      </c>
      <c r="AF174" s="155">
        <f>IF(A8stdlife="n/a","n/a",IF(AF$3&gt;(A8stdlife+$E174),(Input!$L$218*(1+rvanilla)^0.5)-SUM($L174:AE174),(Input!$L$218*(1+rvanilla)^0.5)/A8stdlife))</f>
        <v>0</v>
      </c>
      <c r="AG174" s="155">
        <f>IF(A8stdlife="n/a","n/a",IF(AG$3&gt;(A8stdlife+$E174),(Input!$L$218*(1+rvanilla)^0.5)-SUM($L174:AF174),(Input!$L$218*(1+rvanilla)^0.5)/A8stdlife))</f>
        <v>0</v>
      </c>
      <c r="AH174" s="155">
        <f>IF(A8stdlife="n/a","n/a",IF(AH$3&gt;(A8stdlife+$E174),(Input!$L$218*(1+rvanilla)^0.5)-SUM($L174:AG174),(Input!$L$218*(1+rvanilla)^0.5)/A8stdlife))</f>
        <v>0</v>
      </c>
      <c r="AI174" s="155">
        <f>IF(A8stdlife="n/a","n/a",IF(AI$3&gt;(A8stdlife+$E174),(Input!$L$218*(1+rvanilla)^0.5)-SUM($L174:AH174),(Input!$L$218*(1+rvanilla)^0.5)/A8stdlife))</f>
        <v>0</v>
      </c>
      <c r="AJ174" s="155">
        <f>IF(A8stdlife="n/a","n/a",IF(AJ$3&gt;(A8stdlife+$E174),(Input!$L$218*(1+rvanilla)^0.5)-SUM($L174:AI174),(Input!$L$218*(1+rvanilla)^0.5)/A8stdlife))</f>
        <v>0</v>
      </c>
      <c r="AK174" s="155">
        <f>IF(A8stdlife="n/a","n/a",IF(AK$3&gt;(A8stdlife+$E174),(Input!$L$218*(1+rvanilla)^0.5)-SUM($L174:AJ174),(Input!$L$218*(1+rvanilla)^0.5)/A8stdlife))</f>
        <v>0</v>
      </c>
      <c r="AL174" s="155">
        <f>IF(A8stdlife="n/a","n/a",IF(AL$3&gt;(A8stdlife+$E174),(Input!$L$218*(1+rvanilla)^0.5)-SUM($L174:AK174),(Input!$L$218*(1+rvanilla)^0.5)/A8stdlife))</f>
        <v>0</v>
      </c>
      <c r="AM174" s="155">
        <f>IF(A8stdlife="n/a","n/a",IF(AM$3&gt;(A8stdlife+$E174),(Input!$L$218*(1+rvanilla)^0.5)-SUM($L174:AL174),(Input!$L$218*(1+rvanilla)^0.5)/A8stdlife))</f>
        <v>0</v>
      </c>
      <c r="AN174" s="155">
        <f>IF(A8stdlife="n/a","n/a",IF(AN$3&gt;(A8stdlife+$E174),(Input!$L$218*(1+rvanilla)^0.5)-SUM($L174:AM174),(Input!$L$218*(1+rvanilla)^0.5)/A8stdlife))</f>
        <v>0</v>
      </c>
      <c r="AO174" s="155">
        <f>IF(A8stdlife="n/a","n/a",IF(AO$3&gt;(A8stdlife+$E174),(Input!$L$218*(1+rvanilla)^0.5)-SUM($L174:AN174),(Input!$L$218*(1+rvanilla)^0.5)/A8stdlife))</f>
        <v>0</v>
      </c>
      <c r="AP174" s="155">
        <f>IF(A8stdlife="n/a","n/a",IF(AP$3&gt;(A8stdlife+$E174),(Input!$L$218*(1+rvanilla)^0.5)-SUM($L174:AO174),(Input!$L$218*(1+rvanilla)^0.5)/A8stdlife))</f>
        <v>0</v>
      </c>
      <c r="AQ174" s="155">
        <f>IF(A8stdlife="n/a","n/a",IF(AQ$3&gt;(A8stdlife+$E174),(Input!$L$218*(1+rvanilla)^0.5)-SUM($L174:AP174),(Input!$L$218*(1+rvanilla)^0.5)/A8stdlife))</f>
        <v>0</v>
      </c>
      <c r="AR174" s="155">
        <f>IF(A8stdlife="n/a","n/a",IF(AR$3&gt;(A8stdlife+$E174),(Input!$L$218*(1+rvanilla)^0.5)-SUM($L174:AQ174),(Input!$L$218*(1+rvanilla)^0.5)/A8stdlife))</f>
        <v>0</v>
      </c>
      <c r="AS174" s="155">
        <f>IF(A8stdlife="n/a","n/a",IF(AS$3&gt;(A8stdlife+$E174),(Input!$L$218*(1+rvanilla)^0.5)-SUM($L174:AR174),(Input!$L$218*(1+rvanilla)^0.5)/A8stdlife))</f>
        <v>0</v>
      </c>
      <c r="AT174" s="155">
        <f>IF(A8stdlife="n/a","n/a",IF(AT$3&gt;(A8stdlife+$E174),(Input!$L$218*(1+rvanilla)^0.5)-SUM($L174:AS174),(Input!$L$218*(1+rvanilla)^0.5)/A8stdlife))</f>
        <v>0</v>
      </c>
      <c r="AU174" s="155">
        <f>IF(A8stdlife="n/a","n/a",IF(AU$3&gt;(A8stdlife+$E174),(Input!$L$218*(1+rvanilla)^0.5)-SUM($L174:AT174),(Input!$L$218*(1+rvanilla)^0.5)/A8stdlife))</f>
        <v>0</v>
      </c>
      <c r="AV174" s="155">
        <f>IF(A8stdlife="n/a","n/a",IF(AV$3&gt;(A8stdlife+$E174),(Input!$L$218*(1+rvanilla)^0.5)-SUM($L174:AU174),(Input!$L$218*(1+rvanilla)^0.5)/A8stdlife))</f>
        <v>0</v>
      </c>
      <c r="AW174" s="155">
        <f>IF(A8stdlife="n/a","n/a",IF(AW$3&gt;(A8stdlife+$E174),(Input!$L$218*(1+rvanilla)^0.5)-SUM($L174:AV174),(Input!$L$218*(1+rvanilla)^0.5)/A8stdlife))</f>
        <v>0</v>
      </c>
      <c r="AX174" s="155">
        <f>IF(A8stdlife="n/a","n/a",IF(AX$3&gt;(A8stdlife+$E174),(Input!$L$218*(1+rvanilla)^0.5)-SUM($L174:AW174),(Input!$L$218*(1+rvanilla)^0.5)/A8stdlife))</f>
        <v>0</v>
      </c>
      <c r="AY174" s="155">
        <f>IF(A8stdlife="n/a","n/a",IF(AY$3&gt;(A8stdlife+$E174),(Input!$L$218*(1+rvanilla)^0.5)-SUM($L174:AX174),(Input!$L$218*(1+rvanilla)^0.5)/A8stdlife))</f>
        <v>0</v>
      </c>
      <c r="AZ174" s="155">
        <f>IF(A8stdlife="n/a","n/a",IF(AZ$3&gt;(A8stdlife+$E174),(Input!$L$218*(1+rvanilla)^0.5)-SUM($L174:AY174),(Input!$L$218*(1+rvanilla)^0.5)/A8stdlife))</f>
        <v>0</v>
      </c>
      <c r="BA174" s="155">
        <f>IF(A8stdlife="n/a","n/a",IF(BA$3&gt;(A8stdlife+$E174),(Input!$L$218*(1+rvanilla)^0.5)-SUM($L174:AZ174),(Input!$L$218*(1+rvanilla)^0.5)/A8stdlife))</f>
        <v>0</v>
      </c>
      <c r="BB174" s="155">
        <f>IF(A8stdlife="n/a","n/a",IF(BB$3&gt;(A8stdlife+$E174),(Input!$L$218*(1+rvanilla)^0.5)-SUM($L174:BA174),(Input!$L$218*(1+rvanilla)^0.5)/A8stdlife))</f>
        <v>0</v>
      </c>
      <c r="BC174" s="155">
        <f>IF(A8stdlife="n/a","n/a",IF(BC$3&gt;(A8stdlife+$E174),(Input!$L$218*(1+rvanilla)^0.5)-SUM($L174:BB174),(Input!$L$218*(1+rvanilla)^0.5)/A8stdlife))</f>
        <v>0</v>
      </c>
      <c r="BD174" s="155">
        <f>IF(A8stdlife="n/a","n/a",IF(BD$3&gt;(A8stdlife+$E174),(Input!$L$218*(1+rvanilla)^0.5)-SUM($L174:BC174),(Input!$L$218*(1+rvanilla)^0.5)/A8stdlife))</f>
        <v>0</v>
      </c>
      <c r="BE174" s="155">
        <f>IF(A8stdlife="n/a","n/a",IF(BE$3&gt;(A8stdlife+$E174),(Input!$L$218*(1+rvanilla)^0.5)-SUM($L174:BD174),(Input!$L$218*(1+rvanilla)^0.5)/A8stdlife))</f>
        <v>0</v>
      </c>
      <c r="BF174" s="155">
        <f>IF(A8stdlife="n/a","n/a",IF(BF$3&gt;(A8stdlife+$E174),(Input!$L$218*(1+rvanilla)^0.5)-SUM($L174:BE174),(Input!$L$218*(1+rvanilla)^0.5)/A8stdlife))</f>
        <v>0</v>
      </c>
      <c r="BG174" s="155">
        <f>IF(A8stdlife="n/a","n/a",IF(BG$3&gt;(A8stdlife+$E174),(Input!$L$218*(1+rvanilla)^0.5)-SUM($L174:BF174),(Input!$L$218*(1+rvanilla)^0.5)/A8stdlife))</f>
        <v>0</v>
      </c>
      <c r="BH174" s="155">
        <f>IF(A8stdlife="n/a","n/a",IF(BH$3&gt;(A8stdlife+$E174),(Input!$L$218*(1+rvanilla)^0.5)-SUM($L174:BG174),(Input!$L$218*(1+rvanilla)^0.5)/A8stdlife))</f>
        <v>0</v>
      </c>
      <c r="BI174" s="155">
        <f>IF(A8stdlife="n/a","n/a",IF(BI$3&gt;(A8stdlife+$E174),(Input!$L$218*(1+rvanilla)^0.5)-SUM($L174:BH174),(Input!$L$218*(1+rvanilla)^0.5)/A8stdlife))</f>
        <v>0</v>
      </c>
      <c r="BJ174" s="14"/>
      <c r="BK174" s="14"/>
      <c r="BL174" s="14"/>
      <c r="BM174" s="14"/>
      <c r="BN174" s="14"/>
      <c r="BO174" s="14"/>
      <c r="BP174" s="14"/>
      <c r="BQ174" s="14"/>
      <c r="BR174" s="14"/>
      <c r="BS174" s="14"/>
      <c r="BT174" s="14"/>
      <c r="BU174" s="14"/>
      <c r="BV174" s="14"/>
      <c r="BW174" s="14"/>
      <c r="BX174" s="14"/>
      <c r="BY174" s="14"/>
      <c r="BZ174" s="14"/>
      <c r="CA174" s="410"/>
      <c r="CB174" s="410"/>
      <c r="CC174" s="410"/>
      <c r="CD174" s="410"/>
      <c r="CE174" s="410"/>
      <c r="CF174" s="410"/>
      <c r="CG174" s="410"/>
      <c r="CH174" s="410"/>
      <c r="CI174" s="410"/>
      <c r="CJ174" s="410"/>
      <c r="CK174" s="410"/>
      <c r="CL174" s="410"/>
      <c r="CM174" s="410"/>
      <c r="CN174" s="410"/>
      <c r="CO174" s="410"/>
      <c r="CP174" s="410"/>
      <c r="CQ174" s="410"/>
      <c r="CR174" s="410"/>
      <c r="CS174" s="410"/>
      <c r="CT174" s="410"/>
      <c r="CU174" s="410"/>
      <c r="CV174" s="410"/>
      <c r="CW174" s="410"/>
      <c r="CX174" s="410"/>
      <c r="CY174" s="410"/>
      <c r="CZ174" s="410"/>
      <c r="DA174" s="410"/>
      <c r="DB174" s="410"/>
      <c r="DC174" s="410"/>
      <c r="DD174" s="410"/>
      <c r="DE174" s="410"/>
      <c r="DF174" s="410"/>
      <c r="DG174" s="410"/>
      <c r="DH174" s="410"/>
      <c r="DI174" s="410"/>
      <c r="DJ174" s="410"/>
      <c r="DK174" s="410"/>
      <c r="DL174" s="410"/>
      <c r="DM174" s="410"/>
      <c r="DN174" s="410"/>
      <c r="DO174" s="410"/>
      <c r="DP174" s="410"/>
      <c r="DQ174" s="410"/>
      <c r="DR174" s="410"/>
      <c r="DS174" s="410"/>
      <c r="DT174" s="410"/>
      <c r="DU174" s="410"/>
      <c r="DV174" s="410"/>
      <c r="DW174" s="410"/>
      <c r="DX174" s="410"/>
      <c r="DY174" s="410"/>
      <c r="DZ174" s="410"/>
      <c r="EA174" s="410"/>
      <c r="EB174" s="410"/>
      <c r="EC174" s="410"/>
      <c r="ED174" s="410"/>
      <c r="EE174" s="410"/>
      <c r="EF174" s="410"/>
      <c r="EG174" s="410"/>
      <c r="EH174" s="410"/>
      <c r="EI174" s="410"/>
      <c r="EJ174" s="410"/>
      <c r="EK174" s="410"/>
      <c r="EL174" s="410"/>
      <c r="EM174" s="410"/>
      <c r="EN174" s="410"/>
      <c r="EO174" s="410"/>
      <c r="EP174" s="410"/>
      <c r="EQ174" s="410"/>
      <c r="ER174" s="410"/>
      <c r="ES174" s="410"/>
      <c r="ET174" s="410"/>
      <c r="EU174" s="410"/>
      <c r="EV174" s="410"/>
      <c r="EW174" s="410"/>
      <c r="EX174" s="410"/>
      <c r="EY174" s="410"/>
      <c r="EZ174" s="410"/>
      <c r="FA174" s="410"/>
      <c r="FB174" s="410"/>
      <c r="FC174" s="410"/>
      <c r="FD174" s="410"/>
      <c r="FE174" s="410"/>
      <c r="FF174" s="410"/>
      <c r="FG174" s="410"/>
      <c r="FH174" s="410"/>
      <c r="FI174" s="410"/>
      <c r="FJ174" s="410"/>
      <c r="FK174" s="410"/>
      <c r="FL174" s="410"/>
      <c r="FM174" s="410"/>
      <c r="FN174" s="410"/>
      <c r="FO174" s="410"/>
      <c r="FP174" s="410"/>
      <c r="FQ174" s="410"/>
      <c r="FR174" s="410"/>
      <c r="FS174" s="410"/>
      <c r="FT174" s="410"/>
      <c r="FU174" s="410"/>
      <c r="FV174" s="410"/>
      <c r="FW174" s="410"/>
      <c r="FX174" s="410"/>
      <c r="FY174" s="410"/>
      <c r="FZ174" s="410"/>
      <c r="GA174" s="410"/>
      <c r="GB174" s="410"/>
      <c r="GC174" s="410"/>
      <c r="GD174" s="410"/>
      <c r="GE174" s="410"/>
      <c r="GF174" s="410"/>
      <c r="GG174" s="410"/>
      <c r="GH174" s="410"/>
      <c r="GI174" s="410"/>
      <c r="GJ174" s="410"/>
      <c r="GK174" s="410"/>
      <c r="GL174" s="410"/>
      <c r="GM174" s="410"/>
      <c r="GN174" s="410"/>
      <c r="GO174" s="410"/>
      <c r="GP174" s="410"/>
      <c r="GQ174" s="410"/>
      <c r="GR174" s="410"/>
      <c r="GS174" s="410"/>
      <c r="GT174" s="410"/>
      <c r="GU174" s="410"/>
      <c r="GV174" s="410"/>
      <c r="GW174" s="410"/>
      <c r="GX174" s="410"/>
      <c r="GY174" s="410"/>
      <c r="GZ174" s="410"/>
      <c r="HA174" s="410"/>
      <c r="HB174" s="410"/>
      <c r="HC174" s="410"/>
      <c r="HD174" s="410"/>
      <c r="HE174" s="410"/>
      <c r="HF174" s="410"/>
      <c r="HG174" s="410"/>
      <c r="HH174" s="410"/>
      <c r="HI174" s="410"/>
      <c r="HJ174" s="410"/>
      <c r="HK174" s="410"/>
      <c r="HL174" s="410"/>
      <c r="HM174" s="410"/>
      <c r="HN174" s="410"/>
      <c r="HO174" s="410"/>
      <c r="HP174" s="410"/>
      <c r="HQ174" s="410"/>
      <c r="HR174" s="410"/>
      <c r="HS174" s="410"/>
      <c r="HT174" s="410"/>
      <c r="HU174" s="410"/>
      <c r="HV174" s="410"/>
      <c r="HW174" s="410"/>
      <c r="HX174" s="410"/>
      <c r="HY174" s="410"/>
      <c r="HZ174" s="410"/>
      <c r="IA174" s="410"/>
      <c r="IB174" s="410"/>
      <c r="IC174" s="410"/>
      <c r="ID174" s="410"/>
      <c r="IE174" s="410"/>
      <c r="IF174" s="410"/>
      <c r="IG174" s="410"/>
      <c r="IH174" s="410"/>
      <c r="II174" s="410"/>
      <c r="IJ174" s="410"/>
      <c r="IK174" s="410"/>
      <c r="IL174" s="410"/>
      <c r="IM174" s="410"/>
      <c r="IN174" s="410"/>
      <c r="IO174" s="410"/>
      <c r="IP174" s="410"/>
      <c r="IQ174" s="410"/>
      <c r="IR174" s="410"/>
      <c r="IS174" s="410"/>
      <c r="IT174" s="410"/>
      <c r="IU174" s="410"/>
      <c r="IV174" s="410"/>
    </row>
    <row r="175" spans="1:256" s="2" customFormat="1" ht="12.75" hidden="1" customHeight="1" outlineLevel="2">
      <c r="A175" s="14"/>
      <c r="B175" s="14"/>
      <c r="C175" s="27"/>
      <c r="D175" s="413"/>
      <c r="E175" s="261">
        <v>7</v>
      </c>
      <c r="F175" s="372"/>
      <c r="G175" s="269"/>
      <c r="H175" s="271"/>
      <c r="I175" s="271"/>
      <c r="J175" s="271"/>
      <c r="K175" s="271"/>
      <c r="L175" s="271"/>
      <c r="M175" s="270"/>
      <c r="N175" s="155">
        <f>IF(A8stdlife="n/a","n/a",IF(N$3&gt;(A8stdlife+$E175),(Input!$M$218*(1+rvanilla)^0.5)-SUM($M175:M175),(Input!$M$218*(1+rvanilla)^0.5)/A8stdlife))</f>
        <v>0</v>
      </c>
      <c r="O175" s="155">
        <f>IF(A8stdlife="n/a","n/a",IF(O$3&gt;(A8stdlife+$E175),(Input!$M$218*(1+rvanilla)^0.5)-SUM($M175:N175),(Input!$M$218*(1+rvanilla)^0.5)/A8stdlife))</f>
        <v>0</v>
      </c>
      <c r="P175" s="155">
        <f>IF(A8stdlife="n/a","n/a",IF(P$3&gt;(A8stdlife+$E175),(Input!$M$218*(1+rvanilla)^0.5)-SUM($M175:O175),(Input!$M$218*(1+rvanilla)^0.5)/A8stdlife))</f>
        <v>0</v>
      </c>
      <c r="Q175" s="155">
        <f>IF(A8stdlife="n/a","n/a",IF(Q$3&gt;(A8stdlife+$E175),(Input!$M$218*(1+rvanilla)^0.5)-SUM($M175:P175),(Input!$M$218*(1+rvanilla)^0.5)/A8stdlife))</f>
        <v>0</v>
      </c>
      <c r="R175" s="155">
        <f>IF(A8stdlife="n/a","n/a",IF(R$3&gt;(A8stdlife+$E175),(Input!$M$218*(1+rvanilla)^0.5)-SUM($M175:Q175),(Input!$M$218*(1+rvanilla)^0.5)/A8stdlife))</f>
        <v>0</v>
      </c>
      <c r="S175" s="155">
        <f>IF(A8stdlife="n/a","n/a",IF(S$3&gt;(A8stdlife+$E175),(Input!$M$218*(1+rvanilla)^0.5)-SUM($M175:R175),(Input!$M$218*(1+rvanilla)^0.5)/A8stdlife))</f>
        <v>0</v>
      </c>
      <c r="T175" s="155">
        <f>IF(A8stdlife="n/a","n/a",IF(T$3&gt;(A8stdlife+$E175),(Input!$M$218*(1+rvanilla)^0.5)-SUM($M175:S175),(Input!$M$218*(1+rvanilla)^0.5)/A8stdlife))</f>
        <v>0</v>
      </c>
      <c r="U175" s="155">
        <f>IF(A8stdlife="n/a","n/a",IF(U$3&gt;(A8stdlife+$E175),(Input!$M$218*(1+rvanilla)^0.5)-SUM($M175:T175),(Input!$M$218*(1+rvanilla)^0.5)/A8stdlife))</f>
        <v>0</v>
      </c>
      <c r="V175" s="155">
        <f>IF(A8stdlife="n/a","n/a",IF(V$3&gt;(A8stdlife+$E175),(Input!$M$218*(1+rvanilla)^0.5)-SUM($M175:U175),(Input!$M$218*(1+rvanilla)^0.5)/A8stdlife))</f>
        <v>0</v>
      </c>
      <c r="W175" s="155">
        <f>IF(A8stdlife="n/a","n/a",IF(W$3&gt;(A8stdlife+$E175),(Input!$M$218*(1+rvanilla)^0.5)-SUM($M175:V175),(Input!$M$218*(1+rvanilla)^0.5)/A8stdlife))</f>
        <v>0</v>
      </c>
      <c r="X175" s="155">
        <f>IF(A8stdlife="n/a","n/a",IF(X$3&gt;(A8stdlife+$E175),(Input!$M$218*(1+rvanilla)^0.5)-SUM($M175:W175),(Input!$M$218*(1+rvanilla)^0.5)/A8stdlife))</f>
        <v>0</v>
      </c>
      <c r="Y175" s="155">
        <f>IF(A8stdlife="n/a","n/a",IF(Y$3&gt;(A8stdlife+$E175),(Input!$M$218*(1+rvanilla)^0.5)-SUM($M175:X175),(Input!$M$218*(1+rvanilla)^0.5)/A8stdlife))</f>
        <v>0</v>
      </c>
      <c r="Z175" s="155">
        <f>IF(A8stdlife="n/a","n/a",IF(Z$3&gt;(A8stdlife+$E175),(Input!$M$218*(1+rvanilla)^0.5)-SUM($M175:Y175),(Input!$M$218*(1+rvanilla)^0.5)/A8stdlife))</f>
        <v>0</v>
      </c>
      <c r="AA175" s="155">
        <f>IF(A8stdlife="n/a","n/a",IF(AA$3&gt;(A8stdlife+$E175),(Input!$M$218*(1+rvanilla)^0.5)-SUM($M175:Z175),(Input!$M$218*(1+rvanilla)^0.5)/A8stdlife))</f>
        <v>0</v>
      </c>
      <c r="AB175" s="155">
        <f>IF(A8stdlife="n/a","n/a",IF(AB$3&gt;(A8stdlife+$E175),(Input!$M$218*(1+rvanilla)^0.5)-SUM($M175:AA175),(Input!$M$218*(1+rvanilla)^0.5)/A8stdlife))</f>
        <v>0</v>
      </c>
      <c r="AC175" s="155">
        <f>IF(A8stdlife="n/a","n/a",IF(AC$3&gt;(A8stdlife+$E175),(Input!$M$218*(1+rvanilla)^0.5)-SUM($M175:AB175),(Input!$M$218*(1+rvanilla)^0.5)/A8stdlife))</f>
        <v>0</v>
      </c>
      <c r="AD175" s="155">
        <f>IF(A8stdlife="n/a","n/a",IF(AD$3&gt;(A8stdlife+$E175),(Input!$M$218*(1+rvanilla)^0.5)-SUM($M175:AC175),(Input!$M$218*(1+rvanilla)^0.5)/A8stdlife))</f>
        <v>0</v>
      </c>
      <c r="AE175" s="155">
        <f>IF(A8stdlife="n/a","n/a",IF(AE$3&gt;(A8stdlife+$E175),(Input!$M$218*(1+rvanilla)^0.5)-SUM($M175:AD175),(Input!$M$218*(1+rvanilla)^0.5)/A8stdlife))</f>
        <v>0</v>
      </c>
      <c r="AF175" s="155">
        <f>IF(A8stdlife="n/a","n/a",IF(AF$3&gt;(A8stdlife+$E175),(Input!$M$218*(1+rvanilla)^0.5)-SUM($M175:AE175),(Input!$M$218*(1+rvanilla)^0.5)/A8stdlife))</f>
        <v>0</v>
      </c>
      <c r="AG175" s="155">
        <f>IF(A8stdlife="n/a","n/a",IF(AG$3&gt;(A8stdlife+$E175),(Input!$M$218*(1+rvanilla)^0.5)-SUM($M175:AF175),(Input!$M$218*(1+rvanilla)^0.5)/A8stdlife))</f>
        <v>0</v>
      </c>
      <c r="AH175" s="155">
        <f>IF(A8stdlife="n/a","n/a",IF(AH$3&gt;(A8stdlife+$E175),(Input!$M$218*(1+rvanilla)^0.5)-SUM($M175:AG175),(Input!$M$218*(1+rvanilla)^0.5)/A8stdlife))</f>
        <v>0</v>
      </c>
      <c r="AI175" s="155">
        <f>IF(A8stdlife="n/a","n/a",IF(AI$3&gt;(A8stdlife+$E175),(Input!$M$218*(1+rvanilla)^0.5)-SUM($M175:AH175),(Input!$M$218*(1+rvanilla)^0.5)/A8stdlife))</f>
        <v>0</v>
      </c>
      <c r="AJ175" s="155">
        <f>IF(A8stdlife="n/a","n/a",IF(AJ$3&gt;(A8stdlife+$E175),(Input!$M$218*(1+rvanilla)^0.5)-SUM($M175:AI175),(Input!$M$218*(1+rvanilla)^0.5)/A8stdlife))</f>
        <v>0</v>
      </c>
      <c r="AK175" s="155">
        <f>IF(A8stdlife="n/a","n/a",IF(AK$3&gt;(A8stdlife+$E175),(Input!$M$218*(1+rvanilla)^0.5)-SUM($M175:AJ175),(Input!$M$218*(1+rvanilla)^0.5)/A8stdlife))</f>
        <v>0</v>
      </c>
      <c r="AL175" s="155">
        <f>IF(A8stdlife="n/a","n/a",IF(AL$3&gt;(A8stdlife+$E175),(Input!$M$218*(1+rvanilla)^0.5)-SUM($M175:AK175),(Input!$M$218*(1+rvanilla)^0.5)/A8stdlife))</f>
        <v>0</v>
      </c>
      <c r="AM175" s="155">
        <f>IF(A8stdlife="n/a","n/a",IF(AM$3&gt;(A8stdlife+$E175),(Input!$M$218*(1+rvanilla)^0.5)-SUM($M175:AL175),(Input!$M$218*(1+rvanilla)^0.5)/A8stdlife))</f>
        <v>0</v>
      </c>
      <c r="AN175" s="155">
        <f>IF(A8stdlife="n/a","n/a",IF(AN$3&gt;(A8stdlife+$E175),(Input!$M$218*(1+rvanilla)^0.5)-SUM($M175:AM175),(Input!$M$218*(1+rvanilla)^0.5)/A8stdlife))</f>
        <v>0</v>
      </c>
      <c r="AO175" s="155">
        <f>IF(A8stdlife="n/a","n/a",IF(AO$3&gt;(A8stdlife+$E175),(Input!$M$218*(1+rvanilla)^0.5)-SUM($M175:AN175),(Input!$M$218*(1+rvanilla)^0.5)/A8stdlife))</f>
        <v>0</v>
      </c>
      <c r="AP175" s="155">
        <f>IF(A8stdlife="n/a","n/a",IF(AP$3&gt;(A8stdlife+$E175),(Input!$M$218*(1+rvanilla)^0.5)-SUM($M175:AO175),(Input!$M$218*(1+rvanilla)^0.5)/A8stdlife))</f>
        <v>0</v>
      </c>
      <c r="AQ175" s="155">
        <f>IF(A8stdlife="n/a","n/a",IF(AQ$3&gt;(A8stdlife+$E175),(Input!$M$218*(1+rvanilla)^0.5)-SUM($M175:AP175),(Input!$M$218*(1+rvanilla)^0.5)/A8stdlife))</f>
        <v>0</v>
      </c>
      <c r="AR175" s="155">
        <f>IF(A8stdlife="n/a","n/a",IF(AR$3&gt;(A8stdlife+$E175),(Input!$M$218*(1+rvanilla)^0.5)-SUM($M175:AQ175),(Input!$M$218*(1+rvanilla)^0.5)/A8stdlife))</f>
        <v>0</v>
      </c>
      <c r="AS175" s="155">
        <f>IF(A8stdlife="n/a","n/a",IF(AS$3&gt;(A8stdlife+$E175),(Input!$M$218*(1+rvanilla)^0.5)-SUM($M175:AR175),(Input!$M$218*(1+rvanilla)^0.5)/A8stdlife))</f>
        <v>0</v>
      </c>
      <c r="AT175" s="155">
        <f>IF(A8stdlife="n/a","n/a",IF(AT$3&gt;(A8stdlife+$E175),(Input!$M$218*(1+rvanilla)^0.5)-SUM($M175:AS175),(Input!$M$218*(1+rvanilla)^0.5)/A8stdlife))</f>
        <v>0</v>
      </c>
      <c r="AU175" s="155">
        <f>IF(A8stdlife="n/a","n/a",IF(AU$3&gt;(A8stdlife+$E175),(Input!$M$218*(1+rvanilla)^0.5)-SUM($M175:AT175),(Input!$M$218*(1+rvanilla)^0.5)/A8stdlife))</f>
        <v>0</v>
      </c>
      <c r="AV175" s="155">
        <f>IF(A8stdlife="n/a","n/a",IF(AV$3&gt;(A8stdlife+$E175),(Input!$M$218*(1+rvanilla)^0.5)-SUM($M175:AU175),(Input!$M$218*(1+rvanilla)^0.5)/A8stdlife))</f>
        <v>0</v>
      </c>
      <c r="AW175" s="155">
        <f>IF(A8stdlife="n/a","n/a",IF(AW$3&gt;(A8stdlife+$E175),(Input!$M$218*(1+rvanilla)^0.5)-SUM($M175:AV175),(Input!$M$218*(1+rvanilla)^0.5)/A8stdlife))</f>
        <v>0</v>
      </c>
      <c r="AX175" s="155">
        <f>IF(A8stdlife="n/a","n/a",IF(AX$3&gt;(A8stdlife+$E175),(Input!$M$218*(1+rvanilla)^0.5)-SUM($M175:AW175),(Input!$M$218*(1+rvanilla)^0.5)/A8stdlife))</f>
        <v>0</v>
      </c>
      <c r="AY175" s="155">
        <f>IF(A8stdlife="n/a","n/a",IF(AY$3&gt;(A8stdlife+$E175),(Input!$M$218*(1+rvanilla)^0.5)-SUM($M175:AX175),(Input!$M$218*(1+rvanilla)^0.5)/A8stdlife))</f>
        <v>0</v>
      </c>
      <c r="AZ175" s="155">
        <f>IF(A8stdlife="n/a","n/a",IF(AZ$3&gt;(A8stdlife+$E175),(Input!$M$218*(1+rvanilla)^0.5)-SUM($M175:AY175),(Input!$M$218*(1+rvanilla)^0.5)/A8stdlife))</f>
        <v>0</v>
      </c>
      <c r="BA175" s="155">
        <f>IF(A8stdlife="n/a","n/a",IF(BA$3&gt;(A8stdlife+$E175),(Input!$M$218*(1+rvanilla)^0.5)-SUM($M175:AZ175),(Input!$M$218*(1+rvanilla)^0.5)/A8stdlife))</f>
        <v>0</v>
      </c>
      <c r="BB175" s="155">
        <f>IF(A8stdlife="n/a","n/a",IF(BB$3&gt;(A8stdlife+$E175),(Input!$M$218*(1+rvanilla)^0.5)-SUM($M175:BA175),(Input!$M$218*(1+rvanilla)^0.5)/A8stdlife))</f>
        <v>0</v>
      </c>
      <c r="BC175" s="155">
        <f>IF(A8stdlife="n/a","n/a",IF(BC$3&gt;(A8stdlife+$E175),(Input!$M$218*(1+rvanilla)^0.5)-SUM($M175:BB175),(Input!$M$218*(1+rvanilla)^0.5)/A8stdlife))</f>
        <v>0</v>
      </c>
      <c r="BD175" s="155">
        <f>IF(A8stdlife="n/a","n/a",IF(BD$3&gt;(A8stdlife+$E175),(Input!$M$218*(1+rvanilla)^0.5)-SUM($M175:BC175),(Input!$M$218*(1+rvanilla)^0.5)/A8stdlife))</f>
        <v>0</v>
      </c>
      <c r="BE175" s="155">
        <f>IF(A8stdlife="n/a","n/a",IF(BE$3&gt;(A8stdlife+$E175),(Input!$M$218*(1+rvanilla)^0.5)-SUM($M175:BD175),(Input!$M$218*(1+rvanilla)^0.5)/A8stdlife))</f>
        <v>0</v>
      </c>
      <c r="BF175" s="155">
        <f>IF(A8stdlife="n/a","n/a",IF(BF$3&gt;(A8stdlife+$E175),(Input!$M$218*(1+rvanilla)^0.5)-SUM($M175:BE175),(Input!$M$218*(1+rvanilla)^0.5)/A8stdlife))</f>
        <v>0</v>
      </c>
      <c r="BG175" s="155">
        <f>IF(A8stdlife="n/a","n/a",IF(BG$3&gt;(A8stdlife+$E175),(Input!$M$218*(1+rvanilla)^0.5)-SUM($M175:BF175),(Input!$M$218*(1+rvanilla)^0.5)/A8stdlife))</f>
        <v>0</v>
      </c>
      <c r="BH175" s="155">
        <f>IF(A8stdlife="n/a","n/a",IF(BH$3&gt;(A8stdlife+$E175),(Input!$M$218*(1+rvanilla)^0.5)-SUM($M175:BG175),(Input!$M$218*(1+rvanilla)^0.5)/A8stdlife))</f>
        <v>0</v>
      </c>
      <c r="BI175" s="155">
        <f>IF(A8stdlife="n/a","n/a",IF(BI$3&gt;(A8stdlife+$E175),(Input!$M$218*(1+rvanilla)^0.5)-SUM($M175:BH175),(Input!$M$218*(1+rvanilla)^0.5)/A8stdlife))</f>
        <v>0</v>
      </c>
      <c r="BJ175" s="14"/>
      <c r="BK175" s="14"/>
      <c r="BL175" s="14"/>
      <c r="BM175" s="14"/>
      <c r="BN175" s="14"/>
      <c r="BO175" s="14"/>
      <c r="BP175" s="14"/>
      <c r="BQ175" s="14"/>
      <c r="BR175" s="14"/>
      <c r="BS175" s="14"/>
      <c r="BT175" s="14"/>
      <c r="BU175" s="14"/>
      <c r="BV175" s="14"/>
      <c r="BW175" s="14"/>
      <c r="BX175" s="14"/>
      <c r="BY175" s="14"/>
      <c r="BZ175" s="14"/>
      <c r="CA175" s="410"/>
      <c r="CB175" s="410"/>
      <c r="CC175" s="410"/>
      <c r="CD175" s="410"/>
      <c r="CE175" s="410"/>
      <c r="CF175" s="410"/>
      <c r="CG175" s="410"/>
      <c r="CH175" s="410"/>
      <c r="CI175" s="410"/>
      <c r="CJ175" s="410"/>
      <c r="CK175" s="410"/>
      <c r="CL175" s="410"/>
      <c r="CM175" s="410"/>
      <c r="CN175" s="410"/>
      <c r="CO175" s="410"/>
      <c r="CP175" s="410"/>
      <c r="CQ175" s="410"/>
      <c r="CR175" s="410"/>
      <c r="CS175" s="410"/>
      <c r="CT175" s="410"/>
      <c r="CU175" s="410"/>
      <c r="CV175" s="410"/>
      <c r="CW175" s="410"/>
      <c r="CX175" s="410"/>
      <c r="CY175" s="410"/>
      <c r="CZ175" s="410"/>
      <c r="DA175" s="410"/>
      <c r="DB175" s="410"/>
      <c r="DC175" s="410"/>
      <c r="DD175" s="410"/>
      <c r="DE175" s="410"/>
      <c r="DF175" s="410"/>
      <c r="DG175" s="410"/>
      <c r="DH175" s="410"/>
      <c r="DI175" s="410"/>
      <c r="DJ175" s="410"/>
      <c r="DK175" s="410"/>
      <c r="DL175" s="410"/>
      <c r="DM175" s="410"/>
      <c r="DN175" s="410"/>
      <c r="DO175" s="410"/>
      <c r="DP175" s="410"/>
      <c r="DQ175" s="410"/>
      <c r="DR175" s="410"/>
      <c r="DS175" s="410"/>
      <c r="DT175" s="410"/>
      <c r="DU175" s="410"/>
      <c r="DV175" s="410"/>
      <c r="DW175" s="410"/>
      <c r="DX175" s="410"/>
      <c r="DY175" s="410"/>
      <c r="DZ175" s="410"/>
      <c r="EA175" s="410"/>
      <c r="EB175" s="410"/>
      <c r="EC175" s="410"/>
      <c r="ED175" s="410"/>
      <c r="EE175" s="410"/>
      <c r="EF175" s="410"/>
      <c r="EG175" s="410"/>
      <c r="EH175" s="410"/>
      <c r="EI175" s="410"/>
      <c r="EJ175" s="410"/>
      <c r="EK175" s="410"/>
      <c r="EL175" s="410"/>
      <c r="EM175" s="410"/>
      <c r="EN175" s="410"/>
      <c r="EO175" s="410"/>
      <c r="EP175" s="410"/>
      <c r="EQ175" s="410"/>
      <c r="ER175" s="410"/>
      <c r="ES175" s="410"/>
      <c r="ET175" s="410"/>
      <c r="EU175" s="410"/>
      <c r="EV175" s="410"/>
      <c r="EW175" s="410"/>
      <c r="EX175" s="410"/>
      <c r="EY175" s="410"/>
      <c r="EZ175" s="410"/>
      <c r="FA175" s="410"/>
      <c r="FB175" s="410"/>
      <c r="FC175" s="410"/>
      <c r="FD175" s="410"/>
      <c r="FE175" s="410"/>
      <c r="FF175" s="410"/>
      <c r="FG175" s="410"/>
      <c r="FH175" s="410"/>
      <c r="FI175" s="410"/>
      <c r="FJ175" s="410"/>
      <c r="FK175" s="410"/>
      <c r="FL175" s="410"/>
      <c r="FM175" s="410"/>
      <c r="FN175" s="410"/>
      <c r="FO175" s="410"/>
      <c r="FP175" s="410"/>
      <c r="FQ175" s="410"/>
      <c r="FR175" s="410"/>
      <c r="FS175" s="410"/>
      <c r="FT175" s="410"/>
      <c r="FU175" s="410"/>
      <c r="FV175" s="410"/>
      <c r="FW175" s="410"/>
      <c r="FX175" s="410"/>
      <c r="FY175" s="410"/>
      <c r="FZ175" s="410"/>
      <c r="GA175" s="410"/>
      <c r="GB175" s="410"/>
      <c r="GC175" s="410"/>
      <c r="GD175" s="410"/>
      <c r="GE175" s="410"/>
      <c r="GF175" s="410"/>
      <c r="GG175" s="410"/>
      <c r="GH175" s="410"/>
      <c r="GI175" s="410"/>
      <c r="GJ175" s="410"/>
      <c r="GK175" s="410"/>
      <c r="GL175" s="410"/>
      <c r="GM175" s="410"/>
      <c r="GN175" s="410"/>
      <c r="GO175" s="410"/>
      <c r="GP175" s="410"/>
      <c r="GQ175" s="410"/>
      <c r="GR175" s="410"/>
      <c r="GS175" s="410"/>
      <c r="GT175" s="410"/>
      <c r="GU175" s="410"/>
      <c r="GV175" s="410"/>
      <c r="GW175" s="410"/>
      <c r="GX175" s="410"/>
      <c r="GY175" s="410"/>
      <c r="GZ175" s="410"/>
      <c r="HA175" s="410"/>
      <c r="HB175" s="410"/>
      <c r="HC175" s="410"/>
      <c r="HD175" s="410"/>
      <c r="HE175" s="410"/>
      <c r="HF175" s="410"/>
      <c r="HG175" s="410"/>
      <c r="HH175" s="410"/>
      <c r="HI175" s="410"/>
      <c r="HJ175" s="410"/>
      <c r="HK175" s="410"/>
      <c r="HL175" s="410"/>
      <c r="HM175" s="410"/>
      <c r="HN175" s="410"/>
      <c r="HO175" s="410"/>
      <c r="HP175" s="410"/>
      <c r="HQ175" s="410"/>
      <c r="HR175" s="410"/>
      <c r="HS175" s="410"/>
      <c r="HT175" s="410"/>
      <c r="HU175" s="410"/>
      <c r="HV175" s="410"/>
      <c r="HW175" s="410"/>
      <c r="HX175" s="410"/>
      <c r="HY175" s="410"/>
      <c r="HZ175" s="410"/>
      <c r="IA175" s="410"/>
      <c r="IB175" s="410"/>
      <c r="IC175" s="410"/>
      <c r="ID175" s="410"/>
      <c r="IE175" s="410"/>
      <c r="IF175" s="410"/>
      <c r="IG175" s="410"/>
      <c r="IH175" s="410"/>
      <c r="II175" s="410"/>
      <c r="IJ175" s="410"/>
      <c r="IK175" s="410"/>
      <c r="IL175" s="410"/>
      <c r="IM175" s="410"/>
      <c r="IN175" s="410"/>
      <c r="IO175" s="410"/>
      <c r="IP175" s="410"/>
      <c r="IQ175" s="410"/>
      <c r="IR175" s="410"/>
      <c r="IS175" s="410"/>
      <c r="IT175" s="410"/>
      <c r="IU175" s="410"/>
      <c r="IV175" s="410"/>
    </row>
    <row r="176" spans="1:256" s="2" customFormat="1" ht="12.75" hidden="1" customHeight="1" outlineLevel="2">
      <c r="A176" s="14"/>
      <c r="B176" s="14"/>
      <c r="C176" s="27"/>
      <c r="D176" s="413"/>
      <c r="E176" s="261">
        <v>8</v>
      </c>
      <c r="F176" s="372"/>
      <c r="G176" s="269"/>
      <c r="H176" s="271"/>
      <c r="I176" s="271"/>
      <c r="J176" s="271"/>
      <c r="K176" s="271"/>
      <c r="L176" s="271"/>
      <c r="M176" s="271"/>
      <c r="N176" s="270"/>
      <c r="O176" s="155">
        <f>IF(A8stdlife="n/a","n/a",IF(O$3&gt;(A8stdlife+$E176),(Input!$N$218*(1+rvanilla)^0.5)-SUM($N176:N176),(Input!$N$218*(1+rvanilla)^0.5)/A8stdlife))</f>
        <v>0</v>
      </c>
      <c r="P176" s="155">
        <f>IF(A8stdlife="n/a","n/a",IF(P$3&gt;(A8stdlife+$E176),(Input!$N$218*(1+rvanilla)^0.5)-SUM($N176:O176),(Input!$N$218*(1+rvanilla)^0.5)/A8stdlife))</f>
        <v>0</v>
      </c>
      <c r="Q176" s="155">
        <f>IF(A8stdlife="n/a","n/a",IF(Q$3&gt;(A8stdlife+$E176),(Input!$N$218*(1+rvanilla)^0.5)-SUM($N176:P176),(Input!$N$218*(1+rvanilla)^0.5)/A8stdlife))</f>
        <v>0</v>
      </c>
      <c r="R176" s="155">
        <f>IF(A8stdlife="n/a","n/a",IF(R$3&gt;(A8stdlife+$E176),(Input!$N$218*(1+rvanilla)^0.5)-SUM($N176:Q176),(Input!$N$218*(1+rvanilla)^0.5)/A8stdlife))</f>
        <v>0</v>
      </c>
      <c r="S176" s="155">
        <f>IF(A8stdlife="n/a","n/a",IF(S$3&gt;(A8stdlife+$E176),(Input!$N$218*(1+rvanilla)^0.5)-SUM($N176:R176),(Input!$N$218*(1+rvanilla)^0.5)/A8stdlife))</f>
        <v>0</v>
      </c>
      <c r="T176" s="155">
        <f>IF(A8stdlife="n/a","n/a",IF(T$3&gt;(A8stdlife+$E176),(Input!$N$218*(1+rvanilla)^0.5)-SUM($N176:S176),(Input!$N$218*(1+rvanilla)^0.5)/A8stdlife))</f>
        <v>0</v>
      </c>
      <c r="U176" s="155">
        <f>IF(A8stdlife="n/a","n/a",IF(U$3&gt;(A8stdlife+$E176),(Input!$N$218*(1+rvanilla)^0.5)-SUM($N176:T176),(Input!$N$218*(1+rvanilla)^0.5)/A8stdlife))</f>
        <v>0</v>
      </c>
      <c r="V176" s="155">
        <f>IF(A8stdlife="n/a","n/a",IF(V$3&gt;(A8stdlife+$E176),(Input!$N$218*(1+rvanilla)^0.5)-SUM($N176:U176),(Input!$N$218*(1+rvanilla)^0.5)/A8stdlife))</f>
        <v>0</v>
      </c>
      <c r="W176" s="155">
        <f>IF(A8stdlife="n/a","n/a",IF(W$3&gt;(A8stdlife+$E176),(Input!$N$218*(1+rvanilla)^0.5)-SUM($N176:V176),(Input!$N$218*(1+rvanilla)^0.5)/A8stdlife))</f>
        <v>0</v>
      </c>
      <c r="X176" s="155">
        <f>IF(A8stdlife="n/a","n/a",IF(X$3&gt;(A8stdlife+$E176),(Input!$N$218*(1+rvanilla)^0.5)-SUM($N176:W176),(Input!$N$218*(1+rvanilla)^0.5)/A8stdlife))</f>
        <v>0</v>
      </c>
      <c r="Y176" s="155">
        <f>IF(A8stdlife="n/a","n/a",IF(Y$3&gt;(A8stdlife+$E176),(Input!$N$218*(1+rvanilla)^0.5)-SUM($N176:X176),(Input!$N$218*(1+rvanilla)^0.5)/A8stdlife))</f>
        <v>0</v>
      </c>
      <c r="Z176" s="155">
        <f>IF(A8stdlife="n/a","n/a",IF(Z$3&gt;(A8stdlife+$E176),(Input!$N$218*(1+rvanilla)^0.5)-SUM($N176:Y176),(Input!$N$218*(1+rvanilla)^0.5)/A8stdlife))</f>
        <v>0</v>
      </c>
      <c r="AA176" s="155">
        <f>IF(A8stdlife="n/a","n/a",IF(AA$3&gt;(A8stdlife+$E176),(Input!$N$218*(1+rvanilla)^0.5)-SUM($N176:Z176),(Input!$N$218*(1+rvanilla)^0.5)/A8stdlife))</f>
        <v>0</v>
      </c>
      <c r="AB176" s="155">
        <f>IF(A8stdlife="n/a","n/a",IF(AB$3&gt;(A8stdlife+$E176),(Input!$N$218*(1+rvanilla)^0.5)-SUM($N176:AA176),(Input!$N$218*(1+rvanilla)^0.5)/A8stdlife))</f>
        <v>0</v>
      </c>
      <c r="AC176" s="155">
        <f>IF(A8stdlife="n/a","n/a",IF(AC$3&gt;(A8stdlife+$E176),(Input!$N$218*(1+rvanilla)^0.5)-SUM($N176:AB176),(Input!$N$218*(1+rvanilla)^0.5)/A8stdlife))</f>
        <v>0</v>
      </c>
      <c r="AD176" s="155">
        <f>IF(A8stdlife="n/a","n/a",IF(AD$3&gt;(A8stdlife+$E176),(Input!$N$218*(1+rvanilla)^0.5)-SUM($N176:AC176),(Input!$N$218*(1+rvanilla)^0.5)/A8stdlife))</f>
        <v>0</v>
      </c>
      <c r="AE176" s="155">
        <f>IF(A8stdlife="n/a","n/a",IF(AE$3&gt;(A8stdlife+$E176),(Input!$N$218*(1+rvanilla)^0.5)-SUM($N176:AD176),(Input!$N$218*(1+rvanilla)^0.5)/A8stdlife))</f>
        <v>0</v>
      </c>
      <c r="AF176" s="155">
        <f>IF(A8stdlife="n/a","n/a",IF(AF$3&gt;(A8stdlife+$E176),(Input!$N$218*(1+rvanilla)^0.5)-SUM($N176:AE176),(Input!$N$218*(1+rvanilla)^0.5)/A8stdlife))</f>
        <v>0</v>
      </c>
      <c r="AG176" s="155">
        <f>IF(A8stdlife="n/a","n/a",IF(AG$3&gt;(A8stdlife+$E176),(Input!$N$218*(1+rvanilla)^0.5)-SUM($N176:AF176),(Input!$N$218*(1+rvanilla)^0.5)/A8stdlife))</f>
        <v>0</v>
      </c>
      <c r="AH176" s="155">
        <f>IF(A8stdlife="n/a","n/a",IF(AH$3&gt;(A8stdlife+$E176),(Input!$N$218*(1+rvanilla)^0.5)-SUM($N176:AG176),(Input!$N$218*(1+rvanilla)^0.5)/A8stdlife))</f>
        <v>0</v>
      </c>
      <c r="AI176" s="155">
        <f>IF(A8stdlife="n/a","n/a",IF(AI$3&gt;(A8stdlife+$E176),(Input!$N$218*(1+rvanilla)^0.5)-SUM($N176:AH176),(Input!$N$218*(1+rvanilla)^0.5)/A8stdlife))</f>
        <v>0</v>
      </c>
      <c r="AJ176" s="155">
        <f>IF(A8stdlife="n/a","n/a",IF(AJ$3&gt;(A8stdlife+$E176),(Input!$N$218*(1+rvanilla)^0.5)-SUM($N176:AI176),(Input!$N$218*(1+rvanilla)^0.5)/A8stdlife))</f>
        <v>0</v>
      </c>
      <c r="AK176" s="155">
        <f>IF(A8stdlife="n/a","n/a",IF(AK$3&gt;(A8stdlife+$E176),(Input!$N$218*(1+rvanilla)^0.5)-SUM($N176:AJ176),(Input!$N$218*(1+rvanilla)^0.5)/A8stdlife))</f>
        <v>0</v>
      </c>
      <c r="AL176" s="155">
        <f>IF(A8stdlife="n/a","n/a",IF(AL$3&gt;(A8stdlife+$E176),(Input!$N$218*(1+rvanilla)^0.5)-SUM($N176:AK176),(Input!$N$218*(1+rvanilla)^0.5)/A8stdlife))</f>
        <v>0</v>
      </c>
      <c r="AM176" s="155">
        <f>IF(A8stdlife="n/a","n/a",IF(AM$3&gt;(A8stdlife+$E176),(Input!$N$218*(1+rvanilla)^0.5)-SUM($N176:AL176),(Input!$N$218*(1+rvanilla)^0.5)/A8stdlife))</f>
        <v>0</v>
      </c>
      <c r="AN176" s="155">
        <f>IF(A8stdlife="n/a","n/a",IF(AN$3&gt;(A8stdlife+$E176),(Input!$N$218*(1+rvanilla)^0.5)-SUM($N176:AM176),(Input!$N$218*(1+rvanilla)^0.5)/A8stdlife))</f>
        <v>0</v>
      </c>
      <c r="AO176" s="155">
        <f>IF(A8stdlife="n/a","n/a",IF(AO$3&gt;(A8stdlife+$E176),(Input!$N$218*(1+rvanilla)^0.5)-SUM($N176:AN176),(Input!$N$218*(1+rvanilla)^0.5)/A8stdlife))</f>
        <v>0</v>
      </c>
      <c r="AP176" s="155">
        <f>IF(A8stdlife="n/a","n/a",IF(AP$3&gt;(A8stdlife+$E176),(Input!$N$218*(1+rvanilla)^0.5)-SUM($N176:AO176),(Input!$N$218*(1+rvanilla)^0.5)/A8stdlife))</f>
        <v>0</v>
      </c>
      <c r="AQ176" s="155">
        <f>IF(A8stdlife="n/a","n/a",IF(AQ$3&gt;(A8stdlife+$E176),(Input!$N$218*(1+rvanilla)^0.5)-SUM($N176:AP176),(Input!$N$218*(1+rvanilla)^0.5)/A8stdlife))</f>
        <v>0</v>
      </c>
      <c r="AR176" s="155">
        <f>IF(A8stdlife="n/a","n/a",IF(AR$3&gt;(A8stdlife+$E176),(Input!$N$218*(1+rvanilla)^0.5)-SUM($N176:AQ176),(Input!$N$218*(1+rvanilla)^0.5)/A8stdlife))</f>
        <v>0</v>
      </c>
      <c r="AS176" s="155">
        <f>IF(A8stdlife="n/a","n/a",IF(AS$3&gt;(A8stdlife+$E176),(Input!$N$218*(1+rvanilla)^0.5)-SUM($N176:AR176),(Input!$N$218*(1+rvanilla)^0.5)/A8stdlife))</f>
        <v>0</v>
      </c>
      <c r="AT176" s="155">
        <f>IF(A8stdlife="n/a","n/a",IF(AT$3&gt;(A8stdlife+$E176),(Input!$N$218*(1+rvanilla)^0.5)-SUM($N176:AS176),(Input!$N$218*(1+rvanilla)^0.5)/A8stdlife))</f>
        <v>0</v>
      </c>
      <c r="AU176" s="155">
        <f>IF(A8stdlife="n/a","n/a",IF(AU$3&gt;(A8stdlife+$E176),(Input!$N$218*(1+rvanilla)^0.5)-SUM($N176:AT176),(Input!$N$218*(1+rvanilla)^0.5)/A8stdlife))</f>
        <v>0</v>
      </c>
      <c r="AV176" s="155">
        <f>IF(A8stdlife="n/a","n/a",IF(AV$3&gt;(A8stdlife+$E176),(Input!$N$218*(1+rvanilla)^0.5)-SUM($N176:AU176),(Input!$N$218*(1+rvanilla)^0.5)/A8stdlife))</f>
        <v>0</v>
      </c>
      <c r="AW176" s="155">
        <f>IF(A8stdlife="n/a","n/a",IF(AW$3&gt;(A8stdlife+$E176),(Input!$N$218*(1+rvanilla)^0.5)-SUM($N176:AV176),(Input!$N$218*(1+rvanilla)^0.5)/A8stdlife))</f>
        <v>0</v>
      </c>
      <c r="AX176" s="155">
        <f>IF(A8stdlife="n/a","n/a",IF(AX$3&gt;(A8stdlife+$E176),(Input!$N$218*(1+rvanilla)^0.5)-SUM($N176:AW176),(Input!$N$218*(1+rvanilla)^0.5)/A8stdlife))</f>
        <v>0</v>
      </c>
      <c r="AY176" s="155">
        <f>IF(A8stdlife="n/a","n/a",IF(AY$3&gt;(A8stdlife+$E176),(Input!$N$218*(1+rvanilla)^0.5)-SUM($N176:AX176),(Input!$N$218*(1+rvanilla)^0.5)/A8stdlife))</f>
        <v>0</v>
      </c>
      <c r="AZ176" s="155">
        <f>IF(A8stdlife="n/a","n/a",IF(AZ$3&gt;(A8stdlife+$E176),(Input!$N$218*(1+rvanilla)^0.5)-SUM($N176:AY176),(Input!$N$218*(1+rvanilla)^0.5)/A8stdlife))</f>
        <v>0</v>
      </c>
      <c r="BA176" s="155">
        <f>IF(A8stdlife="n/a","n/a",IF(BA$3&gt;(A8stdlife+$E176),(Input!$N$218*(1+rvanilla)^0.5)-SUM($N176:AZ176),(Input!$N$218*(1+rvanilla)^0.5)/A8stdlife))</f>
        <v>0</v>
      </c>
      <c r="BB176" s="155">
        <f>IF(A8stdlife="n/a","n/a",IF(BB$3&gt;(A8stdlife+$E176),(Input!$N$218*(1+rvanilla)^0.5)-SUM($N176:BA176),(Input!$N$218*(1+rvanilla)^0.5)/A8stdlife))</f>
        <v>0</v>
      </c>
      <c r="BC176" s="155">
        <f>IF(A8stdlife="n/a","n/a",IF(BC$3&gt;(A8stdlife+$E176),(Input!$N$218*(1+rvanilla)^0.5)-SUM($N176:BB176),(Input!$N$218*(1+rvanilla)^0.5)/A8stdlife))</f>
        <v>0</v>
      </c>
      <c r="BD176" s="155">
        <f>IF(A8stdlife="n/a","n/a",IF(BD$3&gt;(A8stdlife+$E176),(Input!$N$218*(1+rvanilla)^0.5)-SUM($N176:BC176),(Input!$N$218*(1+rvanilla)^0.5)/A8stdlife))</f>
        <v>0</v>
      </c>
      <c r="BE176" s="155">
        <f>IF(A8stdlife="n/a","n/a",IF(BE$3&gt;(A8stdlife+$E176),(Input!$N$218*(1+rvanilla)^0.5)-SUM($N176:BD176),(Input!$N$218*(1+rvanilla)^0.5)/A8stdlife))</f>
        <v>0</v>
      </c>
      <c r="BF176" s="155">
        <f>IF(A8stdlife="n/a","n/a",IF(BF$3&gt;(A8stdlife+$E176),(Input!$N$218*(1+rvanilla)^0.5)-SUM($N176:BE176),(Input!$N$218*(1+rvanilla)^0.5)/A8stdlife))</f>
        <v>0</v>
      </c>
      <c r="BG176" s="155">
        <f>IF(A8stdlife="n/a","n/a",IF(BG$3&gt;(A8stdlife+$E176),(Input!$N$218*(1+rvanilla)^0.5)-SUM($N176:BF176),(Input!$N$218*(1+rvanilla)^0.5)/A8stdlife))</f>
        <v>0</v>
      </c>
      <c r="BH176" s="155">
        <f>IF(A8stdlife="n/a","n/a",IF(BH$3&gt;(A8stdlife+$E176),(Input!$N$218*(1+rvanilla)^0.5)-SUM($N176:BG176),(Input!$N$218*(1+rvanilla)^0.5)/A8stdlife))</f>
        <v>0</v>
      </c>
      <c r="BI176" s="155">
        <f>IF(A8stdlife="n/a","n/a",IF(BI$3&gt;(A8stdlife+$E176),(Input!$N$218*(1+rvanilla)^0.5)-SUM($N176:BH176),(Input!$N$218*(1+rvanilla)^0.5)/A8stdlife))</f>
        <v>0</v>
      </c>
      <c r="BJ176" s="14"/>
      <c r="BK176" s="14"/>
      <c r="BL176" s="14"/>
      <c r="BM176" s="14"/>
      <c r="BN176" s="14"/>
      <c r="BO176" s="14"/>
      <c r="BP176" s="14"/>
      <c r="BQ176" s="14"/>
      <c r="BR176" s="14"/>
      <c r="BS176" s="14"/>
      <c r="BT176" s="14"/>
      <c r="BU176" s="14"/>
      <c r="BV176" s="14"/>
      <c r="BW176" s="14"/>
      <c r="BX176" s="14"/>
      <c r="BY176" s="14"/>
      <c r="BZ176" s="14"/>
      <c r="CA176" s="410"/>
      <c r="CB176" s="410"/>
      <c r="CC176" s="410"/>
      <c r="CD176" s="410"/>
      <c r="CE176" s="410"/>
      <c r="CF176" s="410"/>
      <c r="CG176" s="410"/>
      <c r="CH176" s="410"/>
      <c r="CI176" s="410"/>
      <c r="CJ176" s="410"/>
      <c r="CK176" s="410"/>
      <c r="CL176" s="410"/>
      <c r="CM176" s="410"/>
      <c r="CN176" s="410"/>
      <c r="CO176" s="410"/>
      <c r="CP176" s="410"/>
      <c r="CQ176" s="410"/>
      <c r="CR176" s="410"/>
      <c r="CS176" s="410"/>
      <c r="CT176" s="410"/>
      <c r="CU176" s="410"/>
      <c r="CV176" s="410"/>
      <c r="CW176" s="410"/>
      <c r="CX176" s="410"/>
      <c r="CY176" s="410"/>
      <c r="CZ176" s="410"/>
      <c r="DA176" s="410"/>
      <c r="DB176" s="410"/>
      <c r="DC176" s="410"/>
      <c r="DD176" s="410"/>
      <c r="DE176" s="410"/>
      <c r="DF176" s="410"/>
      <c r="DG176" s="410"/>
      <c r="DH176" s="410"/>
      <c r="DI176" s="410"/>
      <c r="DJ176" s="410"/>
      <c r="DK176" s="410"/>
      <c r="DL176" s="410"/>
      <c r="DM176" s="410"/>
      <c r="DN176" s="410"/>
      <c r="DO176" s="410"/>
      <c r="DP176" s="410"/>
      <c r="DQ176" s="410"/>
      <c r="DR176" s="410"/>
      <c r="DS176" s="410"/>
      <c r="DT176" s="410"/>
      <c r="DU176" s="410"/>
      <c r="DV176" s="410"/>
      <c r="DW176" s="410"/>
      <c r="DX176" s="410"/>
      <c r="DY176" s="410"/>
      <c r="DZ176" s="410"/>
      <c r="EA176" s="410"/>
      <c r="EB176" s="410"/>
      <c r="EC176" s="410"/>
      <c r="ED176" s="410"/>
      <c r="EE176" s="410"/>
      <c r="EF176" s="410"/>
      <c r="EG176" s="410"/>
      <c r="EH176" s="410"/>
      <c r="EI176" s="410"/>
      <c r="EJ176" s="410"/>
      <c r="EK176" s="410"/>
      <c r="EL176" s="410"/>
      <c r="EM176" s="410"/>
      <c r="EN176" s="410"/>
      <c r="EO176" s="410"/>
      <c r="EP176" s="410"/>
      <c r="EQ176" s="410"/>
      <c r="ER176" s="410"/>
      <c r="ES176" s="410"/>
      <c r="ET176" s="410"/>
      <c r="EU176" s="410"/>
      <c r="EV176" s="410"/>
      <c r="EW176" s="410"/>
      <c r="EX176" s="410"/>
      <c r="EY176" s="410"/>
      <c r="EZ176" s="410"/>
      <c r="FA176" s="410"/>
      <c r="FB176" s="410"/>
      <c r="FC176" s="410"/>
      <c r="FD176" s="410"/>
      <c r="FE176" s="410"/>
      <c r="FF176" s="410"/>
      <c r="FG176" s="410"/>
      <c r="FH176" s="410"/>
      <c r="FI176" s="410"/>
      <c r="FJ176" s="410"/>
      <c r="FK176" s="410"/>
      <c r="FL176" s="410"/>
      <c r="FM176" s="410"/>
      <c r="FN176" s="410"/>
      <c r="FO176" s="410"/>
      <c r="FP176" s="410"/>
      <c r="FQ176" s="410"/>
      <c r="FR176" s="410"/>
      <c r="FS176" s="410"/>
      <c r="FT176" s="410"/>
      <c r="FU176" s="410"/>
      <c r="FV176" s="410"/>
      <c r="FW176" s="410"/>
      <c r="FX176" s="410"/>
      <c r="FY176" s="410"/>
      <c r="FZ176" s="410"/>
      <c r="GA176" s="410"/>
      <c r="GB176" s="410"/>
      <c r="GC176" s="410"/>
      <c r="GD176" s="410"/>
      <c r="GE176" s="410"/>
      <c r="GF176" s="410"/>
      <c r="GG176" s="410"/>
      <c r="GH176" s="410"/>
      <c r="GI176" s="410"/>
      <c r="GJ176" s="410"/>
      <c r="GK176" s="410"/>
      <c r="GL176" s="410"/>
      <c r="GM176" s="410"/>
      <c r="GN176" s="410"/>
      <c r="GO176" s="410"/>
      <c r="GP176" s="410"/>
      <c r="GQ176" s="410"/>
      <c r="GR176" s="410"/>
      <c r="GS176" s="410"/>
      <c r="GT176" s="410"/>
      <c r="GU176" s="410"/>
      <c r="GV176" s="410"/>
      <c r="GW176" s="410"/>
      <c r="GX176" s="410"/>
      <c r="GY176" s="410"/>
      <c r="GZ176" s="410"/>
      <c r="HA176" s="410"/>
      <c r="HB176" s="410"/>
      <c r="HC176" s="410"/>
      <c r="HD176" s="410"/>
      <c r="HE176" s="410"/>
      <c r="HF176" s="410"/>
      <c r="HG176" s="410"/>
      <c r="HH176" s="410"/>
      <c r="HI176" s="410"/>
      <c r="HJ176" s="410"/>
      <c r="HK176" s="410"/>
      <c r="HL176" s="410"/>
      <c r="HM176" s="410"/>
      <c r="HN176" s="410"/>
      <c r="HO176" s="410"/>
      <c r="HP176" s="410"/>
      <c r="HQ176" s="410"/>
      <c r="HR176" s="410"/>
      <c r="HS176" s="410"/>
      <c r="HT176" s="410"/>
      <c r="HU176" s="410"/>
      <c r="HV176" s="410"/>
      <c r="HW176" s="410"/>
      <c r="HX176" s="410"/>
      <c r="HY176" s="410"/>
      <c r="HZ176" s="410"/>
      <c r="IA176" s="410"/>
      <c r="IB176" s="410"/>
      <c r="IC176" s="410"/>
      <c r="ID176" s="410"/>
      <c r="IE176" s="410"/>
      <c r="IF176" s="410"/>
      <c r="IG176" s="410"/>
      <c r="IH176" s="410"/>
      <c r="II176" s="410"/>
      <c r="IJ176" s="410"/>
      <c r="IK176" s="410"/>
      <c r="IL176" s="410"/>
      <c r="IM176" s="410"/>
      <c r="IN176" s="410"/>
      <c r="IO176" s="410"/>
      <c r="IP176" s="410"/>
      <c r="IQ176" s="410"/>
      <c r="IR176" s="410"/>
      <c r="IS176" s="410"/>
      <c r="IT176" s="410"/>
      <c r="IU176" s="410"/>
      <c r="IV176" s="410"/>
    </row>
    <row r="177" spans="1:256" s="2" customFormat="1" ht="12.75" hidden="1" customHeight="1" outlineLevel="2">
      <c r="A177" s="14"/>
      <c r="B177" s="14"/>
      <c r="C177" s="27"/>
      <c r="D177" s="413"/>
      <c r="E177" s="261">
        <v>9</v>
      </c>
      <c r="F177" s="372"/>
      <c r="G177" s="269"/>
      <c r="H177" s="271"/>
      <c r="I177" s="271"/>
      <c r="J177" s="271"/>
      <c r="K177" s="271"/>
      <c r="L177" s="271"/>
      <c r="M177" s="271"/>
      <c r="N177" s="271"/>
      <c r="O177" s="270"/>
      <c r="P177" s="155">
        <f>IF(A8stdlife="n/a","n/a",IF(P$3&gt;(A8stdlife+$E177),(Input!$O$218*(1+rvanilla)^0.5)-SUM($O177:O177),(Input!$O$218*(1+rvanilla)^0.5)/A8stdlife))</f>
        <v>0</v>
      </c>
      <c r="Q177" s="155">
        <f>IF(A8stdlife="n/a","n/a",IF(Q$3&gt;(A8stdlife+$E177),(Input!$O$218*(1+rvanilla)^0.5)-SUM($O177:P177),(Input!$O$218*(1+rvanilla)^0.5)/A8stdlife))</f>
        <v>0</v>
      </c>
      <c r="R177" s="155">
        <f>IF(A8stdlife="n/a","n/a",IF(R$3&gt;(A8stdlife+$E177),(Input!$O$218*(1+rvanilla)^0.5)-SUM($O177:Q177),(Input!$O$218*(1+rvanilla)^0.5)/A8stdlife))</f>
        <v>0</v>
      </c>
      <c r="S177" s="155">
        <f>IF(A8stdlife="n/a","n/a",IF(S$3&gt;(A8stdlife+$E177),(Input!$O$218*(1+rvanilla)^0.5)-SUM($O177:R177),(Input!$O$218*(1+rvanilla)^0.5)/A8stdlife))</f>
        <v>0</v>
      </c>
      <c r="T177" s="155">
        <f>IF(A8stdlife="n/a","n/a",IF(T$3&gt;(A8stdlife+$E177),(Input!$O$218*(1+rvanilla)^0.5)-SUM($O177:S177),(Input!$O$218*(1+rvanilla)^0.5)/A8stdlife))</f>
        <v>0</v>
      </c>
      <c r="U177" s="155">
        <f>IF(A8stdlife="n/a","n/a",IF(U$3&gt;(A8stdlife+$E177),(Input!$O$218*(1+rvanilla)^0.5)-SUM($O177:T177),(Input!$O$218*(1+rvanilla)^0.5)/A8stdlife))</f>
        <v>0</v>
      </c>
      <c r="V177" s="155">
        <f>IF(A8stdlife="n/a","n/a",IF(V$3&gt;(A8stdlife+$E177),(Input!$O$218*(1+rvanilla)^0.5)-SUM($O177:U177),(Input!$O$218*(1+rvanilla)^0.5)/A8stdlife))</f>
        <v>0</v>
      </c>
      <c r="W177" s="155">
        <f>IF(A8stdlife="n/a","n/a",IF(W$3&gt;(A8stdlife+$E177),(Input!$O$218*(1+rvanilla)^0.5)-SUM($O177:V177),(Input!$O$218*(1+rvanilla)^0.5)/A8stdlife))</f>
        <v>0</v>
      </c>
      <c r="X177" s="155">
        <f>IF(A8stdlife="n/a","n/a",IF(X$3&gt;(A8stdlife+$E177),(Input!$O$218*(1+rvanilla)^0.5)-SUM($O177:W177),(Input!$O$218*(1+rvanilla)^0.5)/A8stdlife))</f>
        <v>0</v>
      </c>
      <c r="Y177" s="155">
        <f>IF(A8stdlife="n/a","n/a",IF(Y$3&gt;(A8stdlife+$E177),(Input!$O$218*(1+rvanilla)^0.5)-SUM($O177:X177),(Input!$O$218*(1+rvanilla)^0.5)/A8stdlife))</f>
        <v>0</v>
      </c>
      <c r="Z177" s="155">
        <f>IF(A8stdlife="n/a","n/a",IF(Z$3&gt;(A8stdlife+$E177),(Input!$O$218*(1+rvanilla)^0.5)-SUM($O177:Y177),(Input!$O$218*(1+rvanilla)^0.5)/A8stdlife))</f>
        <v>0</v>
      </c>
      <c r="AA177" s="155">
        <f>IF(A8stdlife="n/a","n/a",IF(AA$3&gt;(A8stdlife+$E177),(Input!$O$218*(1+rvanilla)^0.5)-SUM($O177:Z177),(Input!$O$218*(1+rvanilla)^0.5)/A8stdlife))</f>
        <v>0</v>
      </c>
      <c r="AB177" s="155">
        <f>IF(A8stdlife="n/a","n/a",IF(AB$3&gt;(A8stdlife+$E177),(Input!$O$218*(1+rvanilla)^0.5)-SUM($O177:AA177),(Input!$O$218*(1+rvanilla)^0.5)/A8stdlife))</f>
        <v>0</v>
      </c>
      <c r="AC177" s="155">
        <f>IF(A8stdlife="n/a","n/a",IF(AC$3&gt;(A8stdlife+$E177),(Input!$O$218*(1+rvanilla)^0.5)-SUM($O177:AB177),(Input!$O$218*(1+rvanilla)^0.5)/A8stdlife))</f>
        <v>0</v>
      </c>
      <c r="AD177" s="155">
        <f>IF(A8stdlife="n/a","n/a",IF(AD$3&gt;(A8stdlife+$E177),(Input!$O$218*(1+rvanilla)^0.5)-SUM($O177:AC177),(Input!$O$218*(1+rvanilla)^0.5)/A8stdlife))</f>
        <v>0</v>
      </c>
      <c r="AE177" s="155">
        <f>IF(A8stdlife="n/a","n/a",IF(AE$3&gt;(A8stdlife+$E177),(Input!$O$218*(1+rvanilla)^0.5)-SUM($O177:AD177),(Input!$O$218*(1+rvanilla)^0.5)/A8stdlife))</f>
        <v>0</v>
      </c>
      <c r="AF177" s="155">
        <f>IF(A8stdlife="n/a","n/a",IF(AF$3&gt;(A8stdlife+$E177),(Input!$O$218*(1+rvanilla)^0.5)-SUM($O177:AE177),(Input!$O$218*(1+rvanilla)^0.5)/A8stdlife))</f>
        <v>0</v>
      </c>
      <c r="AG177" s="155">
        <f>IF(A8stdlife="n/a","n/a",IF(AG$3&gt;(A8stdlife+$E177),(Input!$O$218*(1+rvanilla)^0.5)-SUM($O177:AF177),(Input!$O$218*(1+rvanilla)^0.5)/A8stdlife))</f>
        <v>0</v>
      </c>
      <c r="AH177" s="155">
        <f>IF(A8stdlife="n/a","n/a",IF(AH$3&gt;(A8stdlife+$E177),(Input!$O$218*(1+rvanilla)^0.5)-SUM($O177:AG177),(Input!$O$218*(1+rvanilla)^0.5)/A8stdlife))</f>
        <v>0</v>
      </c>
      <c r="AI177" s="155">
        <f>IF(A8stdlife="n/a","n/a",IF(AI$3&gt;(A8stdlife+$E177),(Input!$O$218*(1+rvanilla)^0.5)-SUM($O177:AH177),(Input!$O$218*(1+rvanilla)^0.5)/A8stdlife))</f>
        <v>0</v>
      </c>
      <c r="AJ177" s="155">
        <f>IF(A8stdlife="n/a","n/a",IF(AJ$3&gt;(A8stdlife+$E177),(Input!$O$218*(1+rvanilla)^0.5)-SUM($O177:AI177),(Input!$O$218*(1+rvanilla)^0.5)/A8stdlife))</f>
        <v>0</v>
      </c>
      <c r="AK177" s="155">
        <f>IF(A8stdlife="n/a","n/a",IF(AK$3&gt;(A8stdlife+$E177),(Input!$O$218*(1+rvanilla)^0.5)-SUM($O177:AJ177),(Input!$O$218*(1+rvanilla)^0.5)/A8stdlife))</f>
        <v>0</v>
      </c>
      <c r="AL177" s="155">
        <f>IF(A8stdlife="n/a","n/a",IF(AL$3&gt;(A8stdlife+$E177),(Input!$O$218*(1+rvanilla)^0.5)-SUM($O177:AK177),(Input!$O$218*(1+rvanilla)^0.5)/A8stdlife))</f>
        <v>0</v>
      </c>
      <c r="AM177" s="155">
        <f>IF(A8stdlife="n/a","n/a",IF(AM$3&gt;(A8stdlife+$E177),(Input!$O$218*(1+rvanilla)^0.5)-SUM($O177:AL177),(Input!$O$218*(1+rvanilla)^0.5)/A8stdlife))</f>
        <v>0</v>
      </c>
      <c r="AN177" s="155">
        <f>IF(A8stdlife="n/a","n/a",IF(AN$3&gt;(A8stdlife+$E177),(Input!$O$218*(1+rvanilla)^0.5)-SUM($O177:AM177),(Input!$O$218*(1+rvanilla)^0.5)/A8stdlife))</f>
        <v>0</v>
      </c>
      <c r="AO177" s="155">
        <f>IF(A8stdlife="n/a","n/a",IF(AO$3&gt;(A8stdlife+$E177),(Input!$O$218*(1+rvanilla)^0.5)-SUM($O177:AN177),(Input!$O$218*(1+rvanilla)^0.5)/A8stdlife))</f>
        <v>0</v>
      </c>
      <c r="AP177" s="155">
        <f>IF(A8stdlife="n/a","n/a",IF(AP$3&gt;(A8stdlife+$E177),(Input!$O$218*(1+rvanilla)^0.5)-SUM($O177:AO177),(Input!$O$218*(1+rvanilla)^0.5)/A8stdlife))</f>
        <v>0</v>
      </c>
      <c r="AQ177" s="155">
        <f>IF(A8stdlife="n/a","n/a",IF(AQ$3&gt;(A8stdlife+$E177),(Input!$O$218*(1+rvanilla)^0.5)-SUM($O177:AP177),(Input!$O$218*(1+rvanilla)^0.5)/A8stdlife))</f>
        <v>0</v>
      </c>
      <c r="AR177" s="155">
        <f>IF(A8stdlife="n/a","n/a",IF(AR$3&gt;(A8stdlife+$E177),(Input!$O$218*(1+rvanilla)^0.5)-SUM($O177:AQ177),(Input!$O$218*(1+rvanilla)^0.5)/A8stdlife))</f>
        <v>0</v>
      </c>
      <c r="AS177" s="155">
        <f>IF(A8stdlife="n/a","n/a",IF(AS$3&gt;(A8stdlife+$E177),(Input!$O$218*(1+rvanilla)^0.5)-SUM($O177:AR177),(Input!$O$218*(1+rvanilla)^0.5)/A8stdlife))</f>
        <v>0</v>
      </c>
      <c r="AT177" s="155">
        <f>IF(A8stdlife="n/a","n/a",IF(AT$3&gt;(A8stdlife+$E177),(Input!$O$218*(1+rvanilla)^0.5)-SUM($O177:AS177),(Input!$O$218*(1+rvanilla)^0.5)/A8stdlife))</f>
        <v>0</v>
      </c>
      <c r="AU177" s="155">
        <f>IF(A8stdlife="n/a","n/a",IF(AU$3&gt;(A8stdlife+$E177),(Input!$O$218*(1+rvanilla)^0.5)-SUM($O177:AT177),(Input!$O$218*(1+rvanilla)^0.5)/A8stdlife))</f>
        <v>0</v>
      </c>
      <c r="AV177" s="155">
        <f>IF(A8stdlife="n/a","n/a",IF(AV$3&gt;(A8stdlife+$E177),(Input!$O$218*(1+rvanilla)^0.5)-SUM($O177:AU177),(Input!$O$218*(1+rvanilla)^0.5)/A8stdlife))</f>
        <v>0</v>
      </c>
      <c r="AW177" s="155">
        <f>IF(A8stdlife="n/a","n/a",IF(AW$3&gt;(A8stdlife+$E177),(Input!$O$218*(1+rvanilla)^0.5)-SUM($O177:AV177),(Input!$O$218*(1+rvanilla)^0.5)/A8stdlife))</f>
        <v>0</v>
      </c>
      <c r="AX177" s="155">
        <f>IF(A8stdlife="n/a","n/a",IF(AX$3&gt;(A8stdlife+$E177),(Input!$O$218*(1+rvanilla)^0.5)-SUM($O177:AW177),(Input!$O$218*(1+rvanilla)^0.5)/A8stdlife))</f>
        <v>0</v>
      </c>
      <c r="AY177" s="155">
        <f>IF(A8stdlife="n/a","n/a",IF(AY$3&gt;(A8stdlife+$E177),(Input!$O$218*(1+rvanilla)^0.5)-SUM($O177:AX177),(Input!$O$218*(1+rvanilla)^0.5)/A8stdlife))</f>
        <v>0</v>
      </c>
      <c r="AZ177" s="155">
        <f>IF(A8stdlife="n/a","n/a",IF(AZ$3&gt;(A8stdlife+$E177),(Input!$O$218*(1+rvanilla)^0.5)-SUM($O177:AY177),(Input!$O$218*(1+rvanilla)^0.5)/A8stdlife))</f>
        <v>0</v>
      </c>
      <c r="BA177" s="155">
        <f>IF(A8stdlife="n/a","n/a",IF(BA$3&gt;(A8stdlife+$E177),(Input!$O$218*(1+rvanilla)^0.5)-SUM($O177:AZ177),(Input!$O$218*(1+rvanilla)^0.5)/A8stdlife))</f>
        <v>0</v>
      </c>
      <c r="BB177" s="155">
        <f>IF(A8stdlife="n/a","n/a",IF(BB$3&gt;(A8stdlife+$E177),(Input!$O$218*(1+rvanilla)^0.5)-SUM($O177:BA177),(Input!$O$218*(1+rvanilla)^0.5)/A8stdlife))</f>
        <v>0</v>
      </c>
      <c r="BC177" s="155">
        <f>IF(A8stdlife="n/a","n/a",IF(BC$3&gt;(A8stdlife+$E177),(Input!$O$218*(1+rvanilla)^0.5)-SUM($O177:BB177),(Input!$O$218*(1+rvanilla)^0.5)/A8stdlife))</f>
        <v>0</v>
      </c>
      <c r="BD177" s="155">
        <f>IF(A8stdlife="n/a","n/a",IF(BD$3&gt;(A8stdlife+$E177),(Input!$O$218*(1+rvanilla)^0.5)-SUM($O177:BC177),(Input!$O$218*(1+rvanilla)^0.5)/A8stdlife))</f>
        <v>0</v>
      </c>
      <c r="BE177" s="155">
        <f>IF(A8stdlife="n/a","n/a",IF(BE$3&gt;(A8stdlife+$E177),(Input!$O$218*(1+rvanilla)^0.5)-SUM($O177:BD177),(Input!$O$218*(1+rvanilla)^0.5)/A8stdlife))</f>
        <v>0</v>
      </c>
      <c r="BF177" s="155">
        <f>IF(A8stdlife="n/a","n/a",IF(BF$3&gt;(A8stdlife+$E177),(Input!$O$218*(1+rvanilla)^0.5)-SUM($O177:BE177),(Input!$O$218*(1+rvanilla)^0.5)/A8stdlife))</f>
        <v>0</v>
      </c>
      <c r="BG177" s="155">
        <f>IF(A8stdlife="n/a","n/a",IF(BG$3&gt;(A8stdlife+$E177),(Input!$O$218*(1+rvanilla)^0.5)-SUM($O177:BF177),(Input!$O$218*(1+rvanilla)^0.5)/A8stdlife))</f>
        <v>0</v>
      </c>
      <c r="BH177" s="155">
        <f>IF(A8stdlife="n/a","n/a",IF(BH$3&gt;(A8stdlife+$E177),(Input!$O$218*(1+rvanilla)^0.5)-SUM($O177:BG177),(Input!$O$218*(1+rvanilla)^0.5)/A8stdlife))</f>
        <v>0</v>
      </c>
      <c r="BI177" s="155">
        <f>IF(A8stdlife="n/a","n/a",IF(BI$3&gt;(A8stdlife+$E177),(Input!$O$218*(1+rvanilla)^0.5)-SUM($O177:BH177),(Input!$O$218*(1+rvanilla)^0.5)/A8stdlife))</f>
        <v>0</v>
      </c>
      <c r="BJ177" s="14"/>
      <c r="BK177" s="14"/>
      <c r="BL177" s="14"/>
      <c r="BM177" s="14"/>
      <c r="BN177" s="14"/>
      <c r="BO177" s="14"/>
      <c r="BP177" s="14"/>
      <c r="BQ177" s="14"/>
      <c r="BR177" s="14"/>
      <c r="BS177" s="14"/>
      <c r="BT177" s="14"/>
      <c r="BU177" s="14"/>
      <c r="BV177" s="14"/>
      <c r="BW177" s="14"/>
      <c r="BX177" s="14"/>
      <c r="BY177" s="14"/>
      <c r="BZ177" s="14"/>
      <c r="CA177" s="410"/>
      <c r="CB177" s="410"/>
      <c r="CC177" s="410"/>
      <c r="CD177" s="410"/>
      <c r="CE177" s="410"/>
      <c r="CF177" s="410"/>
      <c r="CG177" s="410"/>
      <c r="CH177" s="410"/>
      <c r="CI177" s="410"/>
      <c r="CJ177" s="410"/>
      <c r="CK177" s="410"/>
      <c r="CL177" s="410"/>
      <c r="CM177" s="410"/>
      <c r="CN177" s="410"/>
      <c r="CO177" s="410"/>
      <c r="CP177" s="410"/>
      <c r="CQ177" s="410"/>
      <c r="CR177" s="410"/>
      <c r="CS177" s="410"/>
      <c r="CT177" s="410"/>
      <c r="CU177" s="410"/>
      <c r="CV177" s="410"/>
      <c r="CW177" s="410"/>
      <c r="CX177" s="410"/>
      <c r="CY177" s="410"/>
      <c r="CZ177" s="410"/>
      <c r="DA177" s="410"/>
      <c r="DB177" s="410"/>
      <c r="DC177" s="410"/>
      <c r="DD177" s="410"/>
      <c r="DE177" s="410"/>
      <c r="DF177" s="410"/>
      <c r="DG177" s="410"/>
      <c r="DH177" s="410"/>
      <c r="DI177" s="410"/>
      <c r="DJ177" s="410"/>
      <c r="DK177" s="410"/>
      <c r="DL177" s="410"/>
      <c r="DM177" s="410"/>
      <c r="DN177" s="410"/>
      <c r="DO177" s="410"/>
      <c r="DP177" s="410"/>
      <c r="DQ177" s="410"/>
      <c r="DR177" s="410"/>
      <c r="DS177" s="410"/>
      <c r="DT177" s="410"/>
      <c r="DU177" s="410"/>
      <c r="DV177" s="410"/>
      <c r="DW177" s="410"/>
      <c r="DX177" s="410"/>
      <c r="DY177" s="410"/>
      <c r="DZ177" s="410"/>
      <c r="EA177" s="410"/>
      <c r="EB177" s="410"/>
      <c r="EC177" s="410"/>
      <c r="ED177" s="410"/>
      <c r="EE177" s="410"/>
      <c r="EF177" s="410"/>
      <c r="EG177" s="410"/>
      <c r="EH177" s="410"/>
      <c r="EI177" s="410"/>
      <c r="EJ177" s="410"/>
      <c r="EK177" s="410"/>
      <c r="EL177" s="410"/>
      <c r="EM177" s="410"/>
      <c r="EN177" s="410"/>
      <c r="EO177" s="410"/>
      <c r="EP177" s="410"/>
      <c r="EQ177" s="410"/>
      <c r="ER177" s="410"/>
      <c r="ES177" s="410"/>
      <c r="ET177" s="410"/>
      <c r="EU177" s="410"/>
      <c r="EV177" s="410"/>
      <c r="EW177" s="410"/>
      <c r="EX177" s="410"/>
      <c r="EY177" s="410"/>
      <c r="EZ177" s="410"/>
      <c r="FA177" s="410"/>
      <c r="FB177" s="410"/>
      <c r="FC177" s="410"/>
      <c r="FD177" s="410"/>
      <c r="FE177" s="410"/>
      <c r="FF177" s="410"/>
      <c r="FG177" s="410"/>
      <c r="FH177" s="410"/>
      <c r="FI177" s="410"/>
      <c r="FJ177" s="410"/>
      <c r="FK177" s="410"/>
      <c r="FL177" s="410"/>
      <c r="FM177" s="410"/>
      <c r="FN177" s="410"/>
      <c r="FO177" s="410"/>
      <c r="FP177" s="410"/>
      <c r="FQ177" s="410"/>
      <c r="FR177" s="410"/>
      <c r="FS177" s="410"/>
      <c r="FT177" s="410"/>
      <c r="FU177" s="410"/>
      <c r="FV177" s="410"/>
      <c r="FW177" s="410"/>
      <c r="FX177" s="410"/>
      <c r="FY177" s="410"/>
      <c r="FZ177" s="410"/>
      <c r="GA177" s="410"/>
      <c r="GB177" s="410"/>
      <c r="GC177" s="410"/>
      <c r="GD177" s="410"/>
      <c r="GE177" s="410"/>
      <c r="GF177" s="410"/>
      <c r="GG177" s="410"/>
      <c r="GH177" s="410"/>
      <c r="GI177" s="410"/>
      <c r="GJ177" s="410"/>
      <c r="GK177" s="410"/>
      <c r="GL177" s="410"/>
      <c r="GM177" s="410"/>
      <c r="GN177" s="410"/>
      <c r="GO177" s="410"/>
      <c r="GP177" s="410"/>
      <c r="GQ177" s="410"/>
      <c r="GR177" s="410"/>
      <c r="GS177" s="410"/>
      <c r="GT177" s="410"/>
      <c r="GU177" s="410"/>
      <c r="GV177" s="410"/>
      <c r="GW177" s="410"/>
      <c r="GX177" s="410"/>
      <c r="GY177" s="410"/>
      <c r="GZ177" s="410"/>
      <c r="HA177" s="410"/>
      <c r="HB177" s="410"/>
      <c r="HC177" s="410"/>
      <c r="HD177" s="410"/>
      <c r="HE177" s="410"/>
      <c r="HF177" s="410"/>
      <c r="HG177" s="410"/>
      <c r="HH177" s="410"/>
      <c r="HI177" s="410"/>
      <c r="HJ177" s="410"/>
      <c r="HK177" s="410"/>
      <c r="HL177" s="410"/>
      <c r="HM177" s="410"/>
      <c r="HN177" s="410"/>
      <c r="HO177" s="410"/>
      <c r="HP177" s="410"/>
      <c r="HQ177" s="410"/>
      <c r="HR177" s="410"/>
      <c r="HS177" s="410"/>
      <c r="HT177" s="410"/>
      <c r="HU177" s="410"/>
      <c r="HV177" s="410"/>
      <c r="HW177" s="410"/>
      <c r="HX177" s="410"/>
      <c r="HY177" s="410"/>
      <c r="HZ177" s="410"/>
      <c r="IA177" s="410"/>
      <c r="IB177" s="410"/>
      <c r="IC177" s="410"/>
      <c r="ID177" s="410"/>
      <c r="IE177" s="410"/>
      <c r="IF177" s="410"/>
      <c r="IG177" s="410"/>
      <c r="IH177" s="410"/>
      <c r="II177" s="410"/>
      <c r="IJ177" s="410"/>
      <c r="IK177" s="410"/>
      <c r="IL177" s="410"/>
      <c r="IM177" s="410"/>
      <c r="IN177" s="410"/>
      <c r="IO177" s="410"/>
      <c r="IP177" s="410"/>
      <c r="IQ177" s="410"/>
      <c r="IR177" s="410"/>
      <c r="IS177" s="410"/>
      <c r="IT177" s="410"/>
      <c r="IU177" s="410"/>
      <c r="IV177" s="410"/>
    </row>
    <row r="178" spans="1:256" s="2" customFormat="1" ht="12.75" hidden="1" customHeight="1" outlineLevel="2">
      <c r="A178" s="14"/>
      <c r="B178" s="14"/>
      <c r="C178" s="27"/>
      <c r="D178" s="413"/>
      <c r="E178" s="262">
        <v>10</v>
      </c>
      <c r="F178" s="372"/>
      <c r="G178" s="269"/>
      <c r="H178" s="271"/>
      <c r="I178" s="271"/>
      <c r="J178" s="271"/>
      <c r="K178" s="271"/>
      <c r="L178" s="271"/>
      <c r="M178" s="271"/>
      <c r="N178" s="271"/>
      <c r="O178" s="271"/>
      <c r="P178" s="270"/>
      <c r="Q178" s="155">
        <f>IF(A8stdlife="n/a","n/a",IF(Q$3&gt;(A8stdlife+$E178),(Input!$P$218*(1+rvanilla)^0.5)-SUM($P178:P178),(Input!$P$218*(1+rvanilla)^0.5)/A8stdlife))</f>
        <v>0</v>
      </c>
      <c r="R178" s="155">
        <f>IF(A8stdlife="n/a","n/a",IF(R$3&gt;(A8stdlife+$E178),(Input!$P$218*(1+rvanilla)^0.5)-SUM($P178:Q178),(Input!$P$218*(1+rvanilla)^0.5)/A8stdlife))</f>
        <v>0</v>
      </c>
      <c r="S178" s="155">
        <f>IF(A8stdlife="n/a","n/a",IF(S$3&gt;(A8stdlife+$E178),(Input!$P$218*(1+rvanilla)^0.5)-SUM($P178:R178),(Input!$P$218*(1+rvanilla)^0.5)/A8stdlife))</f>
        <v>0</v>
      </c>
      <c r="T178" s="155">
        <f>IF(A8stdlife="n/a","n/a",IF(T$3&gt;(A8stdlife+$E178),(Input!$P$218*(1+rvanilla)^0.5)-SUM($P178:S178),(Input!$P$218*(1+rvanilla)^0.5)/A8stdlife))</f>
        <v>0</v>
      </c>
      <c r="U178" s="155">
        <f>IF(A8stdlife="n/a","n/a",IF(U$3&gt;(A8stdlife+$E178),(Input!$P$218*(1+rvanilla)^0.5)-SUM($P178:T178),(Input!$P$218*(1+rvanilla)^0.5)/A8stdlife))</f>
        <v>0</v>
      </c>
      <c r="V178" s="155">
        <f>IF(A8stdlife="n/a","n/a",IF(V$3&gt;(A8stdlife+$E178),(Input!$P$218*(1+rvanilla)^0.5)-SUM($P178:U178),(Input!$P$218*(1+rvanilla)^0.5)/A8stdlife))</f>
        <v>0</v>
      </c>
      <c r="W178" s="155">
        <f>IF(A8stdlife="n/a","n/a",IF(W$3&gt;(A8stdlife+$E178),(Input!$P$218*(1+rvanilla)^0.5)-SUM($P178:V178),(Input!$P$218*(1+rvanilla)^0.5)/A8stdlife))</f>
        <v>0</v>
      </c>
      <c r="X178" s="155">
        <f>IF(A8stdlife="n/a","n/a",IF(X$3&gt;(A8stdlife+$E178),(Input!$P$218*(1+rvanilla)^0.5)-SUM($P178:W178),(Input!$P$218*(1+rvanilla)^0.5)/A8stdlife))</f>
        <v>0</v>
      </c>
      <c r="Y178" s="155">
        <f>IF(A8stdlife="n/a","n/a",IF(Y$3&gt;(A8stdlife+$E178),(Input!$P$218*(1+rvanilla)^0.5)-SUM($P178:X178),(Input!$P$218*(1+rvanilla)^0.5)/A8stdlife))</f>
        <v>0</v>
      </c>
      <c r="Z178" s="155">
        <f>IF(A8stdlife="n/a","n/a",IF(Z$3&gt;(A8stdlife+$E178),(Input!$P$218*(1+rvanilla)^0.5)-SUM($P178:Y178),(Input!$P$218*(1+rvanilla)^0.5)/A8stdlife))</f>
        <v>0</v>
      </c>
      <c r="AA178" s="155">
        <f>IF(A8stdlife="n/a","n/a",IF(AA$3&gt;(A8stdlife+$E178),(Input!$P$218*(1+rvanilla)^0.5)-SUM($P178:Z178),(Input!$P$218*(1+rvanilla)^0.5)/A8stdlife))</f>
        <v>0</v>
      </c>
      <c r="AB178" s="155">
        <f>IF(A8stdlife="n/a","n/a",IF(AB$3&gt;(A8stdlife+$E178),(Input!$P$218*(1+rvanilla)^0.5)-SUM($P178:AA178),(Input!$P$218*(1+rvanilla)^0.5)/A8stdlife))</f>
        <v>0</v>
      </c>
      <c r="AC178" s="155">
        <f>IF(A8stdlife="n/a","n/a",IF(AC$3&gt;(A8stdlife+$E178),(Input!$P$218*(1+rvanilla)^0.5)-SUM($P178:AB178),(Input!$P$218*(1+rvanilla)^0.5)/A8stdlife))</f>
        <v>0</v>
      </c>
      <c r="AD178" s="155">
        <f>IF(A8stdlife="n/a","n/a",IF(AD$3&gt;(A8stdlife+$E178),(Input!$P$218*(1+rvanilla)^0.5)-SUM($P178:AC178),(Input!$P$218*(1+rvanilla)^0.5)/A8stdlife))</f>
        <v>0</v>
      </c>
      <c r="AE178" s="155">
        <f>IF(A8stdlife="n/a","n/a",IF(AE$3&gt;(A8stdlife+$E178),(Input!$P$218*(1+rvanilla)^0.5)-SUM($P178:AD178),(Input!$P$218*(1+rvanilla)^0.5)/A8stdlife))</f>
        <v>0</v>
      </c>
      <c r="AF178" s="155">
        <f>IF(A8stdlife="n/a","n/a",IF(AF$3&gt;(A8stdlife+$E178),(Input!$P$218*(1+rvanilla)^0.5)-SUM($P178:AE178),(Input!$P$218*(1+rvanilla)^0.5)/A8stdlife))</f>
        <v>0</v>
      </c>
      <c r="AG178" s="155">
        <f>IF(A8stdlife="n/a","n/a",IF(AG$3&gt;(A8stdlife+$E178),(Input!$P$218*(1+rvanilla)^0.5)-SUM($P178:AF178),(Input!$P$218*(1+rvanilla)^0.5)/A8stdlife))</f>
        <v>0</v>
      </c>
      <c r="AH178" s="155">
        <f>IF(A8stdlife="n/a","n/a",IF(AH$3&gt;(A8stdlife+$E178),(Input!$P$218*(1+rvanilla)^0.5)-SUM($P178:AG178),(Input!$P$218*(1+rvanilla)^0.5)/A8stdlife))</f>
        <v>0</v>
      </c>
      <c r="AI178" s="155">
        <f>IF(A8stdlife="n/a","n/a",IF(AI$3&gt;(A8stdlife+$E178),(Input!$P$218*(1+rvanilla)^0.5)-SUM($P178:AH178),(Input!$P$218*(1+rvanilla)^0.5)/A8stdlife))</f>
        <v>0</v>
      </c>
      <c r="AJ178" s="155">
        <f>IF(A8stdlife="n/a","n/a",IF(AJ$3&gt;(A8stdlife+$E178),(Input!$P$218*(1+rvanilla)^0.5)-SUM($P178:AI178),(Input!$P$218*(1+rvanilla)^0.5)/A8stdlife))</f>
        <v>0</v>
      </c>
      <c r="AK178" s="155">
        <f>IF(A8stdlife="n/a","n/a",IF(AK$3&gt;(A8stdlife+$E178),(Input!$P$218*(1+rvanilla)^0.5)-SUM($P178:AJ178),(Input!$P$218*(1+rvanilla)^0.5)/A8stdlife))</f>
        <v>0</v>
      </c>
      <c r="AL178" s="155">
        <f>IF(A8stdlife="n/a","n/a",IF(AL$3&gt;(A8stdlife+$E178),(Input!$P$218*(1+rvanilla)^0.5)-SUM($P178:AK178),(Input!$P$218*(1+rvanilla)^0.5)/A8stdlife))</f>
        <v>0</v>
      </c>
      <c r="AM178" s="155">
        <f>IF(A8stdlife="n/a","n/a",IF(AM$3&gt;(A8stdlife+$E178),(Input!$P$218*(1+rvanilla)^0.5)-SUM($P178:AL178),(Input!$P$218*(1+rvanilla)^0.5)/A8stdlife))</f>
        <v>0</v>
      </c>
      <c r="AN178" s="155">
        <f>IF(A8stdlife="n/a","n/a",IF(AN$3&gt;(A8stdlife+$E178),(Input!$P$218*(1+rvanilla)^0.5)-SUM($P178:AM178),(Input!$P$218*(1+rvanilla)^0.5)/A8stdlife))</f>
        <v>0</v>
      </c>
      <c r="AO178" s="155">
        <f>IF(A8stdlife="n/a","n/a",IF(AO$3&gt;(A8stdlife+$E178),(Input!$P$218*(1+rvanilla)^0.5)-SUM($P178:AN178),(Input!$P$218*(1+rvanilla)^0.5)/A8stdlife))</f>
        <v>0</v>
      </c>
      <c r="AP178" s="155">
        <f>IF(A8stdlife="n/a","n/a",IF(AP$3&gt;(A8stdlife+$E178),(Input!$P$218*(1+rvanilla)^0.5)-SUM($P178:AO178),(Input!$P$218*(1+rvanilla)^0.5)/A8stdlife))</f>
        <v>0</v>
      </c>
      <c r="AQ178" s="155">
        <f>IF(A8stdlife="n/a","n/a",IF(AQ$3&gt;(A8stdlife+$E178),(Input!$P$218*(1+rvanilla)^0.5)-SUM($P178:AP178),(Input!$P$218*(1+rvanilla)^0.5)/A8stdlife))</f>
        <v>0</v>
      </c>
      <c r="AR178" s="155">
        <f>IF(A8stdlife="n/a","n/a",IF(AR$3&gt;(A8stdlife+$E178),(Input!$P$218*(1+rvanilla)^0.5)-SUM($P178:AQ178),(Input!$P$218*(1+rvanilla)^0.5)/A8stdlife))</f>
        <v>0</v>
      </c>
      <c r="AS178" s="155">
        <f>IF(A8stdlife="n/a","n/a",IF(AS$3&gt;(A8stdlife+$E178),(Input!$P$218*(1+rvanilla)^0.5)-SUM($P178:AR178),(Input!$P$218*(1+rvanilla)^0.5)/A8stdlife))</f>
        <v>0</v>
      </c>
      <c r="AT178" s="155">
        <f>IF(A8stdlife="n/a","n/a",IF(AT$3&gt;(A8stdlife+$E178),(Input!$P$218*(1+rvanilla)^0.5)-SUM($P178:AS178),(Input!$P$218*(1+rvanilla)^0.5)/A8stdlife))</f>
        <v>0</v>
      </c>
      <c r="AU178" s="155">
        <f>IF(A8stdlife="n/a","n/a",IF(AU$3&gt;(A8stdlife+$E178),(Input!$P$218*(1+rvanilla)^0.5)-SUM($P178:AT178),(Input!$P$218*(1+rvanilla)^0.5)/A8stdlife))</f>
        <v>0</v>
      </c>
      <c r="AV178" s="155">
        <f>IF(A8stdlife="n/a","n/a",IF(AV$3&gt;(A8stdlife+$E178),(Input!$P$218*(1+rvanilla)^0.5)-SUM($P178:AU178),(Input!$P$218*(1+rvanilla)^0.5)/A8stdlife))</f>
        <v>0</v>
      </c>
      <c r="AW178" s="155">
        <f>IF(A8stdlife="n/a","n/a",IF(AW$3&gt;(A8stdlife+$E178),(Input!$P$218*(1+rvanilla)^0.5)-SUM($P178:AV178),(Input!$P$218*(1+rvanilla)^0.5)/A8stdlife))</f>
        <v>0</v>
      </c>
      <c r="AX178" s="155">
        <f>IF(A8stdlife="n/a","n/a",IF(AX$3&gt;(A8stdlife+$E178),(Input!$P$218*(1+rvanilla)^0.5)-SUM($P178:AW178),(Input!$P$218*(1+rvanilla)^0.5)/A8stdlife))</f>
        <v>0</v>
      </c>
      <c r="AY178" s="155">
        <f>IF(A8stdlife="n/a","n/a",IF(AY$3&gt;(A8stdlife+$E178),(Input!$P$218*(1+rvanilla)^0.5)-SUM($P178:AX178),(Input!$P$218*(1+rvanilla)^0.5)/A8stdlife))</f>
        <v>0</v>
      </c>
      <c r="AZ178" s="155">
        <f>IF(A8stdlife="n/a","n/a",IF(AZ$3&gt;(A8stdlife+$E178),(Input!$P$218*(1+rvanilla)^0.5)-SUM($P178:AY178),(Input!$P$218*(1+rvanilla)^0.5)/A8stdlife))</f>
        <v>0</v>
      </c>
      <c r="BA178" s="155">
        <f>IF(A8stdlife="n/a","n/a",IF(BA$3&gt;(A8stdlife+$E178),(Input!$P$218*(1+rvanilla)^0.5)-SUM($P178:AZ178),(Input!$P$218*(1+rvanilla)^0.5)/A8stdlife))</f>
        <v>0</v>
      </c>
      <c r="BB178" s="155">
        <f>IF(A8stdlife="n/a","n/a",IF(BB$3&gt;(A8stdlife+$E178),(Input!$P$218*(1+rvanilla)^0.5)-SUM($P178:BA178),(Input!$P$218*(1+rvanilla)^0.5)/A8stdlife))</f>
        <v>0</v>
      </c>
      <c r="BC178" s="155">
        <f>IF(A8stdlife="n/a","n/a",IF(BC$3&gt;(A8stdlife+$E178),(Input!$P$218*(1+rvanilla)^0.5)-SUM($P178:BB178),(Input!$P$218*(1+rvanilla)^0.5)/A8stdlife))</f>
        <v>0</v>
      </c>
      <c r="BD178" s="155">
        <f>IF(A8stdlife="n/a","n/a",IF(BD$3&gt;(A8stdlife+$E178),(Input!$P$218*(1+rvanilla)^0.5)-SUM($P178:BC178),(Input!$P$218*(1+rvanilla)^0.5)/A8stdlife))</f>
        <v>0</v>
      </c>
      <c r="BE178" s="155">
        <f>IF(A8stdlife="n/a","n/a",IF(BE$3&gt;(A8stdlife+$E178),(Input!$P$218*(1+rvanilla)^0.5)-SUM($P178:BD178),(Input!$P$218*(1+rvanilla)^0.5)/A8stdlife))</f>
        <v>0</v>
      </c>
      <c r="BF178" s="155">
        <f>IF(A8stdlife="n/a","n/a",IF(BF$3&gt;(A8stdlife+$E178),(Input!$P$218*(1+rvanilla)^0.5)-SUM($P178:BE178),(Input!$P$218*(1+rvanilla)^0.5)/A8stdlife))</f>
        <v>0</v>
      </c>
      <c r="BG178" s="155">
        <f>IF(A8stdlife="n/a","n/a",IF(BG$3&gt;(A8stdlife+$E178),(Input!$P$218*(1+rvanilla)^0.5)-SUM($P178:BF178),(Input!$P$218*(1+rvanilla)^0.5)/A8stdlife))</f>
        <v>0</v>
      </c>
      <c r="BH178" s="155">
        <f>IF(A8stdlife="n/a","n/a",IF(BH$3&gt;(A8stdlife+$E178),(Input!$P$218*(1+rvanilla)^0.5)-SUM($P178:BG178),(Input!$P$218*(1+rvanilla)^0.5)/A8stdlife))</f>
        <v>0</v>
      </c>
      <c r="BI178" s="155">
        <f>IF(A8stdlife="n/a","n/a",IF(BI$3&gt;(A8stdlife+$E178),(Input!$P$218*(1+rvanilla)^0.5)-SUM($P178:BH178),(Input!$P$218*(1+rvanilla)^0.5)/A8stdlife))</f>
        <v>0</v>
      </c>
      <c r="BJ178" s="14"/>
      <c r="BK178" s="14"/>
      <c r="BL178" s="14"/>
      <c r="BM178" s="14"/>
      <c r="BN178" s="14"/>
      <c r="BO178" s="14"/>
      <c r="BP178" s="14"/>
      <c r="BQ178" s="14"/>
      <c r="BR178" s="14"/>
      <c r="BS178" s="14"/>
      <c r="BT178" s="14"/>
      <c r="BU178" s="14"/>
      <c r="BV178" s="14"/>
      <c r="BW178" s="14"/>
      <c r="BX178" s="14"/>
      <c r="BY178" s="14"/>
      <c r="BZ178" s="14"/>
      <c r="CA178" s="410"/>
      <c r="CB178" s="410"/>
      <c r="CC178" s="410"/>
      <c r="CD178" s="410"/>
      <c r="CE178" s="410"/>
      <c r="CF178" s="410"/>
      <c r="CG178" s="410"/>
      <c r="CH178" s="410"/>
      <c r="CI178" s="410"/>
      <c r="CJ178" s="410"/>
      <c r="CK178" s="410"/>
      <c r="CL178" s="410"/>
      <c r="CM178" s="410"/>
      <c r="CN178" s="410"/>
      <c r="CO178" s="410"/>
      <c r="CP178" s="410"/>
      <c r="CQ178" s="410"/>
      <c r="CR178" s="410"/>
      <c r="CS178" s="410"/>
      <c r="CT178" s="410"/>
      <c r="CU178" s="410"/>
      <c r="CV178" s="410"/>
      <c r="CW178" s="410"/>
      <c r="CX178" s="410"/>
      <c r="CY178" s="410"/>
      <c r="CZ178" s="410"/>
      <c r="DA178" s="410"/>
      <c r="DB178" s="410"/>
      <c r="DC178" s="410"/>
      <c r="DD178" s="410"/>
      <c r="DE178" s="410"/>
      <c r="DF178" s="410"/>
      <c r="DG178" s="410"/>
      <c r="DH178" s="410"/>
      <c r="DI178" s="410"/>
      <c r="DJ178" s="410"/>
      <c r="DK178" s="410"/>
      <c r="DL178" s="410"/>
      <c r="DM178" s="410"/>
      <c r="DN178" s="410"/>
      <c r="DO178" s="410"/>
      <c r="DP178" s="410"/>
      <c r="DQ178" s="410"/>
      <c r="DR178" s="410"/>
      <c r="DS178" s="410"/>
      <c r="DT178" s="410"/>
      <c r="DU178" s="410"/>
      <c r="DV178" s="410"/>
      <c r="DW178" s="410"/>
      <c r="DX178" s="410"/>
      <c r="DY178" s="410"/>
      <c r="DZ178" s="410"/>
      <c r="EA178" s="410"/>
      <c r="EB178" s="410"/>
      <c r="EC178" s="410"/>
      <c r="ED178" s="410"/>
      <c r="EE178" s="410"/>
      <c r="EF178" s="410"/>
      <c r="EG178" s="410"/>
      <c r="EH178" s="410"/>
      <c r="EI178" s="410"/>
      <c r="EJ178" s="410"/>
      <c r="EK178" s="410"/>
      <c r="EL178" s="410"/>
      <c r="EM178" s="410"/>
      <c r="EN178" s="410"/>
      <c r="EO178" s="410"/>
      <c r="EP178" s="410"/>
      <c r="EQ178" s="410"/>
      <c r="ER178" s="410"/>
      <c r="ES178" s="410"/>
      <c r="ET178" s="410"/>
      <c r="EU178" s="410"/>
      <c r="EV178" s="410"/>
      <c r="EW178" s="410"/>
      <c r="EX178" s="410"/>
      <c r="EY178" s="410"/>
      <c r="EZ178" s="410"/>
      <c r="FA178" s="410"/>
      <c r="FB178" s="410"/>
      <c r="FC178" s="410"/>
      <c r="FD178" s="410"/>
      <c r="FE178" s="410"/>
      <c r="FF178" s="410"/>
      <c r="FG178" s="410"/>
      <c r="FH178" s="410"/>
      <c r="FI178" s="410"/>
      <c r="FJ178" s="410"/>
      <c r="FK178" s="410"/>
      <c r="FL178" s="410"/>
      <c r="FM178" s="410"/>
      <c r="FN178" s="410"/>
      <c r="FO178" s="410"/>
      <c r="FP178" s="410"/>
      <c r="FQ178" s="410"/>
      <c r="FR178" s="410"/>
      <c r="FS178" s="410"/>
      <c r="FT178" s="410"/>
      <c r="FU178" s="410"/>
      <c r="FV178" s="410"/>
      <c r="FW178" s="410"/>
      <c r="FX178" s="410"/>
      <c r="FY178" s="410"/>
      <c r="FZ178" s="410"/>
      <c r="GA178" s="410"/>
      <c r="GB178" s="410"/>
      <c r="GC178" s="410"/>
      <c r="GD178" s="410"/>
      <c r="GE178" s="410"/>
      <c r="GF178" s="410"/>
      <c r="GG178" s="410"/>
      <c r="GH178" s="410"/>
      <c r="GI178" s="410"/>
      <c r="GJ178" s="410"/>
      <c r="GK178" s="410"/>
      <c r="GL178" s="410"/>
      <c r="GM178" s="410"/>
      <c r="GN178" s="410"/>
      <c r="GO178" s="410"/>
      <c r="GP178" s="410"/>
      <c r="GQ178" s="410"/>
      <c r="GR178" s="410"/>
      <c r="GS178" s="410"/>
      <c r="GT178" s="410"/>
      <c r="GU178" s="410"/>
      <c r="GV178" s="410"/>
      <c r="GW178" s="410"/>
      <c r="GX178" s="410"/>
      <c r="GY178" s="410"/>
      <c r="GZ178" s="410"/>
      <c r="HA178" s="410"/>
      <c r="HB178" s="410"/>
      <c r="HC178" s="410"/>
      <c r="HD178" s="410"/>
      <c r="HE178" s="410"/>
      <c r="HF178" s="410"/>
      <c r="HG178" s="410"/>
      <c r="HH178" s="410"/>
      <c r="HI178" s="410"/>
      <c r="HJ178" s="410"/>
      <c r="HK178" s="410"/>
      <c r="HL178" s="410"/>
      <c r="HM178" s="410"/>
      <c r="HN178" s="410"/>
      <c r="HO178" s="410"/>
      <c r="HP178" s="410"/>
      <c r="HQ178" s="410"/>
      <c r="HR178" s="410"/>
      <c r="HS178" s="410"/>
      <c r="HT178" s="410"/>
      <c r="HU178" s="410"/>
      <c r="HV178" s="410"/>
      <c r="HW178" s="410"/>
      <c r="HX178" s="410"/>
      <c r="HY178" s="410"/>
      <c r="HZ178" s="410"/>
      <c r="IA178" s="410"/>
      <c r="IB178" s="410"/>
      <c r="IC178" s="410"/>
      <c r="ID178" s="410"/>
      <c r="IE178" s="410"/>
      <c r="IF178" s="410"/>
      <c r="IG178" s="410"/>
      <c r="IH178" s="410"/>
      <c r="II178" s="410"/>
      <c r="IJ178" s="410"/>
      <c r="IK178" s="410"/>
      <c r="IL178" s="410"/>
      <c r="IM178" s="410"/>
      <c r="IN178" s="410"/>
      <c r="IO178" s="410"/>
      <c r="IP178" s="410"/>
      <c r="IQ178" s="410"/>
      <c r="IR178" s="410"/>
      <c r="IS178" s="410"/>
      <c r="IT178" s="410"/>
      <c r="IU178" s="410"/>
      <c r="IV178" s="410"/>
    </row>
    <row r="179" spans="1:256" s="2" customFormat="1" ht="12.75" hidden="1" customHeight="1" outlineLevel="1" collapsed="1">
      <c r="A179" s="14"/>
      <c r="B179" s="14"/>
      <c r="C179" s="324" t="str">
        <f>Asset8</f>
        <v>Network Switching Centres</v>
      </c>
      <c r="D179" s="14"/>
      <c r="E179" s="14"/>
      <c r="F179" s="366"/>
      <c r="G179" s="365">
        <f t="shared" ref="G179:AL179" si="33">SUM(G167:G178)</f>
        <v>1.9158504772004241</v>
      </c>
      <c r="H179" s="365">
        <f t="shared" si="33"/>
        <v>2.0080881157557742</v>
      </c>
      <c r="I179" s="365">
        <f t="shared" si="33"/>
        <v>2.2122439577338526</v>
      </c>
      <c r="J179" s="365">
        <f t="shared" si="33"/>
        <v>2.7621107276352062</v>
      </c>
      <c r="K179" s="365">
        <f t="shared" si="33"/>
        <v>4.6176624804802229</v>
      </c>
      <c r="L179" s="365">
        <f t="shared" si="33"/>
        <v>8.6624899575156604</v>
      </c>
      <c r="M179" s="365">
        <f t="shared" si="33"/>
        <v>8.6624899575156604</v>
      </c>
      <c r="N179" s="365">
        <f t="shared" si="33"/>
        <v>8.6624899575156604</v>
      </c>
      <c r="O179" s="365">
        <f t="shared" si="33"/>
        <v>8.6624899575156604</v>
      </c>
      <c r="P179" s="365">
        <f t="shared" si="33"/>
        <v>7.5704551855114186</v>
      </c>
      <c r="Q179" s="365">
        <f t="shared" si="33"/>
        <v>6.7466394803152365</v>
      </c>
      <c r="R179" s="365">
        <f t="shared" si="33"/>
        <v>6.7466394803152365</v>
      </c>
      <c r="S179" s="365">
        <f t="shared" si="33"/>
        <v>6.7466394803152365</v>
      </c>
      <c r="T179" s="365">
        <f t="shared" si="33"/>
        <v>6.6544018417598858</v>
      </c>
      <c r="U179" s="365">
        <f t="shared" si="33"/>
        <v>6.4502459997818082</v>
      </c>
      <c r="V179" s="365">
        <f t="shared" si="33"/>
        <v>5.900379229880456</v>
      </c>
      <c r="W179" s="365">
        <f t="shared" si="33"/>
        <v>4.0448274770354375</v>
      </c>
      <c r="X179" s="365">
        <f t="shared" si="33"/>
        <v>-7.1054273576010019E-15</v>
      </c>
      <c r="Y179" s="365">
        <f t="shared" si="33"/>
        <v>0</v>
      </c>
      <c r="Z179" s="365">
        <f t="shared" si="33"/>
        <v>0</v>
      </c>
      <c r="AA179" s="365">
        <f t="shared" si="33"/>
        <v>0</v>
      </c>
      <c r="AB179" s="365">
        <f t="shared" si="33"/>
        <v>0</v>
      </c>
      <c r="AC179" s="365">
        <f t="shared" si="33"/>
        <v>0</v>
      </c>
      <c r="AD179" s="365">
        <f t="shared" si="33"/>
        <v>0</v>
      </c>
      <c r="AE179" s="365">
        <f t="shared" si="33"/>
        <v>0</v>
      </c>
      <c r="AF179" s="365">
        <f t="shared" si="33"/>
        <v>0</v>
      </c>
      <c r="AG179" s="365">
        <f t="shared" si="33"/>
        <v>0</v>
      </c>
      <c r="AH179" s="365">
        <f t="shared" si="33"/>
        <v>0</v>
      </c>
      <c r="AI179" s="365">
        <f t="shared" si="33"/>
        <v>0</v>
      </c>
      <c r="AJ179" s="365">
        <f t="shared" si="33"/>
        <v>0</v>
      </c>
      <c r="AK179" s="365">
        <f t="shared" si="33"/>
        <v>0</v>
      </c>
      <c r="AL179" s="365">
        <f t="shared" si="33"/>
        <v>0</v>
      </c>
      <c r="AM179" s="365">
        <f t="shared" ref="AM179:BI179" si="34">SUM(AM167:AM178)</f>
        <v>0</v>
      </c>
      <c r="AN179" s="365">
        <f t="shared" si="34"/>
        <v>0</v>
      </c>
      <c r="AO179" s="365">
        <f t="shared" si="34"/>
        <v>0</v>
      </c>
      <c r="AP179" s="365">
        <f t="shared" si="34"/>
        <v>0</v>
      </c>
      <c r="AQ179" s="365">
        <f t="shared" si="34"/>
        <v>0</v>
      </c>
      <c r="AR179" s="365">
        <f t="shared" si="34"/>
        <v>0</v>
      </c>
      <c r="AS179" s="365">
        <f t="shared" si="34"/>
        <v>0</v>
      </c>
      <c r="AT179" s="365">
        <f t="shared" si="34"/>
        <v>0</v>
      </c>
      <c r="AU179" s="365">
        <f t="shared" si="34"/>
        <v>0</v>
      </c>
      <c r="AV179" s="365">
        <f t="shared" si="34"/>
        <v>0</v>
      </c>
      <c r="AW179" s="365">
        <f t="shared" si="34"/>
        <v>0</v>
      </c>
      <c r="AX179" s="365">
        <f t="shared" si="34"/>
        <v>0</v>
      </c>
      <c r="AY179" s="365">
        <f t="shared" si="34"/>
        <v>0</v>
      </c>
      <c r="AZ179" s="365">
        <f t="shared" si="34"/>
        <v>0</v>
      </c>
      <c r="BA179" s="365">
        <f t="shared" si="34"/>
        <v>0</v>
      </c>
      <c r="BB179" s="365">
        <f t="shared" si="34"/>
        <v>0</v>
      </c>
      <c r="BC179" s="365">
        <f t="shared" si="34"/>
        <v>0</v>
      </c>
      <c r="BD179" s="365">
        <f t="shared" si="34"/>
        <v>0</v>
      </c>
      <c r="BE179" s="365">
        <f t="shared" si="34"/>
        <v>0</v>
      </c>
      <c r="BF179" s="365">
        <f t="shared" si="34"/>
        <v>0</v>
      </c>
      <c r="BG179" s="365">
        <f t="shared" si="34"/>
        <v>0</v>
      </c>
      <c r="BH179" s="365">
        <f t="shared" si="34"/>
        <v>0</v>
      </c>
      <c r="BI179" s="365">
        <f t="shared" si="34"/>
        <v>0</v>
      </c>
      <c r="BJ179" s="14"/>
      <c r="BK179" s="14"/>
      <c r="BL179" s="14"/>
      <c r="BM179" s="14"/>
      <c r="BN179" s="14"/>
      <c r="BO179" s="14"/>
      <c r="BP179" s="14"/>
      <c r="BQ179" s="14"/>
      <c r="BR179" s="14"/>
      <c r="BS179" s="14"/>
      <c r="BT179" s="14"/>
      <c r="BU179" s="14"/>
      <c r="BV179" s="14"/>
      <c r="BW179" s="14"/>
      <c r="BX179" s="14"/>
      <c r="BY179" s="14"/>
      <c r="BZ179" s="14"/>
      <c r="CA179" s="410"/>
      <c r="CB179" s="410"/>
      <c r="CC179" s="410"/>
      <c r="CD179" s="410"/>
      <c r="CE179" s="410"/>
      <c r="CF179" s="410"/>
      <c r="CG179" s="410"/>
      <c r="CH179" s="410"/>
      <c r="CI179" s="410"/>
      <c r="CJ179" s="410"/>
      <c r="CK179" s="410"/>
      <c r="CL179" s="410"/>
      <c r="CM179" s="410"/>
      <c r="CN179" s="410"/>
      <c r="CO179" s="410"/>
      <c r="CP179" s="410"/>
      <c r="CQ179" s="410"/>
      <c r="CR179" s="410"/>
      <c r="CS179" s="410"/>
      <c r="CT179" s="410"/>
      <c r="CU179" s="410"/>
      <c r="CV179" s="410"/>
      <c r="CW179" s="410"/>
      <c r="CX179" s="410"/>
      <c r="CY179" s="410"/>
      <c r="CZ179" s="410"/>
      <c r="DA179" s="410"/>
      <c r="DB179" s="410"/>
      <c r="DC179" s="410"/>
      <c r="DD179" s="410"/>
      <c r="DE179" s="410"/>
      <c r="DF179" s="410"/>
      <c r="DG179" s="410"/>
      <c r="DH179" s="410"/>
      <c r="DI179" s="410"/>
      <c r="DJ179" s="410"/>
      <c r="DK179" s="410"/>
      <c r="DL179" s="410"/>
      <c r="DM179" s="410"/>
      <c r="DN179" s="410"/>
      <c r="DO179" s="410"/>
      <c r="DP179" s="410"/>
      <c r="DQ179" s="410"/>
      <c r="DR179" s="410"/>
      <c r="DS179" s="410"/>
      <c r="DT179" s="410"/>
      <c r="DU179" s="410"/>
      <c r="DV179" s="410"/>
      <c r="DW179" s="410"/>
      <c r="DX179" s="410"/>
      <c r="DY179" s="410"/>
      <c r="DZ179" s="410"/>
      <c r="EA179" s="410"/>
      <c r="EB179" s="410"/>
      <c r="EC179" s="410"/>
      <c r="ED179" s="410"/>
      <c r="EE179" s="410"/>
      <c r="EF179" s="410"/>
      <c r="EG179" s="410"/>
      <c r="EH179" s="410"/>
      <c r="EI179" s="410"/>
      <c r="EJ179" s="410"/>
      <c r="EK179" s="410"/>
      <c r="EL179" s="410"/>
      <c r="EM179" s="410"/>
      <c r="EN179" s="410"/>
      <c r="EO179" s="410"/>
      <c r="EP179" s="410"/>
      <c r="EQ179" s="410"/>
      <c r="ER179" s="410"/>
      <c r="ES179" s="410"/>
      <c r="ET179" s="410"/>
      <c r="EU179" s="410"/>
      <c r="EV179" s="410"/>
      <c r="EW179" s="410"/>
      <c r="EX179" s="410"/>
      <c r="EY179" s="410"/>
      <c r="EZ179" s="410"/>
      <c r="FA179" s="410"/>
      <c r="FB179" s="410"/>
      <c r="FC179" s="410"/>
      <c r="FD179" s="410"/>
      <c r="FE179" s="410"/>
      <c r="FF179" s="410"/>
      <c r="FG179" s="410"/>
      <c r="FH179" s="410"/>
      <c r="FI179" s="410"/>
      <c r="FJ179" s="410"/>
      <c r="FK179" s="410"/>
      <c r="FL179" s="410"/>
      <c r="FM179" s="410"/>
      <c r="FN179" s="410"/>
      <c r="FO179" s="410"/>
      <c r="FP179" s="410"/>
      <c r="FQ179" s="410"/>
      <c r="FR179" s="410"/>
      <c r="FS179" s="410"/>
      <c r="FT179" s="410"/>
      <c r="FU179" s="410"/>
      <c r="FV179" s="410"/>
      <c r="FW179" s="410"/>
      <c r="FX179" s="410"/>
      <c r="FY179" s="410"/>
      <c r="FZ179" s="410"/>
      <c r="GA179" s="410"/>
      <c r="GB179" s="410"/>
      <c r="GC179" s="410"/>
      <c r="GD179" s="410"/>
      <c r="GE179" s="410"/>
      <c r="GF179" s="410"/>
      <c r="GG179" s="410"/>
      <c r="GH179" s="410"/>
      <c r="GI179" s="410"/>
      <c r="GJ179" s="410"/>
      <c r="GK179" s="410"/>
      <c r="GL179" s="410"/>
      <c r="GM179" s="410"/>
      <c r="GN179" s="410"/>
      <c r="GO179" s="410"/>
      <c r="GP179" s="410"/>
      <c r="GQ179" s="410"/>
      <c r="GR179" s="410"/>
      <c r="GS179" s="410"/>
      <c r="GT179" s="410"/>
      <c r="GU179" s="410"/>
      <c r="GV179" s="410"/>
      <c r="GW179" s="410"/>
      <c r="GX179" s="410"/>
      <c r="GY179" s="410"/>
      <c r="GZ179" s="410"/>
      <c r="HA179" s="410"/>
      <c r="HB179" s="410"/>
      <c r="HC179" s="410"/>
      <c r="HD179" s="410"/>
      <c r="HE179" s="410"/>
      <c r="HF179" s="410"/>
      <c r="HG179" s="410"/>
      <c r="HH179" s="410"/>
      <c r="HI179" s="410"/>
      <c r="HJ179" s="410"/>
      <c r="HK179" s="410"/>
      <c r="HL179" s="410"/>
      <c r="HM179" s="410"/>
      <c r="HN179" s="410"/>
      <c r="HO179" s="410"/>
      <c r="HP179" s="410"/>
      <c r="HQ179" s="410"/>
      <c r="HR179" s="410"/>
      <c r="HS179" s="410"/>
      <c r="HT179" s="410"/>
      <c r="HU179" s="410"/>
      <c r="HV179" s="410"/>
      <c r="HW179" s="410"/>
      <c r="HX179" s="410"/>
      <c r="HY179" s="410"/>
      <c r="HZ179" s="410"/>
      <c r="IA179" s="410"/>
      <c r="IB179" s="410"/>
      <c r="IC179" s="410"/>
      <c r="ID179" s="410"/>
      <c r="IE179" s="410"/>
      <c r="IF179" s="410"/>
      <c r="IG179" s="410"/>
      <c r="IH179" s="410"/>
      <c r="II179" s="410"/>
      <c r="IJ179" s="410"/>
      <c r="IK179" s="410"/>
      <c r="IL179" s="410"/>
      <c r="IM179" s="410"/>
      <c r="IN179" s="410"/>
      <c r="IO179" s="410"/>
      <c r="IP179" s="410"/>
      <c r="IQ179" s="410"/>
      <c r="IR179" s="410"/>
      <c r="IS179" s="410"/>
      <c r="IT179" s="410"/>
      <c r="IU179" s="410"/>
      <c r="IV179" s="410"/>
    </row>
    <row r="180" spans="1:256" s="2" customFormat="1" ht="12.75" hidden="1" customHeight="1" outlineLevel="2">
      <c r="A180" s="14"/>
      <c r="B180" s="325" t="str">
        <f>C192</f>
        <v>Land</v>
      </c>
      <c r="C180" s="32"/>
      <c r="D180" s="33" t="s">
        <v>65</v>
      </c>
      <c r="E180" s="32"/>
      <c r="F180" s="371"/>
      <c r="G180" s="154" t="str">
        <f>IF(G$3&gt;A9remlife,A9acvalue-SUM($F180:F180),IF(A9remlife="N/A","n/a",A9acvalue/A9remlife))</f>
        <v>n/a</v>
      </c>
      <c r="H180" s="154" t="str">
        <f>IF(H$3&gt;A9remlife,A9acvalue-SUM($F180:G180),IF(A9remlife="N/A","n/a",A9acvalue/A9remlife))</f>
        <v>n/a</v>
      </c>
      <c r="I180" s="154" t="str">
        <f>IF(I$3&gt;A9remlife,A9acvalue-SUM($F180:H180),IF(A9remlife="N/A","n/a",A9acvalue/A9remlife))</f>
        <v>n/a</v>
      </c>
      <c r="J180" s="154" t="str">
        <f>IF(J$3&gt;A9remlife,A9acvalue-SUM($F180:I180),IF(A9remlife="N/A","n/a",A9acvalue/A9remlife))</f>
        <v>n/a</v>
      </c>
      <c r="K180" s="154" t="str">
        <f>IF(K$3&gt;A9remlife,A9acvalue-SUM($F180:J180),IF(A9remlife="N/A","n/a",A9acvalue/A9remlife))</f>
        <v>n/a</v>
      </c>
      <c r="L180" s="154" t="str">
        <f>IF(L$3&gt;A9remlife,A9acvalue-SUM($F180:K180),IF(A9remlife="N/A","n/a",A9acvalue/A9remlife))</f>
        <v>n/a</v>
      </c>
      <c r="M180" s="154" t="str">
        <f>IF(M$3&gt;A9remlife,A9acvalue-SUM($F180:L180),IF(A9remlife="N/A","n/a",A9acvalue/A9remlife))</f>
        <v>n/a</v>
      </c>
      <c r="N180" s="154" t="str">
        <f>IF(N$3&gt;A9remlife,A9acvalue-SUM($F180:M180),IF(A9remlife="N/A","n/a",A9acvalue/A9remlife))</f>
        <v>n/a</v>
      </c>
      <c r="O180" s="154" t="str">
        <f>IF(O$3&gt;A9remlife,A9acvalue-SUM($F180:N180),IF(A9remlife="N/A","n/a",A9acvalue/A9remlife))</f>
        <v>n/a</v>
      </c>
      <c r="P180" s="154" t="str">
        <f>IF(P$3&gt;A9remlife,A9acvalue-SUM($F180:O180),IF(A9remlife="N/A","n/a",A9acvalue/A9remlife))</f>
        <v>n/a</v>
      </c>
      <c r="Q180" s="154" t="str">
        <f>IF(Q$3&gt;A9remlife,A9acvalue-SUM($F180:P180),IF(A9remlife="N/A","n/a",A9acvalue/A9remlife))</f>
        <v>n/a</v>
      </c>
      <c r="R180" s="154" t="str">
        <f>IF(R$3&gt;A9remlife,A9acvalue-SUM($F180:Q180),IF(A9remlife="N/A","n/a",A9acvalue/A9remlife))</f>
        <v>n/a</v>
      </c>
      <c r="S180" s="154" t="str">
        <f>IF(S$3&gt;A9remlife,A9acvalue-SUM($F180:R180),IF(A9remlife="N/A","n/a",A9acvalue/A9remlife))</f>
        <v>n/a</v>
      </c>
      <c r="T180" s="154" t="str">
        <f>IF(T$3&gt;A9remlife,A9acvalue-SUM($F180:S180),IF(A9remlife="N/A","n/a",A9acvalue/A9remlife))</f>
        <v>n/a</v>
      </c>
      <c r="U180" s="154" t="str">
        <f>IF(U$3&gt;A9remlife,A9acvalue-SUM($F180:T180),IF(A9remlife="N/A","n/a",A9acvalue/A9remlife))</f>
        <v>n/a</v>
      </c>
      <c r="V180" s="154" t="str">
        <f>IF(V$3&gt;A9remlife,A9acvalue-SUM($F180:U180),IF(A9remlife="N/A","n/a",A9acvalue/A9remlife))</f>
        <v>n/a</v>
      </c>
      <c r="W180" s="154" t="str">
        <f>IF(W$3&gt;A9remlife,A9acvalue-SUM($F180:V180),IF(A9remlife="N/A","n/a",A9acvalue/A9remlife))</f>
        <v>n/a</v>
      </c>
      <c r="X180" s="154" t="str">
        <f>IF(X$3&gt;A9remlife,A9acvalue-SUM($F180:W180),IF(A9remlife="N/A","n/a",A9acvalue/A9remlife))</f>
        <v>n/a</v>
      </c>
      <c r="Y180" s="154" t="str">
        <f>IF(Y$3&gt;A9remlife,A9acvalue-SUM($F180:X180),IF(A9remlife="N/A","n/a",A9acvalue/A9remlife))</f>
        <v>n/a</v>
      </c>
      <c r="Z180" s="154" t="str">
        <f>IF(Z$3&gt;A9remlife,A9acvalue-SUM($F180:Y180),IF(A9remlife="N/A","n/a",A9acvalue/A9remlife))</f>
        <v>n/a</v>
      </c>
      <c r="AA180" s="154" t="str">
        <f>IF(AA$3&gt;A9remlife,A9acvalue-SUM($F180:Z180),IF(A9remlife="N/A","n/a",A9acvalue/A9remlife))</f>
        <v>n/a</v>
      </c>
      <c r="AB180" s="154" t="str">
        <f>IF(AB$3&gt;A9remlife,A9acvalue-SUM($F180:AA180),IF(A9remlife="N/A","n/a",A9acvalue/A9remlife))</f>
        <v>n/a</v>
      </c>
      <c r="AC180" s="154" t="str">
        <f>IF(AC$3&gt;A9remlife,A9acvalue-SUM($F180:AB180),IF(A9remlife="N/A","n/a",A9acvalue/A9remlife))</f>
        <v>n/a</v>
      </c>
      <c r="AD180" s="154" t="str">
        <f>IF(AD$3&gt;A9remlife,A9acvalue-SUM($F180:AC180),IF(A9remlife="N/A","n/a",A9acvalue/A9remlife))</f>
        <v>n/a</v>
      </c>
      <c r="AE180" s="154" t="str">
        <f>IF(AE$3&gt;A9remlife,A9acvalue-SUM($F180:AD180),IF(A9remlife="N/A","n/a",A9acvalue/A9remlife))</f>
        <v>n/a</v>
      </c>
      <c r="AF180" s="154" t="str">
        <f>IF(AF$3&gt;A9remlife,A9acvalue-SUM($F180:AE180),IF(A9remlife="N/A","n/a",A9acvalue/A9remlife))</f>
        <v>n/a</v>
      </c>
      <c r="AG180" s="154" t="str">
        <f>IF(AG$3&gt;A9remlife,A9acvalue-SUM($F180:AF180),IF(A9remlife="N/A","n/a",A9acvalue/A9remlife))</f>
        <v>n/a</v>
      </c>
      <c r="AH180" s="154" t="str">
        <f>IF(AH$3&gt;A9remlife,A9acvalue-SUM($F180:AG180),IF(A9remlife="N/A","n/a",A9acvalue/A9remlife))</f>
        <v>n/a</v>
      </c>
      <c r="AI180" s="154" t="str">
        <f>IF(AI$3&gt;A9remlife,A9acvalue-SUM($F180:AH180),IF(A9remlife="N/A","n/a",A9acvalue/A9remlife))</f>
        <v>n/a</v>
      </c>
      <c r="AJ180" s="154" t="str">
        <f>IF(AJ$3&gt;A9remlife,A9acvalue-SUM($F180:AI180),IF(A9remlife="N/A","n/a",A9acvalue/A9remlife))</f>
        <v>n/a</v>
      </c>
      <c r="AK180" s="154" t="str">
        <f>IF(AK$3&gt;A9remlife,A9acvalue-SUM($F180:AJ180),IF(A9remlife="N/A","n/a",A9acvalue/A9remlife))</f>
        <v>n/a</v>
      </c>
      <c r="AL180" s="154" t="str">
        <f>IF(AL$3&gt;A9remlife,A9acvalue-SUM($F180:AK180),IF(A9remlife="N/A","n/a",A9acvalue/A9remlife))</f>
        <v>n/a</v>
      </c>
      <c r="AM180" s="154" t="str">
        <f>IF(AM$3&gt;A9remlife,A9acvalue-SUM($F180:AL180),IF(A9remlife="N/A","n/a",A9acvalue/A9remlife))</f>
        <v>n/a</v>
      </c>
      <c r="AN180" s="154" t="str">
        <f>IF(AN$3&gt;A9remlife,A9acvalue-SUM($F180:AM180),IF(A9remlife="N/A","n/a",A9acvalue/A9remlife))</f>
        <v>n/a</v>
      </c>
      <c r="AO180" s="154" t="str">
        <f>IF(AO$3&gt;A9remlife,A9acvalue-SUM($F180:AN180),IF(A9remlife="N/A","n/a",A9acvalue/A9remlife))</f>
        <v>n/a</v>
      </c>
      <c r="AP180" s="154" t="str">
        <f>IF(AP$3&gt;A9remlife,A9acvalue-SUM($F180:AO180),IF(A9remlife="N/A","n/a",A9acvalue/A9remlife))</f>
        <v>n/a</v>
      </c>
      <c r="AQ180" s="154" t="str">
        <f>IF(AQ$3&gt;A9remlife,A9acvalue-SUM($F180:AP180),IF(A9remlife="N/A","n/a",A9acvalue/A9remlife))</f>
        <v>n/a</v>
      </c>
      <c r="AR180" s="154" t="str">
        <f>IF(AR$3&gt;A9remlife,A9acvalue-SUM($F180:AQ180),IF(A9remlife="N/A","n/a",A9acvalue/A9remlife))</f>
        <v>n/a</v>
      </c>
      <c r="AS180" s="154" t="str">
        <f>IF(AS$3&gt;A9remlife,A9acvalue-SUM($F180:AR180),IF(A9remlife="N/A","n/a",A9acvalue/A9remlife))</f>
        <v>n/a</v>
      </c>
      <c r="AT180" s="154" t="str">
        <f>IF(AT$3&gt;A9remlife,A9acvalue-SUM($F180:AS180),IF(A9remlife="N/A","n/a",A9acvalue/A9remlife))</f>
        <v>n/a</v>
      </c>
      <c r="AU180" s="154" t="str">
        <f>IF(AU$3&gt;A9remlife,A9acvalue-SUM($F180:AT180),IF(A9remlife="N/A","n/a",A9acvalue/A9remlife))</f>
        <v>n/a</v>
      </c>
      <c r="AV180" s="154" t="str">
        <f>IF(AV$3&gt;A9remlife,A9acvalue-SUM($F180:AU180),IF(A9remlife="N/A","n/a",A9acvalue/A9remlife))</f>
        <v>n/a</v>
      </c>
      <c r="AW180" s="154" t="str">
        <f>IF(AW$3&gt;A9remlife,A9acvalue-SUM($F180:AV180),IF(A9remlife="N/A","n/a",A9acvalue/A9remlife))</f>
        <v>n/a</v>
      </c>
      <c r="AX180" s="154" t="str">
        <f>IF(AX$3&gt;A9remlife,A9acvalue-SUM($F180:AW180),IF(A9remlife="N/A","n/a",A9acvalue/A9remlife))</f>
        <v>n/a</v>
      </c>
      <c r="AY180" s="154" t="str">
        <f>IF(AY$3&gt;A9remlife,A9acvalue-SUM($F180:AX180),IF(A9remlife="N/A","n/a",A9acvalue/A9remlife))</f>
        <v>n/a</v>
      </c>
      <c r="AZ180" s="154" t="str">
        <f>IF(AZ$3&gt;A9remlife,A9acvalue-SUM($F180:AY180),IF(A9remlife="N/A","n/a",A9acvalue/A9remlife))</f>
        <v>n/a</v>
      </c>
      <c r="BA180" s="154" t="str">
        <f>IF(BA$3&gt;A9remlife,A9acvalue-SUM($F180:AZ180),IF(A9remlife="N/A","n/a",A9acvalue/A9remlife))</f>
        <v>n/a</v>
      </c>
      <c r="BB180" s="154" t="str">
        <f>IF(BB$3&gt;A9remlife,A9acvalue-SUM($F180:BA180),IF(A9remlife="N/A","n/a",A9acvalue/A9remlife))</f>
        <v>n/a</v>
      </c>
      <c r="BC180" s="154" t="str">
        <f>IF(BC$3&gt;A9remlife,A9acvalue-SUM($F180:BB180),IF(A9remlife="N/A","n/a",A9acvalue/A9remlife))</f>
        <v>n/a</v>
      </c>
      <c r="BD180" s="154" t="str">
        <f>IF(BD$3&gt;A9remlife,A9acvalue-SUM($F180:BC180),IF(A9remlife="N/A","n/a",A9acvalue/A9remlife))</f>
        <v>n/a</v>
      </c>
      <c r="BE180" s="154" t="str">
        <f>IF(BE$3&gt;A9remlife,A9acvalue-SUM($F180:BD180),IF(A9remlife="N/A","n/a",A9acvalue/A9remlife))</f>
        <v>n/a</v>
      </c>
      <c r="BF180" s="154" t="str">
        <f>IF(BF$3&gt;A9remlife,A9acvalue-SUM($F180:BE180),IF(A9remlife="N/A","n/a",A9acvalue/A9remlife))</f>
        <v>n/a</v>
      </c>
      <c r="BG180" s="154" t="str">
        <f>IF(BG$3&gt;A9remlife,A9acvalue-SUM($F180:BF180),IF(A9remlife="N/A","n/a",A9acvalue/A9remlife))</f>
        <v>n/a</v>
      </c>
      <c r="BH180" s="154" t="str">
        <f>IF(BH$3&gt;A9remlife,A9acvalue-SUM($F180:BG180),IF(A9remlife="N/A","n/a",A9acvalue/A9remlife))</f>
        <v>n/a</v>
      </c>
      <c r="BI180" s="154" t="str">
        <f>IF(BI$3&gt;A9remlife,A9acvalue-SUM($F180:BH180),IF(A9remlife="N/A","n/a",A9acvalue/A9remlife))</f>
        <v>n/a</v>
      </c>
      <c r="BJ180" s="14"/>
      <c r="BK180" s="14"/>
      <c r="BL180" s="14"/>
      <c r="BM180" s="14"/>
      <c r="BN180" s="14"/>
      <c r="BO180" s="14"/>
      <c r="BP180" s="14"/>
      <c r="BQ180" s="14"/>
      <c r="BR180" s="14"/>
      <c r="BS180" s="14"/>
      <c r="BT180" s="14"/>
      <c r="BU180" s="14"/>
      <c r="BV180" s="14"/>
      <c r="BW180" s="14"/>
      <c r="BX180" s="14"/>
      <c r="BY180" s="14"/>
      <c r="BZ180" s="14"/>
      <c r="CA180" s="410"/>
      <c r="CB180" s="410"/>
      <c r="CC180" s="410"/>
      <c r="CD180" s="410"/>
      <c r="CE180" s="410"/>
      <c r="CF180" s="410"/>
      <c r="CG180" s="410"/>
      <c r="CH180" s="410"/>
      <c r="CI180" s="410"/>
      <c r="CJ180" s="410"/>
      <c r="CK180" s="410"/>
      <c r="CL180" s="410"/>
      <c r="CM180" s="410"/>
      <c r="CN180" s="410"/>
      <c r="CO180" s="410"/>
      <c r="CP180" s="410"/>
      <c r="CQ180" s="410"/>
      <c r="CR180" s="410"/>
      <c r="CS180" s="410"/>
      <c r="CT180" s="410"/>
      <c r="CU180" s="410"/>
      <c r="CV180" s="410"/>
      <c r="CW180" s="410"/>
      <c r="CX180" s="410"/>
      <c r="CY180" s="410"/>
      <c r="CZ180" s="410"/>
      <c r="DA180" s="410"/>
      <c r="DB180" s="410"/>
      <c r="DC180" s="410"/>
      <c r="DD180" s="410"/>
      <c r="DE180" s="410"/>
      <c r="DF180" s="410"/>
      <c r="DG180" s="410"/>
      <c r="DH180" s="410"/>
      <c r="DI180" s="410"/>
      <c r="DJ180" s="410"/>
      <c r="DK180" s="410"/>
      <c r="DL180" s="410"/>
      <c r="DM180" s="410"/>
      <c r="DN180" s="410"/>
      <c r="DO180" s="410"/>
      <c r="DP180" s="410"/>
      <c r="DQ180" s="410"/>
      <c r="DR180" s="410"/>
      <c r="DS180" s="410"/>
      <c r="DT180" s="410"/>
      <c r="DU180" s="410"/>
      <c r="DV180" s="410"/>
      <c r="DW180" s="410"/>
      <c r="DX180" s="410"/>
      <c r="DY180" s="410"/>
      <c r="DZ180" s="410"/>
      <c r="EA180" s="410"/>
      <c r="EB180" s="410"/>
      <c r="EC180" s="410"/>
      <c r="ED180" s="410"/>
      <c r="EE180" s="410"/>
      <c r="EF180" s="410"/>
      <c r="EG180" s="410"/>
      <c r="EH180" s="410"/>
      <c r="EI180" s="410"/>
      <c r="EJ180" s="410"/>
      <c r="EK180" s="410"/>
      <c r="EL180" s="410"/>
      <c r="EM180" s="410"/>
      <c r="EN180" s="410"/>
      <c r="EO180" s="410"/>
      <c r="EP180" s="410"/>
      <c r="EQ180" s="410"/>
      <c r="ER180" s="410"/>
      <c r="ES180" s="410"/>
      <c r="ET180" s="410"/>
      <c r="EU180" s="410"/>
      <c r="EV180" s="410"/>
      <c r="EW180" s="410"/>
      <c r="EX180" s="410"/>
      <c r="EY180" s="410"/>
      <c r="EZ180" s="410"/>
      <c r="FA180" s="410"/>
      <c r="FB180" s="410"/>
      <c r="FC180" s="410"/>
      <c r="FD180" s="410"/>
      <c r="FE180" s="410"/>
      <c r="FF180" s="410"/>
      <c r="FG180" s="410"/>
      <c r="FH180" s="410"/>
      <c r="FI180" s="410"/>
      <c r="FJ180" s="410"/>
      <c r="FK180" s="410"/>
      <c r="FL180" s="410"/>
      <c r="FM180" s="410"/>
      <c r="FN180" s="410"/>
      <c r="FO180" s="410"/>
      <c r="FP180" s="410"/>
      <c r="FQ180" s="410"/>
      <c r="FR180" s="410"/>
      <c r="FS180" s="410"/>
      <c r="FT180" s="410"/>
      <c r="FU180" s="410"/>
      <c r="FV180" s="410"/>
      <c r="FW180" s="410"/>
      <c r="FX180" s="410"/>
      <c r="FY180" s="410"/>
      <c r="FZ180" s="410"/>
      <c r="GA180" s="410"/>
      <c r="GB180" s="410"/>
      <c r="GC180" s="410"/>
      <c r="GD180" s="410"/>
      <c r="GE180" s="410"/>
      <c r="GF180" s="410"/>
      <c r="GG180" s="410"/>
      <c r="GH180" s="410"/>
      <c r="GI180" s="410"/>
      <c r="GJ180" s="410"/>
      <c r="GK180" s="410"/>
      <c r="GL180" s="410"/>
      <c r="GM180" s="410"/>
      <c r="GN180" s="410"/>
      <c r="GO180" s="410"/>
      <c r="GP180" s="410"/>
      <c r="GQ180" s="410"/>
      <c r="GR180" s="410"/>
      <c r="GS180" s="410"/>
      <c r="GT180" s="410"/>
      <c r="GU180" s="410"/>
      <c r="GV180" s="410"/>
      <c r="GW180" s="410"/>
      <c r="GX180" s="410"/>
      <c r="GY180" s="410"/>
      <c r="GZ180" s="410"/>
      <c r="HA180" s="410"/>
      <c r="HB180" s="410"/>
      <c r="HC180" s="410"/>
      <c r="HD180" s="410"/>
      <c r="HE180" s="410"/>
      <c r="HF180" s="410"/>
      <c r="HG180" s="410"/>
      <c r="HH180" s="410"/>
      <c r="HI180" s="410"/>
      <c r="HJ180" s="410"/>
      <c r="HK180" s="410"/>
      <c r="HL180" s="410"/>
      <c r="HM180" s="410"/>
      <c r="HN180" s="410"/>
      <c r="HO180" s="410"/>
      <c r="HP180" s="410"/>
      <c r="HQ180" s="410"/>
      <c r="HR180" s="410"/>
      <c r="HS180" s="410"/>
      <c r="HT180" s="410"/>
      <c r="HU180" s="410"/>
      <c r="HV180" s="410"/>
      <c r="HW180" s="410"/>
      <c r="HX180" s="410"/>
      <c r="HY180" s="410"/>
      <c r="HZ180" s="410"/>
      <c r="IA180" s="410"/>
      <c r="IB180" s="410"/>
      <c r="IC180" s="410"/>
      <c r="ID180" s="410"/>
      <c r="IE180" s="410"/>
      <c r="IF180" s="410"/>
      <c r="IG180" s="410"/>
      <c r="IH180" s="410"/>
      <c r="II180" s="410"/>
      <c r="IJ180" s="410"/>
      <c r="IK180" s="410"/>
      <c r="IL180" s="410"/>
      <c r="IM180" s="410"/>
      <c r="IN180" s="410"/>
      <c r="IO180" s="410"/>
      <c r="IP180" s="410"/>
      <c r="IQ180" s="410"/>
      <c r="IR180" s="410"/>
      <c r="IS180" s="410"/>
      <c r="IT180" s="410"/>
      <c r="IU180" s="410"/>
      <c r="IV180" s="410"/>
    </row>
    <row r="181" spans="1:256" s="2" customFormat="1" ht="12.75" hidden="1" customHeight="1" outlineLevel="2">
      <c r="A181" s="14"/>
      <c r="B181" s="14"/>
      <c r="C181" s="27"/>
      <c r="D181" s="413" t="s">
        <v>198</v>
      </c>
      <c r="E181" s="261">
        <v>0</v>
      </c>
      <c r="F181" s="372"/>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4"/>
      <c r="BK181" s="14"/>
      <c r="BL181" s="14"/>
      <c r="BM181" s="14"/>
      <c r="BN181" s="14"/>
      <c r="BO181" s="14"/>
      <c r="BP181" s="14"/>
      <c r="BQ181" s="14"/>
      <c r="BR181" s="14"/>
      <c r="BS181" s="14"/>
      <c r="BT181" s="14"/>
      <c r="BU181" s="14"/>
      <c r="BV181" s="14"/>
      <c r="BW181" s="14"/>
      <c r="BX181" s="14"/>
      <c r="BY181" s="14"/>
      <c r="BZ181" s="14"/>
      <c r="CA181" s="410"/>
      <c r="CB181" s="410"/>
      <c r="CC181" s="410"/>
      <c r="CD181" s="410"/>
      <c r="CE181" s="410"/>
      <c r="CF181" s="410"/>
      <c r="CG181" s="410"/>
      <c r="CH181" s="410"/>
      <c r="CI181" s="410"/>
      <c r="CJ181" s="410"/>
      <c r="CK181" s="410"/>
      <c r="CL181" s="410"/>
      <c r="CM181" s="410"/>
      <c r="CN181" s="410"/>
      <c r="CO181" s="410"/>
      <c r="CP181" s="410"/>
      <c r="CQ181" s="410"/>
      <c r="CR181" s="410"/>
      <c r="CS181" s="410"/>
      <c r="CT181" s="410"/>
      <c r="CU181" s="410"/>
      <c r="CV181" s="410"/>
      <c r="CW181" s="410"/>
      <c r="CX181" s="410"/>
      <c r="CY181" s="410"/>
      <c r="CZ181" s="410"/>
      <c r="DA181" s="410"/>
      <c r="DB181" s="410"/>
      <c r="DC181" s="410"/>
      <c r="DD181" s="410"/>
      <c r="DE181" s="410"/>
      <c r="DF181" s="410"/>
      <c r="DG181" s="410"/>
      <c r="DH181" s="410"/>
      <c r="DI181" s="410"/>
      <c r="DJ181" s="410"/>
      <c r="DK181" s="410"/>
      <c r="DL181" s="410"/>
      <c r="DM181" s="410"/>
      <c r="DN181" s="410"/>
      <c r="DO181" s="410"/>
      <c r="DP181" s="410"/>
      <c r="DQ181" s="410"/>
      <c r="DR181" s="410"/>
      <c r="DS181" s="410"/>
      <c r="DT181" s="410"/>
      <c r="DU181" s="410"/>
      <c r="DV181" s="410"/>
      <c r="DW181" s="410"/>
      <c r="DX181" s="410"/>
      <c r="DY181" s="410"/>
      <c r="DZ181" s="410"/>
      <c r="EA181" s="410"/>
      <c r="EB181" s="410"/>
      <c r="EC181" s="410"/>
      <c r="ED181" s="410"/>
      <c r="EE181" s="410"/>
      <c r="EF181" s="410"/>
      <c r="EG181" s="410"/>
      <c r="EH181" s="410"/>
      <c r="EI181" s="410"/>
      <c r="EJ181" s="410"/>
      <c r="EK181" s="410"/>
      <c r="EL181" s="410"/>
      <c r="EM181" s="410"/>
      <c r="EN181" s="410"/>
      <c r="EO181" s="410"/>
      <c r="EP181" s="410"/>
      <c r="EQ181" s="410"/>
      <c r="ER181" s="410"/>
      <c r="ES181" s="410"/>
      <c r="ET181" s="410"/>
      <c r="EU181" s="410"/>
      <c r="EV181" s="410"/>
      <c r="EW181" s="410"/>
      <c r="EX181" s="410"/>
      <c r="EY181" s="410"/>
      <c r="EZ181" s="410"/>
      <c r="FA181" s="410"/>
      <c r="FB181" s="410"/>
      <c r="FC181" s="410"/>
      <c r="FD181" s="410"/>
      <c r="FE181" s="410"/>
      <c r="FF181" s="410"/>
      <c r="FG181" s="410"/>
      <c r="FH181" s="410"/>
      <c r="FI181" s="410"/>
      <c r="FJ181" s="410"/>
      <c r="FK181" s="410"/>
      <c r="FL181" s="410"/>
      <c r="FM181" s="410"/>
      <c r="FN181" s="410"/>
      <c r="FO181" s="410"/>
      <c r="FP181" s="410"/>
      <c r="FQ181" s="410"/>
      <c r="FR181" s="410"/>
      <c r="FS181" s="410"/>
      <c r="FT181" s="410"/>
      <c r="FU181" s="410"/>
      <c r="FV181" s="410"/>
      <c r="FW181" s="410"/>
      <c r="FX181" s="410"/>
      <c r="FY181" s="410"/>
      <c r="FZ181" s="410"/>
      <c r="GA181" s="410"/>
      <c r="GB181" s="410"/>
      <c r="GC181" s="410"/>
      <c r="GD181" s="410"/>
      <c r="GE181" s="410"/>
      <c r="GF181" s="410"/>
      <c r="GG181" s="410"/>
      <c r="GH181" s="410"/>
      <c r="GI181" s="410"/>
      <c r="GJ181" s="410"/>
      <c r="GK181" s="410"/>
      <c r="GL181" s="410"/>
      <c r="GM181" s="410"/>
      <c r="GN181" s="410"/>
      <c r="GO181" s="410"/>
      <c r="GP181" s="410"/>
      <c r="GQ181" s="410"/>
      <c r="GR181" s="410"/>
      <c r="GS181" s="410"/>
      <c r="GT181" s="410"/>
      <c r="GU181" s="410"/>
      <c r="GV181" s="410"/>
      <c r="GW181" s="410"/>
      <c r="GX181" s="410"/>
      <c r="GY181" s="410"/>
      <c r="GZ181" s="410"/>
      <c r="HA181" s="410"/>
      <c r="HB181" s="410"/>
      <c r="HC181" s="410"/>
      <c r="HD181" s="410"/>
      <c r="HE181" s="410"/>
      <c r="HF181" s="410"/>
      <c r="HG181" s="410"/>
      <c r="HH181" s="410"/>
      <c r="HI181" s="410"/>
      <c r="HJ181" s="410"/>
      <c r="HK181" s="410"/>
      <c r="HL181" s="410"/>
      <c r="HM181" s="410"/>
      <c r="HN181" s="410"/>
      <c r="HO181" s="410"/>
      <c r="HP181" s="410"/>
      <c r="HQ181" s="410"/>
      <c r="HR181" s="410"/>
      <c r="HS181" s="410"/>
      <c r="HT181" s="410"/>
      <c r="HU181" s="410"/>
      <c r="HV181" s="410"/>
      <c r="HW181" s="410"/>
      <c r="HX181" s="410"/>
      <c r="HY181" s="410"/>
      <c r="HZ181" s="410"/>
      <c r="IA181" s="410"/>
      <c r="IB181" s="410"/>
      <c r="IC181" s="410"/>
      <c r="ID181" s="410"/>
      <c r="IE181" s="410"/>
      <c r="IF181" s="410"/>
      <c r="IG181" s="410"/>
      <c r="IH181" s="410"/>
      <c r="II181" s="410"/>
      <c r="IJ181" s="410"/>
      <c r="IK181" s="410"/>
      <c r="IL181" s="410"/>
      <c r="IM181" s="410"/>
      <c r="IN181" s="410"/>
      <c r="IO181" s="410"/>
      <c r="IP181" s="410"/>
      <c r="IQ181" s="410"/>
      <c r="IR181" s="410"/>
      <c r="IS181" s="410"/>
      <c r="IT181" s="410"/>
      <c r="IU181" s="410"/>
      <c r="IV181" s="410"/>
    </row>
    <row r="182" spans="1:256" s="2" customFormat="1" ht="12.75" hidden="1" customHeight="1" outlineLevel="2">
      <c r="A182" s="14"/>
      <c r="B182" s="14"/>
      <c r="C182" s="27"/>
      <c r="D182" s="413"/>
      <c r="E182" s="261">
        <v>1</v>
      </c>
      <c r="F182" s="372"/>
      <c r="G182" s="268"/>
      <c r="H182" s="155" t="str">
        <f>IF(A9stdlife="n/a","n/a",IF(H$3&gt;(A9stdlife+$E182),(Input!$G$219*(1+rvanilla)^0.5)-SUM($G182:G182),(Input!$G$219*(1+rvanilla)^0.5)/A9stdlife))</f>
        <v>n/a</v>
      </c>
      <c r="I182" s="155" t="str">
        <f>IF(A9stdlife="n/a","n/a",IF(I$3&gt;(A9stdlife+$E182),(Input!$G$219*(1+rvanilla)^0.5)-SUM($G182:H182),(Input!$G$219*(1+rvanilla)^0.5)/A9stdlife))</f>
        <v>n/a</v>
      </c>
      <c r="J182" s="155" t="str">
        <f>IF(A9stdlife="n/a","n/a",IF(J$3&gt;(A9stdlife+$E182),(Input!$G$219*(1+rvanilla)^0.5)-SUM($G182:I182),(Input!$G$219*(1+rvanilla)^0.5)/A9stdlife))</f>
        <v>n/a</v>
      </c>
      <c r="K182" s="155" t="str">
        <f>IF(A9stdlife="n/a","n/a",IF(K$3&gt;(A9stdlife+$E182),(Input!$G$219*(1+rvanilla)^0.5)-SUM($G182:J182),(Input!$G$219*(1+rvanilla)^0.5)/A9stdlife))</f>
        <v>n/a</v>
      </c>
      <c r="L182" s="155" t="str">
        <f>IF(A9stdlife="n/a","n/a",IF(L$3&gt;(A9stdlife+$E182),(Input!$G$219*(1+rvanilla)^0.5)-SUM($G182:K182),(Input!$G$219*(1+rvanilla)^0.5)/A9stdlife))</f>
        <v>n/a</v>
      </c>
      <c r="M182" s="155" t="str">
        <f>IF(A9stdlife="n/a","n/a",IF(M$3&gt;(A9stdlife+$E182),(Input!$G$219*(1+rvanilla)^0.5)-SUM($G182:L182),(Input!$G$219*(1+rvanilla)^0.5)/A9stdlife))</f>
        <v>n/a</v>
      </c>
      <c r="N182" s="155" t="str">
        <f>IF(A9stdlife="n/a","n/a",IF(N$3&gt;(A9stdlife+$E182),(Input!$G$219*(1+rvanilla)^0.5)-SUM($G182:M182),(Input!$G$219*(1+rvanilla)^0.5)/A9stdlife))</f>
        <v>n/a</v>
      </c>
      <c r="O182" s="155" t="str">
        <f>IF(A9stdlife="n/a","n/a",IF(O$3&gt;(A9stdlife+$E182),(Input!$G$219*(1+rvanilla)^0.5)-SUM($G182:N182),(Input!$G$219*(1+rvanilla)^0.5)/A9stdlife))</f>
        <v>n/a</v>
      </c>
      <c r="P182" s="155" t="str">
        <f>IF(A9stdlife="n/a","n/a",IF(P$3&gt;(A9stdlife+$E182),(Input!$G$219*(1+rvanilla)^0.5)-SUM($G182:O182),(Input!$G$219*(1+rvanilla)^0.5)/A9stdlife))</f>
        <v>n/a</v>
      </c>
      <c r="Q182" s="155" t="str">
        <f>IF(A9stdlife="n/a","n/a",IF(Q$3&gt;(A9stdlife+$E182),(Input!$G$219*(1+rvanilla)^0.5)-SUM($G182:P182),(Input!$G$219*(1+rvanilla)^0.5)/A9stdlife))</f>
        <v>n/a</v>
      </c>
      <c r="R182" s="155" t="str">
        <f>IF(A9stdlife="n/a","n/a",IF(R$3&gt;(A9stdlife+$E182),(Input!$G$219*(1+rvanilla)^0.5)-SUM($G182:Q182),(Input!$G$219*(1+rvanilla)^0.5)/A9stdlife))</f>
        <v>n/a</v>
      </c>
      <c r="S182" s="155" t="str">
        <f>IF(A9stdlife="n/a","n/a",IF(S$3&gt;(A9stdlife+$E182),(Input!$G$219*(1+rvanilla)^0.5)-SUM($G182:R182),(Input!$G$219*(1+rvanilla)^0.5)/A9stdlife))</f>
        <v>n/a</v>
      </c>
      <c r="T182" s="155" t="str">
        <f>IF(A9stdlife="n/a","n/a",IF(T$3&gt;(A9stdlife+$E182),(Input!$G$219*(1+rvanilla)^0.5)-SUM($G182:S182),(Input!$G$219*(1+rvanilla)^0.5)/A9stdlife))</f>
        <v>n/a</v>
      </c>
      <c r="U182" s="155" t="str">
        <f>IF(A9stdlife="n/a","n/a",IF(U$3&gt;(A9stdlife+$E182),(Input!$G$219*(1+rvanilla)^0.5)-SUM($G182:T182),(Input!$G$219*(1+rvanilla)^0.5)/A9stdlife))</f>
        <v>n/a</v>
      </c>
      <c r="V182" s="155" t="str">
        <f>IF(A9stdlife="n/a","n/a",IF(V$3&gt;(A9stdlife+$E182),(Input!$G$219*(1+rvanilla)^0.5)-SUM($G182:U182),(Input!$G$219*(1+rvanilla)^0.5)/A9stdlife))</f>
        <v>n/a</v>
      </c>
      <c r="W182" s="155" t="str">
        <f>IF(A9stdlife="n/a","n/a",IF(W$3&gt;(A9stdlife+$E182),(Input!$G$219*(1+rvanilla)^0.5)-SUM($G182:V182),(Input!$G$219*(1+rvanilla)^0.5)/A9stdlife))</f>
        <v>n/a</v>
      </c>
      <c r="X182" s="155" t="str">
        <f>IF(A9stdlife="n/a","n/a",IF(X$3&gt;(A9stdlife+$E182),(Input!$G$219*(1+rvanilla)^0.5)-SUM($G182:W182),(Input!$G$219*(1+rvanilla)^0.5)/A9stdlife))</f>
        <v>n/a</v>
      </c>
      <c r="Y182" s="155" t="str">
        <f>IF(A9stdlife="n/a","n/a",IF(Y$3&gt;(A9stdlife+$E182),(Input!$G$219*(1+rvanilla)^0.5)-SUM($G182:X182),(Input!$G$219*(1+rvanilla)^0.5)/A9stdlife))</f>
        <v>n/a</v>
      </c>
      <c r="Z182" s="155" t="str">
        <f>IF(A9stdlife="n/a","n/a",IF(Z$3&gt;(A9stdlife+$E182),(Input!$G$219*(1+rvanilla)^0.5)-SUM($G182:Y182),(Input!$G$219*(1+rvanilla)^0.5)/A9stdlife))</f>
        <v>n/a</v>
      </c>
      <c r="AA182" s="155" t="str">
        <f>IF(A9stdlife="n/a","n/a",IF(AA$3&gt;(A9stdlife+$E182),(Input!$G$219*(1+rvanilla)^0.5)-SUM($G182:Z182),(Input!$G$219*(1+rvanilla)^0.5)/A9stdlife))</f>
        <v>n/a</v>
      </c>
      <c r="AB182" s="155" t="str">
        <f>IF(A9stdlife="n/a","n/a",IF(AB$3&gt;(A9stdlife+$E182),(Input!$G$219*(1+rvanilla)^0.5)-SUM($G182:AA182),(Input!$G$219*(1+rvanilla)^0.5)/A9stdlife))</f>
        <v>n/a</v>
      </c>
      <c r="AC182" s="155" t="str">
        <f>IF(A9stdlife="n/a","n/a",IF(AC$3&gt;(A9stdlife+$E182),(Input!$G$219*(1+rvanilla)^0.5)-SUM($G182:AB182),(Input!$G$219*(1+rvanilla)^0.5)/A9stdlife))</f>
        <v>n/a</v>
      </c>
      <c r="AD182" s="155" t="str">
        <f>IF(A9stdlife="n/a","n/a",IF(AD$3&gt;(A9stdlife+$E182),(Input!$G$219*(1+rvanilla)^0.5)-SUM($G182:AC182),(Input!$G$219*(1+rvanilla)^0.5)/A9stdlife))</f>
        <v>n/a</v>
      </c>
      <c r="AE182" s="155" t="str">
        <f>IF(A9stdlife="n/a","n/a",IF(AE$3&gt;(A9stdlife+$E182),(Input!$G$219*(1+rvanilla)^0.5)-SUM($G182:AD182),(Input!$G$219*(1+rvanilla)^0.5)/A9stdlife))</f>
        <v>n/a</v>
      </c>
      <c r="AF182" s="155" t="str">
        <f>IF(A9stdlife="n/a","n/a",IF(AF$3&gt;(A9stdlife+$E182),(Input!$G$219*(1+rvanilla)^0.5)-SUM($G182:AE182),(Input!$G$219*(1+rvanilla)^0.5)/A9stdlife))</f>
        <v>n/a</v>
      </c>
      <c r="AG182" s="155" t="str">
        <f>IF(A9stdlife="n/a","n/a",IF(AG$3&gt;(A9stdlife+$E182),(Input!$G$219*(1+rvanilla)^0.5)-SUM($G182:AF182),(Input!$G$219*(1+rvanilla)^0.5)/A9stdlife))</f>
        <v>n/a</v>
      </c>
      <c r="AH182" s="155" t="str">
        <f>IF(A9stdlife="n/a","n/a",IF(AH$3&gt;(A9stdlife+$E182),(Input!$G$219*(1+rvanilla)^0.5)-SUM($G182:AG182),(Input!$G$219*(1+rvanilla)^0.5)/A9stdlife))</f>
        <v>n/a</v>
      </c>
      <c r="AI182" s="155" t="str">
        <f>IF(A9stdlife="n/a","n/a",IF(AI$3&gt;(A9stdlife+$E182),(Input!$G$219*(1+rvanilla)^0.5)-SUM($G182:AH182),(Input!$G$219*(1+rvanilla)^0.5)/A9stdlife))</f>
        <v>n/a</v>
      </c>
      <c r="AJ182" s="155" t="str">
        <f>IF(A9stdlife="n/a","n/a",IF(AJ$3&gt;(A9stdlife+$E182),(Input!$G$219*(1+rvanilla)^0.5)-SUM($G182:AI182),(Input!$G$219*(1+rvanilla)^0.5)/A9stdlife))</f>
        <v>n/a</v>
      </c>
      <c r="AK182" s="155" t="str">
        <f>IF(A9stdlife="n/a","n/a",IF(AK$3&gt;(A9stdlife+$E182),(Input!$G$219*(1+rvanilla)^0.5)-SUM($G182:AJ182),(Input!$G$219*(1+rvanilla)^0.5)/A9stdlife))</f>
        <v>n/a</v>
      </c>
      <c r="AL182" s="155" t="str">
        <f>IF(A9stdlife="n/a","n/a",IF(AL$3&gt;(A9stdlife+$E182),(Input!$G$219*(1+rvanilla)^0.5)-SUM($G182:AK182),(Input!$G$219*(1+rvanilla)^0.5)/A9stdlife))</f>
        <v>n/a</v>
      </c>
      <c r="AM182" s="155" t="str">
        <f>IF(A9stdlife="n/a","n/a",IF(AM$3&gt;(A9stdlife+$E182),(Input!$G$219*(1+rvanilla)^0.5)-SUM($G182:AL182),(Input!$G$219*(1+rvanilla)^0.5)/A9stdlife))</f>
        <v>n/a</v>
      </c>
      <c r="AN182" s="155" t="str">
        <f>IF(A9stdlife="n/a","n/a",IF(AN$3&gt;(A9stdlife+$E182),(Input!$G$219*(1+rvanilla)^0.5)-SUM($G182:AM182),(Input!$G$219*(1+rvanilla)^0.5)/A9stdlife))</f>
        <v>n/a</v>
      </c>
      <c r="AO182" s="155" t="str">
        <f>IF(A9stdlife="n/a","n/a",IF(AO$3&gt;(A9stdlife+$E182),(Input!$G$219*(1+rvanilla)^0.5)-SUM($G182:AN182),(Input!$G$219*(1+rvanilla)^0.5)/A9stdlife))</f>
        <v>n/a</v>
      </c>
      <c r="AP182" s="155" t="str">
        <f>IF(A9stdlife="n/a","n/a",IF(AP$3&gt;(A9stdlife+$E182),(Input!$G$219*(1+rvanilla)^0.5)-SUM($G182:AO182),(Input!$G$219*(1+rvanilla)^0.5)/A9stdlife))</f>
        <v>n/a</v>
      </c>
      <c r="AQ182" s="155" t="str">
        <f>IF(A9stdlife="n/a","n/a",IF(AQ$3&gt;(A9stdlife+$E182),(Input!$G$219*(1+rvanilla)^0.5)-SUM($G182:AP182),(Input!$G$219*(1+rvanilla)^0.5)/A9stdlife))</f>
        <v>n/a</v>
      </c>
      <c r="AR182" s="155" t="str">
        <f>IF(A9stdlife="n/a","n/a",IF(AR$3&gt;(A9stdlife+$E182),(Input!$G$219*(1+rvanilla)^0.5)-SUM($G182:AQ182),(Input!$G$219*(1+rvanilla)^0.5)/A9stdlife))</f>
        <v>n/a</v>
      </c>
      <c r="AS182" s="155" t="str">
        <f>IF(A9stdlife="n/a","n/a",IF(AS$3&gt;(A9stdlife+$E182),(Input!$G$219*(1+rvanilla)^0.5)-SUM($G182:AR182),(Input!$G$219*(1+rvanilla)^0.5)/A9stdlife))</f>
        <v>n/a</v>
      </c>
      <c r="AT182" s="155" t="str">
        <f>IF(A9stdlife="n/a","n/a",IF(AT$3&gt;(A9stdlife+$E182),(Input!$G$219*(1+rvanilla)^0.5)-SUM($G182:AS182),(Input!$G$219*(1+rvanilla)^0.5)/A9stdlife))</f>
        <v>n/a</v>
      </c>
      <c r="AU182" s="155" t="str">
        <f>IF(A9stdlife="n/a","n/a",IF(AU$3&gt;(A9stdlife+$E182),(Input!$G$219*(1+rvanilla)^0.5)-SUM($G182:AT182),(Input!$G$219*(1+rvanilla)^0.5)/A9stdlife))</f>
        <v>n/a</v>
      </c>
      <c r="AV182" s="155" t="str">
        <f>IF(A9stdlife="n/a","n/a",IF(AV$3&gt;(A9stdlife+$E182),(Input!$G$219*(1+rvanilla)^0.5)-SUM($G182:AU182),(Input!$G$219*(1+rvanilla)^0.5)/A9stdlife))</f>
        <v>n/a</v>
      </c>
      <c r="AW182" s="155" t="str">
        <f>IF(A9stdlife="n/a","n/a",IF(AW$3&gt;(A9stdlife+$E182),(Input!$G$219*(1+rvanilla)^0.5)-SUM($G182:AV182),(Input!$G$219*(1+rvanilla)^0.5)/A9stdlife))</f>
        <v>n/a</v>
      </c>
      <c r="AX182" s="155" t="str">
        <f>IF(A9stdlife="n/a","n/a",IF(AX$3&gt;(A9stdlife+$E182),(Input!$G$219*(1+rvanilla)^0.5)-SUM($G182:AW182),(Input!$G$219*(1+rvanilla)^0.5)/A9stdlife))</f>
        <v>n/a</v>
      </c>
      <c r="AY182" s="155" t="str">
        <f>IF(A9stdlife="n/a","n/a",IF(AY$3&gt;(A9stdlife+$E182),(Input!$G$219*(1+rvanilla)^0.5)-SUM($G182:AX182),(Input!$G$219*(1+rvanilla)^0.5)/A9stdlife))</f>
        <v>n/a</v>
      </c>
      <c r="AZ182" s="155" t="str">
        <f>IF(A9stdlife="n/a","n/a",IF(AZ$3&gt;(A9stdlife+$E182),(Input!$G$219*(1+rvanilla)^0.5)-SUM($G182:AY182),(Input!$G$219*(1+rvanilla)^0.5)/A9stdlife))</f>
        <v>n/a</v>
      </c>
      <c r="BA182" s="155" t="str">
        <f>IF(A9stdlife="n/a","n/a",IF(BA$3&gt;(A9stdlife+$E182),(Input!$G$219*(1+rvanilla)^0.5)-SUM($G182:AZ182),(Input!$G$219*(1+rvanilla)^0.5)/A9stdlife))</f>
        <v>n/a</v>
      </c>
      <c r="BB182" s="155" t="str">
        <f>IF(A9stdlife="n/a","n/a",IF(BB$3&gt;(A9stdlife+$E182),(Input!$G$219*(1+rvanilla)^0.5)-SUM($G182:BA182),(Input!$G$219*(1+rvanilla)^0.5)/A9stdlife))</f>
        <v>n/a</v>
      </c>
      <c r="BC182" s="155" t="str">
        <f>IF(A9stdlife="n/a","n/a",IF(BC$3&gt;(A9stdlife+$E182),(Input!$G$219*(1+rvanilla)^0.5)-SUM($G182:BB182),(Input!$G$219*(1+rvanilla)^0.5)/A9stdlife))</f>
        <v>n/a</v>
      </c>
      <c r="BD182" s="155" t="str">
        <f>IF(A9stdlife="n/a","n/a",IF(BD$3&gt;(A9stdlife+$E182),(Input!$G$219*(1+rvanilla)^0.5)-SUM($G182:BC182),(Input!$G$219*(1+rvanilla)^0.5)/A9stdlife))</f>
        <v>n/a</v>
      </c>
      <c r="BE182" s="155" t="str">
        <f>IF(A9stdlife="n/a","n/a",IF(BE$3&gt;(A9stdlife+$E182),(Input!$G$219*(1+rvanilla)^0.5)-SUM($G182:BD182),(Input!$G$219*(1+rvanilla)^0.5)/A9stdlife))</f>
        <v>n/a</v>
      </c>
      <c r="BF182" s="155" t="str">
        <f>IF(A9stdlife="n/a","n/a",IF(BF$3&gt;(A9stdlife+$E182),(Input!$G$219*(1+rvanilla)^0.5)-SUM($G182:BE182),(Input!$G$219*(1+rvanilla)^0.5)/A9stdlife))</f>
        <v>n/a</v>
      </c>
      <c r="BG182" s="155" t="str">
        <f>IF(A9stdlife="n/a","n/a",IF(BG$3&gt;(A9stdlife+$E182),(Input!$G$219*(1+rvanilla)^0.5)-SUM($G182:BF182),(Input!$G$219*(1+rvanilla)^0.5)/A9stdlife))</f>
        <v>n/a</v>
      </c>
      <c r="BH182" s="155" t="str">
        <f>IF(A9stdlife="n/a","n/a",IF(BH$3&gt;(A9stdlife+$E182),(Input!$G$219*(1+rvanilla)^0.5)-SUM($G182:BG182),(Input!$G$219*(1+rvanilla)^0.5)/A9stdlife))</f>
        <v>n/a</v>
      </c>
      <c r="BI182" s="155" t="str">
        <f>IF(A9stdlife="n/a","n/a",IF(BI$3&gt;(A9stdlife+$E182),(Input!$G$219*(1+rvanilla)^0.5)-SUM($G182:BH182),(Input!$G$219*(1+rvanilla)^0.5)/A9stdlife))</f>
        <v>n/a</v>
      </c>
      <c r="BJ182" s="14"/>
      <c r="BK182" s="14"/>
      <c r="BL182" s="14"/>
      <c r="BM182" s="14"/>
      <c r="BN182" s="14"/>
      <c r="BO182" s="14"/>
      <c r="BP182" s="14"/>
      <c r="BQ182" s="14"/>
      <c r="BR182" s="14"/>
      <c r="BS182" s="14"/>
      <c r="BT182" s="14"/>
      <c r="BU182" s="14"/>
      <c r="BV182" s="14"/>
      <c r="BW182" s="14"/>
      <c r="BX182" s="14"/>
      <c r="BY182" s="14"/>
      <c r="BZ182" s="14"/>
      <c r="CA182" s="410"/>
      <c r="CB182" s="410"/>
      <c r="CC182" s="410"/>
      <c r="CD182" s="410"/>
      <c r="CE182" s="410"/>
      <c r="CF182" s="410"/>
      <c r="CG182" s="410"/>
      <c r="CH182" s="410"/>
      <c r="CI182" s="410"/>
      <c r="CJ182" s="410"/>
      <c r="CK182" s="410"/>
      <c r="CL182" s="410"/>
      <c r="CM182" s="410"/>
      <c r="CN182" s="410"/>
      <c r="CO182" s="410"/>
      <c r="CP182" s="410"/>
      <c r="CQ182" s="410"/>
      <c r="CR182" s="410"/>
      <c r="CS182" s="410"/>
      <c r="CT182" s="410"/>
      <c r="CU182" s="410"/>
      <c r="CV182" s="410"/>
      <c r="CW182" s="410"/>
      <c r="CX182" s="410"/>
      <c r="CY182" s="410"/>
      <c r="CZ182" s="410"/>
      <c r="DA182" s="410"/>
      <c r="DB182" s="410"/>
      <c r="DC182" s="410"/>
      <c r="DD182" s="410"/>
      <c r="DE182" s="410"/>
      <c r="DF182" s="410"/>
      <c r="DG182" s="410"/>
      <c r="DH182" s="410"/>
      <c r="DI182" s="410"/>
      <c r="DJ182" s="410"/>
      <c r="DK182" s="410"/>
      <c r="DL182" s="410"/>
      <c r="DM182" s="410"/>
      <c r="DN182" s="410"/>
      <c r="DO182" s="410"/>
      <c r="DP182" s="410"/>
      <c r="DQ182" s="410"/>
      <c r="DR182" s="410"/>
      <c r="DS182" s="410"/>
      <c r="DT182" s="410"/>
      <c r="DU182" s="410"/>
      <c r="DV182" s="410"/>
      <c r="DW182" s="410"/>
      <c r="DX182" s="410"/>
      <c r="DY182" s="410"/>
      <c r="DZ182" s="410"/>
      <c r="EA182" s="410"/>
      <c r="EB182" s="410"/>
      <c r="EC182" s="410"/>
      <c r="ED182" s="410"/>
      <c r="EE182" s="410"/>
      <c r="EF182" s="410"/>
      <c r="EG182" s="410"/>
      <c r="EH182" s="410"/>
      <c r="EI182" s="410"/>
      <c r="EJ182" s="410"/>
      <c r="EK182" s="410"/>
      <c r="EL182" s="410"/>
      <c r="EM182" s="410"/>
      <c r="EN182" s="410"/>
      <c r="EO182" s="410"/>
      <c r="EP182" s="410"/>
      <c r="EQ182" s="410"/>
      <c r="ER182" s="410"/>
      <c r="ES182" s="410"/>
      <c r="ET182" s="410"/>
      <c r="EU182" s="410"/>
      <c r="EV182" s="410"/>
      <c r="EW182" s="410"/>
      <c r="EX182" s="410"/>
      <c r="EY182" s="410"/>
      <c r="EZ182" s="410"/>
      <c r="FA182" s="410"/>
      <c r="FB182" s="410"/>
      <c r="FC182" s="410"/>
      <c r="FD182" s="410"/>
      <c r="FE182" s="410"/>
      <c r="FF182" s="410"/>
      <c r="FG182" s="410"/>
      <c r="FH182" s="410"/>
      <c r="FI182" s="410"/>
      <c r="FJ182" s="410"/>
      <c r="FK182" s="410"/>
      <c r="FL182" s="410"/>
      <c r="FM182" s="410"/>
      <c r="FN182" s="410"/>
      <c r="FO182" s="410"/>
      <c r="FP182" s="410"/>
      <c r="FQ182" s="410"/>
      <c r="FR182" s="410"/>
      <c r="FS182" s="410"/>
      <c r="FT182" s="410"/>
      <c r="FU182" s="410"/>
      <c r="FV182" s="410"/>
      <c r="FW182" s="410"/>
      <c r="FX182" s="410"/>
      <c r="FY182" s="410"/>
      <c r="FZ182" s="410"/>
      <c r="GA182" s="410"/>
      <c r="GB182" s="410"/>
      <c r="GC182" s="410"/>
      <c r="GD182" s="410"/>
      <c r="GE182" s="410"/>
      <c r="GF182" s="410"/>
      <c r="GG182" s="410"/>
      <c r="GH182" s="410"/>
      <c r="GI182" s="410"/>
      <c r="GJ182" s="410"/>
      <c r="GK182" s="410"/>
      <c r="GL182" s="410"/>
      <c r="GM182" s="410"/>
      <c r="GN182" s="410"/>
      <c r="GO182" s="410"/>
      <c r="GP182" s="410"/>
      <c r="GQ182" s="410"/>
      <c r="GR182" s="410"/>
      <c r="GS182" s="410"/>
      <c r="GT182" s="410"/>
      <c r="GU182" s="410"/>
      <c r="GV182" s="410"/>
      <c r="GW182" s="410"/>
      <c r="GX182" s="410"/>
      <c r="GY182" s="410"/>
      <c r="GZ182" s="410"/>
      <c r="HA182" s="410"/>
      <c r="HB182" s="410"/>
      <c r="HC182" s="410"/>
      <c r="HD182" s="410"/>
      <c r="HE182" s="410"/>
      <c r="HF182" s="410"/>
      <c r="HG182" s="410"/>
      <c r="HH182" s="410"/>
      <c r="HI182" s="410"/>
      <c r="HJ182" s="410"/>
      <c r="HK182" s="410"/>
      <c r="HL182" s="410"/>
      <c r="HM182" s="410"/>
      <c r="HN182" s="410"/>
      <c r="HO182" s="410"/>
      <c r="HP182" s="410"/>
      <c r="HQ182" s="410"/>
      <c r="HR182" s="410"/>
      <c r="HS182" s="410"/>
      <c r="HT182" s="410"/>
      <c r="HU182" s="410"/>
      <c r="HV182" s="410"/>
      <c r="HW182" s="410"/>
      <c r="HX182" s="410"/>
      <c r="HY182" s="410"/>
      <c r="HZ182" s="410"/>
      <c r="IA182" s="410"/>
      <c r="IB182" s="410"/>
      <c r="IC182" s="410"/>
      <c r="ID182" s="410"/>
      <c r="IE182" s="410"/>
      <c r="IF182" s="410"/>
      <c r="IG182" s="410"/>
      <c r="IH182" s="410"/>
      <c r="II182" s="410"/>
      <c r="IJ182" s="410"/>
      <c r="IK182" s="410"/>
      <c r="IL182" s="410"/>
      <c r="IM182" s="410"/>
      <c r="IN182" s="410"/>
      <c r="IO182" s="410"/>
      <c r="IP182" s="410"/>
      <c r="IQ182" s="410"/>
      <c r="IR182" s="410"/>
      <c r="IS182" s="410"/>
      <c r="IT182" s="410"/>
      <c r="IU182" s="410"/>
      <c r="IV182" s="410"/>
    </row>
    <row r="183" spans="1:256" s="2" customFormat="1" ht="12.75" hidden="1" customHeight="1" outlineLevel="2">
      <c r="A183" s="14"/>
      <c r="B183" s="14"/>
      <c r="C183" s="27"/>
      <c r="D183" s="413"/>
      <c r="E183" s="261">
        <v>2</v>
      </c>
      <c r="F183" s="372"/>
      <c r="G183" s="269"/>
      <c r="H183" s="270"/>
      <c r="I183" s="155" t="str">
        <f>IF(A9stdlife="n/a","n/a",IF(I$3&gt;(A9stdlife+$E183),(Input!$H$219*(1+rvanilla)^0.5)-SUM($H183:H183),(Input!$H$219*(1+rvanilla)^0.5)/A9stdlife))</f>
        <v>n/a</v>
      </c>
      <c r="J183" s="155" t="str">
        <f>IF(A9stdlife="n/a","n/a",IF(J$3&gt;(A9stdlife+$E183),(Input!$H$219*(1+rvanilla)^0.5)-SUM($H183:I183),(Input!$H$219*(1+rvanilla)^0.5)/A9stdlife))</f>
        <v>n/a</v>
      </c>
      <c r="K183" s="155" t="str">
        <f>IF(A9stdlife="n/a","n/a",IF(K$3&gt;(A9stdlife+$E183),(Input!$H$219*(1+rvanilla)^0.5)-SUM($H183:J183),(Input!$H$219*(1+rvanilla)^0.5)/A9stdlife))</f>
        <v>n/a</v>
      </c>
      <c r="L183" s="155" t="str">
        <f>IF(A9stdlife="n/a","n/a",IF(L$3&gt;(A9stdlife+$E183),(Input!$H$219*(1+rvanilla)^0.5)-SUM($H183:K183),(Input!$H$219*(1+rvanilla)^0.5)/A9stdlife))</f>
        <v>n/a</v>
      </c>
      <c r="M183" s="155" t="str">
        <f>IF(A9stdlife="n/a","n/a",IF(M$3&gt;(A9stdlife+$E183),(Input!$H$219*(1+rvanilla)^0.5)-SUM($H183:L183),(Input!$H$219*(1+rvanilla)^0.5)/A9stdlife))</f>
        <v>n/a</v>
      </c>
      <c r="N183" s="155" t="str">
        <f>IF(A9stdlife="n/a","n/a",IF(N$3&gt;(A9stdlife+$E183),(Input!$H$219*(1+rvanilla)^0.5)-SUM($H183:M183),(Input!$H$219*(1+rvanilla)^0.5)/A9stdlife))</f>
        <v>n/a</v>
      </c>
      <c r="O183" s="155" t="str">
        <f>IF(A9stdlife="n/a","n/a",IF(O$3&gt;(A9stdlife+$E183),(Input!$H$219*(1+rvanilla)^0.5)-SUM($H183:N183),(Input!$H$219*(1+rvanilla)^0.5)/A9stdlife))</f>
        <v>n/a</v>
      </c>
      <c r="P183" s="155" t="str">
        <f>IF(A9stdlife="n/a","n/a",IF(P$3&gt;(A9stdlife+$E183),(Input!$H$219*(1+rvanilla)^0.5)-SUM($H183:O183),(Input!$H$219*(1+rvanilla)^0.5)/A9stdlife))</f>
        <v>n/a</v>
      </c>
      <c r="Q183" s="155" t="str">
        <f>IF(A9stdlife="n/a","n/a",IF(Q$3&gt;(A9stdlife+$E183),(Input!$H$219*(1+rvanilla)^0.5)-SUM($H183:P183),(Input!$H$219*(1+rvanilla)^0.5)/A9stdlife))</f>
        <v>n/a</v>
      </c>
      <c r="R183" s="155" t="str">
        <f>IF(A9stdlife="n/a","n/a",IF(R$3&gt;(A9stdlife+$E183),(Input!$H$219*(1+rvanilla)^0.5)-SUM($H183:Q183),(Input!$H$219*(1+rvanilla)^0.5)/A9stdlife))</f>
        <v>n/a</v>
      </c>
      <c r="S183" s="155" t="str">
        <f>IF(A9stdlife="n/a","n/a",IF(S$3&gt;(A9stdlife+$E183),(Input!$H$219*(1+rvanilla)^0.5)-SUM($H183:R183),(Input!$H$219*(1+rvanilla)^0.5)/A9stdlife))</f>
        <v>n/a</v>
      </c>
      <c r="T183" s="155" t="str">
        <f>IF(A9stdlife="n/a","n/a",IF(T$3&gt;(A9stdlife+$E183),(Input!$H$219*(1+rvanilla)^0.5)-SUM($H183:S183),(Input!$H$219*(1+rvanilla)^0.5)/A9stdlife))</f>
        <v>n/a</v>
      </c>
      <c r="U183" s="155" t="str">
        <f>IF(A9stdlife="n/a","n/a",IF(U$3&gt;(A9stdlife+$E183),(Input!$H$219*(1+rvanilla)^0.5)-SUM($H183:T183),(Input!$H$219*(1+rvanilla)^0.5)/A9stdlife))</f>
        <v>n/a</v>
      </c>
      <c r="V183" s="155" t="str">
        <f>IF(A9stdlife="n/a","n/a",IF(V$3&gt;(A9stdlife+$E183),(Input!$H$219*(1+rvanilla)^0.5)-SUM($H183:U183),(Input!$H$219*(1+rvanilla)^0.5)/A9stdlife))</f>
        <v>n/a</v>
      </c>
      <c r="W183" s="155" t="str">
        <f>IF(A9stdlife="n/a","n/a",IF(W$3&gt;(A9stdlife+$E183),(Input!$H$219*(1+rvanilla)^0.5)-SUM($H183:V183),(Input!$H$219*(1+rvanilla)^0.5)/A9stdlife))</f>
        <v>n/a</v>
      </c>
      <c r="X183" s="155" t="str">
        <f>IF(A9stdlife="n/a","n/a",IF(X$3&gt;(A9stdlife+$E183),(Input!$H$219*(1+rvanilla)^0.5)-SUM($H183:W183),(Input!$H$219*(1+rvanilla)^0.5)/A9stdlife))</f>
        <v>n/a</v>
      </c>
      <c r="Y183" s="155" t="str">
        <f>IF(A9stdlife="n/a","n/a",IF(Y$3&gt;(A9stdlife+$E183),(Input!$H$219*(1+rvanilla)^0.5)-SUM($H183:X183),(Input!$H$219*(1+rvanilla)^0.5)/A9stdlife))</f>
        <v>n/a</v>
      </c>
      <c r="Z183" s="155" t="str">
        <f>IF(A9stdlife="n/a","n/a",IF(Z$3&gt;(A9stdlife+$E183),(Input!$H$219*(1+rvanilla)^0.5)-SUM($H183:Y183),(Input!$H$219*(1+rvanilla)^0.5)/A9stdlife))</f>
        <v>n/a</v>
      </c>
      <c r="AA183" s="155" t="str">
        <f>IF(A9stdlife="n/a","n/a",IF(AA$3&gt;(A9stdlife+$E183),(Input!$H$219*(1+rvanilla)^0.5)-SUM($H183:Z183),(Input!$H$219*(1+rvanilla)^0.5)/A9stdlife))</f>
        <v>n/a</v>
      </c>
      <c r="AB183" s="155" t="str">
        <f>IF(A9stdlife="n/a","n/a",IF(AB$3&gt;(A9stdlife+$E183),(Input!$H$219*(1+rvanilla)^0.5)-SUM($H183:AA183),(Input!$H$219*(1+rvanilla)^0.5)/A9stdlife))</f>
        <v>n/a</v>
      </c>
      <c r="AC183" s="155" t="str">
        <f>IF(A9stdlife="n/a","n/a",IF(AC$3&gt;(A9stdlife+$E183),(Input!$H$219*(1+rvanilla)^0.5)-SUM($H183:AB183),(Input!$H$219*(1+rvanilla)^0.5)/A9stdlife))</f>
        <v>n/a</v>
      </c>
      <c r="AD183" s="155" t="str">
        <f>IF(A9stdlife="n/a","n/a",IF(AD$3&gt;(A9stdlife+$E183),(Input!$H$219*(1+rvanilla)^0.5)-SUM($H183:AC183),(Input!$H$219*(1+rvanilla)^0.5)/A9stdlife))</f>
        <v>n/a</v>
      </c>
      <c r="AE183" s="155" t="str">
        <f>IF(A9stdlife="n/a","n/a",IF(AE$3&gt;(A9stdlife+$E183),(Input!$H$219*(1+rvanilla)^0.5)-SUM($H183:AD183),(Input!$H$219*(1+rvanilla)^0.5)/A9stdlife))</f>
        <v>n/a</v>
      </c>
      <c r="AF183" s="155" t="str">
        <f>IF(A9stdlife="n/a","n/a",IF(AF$3&gt;(A9stdlife+$E183),(Input!$H$219*(1+rvanilla)^0.5)-SUM($H183:AE183),(Input!$H$219*(1+rvanilla)^0.5)/A9stdlife))</f>
        <v>n/a</v>
      </c>
      <c r="AG183" s="155" t="str">
        <f>IF(A9stdlife="n/a","n/a",IF(AG$3&gt;(A9stdlife+$E183),(Input!$H$219*(1+rvanilla)^0.5)-SUM($H183:AF183),(Input!$H$219*(1+rvanilla)^0.5)/A9stdlife))</f>
        <v>n/a</v>
      </c>
      <c r="AH183" s="155" t="str">
        <f>IF(A9stdlife="n/a","n/a",IF(AH$3&gt;(A9stdlife+$E183),(Input!$H$219*(1+rvanilla)^0.5)-SUM($H183:AG183),(Input!$H$219*(1+rvanilla)^0.5)/A9stdlife))</f>
        <v>n/a</v>
      </c>
      <c r="AI183" s="155" t="str">
        <f>IF(A9stdlife="n/a","n/a",IF(AI$3&gt;(A9stdlife+$E183),(Input!$H$219*(1+rvanilla)^0.5)-SUM($H183:AH183),(Input!$H$219*(1+rvanilla)^0.5)/A9stdlife))</f>
        <v>n/a</v>
      </c>
      <c r="AJ183" s="155" t="str">
        <f>IF(A9stdlife="n/a","n/a",IF(AJ$3&gt;(A9stdlife+$E183),(Input!$H$219*(1+rvanilla)^0.5)-SUM($H183:AI183),(Input!$H$219*(1+rvanilla)^0.5)/A9stdlife))</f>
        <v>n/a</v>
      </c>
      <c r="AK183" s="155" t="str">
        <f>IF(A9stdlife="n/a","n/a",IF(AK$3&gt;(A9stdlife+$E183),(Input!$H$219*(1+rvanilla)^0.5)-SUM($H183:AJ183),(Input!$H$219*(1+rvanilla)^0.5)/A9stdlife))</f>
        <v>n/a</v>
      </c>
      <c r="AL183" s="155" t="str">
        <f>IF(A9stdlife="n/a","n/a",IF(AL$3&gt;(A9stdlife+$E183),(Input!$H$219*(1+rvanilla)^0.5)-SUM($H183:AK183),(Input!$H$219*(1+rvanilla)^0.5)/A9stdlife))</f>
        <v>n/a</v>
      </c>
      <c r="AM183" s="155" t="str">
        <f>IF(A9stdlife="n/a","n/a",IF(AM$3&gt;(A9stdlife+$E183),(Input!$H$219*(1+rvanilla)^0.5)-SUM($H183:AL183),(Input!$H$219*(1+rvanilla)^0.5)/A9stdlife))</f>
        <v>n/a</v>
      </c>
      <c r="AN183" s="155" t="str">
        <f>IF(A9stdlife="n/a","n/a",IF(AN$3&gt;(A9stdlife+$E183),(Input!$H$219*(1+rvanilla)^0.5)-SUM($H183:AM183),(Input!$H$219*(1+rvanilla)^0.5)/A9stdlife))</f>
        <v>n/a</v>
      </c>
      <c r="AO183" s="155" t="str">
        <f>IF(A9stdlife="n/a","n/a",IF(AO$3&gt;(A9stdlife+$E183),(Input!$H$219*(1+rvanilla)^0.5)-SUM($H183:AN183),(Input!$H$219*(1+rvanilla)^0.5)/A9stdlife))</f>
        <v>n/a</v>
      </c>
      <c r="AP183" s="155" t="str">
        <f>IF(A9stdlife="n/a","n/a",IF(AP$3&gt;(A9stdlife+$E183),(Input!$H$219*(1+rvanilla)^0.5)-SUM($H183:AO183),(Input!$H$219*(1+rvanilla)^0.5)/A9stdlife))</f>
        <v>n/a</v>
      </c>
      <c r="AQ183" s="155" t="str">
        <f>IF(A9stdlife="n/a","n/a",IF(AQ$3&gt;(A9stdlife+$E183),(Input!$H$219*(1+rvanilla)^0.5)-SUM($H183:AP183),(Input!$H$219*(1+rvanilla)^0.5)/A9stdlife))</f>
        <v>n/a</v>
      </c>
      <c r="AR183" s="155" t="str">
        <f>IF(A9stdlife="n/a","n/a",IF(AR$3&gt;(A9stdlife+$E183),(Input!$H$219*(1+rvanilla)^0.5)-SUM($H183:AQ183),(Input!$H$219*(1+rvanilla)^0.5)/A9stdlife))</f>
        <v>n/a</v>
      </c>
      <c r="AS183" s="155" t="str">
        <f>IF(A9stdlife="n/a","n/a",IF(AS$3&gt;(A9stdlife+$E183),(Input!$H$219*(1+rvanilla)^0.5)-SUM($H183:AR183),(Input!$H$219*(1+rvanilla)^0.5)/A9stdlife))</f>
        <v>n/a</v>
      </c>
      <c r="AT183" s="155" t="str">
        <f>IF(A9stdlife="n/a","n/a",IF(AT$3&gt;(A9stdlife+$E183),(Input!$H$219*(1+rvanilla)^0.5)-SUM($H183:AS183),(Input!$H$219*(1+rvanilla)^0.5)/A9stdlife))</f>
        <v>n/a</v>
      </c>
      <c r="AU183" s="155" t="str">
        <f>IF(A9stdlife="n/a","n/a",IF(AU$3&gt;(A9stdlife+$E183),(Input!$H$219*(1+rvanilla)^0.5)-SUM($H183:AT183),(Input!$H$219*(1+rvanilla)^0.5)/A9stdlife))</f>
        <v>n/a</v>
      </c>
      <c r="AV183" s="155" t="str">
        <f>IF(A9stdlife="n/a","n/a",IF(AV$3&gt;(A9stdlife+$E183),(Input!$H$219*(1+rvanilla)^0.5)-SUM($H183:AU183),(Input!$H$219*(1+rvanilla)^0.5)/A9stdlife))</f>
        <v>n/a</v>
      </c>
      <c r="AW183" s="155" t="str">
        <f>IF(A9stdlife="n/a","n/a",IF(AW$3&gt;(A9stdlife+$E183),(Input!$H$219*(1+rvanilla)^0.5)-SUM($H183:AV183),(Input!$H$219*(1+rvanilla)^0.5)/A9stdlife))</f>
        <v>n/a</v>
      </c>
      <c r="AX183" s="155" t="str">
        <f>IF(A9stdlife="n/a","n/a",IF(AX$3&gt;(A9stdlife+$E183),(Input!$H$219*(1+rvanilla)^0.5)-SUM($H183:AW183),(Input!$H$219*(1+rvanilla)^0.5)/A9stdlife))</f>
        <v>n/a</v>
      </c>
      <c r="AY183" s="155" t="str">
        <f>IF(A9stdlife="n/a","n/a",IF(AY$3&gt;(A9stdlife+$E183),(Input!$H$219*(1+rvanilla)^0.5)-SUM($H183:AX183),(Input!$H$219*(1+rvanilla)^0.5)/A9stdlife))</f>
        <v>n/a</v>
      </c>
      <c r="AZ183" s="155" t="str">
        <f>IF(A9stdlife="n/a","n/a",IF(AZ$3&gt;(A9stdlife+$E183),(Input!$H$219*(1+rvanilla)^0.5)-SUM($H183:AY183),(Input!$H$219*(1+rvanilla)^0.5)/A9stdlife))</f>
        <v>n/a</v>
      </c>
      <c r="BA183" s="155" t="str">
        <f>IF(A9stdlife="n/a","n/a",IF(BA$3&gt;(A9stdlife+$E183),(Input!$H$219*(1+rvanilla)^0.5)-SUM($H183:AZ183),(Input!$H$219*(1+rvanilla)^0.5)/A9stdlife))</f>
        <v>n/a</v>
      </c>
      <c r="BB183" s="155" t="str">
        <f>IF(A9stdlife="n/a","n/a",IF(BB$3&gt;(A9stdlife+$E183),(Input!$H$219*(1+rvanilla)^0.5)-SUM($H183:BA183),(Input!$H$219*(1+rvanilla)^0.5)/A9stdlife))</f>
        <v>n/a</v>
      </c>
      <c r="BC183" s="155" t="str">
        <f>IF(A9stdlife="n/a","n/a",IF(BC$3&gt;(A9stdlife+$E183),(Input!$H$219*(1+rvanilla)^0.5)-SUM($H183:BB183),(Input!$H$219*(1+rvanilla)^0.5)/A9stdlife))</f>
        <v>n/a</v>
      </c>
      <c r="BD183" s="155" t="str">
        <f>IF(A9stdlife="n/a","n/a",IF(BD$3&gt;(A9stdlife+$E183),(Input!$H$219*(1+rvanilla)^0.5)-SUM($H183:BC183),(Input!$H$219*(1+rvanilla)^0.5)/A9stdlife))</f>
        <v>n/a</v>
      </c>
      <c r="BE183" s="155" t="str">
        <f>IF(A9stdlife="n/a","n/a",IF(BE$3&gt;(A9stdlife+$E183),(Input!$H$219*(1+rvanilla)^0.5)-SUM($H183:BD183),(Input!$H$219*(1+rvanilla)^0.5)/A9stdlife))</f>
        <v>n/a</v>
      </c>
      <c r="BF183" s="155" t="str">
        <f>IF(A9stdlife="n/a","n/a",IF(BF$3&gt;(A9stdlife+$E183),(Input!$H$219*(1+rvanilla)^0.5)-SUM($H183:BE183),(Input!$H$219*(1+rvanilla)^0.5)/A9stdlife))</f>
        <v>n/a</v>
      </c>
      <c r="BG183" s="155" t="str">
        <f>IF(A9stdlife="n/a","n/a",IF(BG$3&gt;(A9stdlife+$E183),(Input!$H$219*(1+rvanilla)^0.5)-SUM($H183:BF183),(Input!$H$219*(1+rvanilla)^0.5)/A9stdlife))</f>
        <v>n/a</v>
      </c>
      <c r="BH183" s="155" t="str">
        <f>IF(A9stdlife="n/a","n/a",IF(BH$3&gt;(A9stdlife+$E183),(Input!$H$219*(1+rvanilla)^0.5)-SUM($H183:BG183),(Input!$H$219*(1+rvanilla)^0.5)/A9stdlife))</f>
        <v>n/a</v>
      </c>
      <c r="BI183" s="155" t="str">
        <f>IF(A9stdlife="n/a","n/a",IF(BI$3&gt;(A9stdlife+$E183),(Input!$H$219*(1+rvanilla)^0.5)-SUM($H183:BH183),(Input!$H$219*(1+rvanilla)^0.5)/A9stdlife))</f>
        <v>n/a</v>
      </c>
      <c r="BJ183" s="14"/>
      <c r="BK183" s="14"/>
      <c r="BL183" s="14"/>
      <c r="BM183" s="14"/>
      <c r="BN183" s="14"/>
      <c r="BO183" s="14"/>
      <c r="BP183" s="14"/>
      <c r="BQ183" s="14"/>
      <c r="BR183" s="14"/>
      <c r="BS183" s="14"/>
      <c r="BT183" s="14"/>
      <c r="BU183" s="14"/>
      <c r="BV183" s="14"/>
      <c r="BW183" s="14"/>
      <c r="BX183" s="14"/>
      <c r="BY183" s="14"/>
      <c r="BZ183" s="14"/>
      <c r="CA183" s="410"/>
      <c r="CB183" s="410"/>
      <c r="CC183" s="410"/>
      <c r="CD183" s="410"/>
      <c r="CE183" s="410"/>
      <c r="CF183" s="410"/>
      <c r="CG183" s="410"/>
      <c r="CH183" s="410"/>
      <c r="CI183" s="410"/>
      <c r="CJ183" s="410"/>
      <c r="CK183" s="410"/>
      <c r="CL183" s="410"/>
      <c r="CM183" s="410"/>
      <c r="CN183" s="410"/>
      <c r="CO183" s="410"/>
      <c r="CP183" s="410"/>
      <c r="CQ183" s="410"/>
      <c r="CR183" s="410"/>
      <c r="CS183" s="410"/>
      <c r="CT183" s="410"/>
      <c r="CU183" s="410"/>
      <c r="CV183" s="410"/>
      <c r="CW183" s="410"/>
      <c r="CX183" s="410"/>
      <c r="CY183" s="410"/>
      <c r="CZ183" s="410"/>
      <c r="DA183" s="410"/>
      <c r="DB183" s="410"/>
      <c r="DC183" s="410"/>
      <c r="DD183" s="410"/>
      <c r="DE183" s="410"/>
      <c r="DF183" s="410"/>
      <c r="DG183" s="410"/>
      <c r="DH183" s="410"/>
      <c r="DI183" s="410"/>
      <c r="DJ183" s="410"/>
      <c r="DK183" s="410"/>
      <c r="DL183" s="410"/>
      <c r="DM183" s="410"/>
      <c r="DN183" s="410"/>
      <c r="DO183" s="410"/>
      <c r="DP183" s="410"/>
      <c r="DQ183" s="410"/>
      <c r="DR183" s="410"/>
      <c r="DS183" s="410"/>
      <c r="DT183" s="410"/>
      <c r="DU183" s="410"/>
      <c r="DV183" s="410"/>
      <c r="DW183" s="410"/>
      <c r="DX183" s="410"/>
      <c r="DY183" s="410"/>
      <c r="DZ183" s="410"/>
      <c r="EA183" s="410"/>
      <c r="EB183" s="410"/>
      <c r="EC183" s="410"/>
      <c r="ED183" s="410"/>
      <c r="EE183" s="410"/>
      <c r="EF183" s="410"/>
      <c r="EG183" s="410"/>
      <c r="EH183" s="410"/>
      <c r="EI183" s="410"/>
      <c r="EJ183" s="410"/>
      <c r="EK183" s="410"/>
      <c r="EL183" s="410"/>
      <c r="EM183" s="410"/>
      <c r="EN183" s="410"/>
      <c r="EO183" s="410"/>
      <c r="EP183" s="410"/>
      <c r="EQ183" s="410"/>
      <c r="ER183" s="410"/>
      <c r="ES183" s="410"/>
      <c r="ET183" s="410"/>
      <c r="EU183" s="410"/>
      <c r="EV183" s="410"/>
      <c r="EW183" s="410"/>
      <c r="EX183" s="410"/>
      <c r="EY183" s="410"/>
      <c r="EZ183" s="410"/>
      <c r="FA183" s="410"/>
      <c r="FB183" s="410"/>
      <c r="FC183" s="410"/>
      <c r="FD183" s="410"/>
      <c r="FE183" s="410"/>
      <c r="FF183" s="410"/>
      <c r="FG183" s="410"/>
      <c r="FH183" s="410"/>
      <c r="FI183" s="410"/>
      <c r="FJ183" s="410"/>
      <c r="FK183" s="410"/>
      <c r="FL183" s="410"/>
      <c r="FM183" s="410"/>
      <c r="FN183" s="410"/>
      <c r="FO183" s="410"/>
      <c r="FP183" s="410"/>
      <c r="FQ183" s="410"/>
      <c r="FR183" s="410"/>
      <c r="FS183" s="410"/>
      <c r="FT183" s="410"/>
      <c r="FU183" s="410"/>
      <c r="FV183" s="410"/>
      <c r="FW183" s="410"/>
      <c r="FX183" s="410"/>
      <c r="FY183" s="410"/>
      <c r="FZ183" s="410"/>
      <c r="GA183" s="410"/>
      <c r="GB183" s="410"/>
      <c r="GC183" s="410"/>
      <c r="GD183" s="410"/>
      <c r="GE183" s="410"/>
      <c r="GF183" s="410"/>
      <c r="GG183" s="410"/>
      <c r="GH183" s="410"/>
      <c r="GI183" s="410"/>
      <c r="GJ183" s="410"/>
      <c r="GK183" s="410"/>
      <c r="GL183" s="410"/>
      <c r="GM183" s="410"/>
      <c r="GN183" s="410"/>
      <c r="GO183" s="410"/>
      <c r="GP183" s="410"/>
      <c r="GQ183" s="410"/>
      <c r="GR183" s="410"/>
      <c r="GS183" s="410"/>
      <c r="GT183" s="410"/>
      <c r="GU183" s="410"/>
      <c r="GV183" s="410"/>
      <c r="GW183" s="410"/>
      <c r="GX183" s="410"/>
      <c r="GY183" s="410"/>
      <c r="GZ183" s="410"/>
      <c r="HA183" s="410"/>
      <c r="HB183" s="410"/>
      <c r="HC183" s="410"/>
      <c r="HD183" s="410"/>
      <c r="HE183" s="410"/>
      <c r="HF183" s="410"/>
      <c r="HG183" s="410"/>
      <c r="HH183" s="410"/>
      <c r="HI183" s="410"/>
      <c r="HJ183" s="410"/>
      <c r="HK183" s="410"/>
      <c r="HL183" s="410"/>
      <c r="HM183" s="410"/>
      <c r="HN183" s="410"/>
      <c r="HO183" s="410"/>
      <c r="HP183" s="410"/>
      <c r="HQ183" s="410"/>
      <c r="HR183" s="410"/>
      <c r="HS183" s="410"/>
      <c r="HT183" s="410"/>
      <c r="HU183" s="410"/>
      <c r="HV183" s="410"/>
      <c r="HW183" s="410"/>
      <c r="HX183" s="410"/>
      <c r="HY183" s="410"/>
      <c r="HZ183" s="410"/>
      <c r="IA183" s="410"/>
      <c r="IB183" s="410"/>
      <c r="IC183" s="410"/>
      <c r="ID183" s="410"/>
      <c r="IE183" s="410"/>
      <c r="IF183" s="410"/>
      <c r="IG183" s="410"/>
      <c r="IH183" s="410"/>
      <c r="II183" s="410"/>
      <c r="IJ183" s="410"/>
      <c r="IK183" s="410"/>
      <c r="IL183" s="410"/>
      <c r="IM183" s="410"/>
      <c r="IN183" s="410"/>
      <c r="IO183" s="410"/>
      <c r="IP183" s="410"/>
      <c r="IQ183" s="410"/>
      <c r="IR183" s="410"/>
      <c r="IS183" s="410"/>
      <c r="IT183" s="410"/>
      <c r="IU183" s="410"/>
      <c r="IV183" s="410"/>
    </row>
    <row r="184" spans="1:256" s="2" customFormat="1" ht="12.75" hidden="1" customHeight="1" outlineLevel="2">
      <c r="A184" s="14"/>
      <c r="B184" s="14"/>
      <c r="C184" s="27"/>
      <c r="D184" s="413"/>
      <c r="E184" s="261">
        <v>3</v>
      </c>
      <c r="F184" s="372"/>
      <c r="G184" s="269"/>
      <c r="H184" s="271"/>
      <c r="I184" s="270"/>
      <c r="J184" s="155" t="str">
        <f>IF(A9stdlife="n/a","n/a",IF(J$3&gt;(A9stdlife+$E184),(Input!$I$219*(1+rvanilla)^0.5)-SUM($I184:I184),(Input!$I$219*(1+rvanilla)^0.5)/A9stdlife))</f>
        <v>n/a</v>
      </c>
      <c r="K184" s="155" t="str">
        <f>IF(A9stdlife="n/a","n/a",IF(K$3&gt;(A9stdlife+$E184),(Input!$I$219*(1+rvanilla)^0.5)-SUM($I184:J184),(Input!$I$219*(1+rvanilla)^0.5)/A9stdlife))</f>
        <v>n/a</v>
      </c>
      <c r="L184" s="155" t="str">
        <f>IF(A9stdlife="n/a","n/a",IF(L$3&gt;(A9stdlife+$E184),(Input!$I$219*(1+rvanilla)^0.5)-SUM($I184:K184),(Input!$I$219*(1+rvanilla)^0.5)/A9stdlife))</f>
        <v>n/a</v>
      </c>
      <c r="M184" s="155" t="str">
        <f>IF(A9stdlife="n/a","n/a",IF(M$3&gt;(A9stdlife+$E184),(Input!$I$219*(1+rvanilla)^0.5)-SUM($I184:L184),(Input!$I$219*(1+rvanilla)^0.5)/A9stdlife))</f>
        <v>n/a</v>
      </c>
      <c r="N184" s="155" t="str">
        <f>IF(A9stdlife="n/a","n/a",IF(N$3&gt;(A9stdlife+$E184),(Input!$I$219*(1+rvanilla)^0.5)-SUM($I184:M184),(Input!$I$219*(1+rvanilla)^0.5)/A9stdlife))</f>
        <v>n/a</v>
      </c>
      <c r="O184" s="155" t="str">
        <f>IF(A9stdlife="n/a","n/a",IF(O$3&gt;(A9stdlife+$E184),(Input!$I$219*(1+rvanilla)^0.5)-SUM($I184:N184),(Input!$I$219*(1+rvanilla)^0.5)/A9stdlife))</f>
        <v>n/a</v>
      </c>
      <c r="P184" s="155" t="str">
        <f>IF(A9stdlife="n/a","n/a",IF(P$3&gt;(A9stdlife+$E184),(Input!$I$219*(1+rvanilla)^0.5)-SUM($I184:O184),(Input!$I$219*(1+rvanilla)^0.5)/A9stdlife))</f>
        <v>n/a</v>
      </c>
      <c r="Q184" s="155" t="str">
        <f>IF(A9stdlife="n/a","n/a",IF(Q$3&gt;(A9stdlife+$E184),(Input!$I$219*(1+rvanilla)^0.5)-SUM($I184:P184),(Input!$I$219*(1+rvanilla)^0.5)/A9stdlife))</f>
        <v>n/a</v>
      </c>
      <c r="R184" s="155" t="str">
        <f>IF(A9stdlife="n/a","n/a",IF(R$3&gt;(A9stdlife+$E184),(Input!$I$219*(1+rvanilla)^0.5)-SUM($I184:Q184),(Input!$I$219*(1+rvanilla)^0.5)/A9stdlife))</f>
        <v>n/a</v>
      </c>
      <c r="S184" s="155" t="str">
        <f>IF(A9stdlife="n/a","n/a",IF(S$3&gt;(A9stdlife+$E184),(Input!$I$219*(1+rvanilla)^0.5)-SUM($I184:R184),(Input!$I$219*(1+rvanilla)^0.5)/A9stdlife))</f>
        <v>n/a</v>
      </c>
      <c r="T184" s="155" t="str">
        <f>IF(A9stdlife="n/a","n/a",IF(T$3&gt;(A9stdlife+$E184),(Input!$I$219*(1+rvanilla)^0.5)-SUM($I184:S184),(Input!$I$219*(1+rvanilla)^0.5)/A9stdlife))</f>
        <v>n/a</v>
      </c>
      <c r="U184" s="155" t="str">
        <f>IF(A9stdlife="n/a","n/a",IF(U$3&gt;(A9stdlife+$E184),(Input!$I$219*(1+rvanilla)^0.5)-SUM($I184:T184),(Input!$I$219*(1+rvanilla)^0.5)/A9stdlife))</f>
        <v>n/a</v>
      </c>
      <c r="V184" s="155" t="str">
        <f>IF(A9stdlife="n/a","n/a",IF(V$3&gt;(A9stdlife+$E184),(Input!$I$219*(1+rvanilla)^0.5)-SUM($I184:U184),(Input!$I$219*(1+rvanilla)^0.5)/A9stdlife))</f>
        <v>n/a</v>
      </c>
      <c r="W184" s="155" t="str">
        <f>IF(A9stdlife="n/a","n/a",IF(W$3&gt;(A9stdlife+$E184),(Input!$I$219*(1+rvanilla)^0.5)-SUM($I184:V184),(Input!$I$219*(1+rvanilla)^0.5)/A9stdlife))</f>
        <v>n/a</v>
      </c>
      <c r="X184" s="155" t="str">
        <f>IF(A9stdlife="n/a","n/a",IF(X$3&gt;(A9stdlife+$E184),(Input!$I$219*(1+rvanilla)^0.5)-SUM($I184:W184),(Input!$I$219*(1+rvanilla)^0.5)/A9stdlife))</f>
        <v>n/a</v>
      </c>
      <c r="Y184" s="155" t="str">
        <f>IF(A9stdlife="n/a","n/a",IF(Y$3&gt;(A9stdlife+$E184),(Input!$I$219*(1+rvanilla)^0.5)-SUM($I184:X184),(Input!$I$219*(1+rvanilla)^0.5)/A9stdlife))</f>
        <v>n/a</v>
      </c>
      <c r="Z184" s="155" t="str">
        <f>IF(A9stdlife="n/a","n/a",IF(Z$3&gt;(A9stdlife+$E184),(Input!$I$219*(1+rvanilla)^0.5)-SUM($I184:Y184),(Input!$I$219*(1+rvanilla)^0.5)/A9stdlife))</f>
        <v>n/a</v>
      </c>
      <c r="AA184" s="155" t="str">
        <f>IF(A9stdlife="n/a","n/a",IF(AA$3&gt;(A9stdlife+$E184),(Input!$I$219*(1+rvanilla)^0.5)-SUM($I184:Z184),(Input!$I$219*(1+rvanilla)^0.5)/A9stdlife))</f>
        <v>n/a</v>
      </c>
      <c r="AB184" s="155" t="str">
        <f>IF(A9stdlife="n/a","n/a",IF(AB$3&gt;(A9stdlife+$E184),(Input!$I$219*(1+rvanilla)^0.5)-SUM($I184:AA184),(Input!$I$219*(1+rvanilla)^0.5)/A9stdlife))</f>
        <v>n/a</v>
      </c>
      <c r="AC184" s="155" t="str">
        <f>IF(A9stdlife="n/a","n/a",IF(AC$3&gt;(A9stdlife+$E184),(Input!$I$219*(1+rvanilla)^0.5)-SUM($I184:AB184),(Input!$I$219*(1+rvanilla)^0.5)/A9stdlife))</f>
        <v>n/a</v>
      </c>
      <c r="AD184" s="155" t="str">
        <f>IF(A9stdlife="n/a","n/a",IF(AD$3&gt;(A9stdlife+$E184),(Input!$I$219*(1+rvanilla)^0.5)-SUM($I184:AC184),(Input!$I$219*(1+rvanilla)^0.5)/A9stdlife))</f>
        <v>n/a</v>
      </c>
      <c r="AE184" s="155" t="str">
        <f>IF(A9stdlife="n/a","n/a",IF(AE$3&gt;(A9stdlife+$E184),(Input!$I$219*(1+rvanilla)^0.5)-SUM($I184:AD184),(Input!$I$219*(1+rvanilla)^0.5)/A9stdlife))</f>
        <v>n/a</v>
      </c>
      <c r="AF184" s="155" t="str">
        <f>IF(A9stdlife="n/a","n/a",IF(AF$3&gt;(A9stdlife+$E184),(Input!$I$219*(1+rvanilla)^0.5)-SUM($I184:AE184),(Input!$I$219*(1+rvanilla)^0.5)/A9stdlife))</f>
        <v>n/a</v>
      </c>
      <c r="AG184" s="155" t="str">
        <f>IF(A9stdlife="n/a","n/a",IF(AG$3&gt;(A9stdlife+$E184),(Input!$I$219*(1+rvanilla)^0.5)-SUM($I184:AF184),(Input!$I$219*(1+rvanilla)^0.5)/A9stdlife))</f>
        <v>n/a</v>
      </c>
      <c r="AH184" s="155" t="str">
        <f>IF(A9stdlife="n/a","n/a",IF(AH$3&gt;(A9stdlife+$E184),(Input!$I$219*(1+rvanilla)^0.5)-SUM($I184:AG184),(Input!$I$219*(1+rvanilla)^0.5)/A9stdlife))</f>
        <v>n/a</v>
      </c>
      <c r="AI184" s="155" t="str">
        <f>IF(A9stdlife="n/a","n/a",IF(AI$3&gt;(A9stdlife+$E184),(Input!$I$219*(1+rvanilla)^0.5)-SUM($I184:AH184),(Input!$I$219*(1+rvanilla)^0.5)/A9stdlife))</f>
        <v>n/a</v>
      </c>
      <c r="AJ184" s="155" t="str">
        <f>IF(A9stdlife="n/a","n/a",IF(AJ$3&gt;(A9stdlife+$E184),(Input!$I$219*(1+rvanilla)^0.5)-SUM($I184:AI184),(Input!$I$219*(1+rvanilla)^0.5)/A9stdlife))</f>
        <v>n/a</v>
      </c>
      <c r="AK184" s="155" t="str">
        <f>IF(A9stdlife="n/a","n/a",IF(AK$3&gt;(A9stdlife+$E184),(Input!$I$219*(1+rvanilla)^0.5)-SUM($I184:AJ184),(Input!$I$219*(1+rvanilla)^0.5)/A9stdlife))</f>
        <v>n/a</v>
      </c>
      <c r="AL184" s="155" t="str">
        <f>IF(A9stdlife="n/a","n/a",IF(AL$3&gt;(A9stdlife+$E184),(Input!$I$219*(1+rvanilla)^0.5)-SUM($I184:AK184),(Input!$I$219*(1+rvanilla)^0.5)/A9stdlife))</f>
        <v>n/a</v>
      </c>
      <c r="AM184" s="155" t="str">
        <f>IF(A9stdlife="n/a","n/a",IF(AM$3&gt;(A9stdlife+$E184),(Input!$I$219*(1+rvanilla)^0.5)-SUM($I184:AL184),(Input!$I$219*(1+rvanilla)^0.5)/A9stdlife))</f>
        <v>n/a</v>
      </c>
      <c r="AN184" s="155" t="str">
        <f>IF(A9stdlife="n/a","n/a",IF(AN$3&gt;(A9stdlife+$E184),(Input!$I$219*(1+rvanilla)^0.5)-SUM($I184:AM184),(Input!$I$219*(1+rvanilla)^0.5)/A9stdlife))</f>
        <v>n/a</v>
      </c>
      <c r="AO184" s="155" t="str">
        <f>IF(A9stdlife="n/a","n/a",IF(AO$3&gt;(A9stdlife+$E184),(Input!$I$219*(1+rvanilla)^0.5)-SUM($I184:AN184),(Input!$I$219*(1+rvanilla)^0.5)/A9stdlife))</f>
        <v>n/a</v>
      </c>
      <c r="AP184" s="155" t="str">
        <f>IF(A9stdlife="n/a","n/a",IF(AP$3&gt;(A9stdlife+$E184),(Input!$I$219*(1+rvanilla)^0.5)-SUM($I184:AO184),(Input!$I$219*(1+rvanilla)^0.5)/A9stdlife))</f>
        <v>n/a</v>
      </c>
      <c r="AQ184" s="155" t="str">
        <f>IF(A9stdlife="n/a","n/a",IF(AQ$3&gt;(A9stdlife+$E184),(Input!$I$219*(1+rvanilla)^0.5)-SUM($I184:AP184),(Input!$I$219*(1+rvanilla)^0.5)/A9stdlife))</f>
        <v>n/a</v>
      </c>
      <c r="AR184" s="155" t="str">
        <f>IF(A9stdlife="n/a","n/a",IF(AR$3&gt;(A9stdlife+$E184),(Input!$I$219*(1+rvanilla)^0.5)-SUM($I184:AQ184),(Input!$I$219*(1+rvanilla)^0.5)/A9stdlife))</f>
        <v>n/a</v>
      </c>
      <c r="AS184" s="155" t="str">
        <f>IF(A9stdlife="n/a","n/a",IF(AS$3&gt;(A9stdlife+$E184),(Input!$I$219*(1+rvanilla)^0.5)-SUM($I184:AR184),(Input!$I$219*(1+rvanilla)^0.5)/A9stdlife))</f>
        <v>n/a</v>
      </c>
      <c r="AT184" s="155" t="str">
        <f>IF(A9stdlife="n/a","n/a",IF(AT$3&gt;(A9stdlife+$E184),(Input!$I$219*(1+rvanilla)^0.5)-SUM($I184:AS184),(Input!$I$219*(1+rvanilla)^0.5)/A9stdlife))</f>
        <v>n/a</v>
      </c>
      <c r="AU184" s="155" t="str">
        <f>IF(A9stdlife="n/a","n/a",IF(AU$3&gt;(A9stdlife+$E184),(Input!$I$219*(1+rvanilla)^0.5)-SUM($I184:AT184),(Input!$I$219*(1+rvanilla)^0.5)/A9stdlife))</f>
        <v>n/a</v>
      </c>
      <c r="AV184" s="155" t="str">
        <f>IF(A9stdlife="n/a","n/a",IF(AV$3&gt;(A9stdlife+$E184),(Input!$I$219*(1+rvanilla)^0.5)-SUM($I184:AU184),(Input!$I$219*(1+rvanilla)^0.5)/A9stdlife))</f>
        <v>n/a</v>
      </c>
      <c r="AW184" s="155" t="str">
        <f>IF(A9stdlife="n/a","n/a",IF(AW$3&gt;(A9stdlife+$E184),(Input!$I$219*(1+rvanilla)^0.5)-SUM($I184:AV184),(Input!$I$219*(1+rvanilla)^0.5)/A9stdlife))</f>
        <v>n/a</v>
      </c>
      <c r="AX184" s="155" t="str">
        <f>IF(A9stdlife="n/a","n/a",IF(AX$3&gt;(A9stdlife+$E184),(Input!$I$219*(1+rvanilla)^0.5)-SUM($I184:AW184),(Input!$I$219*(1+rvanilla)^0.5)/A9stdlife))</f>
        <v>n/a</v>
      </c>
      <c r="AY184" s="155" t="str">
        <f>IF(A9stdlife="n/a","n/a",IF(AY$3&gt;(A9stdlife+$E184),(Input!$I$219*(1+rvanilla)^0.5)-SUM($I184:AX184),(Input!$I$219*(1+rvanilla)^0.5)/A9stdlife))</f>
        <v>n/a</v>
      </c>
      <c r="AZ184" s="155" t="str">
        <f>IF(A9stdlife="n/a","n/a",IF(AZ$3&gt;(A9stdlife+$E184),(Input!$I$219*(1+rvanilla)^0.5)-SUM($I184:AY184),(Input!$I$219*(1+rvanilla)^0.5)/A9stdlife))</f>
        <v>n/a</v>
      </c>
      <c r="BA184" s="155" t="str">
        <f>IF(A9stdlife="n/a","n/a",IF(BA$3&gt;(A9stdlife+$E184),(Input!$I$219*(1+rvanilla)^0.5)-SUM($I184:AZ184),(Input!$I$219*(1+rvanilla)^0.5)/A9stdlife))</f>
        <v>n/a</v>
      </c>
      <c r="BB184" s="155" t="str">
        <f>IF(A9stdlife="n/a","n/a",IF(BB$3&gt;(A9stdlife+$E184),(Input!$I$219*(1+rvanilla)^0.5)-SUM($I184:BA184),(Input!$I$219*(1+rvanilla)^0.5)/A9stdlife))</f>
        <v>n/a</v>
      </c>
      <c r="BC184" s="155" t="str">
        <f>IF(A9stdlife="n/a","n/a",IF(BC$3&gt;(A9stdlife+$E184),(Input!$I$219*(1+rvanilla)^0.5)-SUM($I184:BB184),(Input!$I$219*(1+rvanilla)^0.5)/A9stdlife))</f>
        <v>n/a</v>
      </c>
      <c r="BD184" s="155" t="str">
        <f>IF(A9stdlife="n/a","n/a",IF(BD$3&gt;(A9stdlife+$E184),(Input!$I$219*(1+rvanilla)^0.5)-SUM($I184:BC184),(Input!$I$219*(1+rvanilla)^0.5)/A9stdlife))</f>
        <v>n/a</v>
      </c>
      <c r="BE184" s="155" t="str">
        <f>IF(A9stdlife="n/a","n/a",IF(BE$3&gt;(A9stdlife+$E184),(Input!$I$219*(1+rvanilla)^0.5)-SUM($I184:BD184),(Input!$I$219*(1+rvanilla)^0.5)/A9stdlife))</f>
        <v>n/a</v>
      </c>
      <c r="BF184" s="155" t="str">
        <f>IF(A9stdlife="n/a","n/a",IF(BF$3&gt;(A9stdlife+$E184),(Input!$I$219*(1+rvanilla)^0.5)-SUM($I184:BE184),(Input!$I$219*(1+rvanilla)^0.5)/A9stdlife))</f>
        <v>n/a</v>
      </c>
      <c r="BG184" s="155" t="str">
        <f>IF(A9stdlife="n/a","n/a",IF(BG$3&gt;(A9stdlife+$E184),(Input!$I$219*(1+rvanilla)^0.5)-SUM($I184:BF184),(Input!$I$219*(1+rvanilla)^0.5)/A9stdlife))</f>
        <v>n/a</v>
      </c>
      <c r="BH184" s="155" t="str">
        <f>IF(A9stdlife="n/a","n/a",IF(BH$3&gt;(A9stdlife+$E184),(Input!$I$219*(1+rvanilla)^0.5)-SUM($I184:BG184),(Input!$I$219*(1+rvanilla)^0.5)/A9stdlife))</f>
        <v>n/a</v>
      </c>
      <c r="BI184" s="155" t="str">
        <f>IF(A9stdlife="n/a","n/a",IF(BI$3&gt;(A9stdlife+$E184),(Input!$I$219*(1+rvanilla)^0.5)-SUM($I184:BH184),(Input!$I$219*(1+rvanilla)^0.5)/A9stdlife))</f>
        <v>n/a</v>
      </c>
      <c r="BJ184" s="14"/>
      <c r="BK184" s="14"/>
      <c r="BL184" s="14"/>
      <c r="BM184" s="14"/>
      <c r="BN184" s="14"/>
      <c r="BO184" s="14"/>
      <c r="BP184" s="14"/>
      <c r="BQ184" s="14"/>
      <c r="BR184" s="14"/>
      <c r="BS184" s="14"/>
      <c r="BT184" s="14"/>
      <c r="BU184" s="14"/>
      <c r="BV184" s="14"/>
      <c r="BW184" s="14"/>
      <c r="BX184" s="14"/>
      <c r="BY184" s="14"/>
      <c r="BZ184" s="14"/>
      <c r="CA184" s="410"/>
      <c r="CB184" s="410"/>
      <c r="CC184" s="410"/>
      <c r="CD184" s="410"/>
      <c r="CE184" s="410"/>
      <c r="CF184" s="410"/>
      <c r="CG184" s="410"/>
      <c r="CH184" s="410"/>
      <c r="CI184" s="410"/>
      <c r="CJ184" s="410"/>
      <c r="CK184" s="410"/>
      <c r="CL184" s="410"/>
      <c r="CM184" s="410"/>
      <c r="CN184" s="410"/>
      <c r="CO184" s="410"/>
      <c r="CP184" s="410"/>
      <c r="CQ184" s="410"/>
      <c r="CR184" s="410"/>
      <c r="CS184" s="410"/>
      <c r="CT184" s="410"/>
      <c r="CU184" s="410"/>
      <c r="CV184" s="410"/>
      <c r="CW184" s="410"/>
      <c r="CX184" s="410"/>
      <c r="CY184" s="410"/>
      <c r="CZ184" s="410"/>
      <c r="DA184" s="410"/>
      <c r="DB184" s="410"/>
      <c r="DC184" s="410"/>
      <c r="DD184" s="410"/>
      <c r="DE184" s="410"/>
      <c r="DF184" s="410"/>
      <c r="DG184" s="410"/>
      <c r="DH184" s="410"/>
      <c r="DI184" s="410"/>
      <c r="DJ184" s="410"/>
      <c r="DK184" s="410"/>
      <c r="DL184" s="410"/>
      <c r="DM184" s="410"/>
      <c r="DN184" s="410"/>
      <c r="DO184" s="410"/>
      <c r="DP184" s="410"/>
      <c r="DQ184" s="410"/>
      <c r="DR184" s="410"/>
      <c r="DS184" s="410"/>
      <c r="DT184" s="410"/>
      <c r="DU184" s="410"/>
      <c r="DV184" s="410"/>
      <c r="DW184" s="410"/>
      <c r="DX184" s="410"/>
      <c r="DY184" s="410"/>
      <c r="DZ184" s="410"/>
      <c r="EA184" s="410"/>
      <c r="EB184" s="410"/>
      <c r="EC184" s="410"/>
      <c r="ED184" s="410"/>
      <c r="EE184" s="410"/>
      <c r="EF184" s="410"/>
      <c r="EG184" s="410"/>
      <c r="EH184" s="410"/>
      <c r="EI184" s="410"/>
      <c r="EJ184" s="410"/>
      <c r="EK184" s="410"/>
      <c r="EL184" s="410"/>
      <c r="EM184" s="410"/>
      <c r="EN184" s="410"/>
      <c r="EO184" s="410"/>
      <c r="EP184" s="410"/>
      <c r="EQ184" s="410"/>
      <c r="ER184" s="410"/>
      <c r="ES184" s="410"/>
      <c r="ET184" s="410"/>
      <c r="EU184" s="410"/>
      <c r="EV184" s="410"/>
      <c r="EW184" s="410"/>
      <c r="EX184" s="410"/>
      <c r="EY184" s="410"/>
      <c r="EZ184" s="410"/>
      <c r="FA184" s="410"/>
      <c r="FB184" s="410"/>
      <c r="FC184" s="410"/>
      <c r="FD184" s="410"/>
      <c r="FE184" s="410"/>
      <c r="FF184" s="410"/>
      <c r="FG184" s="410"/>
      <c r="FH184" s="410"/>
      <c r="FI184" s="410"/>
      <c r="FJ184" s="410"/>
      <c r="FK184" s="410"/>
      <c r="FL184" s="410"/>
      <c r="FM184" s="410"/>
      <c r="FN184" s="410"/>
      <c r="FO184" s="410"/>
      <c r="FP184" s="410"/>
      <c r="FQ184" s="410"/>
      <c r="FR184" s="410"/>
      <c r="FS184" s="410"/>
      <c r="FT184" s="410"/>
      <c r="FU184" s="410"/>
      <c r="FV184" s="410"/>
      <c r="FW184" s="410"/>
      <c r="FX184" s="410"/>
      <c r="FY184" s="410"/>
      <c r="FZ184" s="410"/>
      <c r="GA184" s="410"/>
      <c r="GB184" s="410"/>
      <c r="GC184" s="410"/>
      <c r="GD184" s="410"/>
      <c r="GE184" s="410"/>
      <c r="GF184" s="410"/>
      <c r="GG184" s="410"/>
      <c r="GH184" s="410"/>
      <c r="GI184" s="410"/>
      <c r="GJ184" s="410"/>
      <c r="GK184" s="410"/>
      <c r="GL184" s="410"/>
      <c r="GM184" s="410"/>
      <c r="GN184" s="410"/>
      <c r="GO184" s="410"/>
      <c r="GP184" s="410"/>
      <c r="GQ184" s="410"/>
      <c r="GR184" s="410"/>
      <c r="GS184" s="410"/>
      <c r="GT184" s="410"/>
      <c r="GU184" s="410"/>
      <c r="GV184" s="410"/>
      <c r="GW184" s="410"/>
      <c r="GX184" s="410"/>
      <c r="GY184" s="410"/>
      <c r="GZ184" s="410"/>
      <c r="HA184" s="410"/>
      <c r="HB184" s="410"/>
      <c r="HC184" s="410"/>
      <c r="HD184" s="410"/>
      <c r="HE184" s="410"/>
      <c r="HF184" s="410"/>
      <c r="HG184" s="410"/>
      <c r="HH184" s="410"/>
      <c r="HI184" s="410"/>
      <c r="HJ184" s="410"/>
      <c r="HK184" s="410"/>
      <c r="HL184" s="410"/>
      <c r="HM184" s="410"/>
      <c r="HN184" s="410"/>
      <c r="HO184" s="410"/>
      <c r="HP184" s="410"/>
      <c r="HQ184" s="410"/>
      <c r="HR184" s="410"/>
      <c r="HS184" s="410"/>
      <c r="HT184" s="410"/>
      <c r="HU184" s="410"/>
      <c r="HV184" s="410"/>
      <c r="HW184" s="410"/>
      <c r="HX184" s="410"/>
      <c r="HY184" s="410"/>
      <c r="HZ184" s="410"/>
      <c r="IA184" s="410"/>
      <c r="IB184" s="410"/>
      <c r="IC184" s="410"/>
      <c r="ID184" s="410"/>
      <c r="IE184" s="410"/>
      <c r="IF184" s="410"/>
      <c r="IG184" s="410"/>
      <c r="IH184" s="410"/>
      <c r="II184" s="410"/>
      <c r="IJ184" s="410"/>
      <c r="IK184" s="410"/>
      <c r="IL184" s="410"/>
      <c r="IM184" s="410"/>
      <c r="IN184" s="410"/>
      <c r="IO184" s="410"/>
      <c r="IP184" s="410"/>
      <c r="IQ184" s="410"/>
      <c r="IR184" s="410"/>
      <c r="IS184" s="410"/>
      <c r="IT184" s="410"/>
      <c r="IU184" s="410"/>
      <c r="IV184" s="410"/>
    </row>
    <row r="185" spans="1:256" s="2" customFormat="1" ht="12.75" hidden="1" customHeight="1" outlineLevel="2">
      <c r="A185" s="14"/>
      <c r="B185" s="14"/>
      <c r="C185" s="27"/>
      <c r="D185" s="413"/>
      <c r="E185" s="261">
        <v>4</v>
      </c>
      <c r="F185" s="372"/>
      <c r="G185" s="269"/>
      <c r="H185" s="271"/>
      <c r="I185" s="271"/>
      <c r="J185" s="270"/>
      <c r="K185" s="155" t="str">
        <f>IF(A9stdlife="n/a","n/a",IF(K$3&gt;(A9stdlife+$E185),(Input!$J$219*(1+rvanilla)^0.5)-SUM($J185:J185),(Input!$J$219*(1+rvanilla)^0.5)/A9stdlife))</f>
        <v>n/a</v>
      </c>
      <c r="L185" s="155" t="str">
        <f>IF(A9stdlife="n/a","n/a",IF(L$3&gt;(A9stdlife+$E185),(Input!$J$219*(1+rvanilla)^0.5)-SUM($J185:K185),(Input!$J$219*(1+rvanilla)^0.5)/A9stdlife))</f>
        <v>n/a</v>
      </c>
      <c r="M185" s="155" t="str">
        <f>IF(A9stdlife="n/a","n/a",IF(M$3&gt;(A9stdlife+$E185),(Input!$J$219*(1+rvanilla)^0.5)-SUM($J185:L185),(Input!$J$219*(1+rvanilla)^0.5)/A9stdlife))</f>
        <v>n/a</v>
      </c>
      <c r="N185" s="155" t="str">
        <f>IF(A9stdlife="n/a","n/a",IF(N$3&gt;(A9stdlife+$E185),(Input!$J$219*(1+rvanilla)^0.5)-SUM($J185:M185),(Input!$J$219*(1+rvanilla)^0.5)/A9stdlife))</f>
        <v>n/a</v>
      </c>
      <c r="O185" s="155" t="str">
        <f>IF(A9stdlife="n/a","n/a",IF(O$3&gt;(A9stdlife+$E185),(Input!$J$219*(1+rvanilla)^0.5)-SUM($J185:N185),(Input!$J$219*(1+rvanilla)^0.5)/A9stdlife))</f>
        <v>n/a</v>
      </c>
      <c r="P185" s="155" t="str">
        <f>IF(A9stdlife="n/a","n/a",IF(P$3&gt;(A9stdlife+$E185),(Input!$J$219*(1+rvanilla)^0.5)-SUM($J185:O185),(Input!$J$219*(1+rvanilla)^0.5)/A9stdlife))</f>
        <v>n/a</v>
      </c>
      <c r="Q185" s="155" t="str">
        <f>IF(A9stdlife="n/a","n/a",IF(Q$3&gt;(A9stdlife+$E185),(Input!$J$219*(1+rvanilla)^0.5)-SUM($J185:P185),(Input!$J$219*(1+rvanilla)^0.5)/A9stdlife))</f>
        <v>n/a</v>
      </c>
      <c r="R185" s="155" t="str">
        <f>IF(A9stdlife="n/a","n/a",IF(R$3&gt;(A9stdlife+$E185),(Input!$J$219*(1+rvanilla)^0.5)-SUM($J185:Q185),(Input!$J$219*(1+rvanilla)^0.5)/A9stdlife))</f>
        <v>n/a</v>
      </c>
      <c r="S185" s="155" t="str">
        <f>IF(A9stdlife="n/a","n/a",IF(S$3&gt;(A9stdlife+$E185),(Input!$J$219*(1+rvanilla)^0.5)-SUM($J185:R185),(Input!$J$219*(1+rvanilla)^0.5)/A9stdlife))</f>
        <v>n/a</v>
      </c>
      <c r="T185" s="155" t="str">
        <f>IF(A9stdlife="n/a","n/a",IF(T$3&gt;(A9stdlife+$E185),(Input!$J$219*(1+rvanilla)^0.5)-SUM($J185:S185),(Input!$J$219*(1+rvanilla)^0.5)/A9stdlife))</f>
        <v>n/a</v>
      </c>
      <c r="U185" s="155" t="str">
        <f>IF(A9stdlife="n/a","n/a",IF(U$3&gt;(A9stdlife+$E185),(Input!$J$219*(1+rvanilla)^0.5)-SUM($J185:T185),(Input!$J$219*(1+rvanilla)^0.5)/A9stdlife))</f>
        <v>n/a</v>
      </c>
      <c r="V185" s="155" t="str">
        <f>IF(A9stdlife="n/a","n/a",IF(V$3&gt;(A9stdlife+$E185),(Input!$J$219*(1+rvanilla)^0.5)-SUM($J185:U185),(Input!$J$219*(1+rvanilla)^0.5)/A9stdlife))</f>
        <v>n/a</v>
      </c>
      <c r="W185" s="155" t="str">
        <f>IF(A9stdlife="n/a","n/a",IF(W$3&gt;(A9stdlife+$E185),(Input!$J$219*(1+rvanilla)^0.5)-SUM($J185:V185),(Input!$J$219*(1+rvanilla)^0.5)/A9stdlife))</f>
        <v>n/a</v>
      </c>
      <c r="X185" s="155" t="str">
        <f>IF(A9stdlife="n/a","n/a",IF(X$3&gt;(A9stdlife+$E185),(Input!$J$219*(1+rvanilla)^0.5)-SUM($J185:W185),(Input!$J$219*(1+rvanilla)^0.5)/A9stdlife))</f>
        <v>n/a</v>
      </c>
      <c r="Y185" s="155" t="str">
        <f>IF(A9stdlife="n/a","n/a",IF(Y$3&gt;(A9stdlife+$E185),(Input!$J$219*(1+rvanilla)^0.5)-SUM($J185:X185),(Input!$J$219*(1+rvanilla)^0.5)/A9stdlife))</f>
        <v>n/a</v>
      </c>
      <c r="Z185" s="155" t="str">
        <f>IF(A9stdlife="n/a","n/a",IF(Z$3&gt;(A9stdlife+$E185),(Input!$J$219*(1+rvanilla)^0.5)-SUM($J185:Y185),(Input!$J$219*(1+rvanilla)^0.5)/A9stdlife))</f>
        <v>n/a</v>
      </c>
      <c r="AA185" s="155" t="str">
        <f>IF(A9stdlife="n/a","n/a",IF(AA$3&gt;(A9stdlife+$E185),(Input!$J$219*(1+rvanilla)^0.5)-SUM($J185:Z185),(Input!$J$219*(1+rvanilla)^0.5)/A9stdlife))</f>
        <v>n/a</v>
      </c>
      <c r="AB185" s="155" t="str">
        <f>IF(A9stdlife="n/a","n/a",IF(AB$3&gt;(A9stdlife+$E185),(Input!$J$219*(1+rvanilla)^0.5)-SUM($J185:AA185),(Input!$J$219*(1+rvanilla)^0.5)/A9stdlife))</f>
        <v>n/a</v>
      </c>
      <c r="AC185" s="155" t="str">
        <f>IF(A9stdlife="n/a","n/a",IF(AC$3&gt;(A9stdlife+$E185),(Input!$J$219*(1+rvanilla)^0.5)-SUM($J185:AB185),(Input!$J$219*(1+rvanilla)^0.5)/A9stdlife))</f>
        <v>n/a</v>
      </c>
      <c r="AD185" s="155" t="str">
        <f>IF(A9stdlife="n/a","n/a",IF(AD$3&gt;(A9stdlife+$E185),(Input!$J$219*(1+rvanilla)^0.5)-SUM($J185:AC185),(Input!$J$219*(1+rvanilla)^0.5)/A9stdlife))</f>
        <v>n/a</v>
      </c>
      <c r="AE185" s="155" t="str">
        <f>IF(A9stdlife="n/a","n/a",IF(AE$3&gt;(A9stdlife+$E185),(Input!$J$219*(1+rvanilla)^0.5)-SUM($J185:AD185),(Input!$J$219*(1+rvanilla)^0.5)/A9stdlife))</f>
        <v>n/a</v>
      </c>
      <c r="AF185" s="155" t="str">
        <f>IF(A9stdlife="n/a","n/a",IF(AF$3&gt;(A9stdlife+$E185),(Input!$J$219*(1+rvanilla)^0.5)-SUM($J185:AE185),(Input!$J$219*(1+rvanilla)^0.5)/A9stdlife))</f>
        <v>n/a</v>
      </c>
      <c r="AG185" s="155" t="str">
        <f>IF(A9stdlife="n/a","n/a",IF(AG$3&gt;(A9stdlife+$E185),(Input!$J$219*(1+rvanilla)^0.5)-SUM($J185:AF185),(Input!$J$219*(1+rvanilla)^0.5)/A9stdlife))</f>
        <v>n/a</v>
      </c>
      <c r="AH185" s="155" t="str">
        <f>IF(A9stdlife="n/a","n/a",IF(AH$3&gt;(A9stdlife+$E185),(Input!$J$219*(1+rvanilla)^0.5)-SUM($J185:AG185),(Input!$J$219*(1+rvanilla)^0.5)/A9stdlife))</f>
        <v>n/a</v>
      </c>
      <c r="AI185" s="155" t="str">
        <f>IF(A9stdlife="n/a","n/a",IF(AI$3&gt;(A9stdlife+$E185),(Input!$J$219*(1+rvanilla)^0.5)-SUM($J185:AH185),(Input!$J$219*(1+rvanilla)^0.5)/A9stdlife))</f>
        <v>n/a</v>
      </c>
      <c r="AJ185" s="155" t="str">
        <f>IF(A9stdlife="n/a","n/a",IF(AJ$3&gt;(A9stdlife+$E185),(Input!$J$219*(1+rvanilla)^0.5)-SUM($J185:AI185),(Input!$J$219*(1+rvanilla)^0.5)/A9stdlife))</f>
        <v>n/a</v>
      </c>
      <c r="AK185" s="155" t="str">
        <f>IF(A9stdlife="n/a","n/a",IF(AK$3&gt;(A9stdlife+$E185),(Input!$J$219*(1+rvanilla)^0.5)-SUM($J185:AJ185),(Input!$J$219*(1+rvanilla)^0.5)/A9stdlife))</f>
        <v>n/a</v>
      </c>
      <c r="AL185" s="155" t="str">
        <f>IF(A9stdlife="n/a","n/a",IF(AL$3&gt;(A9stdlife+$E185),(Input!$J$219*(1+rvanilla)^0.5)-SUM($J185:AK185),(Input!$J$219*(1+rvanilla)^0.5)/A9stdlife))</f>
        <v>n/a</v>
      </c>
      <c r="AM185" s="155" t="str">
        <f>IF(A9stdlife="n/a","n/a",IF(AM$3&gt;(A9stdlife+$E185),(Input!$J$219*(1+rvanilla)^0.5)-SUM($J185:AL185),(Input!$J$219*(1+rvanilla)^0.5)/A9stdlife))</f>
        <v>n/a</v>
      </c>
      <c r="AN185" s="155" t="str">
        <f>IF(A9stdlife="n/a","n/a",IF(AN$3&gt;(A9stdlife+$E185),(Input!$J$219*(1+rvanilla)^0.5)-SUM($J185:AM185),(Input!$J$219*(1+rvanilla)^0.5)/A9stdlife))</f>
        <v>n/a</v>
      </c>
      <c r="AO185" s="155" t="str">
        <f>IF(A9stdlife="n/a","n/a",IF(AO$3&gt;(A9stdlife+$E185),(Input!$J$219*(1+rvanilla)^0.5)-SUM($J185:AN185),(Input!$J$219*(1+rvanilla)^0.5)/A9stdlife))</f>
        <v>n/a</v>
      </c>
      <c r="AP185" s="155" t="str">
        <f>IF(A9stdlife="n/a","n/a",IF(AP$3&gt;(A9stdlife+$E185),(Input!$J$219*(1+rvanilla)^0.5)-SUM($J185:AO185),(Input!$J$219*(1+rvanilla)^0.5)/A9stdlife))</f>
        <v>n/a</v>
      </c>
      <c r="AQ185" s="155" t="str">
        <f>IF(A9stdlife="n/a","n/a",IF(AQ$3&gt;(A9stdlife+$E185),(Input!$J$219*(1+rvanilla)^0.5)-SUM($J185:AP185),(Input!$J$219*(1+rvanilla)^0.5)/A9stdlife))</f>
        <v>n/a</v>
      </c>
      <c r="AR185" s="155" t="str">
        <f>IF(A9stdlife="n/a","n/a",IF(AR$3&gt;(A9stdlife+$E185),(Input!$J$219*(1+rvanilla)^0.5)-SUM($J185:AQ185),(Input!$J$219*(1+rvanilla)^0.5)/A9stdlife))</f>
        <v>n/a</v>
      </c>
      <c r="AS185" s="155" t="str">
        <f>IF(A9stdlife="n/a","n/a",IF(AS$3&gt;(A9stdlife+$E185),(Input!$J$219*(1+rvanilla)^0.5)-SUM($J185:AR185),(Input!$J$219*(1+rvanilla)^0.5)/A9stdlife))</f>
        <v>n/a</v>
      </c>
      <c r="AT185" s="155" t="str">
        <f>IF(A9stdlife="n/a","n/a",IF(AT$3&gt;(A9stdlife+$E185),(Input!$J$219*(1+rvanilla)^0.5)-SUM($J185:AS185),(Input!$J$219*(1+rvanilla)^0.5)/A9stdlife))</f>
        <v>n/a</v>
      </c>
      <c r="AU185" s="155" t="str">
        <f>IF(A9stdlife="n/a","n/a",IF(AU$3&gt;(A9stdlife+$E185),(Input!$J$219*(1+rvanilla)^0.5)-SUM($J185:AT185),(Input!$J$219*(1+rvanilla)^0.5)/A9stdlife))</f>
        <v>n/a</v>
      </c>
      <c r="AV185" s="155" t="str">
        <f>IF(A9stdlife="n/a","n/a",IF(AV$3&gt;(A9stdlife+$E185),(Input!$J$219*(1+rvanilla)^0.5)-SUM($J185:AU185),(Input!$J$219*(1+rvanilla)^0.5)/A9stdlife))</f>
        <v>n/a</v>
      </c>
      <c r="AW185" s="155" t="str">
        <f>IF(A9stdlife="n/a","n/a",IF(AW$3&gt;(A9stdlife+$E185),(Input!$J$219*(1+rvanilla)^0.5)-SUM($J185:AV185),(Input!$J$219*(1+rvanilla)^0.5)/A9stdlife))</f>
        <v>n/a</v>
      </c>
      <c r="AX185" s="155" t="str">
        <f>IF(A9stdlife="n/a","n/a",IF(AX$3&gt;(A9stdlife+$E185),(Input!$J$219*(1+rvanilla)^0.5)-SUM($J185:AW185),(Input!$J$219*(1+rvanilla)^0.5)/A9stdlife))</f>
        <v>n/a</v>
      </c>
      <c r="AY185" s="155" t="str">
        <f>IF(A9stdlife="n/a","n/a",IF(AY$3&gt;(A9stdlife+$E185),(Input!$J$219*(1+rvanilla)^0.5)-SUM($J185:AX185),(Input!$J$219*(1+rvanilla)^0.5)/A9stdlife))</f>
        <v>n/a</v>
      </c>
      <c r="AZ185" s="155" t="str">
        <f>IF(A9stdlife="n/a","n/a",IF(AZ$3&gt;(A9stdlife+$E185),(Input!$J$219*(1+rvanilla)^0.5)-SUM($J185:AY185),(Input!$J$219*(1+rvanilla)^0.5)/A9stdlife))</f>
        <v>n/a</v>
      </c>
      <c r="BA185" s="155" t="str">
        <f>IF(A9stdlife="n/a","n/a",IF(BA$3&gt;(A9stdlife+$E185),(Input!$J$219*(1+rvanilla)^0.5)-SUM($J185:AZ185),(Input!$J$219*(1+rvanilla)^0.5)/A9stdlife))</f>
        <v>n/a</v>
      </c>
      <c r="BB185" s="155" t="str">
        <f>IF(A9stdlife="n/a","n/a",IF(BB$3&gt;(A9stdlife+$E185),(Input!$J$219*(1+rvanilla)^0.5)-SUM($J185:BA185),(Input!$J$219*(1+rvanilla)^0.5)/A9stdlife))</f>
        <v>n/a</v>
      </c>
      <c r="BC185" s="155" t="str">
        <f>IF(A9stdlife="n/a","n/a",IF(BC$3&gt;(A9stdlife+$E185),(Input!$J$219*(1+rvanilla)^0.5)-SUM($J185:BB185),(Input!$J$219*(1+rvanilla)^0.5)/A9stdlife))</f>
        <v>n/a</v>
      </c>
      <c r="BD185" s="155" t="str">
        <f>IF(A9stdlife="n/a","n/a",IF(BD$3&gt;(A9stdlife+$E185),(Input!$J$219*(1+rvanilla)^0.5)-SUM($J185:BC185),(Input!$J$219*(1+rvanilla)^0.5)/A9stdlife))</f>
        <v>n/a</v>
      </c>
      <c r="BE185" s="155" t="str">
        <f>IF(A9stdlife="n/a","n/a",IF(BE$3&gt;(A9stdlife+$E185),(Input!$J$219*(1+rvanilla)^0.5)-SUM($J185:BD185),(Input!$J$219*(1+rvanilla)^0.5)/A9stdlife))</f>
        <v>n/a</v>
      </c>
      <c r="BF185" s="155" t="str">
        <f>IF(A9stdlife="n/a","n/a",IF(BF$3&gt;(A9stdlife+$E185),(Input!$J$219*(1+rvanilla)^0.5)-SUM($J185:BE185),(Input!$J$219*(1+rvanilla)^0.5)/A9stdlife))</f>
        <v>n/a</v>
      </c>
      <c r="BG185" s="155" t="str">
        <f>IF(A9stdlife="n/a","n/a",IF(BG$3&gt;(A9stdlife+$E185),(Input!$J$219*(1+rvanilla)^0.5)-SUM($J185:BF185),(Input!$J$219*(1+rvanilla)^0.5)/A9stdlife))</f>
        <v>n/a</v>
      </c>
      <c r="BH185" s="155" t="str">
        <f>IF(A9stdlife="n/a","n/a",IF(BH$3&gt;(A9stdlife+$E185),(Input!$J$219*(1+rvanilla)^0.5)-SUM($J185:BG185),(Input!$J$219*(1+rvanilla)^0.5)/A9stdlife))</f>
        <v>n/a</v>
      </c>
      <c r="BI185" s="155" t="str">
        <f>IF(A9stdlife="n/a","n/a",IF(BI$3&gt;(A9stdlife+$E185),(Input!$J$219*(1+rvanilla)^0.5)-SUM($J185:BH185),(Input!$J$219*(1+rvanilla)^0.5)/A9stdlife))</f>
        <v>n/a</v>
      </c>
      <c r="BJ185" s="14"/>
      <c r="BK185" s="14"/>
      <c r="BL185" s="14"/>
      <c r="BM185" s="14"/>
      <c r="BN185" s="14"/>
      <c r="BO185" s="14"/>
      <c r="BP185" s="14"/>
      <c r="BQ185" s="14"/>
      <c r="BR185" s="14"/>
      <c r="BS185" s="14"/>
      <c r="BT185" s="14"/>
      <c r="BU185" s="14"/>
      <c r="BV185" s="14"/>
      <c r="BW185" s="14"/>
      <c r="BX185" s="14"/>
      <c r="BY185" s="14"/>
      <c r="BZ185" s="14"/>
      <c r="CA185" s="410"/>
      <c r="CB185" s="410"/>
      <c r="CC185" s="410"/>
      <c r="CD185" s="410"/>
      <c r="CE185" s="410"/>
      <c r="CF185" s="410"/>
      <c r="CG185" s="410"/>
      <c r="CH185" s="410"/>
      <c r="CI185" s="410"/>
      <c r="CJ185" s="410"/>
      <c r="CK185" s="410"/>
      <c r="CL185" s="410"/>
      <c r="CM185" s="410"/>
      <c r="CN185" s="410"/>
      <c r="CO185" s="410"/>
      <c r="CP185" s="410"/>
      <c r="CQ185" s="410"/>
      <c r="CR185" s="410"/>
      <c r="CS185" s="410"/>
      <c r="CT185" s="410"/>
      <c r="CU185" s="410"/>
      <c r="CV185" s="410"/>
      <c r="CW185" s="410"/>
      <c r="CX185" s="410"/>
      <c r="CY185" s="410"/>
      <c r="CZ185" s="410"/>
      <c r="DA185" s="410"/>
      <c r="DB185" s="410"/>
      <c r="DC185" s="410"/>
      <c r="DD185" s="410"/>
      <c r="DE185" s="410"/>
      <c r="DF185" s="410"/>
      <c r="DG185" s="410"/>
      <c r="DH185" s="410"/>
      <c r="DI185" s="410"/>
      <c r="DJ185" s="410"/>
      <c r="DK185" s="410"/>
      <c r="DL185" s="410"/>
      <c r="DM185" s="410"/>
      <c r="DN185" s="410"/>
      <c r="DO185" s="410"/>
      <c r="DP185" s="410"/>
      <c r="DQ185" s="410"/>
      <c r="DR185" s="410"/>
      <c r="DS185" s="410"/>
      <c r="DT185" s="410"/>
      <c r="DU185" s="410"/>
      <c r="DV185" s="410"/>
      <c r="DW185" s="410"/>
      <c r="DX185" s="410"/>
      <c r="DY185" s="410"/>
      <c r="DZ185" s="410"/>
      <c r="EA185" s="410"/>
      <c r="EB185" s="410"/>
      <c r="EC185" s="410"/>
      <c r="ED185" s="410"/>
      <c r="EE185" s="410"/>
      <c r="EF185" s="410"/>
      <c r="EG185" s="410"/>
      <c r="EH185" s="410"/>
      <c r="EI185" s="410"/>
      <c r="EJ185" s="410"/>
      <c r="EK185" s="410"/>
      <c r="EL185" s="410"/>
      <c r="EM185" s="410"/>
      <c r="EN185" s="410"/>
      <c r="EO185" s="410"/>
      <c r="EP185" s="410"/>
      <c r="EQ185" s="410"/>
      <c r="ER185" s="410"/>
      <c r="ES185" s="410"/>
      <c r="ET185" s="410"/>
      <c r="EU185" s="410"/>
      <c r="EV185" s="410"/>
      <c r="EW185" s="410"/>
      <c r="EX185" s="410"/>
      <c r="EY185" s="410"/>
      <c r="EZ185" s="410"/>
      <c r="FA185" s="410"/>
      <c r="FB185" s="410"/>
      <c r="FC185" s="410"/>
      <c r="FD185" s="410"/>
      <c r="FE185" s="410"/>
      <c r="FF185" s="410"/>
      <c r="FG185" s="410"/>
      <c r="FH185" s="410"/>
      <c r="FI185" s="410"/>
      <c r="FJ185" s="410"/>
      <c r="FK185" s="410"/>
      <c r="FL185" s="410"/>
      <c r="FM185" s="410"/>
      <c r="FN185" s="410"/>
      <c r="FO185" s="410"/>
      <c r="FP185" s="410"/>
      <c r="FQ185" s="410"/>
      <c r="FR185" s="410"/>
      <c r="FS185" s="410"/>
      <c r="FT185" s="410"/>
      <c r="FU185" s="410"/>
      <c r="FV185" s="410"/>
      <c r="FW185" s="410"/>
      <c r="FX185" s="410"/>
      <c r="FY185" s="410"/>
      <c r="FZ185" s="410"/>
      <c r="GA185" s="410"/>
      <c r="GB185" s="410"/>
      <c r="GC185" s="410"/>
      <c r="GD185" s="410"/>
      <c r="GE185" s="410"/>
      <c r="GF185" s="410"/>
      <c r="GG185" s="410"/>
      <c r="GH185" s="410"/>
      <c r="GI185" s="410"/>
      <c r="GJ185" s="410"/>
      <c r="GK185" s="410"/>
      <c r="GL185" s="410"/>
      <c r="GM185" s="410"/>
      <c r="GN185" s="410"/>
      <c r="GO185" s="410"/>
      <c r="GP185" s="410"/>
      <c r="GQ185" s="410"/>
      <c r="GR185" s="410"/>
      <c r="GS185" s="410"/>
      <c r="GT185" s="410"/>
      <c r="GU185" s="410"/>
      <c r="GV185" s="410"/>
      <c r="GW185" s="410"/>
      <c r="GX185" s="410"/>
      <c r="GY185" s="410"/>
      <c r="GZ185" s="410"/>
      <c r="HA185" s="410"/>
      <c r="HB185" s="410"/>
      <c r="HC185" s="410"/>
      <c r="HD185" s="410"/>
      <c r="HE185" s="410"/>
      <c r="HF185" s="410"/>
      <c r="HG185" s="410"/>
      <c r="HH185" s="410"/>
      <c r="HI185" s="410"/>
      <c r="HJ185" s="410"/>
      <c r="HK185" s="410"/>
      <c r="HL185" s="410"/>
      <c r="HM185" s="410"/>
      <c r="HN185" s="410"/>
      <c r="HO185" s="410"/>
      <c r="HP185" s="410"/>
      <c r="HQ185" s="410"/>
      <c r="HR185" s="410"/>
      <c r="HS185" s="410"/>
      <c r="HT185" s="410"/>
      <c r="HU185" s="410"/>
      <c r="HV185" s="410"/>
      <c r="HW185" s="410"/>
      <c r="HX185" s="410"/>
      <c r="HY185" s="410"/>
      <c r="HZ185" s="410"/>
      <c r="IA185" s="410"/>
      <c r="IB185" s="410"/>
      <c r="IC185" s="410"/>
      <c r="ID185" s="410"/>
      <c r="IE185" s="410"/>
      <c r="IF185" s="410"/>
      <c r="IG185" s="410"/>
      <c r="IH185" s="410"/>
      <c r="II185" s="410"/>
      <c r="IJ185" s="410"/>
      <c r="IK185" s="410"/>
      <c r="IL185" s="410"/>
      <c r="IM185" s="410"/>
      <c r="IN185" s="410"/>
      <c r="IO185" s="410"/>
      <c r="IP185" s="410"/>
      <c r="IQ185" s="410"/>
      <c r="IR185" s="410"/>
      <c r="IS185" s="410"/>
      <c r="IT185" s="410"/>
      <c r="IU185" s="410"/>
      <c r="IV185" s="410"/>
    </row>
    <row r="186" spans="1:256" s="2" customFormat="1" ht="12.75" hidden="1" customHeight="1" outlineLevel="2">
      <c r="A186" s="14"/>
      <c r="B186" s="14"/>
      <c r="C186" s="27"/>
      <c r="D186" s="413"/>
      <c r="E186" s="261">
        <v>5</v>
      </c>
      <c r="F186" s="372"/>
      <c r="G186" s="269"/>
      <c r="H186" s="271"/>
      <c r="I186" s="271"/>
      <c r="J186" s="271"/>
      <c r="K186" s="270"/>
      <c r="L186" s="155" t="str">
        <f>IF(A9stdlife="n/a","n/a",IF(L$3&gt;(A9stdlife+$E186),(Input!$K$219*(1+rvanilla)^0.5)-SUM($K186:K186),(Input!$K$219*(1+rvanilla)^0.5)/A9stdlife))</f>
        <v>n/a</v>
      </c>
      <c r="M186" s="155" t="str">
        <f>IF(A9stdlife="n/a","n/a",IF(M$3&gt;(A9stdlife+$E186),(Input!$K$219*(1+rvanilla)^0.5)-SUM($K186:L186),(Input!$K$219*(1+rvanilla)^0.5)/A9stdlife))</f>
        <v>n/a</v>
      </c>
      <c r="N186" s="155" t="str">
        <f>IF(A9stdlife="n/a","n/a",IF(N$3&gt;(A9stdlife+$E186),(Input!$K$219*(1+rvanilla)^0.5)-SUM($K186:M186),(Input!$K$219*(1+rvanilla)^0.5)/A9stdlife))</f>
        <v>n/a</v>
      </c>
      <c r="O186" s="155" t="str">
        <f>IF(A9stdlife="n/a","n/a",IF(O$3&gt;(A9stdlife+$E186),(Input!$K$219*(1+rvanilla)^0.5)-SUM($K186:N186),(Input!$K$219*(1+rvanilla)^0.5)/A9stdlife))</f>
        <v>n/a</v>
      </c>
      <c r="P186" s="155" t="str">
        <f>IF(A9stdlife="n/a","n/a",IF(P$3&gt;(A9stdlife+$E186),(Input!$K$219*(1+rvanilla)^0.5)-SUM($K186:O186),(Input!$K$219*(1+rvanilla)^0.5)/A9stdlife))</f>
        <v>n/a</v>
      </c>
      <c r="Q186" s="155" t="str">
        <f>IF(A9stdlife="n/a","n/a",IF(Q$3&gt;(A9stdlife+$E186),(Input!$K$219*(1+rvanilla)^0.5)-SUM($K186:P186),(Input!$K$219*(1+rvanilla)^0.5)/A9stdlife))</f>
        <v>n/a</v>
      </c>
      <c r="R186" s="155" t="str">
        <f>IF(A9stdlife="n/a","n/a",IF(R$3&gt;(A9stdlife+$E186),(Input!$K$219*(1+rvanilla)^0.5)-SUM($K186:Q186),(Input!$K$219*(1+rvanilla)^0.5)/A9stdlife))</f>
        <v>n/a</v>
      </c>
      <c r="S186" s="155" t="str">
        <f>IF(A9stdlife="n/a","n/a",IF(S$3&gt;(A9stdlife+$E186),(Input!$K$219*(1+rvanilla)^0.5)-SUM($K186:R186),(Input!$K$219*(1+rvanilla)^0.5)/A9stdlife))</f>
        <v>n/a</v>
      </c>
      <c r="T186" s="155" t="str">
        <f>IF(A9stdlife="n/a","n/a",IF(T$3&gt;(A9stdlife+$E186),(Input!$K$219*(1+rvanilla)^0.5)-SUM($K186:S186),(Input!$K$219*(1+rvanilla)^0.5)/A9stdlife))</f>
        <v>n/a</v>
      </c>
      <c r="U186" s="155" t="str">
        <f>IF(A9stdlife="n/a","n/a",IF(U$3&gt;(A9stdlife+$E186),(Input!$K$219*(1+rvanilla)^0.5)-SUM($K186:T186),(Input!$K$219*(1+rvanilla)^0.5)/A9stdlife))</f>
        <v>n/a</v>
      </c>
      <c r="V186" s="155" t="str">
        <f>IF(A9stdlife="n/a","n/a",IF(V$3&gt;(A9stdlife+$E186),(Input!$K$219*(1+rvanilla)^0.5)-SUM($K186:U186),(Input!$K$219*(1+rvanilla)^0.5)/A9stdlife))</f>
        <v>n/a</v>
      </c>
      <c r="W186" s="155" t="str">
        <f>IF(A9stdlife="n/a","n/a",IF(W$3&gt;(A9stdlife+$E186),(Input!$K$219*(1+rvanilla)^0.5)-SUM($K186:V186),(Input!$K$219*(1+rvanilla)^0.5)/A9stdlife))</f>
        <v>n/a</v>
      </c>
      <c r="X186" s="155" t="str">
        <f>IF(A9stdlife="n/a","n/a",IF(X$3&gt;(A9stdlife+$E186),(Input!$K$219*(1+rvanilla)^0.5)-SUM($K186:W186),(Input!$K$219*(1+rvanilla)^0.5)/A9stdlife))</f>
        <v>n/a</v>
      </c>
      <c r="Y186" s="155" t="str">
        <f>IF(A9stdlife="n/a","n/a",IF(Y$3&gt;(A9stdlife+$E186),(Input!$K$219*(1+rvanilla)^0.5)-SUM($K186:X186),(Input!$K$219*(1+rvanilla)^0.5)/A9stdlife))</f>
        <v>n/a</v>
      </c>
      <c r="Z186" s="155" t="str">
        <f>IF(A9stdlife="n/a","n/a",IF(Z$3&gt;(A9stdlife+$E186),(Input!$K$219*(1+rvanilla)^0.5)-SUM($K186:Y186),(Input!$K$219*(1+rvanilla)^0.5)/A9stdlife))</f>
        <v>n/a</v>
      </c>
      <c r="AA186" s="155" t="str">
        <f>IF(A9stdlife="n/a","n/a",IF(AA$3&gt;(A9stdlife+$E186),(Input!$K$219*(1+rvanilla)^0.5)-SUM($K186:Z186),(Input!$K$219*(1+rvanilla)^0.5)/A9stdlife))</f>
        <v>n/a</v>
      </c>
      <c r="AB186" s="155" t="str">
        <f>IF(A9stdlife="n/a","n/a",IF(AB$3&gt;(A9stdlife+$E186),(Input!$K$219*(1+rvanilla)^0.5)-SUM($K186:AA186),(Input!$K$219*(1+rvanilla)^0.5)/A9stdlife))</f>
        <v>n/a</v>
      </c>
      <c r="AC186" s="155" t="str">
        <f>IF(A9stdlife="n/a","n/a",IF(AC$3&gt;(A9stdlife+$E186),(Input!$K$219*(1+rvanilla)^0.5)-SUM($K186:AB186),(Input!$K$219*(1+rvanilla)^0.5)/A9stdlife))</f>
        <v>n/a</v>
      </c>
      <c r="AD186" s="155" t="str">
        <f>IF(A9stdlife="n/a","n/a",IF(AD$3&gt;(A9stdlife+$E186),(Input!$K$219*(1+rvanilla)^0.5)-SUM($K186:AC186),(Input!$K$219*(1+rvanilla)^0.5)/A9stdlife))</f>
        <v>n/a</v>
      </c>
      <c r="AE186" s="155" t="str">
        <f>IF(A9stdlife="n/a","n/a",IF(AE$3&gt;(A9stdlife+$E186),(Input!$K$219*(1+rvanilla)^0.5)-SUM($K186:AD186),(Input!$K$219*(1+rvanilla)^0.5)/A9stdlife))</f>
        <v>n/a</v>
      </c>
      <c r="AF186" s="155" t="str">
        <f>IF(A9stdlife="n/a","n/a",IF(AF$3&gt;(A9stdlife+$E186),(Input!$K$219*(1+rvanilla)^0.5)-SUM($K186:AE186),(Input!$K$219*(1+rvanilla)^0.5)/A9stdlife))</f>
        <v>n/a</v>
      </c>
      <c r="AG186" s="155" t="str">
        <f>IF(A9stdlife="n/a","n/a",IF(AG$3&gt;(A9stdlife+$E186),(Input!$K$219*(1+rvanilla)^0.5)-SUM($K186:AF186),(Input!$K$219*(1+rvanilla)^0.5)/A9stdlife))</f>
        <v>n/a</v>
      </c>
      <c r="AH186" s="155" t="str">
        <f>IF(A9stdlife="n/a","n/a",IF(AH$3&gt;(A9stdlife+$E186),(Input!$K$219*(1+rvanilla)^0.5)-SUM($K186:AG186),(Input!$K$219*(1+rvanilla)^0.5)/A9stdlife))</f>
        <v>n/a</v>
      </c>
      <c r="AI186" s="155" t="str">
        <f>IF(A9stdlife="n/a","n/a",IF(AI$3&gt;(A9stdlife+$E186),(Input!$K$219*(1+rvanilla)^0.5)-SUM($K186:AH186),(Input!$K$219*(1+rvanilla)^0.5)/A9stdlife))</f>
        <v>n/a</v>
      </c>
      <c r="AJ186" s="155" t="str">
        <f>IF(A9stdlife="n/a","n/a",IF(AJ$3&gt;(A9stdlife+$E186),(Input!$K$219*(1+rvanilla)^0.5)-SUM($K186:AI186),(Input!$K$219*(1+rvanilla)^0.5)/A9stdlife))</f>
        <v>n/a</v>
      </c>
      <c r="AK186" s="155" t="str">
        <f>IF(A9stdlife="n/a","n/a",IF(AK$3&gt;(A9stdlife+$E186),(Input!$K$219*(1+rvanilla)^0.5)-SUM($K186:AJ186),(Input!$K$219*(1+rvanilla)^0.5)/A9stdlife))</f>
        <v>n/a</v>
      </c>
      <c r="AL186" s="155" t="str">
        <f>IF(A9stdlife="n/a","n/a",IF(AL$3&gt;(A9stdlife+$E186),(Input!$K$219*(1+rvanilla)^0.5)-SUM($K186:AK186),(Input!$K$219*(1+rvanilla)^0.5)/A9stdlife))</f>
        <v>n/a</v>
      </c>
      <c r="AM186" s="155" t="str">
        <f>IF(A9stdlife="n/a","n/a",IF(AM$3&gt;(A9stdlife+$E186),(Input!$K$219*(1+rvanilla)^0.5)-SUM($K186:AL186),(Input!$K$219*(1+rvanilla)^0.5)/A9stdlife))</f>
        <v>n/a</v>
      </c>
      <c r="AN186" s="155" t="str">
        <f>IF(A9stdlife="n/a","n/a",IF(AN$3&gt;(A9stdlife+$E186),(Input!$K$219*(1+rvanilla)^0.5)-SUM($K186:AM186),(Input!$K$219*(1+rvanilla)^0.5)/A9stdlife))</f>
        <v>n/a</v>
      </c>
      <c r="AO186" s="155" t="str">
        <f>IF(A9stdlife="n/a","n/a",IF(AO$3&gt;(A9stdlife+$E186),(Input!$K$219*(1+rvanilla)^0.5)-SUM($K186:AN186),(Input!$K$219*(1+rvanilla)^0.5)/A9stdlife))</f>
        <v>n/a</v>
      </c>
      <c r="AP186" s="155" t="str">
        <f>IF(A9stdlife="n/a","n/a",IF(AP$3&gt;(A9stdlife+$E186),(Input!$K$219*(1+rvanilla)^0.5)-SUM($K186:AO186),(Input!$K$219*(1+rvanilla)^0.5)/A9stdlife))</f>
        <v>n/a</v>
      </c>
      <c r="AQ186" s="155" t="str">
        <f>IF(A9stdlife="n/a","n/a",IF(AQ$3&gt;(A9stdlife+$E186),(Input!$K$219*(1+rvanilla)^0.5)-SUM($K186:AP186),(Input!$K$219*(1+rvanilla)^0.5)/A9stdlife))</f>
        <v>n/a</v>
      </c>
      <c r="AR186" s="155" t="str">
        <f>IF(A9stdlife="n/a","n/a",IF(AR$3&gt;(A9stdlife+$E186),(Input!$K$219*(1+rvanilla)^0.5)-SUM($K186:AQ186),(Input!$K$219*(1+rvanilla)^0.5)/A9stdlife))</f>
        <v>n/a</v>
      </c>
      <c r="AS186" s="155" t="str">
        <f>IF(A9stdlife="n/a","n/a",IF(AS$3&gt;(A9stdlife+$E186),(Input!$K$219*(1+rvanilla)^0.5)-SUM($K186:AR186),(Input!$K$219*(1+rvanilla)^0.5)/A9stdlife))</f>
        <v>n/a</v>
      </c>
      <c r="AT186" s="155" t="str">
        <f>IF(A9stdlife="n/a","n/a",IF(AT$3&gt;(A9stdlife+$E186),(Input!$K$219*(1+rvanilla)^0.5)-SUM($K186:AS186),(Input!$K$219*(1+rvanilla)^0.5)/A9stdlife))</f>
        <v>n/a</v>
      </c>
      <c r="AU186" s="155" t="str">
        <f>IF(A9stdlife="n/a","n/a",IF(AU$3&gt;(A9stdlife+$E186),(Input!$K$219*(1+rvanilla)^0.5)-SUM($K186:AT186),(Input!$K$219*(1+rvanilla)^0.5)/A9stdlife))</f>
        <v>n/a</v>
      </c>
      <c r="AV186" s="155" t="str">
        <f>IF(A9stdlife="n/a","n/a",IF(AV$3&gt;(A9stdlife+$E186),(Input!$K$219*(1+rvanilla)^0.5)-SUM($K186:AU186),(Input!$K$219*(1+rvanilla)^0.5)/A9stdlife))</f>
        <v>n/a</v>
      </c>
      <c r="AW186" s="155" t="str">
        <f>IF(A9stdlife="n/a","n/a",IF(AW$3&gt;(A9stdlife+$E186),(Input!$K$219*(1+rvanilla)^0.5)-SUM($K186:AV186),(Input!$K$219*(1+rvanilla)^0.5)/A9stdlife))</f>
        <v>n/a</v>
      </c>
      <c r="AX186" s="155" t="str">
        <f>IF(A9stdlife="n/a","n/a",IF(AX$3&gt;(A9stdlife+$E186),(Input!$K$219*(1+rvanilla)^0.5)-SUM($K186:AW186),(Input!$K$219*(1+rvanilla)^0.5)/A9stdlife))</f>
        <v>n/a</v>
      </c>
      <c r="AY186" s="155" t="str">
        <f>IF(A9stdlife="n/a","n/a",IF(AY$3&gt;(A9stdlife+$E186),(Input!$K$219*(1+rvanilla)^0.5)-SUM($K186:AX186),(Input!$K$219*(1+rvanilla)^0.5)/A9stdlife))</f>
        <v>n/a</v>
      </c>
      <c r="AZ186" s="155" t="str">
        <f>IF(A9stdlife="n/a","n/a",IF(AZ$3&gt;(A9stdlife+$E186),(Input!$K$219*(1+rvanilla)^0.5)-SUM($K186:AY186),(Input!$K$219*(1+rvanilla)^0.5)/A9stdlife))</f>
        <v>n/a</v>
      </c>
      <c r="BA186" s="155" t="str">
        <f>IF(A9stdlife="n/a","n/a",IF(BA$3&gt;(A9stdlife+$E186),(Input!$K$219*(1+rvanilla)^0.5)-SUM($K186:AZ186),(Input!$K$219*(1+rvanilla)^0.5)/A9stdlife))</f>
        <v>n/a</v>
      </c>
      <c r="BB186" s="155" t="str">
        <f>IF(A9stdlife="n/a","n/a",IF(BB$3&gt;(A9stdlife+$E186),(Input!$K$219*(1+rvanilla)^0.5)-SUM($K186:BA186),(Input!$K$219*(1+rvanilla)^0.5)/A9stdlife))</f>
        <v>n/a</v>
      </c>
      <c r="BC186" s="155" t="str">
        <f>IF(A9stdlife="n/a","n/a",IF(BC$3&gt;(A9stdlife+$E186),(Input!$K$219*(1+rvanilla)^0.5)-SUM($K186:BB186),(Input!$K$219*(1+rvanilla)^0.5)/A9stdlife))</f>
        <v>n/a</v>
      </c>
      <c r="BD186" s="155" t="str">
        <f>IF(A9stdlife="n/a","n/a",IF(BD$3&gt;(A9stdlife+$E186),(Input!$K$219*(1+rvanilla)^0.5)-SUM($K186:BC186),(Input!$K$219*(1+rvanilla)^0.5)/A9stdlife))</f>
        <v>n/a</v>
      </c>
      <c r="BE186" s="155" t="str">
        <f>IF(A9stdlife="n/a","n/a",IF(BE$3&gt;(A9stdlife+$E186),(Input!$K$219*(1+rvanilla)^0.5)-SUM($K186:BD186),(Input!$K$219*(1+rvanilla)^0.5)/A9stdlife))</f>
        <v>n/a</v>
      </c>
      <c r="BF186" s="155" t="str">
        <f>IF(A9stdlife="n/a","n/a",IF(BF$3&gt;(A9stdlife+$E186),(Input!$K$219*(1+rvanilla)^0.5)-SUM($K186:BE186),(Input!$K$219*(1+rvanilla)^0.5)/A9stdlife))</f>
        <v>n/a</v>
      </c>
      <c r="BG186" s="155" t="str">
        <f>IF(A9stdlife="n/a","n/a",IF(BG$3&gt;(A9stdlife+$E186),(Input!$K$219*(1+rvanilla)^0.5)-SUM($K186:BF186),(Input!$K$219*(1+rvanilla)^0.5)/A9stdlife))</f>
        <v>n/a</v>
      </c>
      <c r="BH186" s="155" t="str">
        <f>IF(A9stdlife="n/a","n/a",IF(BH$3&gt;(A9stdlife+$E186),(Input!$K$219*(1+rvanilla)^0.5)-SUM($K186:BG186),(Input!$K$219*(1+rvanilla)^0.5)/A9stdlife))</f>
        <v>n/a</v>
      </c>
      <c r="BI186" s="155" t="str">
        <f>IF(A9stdlife="n/a","n/a",IF(BI$3&gt;(A9stdlife+$E186),(Input!$K$219*(1+rvanilla)^0.5)-SUM($K186:BH186),(Input!$K$219*(1+rvanilla)^0.5)/A9stdlife))</f>
        <v>n/a</v>
      </c>
      <c r="BJ186" s="14"/>
      <c r="BK186" s="14"/>
      <c r="BL186" s="14"/>
      <c r="BM186" s="14"/>
      <c r="BN186" s="14"/>
      <c r="BO186" s="14"/>
      <c r="BP186" s="14"/>
      <c r="BQ186" s="14"/>
      <c r="BR186" s="14"/>
      <c r="BS186" s="14"/>
      <c r="BT186" s="14"/>
      <c r="BU186" s="14"/>
      <c r="BV186" s="14"/>
      <c r="BW186" s="14"/>
      <c r="BX186" s="14"/>
      <c r="BY186" s="14"/>
      <c r="BZ186" s="14"/>
      <c r="CA186" s="410"/>
      <c r="CB186" s="410"/>
      <c r="CC186" s="410"/>
      <c r="CD186" s="410"/>
      <c r="CE186" s="410"/>
      <c r="CF186" s="410"/>
      <c r="CG186" s="410"/>
      <c r="CH186" s="410"/>
      <c r="CI186" s="410"/>
      <c r="CJ186" s="410"/>
      <c r="CK186" s="410"/>
      <c r="CL186" s="410"/>
      <c r="CM186" s="410"/>
      <c r="CN186" s="410"/>
      <c r="CO186" s="410"/>
      <c r="CP186" s="410"/>
      <c r="CQ186" s="410"/>
      <c r="CR186" s="410"/>
      <c r="CS186" s="410"/>
      <c r="CT186" s="410"/>
      <c r="CU186" s="410"/>
      <c r="CV186" s="410"/>
      <c r="CW186" s="410"/>
      <c r="CX186" s="410"/>
      <c r="CY186" s="410"/>
      <c r="CZ186" s="410"/>
      <c r="DA186" s="410"/>
      <c r="DB186" s="410"/>
      <c r="DC186" s="410"/>
      <c r="DD186" s="410"/>
      <c r="DE186" s="410"/>
      <c r="DF186" s="410"/>
      <c r="DG186" s="410"/>
      <c r="DH186" s="410"/>
      <c r="DI186" s="410"/>
      <c r="DJ186" s="410"/>
      <c r="DK186" s="410"/>
      <c r="DL186" s="410"/>
      <c r="DM186" s="410"/>
      <c r="DN186" s="410"/>
      <c r="DO186" s="410"/>
      <c r="DP186" s="410"/>
      <c r="DQ186" s="410"/>
      <c r="DR186" s="410"/>
      <c r="DS186" s="410"/>
      <c r="DT186" s="410"/>
      <c r="DU186" s="410"/>
      <c r="DV186" s="410"/>
      <c r="DW186" s="410"/>
      <c r="DX186" s="410"/>
      <c r="DY186" s="410"/>
      <c r="DZ186" s="410"/>
      <c r="EA186" s="410"/>
      <c r="EB186" s="410"/>
      <c r="EC186" s="410"/>
      <c r="ED186" s="410"/>
      <c r="EE186" s="410"/>
      <c r="EF186" s="410"/>
      <c r="EG186" s="410"/>
      <c r="EH186" s="410"/>
      <c r="EI186" s="410"/>
      <c r="EJ186" s="410"/>
      <c r="EK186" s="410"/>
      <c r="EL186" s="410"/>
      <c r="EM186" s="410"/>
      <c r="EN186" s="410"/>
      <c r="EO186" s="410"/>
      <c r="EP186" s="410"/>
      <c r="EQ186" s="410"/>
      <c r="ER186" s="410"/>
      <c r="ES186" s="410"/>
      <c r="ET186" s="410"/>
      <c r="EU186" s="410"/>
      <c r="EV186" s="410"/>
      <c r="EW186" s="410"/>
      <c r="EX186" s="410"/>
      <c r="EY186" s="410"/>
      <c r="EZ186" s="410"/>
      <c r="FA186" s="410"/>
      <c r="FB186" s="410"/>
      <c r="FC186" s="410"/>
      <c r="FD186" s="410"/>
      <c r="FE186" s="410"/>
      <c r="FF186" s="410"/>
      <c r="FG186" s="410"/>
      <c r="FH186" s="410"/>
      <c r="FI186" s="410"/>
      <c r="FJ186" s="410"/>
      <c r="FK186" s="410"/>
      <c r="FL186" s="410"/>
      <c r="FM186" s="410"/>
      <c r="FN186" s="410"/>
      <c r="FO186" s="410"/>
      <c r="FP186" s="410"/>
      <c r="FQ186" s="410"/>
      <c r="FR186" s="410"/>
      <c r="FS186" s="410"/>
      <c r="FT186" s="410"/>
      <c r="FU186" s="410"/>
      <c r="FV186" s="410"/>
      <c r="FW186" s="410"/>
      <c r="FX186" s="410"/>
      <c r="FY186" s="410"/>
      <c r="FZ186" s="410"/>
      <c r="GA186" s="410"/>
      <c r="GB186" s="410"/>
      <c r="GC186" s="410"/>
      <c r="GD186" s="410"/>
      <c r="GE186" s="410"/>
      <c r="GF186" s="410"/>
      <c r="GG186" s="410"/>
      <c r="GH186" s="410"/>
      <c r="GI186" s="410"/>
      <c r="GJ186" s="410"/>
      <c r="GK186" s="410"/>
      <c r="GL186" s="410"/>
      <c r="GM186" s="410"/>
      <c r="GN186" s="410"/>
      <c r="GO186" s="410"/>
      <c r="GP186" s="410"/>
      <c r="GQ186" s="410"/>
      <c r="GR186" s="410"/>
      <c r="GS186" s="410"/>
      <c r="GT186" s="410"/>
      <c r="GU186" s="410"/>
      <c r="GV186" s="410"/>
      <c r="GW186" s="410"/>
      <c r="GX186" s="410"/>
      <c r="GY186" s="410"/>
      <c r="GZ186" s="410"/>
      <c r="HA186" s="410"/>
      <c r="HB186" s="410"/>
      <c r="HC186" s="410"/>
      <c r="HD186" s="410"/>
      <c r="HE186" s="410"/>
      <c r="HF186" s="410"/>
      <c r="HG186" s="410"/>
      <c r="HH186" s="410"/>
      <c r="HI186" s="410"/>
      <c r="HJ186" s="410"/>
      <c r="HK186" s="410"/>
      <c r="HL186" s="410"/>
      <c r="HM186" s="410"/>
      <c r="HN186" s="410"/>
      <c r="HO186" s="410"/>
      <c r="HP186" s="410"/>
      <c r="HQ186" s="410"/>
      <c r="HR186" s="410"/>
      <c r="HS186" s="410"/>
      <c r="HT186" s="410"/>
      <c r="HU186" s="410"/>
      <c r="HV186" s="410"/>
      <c r="HW186" s="410"/>
      <c r="HX186" s="410"/>
      <c r="HY186" s="410"/>
      <c r="HZ186" s="410"/>
      <c r="IA186" s="410"/>
      <c r="IB186" s="410"/>
      <c r="IC186" s="410"/>
      <c r="ID186" s="410"/>
      <c r="IE186" s="410"/>
      <c r="IF186" s="410"/>
      <c r="IG186" s="410"/>
      <c r="IH186" s="410"/>
      <c r="II186" s="410"/>
      <c r="IJ186" s="410"/>
      <c r="IK186" s="410"/>
      <c r="IL186" s="410"/>
      <c r="IM186" s="410"/>
      <c r="IN186" s="410"/>
      <c r="IO186" s="410"/>
      <c r="IP186" s="410"/>
      <c r="IQ186" s="410"/>
      <c r="IR186" s="410"/>
      <c r="IS186" s="410"/>
      <c r="IT186" s="410"/>
      <c r="IU186" s="410"/>
      <c r="IV186" s="410"/>
    </row>
    <row r="187" spans="1:256" s="2" customFormat="1" ht="12.75" hidden="1" customHeight="1" outlineLevel="2">
      <c r="A187" s="14"/>
      <c r="B187" s="14"/>
      <c r="C187" s="27"/>
      <c r="D187" s="413"/>
      <c r="E187" s="261">
        <v>6</v>
      </c>
      <c r="F187" s="372"/>
      <c r="G187" s="269"/>
      <c r="H187" s="271"/>
      <c r="I187" s="271"/>
      <c r="J187" s="271"/>
      <c r="K187" s="271"/>
      <c r="L187" s="270"/>
      <c r="M187" s="155" t="str">
        <f>IF(A9stdlife="n/a","n/a",IF(M$3&gt;(A9stdlife+$E187),(Input!$L$219*(1+rvanilla)^0.5)-SUM($L187:L187),(Input!$L$219*(1+rvanilla)^0.5)/A9stdlife))</f>
        <v>n/a</v>
      </c>
      <c r="N187" s="155" t="str">
        <f>IF(A9stdlife="n/a","n/a",IF(N$3&gt;(A9stdlife+$E187),(Input!$L$219*(1+rvanilla)^0.5)-SUM($L187:M187),(Input!$L$219*(1+rvanilla)^0.5)/A9stdlife))</f>
        <v>n/a</v>
      </c>
      <c r="O187" s="155" t="str">
        <f>IF(A9stdlife="n/a","n/a",IF(O$3&gt;(A9stdlife+$E187),(Input!$L$219*(1+rvanilla)^0.5)-SUM($L187:N187),(Input!$L$219*(1+rvanilla)^0.5)/A9stdlife))</f>
        <v>n/a</v>
      </c>
      <c r="P187" s="155" t="str">
        <f>IF(A9stdlife="n/a","n/a",IF(P$3&gt;(A9stdlife+$E187),(Input!$L$219*(1+rvanilla)^0.5)-SUM($L187:O187),(Input!$L$219*(1+rvanilla)^0.5)/A9stdlife))</f>
        <v>n/a</v>
      </c>
      <c r="Q187" s="155" t="str">
        <f>IF(A9stdlife="n/a","n/a",IF(Q$3&gt;(A9stdlife+$E187),(Input!$L$219*(1+rvanilla)^0.5)-SUM($L187:P187),(Input!$L$219*(1+rvanilla)^0.5)/A9stdlife))</f>
        <v>n/a</v>
      </c>
      <c r="R187" s="155" t="str">
        <f>IF(A9stdlife="n/a","n/a",IF(R$3&gt;(A9stdlife+$E187),(Input!$L$219*(1+rvanilla)^0.5)-SUM($L187:Q187),(Input!$L$219*(1+rvanilla)^0.5)/A9stdlife))</f>
        <v>n/a</v>
      </c>
      <c r="S187" s="155" t="str">
        <f>IF(A9stdlife="n/a","n/a",IF(S$3&gt;(A9stdlife+$E187),(Input!$L$219*(1+rvanilla)^0.5)-SUM($L187:R187),(Input!$L$219*(1+rvanilla)^0.5)/A9stdlife))</f>
        <v>n/a</v>
      </c>
      <c r="T187" s="155" t="str">
        <f>IF(A9stdlife="n/a","n/a",IF(T$3&gt;(A9stdlife+$E187),(Input!$L$219*(1+rvanilla)^0.5)-SUM($L187:S187),(Input!$L$219*(1+rvanilla)^0.5)/A9stdlife))</f>
        <v>n/a</v>
      </c>
      <c r="U187" s="155" t="str">
        <f>IF(A9stdlife="n/a","n/a",IF(U$3&gt;(A9stdlife+$E187),(Input!$L$219*(1+rvanilla)^0.5)-SUM($L187:T187),(Input!$L$219*(1+rvanilla)^0.5)/A9stdlife))</f>
        <v>n/a</v>
      </c>
      <c r="V187" s="155" t="str">
        <f>IF(A9stdlife="n/a","n/a",IF(V$3&gt;(A9stdlife+$E187),(Input!$L$219*(1+rvanilla)^0.5)-SUM($L187:U187),(Input!$L$219*(1+rvanilla)^0.5)/A9stdlife))</f>
        <v>n/a</v>
      </c>
      <c r="W187" s="155" t="str">
        <f>IF(A9stdlife="n/a","n/a",IF(W$3&gt;(A9stdlife+$E187),(Input!$L$219*(1+rvanilla)^0.5)-SUM($L187:V187),(Input!$L$219*(1+rvanilla)^0.5)/A9stdlife))</f>
        <v>n/a</v>
      </c>
      <c r="X187" s="155" t="str">
        <f>IF(A9stdlife="n/a","n/a",IF(X$3&gt;(A9stdlife+$E187),(Input!$L$219*(1+rvanilla)^0.5)-SUM($L187:W187),(Input!$L$219*(1+rvanilla)^0.5)/A9stdlife))</f>
        <v>n/a</v>
      </c>
      <c r="Y187" s="155" t="str">
        <f>IF(A9stdlife="n/a","n/a",IF(Y$3&gt;(A9stdlife+$E187),(Input!$L$219*(1+rvanilla)^0.5)-SUM($L187:X187),(Input!$L$219*(1+rvanilla)^0.5)/A9stdlife))</f>
        <v>n/a</v>
      </c>
      <c r="Z187" s="155" t="str">
        <f>IF(A9stdlife="n/a","n/a",IF(Z$3&gt;(A9stdlife+$E187),(Input!$L$219*(1+rvanilla)^0.5)-SUM($L187:Y187),(Input!$L$219*(1+rvanilla)^0.5)/A9stdlife))</f>
        <v>n/a</v>
      </c>
      <c r="AA187" s="155" t="str">
        <f>IF(A9stdlife="n/a","n/a",IF(AA$3&gt;(A9stdlife+$E187),(Input!$L$219*(1+rvanilla)^0.5)-SUM($L187:Z187),(Input!$L$219*(1+rvanilla)^0.5)/A9stdlife))</f>
        <v>n/a</v>
      </c>
      <c r="AB187" s="155" t="str">
        <f>IF(A9stdlife="n/a","n/a",IF(AB$3&gt;(A9stdlife+$E187),(Input!$L$219*(1+rvanilla)^0.5)-SUM($L187:AA187),(Input!$L$219*(1+rvanilla)^0.5)/A9stdlife))</f>
        <v>n/a</v>
      </c>
      <c r="AC187" s="155" t="str">
        <f>IF(A9stdlife="n/a","n/a",IF(AC$3&gt;(A9stdlife+$E187),(Input!$L$219*(1+rvanilla)^0.5)-SUM($L187:AB187),(Input!$L$219*(1+rvanilla)^0.5)/A9stdlife))</f>
        <v>n/a</v>
      </c>
      <c r="AD187" s="155" t="str">
        <f>IF(A9stdlife="n/a","n/a",IF(AD$3&gt;(A9stdlife+$E187),(Input!$L$219*(1+rvanilla)^0.5)-SUM($L187:AC187),(Input!$L$219*(1+rvanilla)^0.5)/A9stdlife))</f>
        <v>n/a</v>
      </c>
      <c r="AE187" s="155" t="str">
        <f>IF(A9stdlife="n/a","n/a",IF(AE$3&gt;(A9stdlife+$E187),(Input!$L$219*(1+rvanilla)^0.5)-SUM($L187:AD187),(Input!$L$219*(1+rvanilla)^0.5)/A9stdlife))</f>
        <v>n/a</v>
      </c>
      <c r="AF187" s="155" t="str">
        <f>IF(A9stdlife="n/a","n/a",IF(AF$3&gt;(A9stdlife+$E187),(Input!$L$219*(1+rvanilla)^0.5)-SUM($L187:AE187),(Input!$L$219*(1+rvanilla)^0.5)/A9stdlife))</f>
        <v>n/a</v>
      </c>
      <c r="AG187" s="155" t="str">
        <f>IF(A9stdlife="n/a","n/a",IF(AG$3&gt;(A9stdlife+$E187),(Input!$L$219*(1+rvanilla)^0.5)-SUM($L187:AF187),(Input!$L$219*(1+rvanilla)^0.5)/A9stdlife))</f>
        <v>n/a</v>
      </c>
      <c r="AH187" s="155" t="str">
        <f>IF(A9stdlife="n/a","n/a",IF(AH$3&gt;(A9stdlife+$E187),(Input!$L$219*(1+rvanilla)^0.5)-SUM($L187:AG187),(Input!$L$219*(1+rvanilla)^0.5)/A9stdlife))</f>
        <v>n/a</v>
      </c>
      <c r="AI187" s="155" t="str">
        <f>IF(A9stdlife="n/a","n/a",IF(AI$3&gt;(A9stdlife+$E187),(Input!$L$219*(1+rvanilla)^0.5)-SUM($L187:AH187),(Input!$L$219*(1+rvanilla)^0.5)/A9stdlife))</f>
        <v>n/a</v>
      </c>
      <c r="AJ187" s="155" t="str">
        <f>IF(A9stdlife="n/a","n/a",IF(AJ$3&gt;(A9stdlife+$E187),(Input!$L$219*(1+rvanilla)^0.5)-SUM($L187:AI187),(Input!$L$219*(1+rvanilla)^0.5)/A9stdlife))</f>
        <v>n/a</v>
      </c>
      <c r="AK187" s="155" t="str">
        <f>IF(A9stdlife="n/a","n/a",IF(AK$3&gt;(A9stdlife+$E187),(Input!$L$219*(1+rvanilla)^0.5)-SUM($L187:AJ187),(Input!$L$219*(1+rvanilla)^0.5)/A9stdlife))</f>
        <v>n/a</v>
      </c>
      <c r="AL187" s="155" t="str">
        <f>IF(A9stdlife="n/a","n/a",IF(AL$3&gt;(A9stdlife+$E187),(Input!$L$219*(1+rvanilla)^0.5)-SUM($L187:AK187),(Input!$L$219*(1+rvanilla)^0.5)/A9stdlife))</f>
        <v>n/a</v>
      </c>
      <c r="AM187" s="155" t="str">
        <f>IF(A9stdlife="n/a","n/a",IF(AM$3&gt;(A9stdlife+$E187),(Input!$L$219*(1+rvanilla)^0.5)-SUM($L187:AL187),(Input!$L$219*(1+rvanilla)^0.5)/A9stdlife))</f>
        <v>n/a</v>
      </c>
      <c r="AN187" s="155" t="str">
        <f>IF(A9stdlife="n/a","n/a",IF(AN$3&gt;(A9stdlife+$E187),(Input!$L$219*(1+rvanilla)^0.5)-SUM($L187:AM187),(Input!$L$219*(1+rvanilla)^0.5)/A9stdlife))</f>
        <v>n/a</v>
      </c>
      <c r="AO187" s="155" t="str">
        <f>IF(A9stdlife="n/a","n/a",IF(AO$3&gt;(A9stdlife+$E187),(Input!$L$219*(1+rvanilla)^0.5)-SUM($L187:AN187),(Input!$L$219*(1+rvanilla)^0.5)/A9stdlife))</f>
        <v>n/a</v>
      </c>
      <c r="AP187" s="155" t="str">
        <f>IF(A9stdlife="n/a","n/a",IF(AP$3&gt;(A9stdlife+$E187),(Input!$L$219*(1+rvanilla)^0.5)-SUM($L187:AO187),(Input!$L$219*(1+rvanilla)^0.5)/A9stdlife))</f>
        <v>n/a</v>
      </c>
      <c r="AQ187" s="155" t="str">
        <f>IF(A9stdlife="n/a","n/a",IF(AQ$3&gt;(A9stdlife+$E187),(Input!$L$219*(1+rvanilla)^0.5)-SUM($L187:AP187),(Input!$L$219*(1+rvanilla)^0.5)/A9stdlife))</f>
        <v>n/a</v>
      </c>
      <c r="AR187" s="155" t="str">
        <f>IF(A9stdlife="n/a","n/a",IF(AR$3&gt;(A9stdlife+$E187),(Input!$L$219*(1+rvanilla)^0.5)-SUM($L187:AQ187),(Input!$L$219*(1+rvanilla)^0.5)/A9stdlife))</f>
        <v>n/a</v>
      </c>
      <c r="AS187" s="155" t="str">
        <f>IF(A9stdlife="n/a","n/a",IF(AS$3&gt;(A9stdlife+$E187),(Input!$L$219*(1+rvanilla)^0.5)-SUM($L187:AR187),(Input!$L$219*(1+rvanilla)^0.5)/A9stdlife))</f>
        <v>n/a</v>
      </c>
      <c r="AT187" s="155" t="str">
        <f>IF(A9stdlife="n/a","n/a",IF(AT$3&gt;(A9stdlife+$E187),(Input!$L$219*(1+rvanilla)^0.5)-SUM($L187:AS187),(Input!$L$219*(1+rvanilla)^0.5)/A9stdlife))</f>
        <v>n/a</v>
      </c>
      <c r="AU187" s="155" t="str">
        <f>IF(A9stdlife="n/a","n/a",IF(AU$3&gt;(A9stdlife+$E187),(Input!$L$219*(1+rvanilla)^0.5)-SUM($L187:AT187),(Input!$L$219*(1+rvanilla)^0.5)/A9stdlife))</f>
        <v>n/a</v>
      </c>
      <c r="AV187" s="155" t="str">
        <f>IF(A9stdlife="n/a","n/a",IF(AV$3&gt;(A9stdlife+$E187),(Input!$L$219*(1+rvanilla)^0.5)-SUM($L187:AU187),(Input!$L$219*(1+rvanilla)^0.5)/A9stdlife))</f>
        <v>n/a</v>
      </c>
      <c r="AW187" s="155" t="str">
        <f>IF(A9stdlife="n/a","n/a",IF(AW$3&gt;(A9stdlife+$E187),(Input!$L$219*(1+rvanilla)^0.5)-SUM($L187:AV187),(Input!$L$219*(1+rvanilla)^0.5)/A9stdlife))</f>
        <v>n/a</v>
      </c>
      <c r="AX187" s="155" t="str">
        <f>IF(A9stdlife="n/a","n/a",IF(AX$3&gt;(A9stdlife+$E187),(Input!$L$219*(1+rvanilla)^0.5)-SUM($L187:AW187),(Input!$L$219*(1+rvanilla)^0.5)/A9stdlife))</f>
        <v>n/a</v>
      </c>
      <c r="AY187" s="155" t="str">
        <f>IF(A9stdlife="n/a","n/a",IF(AY$3&gt;(A9stdlife+$E187),(Input!$L$219*(1+rvanilla)^0.5)-SUM($L187:AX187),(Input!$L$219*(1+rvanilla)^0.5)/A9stdlife))</f>
        <v>n/a</v>
      </c>
      <c r="AZ187" s="155" t="str">
        <f>IF(A9stdlife="n/a","n/a",IF(AZ$3&gt;(A9stdlife+$E187),(Input!$L$219*(1+rvanilla)^0.5)-SUM($L187:AY187),(Input!$L$219*(1+rvanilla)^0.5)/A9stdlife))</f>
        <v>n/a</v>
      </c>
      <c r="BA187" s="155" t="str">
        <f>IF(A9stdlife="n/a","n/a",IF(BA$3&gt;(A9stdlife+$E187),(Input!$L$219*(1+rvanilla)^0.5)-SUM($L187:AZ187),(Input!$L$219*(1+rvanilla)^0.5)/A9stdlife))</f>
        <v>n/a</v>
      </c>
      <c r="BB187" s="155" t="str">
        <f>IF(A9stdlife="n/a","n/a",IF(BB$3&gt;(A9stdlife+$E187),(Input!$L$219*(1+rvanilla)^0.5)-SUM($L187:BA187),(Input!$L$219*(1+rvanilla)^0.5)/A9stdlife))</f>
        <v>n/a</v>
      </c>
      <c r="BC187" s="155" t="str">
        <f>IF(A9stdlife="n/a","n/a",IF(BC$3&gt;(A9stdlife+$E187),(Input!$L$219*(1+rvanilla)^0.5)-SUM($L187:BB187),(Input!$L$219*(1+rvanilla)^0.5)/A9stdlife))</f>
        <v>n/a</v>
      </c>
      <c r="BD187" s="155" t="str">
        <f>IF(A9stdlife="n/a","n/a",IF(BD$3&gt;(A9stdlife+$E187),(Input!$L$219*(1+rvanilla)^0.5)-SUM($L187:BC187),(Input!$L$219*(1+rvanilla)^0.5)/A9stdlife))</f>
        <v>n/a</v>
      </c>
      <c r="BE187" s="155" t="str">
        <f>IF(A9stdlife="n/a","n/a",IF(BE$3&gt;(A9stdlife+$E187),(Input!$L$219*(1+rvanilla)^0.5)-SUM($L187:BD187),(Input!$L$219*(1+rvanilla)^0.5)/A9stdlife))</f>
        <v>n/a</v>
      </c>
      <c r="BF187" s="155" t="str">
        <f>IF(A9stdlife="n/a","n/a",IF(BF$3&gt;(A9stdlife+$E187),(Input!$L$219*(1+rvanilla)^0.5)-SUM($L187:BE187),(Input!$L$219*(1+rvanilla)^0.5)/A9stdlife))</f>
        <v>n/a</v>
      </c>
      <c r="BG187" s="155" t="str">
        <f>IF(A9stdlife="n/a","n/a",IF(BG$3&gt;(A9stdlife+$E187),(Input!$L$219*(1+rvanilla)^0.5)-SUM($L187:BF187),(Input!$L$219*(1+rvanilla)^0.5)/A9stdlife))</f>
        <v>n/a</v>
      </c>
      <c r="BH187" s="155" t="str">
        <f>IF(A9stdlife="n/a","n/a",IF(BH$3&gt;(A9stdlife+$E187),(Input!$L$219*(1+rvanilla)^0.5)-SUM($L187:BG187),(Input!$L$219*(1+rvanilla)^0.5)/A9stdlife))</f>
        <v>n/a</v>
      </c>
      <c r="BI187" s="155" t="str">
        <f>IF(A9stdlife="n/a","n/a",IF(BI$3&gt;(A9stdlife+$E187),(Input!$L$219*(1+rvanilla)^0.5)-SUM($L187:BH187),(Input!$L$219*(1+rvanilla)^0.5)/A9stdlife))</f>
        <v>n/a</v>
      </c>
      <c r="BJ187" s="14"/>
      <c r="BK187" s="14"/>
      <c r="BL187" s="14"/>
      <c r="BM187" s="14"/>
      <c r="BN187" s="14"/>
      <c r="BO187" s="14"/>
      <c r="BP187" s="14"/>
      <c r="BQ187" s="14"/>
      <c r="BR187" s="14"/>
      <c r="BS187" s="14"/>
      <c r="BT187" s="14"/>
      <c r="BU187" s="14"/>
      <c r="BV187" s="14"/>
      <c r="BW187" s="14"/>
      <c r="BX187" s="14"/>
      <c r="BY187" s="14"/>
      <c r="BZ187" s="14"/>
      <c r="CA187" s="410"/>
      <c r="CB187" s="410"/>
      <c r="CC187" s="410"/>
      <c r="CD187" s="410"/>
      <c r="CE187" s="410"/>
      <c r="CF187" s="410"/>
      <c r="CG187" s="410"/>
      <c r="CH187" s="410"/>
      <c r="CI187" s="410"/>
      <c r="CJ187" s="410"/>
      <c r="CK187" s="410"/>
      <c r="CL187" s="410"/>
      <c r="CM187" s="410"/>
      <c r="CN187" s="410"/>
      <c r="CO187" s="410"/>
      <c r="CP187" s="410"/>
      <c r="CQ187" s="410"/>
      <c r="CR187" s="410"/>
      <c r="CS187" s="410"/>
      <c r="CT187" s="410"/>
      <c r="CU187" s="410"/>
      <c r="CV187" s="410"/>
      <c r="CW187" s="410"/>
      <c r="CX187" s="410"/>
      <c r="CY187" s="410"/>
      <c r="CZ187" s="410"/>
      <c r="DA187" s="410"/>
      <c r="DB187" s="410"/>
      <c r="DC187" s="410"/>
      <c r="DD187" s="410"/>
      <c r="DE187" s="410"/>
      <c r="DF187" s="410"/>
      <c r="DG187" s="410"/>
      <c r="DH187" s="410"/>
      <c r="DI187" s="410"/>
      <c r="DJ187" s="410"/>
      <c r="DK187" s="410"/>
      <c r="DL187" s="410"/>
      <c r="DM187" s="410"/>
      <c r="DN187" s="410"/>
      <c r="DO187" s="410"/>
      <c r="DP187" s="410"/>
      <c r="DQ187" s="410"/>
      <c r="DR187" s="410"/>
      <c r="DS187" s="410"/>
      <c r="DT187" s="410"/>
      <c r="DU187" s="410"/>
      <c r="DV187" s="410"/>
      <c r="DW187" s="410"/>
      <c r="DX187" s="410"/>
      <c r="DY187" s="410"/>
      <c r="DZ187" s="410"/>
      <c r="EA187" s="410"/>
      <c r="EB187" s="410"/>
      <c r="EC187" s="410"/>
      <c r="ED187" s="410"/>
      <c r="EE187" s="410"/>
      <c r="EF187" s="410"/>
      <c r="EG187" s="410"/>
      <c r="EH187" s="410"/>
      <c r="EI187" s="410"/>
      <c r="EJ187" s="410"/>
      <c r="EK187" s="410"/>
      <c r="EL187" s="410"/>
      <c r="EM187" s="410"/>
      <c r="EN187" s="410"/>
      <c r="EO187" s="410"/>
      <c r="EP187" s="410"/>
      <c r="EQ187" s="410"/>
      <c r="ER187" s="410"/>
      <c r="ES187" s="410"/>
      <c r="ET187" s="410"/>
      <c r="EU187" s="410"/>
      <c r="EV187" s="410"/>
      <c r="EW187" s="410"/>
      <c r="EX187" s="410"/>
      <c r="EY187" s="410"/>
      <c r="EZ187" s="410"/>
      <c r="FA187" s="410"/>
      <c r="FB187" s="410"/>
      <c r="FC187" s="410"/>
      <c r="FD187" s="410"/>
      <c r="FE187" s="410"/>
      <c r="FF187" s="410"/>
      <c r="FG187" s="410"/>
      <c r="FH187" s="410"/>
      <c r="FI187" s="410"/>
      <c r="FJ187" s="410"/>
      <c r="FK187" s="410"/>
      <c r="FL187" s="410"/>
      <c r="FM187" s="410"/>
      <c r="FN187" s="410"/>
      <c r="FO187" s="410"/>
      <c r="FP187" s="410"/>
      <c r="FQ187" s="410"/>
      <c r="FR187" s="410"/>
      <c r="FS187" s="410"/>
      <c r="FT187" s="410"/>
      <c r="FU187" s="410"/>
      <c r="FV187" s="410"/>
      <c r="FW187" s="410"/>
      <c r="FX187" s="410"/>
      <c r="FY187" s="410"/>
      <c r="FZ187" s="410"/>
      <c r="GA187" s="410"/>
      <c r="GB187" s="410"/>
      <c r="GC187" s="410"/>
      <c r="GD187" s="410"/>
      <c r="GE187" s="410"/>
      <c r="GF187" s="410"/>
      <c r="GG187" s="410"/>
      <c r="GH187" s="410"/>
      <c r="GI187" s="410"/>
      <c r="GJ187" s="410"/>
      <c r="GK187" s="410"/>
      <c r="GL187" s="410"/>
      <c r="GM187" s="410"/>
      <c r="GN187" s="410"/>
      <c r="GO187" s="410"/>
      <c r="GP187" s="410"/>
      <c r="GQ187" s="410"/>
      <c r="GR187" s="410"/>
      <c r="GS187" s="410"/>
      <c r="GT187" s="410"/>
      <c r="GU187" s="410"/>
      <c r="GV187" s="410"/>
      <c r="GW187" s="410"/>
      <c r="GX187" s="410"/>
      <c r="GY187" s="410"/>
      <c r="GZ187" s="410"/>
      <c r="HA187" s="410"/>
      <c r="HB187" s="410"/>
      <c r="HC187" s="410"/>
      <c r="HD187" s="410"/>
      <c r="HE187" s="410"/>
      <c r="HF187" s="410"/>
      <c r="HG187" s="410"/>
      <c r="HH187" s="410"/>
      <c r="HI187" s="410"/>
      <c r="HJ187" s="410"/>
      <c r="HK187" s="410"/>
      <c r="HL187" s="410"/>
      <c r="HM187" s="410"/>
      <c r="HN187" s="410"/>
      <c r="HO187" s="410"/>
      <c r="HP187" s="410"/>
      <c r="HQ187" s="410"/>
      <c r="HR187" s="410"/>
      <c r="HS187" s="410"/>
      <c r="HT187" s="410"/>
      <c r="HU187" s="410"/>
      <c r="HV187" s="410"/>
      <c r="HW187" s="410"/>
      <c r="HX187" s="410"/>
      <c r="HY187" s="410"/>
      <c r="HZ187" s="410"/>
      <c r="IA187" s="410"/>
      <c r="IB187" s="410"/>
      <c r="IC187" s="410"/>
      <c r="ID187" s="410"/>
      <c r="IE187" s="410"/>
      <c r="IF187" s="410"/>
      <c r="IG187" s="410"/>
      <c r="IH187" s="410"/>
      <c r="II187" s="410"/>
      <c r="IJ187" s="410"/>
      <c r="IK187" s="410"/>
      <c r="IL187" s="410"/>
      <c r="IM187" s="410"/>
      <c r="IN187" s="410"/>
      <c r="IO187" s="410"/>
      <c r="IP187" s="410"/>
      <c r="IQ187" s="410"/>
      <c r="IR187" s="410"/>
      <c r="IS187" s="410"/>
      <c r="IT187" s="410"/>
      <c r="IU187" s="410"/>
      <c r="IV187" s="410"/>
    </row>
    <row r="188" spans="1:256" s="2" customFormat="1" ht="12.75" hidden="1" customHeight="1" outlineLevel="2">
      <c r="A188" s="14"/>
      <c r="B188" s="14"/>
      <c r="C188" s="27"/>
      <c r="D188" s="413"/>
      <c r="E188" s="261">
        <v>7</v>
      </c>
      <c r="F188" s="372"/>
      <c r="G188" s="269"/>
      <c r="H188" s="271"/>
      <c r="I188" s="271"/>
      <c r="J188" s="271"/>
      <c r="K188" s="271"/>
      <c r="L188" s="271"/>
      <c r="M188" s="270"/>
      <c r="N188" s="155" t="str">
        <f>IF(A9stdlife="n/a","n/a",IF(N$3&gt;(A9stdlife+$E188),(Input!$M$219*(1+rvanilla)^0.5)-SUM($M188:M188),(Input!$M$219*(1+rvanilla)^0.5)/A9stdlife))</f>
        <v>n/a</v>
      </c>
      <c r="O188" s="155" t="str">
        <f>IF(A9stdlife="n/a","n/a",IF(O$3&gt;(A9stdlife+$E188),(Input!$M$219*(1+rvanilla)^0.5)-SUM($M188:N188),(Input!$M$219*(1+rvanilla)^0.5)/A9stdlife))</f>
        <v>n/a</v>
      </c>
      <c r="P188" s="155" t="str">
        <f>IF(A9stdlife="n/a","n/a",IF(P$3&gt;(A9stdlife+$E188),(Input!$M$219*(1+rvanilla)^0.5)-SUM($M188:O188),(Input!$M$219*(1+rvanilla)^0.5)/A9stdlife))</f>
        <v>n/a</v>
      </c>
      <c r="Q188" s="155" t="str">
        <f>IF(A9stdlife="n/a","n/a",IF(Q$3&gt;(A9stdlife+$E188),(Input!$M$219*(1+rvanilla)^0.5)-SUM($M188:P188),(Input!$M$219*(1+rvanilla)^0.5)/A9stdlife))</f>
        <v>n/a</v>
      </c>
      <c r="R188" s="155" t="str">
        <f>IF(A9stdlife="n/a","n/a",IF(R$3&gt;(A9stdlife+$E188),(Input!$M$219*(1+rvanilla)^0.5)-SUM($M188:Q188),(Input!$M$219*(1+rvanilla)^0.5)/A9stdlife))</f>
        <v>n/a</v>
      </c>
      <c r="S188" s="155" t="str">
        <f>IF(A9stdlife="n/a","n/a",IF(S$3&gt;(A9stdlife+$E188),(Input!$M$219*(1+rvanilla)^0.5)-SUM($M188:R188),(Input!$M$219*(1+rvanilla)^0.5)/A9stdlife))</f>
        <v>n/a</v>
      </c>
      <c r="T188" s="155" t="str">
        <f>IF(A9stdlife="n/a","n/a",IF(T$3&gt;(A9stdlife+$E188),(Input!$M$219*(1+rvanilla)^0.5)-SUM($M188:S188),(Input!$M$219*(1+rvanilla)^0.5)/A9stdlife))</f>
        <v>n/a</v>
      </c>
      <c r="U188" s="155" t="str">
        <f>IF(A9stdlife="n/a","n/a",IF(U$3&gt;(A9stdlife+$E188),(Input!$M$219*(1+rvanilla)^0.5)-SUM($M188:T188),(Input!$M$219*(1+rvanilla)^0.5)/A9stdlife))</f>
        <v>n/a</v>
      </c>
      <c r="V188" s="155" t="str">
        <f>IF(A9stdlife="n/a","n/a",IF(V$3&gt;(A9stdlife+$E188),(Input!$M$219*(1+rvanilla)^0.5)-SUM($M188:U188),(Input!$M$219*(1+rvanilla)^0.5)/A9stdlife))</f>
        <v>n/a</v>
      </c>
      <c r="W188" s="155" t="str">
        <f>IF(A9stdlife="n/a","n/a",IF(W$3&gt;(A9stdlife+$E188),(Input!$M$219*(1+rvanilla)^0.5)-SUM($M188:V188),(Input!$M$219*(1+rvanilla)^0.5)/A9stdlife))</f>
        <v>n/a</v>
      </c>
      <c r="X188" s="155" t="str">
        <f>IF(A9stdlife="n/a","n/a",IF(X$3&gt;(A9stdlife+$E188),(Input!$M$219*(1+rvanilla)^0.5)-SUM($M188:W188),(Input!$M$219*(1+rvanilla)^0.5)/A9stdlife))</f>
        <v>n/a</v>
      </c>
      <c r="Y188" s="155" t="str">
        <f>IF(A9stdlife="n/a","n/a",IF(Y$3&gt;(A9stdlife+$E188),(Input!$M$219*(1+rvanilla)^0.5)-SUM($M188:X188),(Input!$M$219*(1+rvanilla)^0.5)/A9stdlife))</f>
        <v>n/a</v>
      </c>
      <c r="Z188" s="155" t="str">
        <f>IF(A9stdlife="n/a","n/a",IF(Z$3&gt;(A9stdlife+$E188),(Input!$M$219*(1+rvanilla)^0.5)-SUM($M188:Y188),(Input!$M$219*(1+rvanilla)^0.5)/A9stdlife))</f>
        <v>n/a</v>
      </c>
      <c r="AA188" s="155" t="str">
        <f>IF(A9stdlife="n/a","n/a",IF(AA$3&gt;(A9stdlife+$E188),(Input!$M$219*(1+rvanilla)^0.5)-SUM($M188:Z188),(Input!$M$219*(1+rvanilla)^0.5)/A9stdlife))</f>
        <v>n/a</v>
      </c>
      <c r="AB188" s="155" t="str">
        <f>IF(A9stdlife="n/a","n/a",IF(AB$3&gt;(A9stdlife+$E188),(Input!$M$219*(1+rvanilla)^0.5)-SUM($M188:AA188),(Input!$M$219*(1+rvanilla)^0.5)/A9stdlife))</f>
        <v>n/a</v>
      </c>
      <c r="AC188" s="155" t="str">
        <f>IF(A9stdlife="n/a","n/a",IF(AC$3&gt;(A9stdlife+$E188),(Input!$M$219*(1+rvanilla)^0.5)-SUM($M188:AB188),(Input!$M$219*(1+rvanilla)^0.5)/A9stdlife))</f>
        <v>n/a</v>
      </c>
      <c r="AD188" s="155" t="str">
        <f>IF(A9stdlife="n/a","n/a",IF(AD$3&gt;(A9stdlife+$E188),(Input!$M$219*(1+rvanilla)^0.5)-SUM($M188:AC188),(Input!$M$219*(1+rvanilla)^0.5)/A9stdlife))</f>
        <v>n/a</v>
      </c>
      <c r="AE188" s="155" t="str">
        <f>IF(A9stdlife="n/a","n/a",IF(AE$3&gt;(A9stdlife+$E188),(Input!$M$219*(1+rvanilla)^0.5)-SUM($M188:AD188),(Input!$M$219*(1+rvanilla)^0.5)/A9stdlife))</f>
        <v>n/a</v>
      </c>
      <c r="AF188" s="155" t="str">
        <f>IF(A9stdlife="n/a","n/a",IF(AF$3&gt;(A9stdlife+$E188),(Input!$M$219*(1+rvanilla)^0.5)-SUM($M188:AE188),(Input!$M$219*(1+rvanilla)^0.5)/A9stdlife))</f>
        <v>n/a</v>
      </c>
      <c r="AG188" s="155" t="str">
        <f>IF(A9stdlife="n/a","n/a",IF(AG$3&gt;(A9stdlife+$E188),(Input!$M$219*(1+rvanilla)^0.5)-SUM($M188:AF188),(Input!$M$219*(1+rvanilla)^0.5)/A9stdlife))</f>
        <v>n/a</v>
      </c>
      <c r="AH188" s="155" t="str">
        <f>IF(A9stdlife="n/a","n/a",IF(AH$3&gt;(A9stdlife+$E188),(Input!$M$219*(1+rvanilla)^0.5)-SUM($M188:AG188),(Input!$M$219*(1+rvanilla)^0.5)/A9stdlife))</f>
        <v>n/a</v>
      </c>
      <c r="AI188" s="155" t="str">
        <f>IF(A9stdlife="n/a","n/a",IF(AI$3&gt;(A9stdlife+$E188),(Input!$M$219*(1+rvanilla)^0.5)-SUM($M188:AH188),(Input!$M$219*(1+rvanilla)^0.5)/A9stdlife))</f>
        <v>n/a</v>
      </c>
      <c r="AJ188" s="155" t="str">
        <f>IF(A9stdlife="n/a","n/a",IF(AJ$3&gt;(A9stdlife+$E188),(Input!$M$219*(1+rvanilla)^0.5)-SUM($M188:AI188),(Input!$M$219*(1+rvanilla)^0.5)/A9stdlife))</f>
        <v>n/a</v>
      </c>
      <c r="AK188" s="155" t="str">
        <f>IF(A9stdlife="n/a","n/a",IF(AK$3&gt;(A9stdlife+$E188),(Input!$M$219*(1+rvanilla)^0.5)-SUM($M188:AJ188),(Input!$M$219*(1+rvanilla)^0.5)/A9stdlife))</f>
        <v>n/a</v>
      </c>
      <c r="AL188" s="155" t="str">
        <f>IF(A9stdlife="n/a","n/a",IF(AL$3&gt;(A9stdlife+$E188),(Input!$M$219*(1+rvanilla)^0.5)-SUM($M188:AK188),(Input!$M$219*(1+rvanilla)^0.5)/A9stdlife))</f>
        <v>n/a</v>
      </c>
      <c r="AM188" s="155" t="str">
        <f>IF(A9stdlife="n/a","n/a",IF(AM$3&gt;(A9stdlife+$E188),(Input!$M$219*(1+rvanilla)^0.5)-SUM($M188:AL188),(Input!$M$219*(1+rvanilla)^0.5)/A9stdlife))</f>
        <v>n/a</v>
      </c>
      <c r="AN188" s="155" t="str">
        <f>IF(A9stdlife="n/a","n/a",IF(AN$3&gt;(A9stdlife+$E188),(Input!$M$219*(1+rvanilla)^0.5)-SUM($M188:AM188),(Input!$M$219*(1+rvanilla)^0.5)/A9stdlife))</f>
        <v>n/a</v>
      </c>
      <c r="AO188" s="155" t="str">
        <f>IF(A9stdlife="n/a","n/a",IF(AO$3&gt;(A9stdlife+$E188),(Input!$M$219*(1+rvanilla)^0.5)-SUM($M188:AN188),(Input!$M$219*(1+rvanilla)^0.5)/A9stdlife))</f>
        <v>n/a</v>
      </c>
      <c r="AP188" s="155" t="str">
        <f>IF(A9stdlife="n/a","n/a",IF(AP$3&gt;(A9stdlife+$E188),(Input!$M$219*(1+rvanilla)^0.5)-SUM($M188:AO188),(Input!$M$219*(1+rvanilla)^0.5)/A9stdlife))</f>
        <v>n/a</v>
      </c>
      <c r="AQ188" s="155" t="str">
        <f>IF(A9stdlife="n/a","n/a",IF(AQ$3&gt;(A9stdlife+$E188),(Input!$M$219*(1+rvanilla)^0.5)-SUM($M188:AP188),(Input!$M$219*(1+rvanilla)^0.5)/A9stdlife))</f>
        <v>n/a</v>
      </c>
      <c r="AR188" s="155" t="str">
        <f>IF(A9stdlife="n/a","n/a",IF(AR$3&gt;(A9stdlife+$E188),(Input!$M$219*(1+rvanilla)^0.5)-SUM($M188:AQ188),(Input!$M$219*(1+rvanilla)^0.5)/A9stdlife))</f>
        <v>n/a</v>
      </c>
      <c r="AS188" s="155" t="str">
        <f>IF(A9stdlife="n/a","n/a",IF(AS$3&gt;(A9stdlife+$E188),(Input!$M$219*(1+rvanilla)^0.5)-SUM($M188:AR188),(Input!$M$219*(1+rvanilla)^0.5)/A9stdlife))</f>
        <v>n/a</v>
      </c>
      <c r="AT188" s="155" t="str">
        <f>IF(A9stdlife="n/a","n/a",IF(AT$3&gt;(A9stdlife+$E188),(Input!$M$219*(1+rvanilla)^0.5)-SUM($M188:AS188),(Input!$M$219*(1+rvanilla)^0.5)/A9stdlife))</f>
        <v>n/a</v>
      </c>
      <c r="AU188" s="155" t="str">
        <f>IF(A9stdlife="n/a","n/a",IF(AU$3&gt;(A9stdlife+$E188),(Input!$M$219*(1+rvanilla)^0.5)-SUM($M188:AT188),(Input!$M$219*(1+rvanilla)^0.5)/A9stdlife))</f>
        <v>n/a</v>
      </c>
      <c r="AV188" s="155" t="str">
        <f>IF(A9stdlife="n/a","n/a",IF(AV$3&gt;(A9stdlife+$E188),(Input!$M$219*(1+rvanilla)^0.5)-SUM($M188:AU188),(Input!$M$219*(1+rvanilla)^0.5)/A9stdlife))</f>
        <v>n/a</v>
      </c>
      <c r="AW188" s="155" t="str">
        <f>IF(A9stdlife="n/a","n/a",IF(AW$3&gt;(A9stdlife+$E188),(Input!$M$219*(1+rvanilla)^0.5)-SUM($M188:AV188),(Input!$M$219*(1+rvanilla)^0.5)/A9stdlife))</f>
        <v>n/a</v>
      </c>
      <c r="AX188" s="155" t="str">
        <f>IF(A9stdlife="n/a","n/a",IF(AX$3&gt;(A9stdlife+$E188),(Input!$M$219*(1+rvanilla)^0.5)-SUM($M188:AW188),(Input!$M$219*(1+rvanilla)^0.5)/A9stdlife))</f>
        <v>n/a</v>
      </c>
      <c r="AY188" s="155" t="str">
        <f>IF(A9stdlife="n/a","n/a",IF(AY$3&gt;(A9stdlife+$E188),(Input!$M$219*(1+rvanilla)^0.5)-SUM($M188:AX188),(Input!$M$219*(1+rvanilla)^0.5)/A9stdlife))</f>
        <v>n/a</v>
      </c>
      <c r="AZ188" s="155" t="str">
        <f>IF(A9stdlife="n/a","n/a",IF(AZ$3&gt;(A9stdlife+$E188),(Input!$M$219*(1+rvanilla)^0.5)-SUM($M188:AY188),(Input!$M$219*(1+rvanilla)^0.5)/A9stdlife))</f>
        <v>n/a</v>
      </c>
      <c r="BA188" s="155" t="str">
        <f>IF(A9stdlife="n/a","n/a",IF(BA$3&gt;(A9stdlife+$E188),(Input!$M$219*(1+rvanilla)^0.5)-SUM($M188:AZ188),(Input!$M$219*(1+rvanilla)^0.5)/A9stdlife))</f>
        <v>n/a</v>
      </c>
      <c r="BB188" s="155" t="str">
        <f>IF(A9stdlife="n/a","n/a",IF(BB$3&gt;(A9stdlife+$E188),(Input!$M$219*(1+rvanilla)^0.5)-SUM($M188:BA188),(Input!$M$219*(1+rvanilla)^0.5)/A9stdlife))</f>
        <v>n/a</v>
      </c>
      <c r="BC188" s="155" t="str">
        <f>IF(A9stdlife="n/a","n/a",IF(BC$3&gt;(A9stdlife+$E188),(Input!$M$219*(1+rvanilla)^0.5)-SUM($M188:BB188),(Input!$M$219*(1+rvanilla)^0.5)/A9stdlife))</f>
        <v>n/a</v>
      </c>
      <c r="BD188" s="155" t="str">
        <f>IF(A9stdlife="n/a","n/a",IF(BD$3&gt;(A9stdlife+$E188),(Input!$M$219*(1+rvanilla)^0.5)-SUM($M188:BC188),(Input!$M$219*(1+rvanilla)^0.5)/A9stdlife))</f>
        <v>n/a</v>
      </c>
      <c r="BE188" s="155" t="str">
        <f>IF(A9stdlife="n/a","n/a",IF(BE$3&gt;(A9stdlife+$E188),(Input!$M$219*(1+rvanilla)^0.5)-SUM($M188:BD188),(Input!$M$219*(1+rvanilla)^0.5)/A9stdlife))</f>
        <v>n/a</v>
      </c>
      <c r="BF188" s="155" t="str">
        <f>IF(A9stdlife="n/a","n/a",IF(BF$3&gt;(A9stdlife+$E188),(Input!$M$219*(1+rvanilla)^0.5)-SUM($M188:BE188),(Input!$M$219*(1+rvanilla)^0.5)/A9stdlife))</f>
        <v>n/a</v>
      </c>
      <c r="BG188" s="155" t="str">
        <f>IF(A9stdlife="n/a","n/a",IF(BG$3&gt;(A9stdlife+$E188),(Input!$M$219*(1+rvanilla)^0.5)-SUM($M188:BF188),(Input!$M$219*(1+rvanilla)^0.5)/A9stdlife))</f>
        <v>n/a</v>
      </c>
      <c r="BH188" s="155" t="str">
        <f>IF(A9stdlife="n/a","n/a",IF(BH$3&gt;(A9stdlife+$E188),(Input!$M$219*(1+rvanilla)^0.5)-SUM($M188:BG188),(Input!$M$219*(1+rvanilla)^0.5)/A9stdlife))</f>
        <v>n/a</v>
      </c>
      <c r="BI188" s="155" t="str">
        <f>IF(A9stdlife="n/a","n/a",IF(BI$3&gt;(A9stdlife+$E188),(Input!$M$219*(1+rvanilla)^0.5)-SUM($M188:BH188),(Input!$M$219*(1+rvanilla)^0.5)/A9stdlife))</f>
        <v>n/a</v>
      </c>
      <c r="BJ188" s="14"/>
      <c r="BK188" s="14"/>
      <c r="BL188" s="14"/>
      <c r="BM188" s="14"/>
      <c r="BN188" s="14"/>
      <c r="BO188" s="14"/>
      <c r="BP188" s="14"/>
      <c r="BQ188" s="14"/>
      <c r="BR188" s="14"/>
      <c r="BS188" s="14"/>
      <c r="BT188" s="14"/>
      <c r="BU188" s="14"/>
      <c r="BV188" s="14"/>
      <c r="BW188" s="14"/>
      <c r="BX188" s="14"/>
      <c r="BY188" s="14"/>
      <c r="BZ188" s="14"/>
      <c r="CA188" s="410"/>
      <c r="CB188" s="410"/>
      <c r="CC188" s="410"/>
      <c r="CD188" s="410"/>
      <c r="CE188" s="410"/>
      <c r="CF188" s="410"/>
      <c r="CG188" s="410"/>
      <c r="CH188" s="410"/>
      <c r="CI188" s="410"/>
      <c r="CJ188" s="410"/>
      <c r="CK188" s="410"/>
      <c r="CL188" s="410"/>
      <c r="CM188" s="410"/>
      <c r="CN188" s="410"/>
      <c r="CO188" s="410"/>
      <c r="CP188" s="410"/>
      <c r="CQ188" s="410"/>
      <c r="CR188" s="410"/>
      <c r="CS188" s="410"/>
      <c r="CT188" s="410"/>
      <c r="CU188" s="410"/>
      <c r="CV188" s="410"/>
      <c r="CW188" s="410"/>
      <c r="CX188" s="410"/>
      <c r="CY188" s="410"/>
      <c r="CZ188" s="410"/>
      <c r="DA188" s="410"/>
      <c r="DB188" s="410"/>
      <c r="DC188" s="410"/>
      <c r="DD188" s="410"/>
      <c r="DE188" s="410"/>
      <c r="DF188" s="410"/>
      <c r="DG188" s="410"/>
      <c r="DH188" s="410"/>
      <c r="DI188" s="410"/>
      <c r="DJ188" s="410"/>
      <c r="DK188" s="410"/>
      <c r="DL188" s="410"/>
      <c r="DM188" s="410"/>
      <c r="DN188" s="410"/>
      <c r="DO188" s="410"/>
      <c r="DP188" s="410"/>
      <c r="DQ188" s="410"/>
      <c r="DR188" s="410"/>
      <c r="DS188" s="410"/>
      <c r="DT188" s="410"/>
      <c r="DU188" s="410"/>
      <c r="DV188" s="410"/>
      <c r="DW188" s="410"/>
      <c r="DX188" s="410"/>
      <c r="DY188" s="410"/>
      <c r="DZ188" s="410"/>
      <c r="EA188" s="410"/>
      <c r="EB188" s="410"/>
      <c r="EC188" s="410"/>
      <c r="ED188" s="410"/>
      <c r="EE188" s="410"/>
      <c r="EF188" s="410"/>
      <c r="EG188" s="410"/>
      <c r="EH188" s="410"/>
      <c r="EI188" s="410"/>
      <c r="EJ188" s="410"/>
      <c r="EK188" s="410"/>
      <c r="EL188" s="410"/>
      <c r="EM188" s="410"/>
      <c r="EN188" s="410"/>
      <c r="EO188" s="410"/>
      <c r="EP188" s="410"/>
      <c r="EQ188" s="410"/>
      <c r="ER188" s="410"/>
      <c r="ES188" s="410"/>
      <c r="ET188" s="410"/>
      <c r="EU188" s="410"/>
      <c r="EV188" s="410"/>
      <c r="EW188" s="410"/>
      <c r="EX188" s="410"/>
      <c r="EY188" s="410"/>
      <c r="EZ188" s="410"/>
      <c r="FA188" s="410"/>
      <c r="FB188" s="410"/>
      <c r="FC188" s="410"/>
      <c r="FD188" s="410"/>
      <c r="FE188" s="410"/>
      <c r="FF188" s="410"/>
      <c r="FG188" s="410"/>
      <c r="FH188" s="410"/>
      <c r="FI188" s="410"/>
      <c r="FJ188" s="410"/>
      <c r="FK188" s="410"/>
      <c r="FL188" s="410"/>
      <c r="FM188" s="410"/>
      <c r="FN188" s="410"/>
      <c r="FO188" s="410"/>
      <c r="FP188" s="410"/>
      <c r="FQ188" s="410"/>
      <c r="FR188" s="410"/>
      <c r="FS188" s="410"/>
      <c r="FT188" s="410"/>
      <c r="FU188" s="410"/>
      <c r="FV188" s="410"/>
      <c r="FW188" s="410"/>
      <c r="FX188" s="410"/>
      <c r="FY188" s="410"/>
      <c r="FZ188" s="410"/>
      <c r="GA188" s="410"/>
      <c r="GB188" s="410"/>
      <c r="GC188" s="410"/>
      <c r="GD188" s="410"/>
      <c r="GE188" s="410"/>
      <c r="GF188" s="410"/>
      <c r="GG188" s="410"/>
      <c r="GH188" s="410"/>
      <c r="GI188" s="410"/>
      <c r="GJ188" s="410"/>
      <c r="GK188" s="410"/>
      <c r="GL188" s="410"/>
      <c r="GM188" s="410"/>
      <c r="GN188" s="410"/>
      <c r="GO188" s="410"/>
      <c r="GP188" s="410"/>
      <c r="GQ188" s="410"/>
      <c r="GR188" s="410"/>
      <c r="GS188" s="410"/>
      <c r="GT188" s="410"/>
      <c r="GU188" s="410"/>
      <c r="GV188" s="410"/>
      <c r="GW188" s="410"/>
      <c r="GX188" s="410"/>
      <c r="GY188" s="410"/>
      <c r="GZ188" s="410"/>
      <c r="HA188" s="410"/>
      <c r="HB188" s="410"/>
      <c r="HC188" s="410"/>
      <c r="HD188" s="410"/>
      <c r="HE188" s="410"/>
      <c r="HF188" s="410"/>
      <c r="HG188" s="410"/>
      <c r="HH188" s="410"/>
      <c r="HI188" s="410"/>
      <c r="HJ188" s="410"/>
      <c r="HK188" s="410"/>
      <c r="HL188" s="410"/>
      <c r="HM188" s="410"/>
      <c r="HN188" s="410"/>
      <c r="HO188" s="410"/>
      <c r="HP188" s="410"/>
      <c r="HQ188" s="410"/>
      <c r="HR188" s="410"/>
      <c r="HS188" s="410"/>
      <c r="HT188" s="410"/>
      <c r="HU188" s="410"/>
      <c r="HV188" s="410"/>
      <c r="HW188" s="410"/>
      <c r="HX188" s="410"/>
      <c r="HY188" s="410"/>
      <c r="HZ188" s="410"/>
      <c r="IA188" s="410"/>
      <c r="IB188" s="410"/>
      <c r="IC188" s="410"/>
      <c r="ID188" s="410"/>
      <c r="IE188" s="410"/>
      <c r="IF188" s="410"/>
      <c r="IG188" s="410"/>
      <c r="IH188" s="410"/>
      <c r="II188" s="410"/>
      <c r="IJ188" s="410"/>
      <c r="IK188" s="410"/>
      <c r="IL188" s="410"/>
      <c r="IM188" s="410"/>
      <c r="IN188" s="410"/>
      <c r="IO188" s="410"/>
      <c r="IP188" s="410"/>
      <c r="IQ188" s="410"/>
      <c r="IR188" s="410"/>
      <c r="IS188" s="410"/>
      <c r="IT188" s="410"/>
      <c r="IU188" s="410"/>
      <c r="IV188" s="410"/>
    </row>
    <row r="189" spans="1:256" s="2" customFormat="1" ht="12.75" hidden="1" customHeight="1" outlineLevel="2">
      <c r="A189" s="14"/>
      <c r="B189" s="14"/>
      <c r="C189" s="27"/>
      <c r="D189" s="413"/>
      <c r="E189" s="261">
        <v>8</v>
      </c>
      <c r="F189" s="372"/>
      <c r="G189" s="269"/>
      <c r="H189" s="271"/>
      <c r="I189" s="271"/>
      <c r="J189" s="271"/>
      <c r="K189" s="271"/>
      <c r="L189" s="271"/>
      <c r="M189" s="271"/>
      <c r="N189" s="270"/>
      <c r="O189" s="155" t="str">
        <f>IF(A9stdlife="n/a","n/a",IF(O$3&gt;(A9stdlife+$E189),(Input!$N$219*(1+rvanilla)^0.5)-SUM($N189:N189),(Input!$N$219*(1+rvanilla)^0.5)/A9stdlife))</f>
        <v>n/a</v>
      </c>
      <c r="P189" s="155" t="str">
        <f>IF(A9stdlife="n/a","n/a",IF(P$3&gt;(A9stdlife+$E189),(Input!$N$219*(1+rvanilla)^0.5)-SUM($N189:O189),(Input!$N$219*(1+rvanilla)^0.5)/A9stdlife))</f>
        <v>n/a</v>
      </c>
      <c r="Q189" s="155" t="str">
        <f>IF(A9stdlife="n/a","n/a",IF(Q$3&gt;(A9stdlife+$E189),(Input!$N$219*(1+rvanilla)^0.5)-SUM($N189:P189),(Input!$N$219*(1+rvanilla)^0.5)/A9stdlife))</f>
        <v>n/a</v>
      </c>
      <c r="R189" s="155" t="str">
        <f>IF(A9stdlife="n/a","n/a",IF(R$3&gt;(A9stdlife+$E189),(Input!$N$219*(1+rvanilla)^0.5)-SUM($N189:Q189),(Input!$N$219*(1+rvanilla)^0.5)/A9stdlife))</f>
        <v>n/a</v>
      </c>
      <c r="S189" s="155" t="str">
        <f>IF(A9stdlife="n/a","n/a",IF(S$3&gt;(A9stdlife+$E189),(Input!$N$219*(1+rvanilla)^0.5)-SUM($N189:R189),(Input!$N$219*(1+rvanilla)^0.5)/A9stdlife))</f>
        <v>n/a</v>
      </c>
      <c r="T189" s="155" t="str">
        <f>IF(A9stdlife="n/a","n/a",IF(T$3&gt;(A9stdlife+$E189),(Input!$N$219*(1+rvanilla)^0.5)-SUM($N189:S189),(Input!$N$219*(1+rvanilla)^0.5)/A9stdlife))</f>
        <v>n/a</v>
      </c>
      <c r="U189" s="155" t="str">
        <f>IF(A9stdlife="n/a","n/a",IF(U$3&gt;(A9stdlife+$E189),(Input!$N$219*(1+rvanilla)^0.5)-SUM($N189:T189),(Input!$N$219*(1+rvanilla)^0.5)/A9stdlife))</f>
        <v>n/a</v>
      </c>
      <c r="V189" s="155" t="str">
        <f>IF(A9stdlife="n/a","n/a",IF(V$3&gt;(A9stdlife+$E189),(Input!$N$219*(1+rvanilla)^0.5)-SUM($N189:U189),(Input!$N$219*(1+rvanilla)^0.5)/A9stdlife))</f>
        <v>n/a</v>
      </c>
      <c r="W189" s="155" t="str">
        <f>IF(A9stdlife="n/a","n/a",IF(W$3&gt;(A9stdlife+$E189),(Input!$N$219*(1+rvanilla)^0.5)-SUM($N189:V189),(Input!$N$219*(1+rvanilla)^0.5)/A9stdlife))</f>
        <v>n/a</v>
      </c>
      <c r="X189" s="155" t="str">
        <f>IF(A9stdlife="n/a","n/a",IF(X$3&gt;(A9stdlife+$E189),(Input!$N$219*(1+rvanilla)^0.5)-SUM($N189:W189),(Input!$N$219*(1+rvanilla)^0.5)/A9stdlife))</f>
        <v>n/a</v>
      </c>
      <c r="Y189" s="155" t="str">
        <f>IF(A9stdlife="n/a","n/a",IF(Y$3&gt;(A9stdlife+$E189),(Input!$N$219*(1+rvanilla)^0.5)-SUM($N189:X189),(Input!$N$219*(1+rvanilla)^0.5)/A9stdlife))</f>
        <v>n/a</v>
      </c>
      <c r="Z189" s="155" t="str">
        <f>IF(A9stdlife="n/a","n/a",IF(Z$3&gt;(A9stdlife+$E189),(Input!$N$219*(1+rvanilla)^0.5)-SUM($N189:Y189),(Input!$N$219*(1+rvanilla)^0.5)/A9stdlife))</f>
        <v>n/a</v>
      </c>
      <c r="AA189" s="155" t="str">
        <f>IF(A9stdlife="n/a","n/a",IF(AA$3&gt;(A9stdlife+$E189),(Input!$N$219*(1+rvanilla)^0.5)-SUM($N189:Z189),(Input!$N$219*(1+rvanilla)^0.5)/A9stdlife))</f>
        <v>n/a</v>
      </c>
      <c r="AB189" s="155" t="str">
        <f>IF(A9stdlife="n/a","n/a",IF(AB$3&gt;(A9stdlife+$E189),(Input!$N$219*(1+rvanilla)^0.5)-SUM($N189:AA189),(Input!$N$219*(1+rvanilla)^0.5)/A9stdlife))</f>
        <v>n/a</v>
      </c>
      <c r="AC189" s="155" t="str">
        <f>IF(A9stdlife="n/a","n/a",IF(AC$3&gt;(A9stdlife+$E189),(Input!$N$219*(1+rvanilla)^0.5)-SUM($N189:AB189),(Input!$N$219*(1+rvanilla)^0.5)/A9stdlife))</f>
        <v>n/a</v>
      </c>
      <c r="AD189" s="155" t="str">
        <f>IF(A9stdlife="n/a","n/a",IF(AD$3&gt;(A9stdlife+$E189),(Input!$N$219*(1+rvanilla)^0.5)-SUM($N189:AC189),(Input!$N$219*(1+rvanilla)^0.5)/A9stdlife))</f>
        <v>n/a</v>
      </c>
      <c r="AE189" s="155" t="str">
        <f>IF(A9stdlife="n/a","n/a",IF(AE$3&gt;(A9stdlife+$E189),(Input!$N$219*(1+rvanilla)^0.5)-SUM($N189:AD189),(Input!$N$219*(1+rvanilla)^0.5)/A9stdlife))</f>
        <v>n/a</v>
      </c>
      <c r="AF189" s="155" t="str">
        <f>IF(A9stdlife="n/a","n/a",IF(AF$3&gt;(A9stdlife+$E189),(Input!$N$219*(1+rvanilla)^0.5)-SUM($N189:AE189),(Input!$N$219*(1+rvanilla)^0.5)/A9stdlife))</f>
        <v>n/a</v>
      </c>
      <c r="AG189" s="155" t="str">
        <f>IF(A9stdlife="n/a","n/a",IF(AG$3&gt;(A9stdlife+$E189),(Input!$N$219*(1+rvanilla)^0.5)-SUM($N189:AF189),(Input!$N$219*(1+rvanilla)^0.5)/A9stdlife))</f>
        <v>n/a</v>
      </c>
      <c r="AH189" s="155" t="str">
        <f>IF(A9stdlife="n/a","n/a",IF(AH$3&gt;(A9stdlife+$E189),(Input!$N$219*(1+rvanilla)^0.5)-SUM($N189:AG189),(Input!$N$219*(1+rvanilla)^0.5)/A9stdlife))</f>
        <v>n/a</v>
      </c>
      <c r="AI189" s="155" t="str">
        <f>IF(A9stdlife="n/a","n/a",IF(AI$3&gt;(A9stdlife+$E189),(Input!$N$219*(1+rvanilla)^0.5)-SUM($N189:AH189),(Input!$N$219*(1+rvanilla)^0.5)/A9stdlife))</f>
        <v>n/a</v>
      </c>
      <c r="AJ189" s="155" t="str">
        <f>IF(A9stdlife="n/a","n/a",IF(AJ$3&gt;(A9stdlife+$E189),(Input!$N$219*(1+rvanilla)^0.5)-SUM($N189:AI189),(Input!$N$219*(1+rvanilla)^0.5)/A9stdlife))</f>
        <v>n/a</v>
      </c>
      <c r="AK189" s="155" t="str">
        <f>IF(A9stdlife="n/a","n/a",IF(AK$3&gt;(A9stdlife+$E189),(Input!$N$219*(1+rvanilla)^0.5)-SUM($N189:AJ189),(Input!$N$219*(1+rvanilla)^0.5)/A9stdlife))</f>
        <v>n/a</v>
      </c>
      <c r="AL189" s="155" t="str">
        <f>IF(A9stdlife="n/a","n/a",IF(AL$3&gt;(A9stdlife+$E189),(Input!$N$219*(1+rvanilla)^0.5)-SUM($N189:AK189),(Input!$N$219*(1+rvanilla)^0.5)/A9stdlife))</f>
        <v>n/a</v>
      </c>
      <c r="AM189" s="155" t="str">
        <f>IF(A9stdlife="n/a","n/a",IF(AM$3&gt;(A9stdlife+$E189),(Input!$N$219*(1+rvanilla)^0.5)-SUM($N189:AL189),(Input!$N$219*(1+rvanilla)^0.5)/A9stdlife))</f>
        <v>n/a</v>
      </c>
      <c r="AN189" s="155" t="str">
        <f>IF(A9stdlife="n/a","n/a",IF(AN$3&gt;(A9stdlife+$E189),(Input!$N$219*(1+rvanilla)^0.5)-SUM($N189:AM189),(Input!$N$219*(1+rvanilla)^0.5)/A9stdlife))</f>
        <v>n/a</v>
      </c>
      <c r="AO189" s="155" t="str">
        <f>IF(A9stdlife="n/a","n/a",IF(AO$3&gt;(A9stdlife+$E189),(Input!$N$219*(1+rvanilla)^0.5)-SUM($N189:AN189),(Input!$N$219*(1+rvanilla)^0.5)/A9stdlife))</f>
        <v>n/a</v>
      </c>
      <c r="AP189" s="155" t="str">
        <f>IF(A9stdlife="n/a","n/a",IF(AP$3&gt;(A9stdlife+$E189),(Input!$N$219*(1+rvanilla)^0.5)-SUM($N189:AO189),(Input!$N$219*(1+rvanilla)^0.5)/A9stdlife))</f>
        <v>n/a</v>
      </c>
      <c r="AQ189" s="155" t="str">
        <f>IF(A9stdlife="n/a","n/a",IF(AQ$3&gt;(A9stdlife+$E189),(Input!$N$219*(1+rvanilla)^0.5)-SUM($N189:AP189),(Input!$N$219*(1+rvanilla)^0.5)/A9stdlife))</f>
        <v>n/a</v>
      </c>
      <c r="AR189" s="155" t="str">
        <f>IF(A9stdlife="n/a","n/a",IF(AR$3&gt;(A9stdlife+$E189),(Input!$N$219*(1+rvanilla)^0.5)-SUM($N189:AQ189),(Input!$N$219*(1+rvanilla)^0.5)/A9stdlife))</f>
        <v>n/a</v>
      </c>
      <c r="AS189" s="155" t="str">
        <f>IF(A9stdlife="n/a","n/a",IF(AS$3&gt;(A9stdlife+$E189),(Input!$N$219*(1+rvanilla)^0.5)-SUM($N189:AR189),(Input!$N$219*(1+rvanilla)^0.5)/A9stdlife))</f>
        <v>n/a</v>
      </c>
      <c r="AT189" s="155" t="str">
        <f>IF(A9stdlife="n/a","n/a",IF(AT$3&gt;(A9stdlife+$E189),(Input!$N$219*(1+rvanilla)^0.5)-SUM($N189:AS189),(Input!$N$219*(1+rvanilla)^0.5)/A9stdlife))</f>
        <v>n/a</v>
      </c>
      <c r="AU189" s="155" t="str">
        <f>IF(A9stdlife="n/a","n/a",IF(AU$3&gt;(A9stdlife+$E189),(Input!$N$219*(1+rvanilla)^0.5)-SUM($N189:AT189),(Input!$N$219*(1+rvanilla)^0.5)/A9stdlife))</f>
        <v>n/a</v>
      </c>
      <c r="AV189" s="155" t="str">
        <f>IF(A9stdlife="n/a","n/a",IF(AV$3&gt;(A9stdlife+$E189),(Input!$N$219*(1+rvanilla)^0.5)-SUM($N189:AU189),(Input!$N$219*(1+rvanilla)^0.5)/A9stdlife))</f>
        <v>n/a</v>
      </c>
      <c r="AW189" s="155" t="str">
        <f>IF(A9stdlife="n/a","n/a",IF(AW$3&gt;(A9stdlife+$E189),(Input!$N$219*(1+rvanilla)^0.5)-SUM($N189:AV189),(Input!$N$219*(1+rvanilla)^0.5)/A9stdlife))</f>
        <v>n/a</v>
      </c>
      <c r="AX189" s="155" t="str">
        <f>IF(A9stdlife="n/a","n/a",IF(AX$3&gt;(A9stdlife+$E189),(Input!$N$219*(1+rvanilla)^0.5)-SUM($N189:AW189),(Input!$N$219*(1+rvanilla)^0.5)/A9stdlife))</f>
        <v>n/a</v>
      </c>
      <c r="AY189" s="155" t="str">
        <f>IF(A9stdlife="n/a","n/a",IF(AY$3&gt;(A9stdlife+$E189),(Input!$N$219*(1+rvanilla)^0.5)-SUM($N189:AX189),(Input!$N$219*(1+rvanilla)^0.5)/A9stdlife))</f>
        <v>n/a</v>
      </c>
      <c r="AZ189" s="155" t="str">
        <f>IF(A9stdlife="n/a","n/a",IF(AZ$3&gt;(A9stdlife+$E189),(Input!$N$219*(1+rvanilla)^0.5)-SUM($N189:AY189),(Input!$N$219*(1+rvanilla)^0.5)/A9stdlife))</f>
        <v>n/a</v>
      </c>
      <c r="BA189" s="155" t="str">
        <f>IF(A9stdlife="n/a","n/a",IF(BA$3&gt;(A9stdlife+$E189),(Input!$N$219*(1+rvanilla)^0.5)-SUM($N189:AZ189),(Input!$N$219*(1+rvanilla)^0.5)/A9stdlife))</f>
        <v>n/a</v>
      </c>
      <c r="BB189" s="155" t="str">
        <f>IF(A9stdlife="n/a","n/a",IF(BB$3&gt;(A9stdlife+$E189),(Input!$N$219*(1+rvanilla)^0.5)-SUM($N189:BA189),(Input!$N$219*(1+rvanilla)^0.5)/A9stdlife))</f>
        <v>n/a</v>
      </c>
      <c r="BC189" s="155" t="str">
        <f>IF(A9stdlife="n/a","n/a",IF(BC$3&gt;(A9stdlife+$E189),(Input!$N$219*(1+rvanilla)^0.5)-SUM($N189:BB189),(Input!$N$219*(1+rvanilla)^0.5)/A9stdlife))</f>
        <v>n/a</v>
      </c>
      <c r="BD189" s="155" t="str">
        <f>IF(A9stdlife="n/a","n/a",IF(BD$3&gt;(A9stdlife+$E189),(Input!$N$219*(1+rvanilla)^0.5)-SUM($N189:BC189),(Input!$N$219*(1+rvanilla)^0.5)/A9stdlife))</f>
        <v>n/a</v>
      </c>
      <c r="BE189" s="155" t="str">
        <f>IF(A9stdlife="n/a","n/a",IF(BE$3&gt;(A9stdlife+$E189),(Input!$N$219*(1+rvanilla)^0.5)-SUM($N189:BD189),(Input!$N$219*(1+rvanilla)^0.5)/A9stdlife))</f>
        <v>n/a</v>
      </c>
      <c r="BF189" s="155" t="str">
        <f>IF(A9stdlife="n/a","n/a",IF(BF$3&gt;(A9stdlife+$E189),(Input!$N$219*(1+rvanilla)^0.5)-SUM($N189:BE189),(Input!$N$219*(1+rvanilla)^0.5)/A9stdlife))</f>
        <v>n/a</v>
      </c>
      <c r="BG189" s="155" t="str">
        <f>IF(A9stdlife="n/a","n/a",IF(BG$3&gt;(A9stdlife+$E189),(Input!$N$219*(1+rvanilla)^0.5)-SUM($N189:BF189),(Input!$N$219*(1+rvanilla)^0.5)/A9stdlife))</f>
        <v>n/a</v>
      </c>
      <c r="BH189" s="155" t="str">
        <f>IF(A9stdlife="n/a","n/a",IF(BH$3&gt;(A9stdlife+$E189),(Input!$N$219*(1+rvanilla)^0.5)-SUM($N189:BG189),(Input!$N$219*(1+rvanilla)^0.5)/A9stdlife))</f>
        <v>n/a</v>
      </c>
      <c r="BI189" s="155" t="str">
        <f>IF(A9stdlife="n/a","n/a",IF(BI$3&gt;(A9stdlife+$E189),(Input!$N$219*(1+rvanilla)^0.5)-SUM($N189:BH189),(Input!$N$219*(1+rvanilla)^0.5)/A9stdlife))</f>
        <v>n/a</v>
      </c>
      <c r="BJ189" s="14"/>
      <c r="BK189" s="14"/>
      <c r="BL189" s="14"/>
      <c r="BM189" s="14"/>
      <c r="BN189" s="14"/>
      <c r="BO189" s="14"/>
      <c r="BP189" s="14"/>
      <c r="BQ189" s="14"/>
      <c r="BR189" s="14"/>
      <c r="BS189" s="14"/>
      <c r="BT189" s="14"/>
      <c r="BU189" s="14"/>
      <c r="BV189" s="14"/>
      <c r="BW189" s="14"/>
      <c r="BX189" s="14"/>
      <c r="BY189" s="14"/>
      <c r="BZ189" s="14"/>
      <c r="CA189" s="410"/>
      <c r="CB189" s="410"/>
      <c r="CC189" s="410"/>
      <c r="CD189" s="410"/>
      <c r="CE189" s="410"/>
      <c r="CF189" s="410"/>
      <c r="CG189" s="410"/>
      <c r="CH189" s="410"/>
      <c r="CI189" s="410"/>
      <c r="CJ189" s="410"/>
      <c r="CK189" s="410"/>
      <c r="CL189" s="410"/>
      <c r="CM189" s="410"/>
      <c r="CN189" s="410"/>
      <c r="CO189" s="410"/>
      <c r="CP189" s="410"/>
      <c r="CQ189" s="410"/>
      <c r="CR189" s="410"/>
      <c r="CS189" s="410"/>
      <c r="CT189" s="410"/>
      <c r="CU189" s="410"/>
      <c r="CV189" s="410"/>
      <c r="CW189" s="410"/>
      <c r="CX189" s="410"/>
      <c r="CY189" s="410"/>
      <c r="CZ189" s="410"/>
      <c r="DA189" s="410"/>
      <c r="DB189" s="410"/>
      <c r="DC189" s="410"/>
      <c r="DD189" s="410"/>
      <c r="DE189" s="410"/>
      <c r="DF189" s="410"/>
      <c r="DG189" s="410"/>
      <c r="DH189" s="410"/>
      <c r="DI189" s="410"/>
      <c r="DJ189" s="410"/>
      <c r="DK189" s="410"/>
      <c r="DL189" s="410"/>
      <c r="DM189" s="410"/>
      <c r="DN189" s="410"/>
      <c r="DO189" s="410"/>
      <c r="DP189" s="410"/>
      <c r="DQ189" s="410"/>
      <c r="DR189" s="410"/>
      <c r="DS189" s="410"/>
      <c r="DT189" s="410"/>
      <c r="DU189" s="410"/>
      <c r="DV189" s="410"/>
      <c r="DW189" s="410"/>
      <c r="DX189" s="410"/>
      <c r="DY189" s="410"/>
      <c r="DZ189" s="410"/>
      <c r="EA189" s="410"/>
      <c r="EB189" s="410"/>
      <c r="EC189" s="410"/>
      <c r="ED189" s="410"/>
      <c r="EE189" s="410"/>
      <c r="EF189" s="410"/>
      <c r="EG189" s="410"/>
      <c r="EH189" s="410"/>
      <c r="EI189" s="410"/>
      <c r="EJ189" s="410"/>
      <c r="EK189" s="410"/>
      <c r="EL189" s="410"/>
      <c r="EM189" s="410"/>
      <c r="EN189" s="410"/>
      <c r="EO189" s="410"/>
      <c r="EP189" s="410"/>
      <c r="EQ189" s="410"/>
      <c r="ER189" s="410"/>
      <c r="ES189" s="410"/>
      <c r="ET189" s="410"/>
      <c r="EU189" s="410"/>
      <c r="EV189" s="410"/>
      <c r="EW189" s="410"/>
      <c r="EX189" s="410"/>
      <c r="EY189" s="410"/>
      <c r="EZ189" s="410"/>
      <c r="FA189" s="410"/>
      <c r="FB189" s="410"/>
      <c r="FC189" s="410"/>
      <c r="FD189" s="410"/>
      <c r="FE189" s="410"/>
      <c r="FF189" s="410"/>
      <c r="FG189" s="410"/>
      <c r="FH189" s="410"/>
      <c r="FI189" s="410"/>
      <c r="FJ189" s="410"/>
      <c r="FK189" s="410"/>
      <c r="FL189" s="410"/>
      <c r="FM189" s="410"/>
      <c r="FN189" s="410"/>
      <c r="FO189" s="410"/>
      <c r="FP189" s="410"/>
      <c r="FQ189" s="410"/>
      <c r="FR189" s="410"/>
      <c r="FS189" s="410"/>
      <c r="FT189" s="410"/>
      <c r="FU189" s="410"/>
      <c r="FV189" s="410"/>
      <c r="FW189" s="410"/>
      <c r="FX189" s="410"/>
      <c r="FY189" s="410"/>
      <c r="FZ189" s="410"/>
      <c r="GA189" s="410"/>
      <c r="GB189" s="410"/>
      <c r="GC189" s="410"/>
      <c r="GD189" s="410"/>
      <c r="GE189" s="410"/>
      <c r="GF189" s="410"/>
      <c r="GG189" s="410"/>
      <c r="GH189" s="410"/>
      <c r="GI189" s="410"/>
      <c r="GJ189" s="410"/>
      <c r="GK189" s="410"/>
      <c r="GL189" s="410"/>
      <c r="GM189" s="410"/>
      <c r="GN189" s="410"/>
      <c r="GO189" s="410"/>
      <c r="GP189" s="410"/>
      <c r="GQ189" s="410"/>
      <c r="GR189" s="410"/>
      <c r="GS189" s="410"/>
      <c r="GT189" s="410"/>
      <c r="GU189" s="410"/>
      <c r="GV189" s="410"/>
      <c r="GW189" s="410"/>
      <c r="GX189" s="410"/>
      <c r="GY189" s="410"/>
      <c r="GZ189" s="410"/>
      <c r="HA189" s="410"/>
      <c r="HB189" s="410"/>
      <c r="HC189" s="410"/>
      <c r="HD189" s="410"/>
      <c r="HE189" s="410"/>
      <c r="HF189" s="410"/>
      <c r="HG189" s="410"/>
      <c r="HH189" s="410"/>
      <c r="HI189" s="410"/>
      <c r="HJ189" s="410"/>
      <c r="HK189" s="410"/>
      <c r="HL189" s="410"/>
      <c r="HM189" s="410"/>
      <c r="HN189" s="410"/>
      <c r="HO189" s="410"/>
      <c r="HP189" s="410"/>
      <c r="HQ189" s="410"/>
      <c r="HR189" s="410"/>
      <c r="HS189" s="410"/>
      <c r="HT189" s="410"/>
      <c r="HU189" s="410"/>
      <c r="HV189" s="410"/>
      <c r="HW189" s="410"/>
      <c r="HX189" s="410"/>
      <c r="HY189" s="410"/>
      <c r="HZ189" s="410"/>
      <c r="IA189" s="410"/>
      <c r="IB189" s="410"/>
      <c r="IC189" s="410"/>
      <c r="ID189" s="410"/>
      <c r="IE189" s="410"/>
      <c r="IF189" s="410"/>
      <c r="IG189" s="410"/>
      <c r="IH189" s="410"/>
      <c r="II189" s="410"/>
      <c r="IJ189" s="410"/>
      <c r="IK189" s="410"/>
      <c r="IL189" s="410"/>
      <c r="IM189" s="410"/>
      <c r="IN189" s="410"/>
      <c r="IO189" s="410"/>
      <c r="IP189" s="410"/>
      <c r="IQ189" s="410"/>
      <c r="IR189" s="410"/>
      <c r="IS189" s="410"/>
      <c r="IT189" s="410"/>
      <c r="IU189" s="410"/>
      <c r="IV189" s="410"/>
    </row>
    <row r="190" spans="1:256" s="2" customFormat="1" ht="12.75" hidden="1" customHeight="1" outlineLevel="2">
      <c r="A190" s="14"/>
      <c r="B190" s="14"/>
      <c r="C190" s="27"/>
      <c r="D190" s="413"/>
      <c r="E190" s="261">
        <v>9</v>
      </c>
      <c r="F190" s="372"/>
      <c r="G190" s="269"/>
      <c r="H190" s="271"/>
      <c r="I190" s="271"/>
      <c r="J190" s="271"/>
      <c r="K190" s="271"/>
      <c r="L190" s="271"/>
      <c r="M190" s="271"/>
      <c r="N190" s="271"/>
      <c r="O190" s="270"/>
      <c r="P190" s="155" t="str">
        <f>IF(A9stdlife="n/a","n/a",IF(P$3&gt;(A9stdlife+$E190),(Input!$O$219*(1+rvanilla)^0.5)-SUM($O190:O190),(Input!$O$219*(1+rvanilla)^0.5)/A9stdlife))</f>
        <v>n/a</v>
      </c>
      <c r="Q190" s="155" t="str">
        <f>IF(A9stdlife="n/a","n/a",IF(Q$3&gt;(A9stdlife+$E190),(Input!$O$219*(1+rvanilla)^0.5)-SUM($O190:P190),(Input!$O$219*(1+rvanilla)^0.5)/A9stdlife))</f>
        <v>n/a</v>
      </c>
      <c r="R190" s="155" t="str">
        <f>IF(A9stdlife="n/a","n/a",IF(R$3&gt;(A9stdlife+$E190),(Input!$O$219*(1+rvanilla)^0.5)-SUM($O190:Q190),(Input!$O$219*(1+rvanilla)^0.5)/A9stdlife))</f>
        <v>n/a</v>
      </c>
      <c r="S190" s="155" t="str">
        <f>IF(A9stdlife="n/a","n/a",IF(S$3&gt;(A9stdlife+$E190),(Input!$O$219*(1+rvanilla)^0.5)-SUM($O190:R190),(Input!$O$219*(1+rvanilla)^0.5)/A9stdlife))</f>
        <v>n/a</v>
      </c>
      <c r="T190" s="155" t="str">
        <f>IF(A9stdlife="n/a","n/a",IF(T$3&gt;(A9stdlife+$E190),(Input!$O$219*(1+rvanilla)^0.5)-SUM($O190:S190),(Input!$O$219*(1+rvanilla)^0.5)/A9stdlife))</f>
        <v>n/a</v>
      </c>
      <c r="U190" s="155" t="str">
        <f>IF(A9stdlife="n/a","n/a",IF(U$3&gt;(A9stdlife+$E190),(Input!$O$219*(1+rvanilla)^0.5)-SUM($O190:T190),(Input!$O$219*(1+rvanilla)^0.5)/A9stdlife))</f>
        <v>n/a</v>
      </c>
      <c r="V190" s="155" t="str">
        <f>IF(A9stdlife="n/a","n/a",IF(V$3&gt;(A9stdlife+$E190),(Input!$O$219*(1+rvanilla)^0.5)-SUM($O190:U190),(Input!$O$219*(1+rvanilla)^0.5)/A9stdlife))</f>
        <v>n/a</v>
      </c>
      <c r="W190" s="155" t="str">
        <f>IF(A9stdlife="n/a","n/a",IF(W$3&gt;(A9stdlife+$E190),(Input!$O$219*(1+rvanilla)^0.5)-SUM($O190:V190),(Input!$O$219*(1+rvanilla)^0.5)/A9stdlife))</f>
        <v>n/a</v>
      </c>
      <c r="X190" s="155" t="str">
        <f>IF(A9stdlife="n/a","n/a",IF(X$3&gt;(A9stdlife+$E190),(Input!$O$219*(1+rvanilla)^0.5)-SUM($O190:W190),(Input!$O$219*(1+rvanilla)^0.5)/A9stdlife))</f>
        <v>n/a</v>
      </c>
      <c r="Y190" s="155" t="str">
        <f>IF(A9stdlife="n/a","n/a",IF(Y$3&gt;(A9stdlife+$E190),(Input!$O$219*(1+rvanilla)^0.5)-SUM($O190:X190),(Input!$O$219*(1+rvanilla)^0.5)/A9stdlife))</f>
        <v>n/a</v>
      </c>
      <c r="Z190" s="155" t="str">
        <f>IF(A9stdlife="n/a","n/a",IF(Z$3&gt;(A9stdlife+$E190),(Input!$O$219*(1+rvanilla)^0.5)-SUM($O190:Y190),(Input!$O$219*(1+rvanilla)^0.5)/A9stdlife))</f>
        <v>n/a</v>
      </c>
      <c r="AA190" s="155" t="str">
        <f>IF(A9stdlife="n/a","n/a",IF(AA$3&gt;(A9stdlife+$E190),(Input!$O$219*(1+rvanilla)^0.5)-SUM($O190:Z190),(Input!$O$219*(1+rvanilla)^0.5)/A9stdlife))</f>
        <v>n/a</v>
      </c>
      <c r="AB190" s="155" t="str">
        <f>IF(A9stdlife="n/a","n/a",IF(AB$3&gt;(A9stdlife+$E190),(Input!$O$219*(1+rvanilla)^0.5)-SUM($O190:AA190),(Input!$O$219*(1+rvanilla)^0.5)/A9stdlife))</f>
        <v>n/a</v>
      </c>
      <c r="AC190" s="155" t="str">
        <f>IF(A9stdlife="n/a","n/a",IF(AC$3&gt;(A9stdlife+$E190),(Input!$O$219*(1+rvanilla)^0.5)-SUM($O190:AB190),(Input!$O$219*(1+rvanilla)^0.5)/A9stdlife))</f>
        <v>n/a</v>
      </c>
      <c r="AD190" s="155" t="str">
        <f>IF(A9stdlife="n/a","n/a",IF(AD$3&gt;(A9stdlife+$E190),(Input!$O$219*(1+rvanilla)^0.5)-SUM($O190:AC190),(Input!$O$219*(1+rvanilla)^0.5)/A9stdlife))</f>
        <v>n/a</v>
      </c>
      <c r="AE190" s="155" t="str">
        <f>IF(A9stdlife="n/a","n/a",IF(AE$3&gt;(A9stdlife+$E190),(Input!$O$219*(1+rvanilla)^0.5)-SUM($O190:AD190),(Input!$O$219*(1+rvanilla)^0.5)/A9stdlife))</f>
        <v>n/a</v>
      </c>
      <c r="AF190" s="155" t="str">
        <f>IF(A9stdlife="n/a","n/a",IF(AF$3&gt;(A9stdlife+$E190),(Input!$O$219*(1+rvanilla)^0.5)-SUM($O190:AE190),(Input!$O$219*(1+rvanilla)^0.5)/A9stdlife))</f>
        <v>n/a</v>
      </c>
      <c r="AG190" s="155" t="str">
        <f>IF(A9stdlife="n/a","n/a",IF(AG$3&gt;(A9stdlife+$E190),(Input!$O$219*(1+rvanilla)^0.5)-SUM($O190:AF190),(Input!$O$219*(1+rvanilla)^0.5)/A9stdlife))</f>
        <v>n/a</v>
      </c>
      <c r="AH190" s="155" t="str">
        <f>IF(A9stdlife="n/a","n/a",IF(AH$3&gt;(A9stdlife+$E190),(Input!$O$219*(1+rvanilla)^0.5)-SUM($O190:AG190),(Input!$O$219*(1+rvanilla)^0.5)/A9stdlife))</f>
        <v>n/a</v>
      </c>
      <c r="AI190" s="155" t="str">
        <f>IF(A9stdlife="n/a","n/a",IF(AI$3&gt;(A9stdlife+$E190),(Input!$O$219*(1+rvanilla)^0.5)-SUM($O190:AH190),(Input!$O$219*(1+rvanilla)^0.5)/A9stdlife))</f>
        <v>n/a</v>
      </c>
      <c r="AJ190" s="155" t="str">
        <f>IF(A9stdlife="n/a","n/a",IF(AJ$3&gt;(A9stdlife+$E190),(Input!$O$219*(1+rvanilla)^0.5)-SUM($O190:AI190),(Input!$O$219*(1+rvanilla)^0.5)/A9stdlife))</f>
        <v>n/a</v>
      </c>
      <c r="AK190" s="155" t="str">
        <f>IF(A9stdlife="n/a","n/a",IF(AK$3&gt;(A9stdlife+$E190),(Input!$O$219*(1+rvanilla)^0.5)-SUM($O190:AJ190),(Input!$O$219*(1+rvanilla)^0.5)/A9stdlife))</f>
        <v>n/a</v>
      </c>
      <c r="AL190" s="155" t="str">
        <f>IF(A9stdlife="n/a","n/a",IF(AL$3&gt;(A9stdlife+$E190),(Input!$O$219*(1+rvanilla)^0.5)-SUM($O190:AK190),(Input!$O$219*(1+rvanilla)^0.5)/A9stdlife))</f>
        <v>n/a</v>
      </c>
      <c r="AM190" s="155" t="str">
        <f>IF(A9stdlife="n/a","n/a",IF(AM$3&gt;(A9stdlife+$E190),(Input!$O$219*(1+rvanilla)^0.5)-SUM($O190:AL190),(Input!$O$219*(1+rvanilla)^0.5)/A9stdlife))</f>
        <v>n/a</v>
      </c>
      <c r="AN190" s="155" t="str">
        <f>IF(A9stdlife="n/a","n/a",IF(AN$3&gt;(A9stdlife+$E190),(Input!$O$219*(1+rvanilla)^0.5)-SUM($O190:AM190),(Input!$O$219*(1+rvanilla)^0.5)/A9stdlife))</f>
        <v>n/a</v>
      </c>
      <c r="AO190" s="155" t="str">
        <f>IF(A9stdlife="n/a","n/a",IF(AO$3&gt;(A9stdlife+$E190),(Input!$O$219*(1+rvanilla)^0.5)-SUM($O190:AN190),(Input!$O$219*(1+rvanilla)^0.5)/A9stdlife))</f>
        <v>n/a</v>
      </c>
      <c r="AP190" s="155" t="str">
        <f>IF(A9stdlife="n/a","n/a",IF(AP$3&gt;(A9stdlife+$E190),(Input!$O$219*(1+rvanilla)^0.5)-SUM($O190:AO190),(Input!$O$219*(1+rvanilla)^0.5)/A9stdlife))</f>
        <v>n/a</v>
      </c>
      <c r="AQ190" s="155" t="str">
        <f>IF(A9stdlife="n/a","n/a",IF(AQ$3&gt;(A9stdlife+$E190),(Input!$O$219*(1+rvanilla)^0.5)-SUM($O190:AP190),(Input!$O$219*(1+rvanilla)^0.5)/A9stdlife))</f>
        <v>n/a</v>
      </c>
      <c r="AR190" s="155" t="str">
        <f>IF(A9stdlife="n/a","n/a",IF(AR$3&gt;(A9stdlife+$E190),(Input!$O$219*(1+rvanilla)^0.5)-SUM($O190:AQ190),(Input!$O$219*(1+rvanilla)^0.5)/A9stdlife))</f>
        <v>n/a</v>
      </c>
      <c r="AS190" s="155" t="str">
        <f>IF(A9stdlife="n/a","n/a",IF(AS$3&gt;(A9stdlife+$E190),(Input!$O$219*(1+rvanilla)^0.5)-SUM($O190:AR190),(Input!$O$219*(1+rvanilla)^0.5)/A9stdlife))</f>
        <v>n/a</v>
      </c>
      <c r="AT190" s="155" t="str">
        <f>IF(A9stdlife="n/a","n/a",IF(AT$3&gt;(A9stdlife+$E190),(Input!$O$219*(1+rvanilla)^0.5)-SUM($O190:AS190),(Input!$O$219*(1+rvanilla)^0.5)/A9stdlife))</f>
        <v>n/a</v>
      </c>
      <c r="AU190" s="155" t="str">
        <f>IF(A9stdlife="n/a","n/a",IF(AU$3&gt;(A9stdlife+$E190),(Input!$O$219*(1+rvanilla)^0.5)-SUM($O190:AT190),(Input!$O$219*(1+rvanilla)^0.5)/A9stdlife))</f>
        <v>n/a</v>
      </c>
      <c r="AV190" s="155" t="str">
        <f>IF(A9stdlife="n/a","n/a",IF(AV$3&gt;(A9stdlife+$E190),(Input!$O$219*(1+rvanilla)^0.5)-SUM($O190:AU190),(Input!$O$219*(1+rvanilla)^0.5)/A9stdlife))</f>
        <v>n/a</v>
      </c>
      <c r="AW190" s="155" t="str">
        <f>IF(A9stdlife="n/a","n/a",IF(AW$3&gt;(A9stdlife+$E190),(Input!$O$219*(1+rvanilla)^0.5)-SUM($O190:AV190),(Input!$O$219*(1+rvanilla)^0.5)/A9stdlife))</f>
        <v>n/a</v>
      </c>
      <c r="AX190" s="155" t="str">
        <f>IF(A9stdlife="n/a","n/a",IF(AX$3&gt;(A9stdlife+$E190),(Input!$O$219*(1+rvanilla)^0.5)-SUM($O190:AW190),(Input!$O$219*(1+rvanilla)^0.5)/A9stdlife))</f>
        <v>n/a</v>
      </c>
      <c r="AY190" s="155" t="str">
        <f>IF(A9stdlife="n/a","n/a",IF(AY$3&gt;(A9stdlife+$E190),(Input!$O$219*(1+rvanilla)^0.5)-SUM($O190:AX190),(Input!$O$219*(1+rvanilla)^0.5)/A9stdlife))</f>
        <v>n/a</v>
      </c>
      <c r="AZ190" s="155" t="str">
        <f>IF(A9stdlife="n/a","n/a",IF(AZ$3&gt;(A9stdlife+$E190),(Input!$O$219*(1+rvanilla)^0.5)-SUM($O190:AY190),(Input!$O$219*(1+rvanilla)^0.5)/A9stdlife))</f>
        <v>n/a</v>
      </c>
      <c r="BA190" s="155" t="str">
        <f>IF(A9stdlife="n/a","n/a",IF(BA$3&gt;(A9stdlife+$E190),(Input!$O$219*(1+rvanilla)^0.5)-SUM($O190:AZ190),(Input!$O$219*(1+rvanilla)^0.5)/A9stdlife))</f>
        <v>n/a</v>
      </c>
      <c r="BB190" s="155" t="str">
        <f>IF(A9stdlife="n/a","n/a",IF(BB$3&gt;(A9stdlife+$E190),(Input!$O$219*(1+rvanilla)^0.5)-SUM($O190:BA190),(Input!$O$219*(1+rvanilla)^0.5)/A9stdlife))</f>
        <v>n/a</v>
      </c>
      <c r="BC190" s="155" t="str">
        <f>IF(A9stdlife="n/a","n/a",IF(BC$3&gt;(A9stdlife+$E190),(Input!$O$219*(1+rvanilla)^0.5)-SUM($O190:BB190),(Input!$O$219*(1+rvanilla)^0.5)/A9stdlife))</f>
        <v>n/a</v>
      </c>
      <c r="BD190" s="155" t="str">
        <f>IF(A9stdlife="n/a","n/a",IF(BD$3&gt;(A9stdlife+$E190),(Input!$O$219*(1+rvanilla)^0.5)-SUM($O190:BC190),(Input!$O$219*(1+rvanilla)^0.5)/A9stdlife))</f>
        <v>n/a</v>
      </c>
      <c r="BE190" s="155" t="str">
        <f>IF(A9stdlife="n/a","n/a",IF(BE$3&gt;(A9stdlife+$E190),(Input!$O$219*(1+rvanilla)^0.5)-SUM($O190:BD190),(Input!$O$219*(1+rvanilla)^0.5)/A9stdlife))</f>
        <v>n/a</v>
      </c>
      <c r="BF190" s="155" t="str">
        <f>IF(A9stdlife="n/a","n/a",IF(BF$3&gt;(A9stdlife+$E190),(Input!$O$219*(1+rvanilla)^0.5)-SUM($O190:BE190),(Input!$O$219*(1+rvanilla)^0.5)/A9stdlife))</f>
        <v>n/a</v>
      </c>
      <c r="BG190" s="155" t="str">
        <f>IF(A9stdlife="n/a","n/a",IF(BG$3&gt;(A9stdlife+$E190),(Input!$O$219*(1+rvanilla)^0.5)-SUM($O190:BF190),(Input!$O$219*(1+rvanilla)^0.5)/A9stdlife))</f>
        <v>n/a</v>
      </c>
      <c r="BH190" s="155" t="str">
        <f>IF(A9stdlife="n/a","n/a",IF(BH$3&gt;(A9stdlife+$E190),(Input!$O$219*(1+rvanilla)^0.5)-SUM($O190:BG190),(Input!$O$219*(1+rvanilla)^0.5)/A9stdlife))</f>
        <v>n/a</v>
      </c>
      <c r="BI190" s="155" t="str">
        <f>IF(A9stdlife="n/a","n/a",IF(BI$3&gt;(A9stdlife+$E190),(Input!$O$219*(1+rvanilla)^0.5)-SUM($O190:BH190),(Input!$O$219*(1+rvanilla)^0.5)/A9stdlife))</f>
        <v>n/a</v>
      </c>
      <c r="BJ190" s="14"/>
      <c r="BK190" s="14"/>
      <c r="BL190" s="14"/>
      <c r="BM190" s="14"/>
      <c r="BN190" s="14"/>
      <c r="BO190" s="14"/>
      <c r="BP190" s="14"/>
      <c r="BQ190" s="14"/>
      <c r="BR190" s="14"/>
      <c r="BS190" s="14"/>
      <c r="BT190" s="14"/>
      <c r="BU190" s="14"/>
      <c r="BV190" s="14"/>
      <c r="BW190" s="14"/>
      <c r="BX190" s="14"/>
      <c r="BY190" s="14"/>
      <c r="BZ190" s="14"/>
      <c r="CA190" s="410"/>
      <c r="CB190" s="410"/>
      <c r="CC190" s="410"/>
      <c r="CD190" s="410"/>
      <c r="CE190" s="410"/>
      <c r="CF190" s="410"/>
      <c r="CG190" s="410"/>
      <c r="CH190" s="410"/>
      <c r="CI190" s="410"/>
      <c r="CJ190" s="410"/>
      <c r="CK190" s="410"/>
      <c r="CL190" s="410"/>
      <c r="CM190" s="410"/>
      <c r="CN190" s="410"/>
      <c r="CO190" s="410"/>
      <c r="CP190" s="410"/>
      <c r="CQ190" s="410"/>
      <c r="CR190" s="410"/>
      <c r="CS190" s="410"/>
      <c r="CT190" s="410"/>
      <c r="CU190" s="410"/>
      <c r="CV190" s="410"/>
      <c r="CW190" s="410"/>
      <c r="CX190" s="410"/>
      <c r="CY190" s="410"/>
      <c r="CZ190" s="410"/>
      <c r="DA190" s="410"/>
      <c r="DB190" s="410"/>
      <c r="DC190" s="410"/>
      <c r="DD190" s="410"/>
      <c r="DE190" s="410"/>
      <c r="DF190" s="410"/>
      <c r="DG190" s="410"/>
      <c r="DH190" s="410"/>
      <c r="DI190" s="410"/>
      <c r="DJ190" s="410"/>
      <c r="DK190" s="410"/>
      <c r="DL190" s="410"/>
      <c r="DM190" s="410"/>
      <c r="DN190" s="410"/>
      <c r="DO190" s="410"/>
      <c r="DP190" s="410"/>
      <c r="DQ190" s="410"/>
      <c r="DR190" s="410"/>
      <c r="DS190" s="410"/>
      <c r="DT190" s="410"/>
      <c r="DU190" s="410"/>
      <c r="DV190" s="410"/>
      <c r="DW190" s="410"/>
      <c r="DX190" s="410"/>
      <c r="DY190" s="410"/>
      <c r="DZ190" s="410"/>
      <c r="EA190" s="410"/>
      <c r="EB190" s="410"/>
      <c r="EC190" s="410"/>
      <c r="ED190" s="410"/>
      <c r="EE190" s="410"/>
      <c r="EF190" s="410"/>
      <c r="EG190" s="410"/>
      <c r="EH190" s="410"/>
      <c r="EI190" s="410"/>
      <c r="EJ190" s="410"/>
      <c r="EK190" s="410"/>
      <c r="EL190" s="410"/>
      <c r="EM190" s="410"/>
      <c r="EN190" s="410"/>
      <c r="EO190" s="410"/>
      <c r="EP190" s="410"/>
      <c r="EQ190" s="410"/>
      <c r="ER190" s="410"/>
      <c r="ES190" s="410"/>
      <c r="ET190" s="410"/>
      <c r="EU190" s="410"/>
      <c r="EV190" s="410"/>
      <c r="EW190" s="410"/>
      <c r="EX190" s="410"/>
      <c r="EY190" s="410"/>
      <c r="EZ190" s="410"/>
      <c r="FA190" s="410"/>
      <c r="FB190" s="410"/>
      <c r="FC190" s="410"/>
      <c r="FD190" s="410"/>
      <c r="FE190" s="410"/>
      <c r="FF190" s="410"/>
      <c r="FG190" s="410"/>
      <c r="FH190" s="410"/>
      <c r="FI190" s="410"/>
      <c r="FJ190" s="410"/>
      <c r="FK190" s="410"/>
      <c r="FL190" s="410"/>
      <c r="FM190" s="410"/>
      <c r="FN190" s="410"/>
      <c r="FO190" s="410"/>
      <c r="FP190" s="410"/>
      <c r="FQ190" s="410"/>
      <c r="FR190" s="410"/>
      <c r="FS190" s="410"/>
      <c r="FT190" s="410"/>
      <c r="FU190" s="410"/>
      <c r="FV190" s="410"/>
      <c r="FW190" s="410"/>
      <c r="FX190" s="410"/>
      <c r="FY190" s="410"/>
      <c r="FZ190" s="410"/>
      <c r="GA190" s="410"/>
      <c r="GB190" s="410"/>
      <c r="GC190" s="410"/>
      <c r="GD190" s="410"/>
      <c r="GE190" s="410"/>
      <c r="GF190" s="410"/>
      <c r="GG190" s="410"/>
      <c r="GH190" s="410"/>
      <c r="GI190" s="410"/>
      <c r="GJ190" s="410"/>
      <c r="GK190" s="410"/>
      <c r="GL190" s="410"/>
      <c r="GM190" s="410"/>
      <c r="GN190" s="410"/>
      <c r="GO190" s="410"/>
      <c r="GP190" s="410"/>
      <c r="GQ190" s="410"/>
      <c r="GR190" s="410"/>
      <c r="GS190" s="410"/>
      <c r="GT190" s="410"/>
      <c r="GU190" s="410"/>
      <c r="GV190" s="410"/>
      <c r="GW190" s="410"/>
      <c r="GX190" s="410"/>
      <c r="GY190" s="410"/>
      <c r="GZ190" s="410"/>
      <c r="HA190" s="410"/>
      <c r="HB190" s="410"/>
      <c r="HC190" s="410"/>
      <c r="HD190" s="410"/>
      <c r="HE190" s="410"/>
      <c r="HF190" s="410"/>
      <c r="HG190" s="410"/>
      <c r="HH190" s="410"/>
      <c r="HI190" s="410"/>
      <c r="HJ190" s="410"/>
      <c r="HK190" s="410"/>
      <c r="HL190" s="410"/>
      <c r="HM190" s="410"/>
      <c r="HN190" s="410"/>
      <c r="HO190" s="410"/>
      <c r="HP190" s="410"/>
      <c r="HQ190" s="410"/>
      <c r="HR190" s="410"/>
      <c r="HS190" s="410"/>
      <c r="HT190" s="410"/>
      <c r="HU190" s="410"/>
      <c r="HV190" s="410"/>
      <c r="HW190" s="410"/>
      <c r="HX190" s="410"/>
      <c r="HY190" s="410"/>
      <c r="HZ190" s="410"/>
      <c r="IA190" s="410"/>
      <c r="IB190" s="410"/>
      <c r="IC190" s="410"/>
      <c r="ID190" s="410"/>
      <c r="IE190" s="410"/>
      <c r="IF190" s="410"/>
      <c r="IG190" s="410"/>
      <c r="IH190" s="410"/>
      <c r="II190" s="410"/>
      <c r="IJ190" s="410"/>
      <c r="IK190" s="410"/>
      <c r="IL190" s="410"/>
      <c r="IM190" s="410"/>
      <c r="IN190" s="410"/>
      <c r="IO190" s="410"/>
      <c r="IP190" s="410"/>
      <c r="IQ190" s="410"/>
      <c r="IR190" s="410"/>
      <c r="IS190" s="410"/>
      <c r="IT190" s="410"/>
      <c r="IU190" s="410"/>
      <c r="IV190" s="410"/>
    </row>
    <row r="191" spans="1:256" s="2" customFormat="1" ht="12.75" hidden="1" customHeight="1" outlineLevel="2">
      <c r="A191" s="14"/>
      <c r="B191" s="14"/>
      <c r="C191" s="27"/>
      <c r="D191" s="413"/>
      <c r="E191" s="262">
        <v>10</v>
      </c>
      <c r="F191" s="372"/>
      <c r="G191" s="269"/>
      <c r="H191" s="271"/>
      <c r="I191" s="271"/>
      <c r="J191" s="271"/>
      <c r="K191" s="271"/>
      <c r="L191" s="271"/>
      <c r="M191" s="271"/>
      <c r="N191" s="271"/>
      <c r="O191" s="271"/>
      <c r="P191" s="270"/>
      <c r="Q191" s="155" t="str">
        <f>IF(A9stdlife="n/a","n/a",IF(Q$3&gt;(A9stdlife+$E191),(Input!$P$219*(1+rvanilla)^0.5)-SUM($P191:P191),(Input!$P$219*(1+rvanilla)^0.5)/A9stdlife))</f>
        <v>n/a</v>
      </c>
      <c r="R191" s="155" t="str">
        <f>IF(A9stdlife="n/a","n/a",IF(R$3&gt;(A9stdlife+$E191),(Input!$P$219*(1+rvanilla)^0.5)-SUM($P191:Q191),(Input!$P$219*(1+rvanilla)^0.5)/A9stdlife))</f>
        <v>n/a</v>
      </c>
      <c r="S191" s="155" t="str">
        <f>IF(A9stdlife="n/a","n/a",IF(S$3&gt;(A9stdlife+$E191),(Input!$P$219*(1+rvanilla)^0.5)-SUM($P191:R191),(Input!$P$219*(1+rvanilla)^0.5)/A9stdlife))</f>
        <v>n/a</v>
      </c>
      <c r="T191" s="155" t="str">
        <f>IF(A9stdlife="n/a","n/a",IF(T$3&gt;(A9stdlife+$E191),(Input!$P$219*(1+rvanilla)^0.5)-SUM($P191:S191),(Input!$P$219*(1+rvanilla)^0.5)/A9stdlife))</f>
        <v>n/a</v>
      </c>
      <c r="U191" s="155" t="str">
        <f>IF(A9stdlife="n/a","n/a",IF(U$3&gt;(A9stdlife+$E191),(Input!$P$219*(1+rvanilla)^0.5)-SUM($P191:T191),(Input!$P$219*(1+rvanilla)^0.5)/A9stdlife))</f>
        <v>n/a</v>
      </c>
      <c r="V191" s="155" t="str">
        <f>IF(A9stdlife="n/a","n/a",IF(V$3&gt;(A9stdlife+$E191),(Input!$P$219*(1+rvanilla)^0.5)-SUM($P191:U191),(Input!$P$219*(1+rvanilla)^0.5)/A9stdlife))</f>
        <v>n/a</v>
      </c>
      <c r="W191" s="155" t="str">
        <f>IF(A9stdlife="n/a","n/a",IF(W$3&gt;(A9stdlife+$E191),(Input!$P$219*(1+rvanilla)^0.5)-SUM($P191:V191),(Input!$P$219*(1+rvanilla)^0.5)/A9stdlife))</f>
        <v>n/a</v>
      </c>
      <c r="X191" s="155" t="str">
        <f>IF(A9stdlife="n/a","n/a",IF(X$3&gt;(A9stdlife+$E191),(Input!$P$219*(1+rvanilla)^0.5)-SUM($P191:W191),(Input!$P$219*(1+rvanilla)^0.5)/A9stdlife))</f>
        <v>n/a</v>
      </c>
      <c r="Y191" s="155" t="str">
        <f>IF(A9stdlife="n/a","n/a",IF(Y$3&gt;(A9stdlife+$E191),(Input!$P$219*(1+rvanilla)^0.5)-SUM($P191:X191),(Input!$P$219*(1+rvanilla)^0.5)/A9stdlife))</f>
        <v>n/a</v>
      </c>
      <c r="Z191" s="155" t="str">
        <f>IF(A9stdlife="n/a","n/a",IF(Z$3&gt;(A9stdlife+$E191),(Input!$P$219*(1+rvanilla)^0.5)-SUM($P191:Y191),(Input!$P$219*(1+rvanilla)^0.5)/A9stdlife))</f>
        <v>n/a</v>
      </c>
      <c r="AA191" s="155" t="str">
        <f>IF(A9stdlife="n/a","n/a",IF(AA$3&gt;(A9stdlife+$E191),(Input!$P$219*(1+rvanilla)^0.5)-SUM($P191:Z191),(Input!$P$219*(1+rvanilla)^0.5)/A9stdlife))</f>
        <v>n/a</v>
      </c>
      <c r="AB191" s="155" t="str">
        <f>IF(A9stdlife="n/a","n/a",IF(AB$3&gt;(A9stdlife+$E191),(Input!$P$219*(1+rvanilla)^0.5)-SUM($P191:AA191),(Input!$P$219*(1+rvanilla)^0.5)/A9stdlife))</f>
        <v>n/a</v>
      </c>
      <c r="AC191" s="155" t="str">
        <f>IF(A9stdlife="n/a","n/a",IF(AC$3&gt;(A9stdlife+$E191),(Input!$P$219*(1+rvanilla)^0.5)-SUM($P191:AB191),(Input!$P$219*(1+rvanilla)^0.5)/A9stdlife))</f>
        <v>n/a</v>
      </c>
      <c r="AD191" s="155" t="str">
        <f>IF(A9stdlife="n/a","n/a",IF(AD$3&gt;(A9stdlife+$E191),(Input!$P$219*(1+rvanilla)^0.5)-SUM($P191:AC191),(Input!$P$219*(1+rvanilla)^0.5)/A9stdlife))</f>
        <v>n/a</v>
      </c>
      <c r="AE191" s="155" t="str">
        <f>IF(A9stdlife="n/a","n/a",IF(AE$3&gt;(A9stdlife+$E191),(Input!$P$219*(1+rvanilla)^0.5)-SUM($P191:AD191),(Input!$P$219*(1+rvanilla)^0.5)/A9stdlife))</f>
        <v>n/a</v>
      </c>
      <c r="AF191" s="155" t="str">
        <f>IF(A9stdlife="n/a","n/a",IF(AF$3&gt;(A9stdlife+$E191),(Input!$P$219*(1+rvanilla)^0.5)-SUM($P191:AE191),(Input!$P$219*(1+rvanilla)^0.5)/A9stdlife))</f>
        <v>n/a</v>
      </c>
      <c r="AG191" s="155" t="str">
        <f>IF(A9stdlife="n/a","n/a",IF(AG$3&gt;(A9stdlife+$E191),(Input!$P$219*(1+rvanilla)^0.5)-SUM($P191:AF191),(Input!$P$219*(1+rvanilla)^0.5)/A9stdlife))</f>
        <v>n/a</v>
      </c>
      <c r="AH191" s="155" t="str">
        <f>IF(A9stdlife="n/a","n/a",IF(AH$3&gt;(A9stdlife+$E191),(Input!$P$219*(1+rvanilla)^0.5)-SUM($P191:AG191),(Input!$P$219*(1+rvanilla)^0.5)/A9stdlife))</f>
        <v>n/a</v>
      </c>
      <c r="AI191" s="155" t="str">
        <f>IF(A9stdlife="n/a","n/a",IF(AI$3&gt;(A9stdlife+$E191),(Input!$P$219*(1+rvanilla)^0.5)-SUM($P191:AH191),(Input!$P$219*(1+rvanilla)^0.5)/A9stdlife))</f>
        <v>n/a</v>
      </c>
      <c r="AJ191" s="155" t="str">
        <f>IF(A9stdlife="n/a","n/a",IF(AJ$3&gt;(A9stdlife+$E191),(Input!$P$219*(1+rvanilla)^0.5)-SUM($P191:AI191),(Input!$P$219*(1+rvanilla)^0.5)/A9stdlife))</f>
        <v>n/a</v>
      </c>
      <c r="AK191" s="155" t="str">
        <f>IF(A9stdlife="n/a","n/a",IF(AK$3&gt;(A9stdlife+$E191),(Input!$P$219*(1+rvanilla)^0.5)-SUM($P191:AJ191),(Input!$P$219*(1+rvanilla)^0.5)/A9stdlife))</f>
        <v>n/a</v>
      </c>
      <c r="AL191" s="155" t="str">
        <f>IF(A9stdlife="n/a","n/a",IF(AL$3&gt;(A9stdlife+$E191),(Input!$P$219*(1+rvanilla)^0.5)-SUM($P191:AK191),(Input!$P$219*(1+rvanilla)^0.5)/A9stdlife))</f>
        <v>n/a</v>
      </c>
      <c r="AM191" s="155" t="str">
        <f>IF(A9stdlife="n/a","n/a",IF(AM$3&gt;(A9stdlife+$E191),(Input!$P$219*(1+rvanilla)^0.5)-SUM($P191:AL191),(Input!$P$219*(1+rvanilla)^0.5)/A9stdlife))</f>
        <v>n/a</v>
      </c>
      <c r="AN191" s="155" t="str">
        <f>IF(A9stdlife="n/a","n/a",IF(AN$3&gt;(A9stdlife+$E191),(Input!$P$219*(1+rvanilla)^0.5)-SUM($P191:AM191),(Input!$P$219*(1+rvanilla)^0.5)/A9stdlife))</f>
        <v>n/a</v>
      </c>
      <c r="AO191" s="155" t="str">
        <f>IF(A9stdlife="n/a","n/a",IF(AO$3&gt;(A9stdlife+$E191),(Input!$P$219*(1+rvanilla)^0.5)-SUM($P191:AN191),(Input!$P$219*(1+rvanilla)^0.5)/A9stdlife))</f>
        <v>n/a</v>
      </c>
      <c r="AP191" s="155" t="str">
        <f>IF(A9stdlife="n/a","n/a",IF(AP$3&gt;(A9stdlife+$E191),(Input!$P$219*(1+rvanilla)^0.5)-SUM($P191:AO191),(Input!$P$219*(1+rvanilla)^0.5)/A9stdlife))</f>
        <v>n/a</v>
      </c>
      <c r="AQ191" s="155" t="str">
        <f>IF(A9stdlife="n/a","n/a",IF(AQ$3&gt;(A9stdlife+$E191),(Input!$P$219*(1+rvanilla)^0.5)-SUM($P191:AP191),(Input!$P$219*(1+rvanilla)^0.5)/A9stdlife))</f>
        <v>n/a</v>
      </c>
      <c r="AR191" s="155" t="str">
        <f>IF(A9stdlife="n/a","n/a",IF(AR$3&gt;(A9stdlife+$E191),(Input!$P$219*(1+rvanilla)^0.5)-SUM($P191:AQ191),(Input!$P$219*(1+rvanilla)^0.5)/A9stdlife))</f>
        <v>n/a</v>
      </c>
      <c r="AS191" s="155" t="str">
        <f>IF(A9stdlife="n/a","n/a",IF(AS$3&gt;(A9stdlife+$E191),(Input!$P$219*(1+rvanilla)^0.5)-SUM($P191:AR191),(Input!$P$219*(1+rvanilla)^0.5)/A9stdlife))</f>
        <v>n/a</v>
      </c>
      <c r="AT191" s="155" t="str">
        <f>IF(A9stdlife="n/a","n/a",IF(AT$3&gt;(A9stdlife+$E191),(Input!$P$219*(1+rvanilla)^0.5)-SUM($P191:AS191),(Input!$P$219*(1+rvanilla)^0.5)/A9stdlife))</f>
        <v>n/a</v>
      </c>
      <c r="AU191" s="155" t="str">
        <f>IF(A9stdlife="n/a","n/a",IF(AU$3&gt;(A9stdlife+$E191),(Input!$P$219*(1+rvanilla)^0.5)-SUM($P191:AT191),(Input!$P$219*(1+rvanilla)^0.5)/A9stdlife))</f>
        <v>n/a</v>
      </c>
      <c r="AV191" s="155" t="str">
        <f>IF(A9stdlife="n/a","n/a",IF(AV$3&gt;(A9stdlife+$E191),(Input!$P$219*(1+rvanilla)^0.5)-SUM($P191:AU191),(Input!$P$219*(1+rvanilla)^0.5)/A9stdlife))</f>
        <v>n/a</v>
      </c>
      <c r="AW191" s="155" t="str">
        <f>IF(A9stdlife="n/a","n/a",IF(AW$3&gt;(A9stdlife+$E191),(Input!$P$219*(1+rvanilla)^0.5)-SUM($P191:AV191),(Input!$P$219*(1+rvanilla)^0.5)/A9stdlife))</f>
        <v>n/a</v>
      </c>
      <c r="AX191" s="155" t="str">
        <f>IF(A9stdlife="n/a","n/a",IF(AX$3&gt;(A9stdlife+$E191),(Input!$P$219*(1+rvanilla)^0.5)-SUM($P191:AW191),(Input!$P$219*(1+rvanilla)^0.5)/A9stdlife))</f>
        <v>n/a</v>
      </c>
      <c r="AY191" s="155" t="str">
        <f>IF(A9stdlife="n/a","n/a",IF(AY$3&gt;(A9stdlife+$E191),(Input!$P$219*(1+rvanilla)^0.5)-SUM($P191:AX191),(Input!$P$219*(1+rvanilla)^0.5)/A9stdlife))</f>
        <v>n/a</v>
      </c>
      <c r="AZ191" s="155" t="str">
        <f>IF(A9stdlife="n/a","n/a",IF(AZ$3&gt;(A9stdlife+$E191),(Input!$P$219*(1+rvanilla)^0.5)-SUM($P191:AY191),(Input!$P$219*(1+rvanilla)^0.5)/A9stdlife))</f>
        <v>n/a</v>
      </c>
      <c r="BA191" s="155" t="str">
        <f>IF(A9stdlife="n/a","n/a",IF(BA$3&gt;(A9stdlife+$E191),(Input!$P$219*(1+rvanilla)^0.5)-SUM($P191:AZ191),(Input!$P$219*(1+rvanilla)^0.5)/A9stdlife))</f>
        <v>n/a</v>
      </c>
      <c r="BB191" s="155" t="str">
        <f>IF(A9stdlife="n/a","n/a",IF(BB$3&gt;(A9stdlife+$E191),(Input!$P$219*(1+rvanilla)^0.5)-SUM($P191:BA191),(Input!$P$219*(1+rvanilla)^0.5)/A9stdlife))</f>
        <v>n/a</v>
      </c>
      <c r="BC191" s="155" t="str">
        <f>IF(A9stdlife="n/a","n/a",IF(BC$3&gt;(A9stdlife+$E191),(Input!$P$219*(1+rvanilla)^0.5)-SUM($P191:BB191),(Input!$P$219*(1+rvanilla)^0.5)/A9stdlife))</f>
        <v>n/a</v>
      </c>
      <c r="BD191" s="155" t="str">
        <f>IF(A9stdlife="n/a","n/a",IF(BD$3&gt;(A9stdlife+$E191),(Input!$P$219*(1+rvanilla)^0.5)-SUM($P191:BC191),(Input!$P$219*(1+rvanilla)^0.5)/A9stdlife))</f>
        <v>n/a</v>
      </c>
      <c r="BE191" s="155" t="str">
        <f>IF(A9stdlife="n/a","n/a",IF(BE$3&gt;(A9stdlife+$E191),(Input!$P$219*(1+rvanilla)^0.5)-SUM($P191:BD191),(Input!$P$219*(1+rvanilla)^0.5)/A9stdlife))</f>
        <v>n/a</v>
      </c>
      <c r="BF191" s="155" t="str">
        <f>IF(A9stdlife="n/a","n/a",IF(BF$3&gt;(A9stdlife+$E191),(Input!$P$219*(1+rvanilla)^0.5)-SUM($P191:BE191),(Input!$P$219*(1+rvanilla)^0.5)/A9stdlife))</f>
        <v>n/a</v>
      </c>
      <c r="BG191" s="155" t="str">
        <f>IF(A9stdlife="n/a","n/a",IF(BG$3&gt;(A9stdlife+$E191),(Input!$P$219*(1+rvanilla)^0.5)-SUM($P191:BF191),(Input!$P$219*(1+rvanilla)^0.5)/A9stdlife))</f>
        <v>n/a</v>
      </c>
      <c r="BH191" s="155" t="str">
        <f>IF(A9stdlife="n/a","n/a",IF(BH$3&gt;(A9stdlife+$E191),(Input!$P$219*(1+rvanilla)^0.5)-SUM($P191:BG191),(Input!$P$219*(1+rvanilla)^0.5)/A9stdlife))</f>
        <v>n/a</v>
      </c>
      <c r="BI191" s="155" t="str">
        <f>IF(A9stdlife="n/a","n/a",IF(BI$3&gt;(A9stdlife+$E191),(Input!$P$219*(1+rvanilla)^0.5)-SUM($P191:BH191),(Input!$P$219*(1+rvanilla)^0.5)/A9stdlife))</f>
        <v>n/a</v>
      </c>
      <c r="BJ191" s="14"/>
      <c r="BK191" s="14"/>
      <c r="BL191" s="14"/>
      <c r="BM191" s="14"/>
      <c r="BN191" s="14"/>
      <c r="BO191" s="14"/>
      <c r="BP191" s="14"/>
      <c r="BQ191" s="14"/>
      <c r="BR191" s="14"/>
      <c r="BS191" s="14"/>
      <c r="BT191" s="14"/>
      <c r="BU191" s="14"/>
      <c r="BV191" s="14"/>
      <c r="BW191" s="14"/>
      <c r="BX191" s="14"/>
      <c r="BY191" s="14"/>
      <c r="BZ191" s="14"/>
      <c r="CA191" s="410"/>
      <c r="CB191" s="410"/>
      <c r="CC191" s="410"/>
      <c r="CD191" s="410"/>
      <c r="CE191" s="410"/>
      <c r="CF191" s="410"/>
      <c r="CG191" s="410"/>
      <c r="CH191" s="410"/>
      <c r="CI191" s="410"/>
      <c r="CJ191" s="410"/>
      <c r="CK191" s="410"/>
      <c r="CL191" s="410"/>
      <c r="CM191" s="410"/>
      <c r="CN191" s="410"/>
      <c r="CO191" s="410"/>
      <c r="CP191" s="410"/>
      <c r="CQ191" s="410"/>
      <c r="CR191" s="410"/>
      <c r="CS191" s="410"/>
      <c r="CT191" s="410"/>
      <c r="CU191" s="410"/>
      <c r="CV191" s="410"/>
      <c r="CW191" s="410"/>
      <c r="CX191" s="410"/>
      <c r="CY191" s="410"/>
      <c r="CZ191" s="410"/>
      <c r="DA191" s="410"/>
      <c r="DB191" s="410"/>
      <c r="DC191" s="410"/>
      <c r="DD191" s="410"/>
      <c r="DE191" s="410"/>
      <c r="DF191" s="410"/>
      <c r="DG191" s="410"/>
      <c r="DH191" s="410"/>
      <c r="DI191" s="410"/>
      <c r="DJ191" s="410"/>
      <c r="DK191" s="410"/>
      <c r="DL191" s="410"/>
      <c r="DM191" s="410"/>
      <c r="DN191" s="410"/>
      <c r="DO191" s="410"/>
      <c r="DP191" s="410"/>
      <c r="DQ191" s="410"/>
      <c r="DR191" s="410"/>
      <c r="DS191" s="410"/>
      <c r="DT191" s="410"/>
      <c r="DU191" s="410"/>
      <c r="DV191" s="410"/>
      <c r="DW191" s="410"/>
      <c r="DX191" s="410"/>
      <c r="DY191" s="410"/>
      <c r="DZ191" s="410"/>
      <c r="EA191" s="410"/>
      <c r="EB191" s="410"/>
      <c r="EC191" s="410"/>
      <c r="ED191" s="410"/>
      <c r="EE191" s="410"/>
      <c r="EF191" s="410"/>
      <c r="EG191" s="410"/>
      <c r="EH191" s="410"/>
      <c r="EI191" s="410"/>
      <c r="EJ191" s="410"/>
      <c r="EK191" s="410"/>
      <c r="EL191" s="410"/>
      <c r="EM191" s="410"/>
      <c r="EN191" s="410"/>
      <c r="EO191" s="410"/>
      <c r="EP191" s="410"/>
      <c r="EQ191" s="410"/>
      <c r="ER191" s="410"/>
      <c r="ES191" s="410"/>
      <c r="ET191" s="410"/>
      <c r="EU191" s="410"/>
      <c r="EV191" s="410"/>
      <c r="EW191" s="410"/>
      <c r="EX191" s="410"/>
      <c r="EY191" s="410"/>
      <c r="EZ191" s="410"/>
      <c r="FA191" s="410"/>
      <c r="FB191" s="410"/>
      <c r="FC191" s="410"/>
      <c r="FD191" s="410"/>
      <c r="FE191" s="410"/>
      <c r="FF191" s="410"/>
      <c r="FG191" s="410"/>
      <c r="FH191" s="410"/>
      <c r="FI191" s="410"/>
      <c r="FJ191" s="410"/>
      <c r="FK191" s="410"/>
      <c r="FL191" s="410"/>
      <c r="FM191" s="410"/>
      <c r="FN191" s="410"/>
      <c r="FO191" s="410"/>
      <c r="FP191" s="410"/>
      <c r="FQ191" s="410"/>
      <c r="FR191" s="410"/>
      <c r="FS191" s="410"/>
      <c r="FT191" s="410"/>
      <c r="FU191" s="410"/>
      <c r="FV191" s="410"/>
      <c r="FW191" s="410"/>
      <c r="FX191" s="410"/>
      <c r="FY191" s="410"/>
      <c r="FZ191" s="410"/>
      <c r="GA191" s="410"/>
      <c r="GB191" s="410"/>
      <c r="GC191" s="410"/>
      <c r="GD191" s="410"/>
      <c r="GE191" s="410"/>
      <c r="GF191" s="410"/>
      <c r="GG191" s="410"/>
      <c r="GH191" s="410"/>
      <c r="GI191" s="410"/>
      <c r="GJ191" s="410"/>
      <c r="GK191" s="410"/>
      <c r="GL191" s="410"/>
      <c r="GM191" s="410"/>
      <c r="GN191" s="410"/>
      <c r="GO191" s="410"/>
      <c r="GP191" s="410"/>
      <c r="GQ191" s="410"/>
      <c r="GR191" s="410"/>
      <c r="GS191" s="410"/>
      <c r="GT191" s="410"/>
      <c r="GU191" s="410"/>
      <c r="GV191" s="410"/>
      <c r="GW191" s="410"/>
      <c r="GX191" s="410"/>
      <c r="GY191" s="410"/>
      <c r="GZ191" s="410"/>
      <c r="HA191" s="410"/>
      <c r="HB191" s="410"/>
      <c r="HC191" s="410"/>
      <c r="HD191" s="410"/>
      <c r="HE191" s="410"/>
      <c r="HF191" s="410"/>
      <c r="HG191" s="410"/>
      <c r="HH191" s="410"/>
      <c r="HI191" s="410"/>
      <c r="HJ191" s="410"/>
      <c r="HK191" s="410"/>
      <c r="HL191" s="410"/>
      <c r="HM191" s="410"/>
      <c r="HN191" s="410"/>
      <c r="HO191" s="410"/>
      <c r="HP191" s="410"/>
      <c r="HQ191" s="410"/>
      <c r="HR191" s="410"/>
      <c r="HS191" s="410"/>
      <c r="HT191" s="410"/>
      <c r="HU191" s="410"/>
      <c r="HV191" s="410"/>
      <c r="HW191" s="410"/>
      <c r="HX191" s="410"/>
      <c r="HY191" s="410"/>
      <c r="HZ191" s="410"/>
      <c r="IA191" s="410"/>
      <c r="IB191" s="410"/>
      <c r="IC191" s="410"/>
      <c r="ID191" s="410"/>
      <c r="IE191" s="410"/>
      <c r="IF191" s="410"/>
      <c r="IG191" s="410"/>
      <c r="IH191" s="410"/>
      <c r="II191" s="410"/>
      <c r="IJ191" s="410"/>
      <c r="IK191" s="410"/>
      <c r="IL191" s="410"/>
      <c r="IM191" s="410"/>
      <c r="IN191" s="410"/>
      <c r="IO191" s="410"/>
      <c r="IP191" s="410"/>
      <c r="IQ191" s="410"/>
      <c r="IR191" s="410"/>
      <c r="IS191" s="410"/>
      <c r="IT191" s="410"/>
      <c r="IU191" s="410"/>
      <c r="IV191" s="410"/>
    </row>
    <row r="192" spans="1:256" s="2" customFormat="1" ht="12.75" hidden="1" customHeight="1" outlineLevel="1" collapsed="1">
      <c r="A192" s="14"/>
      <c r="B192" s="14"/>
      <c r="C192" s="324" t="str">
        <f>Asset9</f>
        <v>Land</v>
      </c>
      <c r="D192" s="14"/>
      <c r="E192" s="14"/>
      <c r="F192" s="366"/>
      <c r="G192" s="365">
        <f>SUM(G180:G191)</f>
        <v>0</v>
      </c>
      <c r="H192" s="365">
        <f t="shared" ref="H192:AL192" si="35">SUM(H180:H191)</f>
        <v>0</v>
      </c>
      <c r="I192" s="365">
        <f t="shared" si="35"/>
        <v>0</v>
      </c>
      <c r="J192" s="365">
        <f t="shared" si="35"/>
        <v>0</v>
      </c>
      <c r="K192" s="365">
        <f t="shared" si="35"/>
        <v>0</v>
      </c>
      <c r="L192" s="365">
        <f t="shared" si="35"/>
        <v>0</v>
      </c>
      <c r="M192" s="365">
        <f t="shared" si="35"/>
        <v>0</v>
      </c>
      <c r="N192" s="365">
        <f t="shared" si="35"/>
        <v>0</v>
      </c>
      <c r="O192" s="365">
        <f t="shared" si="35"/>
        <v>0</v>
      </c>
      <c r="P192" s="365">
        <f t="shared" si="35"/>
        <v>0</v>
      </c>
      <c r="Q192" s="365">
        <f t="shared" si="35"/>
        <v>0</v>
      </c>
      <c r="R192" s="365">
        <f t="shared" si="35"/>
        <v>0</v>
      </c>
      <c r="S192" s="365">
        <f t="shared" si="35"/>
        <v>0</v>
      </c>
      <c r="T192" s="365">
        <f t="shared" si="35"/>
        <v>0</v>
      </c>
      <c r="U192" s="365">
        <f t="shared" si="35"/>
        <v>0</v>
      </c>
      <c r="V192" s="365">
        <f t="shared" si="35"/>
        <v>0</v>
      </c>
      <c r="W192" s="365">
        <f t="shared" si="35"/>
        <v>0</v>
      </c>
      <c r="X192" s="365">
        <f t="shared" si="35"/>
        <v>0</v>
      </c>
      <c r="Y192" s="365">
        <f t="shared" si="35"/>
        <v>0</v>
      </c>
      <c r="Z192" s="365">
        <f t="shared" si="35"/>
        <v>0</v>
      </c>
      <c r="AA192" s="365">
        <f t="shared" si="35"/>
        <v>0</v>
      </c>
      <c r="AB192" s="365">
        <f t="shared" si="35"/>
        <v>0</v>
      </c>
      <c r="AC192" s="365">
        <f t="shared" si="35"/>
        <v>0</v>
      </c>
      <c r="AD192" s="365">
        <f t="shared" si="35"/>
        <v>0</v>
      </c>
      <c r="AE192" s="365">
        <f t="shared" si="35"/>
        <v>0</v>
      </c>
      <c r="AF192" s="365">
        <f t="shared" si="35"/>
        <v>0</v>
      </c>
      <c r="AG192" s="365">
        <f t="shared" si="35"/>
        <v>0</v>
      </c>
      <c r="AH192" s="365">
        <f t="shared" si="35"/>
        <v>0</v>
      </c>
      <c r="AI192" s="365">
        <f t="shared" si="35"/>
        <v>0</v>
      </c>
      <c r="AJ192" s="365">
        <f t="shared" si="35"/>
        <v>0</v>
      </c>
      <c r="AK192" s="365">
        <f t="shared" si="35"/>
        <v>0</v>
      </c>
      <c r="AL192" s="365">
        <f t="shared" si="35"/>
        <v>0</v>
      </c>
      <c r="AM192" s="365">
        <f t="shared" ref="AM192:BI192" si="36">SUM(AM180:AM191)</f>
        <v>0</v>
      </c>
      <c r="AN192" s="365">
        <f t="shared" si="36"/>
        <v>0</v>
      </c>
      <c r="AO192" s="365">
        <f t="shared" si="36"/>
        <v>0</v>
      </c>
      <c r="AP192" s="365">
        <f t="shared" si="36"/>
        <v>0</v>
      </c>
      <c r="AQ192" s="365">
        <f t="shared" si="36"/>
        <v>0</v>
      </c>
      <c r="AR192" s="365">
        <f t="shared" si="36"/>
        <v>0</v>
      </c>
      <c r="AS192" s="365">
        <f t="shared" si="36"/>
        <v>0</v>
      </c>
      <c r="AT192" s="365">
        <f t="shared" si="36"/>
        <v>0</v>
      </c>
      <c r="AU192" s="365">
        <f t="shared" si="36"/>
        <v>0</v>
      </c>
      <c r="AV192" s="365">
        <f t="shared" si="36"/>
        <v>0</v>
      </c>
      <c r="AW192" s="365">
        <f t="shared" si="36"/>
        <v>0</v>
      </c>
      <c r="AX192" s="365">
        <f t="shared" si="36"/>
        <v>0</v>
      </c>
      <c r="AY192" s="365">
        <f t="shared" si="36"/>
        <v>0</v>
      </c>
      <c r="AZ192" s="365">
        <f t="shared" si="36"/>
        <v>0</v>
      </c>
      <c r="BA192" s="365">
        <f t="shared" si="36"/>
        <v>0</v>
      </c>
      <c r="BB192" s="365">
        <f t="shared" si="36"/>
        <v>0</v>
      </c>
      <c r="BC192" s="365">
        <f t="shared" si="36"/>
        <v>0</v>
      </c>
      <c r="BD192" s="365">
        <f t="shared" si="36"/>
        <v>0</v>
      </c>
      <c r="BE192" s="365">
        <f t="shared" si="36"/>
        <v>0</v>
      </c>
      <c r="BF192" s="365">
        <f t="shared" si="36"/>
        <v>0</v>
      </c>
      <c r="BG192" s="365">
        <f t="shared" si="36"/>
        <v>0</v>
      </c>
      <c r="BH192" s="365">
        <f t="shared" si="36"/>
        <v>0</v>
      </c>
      <c r="BI192" s="365">
        <f t="shared" si="36"/>
        <v>0</v>
      </c>
      <c r="BJ192" s="14"/>
      <c r="BK192" s="14"/>
      <c r="BL192" s="14"/>
      <c r="BM192" s="14"/>
      <c r="BN192" s="14"/>
      <c r="BO192" s="14"/>
      <c r="BP192" s="14"/>
      <c r="BQ192" s="14"/>
      <c r="BR192" s="14"/>
      <c r="BS192" s="14"/>
      <c r="BT192" s="14"/>
      <c r="BU192" s="14"/>
      <c r="BV192" s="14"/>
      <c r="BW192" s="14"/>
      <c r="BX192" s="14"/>
      <c r="BY192" s="14"/>
      <c r="BZ192" s="14"/>
      <c r="CA192" s="410"/>
      <c r="CB192" s="410"/>
      <c r="CC192" s="410"/>
      <c r="CD192" s="410"/>
      <c r="CE192" s="410"/>
      <c r="CF192" s="410"/>
      <c r="CG192" s="410"/>
      <c r="CH192" s="410"/>
      <c r="CI192" s="410"/>
      <c r="CJ192" s="410"/>
      <c r="CK192" s="410"/>
      <c r="CL192" s="410"/>
      <c r="CM192" s="410"/>
      <c r="CN192" s="410"/>
      <c r="CO192" s="410"/>
      <c r="CP192" s="410"/>
      <c r="CQ192" s="410"/>
      <c r="CR192" s="410"/>
      <c r="CS192" s="410"/>
      <c r="CT192" s="410"/>
      <c r="CU192" s="410"/>
      <c r="CV192" s="410"/>
      <c r="CW192" s="410"/>
      <c r="CX192" s="410"/>
      <c r="CY192" s="410"/>
      <c r="CZ192" s="410"/>
      <c r="DA192" s="410"/>
      <c r="DB192" s="410"/>
      <c r="DC192" s="410"/>
      <c r="DD192" s="410"/>
      <c r="DE192" s="410"/>
      <c r="DF192" s="410"/>
      <c r="DG192" s="410"/>
      <c r="DH192" s="410"/>
      <c r="DI192" s="410"/>
      <c r="DJ192" s="410"/>
      <c r="DK192" s="410"/>
      <c r="DL192" s="410"/>
      <c r="DM192" s="410"/>
      <c r="DN192" s="410"/>
      <c r="DO192" s="410"/>
      <c r="DP192" s="410"/>
      <c r="DQ192" s="410"/>
      <c r="DR192" s="410"/>
      <c r="DS192" s="410"/>
      <c r="DT192" s="410"/>
      <c r="DU192" s="410"/>
      <c r="DV192" s="410"/>
      <c r="DW192" s="410"/>
      <c r="DX192" s="410"/>
      <c r="DY192" s="410"/>
      <c r="DZ192" s="410"/>
      <c r="EA192" s="410"/>
      <c r="EB192" s="410"/>
      <c r="EC192" s="410"/>
      <c r="ED192" s="410"/>
      <c r="EE192" s="410"/>
      <c r="EF192" s="410"/>
      <c r="EG192" s="410"/>
      <c r="EH192" s="410"/>
      <c r="EI192" s="410"/>
      <c r="EJ192" s="410"/>
      <c r="EK192" s="410"/>
      <c r="EL192" s="410"/>
      <c r="EM192" s="410"/>
      <c r="EN192" s="410"/>
      <c r="EO192" s="410"/>
      <c r="EP192" s="410"/>
      <c r="EQ192" s="410"/>
      <c r="ER192" s="410"/>
      <c r="ES192" s="410"/>
      <c r="ET192" s="410"/>
      <c r="EU192" s="410"/>
      <c r="EV192" s="410"/>
      <c r="EW192" s="410"/>
      <c r="EX192" s="410"/>
      <c r="EY192" s="410"/>
      <c r="EZ192" s="410"/>
      <c r="FA192" s="410"/>
      <c r="FB192" s="410"/>
      <c r="FC192" s="410"/>
      <c r="FD192" s="410"/>
      <c r="FE192" s="410"/>
      <c r="FF192" s="410"/>
      <c r="FG192" s="410"/>
      <c r="FH192" s="410"/>
      <c r="FI192" s="410"/>
      <c r="FJ192" s="410"/>
      <c r="FK192" s="410"/>
      <c r="FL192" s="410"/>
      <c r="FM192" s="410"/>
      <c r="FN192" s="410"/>
      <c r="FO192" s="410"/>
      <c r="FP192" s="410"/>
      <c r="FQ192" s="410"/>
      <c r="FR192" s="410"/>
      <c r="FS192" s="410"/>
      <c r="FT192" s="410"/>
      <c r="FU192" s="410"/>
      <c r="FV192" s="410"/>
      <c r="FW192" s="410"/>
      <c r="FX192" s="410"/>
      <c r="FY192" s="410"/>
      <c r="FZ192" s="410"/>
      <c r="GA192" s="410"/>
      <c r="GB192" s="410"/>
      <c r="GC192" s="410"/>
      <c r="GD192" s="410"/>
      <c r="GE192" s="410"/>
      <c r="GF192" s="410"/>
      <c r="GG192" s="410"/>
      <c r="GH192" s="410"/>
      <c r="GI192" s="410"/>
      <c r="GJ192" s="410"/>
      <c r="GK192" s="410"/>
      <c r="GL192" s="410"/>
      <c r="GM192" s="410"/>
      <c r="GN192" s="410"/>
      <c r="GO192" s="410"/>
      <c r="GP192" s="410"/>
      <c r="GQ192" s="410"/>
      <c r="GR192" s="410"/>
      <c r="GS192" s="410"/>
      <c r="GT192" s="410"/>
      <c r="GU192" s="410"/>
      <c r="GV192" s="410"/>
      <c r="GW192" s="410"/>
      <c r="GX192" s="410"/>
      <c r="GY192" s="410"/>
      <c r="GZ192" s="410"/>
      <c r="HA192" s="410"/>
      <c r="HB192" s="410"/>
      <c r="HC192" s="410"/>
      <c r="HD192" s="410"/>
      <c r="HE192" s="410"/>
      <c r="HF192" s="410"/>
      <c r="HG192" s="410"/>
      <c r="HH192" s="410"/>
      <c r="HI192" s="410"/>
      <c r="HJ192" s="410"/>
      <c r="HK192" s="410"/>
      <c r="HL192" s="410"/>
      <c r="HM192" s="410"/>
      <c r="HN192" s="410"/>
      <c r="HO192" s="410"/>
      <c r="HP192" s="410"/>
      <c r="HQ192" s="410"/>
      <c r="HR192" s="410"/>
      <c r="HS192" s="410"/>
      <c r="HT192" s="410"/>
      <c r="HU192" s="410"/>
      <c r="HV192" s="410"/>
      <c r="HW192" s="410"/>
      <c r="HX192" s="410"/>
      <c r="HY192" s="410"/>
      <c r="HZ192" s="410"/>
      <c r="IA192" s="410"/>
      <c r="IB192" s="410"/>
      <c r="IC192" s="410"/>
      <c r="ID192" s="410"/>
      <c r="IE192" s="410"/>
      <c r="IF192" s="410"/>
      <c r="IG192" s="410"/>
      <c r="IH192" s="410"/>
      <c r="II192" s="410"/>
      <c r="IJ192" s="410"/>
      <c r="IK192" s="410"/>
      <c r="IL192" s="410"/>
      <c r="IM192" s="410"/>
      <c r="IN192" s="410"/>
      <c r="IO192" s="410"/>
      <c r="IP192" s="410"/>
      <c r="IQ192" s="410"/>
      <c r="IR192" s="410"/>
      <c r="IS192" s="410"/>
      <c r="IT192" s="410"/>
      <c r="IU192" s="410"/>
      <c r="IV192" s="410"/>
    </row>
    <row r="193" spans="1:256" s="2" customFormat="1" ht="12.75" hidden="1" customHeight="1" outlineLevel="2">
      <c r="A193" s="14"/>
      <c r="B193" s="325" t="str">
        <f>C205</f>
        <v>Easements</v>
      </c>
      <c r="C193" s="32"/>
      <c r="D193" s="33" t="s">
        <v>65</v>
      </c>
      <c r="E193" s="32"/>
      <c r="F193" s="371"/>
      <c r="G193" s="154" t="str">
        <f>IF(G$3&gt;A10remlife,A10acvalue-SUM($F193:F193),IF(A10remlife="N/A","n/a",A10acvalue/A10remlife))</f>
        <v>n/a</v>
      </c>
      <c r="H193" s="154" t="str">
        <f>IF(H$3&gt;A10remlife,A10acvalue-SUM($F193:G193),IF(A10remlife="N/A","n/a",A10acvalue/A10remlife))</f>
        <v>n/a</v>
      </c>
      <c r="I193" s="154" t="str">
        <f>IF(I$3&gt;A10remlife,A10acvalue-SUM($F193:H193),IF(A10remlife="N/A","n/a",A10acvalue/A10remlife))</f>
        <v>n/a</v>
      </c>
      <c r="J193" s="154" t="str">
        <f>IF(J$3&gt;A10remlife,A10acvalue-SUM($F193:I193),IF(A10remlife="N/A","n/a",A10acvalue/A10remlife))</f>
        <v>n/a</v>
      </c>
      <c r="K193" s="154" t="str">
        <f>IF(K$3&gt;A10remlife,A10acvalue-SUM($F193:J193),IF(A10remlife="N/A","n/a",A10acvalue/A10remlife))</f>
        <v>n/a</v>
      </c>
      <c r="L193" s="154" t="str">
        <f>IF(L$3&gt;A10remlife,A10acvalue-SUM($F193:K193),IF(A10remlife="N/A","n/a",A10acvalue/A10remlife))</f>
        <v>n/a</v>
      </c>
      <c r="M193" s="154" t="str">
        <f>IF(M$3&gt;A10remlife,A10acvalue-SUM($F193:L193),IF(A10remlife="N/A","n/a",A10acvalue/A10remlife))</f>
        <v>n/a</v>
      </c>
      <c r="N193" s="154" t="str">
        <f>IF(N$3&gt;A10remlife,A10acvalue-SUM($F193:M193),IF(A10remlife="N/A","n/a",A10acvalue/A10remlife))</f>
        <v>n/a</v>
      </c>
      <c r="O193" s="154" t="str">
        <f>IF(O$3&gt;A10remlife,A10acvalue-SUM($F193:N193),IF(A10remlife="N/A","n/a",A10acvalue/A10remlife))</f>
        <v>n/a</v>
      </c>
      <c r="P193" s="154" t="str">
        <f>IF(P$3&gt;A10remlife,A10acvalue-SUM($F193:O193),IF(A10remlife="N/A","n/a",A10acvalue/A10remlife))</f>
        <v>n/a</v>
      </c>
      <c r="Q193" s="154" t="str">
        <f>IF(Q$3&gt;A10remlife,A10acvalue-SUM($F193:P193),IF(A10remlife="N/A","n/a",A10acvalue/A10remlife))</f>
        <v>n/a</v>
      </c>
      <c r="R193" s="154" t="str">
        <f>IF(R$3&gt;A10remlife,A10acvalue-SUM($F193:Q193),IF(A10remlife="N/A","n/a",A10acvalue/A10remlife))</f>
        <v>n/a</v>
      </c>
      <c r="S193" s="154" t="str">
        <f>IF(S$3&gt;A10remlife,A10acvalue-SUM($F193:R193),IF(A10remlife="N/A","n/a",A10acvalue/A10remlife))</f>
        <v>n/a</v>
      </c>
      <c r="T193" s="154" t="str">
        <f>IF(T$3&gt;A10remlife,A10acvalue-SUM($F193:S193),IF(A10remlife="N/A","n/a",A10acvalue/A10remlife))</f>
        <v>n/a</v>
      </c>
      <c r="U193" s="154" t="str">
        <f>IF(U$3&gt;A10remlife,A10acvalue-SUM($F193:T193),IF(A10remlife="N/A","n/a",A10acvalue/A10remlife))</f>
        <v>n/a</v>
      </c>
      <c r="V193" s="154" t="str">
        <f>IF(V$3&gt;A10remlife,A10acvalue-SUM($F193:U193),IF(A10remlife="N/A","n/a",A10acvalue/A10remlife))</f>
        <v>n/a</v>
      </c>
      <c r="W193" s="154" t="str">
        <f>IF(W$3&gt;A10remlife,A10acvalue-SUM($F193:V193),IF(A10remlife="N/A","n/a",A10acvalue/A10remlife))</f>
        <v>n/a</v>
      </c>
      <c r="X193" s="154" t="str">
        <f>IF(X$3&gt;A10remlife,A10acvalue-SUM($F193:W193),IF(A10remlife="N/A","n/a",A10acvalue/A10remlife))</f>
        <v>n/a</v>
      </c>
      <c r="Y193" s="154" t="str">
        <f>IF(Y$3&gt;A10remlife,A10acvalue-SUM($F193:X193),IF(A10remlife="N/A","n/a",A10acvalue/A10remlife))</f>
        <v>n/a</v>
      </c>
      <c r="Z193" s="154" t="str">
        <f>IF(Z$3&gt;A10remlife,A10acvalue-SUM($F193:Y193),IF(A10remlife="N/A","n/a",A10acvalue/A10remlife))</f>
        <v>n/a</v>
      </c>
      <c r="AA193" s="154" t="str">
        <f>IF(AA$3&gt;A10remlife,A10acvalue-SUM($F193:Z193),IF(A10remlife="N/A","n/a",A10acvalue/A10remlife))</f>
        <v>n/a</v>
      </c>
      <c r="AB193" s="154" t="str">
        <f>IF(AB$3&gt;A10remlife,A10acvalue-SUM($F193:AA193),IF(A10remlife="N/A","n/a",A10acvalue/A10remlife))</f>
        <v>n/a</v>
      </c>
      <c r="AC193" s="154" t="str">
        <f>IF(AC$3&gt;A10remlife,A10acvalue-SUM($F193:AB193),IF(A10remlife="N/A","n/a",A10acvalue/A10remlife))</f>
        <v>n/a</v>
      </c>
      <c r="AD193" s="154" t="str">
        <f>IF(AD$3&gt;A10remlife,A10acvalue-SUM($F193:AC193),IF(A10remlife="N/A","n/a",A10acvalue/A10remlife))</f>
        <v>n/a</v>
      </c>
      <c r="AE193" s="154" t="str">
        <f>IF(AE$3&gt;A10remlife,A10acvalue-SUM($F193:AD193),IF(A10remlife="N/A","n/a",A10acvalue/A10remlife))</f>
        <v>n/a</v>
      </c>
      <c r="AF193" s="154" t="str">
        <f>IF(AF$3&gt;A10remlife,A10acvalue-SUM($F193:AE193),IF(A10remlife="N/A","n/a",A10acvalue/A10remlife))</f>
        <v>n/a</v>
      </c>
      <c r="AG193" s="154" t="str">
        <f>IF(AG$3&gt;A10remlife,A10acvalue-SUM($F193:AF193),IF(A10remlife="N/A","n/a",A10acvalue/A10remlife))</f>
        <v>n/a</v>
      </c>
      <c r="AH193" s="154" t="str">
        <f>IF(AH$3&gt;A10remlife,A10acvalue-SUM($F193:AG193),IF(A10remlife="N/A","n/a",A10acvalue/A10remlife))</f>
        <v>n/a</v>
      </c>
      <c r="AI193" s="154" t="str">
        <f>IF(AI$3&gt;A10remlife,A10acvalue-SUM($F193:AH193),IF(A10remlife="N/A","n/a",A10acvalue/A10remlife))</f>
        <v>n/a</v>
      </c>
      <c r="AJ193" s="154" t="str">
        <f>IF(AJ$3&gt;A10remlife,A10acvalue-SUM($F193:AI193),IF(A10remlife="N/A","n/a",A10acvalue/A10remlife))</f>
        <v>n/a</v>
      </c>
      <c r="AK193" s="154" t="str">
        <f>IF(AK$3&gt;A10remlife,A10acvalue-SUM($F193:AJ193),IF(A10remlife="N/A","n/a",A10acvalue/A10remlife))</f>
        <v>n/a</v>
      </c>
      <c r="AL193" s="154" t="str">
        <f>IF(AL$3&gt;A10remlife,A10acvalue-SUM($F193:AK193),IF(A10remlife="N/A","n/a",A10acvalue/A10remlife))</f>
        <v>n/a</v>
      </c>
      <c r="AM193" s="154" t="str">
        <f>IF(AM$3&gt;A10remlife,A10acvalue-SUM($F193:AL193),IF(A10remlife="N/A","n/a",A10acvalue/A10remlife))</f>
        <v>n/a</v>
      </c>
      <c r="AN193" s="154" t="str">
        <f>IF(AN$3&gt;A10remlife,A10acvalue-SUM($F193:AM193),IF(A10remlife="N/A","n/a",A10acvalue/A10remlife))</f>
        <v>n/a</v>
      </c>
      <c r="AO193" s="154" t="str">
        <f>IF(AO$3&gt;A10remlife,A10acvalue-SUM($F193:AN193),IF(A10remlife="N/A","n/a",A10acvalue/A10remlife))</f>
        <v>n/a</v>
      </c>
      <c r="AP193" s="154" t="str">
        <f>IF(AP$3&gt;A10remlife,A10acvalue-SUM($F193:AO193),IF(A10remlife="N/A","n/a",A10acvalue/A10remlife))</f>
        <v>n/a</v>
      </c>
      <c r="AQ193" s="154" t="str">
        <f>IF(AQ$3&gt;A10remlife,A10acvalue-SUM($F193:AP193),IF(A10remlife="N/A","n/a",A10acvalue/A10remlife))</f>
        <v>n/a</v>
      </c>
      <c r="AR193" s="154" t="str">
        <f>IF(AR$3&gt;A10remlife,A10acvalue-SUM($F193:AQ193),IF(A10remlife="N/A","n/a",A10acvalue/A10remlife))</f>
        <v>n/a</v>
      </c>
      <c r="AS193" s="154" t="str">
        <f>IF(AS$3&gt;A10remlife,A10acvalue-SUM($F193:AR193),IF(A10remlife="N/A","n/a",A10acvalue/A10remlife))</f>
        <v>n/a</v>
      </c>
      <c r="AT193" s="154" t="str">
        <f>IF(AT$3&gt;A10remlife,A10acvalue-SUM($F193:AS193),IF(A10remlife="N/A","n/a",A10acvalue/A10remlife))</f>
        <v>n/a</v>
      </c>
      <c r="AU193" s="154" t="str">
        <f>IF(AU$3&gt;A10remlife,A10acvalue-SUM($F193:AT193),IF(A10remlife="N/A","n/a",A10acvalue/A10remlife))</f>
        <v>n/a</v>
      </c>
      <c r="AV193" s="154" t="str">
        <f>IF(AV$3&gt;A10remlife,A10acvalue-SUM($F193:AU193),IF(A10remlife="N/A","n/a",A10acvalue/A10remlife))</f>
        <v>n/a</v>
      </c>
      <c r="AW193" s="154" t="str">
        <f>IF(AW$3&gt;A10remlife,A10acvalue-SUM($F193:AV193),IF(A10remlife="N/A","n/a",A10acvalue/A10remlife))</f>
        <v>n/a</v>
      </c>
      <c r="AX193" s="154" t="str">
        <f>IF(AX$3&gt;A10remlife,A10acvalue-SUM($F193:AW193),IF(A10remlife="N/A","n/a",A10acvalue/A10remlife))</f>
        <v>n/a</v>
      </c>
      <c r="AY193" s="154" t="str">
        <f>IF(AY$3&gt;A10remlife,A10acvalue-SUM($F193:AX193),IF(A10remlife="N/A","n/a",A10acvalue/A10remlife))</f>
        <v>n/a</v>
      </c>
      <c r="AZ193" s="154" t="str">
        <f>IF(AZ$3&gt;A10remlife,A10acvalue-SUM($F193:AY193),IF(A10remlife="N/A","n/a",A10acvalue/A10remlife))</f>
        <v>n/a</v>
      </c>
      <c r="BA193" s="154" t="str">
        <f>IF(BA$3&gt;A10remlife,A10acvalue-SUM($F193:AZ193),IF(A10remlife="N/A","n/a",A10acvalue/A10remlife))</f>
        <v>n/a</v>
      </c>
      <c r="BB193" s="154" t="str">
        <f>IF(BB$3&gt;A10remlife,A10acvalue-SUM($F193:BA193),IF(A10remlife="N/A","n/a",A10acvalue/A10remlife))</f>
        <v>n/a</v>
      </c>
      <c r="BC193" s="154" t="str">
        <f>IF(BC$3&gt;A10remlife,A10acvalue-SUM($F193:BB193),IF(A10remlife="N/A","n/a",A10acvalue/A10remlife))</f>
        <v>n/a</v>
      </c>
      <c r="BD193" s="154" t="str">
        <f>IF(BD$3&gt;A10remlife,A10acvalue-SUM($F193:BC193),IF(A10remlife="N/A","n/a",A10acvalue/A10remlife))</f>
        <v>n/a</v>
      </c>
      <c r="BE193" s="154" t="str">
        <f>IF(BE$3&gt;A10remlife,A10acvalue-SUM($F193:BD193),IF(A10remlife="N/A","n/a",A10acvalue/A10remlife))</f>
        <v>n/a</v>
      </c>
      <c r="BF193" s="154" t="str">
        <f>IF(BF$3&gt;A10remlife,A10acvalue-SUM($F193:BE193),IF(A10remlife="N/A","n/a",A10acvalue/A10remlife))</f>
        <v>n/a</v>
      </c>
      <c r="BG193" s="154" t="str">
        <f>IF(BG$3&gt;A10remlife,A10acvalue-SUM($F193:BF193),IF(A10remlife="N/A","n/a",A10acvalue/A10remlife))</f>
        <v>n/a</v>
      </c>
      <c r="BH193" s="154" t="str">
        <f>IF(BH$3&gt;A10remlife,A10acvalue-SUM($F193:BG193),IF(A10remlife="N/A","n/a",A10acvalue/A10remlife))</f>
        <v>n/a</v>
      </c>
      <c r="BI193" s="154" t="str">
        <f>IF(BI$3&gt;A10remlife,A10acvalue-SUM($F193:BH193),IF(A10remlife="N/A","n/a",A10acvalue/A10remlife))</f>
        <v>n/a</v>
      </c>
      <c r="BJ193" s="14"/>
      <c r="BK193" s="14"/>
      <c r="BL193" s="14"/>
      <c r="BM193" s="14"/>
      <c r="BN193" s="14"/>
      <c r="BO193" s="14"/>
      <c r="BP193" s="14"/>
      <c r="BQ193" s="14"/>
      <c r="BR193" s="14"/>
      <c r="BS193" s="14"/>
      <c r="BT193" s="14"/>
      <c r="BU193" s="14"/>
      <c r="BV193" s="14"/>
      <c r="BW193" s="14"/>
      <c r="BX193" s="14"/>
      <c r="BY193" s="14"/>
      <c r="BZ193" s="14"/>
      <c r="CA193" s="410"/>
      <c r="CB193" s="410"/>
      <c r="CC193" s="410"/>
      <c r="CD193" s="410"/>
      <c r="CE193" s="410"/>
      <c r="CF193" s="410"/>
      <c r="CG193" s="410"/>
      <c r="CH193" s="410"/>
      <c r="CI193" s="410"/>
      <c r="CJ193" s="410"/>
      <c r="CK193" s="410"/>
      <c r="CL193" s="410"/>
      <c r="CM193" s="410"/>
      <c r="CN193" s="410"/>
      <c r="CO193" s="410"/>
      <c r="CP193" s="410"/>
      <c r="CQ193" s="410"/>
      <c r="CR193" s="410"/>
      <c r="CS193" s="410"/>
      <c r="CT193" s="410"/>
      <c r="CU193" s="410"/>
      <c r="CV193" s="410"/>
      <c r="CW193" s="410"/>
      <c r="CX193" s="410"/>
      <c r="CY193" s="410"/>
      <c r="CZ193" s="410"/>
      <c r="DA193" s="410"/>
      <c r="DB193" s="410"/>
      <c r="DC193" s="410"/>
      <c r="DD193" s="410"/>
      <c r="DE193" s="410"/>
      <c r="DF193" s="410"/>
      <c r="DG193" s="410"/>
      <c r="DH193" s="410"/>
      <c r="DI193" s="410"/>
      <c r="DJ193" s="410"/>
      <c r="DK193" s="410"/>
      <c r="DL193" s="410"/>
      <c r="DM193" s="410"/>
      <c r="DN193" s="410"/>
      <c r="DO193" s="410"/>
      <c r="DP193" s="410"/>
      <c r="DQ193" s="410"/>
      <c r="DR193" s="410"/>
      <c r="DS193" s="410"/>
      <c r="DT193" s="410"/>
      <c r="DU193" s="410"/>
      <c r="DV193" s="410"/>
      <c r="DW193" s="410"/>
      <c r="DX193" s="410"/>
      <c r="DY193" s="410"/>
      <c r="DZ193" s="410"/>
      <c r="EA193" s="410"/>
      <c r="EB193" s="410"/>
      <c r="EC193" s="410"/>
      <c r="ED193" s="410"/>
      <c r="EE193" s="410"/>
      <c r="EF193" s="410"/>
      <c r="EG193" s="410"/>
      <c r="EH193" s="410"/>
      <c r="EI193" s="410"/>
      <c r="EJ193" s="410"/>
      <c r="EK193" s="410"/>
      <c r="EL193" s="410"/>
      <c r="EM193" s="410"/>
      <c r="EN193" s="410"/>
      <c r="EO193" s="410"/>
      <c r="EP193" s="410"/>
      <c r="EQ193" s="410"/>
      <c r="ER193" s="410"/>
      <c r="ES193" s="410"/>
      <c r="ET193" s="410"/>
      <c r="EU193" s="410"/>
      <c r="EV193" s="410"/>
      <c r="EW193" s="410"/>
      <c r="EX193" s="410"/>
      <c r="EY193" s="410"/>
      <c r="EZ193" s="410"/>
      <c r="FA193" s="410"/>
      <c r="FB193" s="410"/>
      <c r="FC193" s="410"/>
      <c r="FD193" s="410"/>
      <c r="FE193" s="410"/>
      <c r="FF193" s="410"/>
      <c r="FG193" s="410"/>
      <c r="FH193" s="410"/>
      <c r="FI193" s="410"/>
      <c r="FJ193" s="410"/>
      <c r="FK193" s="410"/>
      <c r="FL193" s="410"/>
      <c r="FM193" s="410"/>
      <c r="FN193" s="410"/>
      <c r="FO193" s="410"/>
      <c r="FP193" s="410"/>
      <c r="FQ193" s="410"/>
      <c r="FR193" s="410"/>
      <c r="FS193" s="410"/>
      <c r="FT193" s="410"/>
      <c r="FU193" s="410"/>
      <c r="FV193" s="410"/>
      <c r="FW193" s="410"/>
      <c r="FX193" s="410"/>
      <c r="FY193" s="410"/>
      <c r="FZ193" s="410"/>
      <c r="GA193" s="410"/>
      <c r="GB193" s="410"/>
      <c r="GC193" s="410"/>
      <c r="GD193" s="410"/>
      <c r="GE193" s="410"/>
      <c r="GF193" s="410"/>
      <c r="GG193" s="410"/>
      <c r="GH193" s="410"/>
      <c r="GI193" s="410"/>
      <c r="GJ193" s="410"/>
      <c r="GK193" s="410"/>
      <c r="GL193" s="410"/>
      <c r="GM193" s="410"/>
      <c r="GN193" s="410"/>
      <c r="GO193" s="410"/>
      <c r="GP193" s="410"/>
      <c r="GQ193" s="410"/>
      <c r="GR193" s="410"/>
      <c r="GS193" s="410"/>
      <c r="GT193" s="410"/>
      <c r="GU193" s="410"/>
      <c r="GV193" s="410"/>
      <c r="GW193" s="410"/>
      <c r="GX193" s="410"/>
      <c r="GY193" s="410"/>
      <c r="GZ193" s="410"/>
      <c r="HA193" s="410"/>
      <c r="HB193" s="410"/>
      <c r="HC193" s="410"/>
      <c r="HD193" s="410"/>
      <c r="HE193" s="410"/>
      <c r="HF193" s="410"/>
      <c r="HG193" s="410"/>
      <c r="HH193" s="410"/>
      <c r="HI193" s="410"/>
      <c r="HJ193" s="410"/>
      <c r="HK193" s="410"/>
      <c r="HL193" s="410"/>
      <c r="HM193" s="410"/>
      <c r="HN193" s="410"/>
      <c r="HO193" s="410"/>
      <c r="HP193" s="410"/>
      <c r="HQ193" s="410"/>
      <c r="HR193" s="410"/>
      <c r="HS193" s="410"/>
      <c r="HT193" s="410"/>
      <c r="HU193" s="410"/>
      <c r="HV193" s="410"/>
      <c r="HW193" s="410"/>
      <c r="HX193" s="410"/>
      <c r="HY193" s="410"/>
      <c r="HZ193" s="410"/>
      <c r="IA193" s="410"/>
      <c r="IB193" s="410"/>
      <c r="IC193" s="410"/>
      <c r="ID193" s="410"/>
      <c r="IE193" s="410"/>
      <c r="IF193" s="410"/>
      <c r="IG193" s="410"/>
      <c r="IH193" s="410"/>
      <c r="II193" s="410"/>
      <c r="IJ193" s="410"/>
      <c r="IK193" s="410"/>
      <c r="IL193" s="410"/>
      <c r="IM193" s="410"/>
      <c r="IN193" s="410"/>
      <c r="IO193" s="410"/>
      <c r="IP193" s="410"/>
      <c r="IQ193" s="410"/>
      <c r="IR193" s="410"/>
      <c r="IS193" s="410"/>
      <c r="IT193" s="410"/>
      <c r="IU193" s="410"/>
      <c r="IV193" s="410"/>
    </row>
    <row r="194" spans="1:256" s="2" customFormat="1" ht="12.75" hidden="1" customHeight="1" outlineLevel="2">
      <c r="A194" s="14"/>
      <c r="B194" s="14"/>
      <c r="C194" s="139"/>
      <c r="D194" s="413" t="s">
        <v>198</v>
      </c>
      <c r="E194" s="261">
        <v>0</v>
      </c>
      <c r="F194" s="372"/>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4"/>
      <c r="BK194" s="14"/>
      <c r="BL194" s="14"/>
      <c r="BM194" s="14"/>
      <c r="BN194" s="14"/>
      <c r="BO194" s="14"/>
      <c r="BP194" s="14"/>
      <c r="BQ194" s="14"/>
      <c r="BR194" s="14"/>
      <c r="BS194" s="14"/>
      <c r="BT194" s="14"/>
      <c r="BU194" s="14"/>
      <c r="BV194" s="14"/>
      <c r="BW194" s="14"/>
      <c r="BX194" s="14"/>
      <c r="BY194" s="14"/>
      <c r="BZ194" s="14"/>
      <c r="CA194" s="410"/>
      <c r="CB194" s="410"/>
      <c r="CC194" s="410"/>
      <c r="CD194" s="410"/>
      <c r="CE194" s="410"/>
      <c r="CF194" s="410"/>
      <c r="CG194" s="410"/>
      <c r="CH194" s="410"/>
      <c r="CI194" s="410"/>
      <c r="CJ194" s="410"/>
      <c r="CK194" s="410"/>
      <c r="CL194" s="410"/>
      <c r="CM194" s="410"/>
      <c r="CN194" s="410"/>
      <c r="CO194" s="410"/>
      <c r="CP194" s="410"/>
      <c r="CQ194" s="410"/>
      <c r="CR194" s="410"/>
      <c r="CS194" s="410"/>
      <c r="CT194" s="410"/>
      <c r="CU194" s="410"/>
      <c r="CV194" s="410"/>
      <c r="CW194" s="410"/>
      <c r="CX194" s="410"/>
      <c r="CY194" s="410"/>
      <c r="CZ194" s="410"/>
      <c r="DA194" s="410"/>
      <c r="DB194" s="410"/>
      <c r="DC194" s="410"/>
      <c r="DD194" s="410"/>
      <c r="DE194" s="410"/>
      <c r="DF194" s="410"/>
      <c r="DG194" s="410"/>
      <c r="DH194" s="410"/>
      <c r="DI194" s="410"/>
      <c r="DJ194" s="410"/>
      <c r="DK194" s="410"/>
      <c r="DL194" s="410"/>
      <c r="DM194" s="410"/>
      <c r="DN194" s="410"/>
      <c r="DO194" s="410"/>
      <c r="DP194" s="410"/>
      <c r="DQ194" s="410"/>
      <c r="DR194" s="410"/>
      <c r="DS194" s="410"/>
      <c r="DT194" s="410"/>
      <c r="DU194" s="410"/>
      <c r="DV194" s="410"/>
      <c r="DW194" s="410"/>
      <c r="DX194" s="410"/>
      <c r="DY194" s="410"/>
      <c r="DZ194" s="410"/>
      <c r="EA194" s="410"/>
      <c r="EB194" s="410"/>
      <c r="EC194" s="410"/>
      <c r="ED194" s="410"/>
      <c r="EE194" s="410"/>
      <c r="EF194" s="410"/>
      <c r="EG194" s="410"/>
      <c r="EH194" s="410"/>
      <c r="EI194" s="410"/>
      <c r="EJ194" s="410"/>
      <c r="EK194" s="410"/>
      <c r="EL194" s="410"/>
      <c r="EM194" s="410"/>
      <c r="EN194" s="410"/>
      <c r="EO194" s="410"/>
      <c r="EP194" s="410"/>
      <c r="EQ194" s="410"/>
      <c r="ER194" s="410"/>
      <c r="ES194" s="410"/>
      <c r="ET194" s="410"/>
      <c r="EU194" s="410"/>
      <c r="EV194" s="410"/>
      <c r="EW194" s="410"/>
      <c r="EX194" s="410"/>
      <c r="EY194" s="410"/>
      <c r="EZ194" s="410"/>
      <c r="FA194" s="410"/>
      <c r="FB194" s="410"/>
      <c r="FC194" s="410"/>
      <c r="FD194" s="410"/>
      <c r="FE194" s="410"/>
      <c r="FF194" s="410"/>
      <c r="FG194" s="410"/>
      <c r="FH194" s="410"/>
      <c r="FI194" s="410"/>
      <c r="FJ194" s="410"/>
      <c r="FK194" s="410"/>
      <c r="FL194" s="410"/>
      <c r="FM194" s="410"/>
      <c r="FN194" s="410"/>
      <c r="FO194" s="410"/>
      <c r="FP194" s="410"/>
      <c r="FQ194" s="410"/>
      <c r="FR194" s="410"/>
      <c r="FS194" s="410"/>
      <c r="FT194" s="410"/>
      <c r="FU194" s="410"/>
      <c r="FV194" s="410"/>
      <c r="FW194" s="410"/>
      <c r="FX194" s="410"/>
      <c r="FY194" s="410"/>
      <c r="FZ194" s="410"/>
      <c r="GA194" s="410"/>
      <c r="GB194" s="410"/>
      <c r="GC194" s="410"/>
      <c r="GD194" s="410"/>
      <c r="GE194" s="410"/>
      <c r="GF194" s="410"/>
      <c r="GG194" s="410"/>
      <c r="GH194" s="410"/>
      <c r="GI194" s="410"/>
      <c r="GJ194" s="410"/>
      <c r="GK194" s="410"/>
      <c r="GL194" s="410"/>
      <c r="GM194" s="410"/>
      <c r="GN194" s="410"/>
      <c r="GO194" s="410"/>
      <c r="GP194" s="410"/>
      <c r="GQ194" s="410"/>
      <c r="GR194" s="410"/>
      <c r="GS194" s="410"/>
      <c r="GT194" s="410"/>
      <c r="GU194" s="410"/>
      <c r="GV194" s="410"/>
      <c r="GW194" s="410"/>
      <c r="GX194" s="410"/>
      <c r="GY194" s="410"/>
      <c r="GZ194" s="410"/>
      <c r="HA194" s="410"/>
      <c r="HB194" s="410"/>
      <c r="HC194" s="410"/>
      <c r="HD194" s="410"/>
      <c r="HE194" s="410"/>
      <c r="HF194" s="410"/>
      <c r="HG194" s="410"/>
      <c r="HH194" s="410"/>
      <c r="HI194" s="410"/>
      <c r="HJ194" s="410"/>
      <c r="HK194" s="410"/>
      <c r="HL194" s="410"/>
      <c r="HM194" s="410"/>
      <c r="HN194" s="410"/>
      <c r="HO194" s="410"/>
      <c r="HP194" s="410"/>
      <c r="HQ194" s="410"/>
      <c r="HR194" s="410"/>
      <c r="HS194" s="410"/>
      <c r="HT194" s="410"/>
      <c r="HU194" s="410"/>
      <c r="HV194" s="410"/>
      <c r="HW194" s="410"/>
      <c r="HX194" s="410"/>
      <c r="HY194" s="410"/>
      <c r="HZ194" s="410"/>
      <c r="IA194" s="410"/>
      <c r="IB194" s="410"/>
      <c r="IC194" s="410"/>
      <c r="ID194" s="410"/>
      <c r="IE194" s="410"/>
      <c r="IF194" s="410"/>
      <c r="IG194" s="410"/>
      <c r="IH194" s="410"/>
      <c r="II194" s="410"/>
      <c r="IJ194" s="410"/>
      <c r="IK194" s="410"/>
      <c r="IL194" s="410"/>
      <c r="IM194" s="410"/>
      <c r="IN194" s="410"/>
      <c r="IO194" s="410"/>
      <c r="IP194" s="410"/>
      <c r="IQ194" s="410"/>
      <c r="IR194" s="410"/>
      <c r="IS194" s="410"/>
      <c r="IT194" s="410"/>
      <c r="IU194" s="410"/>
      <c r="IV194" s="410"/>
    </row>
    <row r="195" spans="1:256" s="2" customFormat="1" ht="12.75" hidden="1" customHeight="1" outlineLevel="2">
      <c r="A195" s="14"/>
      <c r="B195" s="14"/>
      <c r="C195" s="27"/>
      <c r="D195" s="413"/>
      <c r="E195" s="261">
        <v>1</v>
      </c>
      <c r="F195" s="372"/>
      <c r="G195" s="268"/>
      <c r="H195" s="155" t="str">
        <f>IF(A10stdlife="n/a","n/a",IF(H$3&gt;(A10stdlife+$E195),(Input!$G$220*(1+rvanilla)^0.5)-SUM($G195:G195),(Input!$G$220*(1+rvanilla)^0.5)/A10stdlife))</f>
        <v>n/a</v>
      </c>
      <c r="I195" s="155" t="str">
        <f>IF(A10stdlife="n/a","n/a",IF(I$3&gt;(A10stdlife+$E195),(Input!$G$220*(1+rvanilla)^0.5)-SUM($G195:H195),(Input!$G$220*(1+rvanilla)^0.5)/A10stdlife))</f>
        <v>n/a</v>
      </c>
      <c r="J195" s="155" t="str">
        <f>IF(A10stdlife="n/a","n/a",IF(J$3&gt;(A10stdlife+$E195),(Input!$G$220*(1+rvanilla)^0.5)-SUM($G195:I195),(Input!$G$220*(1+rvanilla)^0.5)/A10stdlife))</f>
        <v>n/a</v>
      </c>
      <c r="K195" s="155" t="str">
        <f>IF(A10stdlife="n/a","n/a",IF(K$3&gt;(A10stdlife+$E195),(Input!$G$220*(1+rvanilla)^0.5)-SUM($G195:J195),(Input!$G$220*(1+rvanilla)^0.5)/A10stdlife))</f>
        <v>n/a</v>
      </c>
      <c r="L195" s="155" t="str">
        <f>IF(A10stdlife="n/a","n/a",IF(L$3&gt;(A10stdlife+$E195),(Input!$G$220*(1+rvanilla)^0.5)-SUM($G195:K195),(Input!$G$220*(1+rvanilla)^0.5)/A10stdlife))</f>
        <v>n/a</v>
      </c>
      <c r="M195" s="155" t="str">
        <f>IF(A10stdlife="n/a","n/a",IF(M$3&gt;(A10stdlife+$E195),(Input!$G$220*(1+rvanilla)^0.5)-SUM($G195:L195),(Input!$G$220*(1+rvanilla)^0.5)/A10stdlife))</f>
        <v>n/a</v>
      </c>
      <c r="N195" s="155" t="str">
        <f>IF(A10stdlife="n/a","n/a",IF(N$3&gt;(A10stdlife+$E195),(Input!$G$220*(1+rvanilla)^0.5)-SUM($G195:M195),(Input!$G$220*(1+rvanilla)^0.5)/A10stdlife))</f>
        <v>n/a</v>
      </c>
      <c r="O195" s="155" t="str">
        <f>IF(A10stdlife="n/a","n/a",IF(O$3&gt;(A10stdlife+$E195),(Input!$G$220*(1+rvanilla)^0.5)-SUM($G195:N195),(Input!$G$220*(1+rvanilla)^0.5)/A10stdlife))</f>
        <v>n/a</v>
      </c>
      <c r="P195" s="155" t="str">
        <f>IF(A10stdlife="n/a","n/a",IF(P$3&gt;(A10stdlife+$E195),(Input!$G$220*(1+rvanilla)^0.5)-SUM($G195:O195),(Input!$G$220*(1+rvanilla)^0.5)/A10stdlife))</f>
        <v>n/a</v>
      </c>
      <c r="Q195" s="155" t="str">
        <f>IF(A10stdlife="n/a","n/a",IF(Q$3&gt;(A10stdlife+$E195),(Input!$G$220*(1+rvanilla)^0.5)-SUM($G195:P195),(Input!$G$220*(1+rvanilla)^0.5)/A10stdlife))</f>
        <v>n/a</v>
      </c>
      <c r="R195" s="155" t="str">
        <f>IF(A10stdlife="n/a","n/a",IF(R$3&gt;(A10stdlife+$E195),(Input!$G$220*(1+rvanilla)^0.5)-SUM($G195:Q195),(Input!$G$220*(1+rvanilla)^0.5)/A10stdlife))</f>
        <v>n/a</v>
      </c>
      <c r="S195" s="155" t="str">
        <f>IF(A10stdlife="n/a","n/a",IF(S$3&gt;(A10stdlife+$E195),(Input!$G$220*(1+rvanilla)^0.5)-SUM($G195:R195),(Input!$G$220*(1+rvanilla)^0.5)/A10stdlife))</f>
        <v>n/a</v>
      </c>
      <c r="T195" s="155" t="str">
        <f>IF(A10stdlife="n/a","n/a",IF(T$3&gt;(A10stdlife+$E195),(Input!$G$220*(1+rvanilla)^0.5)-SUM($G195:S195),(Input!$G$220*(1+rvanilla)^0.5)/A10stdlife))</f>
        <v>n/a</v>
      </c>
      <c r="U195" s="155" t="str">
        <f>IF(A10stdlife="n/a","n/a",IF(U$3&gt;(A10stdlife+$E195),(Input!$G$220*(1+rvanilla)^0.5)-SUM($G195:T195),(Input!$G$220*(1+rvanilla)^0.5)/A10stdlife))</f>
        <v>n/a</v>
      </c>
      <c r="V195" s="155" t="str">
        <f>IF(A10stdlife="n/a","n/a",IF(V$3&gt;(A10stdlife+$E195),(Input!$G$220*(1+rvanilla)^0.5)-SUM($G195:U195),(Input!$G$220*(1+rvanilla)^0.5)/A10stdlife))</f>
        <v>n/a</v>
      </c>
      <c r="W195" s="155" t="str">
        <f>IF(A10stdlife="n/a","n/a",IF(W$3&gt;(A10stdlife+$E195),(Input!$G$220*(1+rvanilla)^0.5)-SUM($G195:V195),(Input!$G$220*(1+rvanilla)^0.5)/A10stdlife))</f>
        <v>n/a</v>
      </c>
      <c r="X195" s="155" t="str">
        <f>IF(A10stdlife="n/a","n/a",IF(X$3&gt;(A10stdlife+$E195),(Input!$G$220*(1+rvanilla)^0.5)-SUM($G195:W195),(Input!$G$220*(1+rvanilla)^0.5)/A10stdlife))</f>
        <v>n/a</v>
      </c>
      <c r="Y195" s="155" t="str">
        <f>IF(A10stdlife="n/a","n/a",IF(Y$3&gt;(A10stdlife+$E195),(Input!$G$220*(1+rvanilla)^0.5)-SUM($G195:X195),(Input!$G$220*(1+rvanilla)^0.5)/A10stdlife))</f>
        <v>n/a</v>
      </c>
      <c r="Z195" s="155" t="str">
        <f>IF(A10stdlife="n/a","n/a",IF(Z$3&gt;(A10stdlife+$E195),(Input!$G$220*(1+rvanilla)^0.5)-SUM($G195:Y195),(Input!$G$220*(1+rvanilla)^0.5)/A10stdlife))</f>
        <v>n/a</v>
      </c>
      <c r="AA195" s="155" t="str">
        <f>IF(A10stdlife="n/a","n/a",IF(AA$3&gt;(A10stdlife+$E195),(Input!$G$220*(1+rvanilla)^0.5)-SUM($G195:Z195),(Input!$G$220*(1+rvanilla)^0.5)/A10stdlife))</f>
        <v>n/a</v>
      </c>
      <c r="AB195" s="155" t="str">
        <f>IF(A10stdlife="n/a","n/a",IF(AB$3&gt;(A10stdlife+$E195),(Input!$G$220*(1+rvanilla)^0.5)-SUM($G195:AA195),(Input!$G$220*(1+rvanilla)^0.5)/A10stdlife))</f>
        <v>n/a</v>
      </c>
      <c r="AC195" s="155" t="str">
        <f>IF(A10stdlife="n/a","n/a",IF(AC$3&gt;(A10stdlife+$E195),(Input!$G$220*(1+rvanilla)^0.5)-SUM($G195:AB195),(Input!$G$220*(1+rvanilla)^0.5)/A10stdlife))</f>
        <v>n/a</v>
      </c>
      <c r="AD195" s="155" t="str">
        <f>IF(A10stdlife="n/a","n/a",IF(AD$3&gt;(A10stdlife+$E195),(Input!$G$220*(1+rvanilla)^0.5)-SUM($G195:AC195),(Input!$G$220*(1+rvanilla)^0.5)/A10stdlife))</f>
        <v>n/a</v>
      </c>
      <c r="AE195" s="155" t="str">
        <f>IF(A10stdlife="n/a","n/a",IF(AE$3&gt;(A10stdlife+$E195),(Input!$G$220*(1+rvanilla)^0.5)-SUM($G195:AD195),(Input!$G$220*(1+rvanilla)^0.5)/A10stdlife))</f>
        <v>n/a</v>
      </c>
      <c r="AF195" s="155" t="str">
        <f>IF(A10stdlife="n/a","n/a",IF(AF$3&gt;(A10stdlife+$E195),(Input!$G$220*(1+rvanilla)^0.5)-SUM($G195:AE195),(Input!$G$220*(1+rvanilla)^0.5)/A10stdlife))</f>
        <v>n/a</v>
      </c>
      <c r="AG195" s="155" t="str">
        <f>IF(A10stdlife="n/a","n/a",IF(AG$3&gt;(A10stdlife+$E195),(Input!$G$220*(1+rvanilla)^0.5)-SUM($G195:AF195),(Input!$G$220*(1+rvanilla)^0.5)/A10stdlife))</f>
        <v>n/a</v>
      </c>
      <c r="AH195" s="155" t="str">
        <f>IF(A10stdlife="n/a","n/a",IF(AH$3&gt;(A10stdlife+$E195),(Input!$G$220*(1+rvanilla)^0.5)-SUM($G195:AG195),(Input!$G$220*(1+rvanilla)^0.5)/A10stdlife))</f>
        <v>n/a</v>
      </c>
      <c r="AI195" s="155" t="str">
        <f>IF(A10stdlife="n/a","n/a",IF(AI$3&gt;(A10stdlife+$E195),(Input!$G$220*(1+rvanilla)^0.5)-SUM($G195:AH195),(Input!$G$220*(1+rvanilla)^0.5)/A10stdlife))</f>
        <v>n/a</v>
      </c>
      <c r="AJ195" s="155" t="str">
        <f>IF(A10stdlife="n/a","n/a",IF(AJ$3&gt;(A10stdlife+$E195),(Input!$G$220*(1+rvanilla)^0.5)-SUM($G195:AI195),(Input!$G$220*(1+rvanilla)^0.5)/A10stdlife))</f>
        <v>n/a</v>
      </c>
      <c r="AK195" s="155" t="str">
        <f>IF(A10stdlife="n/a","n/a",IF(AK$3&gt;(A10stdlife+$E195),(Input!$G$220*(1+rvanilla)^0.5)-SUM($G195:AJ195),(Input!$G$220*(1+rvanilla)^0.5)/A10stdlife))</f>
        <v>n/a</v>
      </c>
      <c r="AL195" s="155" t="str">
        <f>IF(A10stdlife="n/a","n/a",IF(AL$3&gt;(A10stdlife+$E195),(Input!$G$220*(1+rvanilla)^0.5)-SUM($G195:AK195),(Input!$G$220*(1+rvanilla)^0.5)/A10stdlife))</f>
        <v>n/a</v>
      </c>
      <c r="AM195" s="155" t="str">
        <f>IF(A10stdlife="n/a","n/a",IF(AM$3&gt;(A10stdlife+$E195),(Input!$G$220*(1+rvanilla)^0.5)-SUM($G195:AL195),(Input!$G$220*(1+rvanilla)^0.5)/A10stdlife))</f>
        <v>n/a</v>
      </c>
      <c r="AN195" s="155" t="str">
        <f>IF(A10stdlife="n/a","n/a",IF(AN$3&gt;(A10stdlife+$E195),(Input!$G$220*(1+rvanilla)^0.5)-SUM($G195:AM195),(Input!$G$220*(1+rvanilla)^0.5)/A10stdlife))</f>
        <v>n/a</v>
      </c>
      <c r="AO195" s="155" t="str">
        <f>IF(A10stdlife="n/a","n/a",IF(AO$3&gt;(A10stdlife+$E195),(Input!$G$220*(1+rvanilla)^0.5)-SUM($G195:AN195),(Input!$G$220*(1+rvanilla)^0.5)/A10stdlife))</f>
        <v>n/a</v>
      </c>
      <c r="AP195" s="155" t="str">
        <f>IF(A10stdlife="n/a","n/a",IF(AP$3&gt;(A10stdlife+$E195),(Input!$G$220*(1+rvanilla)^0.5)-SUM($G195:AO195),(Input!$G$220*(1+rvanilla)^0.5)/A10stdlife))</f>
        <v>n/a</v>
      </c>
      <c r="AQ195" s="155" t="str">
        <f>IF(A10stdlife="n/a","n/a",IF(AQ$3&gt;(A10stdlife+$E195),(Input!$G$220*(1+rvanilla)^0.5)-SUM($G195:AP195),(Input!$G$220*(1+rvanilla)^0.5)/A10stdlife))</f>
        <v>n/a</v>
      </c>
      <c r="AR195" s="155" t="str">
        <f>IF(A10stdlife="n/a","n/a",IF(AR$3&gt;(A10stdlife+$E195),(Input!$G$220*(1+rvanilla)^0.5)-SUM($G195:AQ195),(Input!$G$220*(1+rvanilla)^0.5)/A10stdlife))</f>
        <v>n/a</v>
      </c>
      <c r="AS195" s="155" t="str">
        <f>IF(A10stdlife="n/a","n/a",IF(AS$3&gt;(A10stdlife+$E195),(Input!$G$220*(1+rvanilla)^0.5)-SUM($G195:AR195),(Input!$G$220*(1+rvanilla)^0.5)/A10stdlife))</f>
        <v>n/a</v>
      </c>
      <c r="AT195" s="155" t="str">
        <f>IF(A10stdlife="n/a","n/a",IF(AT$3&gt;(A10stdlife+$E195),(Input!$G$220*(1+rvanilla)^0.5)-SUM($G195:AS195),(Input!$G$220*(1+rvanilla)^0.5)/A10stdlife))</f>
        <v>n/a</v>
      </c>
      <c r="AU195" s="155" t="str">
        <f>IF(A10stdlife="n/a","n/a",IF(AU$3&gt;(A10stdlife+$E195),(Input!$G$220*(1+rvanilla)^0.5)-SUM($G195:AT195),(Input!$G$220*(1+rvanilla)^0.5)/A10stdlife))</f>
        <v>n/a</v>
      </c>
      <c r="AV195" s="155" t="str">
        <f>IF(A10stdlife="n/a","n/a",IF(AV$3&gt;(A10stdlife+$E195),(Input!$G$220*(1+rvanilla)^0.5)-SUM($G195:AU195),(Input!$G$220*(1+rvanilla)^0.5)/A10stdlife))</f>
        <v>n/a</v>
      </c>
      <c r="AW195" s="155" t="str">
        <f>IF(A10stdlife="n/a","n/a",IF(AW$3&gt;(A10stdlife+$E195),(Input!$G$220*(1+rvanilla)^0.5)-SUM($G195:AV195),(Input!$G$220*(1+rvanilla)^0.5)/A10stdlife))</f>
        <v>n/a</v>
      </c>
      <c r="AX195" s="155" t="str">
        <f>IF(A10stdlife="n/a","n/a",IF(AX$3&gt;(A10stdlife+$E195),(Input!$G$220*(1+rvanilla)^0.5)-SUM($G195:AW195),(Input!$G$220*(1+rvanilla)^0.5)/A10stdlife))</f>
        <v>n/a</v>
      </c>
      <c r="AY195" s="155" t="str">
        <f>IF(A10stdlife="n/a","n/a",IF(AY$3&gt;(A10stdlife+$E195),(Input!$G$220*(1+rvanilla)^0.5)-SUM($G195:AX195),(Input!$G$220*(1+rvanilla)^0.5)/A10stdlife))</f>
        <v>n/a</v>
      </c>
      <c r="AZ195" s="155" t="str">
        <f>IF(A10stdlife="n/a","n/a",IF(AZ$3&gt;(A10stdlife+$E195),(Input!$G$220*(1+rvanilla)^0.5)-SUM($G195:AY195),(Input!$G$220*(1+rvanilla)^0.5)/A10stdlife))</f>
        <v>n/a</v>
      </c>
      <c r="BA195" s="155" t="str">
        <f>IF(A10stdlife="n/a","n/a",IF(BA$3&gt;(A10stdlife+$E195),(Input!$G$220*(1+rvanilla)^0.5)-SUM($G195:AZ195),(Input!$G$220*(1+rvanilla)^0.5)/A10stdlife))</f>
        <v>n/a</v>
      </c>
      <c r="BB195" s="155" t="str">
        <f>IF(A10stdlife="n/a","n/a",IF(BB$3&gt;(A10stdlife+$E195),(Input!$G$220*(1+rvanilla)^0.5)-SUM($G195:BA195),(Input!$G$220*(1+rvanilla)^0.5)/A10stdlife))</f>
        <v>n/a</v>
      </c>
      <c r="BC195" s="155" t="str">
        <f>IF(A10stdlife="n/a","n/a",IF(BC$3&gt;(A10stdlife+$E195),(Input!$G$220*(1+rvanilla)^0.5)-SUM($G195:BB195),(Input!$G$220*(1+rvanilla)^0.5)/A10stdlife))</f>
        <v>n/a</v>
      </c>
      <c r="BD195" s="155" t="str">
        <f>IF(A10stdlife="n/a","n/a",IF(BD$3&gt;(A10stdlife+$E195),(Input!$G$220*(1+rvanilla)^0.5)-SUM($G195:BC195),(Input!$G$220*(1+rvanilla)^0.5)/A10stdlife))</f>
        <v>n/a</v>
      </c>
      <c r="BE195" s="155" t="str">
        <f>IF(A10stdlife="n/a","n/a",IF(BE$3&gt;(A10stdlife+$E195),(Input!$G$220*(1+rvanilla)^0.5)-SUM($G195:BD195),(Input!$G$220*(1+rvanilla)^0.5)/A10stdlife))</f>
        <v>n/a</v>
      </c>
      <c r="BF195" s="155" t="str">
        <f>IF(A10stdlife="n/a","n/a",IF(BF$3&gt;(A10stdlife+$E195),(Input!$G$220*(1+rvanilla)^0.5)-SUM($G195:BE195),(Input!$G$220*(1+rvanilla)^0.5)/A10stdlife))</f>
        <v>n/a</v>
      </c>
      <c r="BG195" s="155" t="str">
        <f>IF(A10stdlife="n/a","n/a",IF(BG$3&gt;(A10stdlife+$E195),(Input!$G$220*(1+rvanilla)^0.5)-SUM($G195:BF195),(Input!$G$220*(1+rvanilla)^0.5)/A10stdlife))</f>
        <v>n/a</v>
      </c>
      <c r="BH195" s="155" t="str">
        <f>IF(A10stdlife="n/a","n/a",IF(BH$3&gt;(A10stdlife+$E195),(Input!$G$220*(1+rvanilla)^0.5)-SUM($G195:BG195),(Input!$G$220*(1+rvanilla)^0.5)/A10stdlife))</f>
        <v>n/a</v>
      </c>
      <c r="BI195" s="155" t="str">
        <f>IF(A10stdlife="n/a","n/a",IF(BI$3&gt;(A10stdlife+$E195),(Input!$G$220*(1+rvanilla)^0.5)-SUM($G195:BH195),(Input!$G$220*(1+rvanilla)^0.5)/A10stdlife))</f>
        <v>n/a</v>
      </c>
      <c r="BJ195" s="14"/>
      <c r="BK195" s="14"/>
      <c r="BL195" s="14"/>
      <c r="BM195" s="14"/>
      <c r="BN195" s="14"/>
      <c r="BO195" s="14"/>
      <c r="BP195" s="14"/>
      <c r="BQ195" s="14"/>
      <c r="BR195" s="14"/>
      <c r="BS195" s="14"/>
      <c r="BT195" s="14"/>
      <c r="BU195" s="14"/>
      <c r="BV195" s="14"/>
      <c r="BW195" s="14"/>
      <c r="BX195" s="14"/>
      <c r="BY195" s="14"/>
      <c r="BZ195" s="14"/>
      <c r="CA195" s="410"/>
      <c r="CB195" s="410"/>
      <c r="CC195" s="410"/>
      <c r="CD195" s="410"/>
      <c r="CE195" s="410"/>
      <c r="CF195" s="410"/>
      <c r="CG195" s="410"/>
      <c r="CH195" s="410"/>
      <c r="CI195" s="410"/>
      <c r="CJ195" s="410"/>
      <c r="CK195" s="410"/>
      <c r="CL195" s="410"/>
      <c r="CM195" s="410"/>
      <c r="CN195" s="410"/>
      <c r="CO195" s="410"/>
      <c r="CP195" s="410"/>
      <c r="CQ195" s="410"/>
      <c r="CR195" s="410"/>
      <c r="CS195" s="410"/>
      <c r="CT195" s="410"/>
      <c r="CU195" s="410"/>
      <c r="CV195" s="410"/>
      <c r="CW195" s="410"/>
      <c r="CX195" s="410"/>
      <c r="CY195" s="410"/>
      <c r="CZ195" s="410"/>
      <c r="DA195" s="410"/>
      <c r="DB195" s="410"/>
      <c r="DC195" s="410"/>
      <c r="DD195" s="410"/>
      <c r="DE195" s="410"/>
      <c r="DF195" s="410"/>
      <c r="DG195" s="410"/>
      <c r="DH195" s="410"/>
      <c r="DI195" s="410"/>
      <c r="DJ195" s="410"/>
      <c r="DK195" s="410"/>
      <c r="DL195" s="410"/>
      <c r="DM195" s="410"/>
      <c r="DN195" s="410"/>
      <c r="DO195" s="410"/>
      <c r="DP195" s="410"/>
      <c r="DQ195" s="410"/>
      <c r="DR195" s="410"/>
      <c r="DS195" s="410"/>
      <c r="DT195" s="410"/>
      <c r="DU195" s="410"/>
      <c r="DV195" s="410"/>
      <c r="DW195" s="410"/>
      <c r="DX195" s="410"/>
      <c r="DY195" s="410"/>
      <c r="DZ195" s="410"/>
      <c r="EA195" s="410"/>
      <c r="EB195" s="410"/>
      <c r="EC195" s="410"/>
      <c r="ED195" s="410"/>
      <c r="EE195" s="410"/>
      <c r="EF195" s="410"/>
      <c r="EG195" s="410"/>
      <c r="EH195" s="410"/>
      <c r="EI195" s="410"/>
      <c r="EJ195" s="410"/>
      <c r="EK195" s="410"/>
      <c r="EL195" s="410"/>
      <c r="EM195" s="410"/>
      <c r="EN195" s="410"/>
      <c r="EO195" s="410"/>
      <c r="EP195" s="410"/>
      <c r="EQ195" s="410"/>
      <c r="ER195" s="410"/>
      <c r="ES195" s="410"/>
      <c r="ET195" s="410"/>
      <c r="EU195" s="410"/>
      <c r="EV195" s="410"/>
      <c r="EW195" s="410"/>
      <c r="EX195" s="410"/>
      <c r="EY195" s="410"/>
      <c r="EZ195" s="410"/>
      <c r="FA195" s="410"/>
      <c r="FB195" s="410"/>
      <c r="FC195" s="410"/>
      <c r="FD195" s="410"/>
      <c r="FE195" s="410"/>
      <c r="FF195" s="410"/>
      <c r="FG195" s="410"/>
      <c r="FH195" s="410"/>
      <c r="FI195" s="410"/>
      <c r="FJ195" s="410"/>
      <c r="FK195" s="410"/>
      <c r="FL195" s="410"/>
      <c r="FM195" s="410"/>
      <c r="FN195" s="410"/>
      <c r="FO195" s="410"/>
      <c r="FP195" s="410"/>
      <c r="FQ195" s="410"/>
      <c r="FR195" s="410"/>
      <c r="FS195" s="410"/>
      <c r="FT195" s="410"/>
      <c r="FU195" s="410"/>
      <c r="FV195" s="410"/>
      <c r="FW195" s="410"/>
      <c r="FX195" s="410"/>
      <c r="FY195" s="410"/>
      <c r="FZ195" s="410"/>
      <c r="GA195" s="410"/>
      <c r="GB195" s="410"/>
      <c r="GC195" s="410"/>
      <c r="GD195" s="410"/>
      <c r="GE195" s="410"/>
      <c r="GF195" s="410"/>
      <c r="GG195" s="410"/>
      <c r="GH195" s="410"/>
      <c r="GI195" s="410"/>
      <c r="GJ195" s="410"/>
      <c r="GK195" s="410"/>
      <c r="GL195" s="410"/>
      <c r="GM195" s="410"/>
      <c r="GN195" s="410"/>
      <c r="GO195" s="410"/>
      <c r="GP195" s="410"/>
      <c r="GQ195" s="410"/>
      <c r="GR195" s="410"/>
      <c r="GS195" s="410"/>
      <c r="GT195" s="410"/>
      <c r="GU195" s="410"/>
      <c r="GV195" s="410"/>
      <c r="GW195" s="410"/>
      <c r="GX195" s="410"/>
      <c r="GY195" s="410"/>
      <c r="GZ195" s="410"/>
      <c r="HA195" s="410"/>
      <c r="HB195" s="410"/>
      <c r="HC195" s="410"/>
      <c r="HD195" s="410"/>
      <c r="HE195" s="410"/>
      <c r="HF195" s="410"/>
      <c r="HG195" s="410"/>
      <c r="HH195" s="410"/>
      <c r="HI195" s="410"/>
      <c r="HJ195" s="410"/>
      <c r="HK195" s="410"/>
      <c r="HL195" s="410"/>
      <c r="HM195" s="410"/>
      <c r="HN195" s="410"/>
      <c r="HO195" s="410"/>
      <c r="HP195" s="410"/>
      <c r="HQ195" s="410"/>
      <c r="HR195" s="410"/>
      <c r="HS195" s="410"/>
      <c r="HT195" s="410"/>
      <c r="HU195" s="410"/>
      <c r="HV195" s="410"/>
      <c r="HW195" s="410"/>
      <c r="HX195" s="410"/>
      <c r="HY195" s="410"/>
      <c r="HZ195" s="410"/>
      <c r="IA195" s="410"/>
      <c r="IB195" s="410"/>
      <c r="IC195" s="410"/>
      <c r="ID195" s="410"/>
      <c r="IE195" s="410"/>
      <c r="IF195" s="410"/>
      <c r="IG195" s="410"/>
      <c r="IH195" s="410"/>
      <c r="II195" s="410"/>
      <c r="IJ195" s="410"/>
      <c r="IK195" s="410"/>
      <c r="IL195" s="410"/>
      <c r="IM195" s="410"/>
      <c r="IN195" s="410"/>
      <c r="IO195" s="410"/>
      <c r="IP195" s="410"/>
      <c r="IQ195" s="410"/>
      <c r="IR195" s="410"/>
      <c r="IS195" s="410"/>
      <c r="IT195" s="410"/>
      <c r="IU195" s="410"/>
      <c r="IV195" s="410"/>
    </row>
    <row r="196" spans="1:256" s="2" customFormat="1" ht="12.75" hidden="1" customHeight="1" outlineLevel="2">
      <c r="A196" s="14"/>
      <c r="B196" s="14"/>
      <c r="C196" s="27"/>
      <c r="D196" s="413"/>
      <c r="E196" s="261">
        <v>2</v>
      </c>
      <c r="F196" s="372"/>
      <c r="G196" s="269"/>
      <c r="H196" s="270"/>
      <c r="I196" s="155" t="str">
        <f>IF(A10stdlife="n/a","n/a",IF(I$3&gt;(A10stdlife+$E196),(Input!$H$220*(1+rvanilla)^0.5)-SUM($H196:H196),(Input!$H$220*(1+rvanilla)^0.5)/A10stdlife))</f>
        <v>n/a</v>
      </c>
      <c r="J196" s="155" t="str">
        <f>IF(A10stdlife="n/a","n/a",IF(J$3&gt;(A10stdlife+$E196),(Input!$H$220*(1+rvanilla)^0.5)-SUM($H196:I196),(Input!$H$220*(1+rvanilla)^0.5)/A10stdlife))</f>
        <v>n/a</v>
      </c>
      <c r="K196" s="155" t="str">
        <f>IF(A10stdlife="n/a","n/a",IF(K$3&gt;(A10stdlife+$E196),(Input!$H$220*(1+rvanilla)^0.5)-SUM($H196:J196),(Input!$H$220*(1+rvanilla)^0.5)/A10stdlife))</f>
        <v>n/a</v>
      </c>
      <c r="L196" s="155" t="str">
        <f>IF(A10stdlife="n/a","n/a",IF(L$3&gt;(A10stdlife+$E196),(Input!$H$220*(1+rvanilla)^0.5)-SUM($H196:K196),(Input!$H$220*(1+rvanilla)^0.5)/A10stdlife))</f>
        <v>n/a</v>
      </c>
      <c r="M196" s="155" t="str">
        <f>IF(A10stdlife="n/a","n/a",IF(M$3&gt;(A10stdlife+$E196),(Input!$H$220*(1+rvanilla)^0.5)-SUM($H196:L196),(Input!$H$220*(1+rvanilla)^0.5)/A10stdlife))</f>
        <v>n/a</v>
      </c>
      <c r="N196" s="155" t="str">
        <f>IF(A10stdlife="n/a","n/a",IF(N$3&gt;(A10stdlife+$E196),(Input!$H$220*(1+rvanilla)^0.5)-SUM($H196:M196),(Input!$H$220*(1+rvanilla)^0.5)/A10stdlife))</f>
        <v>n/a</v>
      </c>
      <c r="O196" s="155" t="str">
        <f>IF(A10stdlife="n/a","n/a",IF(O$3&gt;(A10stdlife+$E196),(Input!$H$220*(1+rvanilla)^0.5)-SUM($H196:N196),(Input!$H$220*(1+rvanilla)^0.5)/A10stdlife))</f>
        <v>n/a</v>
      </c>
      <c r="P196" s="155" t="str">
        <f>IF(A10stdlife="n/a","n/a",IF(P$3&gt;(A10stdlife+$E196),(Input!$H$220*(1+rvanilla)^0.5)-SUM($H196:O196),(Input!$H$220*(1+rvanilla)^0.5)/A10stdlife))</f>
        <v>n/a</v>
      </c>
      <c r="Q196" s="155" t="str">
        <f>IF(A10stdlife="n/a","n/a",IF(Q$3&gt;(A10stdlife+$E196),(Input!$H$220*(1+rvanilla)^0.5)-SUM($H196:P196),(Input!$H$220*(1+rvanilla)^0.5)/A10stdlife))</f>
        <v>n/a</v>
      </c>
      <c r="R196" s="155" t="str">
        <f>IF(A10stdlife="n/a","n/a",IF(R$3&gt;(A10stdlife+$E196),(Input!$H$220*(1+rvanilla)^0.5)-SUM($H196:Q196),(Input!$H$220*(1+rvanilla)^0.5)/A10stdlife))</f>
        <v>n/a</v>
      </c>
      <c r="S196" s="155" t="str">
        <f>IF(A10stdlife="n/a","n/a",IF(S$3&gt;(A10stdlife+$E196),(Input!$H$220*(1+rvanilla)^0.5)-SUM($H196:R196),(Input!$H$220*(1+rvanilla)^0.5)/A10stdlife))</f>
        <v>n/a</v>
      </c>
      <c r="T196" s="155" t="str">
        <f>IF(A10stdlife="n/a","n/a",IF(T$3&gt;(A10stdlife+$E196),(Input!$H$220*(1+rvanilla)^0.5)-SUM($H196:S196),(Input!$H$220*(1+rvanilla)^0.5)/A10stdlife))</f>
        <v>n/a</v>
      </c>
      <c r="U196" s="155" t="str">
        <f>IF(A10stdlife="n/a","n/a",IF(U$3&gt;(A10stdlife+$E196),(Input!$H$220*(1+rvanilla)^0.5)-SUM($H196:T196),(Input!$H$220*(1+rvanilla)^0.5)/A10stdlife))</f>
        <v>n/a</v>
      </c>
      <c r="V196" s="155" t="str">
        <f>IF(A10stdlife="n/a","n/a",IF(V$3&gt;(A10stdlife+$E196),(Input!$H$220*(1+rvanilla)^0.5)-SUM($H196:U196),(Input!$H$220*(1+rvanilla)^0.5)/A10stdlife))</f>
        <v>n/a</v>
      </c>
      <c r="W196" s="155" t="str">
        <f>IF(A10stdlife="n/a","n/a",IF(W$3&gt;(A10stdlife+$E196),(Input!$H$220*(1+rvanilla)^0.5)-SUM($H196:V196),(Input!$H$220*(1+rvanilla)^0.5)/A10stdlife))</f>
        <v>n/a</v>
      </c>
      <c r="X196" s="155" t="str">
        <f>IF(A10stdlife="n/a","n/a",IF(X$3&gt;(A10stdlife+$E196),(Input!$H$220*(1+rvanilla)^0.5)-SUM($H196:W196),(Input!$H$220*(1+rvanilla)^0.5)/A10stdlife))</f>
        <v>n/a</v>
      </c>
      <c r="Y196" s="155" t="str">
        <f>IF(A10stdlife="n/a","n/a",IF(Y$3&gt;(A10stdlife+$E196),(Input!$H$220*(1+rvanilla)^0.5)-SUM($H196:X196),(Input!$H$220*(1+rvanilla)^0.5)/A10stdlife))</f>
        <v>n/a</v>
      </c>
      <c r="Z196" s="155" t="str">
        <f>IF(A10stdlife="n/a","n/a",IF(Z$3&gt;(A10stdlife+$E196),(Input!$H$220*(1+rvanilla)^0.5)-SUM($H196:Y196),(Input!$H$220*(1+rvanilla)^0.5)/A10stdlife))</f>
        <v>n/a</v>
      </c>
      <c r="AA196" s="155" t="str">
        <f>IF(A10stdlife="n/a","n/a",IF(AA$3&gt;(A10stdlife+$E196),(Input!$H$220*(1+rvanilla)^0.5)-SUM($H196:Z196),(Input!$H$220*(1+rvanilla)^0.5)/A10stdlife))</f>
        <v>n/a</v>
      </c>
      <c r="AB196" s="155" t="str">
        <f>IF(A10stdlife="n/a","n/a",IF(AB$3&gt;(A10stdlife+$E196),(Input!$H$220*(1+rvanilla)^0.5)-SUM($H196:AA196),(Input!$H$220*(1+rvanilla)^0.5)/A10stdlife))</f>
        <v>n/a</v>
      </c>
      <c r="AC196" s="155" t="str">
        <f>IF(A10stdlife="n/a","n/a",IF(AC$3&gt;(A10stdlife+$E196),(Input!$H$220*(1+rvanilla)^0.5)-SUM($H196:AB196),(Input!$H$220*(1+rvanilla)^0.5)/A10stdlife))</f>
        <v>n/a</v>
      </c>
      <c r="AD196" s="155" t="str">
        <f>IF(A10stdlife="n/a","n/a",IF(AD$3&gt;(A10stdlife+$E196),(Input!$H$220*(1+rvanilla)^0.5)-SUM($H196:AC196),(Input!$H$220*(1+rvanilla)^0.5)/A10stdlife))</f>
        <v>n/a</v>
      </c>
      <c r="AE196" s="155" t="str">
        <f>IF(A10stdlife="n/a","n/a",IF(AE$3&gt;(A10stdlife+$E196),(Input!$H$220*(1+rvanilla)^0.5)-SUM($H196:AD196),(Input!$H$220*(1+rvanilla)^0.5)/A10stdlife))</f>
        <v>n/a</v>
      </c>
      <c r="AF196" s="155" t="str">
        <f>IF(A10stdlife="n/a","n/a",IF(AF$3&gt;(A10stdlife+$E196),(Input!$H$220*(1+rvanilla)^0.5)-SUM($H196:AE196),(Input!$H$220*(1+rvanilla)^0.5)/A10stdlife))</f>
        <v>n/a</v>
      </c>
      <c r="AG196" s="155" t="str">
        <f>IF(A10stdlife="n/a","n/a",IF(AG$3&gt;(A10stdlife+$E196),(Input!$H$220*(1+rvanilla)^0.5)-SUM($H196:AF196),(Input!$H$220*(1+rvanilla)^0.5)/A10stdlife))</f>
        <v>n/a</v>
      </c>
      <c r="AH196" s="155" t="str">
        <f>IF(A10stdlife="n/a","n/a",IF(AH$3&gt;(A10stdlife+$E196),(Input!$H$220*(1+rvanilla)^0.5)-SUM($H196:AG196),(Input!$H$220*(1+rvanilla)^0.5)/A10stdlife))</f>
        <v>n/a</v>
      </c>
      <c r="AI196" s="155" t="str">
        <f>IF(A10stdlife="n/a","n/a",IF(AI$3&gt;(A10stdlife+$E196),(Input!$H$220*(1+rvanilla)^0.5)-SUM($H196:AH196),(Input!$H$220*(1+rvanilla)^0.5)/A10stdlife))</f>
        <v>n/a</v>
      </c>
      <c r="AJ196" s="155" t="str">
        <f>IF(A10stdlife="n/a","n/a",IF(AJ$3&gt;(A10stdlife+$E196),(Input!$H$220*(1+rvanilla)^0.5)-SUM($H196:AI196),(Input!$H$220*(1+rvanilla)^0.5)/A10stdlife))</f>
        <v>n/a</v>
      </c>
      <c r="AK196" s="155" t="str">
        <f>IF(A10stdlife="n/a","n/a",IF(AK$3&gt;(A10stdlife+$E196),(Input!$H$220*(1+rvanilla)^0.5)-SUM($H196:AJ196),(Input!$H$220*(1+rvanilla)^0.5)/A10stdlife))</f>
        <v>n/a</v>
      </c>
      <c r="AL196" s="155" t="str">
        <f>IF(A10stdlife="n/a","n/a",IF(AL$3&gt;(A10stdlife+$E196),(Input!$H$220*(1+rvanilla)^0.5)-SUM($H196:AK196),(Input!$H$220*(1+rvanilla)^0.5)/A10stdlife))</f>
        <v>n/a</v>
      </c>
      <c r="AM196" s="155" t="str">
        <f>IF(A10stdlife="n/a","n/a",IF(AM$3&gt;(A10stdlife+$E196),(Input!$H$220*(1+rvanilla)^0.5)-SUM($H196:AL196),(Input!$H$220*(1+rvanilla)^0.5)/A10stdlife))</f>
        <v>n/a</v>
      </c>
      <c r="AN196" s="155" t="str">
        <f>IF(A10stdlife="n/a","n/a",IF(AN$3&gt;(A10stdlife+$E196),(Input!$H$220*(1+rvanilla)^0.5)-SUM($H196:AM196),(Input!$H$220*(1+rvanilla)^0.5)/A10stdlife))</f>
        <v>n/a</v>
      </c>
      <c r="AO196" s="155" t="str">
        <f>IF(A10stdlife="n/a","n/a",IF(AO$3&gt;(A10stdlife+$E196),(Input!$H$220*(1+rvanilla)^0.5)-SUM($H196:AN196),(Input!$H$220*(1+rvanilla)^0.5)/A10stdlife))</f>
        <v>n/a</v>
      </c>
      <c r="AP196" s="155" t="str">
        <f>IF(A10stdlife="n/a","n/a",IF(AP$3&gt;(A10stdlife+$E196),(Input!$H$220*(1+rvanilla)^0.5)-SUM($H196:AO196),(Input!$H$220*(1+rvanilla)^0.5)/A10stdlife))</f>
        <v>n/a</v>
      </c>
      <c r="AQ196" s="155" t="str">
        <f>IF(A10stdlife="n/a","n/a",IF(AQ$3&gt;(A10stdlife+$E196),(Input!$H$220*(1+rvanilla)^0.5)-SUM($H196:AP196),(Input!$H$220*(1+rvanilla)^0.5)/A10stdlife))</f>
        <v>n/a</v>
      </c>
      <c r="AR196" s="155" t="str">
        <f>IF(A10stdlife="n/a","n/a",IF(AR$3&gt;(A10stdlife+$E196),(Input!$H$220*(1+rvanilla)^0.5)-SUM($H196:AQ196),(Input!$H$220*(1+rvanilla)^0.5)/A10stdlife))</f>
        <v>n/a</v>
      </c>
      <c r="AS196" s="155" t="str">
        <f>IF(A10stdlife="n/a","n/a",IF(AS$3&gt;(A10stdlife+$E196),(Input!$H$220*(1+rvanilla)^0.5)-SUM($H196:AR196),(Input!$H$220*(1+rvanilla)^0.5)/A10stdlife))</f>
        <v>n/a</v>
      </c>
      <c r="AT196" s="155" t="str">
        <f>IF(A10stdlife="n/a","n/a",IF(AT$3&gt;(A10stdlife+$E196),(Input!$H$220*(1+rvanilla)^0.5)-SUM($H196:AS196),(Input!$H$220*(1+rvanilla)^0.5)/A10stdlife))</f>
        <v>n/a</v>
      </c>
      <c r="AU196" s="155" t="str">
        <f>IF(A10stdlife="n/a","n/a",IF(AU$3&gt;(A10stdlife+$E196),(Input!$H$220*(1+rvanilla)^0.5)-SUM($H196:AT196),(Input!$H$220*(1+rvanilla)^0.5)/A10stdlife))</f>
        <v>n/a</v>
      </c>
      <c r="AV196" s="155" t="str">
        <f>IF(A10stdlife="n/a","n/a",IF(AV$3&gt;(A10stdlife+$E196),(Input!$H$220*(1+rvanilla)^0.5)-SUM($H196:AU196),(Input!$H$220*(1+rvanilla)^0.5)/A10stdlife))</f>
        <v>n/a</v>
      </c>
      <c r="AW196" s="155" t="str">
        <f>IF(A10stdlife="n/a","n/a",IF(AW$3&gt;(A10stdlife+$E196),(Input!$H$220*(1+rvanilla)^0.5)-SUM($H196:AV196),(Input!$H$220*(1+rvanilla)^0.5)/A10stdlife))</f>
        <v>n/a</v>
      </c>
      <c r="AX196" s="155" t="str">
        <f>IF(A10stdlife="n/a","n/a",IF(AX$3&gt;(A10stdlife+$E196),(Input!$H$220*(1+rvanilla)^0.5)-SUM($H196:AW196),(Input!$H$220*(1+rvanilla)^0.5)/A10stdlife))</f>
        <v>n/a</v>
      </c>
      <c r="AY196" s="155" t="str">
        <f>IF(A10stdlife="n/a","n/a",IF(AY$3&gt;(A10stdlife+$E196),(Input!$H$220*(1+rvanilla)^0.5)-SUM($H196:AX196),(Input!$H$220*(1+rvanilla)^0.5)/A10stdlife))</f>
        <v>n/a</v>
      </c>
      <c r="AZ196" s="155" t="str">
        <f>IF(A10stdlife="n/a","n/a",IF(AZ$3&gt;(A10stdlife+$E196),(Input!$H$220*(1+rvanilla)^0.5)-SUM($H196:AY196),(Input!$H$220*(1+rvanilla)^0.5)/A10stdlife))</f>
        <v>n/a</v>
      </c>
      <c r="BA196" s="155" t="str">
        <f>IF(A10stdlife="n/a","n/a",IF(BA$3&gt;(A10stdlife+$E196),(Input!$H$220*(1+rvanilla)^0.5)-SUM($H196:AZ196),(Input!$H$220*(1+rvanilla)^0.5)/A10stdlife))</f>
        <v>n/a</v>
      </c>
      <c r="BB196" s="155" t="str">
        <f>IF(A10stdlife="n/a","n/a",IF(BB$3&gt;(A10stdlife+$E196),(Input!$H$220*(1+rvanilla)^0.5)-SUM($H196:BA196),(Input!$H$220*(1+rvanilla)^0.5)/A10stdlife))</f>
        <v>n/a</v>
      </c>
      <c r="BC196" s="155" t="str">
        <f>IF(A10stdlife="n/a","n/a",IF(BC$3&gt;(A10stdlife+$E196),(Input!$H$220*(1+rvanilla)^0.5)-SUM($H196:BB196),(Input!$H$220*(1+rvanilla)^0.5)/A10stdlife))</f>
        <v>n/a</v>
      </c>
      <c r="BD196" s="155" t="str">
        <f>IF(A10stdlife="n/a","n/a",IF(BD$3&gt;(A10stdlife+$E196),(Input!$H$220*(1+rvanilla)^0.5)-SUM($H196:BC196),(Input!$H$220*(1+rvanilla)^0.5)/A10stdlife))</f>
        <v>n/a</v>
      </c>
      <c r="BE196" s="155" t="str">
        <f>IF(A10stdlife="n/a","n/a",IF(BE$3&gt;(A10stdlife+$E196),(Input!$H$220*(1+rvanilla)^0.5)-SUM($H196:BD196),(Input!$H$220*(1+rvanilla)^0.5)/A10stdlife))</f>
        <v>n/a</v>
      </c>
      <c r="BF196" s="155" t="str">
        <f>IF(A10stdlife="n/a","n/a",IF(BF$3&gt;(A10stdlife+$E196),(Input!$H$220*(1+rvanilla)^0.5)-SUM($H196:BE196),(Input!$H$220*(1+rvanilla)^0.5)/A10stdlife))</f>
        <v>n/a</v>
      </c>
      <c r="BG196" s="155" t="str">
        <f>IF(A10stdlife="n/a","n/a",IF(BG$3&gt;(A10stdlife+$E196),(Input!$H$220*(1+rvanilla)^0.5)-SUM($H196:BF196),(Input!$H$220*(1+rvanilla)^0.5)/A10stdlife))</f>
        <v>n/a</v>
      </c>
      <c r="BH196" s="155" t="str">
        <f>IF(A10stdlife="n/a","n/a",IF(BH$3&gt;(A10stdlife+$E196),(Input!$H$220*(1+rvanilla)^0.5)-SUM($H196:BG196),(Input!$H$220*(1+rvanilla)^0.5)/A10stdlife))</f>
        <v>n/a</v>
      </c>
      <c r="BI196" s="155" t="str">
        <f>IF(A10stdlife="n/a","n/a",IF(BI$3&gt;(A10stdlife+$E196),(Input!$H$220*(1+rvanilla)^0.5)-SUM($H196:BH196),(Input!$H$220*(1+rvanilla)^0.5)/A10stdlife))</f>
        <v>n/a</v>
      </c>
      <c r="BJ196" s="14"/>
      <c r="BK196" s="14"/>
      <c r="BL196" s="14"/>
      <c r="BM196" s="14"/>
      <c r="BN196" s="14"/>
      <c r="BO196" s="14"/>
      <c r="BP196" s="14"/>
      <c r="BQ196" s="14"/>
      <c r="BR196" s="14"/>
      <c r="BS196" s="14"/>
      <c r="BT196" s="14"/>
      <c r="BU196" s="14"/>
      <c r="BV196" s="14"/>
      <c r="BW196" s="14"/>
      <c r="BX196" s="14"/>
      <c r="BY196" s="14"/>
      <c r="BZ196" s="14"/>
      <c r="CA196" s="410"/>
      <c r="CB196" s="410"/>
      <c r="CC196" s="410"/>
      <c r="CD196" s="410"/>
      <c r="CE196" s="410"/>
      <c r="CF196" s="410"/>
      <c r="CG196" s="410"/>
      <c r="CH196" s="410"/>
      <c r="CI196" s="410"/>
      <c r="CJ196" s="410"/>
      <c r="CK196" s="410"/>
      <c r="CL196" s="410"/>
      <c r="CM196" s="410"/>
      <c r="CN196" s="410"/>
      <c r="CO196" s="410"/>
      <c r="CP196" s="410"/>
      <c r="CQ196" s="410"/>
      <c r="CR196" s="410"/>
      <c r="CS196" s="410"/>
      <c r="CT196" s="410"/>
      <c r="CU196" s="410"/>
      <c r="CV196" s="410"/>
      <c r="CW196" s="410"/>
      <c r="CX196" s="410"/>
      <c r="CY196" s="410"/>
      <c r="CZ196" s="410"/>
      <c r="DA196" s="410"/>
      <c r="DB196" s="410"/>
      <c r="DC196" s="410"/>
      <c r="DD196" s="410"/>
      <c r="DE196" s="410"/>
      <c r="DF196" s="410"/>
      <c r="DG196" s="410"/>
      <c r="DH196" s="410"/>
      <c r="DI196" s="410"/>
      <c r="DJ196" s="410"/>
      <c r="DK196" s="410"/>
      <c r="DL196" s="410"/>
      <c r="DM196" s="410"/>
      <c r="DN196" s="410"/>
      <c r="DO196" s="410"/>
      <c r="DP196" s="410"/>
      <c r="DQ196" s="410"/>
      <c r="DR196" s="410"/>
      <c r="DS196" s="410"/>
      <c r="DT196" s="410"/>
      <c r="DU196" s="410"/>
      <c r="DV196" s="410"/>
      <c r="DW196" s="410"/>
      <c r="DX196" s="410"/>
      <c r="DY196" s="410"/>
      <c r="DZ196" s="410"/>
      <c r="EA196" s="410"/>
      <c r="EB196" s="410"/>
      <c r="EC196" s="410"/>
      <c r="ED196" s="410"/>
      <c r="EE196" s="410"/>
      <c r="EF196" s="410"/>
      <c r="EG196" s="410"/>
      <c r="EH196" s="410"/>
      <c r="EI196" s="410"/>
      <c r="EJ196" s="410"/>
      <c r="EK196" s="410"/>
      <c r="EL196" s="410"/>
      <c r="EM196" s="410"/>
      <c r="EN196" s="410"/>
      <c r="EO196" s="410"/>
      <c r="EP196" s="410"/>
      <c r="EQ196" s="410"/>
      <c r="ER196" s="410"/>
      <c r="ES196" s="410"/>
      <c r="ET196" s="410"/>
      <c r="EU196" s="410"/>
      <c r="EV196" s="410"/>
      <c r="EW196" s="410"/>
      <c r="EX196" s="410"/>
      <c r="EY196" s="410"/>
      <c r="EZ196" s="410"/>
      <c r="FA196" s="410"/>
      <c r="FB196" s="410"/>
      <c r="FC196" s="410"/>
      <c r="FD196" s="410"/>
      <c r="FE196" s="410"/>
      <c r="FF196" s="410"/>
      <c r="FG196" s="410"/>
      <c r="FH196" s="410"/>
      <c r="FI196" s="410"/>
      <c r="FJ196" s="410"/>
      <c r="FK196" s="410"/>
      <c r="FL196" s="410"/>
      <c r="FM196" s="410"/>
      <c r="FN196" s="410"/>
      <c r="FO196" s="410"/>
      <c r="FP196" s="410"/>
      <c r="FQ196" s="410"/>
      <c r="FR196" s="410"/>
      <c r="FS196" s="410"/>
      <c r="FT196" s="410"/>
      <c r="FU196" s="410"/>
      <c r="FV196" s="410"/>
      <c r="FW196" s="410"/>
      <c r="FX196" s="410"/>
      <c r="FY196" s="410"/>
      <c r="FZ196" s="410"/>
      <c r="GA196" s="410"/>
      <c r="GB196" s="410"/>
      <c r="GC196" s="410"/>
      <c r="GD196" s="410"/>
      <c r="GE196" s="410"/>
      <c r="GF196" s="410"/>
      <c r="GG196" s="410"/>
      <c r="GH196" s="410"/>
      <c r="GI196" s="410"/>
      <c r="GJ196" s="410"/>
      <c r="GK196" s="410"/>
      <c r="GL196" s="410"/>
      <c r="GM196" s="410"/>
      <c r="GN196" s="410"/>
      <c r="GO196" s="410"/>
      <c r="GP196" s="410"/>
      <c r="GQ196" s="410"/>
      <c r="GR196" s="410"/>
      <c r="GS196" s="410"/>
      <c r="GT196" s="410"/>
      <c r="GU196" s="410"/>
      <c r="GV196" s="410"/>
      <c r="GW196" s="410"/>
      <c r="GX196" s="410"/>
      <c r="GY196" s="410"/>
      <c r="GZ196" s="410"/>
      <c r="HA196" s="410"/>
      <c r="HB196" s="410"/>
      <c r="HC196" s="410"/>
      <c r="HD196" s="410"/>
      <c r="HE196" s="410"/>
      <c r="HF196" s="410"/>
      <c r="HG196" s="410"/>
      <c r="HH196" s="410"/>
      <c r="HI196" s="410"/>
      <c r="HJ196" s="410"/>
      <c r="HK196" s="410"/>
      <c r="HL196" s="410"/>
      <c r="HM196" s="410"/>
      <c r="HN196" s="410"/>
      <c r="HO196" s="410"/>
      <c r="HP196" s="410"/>
      <c r="HQ196" s="410"/>
      <c r="HR196" s="410"/>
      <c r="HS196" s="410"/>
      <c r="HT196" s="410"/>
      <c r="HU196" s="410"/>
      <c r="HV196" s="410"/>
      <c r="HW196" s="410"/>
      <c r="HX196" s="410"/>
      <c r="HY196" s="410"/>
      <c r="HZ196" s="410"/>
      <c r="IA196" s="410"/>
      <c r="IB196" s="410"/>
      <c r="IC196" s="410"/>
      <c r="ID196" s="410"/>
      <c r="IE196" s="410"/>
      <c r="IF196" s="410"/>
      <c r="IG196" s="410"/>
      <c r="IH196" s="410"/>
      <c r="II196" s="410"/>
      <c r="IJ196" s="410"/>
      <c r="IK196" s="410"/>
      <c r="IL196" s="410"/>
      <c r="IM196" s="410"/>
      <c r="IN196" s="410"/>
      <c r="IO196" s="410"/>
      <c r="IP196" s="410"/>
      <c r="IQ196" s="410"/>
      <c r="IR196" s="410"/>
      <c r="IS196" s="410"/>
      <c r="IT196" s="410"/>
      <c r="IU196" s="410"/>
      <c r="IV196" s="410"/>
    </row>
    <row r="197" spans="1:256" s="2" customFormat="1" ht="12.75" hidden="1" customHeight="1" outlineLevel="2">
      <c r="A197" s="14"/>
      <c r="B197" s="14"/>
      <c r="C197" s="27"/>
      <c r="D197" s="413"/>
      <c r="E197" s="261">
        <v>3</v>
      </c>
      <c r="F197" s="372"/>
      <c r="G197" s="269"/>
      <c r="H197" s="271"/>
      <c r="I197" s="270"/>
      <c r="J197" s="155" t="str">
        <f>IF(A10stdlife="n/a","n/a",IF(J$3&gt;(A10stdlife+$E197),(Input!$I$220*(1+rvanilla)^0.5)-SUM($I197:I197),(Input!$I$220*(1+rvanilla)^0.5)/A10stdlife))</f>
        <v>n/a</v>
      </c>
      <c r="K197" s="155" t="str">
        <f>IF(A10stdlife="n/a","n/a",IF(K$3&gt;(A10stdlife+$E197),(Input!$I$220*(1+rvanilla)^0.5)-SUM($I197:J197),(Input!$I$220*(1+rvanilla)^0.5)/A10stdlife))</f>
        <v>n/a</v>
      </c>
      <c r="L197" s="155" t="str">
        <f>IF(A10stdlife="n/a","n/a",IF(L$3&gt;(A10stdlife+$E197),(Input!$I$220*(1+rvanilla)^0.5)-SUM($I197:K197),(Input!$I$220*(1+rvanilla)^0.5)/A10stdlife))</f>
        <v>n/a</v>
      </c>
      <c r="M197" s="155" t="str">
        <f>IF(A10stdlife="n/a","n/a",IF(M$3&gt;(A10stdlife+$E197),(Input!$I$220*(1+rvanilla)^0.5)-SUM($I197:L197),(Input!$I$220*(1+rvanilla)^0.5)/A10stdlife))</f>
        <v>n/a</v>
      </c>
      <c r="N197" s="155" t="str">
        <f>IF(A10stdlife="n/a","n/a",IF(N$3&gt;(A10stdlife+$E197),(Input!$I$220*(1+rvanilla)^0.5)-SUM($I197:M197),(Input!$I$220*(1+rvanilla)^0.5)/A10stdlife))</f>
        <v>n/a</v>
      </c>
      <c r="O197" s="155" t="str">
        <f>IF(A10stdlife="n/a","n/a",IF(O$3&gt;(A10stdlife+$E197),(Input!$I$220*(1+rvanilla)^0.5)-SUM($I197:N197),(Input!$I$220*(1+rvanilla)^0.5)/A10stdlife))</f>
        <v>n/a</v>
      </c>
      <c r="P197" s="155" t="str">
        <f>IF(A10stdlife="n/a","n/a",IF(P$3&gt;(A10stdlife+$E197),(Input!$I$220*(1+rvanilla)^0.5)-SUM($I197:O197),(Input!$I$220*(1+rvanilla)^0.5)/A10stdlife))</f>
        <v>n/a</v>
      </c>
      <c r="Q197" s="155" t="str">
        <f>IF(A10stdlife="n/a","n/a",IF(Q$3&gt;(A10stdlife+$E197),(Input!$I$220*(1+rvanilla)^0.5)-SUM($I197:P197),(Input!$I$220*(1+rvanilla)^0.5)/A10stdlife))</f>
        <v>n/a</v>
      </c>
      <c r="R197" s="155" t="str">
        <f>IF(A10stdlife="n/a","n/a",IF(R$3&gt;(A10stdlife+$E197),(Input!$I$220*(1+rvanilla)^0.5)-SUM($I197:Q197),(Input!$I$220*(1+rvanilla)^0.5)/A10stdlife))</f>
        <v>n/a</v>
      </c>
      <c r="S197" s="155" t="str">
        <f>IF(A10stdlife="n/a","n/a",IF(S$3&gt;(A10stdlife+$E197),(Input!$I$220*(1+rvanilla)^0.5)-SUM($I197:R197),(Input!$I$220*(1+rvanilla)^0.5)/A10stdlife))</f>
        <v>n/a</v>
      </c>
      <c r="T197" s="155" t="str">
        <f>IF(A10stdlife="n/a","n/a",IF(T$3&gt;(A10stdlife+$E197),(Input!$I$220*(1+rvanilla)^0.5)-SUM($I197:S197),(Input!$I$220*(1+rvanilla)^0.5)/A10stdlife))</f>
        <v>n/a</v>
      </c>
      <c r="U197" s="155" t="str">
        <f>IF(A10stdlife="n/a","n/a",IF(U$3&gt;(A10stdlife+$E197),(Input!$I$220*(1+rvanilla)^0.5)-SUM($I197:T197),(Input!$I$220*(1+rvanilla)^0.5)/A10stdlife))</f>
        <v>n/a</v>
      </c>
      <c r="V197" s="155" t="str">
        <f>IF(A10stdlife="n/a","n/a",IF(V$3&gt;(A10stdlife+$E197),(Input!$I$220*(1+rvanilla)^0.5)-SUM($I197:U197),(Input!$I$220*(1+rvanilla)^0.5)/A10stdlife))</f>
        <v>n/a</v>
      </c>
      <c r="W197" s="155" t="str">
        <f>IF(A10stdlife="n/a","n/a",IF(W$3&gt;(A10stdlife+$E197),(Input!$I$220*(1+rvanilla)^0.5)-SUM($I197:V197),(Input!$I$220*(1+rvanilla)^0.5)/A10stdlife))</f>
        <v>n/a</v>
      </c>
      <c r="X197" s="155" t="str">
        <f>IF(A10stdlife="n/a","n/a",IF(X$3&gt;(A10stdlife+$E197),(Input!$I$220*(1+rvanilla)^0.5)-SUM($I197:W197),(Input!$I$220*(1+rvanilla)^0.5)/A10stdlife))</f>
        <v>n/a</v>
      </c>
      <c r="Y197" s="155" t="str">
        <f>IF(A10stdlife="n/a","n/a",IF(Y$3&gt;(A10stdlife+$E197),(Input!$I$220*(1+rvanilla)^0.5)-SUM($I197:X197),(Input!$I$220*(1+rvanilla)^0.5)/A10stdlife))</f>
        <v>n/a</v>
      </c>
      <c r="Z197" s="155" t="str">
        <f>IF(A10stdlife="n/a","n/a",IF(Z$3&gt;(A10stdlife+$E197),(Input!$I$220*(1+rvanilla)^0.5)-SUM($I197:Y197),(Input!$I$220*(1+rvanilla)^0.5)/A10stdlife))</f>
        <v>n/a</v>
      </c>
      <c r="AA197" s="155" t="str">
        <f>IF(A10stdlife="n/a","n/a",IF(AA$3&gt;(A10stdlife+$E197),(Input!$I$220*(1+rvanilla)^0.5)-SUM($I197:Z197),(Input!$I$220*(1+rvanilla)^0.5)/A10stdlife))</f>
        <v>n/a</v>
      </c>
      <c r="AB197" s="155" t="str">
        <f>IF(A10stdlife="n/a","n/a",IF(AB$3&gt;(A10stdlife+$E197),(Input!$I$220*(1+rvanilla)^0.5)-SUM($I197:AA197),(Input!$I$220*(1+rvanilla)^0.5)/A10stdlife))</f>
        <v>n/a</v>
      </c>
      <c r="AC197" s="155" t="str">
        <f>IF(A10stdlife="n/a","n/a",IF(AC$3&gt;(A10stdlife+$E197),(Input!$I$220*(1+rvanilla)^0.5)-SUM($I197:AB197),(Input!$I$220*(1+rvanilla)^0.5)/A10stdlife))</f>
        <v>n/a</v>
      </c>
      <c r="AD197" s="155" t="str">
        <f>IF(A10stdlife="n/a","n/a",IF(AD$3&gt;(A10stdlife+$E197),(Input!$I$220*(1+rvanilla)^0.5)-SUM($I197:AC197),(Input!$I$220*(1+rvanilla)^0.5)/A10stdlife))</f>
        <v>n/a</v>
      </c>
      <c r="AE197" s="155" t="str">
        <f>IF(A10stdlife="n/a","n/a",IF(AE$3&gt;(A10stdlife+$E197),(Input!$I$220*(1+rvanilla)^0.5)-SUM($I197:AD197),(Input!$I$220*(1+rvanilla)^0.5)/A10stdlife))</f>
        <v>n/a</v>
      </c>
      <c r="AF197" s="155" t="str">
        <f>IF(A10stdlife="n/a","n/a",IF(AF$3&gt;(A10stdlife+$E197),(Input!$I$220*(1+rvanilla)^0.5)-SUM($I197:AE197),(Input!$I$220*(1+rvanilla)^0.5)/A10stdlife))</f>
        <v>n/a</v>
      </c>
      <c r="AG197" s="155" t="str">
        <f>IF(A10stdlife="n/a","n/a",IF(AG$3&gt;(A10stdlife+$E197),(Input!$I$220*(1+rvanilla)^0.5)-SUM($I197:AF197),(Input!$I$220*(1+rvanilla)^0.5)/A10stdlife))</f>
        <v>n/a</v>
      </c>
      <c r="AH197" s="155" t="str">
        <f>IF(A10stdlife="n/a","n/a",IF(AH$3&gt;(A10stdlife+$E197),(Input!$I$220*(1+rvanilla)^0.5)-SUM($I197:AG197),(Input!$I$220*(1+rvanilla)^0.5)/A10stdlife))</f>
        <v>n/a</v>
      </c>
      <c r="AI197" s="155" t="str">
        <f>IF(A10stdlife="n/a","n/a",IF(AI$3&gt;(A10stdlife+$E197),(Input!$I$220*(1+rvanilla)^0.5)-SUM($I197:AH197),(Input!$I$220*(1+rvanilla)^0.5)/A10stdlife))</f>
        <v>n/a</v>
      </c>
      <c r="AJ197" s="155" t="str">
        <f>IF(A10stdlife="n/a","n/a",IF(AJ$3&gt;(A10stdlife+$E197),(Input!$I$220*(1+rvanilla)^0.5)-SUM($I197:AI197),(Input!$I$220*(1+rvanilla)^0.5)/A10stdlife))</f>
        <v>n/a</v>
      </c>
      <c r="AK197" s="155" t="str">
        <f>IF(A10stdlife="n/a","n/a",IF(AK$3&gt;(A10stdlife+$E197),(Input!$I$220*(1+rvanilla)^0.5)-SUM($I197:AJ197),(Input!$I$220*(1+rvanilla)^0.5)/A10stdlife))</f>
        <v>n/a</v>
      </c>
      <c r="AL197" s="155" t="str">
        <f>IF(A10stdlife="n/a","n/a",IF(AL$3&gt;(A10stdlife+$E197),(Input!$I$220*(1+rvanilla)^0.5)-SUM($I197:AK197),(Input!$I$220*(1+rvanilla)^0.5)/A10stdlife))</f>
        <v>n/a</v>
      </c>
      <c r="AM197" s="155" t="str">
        <f>IF(A10stdlife="n/a","n/a",IF(AM$3&gt;(A10stdlife+$E197),(Input!$I$220*(1+rvanilla)^0.5)-SUM($I197:AL197),(Input!$I$220*(1+rvanilla)^0.5)/A10stdlife))</f>
        <v>n/a</v>
      </c>
      <c r="AN197" s="155" t="str">
        <f>IF(A10stdlife="n/a","n/a",IF(AN$3&gt;(A10stdlife+$E197),(Input!$I$220*(1+rvanilla)^0.5)-SUM($I197:AM197),(Input!$I$220*(1+rvanilla)^0.5)/A10stdlife))</f>
        <v>n/a</v>
      </c>
      <c r="AO197" s="155" t="str">
        <f>IF(A10stdlife="n/a","n/a",IF(AO$3&gt;(A10stdlife+$E197),(Input!$I$220*(1+rvanilla)^0.5)-SUM($I197:AN197),(Input!$I$220*(1+rvanilla)^0.5)/A10stdlife))</f>
        <v>n/a</v>
      </c>
      <c r="AP197" s="155" t="str">
        <f>IF(A10stdlife="n/a","n/a",IF(AP$3&gt;(A10stdlife+$E197),(Input!$I$220*(1+rvanilla)^0.5)-SUM($I197:AO197),(Input!$I$220*(1+rvanilla)^0.5)/A10stdlife))</f>
        <v>n/a</v>
      </c>
      <c r="AQ197" s="155" t="str">
        <f>IF(A10stdlife="n/a","n/a",IF(AQ$3&gt;(A10stdlife+$E197),(Input!$I$220*(1+rvanilla)^0.5)-SUM($I197:AP197),(Input!$I$220*(1+rvanilla)^0.5)/A10stdlife))</f>
        <v>n/a</v>
      </c>
      <c r="AR197" s="155" t="str">
        <f>IF(A10stdlife="n/a","n/a",IF(AR$3&gt;(A10stdlife+$E197),(Input!$I$220*(1+rvanilla)^0.5)-SUM($I197:AQ197),(Input!$I$220*(1+rvanilla)^0.5)/A10stdlife))</f>
        <v>n/a</v>
      </c>
      <c r="AS197" s="155" t="str">
        <f>IF(A10stdlife="n/a","n/a",IF(AS$3&gt;(A10stdlife+$E197),(Input!$I$220*(1+rvanilla)^0.5)-SUM($I197:AR197),(Input!$I$220*(1+rvanilla)^0.5)/A10stdlife))</f>
        <v>n/a</v>
      </c>
      <c r="AT197" s="155" t="str">
        <f>IF(A10stdlife="n/a","n/a",IF(AT$3&gt;(A10stdlife+$E197),(Input!$I$220*(1+rvanilla)^0.5)-SUM($I197:AS197),(Input!$I$220*(1+rvanilla)^0.5)/A10stdlife))</f>
        <v>n/a</v>
      </c>
      <c r="AU197" s="155" t="str">
        <f>IF(A10stdlife="n/a","n/a",IF(AU$3&gt;(A10stdlife+$E197),(Input!$I$220*(1+rvanilla)^0.5)-SUM($I197:AT197),(Input!$I$220*(1+rvanilla)^0.5)/A10stdlife))</f>
        <v>n/a</v>
      </c>
      <c r="AV197" s="155" t="str">
        <f>IF(A10stdlife="n/a","n/a",IF(AV$3&gt;(A10stdlife+$E197),(Input!$I$220*(1+rvanilla)^0.5)-SUM($I197:AU197),(Input!$I$220*(1+rvanilla)^0.5)/A10stdlife))</f>
        <v>n/a</v>
      </c>
      <c r="AW197" s="155" t="str">
        <f>IF(A10stdlife="n/a","n/a",IF(AW$3&gt;(A10stdlife+$E197),(Input!$I$220*(1+rvanilla)^0.5)-SUM($I197:AV197),(Input!$I$220*(1+rvanilla)^0.5)/A10stdlife))</f>
        <v>n/a</v>
      </c>
      <c r="AX197" s="155" t="str">
        <f>IF(A10stdlife="n/a","n/a",IF(AX$3&gt;(A10stdlife+$E197),(Input!$I$220*(1+rvanilla)^0.5)-SUM($I197:AW197),(Input!$I$220*(1+rvanilla)^0.5)/A10stdlife))</f>
        <v>n/a</v>
      </c>
      <c r="AY197" s="155" t="str">
        <f>IF(A10stdlife="n/a","n/a",IF(AY$3&gt;(A10stdlife+$E197),(Input!$I$220*(1+rvanilla)^0.5)-SUM($I197:AX197),(Input!$I$220*(1+rvanilla)^0.5)/A10stdlife))</f>
        <v>n/a</v>
      </c>
      <c r="AZ197" s="155" t="str">
        <f>IF(A10stdlife="n/a","n/a",IF(AZ$3&gt;(A10stdlife+$E197),(Input!$I$220*(1+rvanilla)^0.5)-SUM($I197:AY197),(Input!$I$220*(1+rvanilla)^0.5)/A10stdlife))</f>
        <v>n/a</v>
      </c>
      <c r="BA197" s="155" t="str">
        <f>IF(A10stdlife="n/a","n/a",IF(BA$3&gt;(A10stdlife+$E197),(Input!$I$220*(1+rvanilla)^0.5)-SUM($I197:AZ197),(Input!$I$220*(1+rvanilla)^0.5)/A10stdlife))</f>
        <v>n/a</v>
      </c>
      <c r="BB197" s="155" t="str">
        <f>IF(A10stdlife="n/a","n/a",IF(BB$3&gt;(A10stdlife+$E197),(Input!$I$220*(1+rvanilla)^0.5)-SUM($I197:BA197),(Input!$I$220*(1+rvanilla)^0.5)/A10stdlife))</f>
        <v>n/a</v>
      </c>
      <c r="BC197" s="155" t="str">
        <f>IF(A10stdlife="n/a","n/a",IF(BC$3&gt;(A10stdlife+$E197),(Input!$I$220*(1+rvanilla)^0.5)-SUM($I197:BB197),(Input!$I$220*(1+rvanilla)^0.5)/A10stdlife))</f>
        <v>n/a</v>
      </c>
      <c r="BD197" s="155" t="str">
        <f>IF(A10stdlife="n/a","n/a",IF(BD$3&gt;(A10stdlife+$E197),(Input!$I$220*(1+rvanilla)^0.5)-SUM($I197:BC197),(Input!$I$220*(1+rvanilla)^0.5)/A10stdlife))</f>
        <v>n/a</v>
      </c>
      <c r="BE197" s="155" t="str">
        <f>IF(A10stdlife="n/a","n/a",IF(BE$3&gt;(A10stdlife+$E197),(Input!$I$220*(1+rvanilla)^0.5)-SUM($I197:BD197),(Input!$I$220*(1+rvanilla)^0.5)/A10stdlife))</f>
        <v>n/a</v>
      </c>
      <c r="BF197" s="155" t="str">
        <f>IF(A10stdlife="n/a","n/a",IF(BF$3&gt;(A10stdlife+$E197),(Input!$I$220*(1+rvanilla)^0.5)-SUM($I197:BE197),(Input!$I$220*(1+rvanilla)^0.5)/A10stdlife))</f>
        <v>n/a</v>
      </c>
      <c r="BG197" s="155" t="str">
        <f>IF(A10stdlife="n/a","n/a",IF(BG$3&gt;(A10stdlife+$E197),(Input!$I$220*(1+rvanilla)^0.5)-SUM($I197:BF197),(Input!$I$220*(1+rvanilla)^0.5)/A10stdlife))</f>
        <v>n/a</v>
      </c>
      <c r="BH197" s="155" t="str">
        <f>IF(A10stdlife="n/a","n/a",IF(BH$3&gt;(A10stdlife+$E197),(Input!$I$220*(1+rvanilla)^0.5)-SUM($I197:BG197),(Input!$I$220*(1+rvanilla)^0.5)/A10stdlife))</f>
        <v>n/a</v>
      </c>
      <c r="BI197" s="155" t="str">
        <f>IF(A10stdlife="n/a","n/a",IF(BI$3&gt;(A10stdlife+$E197),(Input!$I$220*(1+rvanilla)^0.5)-SUM($I197:BH197),(Input!$I$220*(1+rvanilla)^0.5)/A10stdlife))</f>
        <v>n/a</v>
      </c>
      <c r="BJ197" s="14"/>
      <c r="BK197" s="14"/>
      <c r="BL197" s="14"/>
      <c r="BM197" s="14"/>
      <c r="BN197" s="14"/>
      <c r="BO197" s="14"/>
      <c r="BP197" s="14"/>
      <c r="BQ197" s="14"/>
      <c r="BR197" s="14"/>
      <c r="BS197" s="14"/>
      <c r="BT197" s="14"/>
      <c r="BU197" s="14"/>
      <c r="BV197" s="14"/>
      <c r="BW197" s="14"/>
      <c r="BX197" s="14"/>
      <c r="BY197" s="14"/>
      <c r="BZ197" s="14"/>
      <c r="CA197" s="410"/>
      <c r="CB197" s="410"/>
      <c r="CC197" s="410"/>
      <c r="CD197" s="410"/>
      <c r="CE197" s="410"/>
      <c r="CF197" s="410"/>
      <c r="CG197" s="410"/>
      <c r="CH197" s="410"/>
      <c r="CI197" s="410"/>
      <c r="CJ197" s="410"/>
      <c r="CK197" s="410"/>
      <c r="CL197" s="410"/>
      <c r="CM197" s="410"/>
      <c r="CN197" s="410"/>
      <c r="CO197" s="410"/>
      <c r="CP197" s="410"/>
      <c r="CQ197" s="410"/>
      <c r="CR197" s="410"/>
      <c r="CS197" s="410"/>
      <c r="CT197" s="410"/>
      <c r="CU197" s="410"/>
      <c r="CV197" s="410"/>
      <c r="CW197" s="410"/>
      <c r="CX197" s="410"/>
      <c r="CY197" s="410"/>
      <c r="CZ197" s="410"/>
      <c r="DA197" s="410"/>
      <c r="DB197" s="410"/>
      <c r="DC197" s="410"/>
      <c r="DD197" s="410"/>
      <c r="DE197" s="410"/>
      <c r="DF197" s="410"/>
      <c r="DG197" s="410"/>
      <c r="DH197" s="410"/>
      <c r="DI197" s="410"/>
      <c r="DJ197" s="410"/>
      <c r="DK197" s="410"/>
      <c r="DL197" s="410"/>
      <c r="DM197" s="410"/>
      <c r="DN197" s="410"/>
      <c r="DO197" s="410"/>
      <c r="DP197" s="410"/>
      <c r="DQ197" s="410"/>
      <c r="DR197" s="410"/>
      <c r="DS197" s="410"/>
      <c r="DT197" s="410"/>
      <c r="DU197" s="410"/>
      <c r="DV197" s="410"/>
      <c r="DW197" s="410"/>
      <c r="DX197" s="410"/>
      <c r="DY197" s="410"/>
      <c r="DZ197" s="410"/>
      <c r="EA197" s="410"/>
      <c r="EB197" s="410"/>
      <c r="EC197" s="410"/>
      <c r="ED197" s="410"/>
      <c r="EE197" s="410"/>
      <c r="EF197" s="410"/>
      <c r="EG197" s="410"/>
      <c r="EH197" s="410"/>
      <c r="EI197" s="410"/>
      <c r="EJ197" s="410"/>
      <c r="EK197" s="410"/>
      <c r="EL197" s="410"/>
      <c r="EM197" s="410"/>
      <c r="EN197" s="410"/>
      <c r="EO197" s="410"/>
      <c r="EP197" s="410"/>
      <c r="EQ197" s="410"/>
      <c r="ER197" s="410"/>
      <c r="ES197" s="410"/>
      <c r="ET197" s="410"/>
      <c r="EU197" s="410"/>
      <c r="EV197" s="410"/>
      <c r="EW197" s="410"/>
      <c r="EX197" s="410"/>
      <c r="EY197" s="410"/>
      <c r="EZ197" s="410"/>
      <c r="FA197" s="410"/>
      <c r="FB197" s="410"/>
      <c r="FC197" s="410"/>
      <c r="FD197" s="410"/>
      <c r="FE197" s="410"/>
      <c r="FF197" s="410"/>
      <c r="FG197" s="410"/>
      <c r="FH197" s="410"/>
      <c r="FI197" s="410"/>
      <c r="FJ197" s="410"/>
      <c r="FK197" s="410"/>
      <c r="FL197" s="410"/>
      <c r="FM197" s="410"/>
      <c r="FN197" s="410"/>
      <c r="FO197" s="410"/>
      <c r="FP197" s="410"/>
      <c r="FQ197" s="410"/>
      <c r="FR197" s="410"/>
      <c r="FS197" s="410"/>
      <c r="FT197" s="410"/>
      <c r="FU197" s="410"/>
      <c r="FV197" s="410"/>
      <c r="FW197" s="410"/>
      <c r="FX197" s="410"/>
      <c r="FY197" s="410"/>
      <c r="FZ197" s="410"/>
      <c r="GA197" s="410"/>
      <c r="GB197" s="410"/>
      <c r="GC197" s="410"/>
      <c r="GD197" s="410"/>
      <c r="GE197" s="410"/>
      <c r="GF197" s="410"/>
      <c r="GG197" s="410"/>
      <c r="GH197" s="410"/>
      <c r="GI197" s="410"/>
      <c r="GJ197" s="410"/>
      <c r="GK197" s="410"/>
      <c r="GL197" s="410"/>
      <c r="GM197" s="410"/>
      <c r="GN197" s="410"/>
      <c r="GO197" s="410"/>
      <c r="GP197" s="410"/>
      <c r="GQ197" s="410"/>
      <c r="GR197" s="410"/>
      <c r="GS197" s="410"/>
      <c r="GT197" s="410"/>
      <c r="GU197" s="410"/>
      <c r="GV197" s="410"/>
      <c r="GW197" s="410"/>
      <c r="GX197" s="410"/>
      <c r="GY197" s="410"/>
      <c r="GZ197" s="410"/>
      <c r="HA197" s="410"/>
      <c r="HB197" s="410"/>
      <c r="HC197" s="410"/>
      <c r="HD197" s="410"/>
      <c r="HE197" s="410"/>
      <c r="HF197" s="410"/>
      <c r="HG197" s="410"/>
      <c r="HH197" s="410"/>
      <c r="HI197" s="410"/>
      <c r="HJ197" s="410"/>
      <c r="HK197" s="410"/>
      <c r="HL197" s="410"/>
      <c r="HM197" s="410"/>
      <c r="HN197" s="410"/>
      <c r="HO197" s="410"/>
      <c r="HP197" s="410"/>
      <c r="HQ197" s="410"/>
      <c r="HR197" s="410"/>
      <c r="HS197" s="410"/>
      <c r="HT197" s="410"/>
      <c r="HU197" s="410"/>
      <c r="HV197" s="410"/>
      <c r="HW197" s="410"/>
      <c r="HX197" s="410"/>
      <c r="HY197" s="410"/>
      <c r="HZ197" s="410"/>
      <c r="IA197" s="410"/>
      <c r="IB197" s="410"/>
      <c r="IC197" s="410"/>
      <c r="ID197" s="410"/>
      <c r="IE197" s="410"/>
      <c r="IF197" s="410"/>
      <c r="IG197" s="410"/>
      <c r="IH197" s="410"/>
      <c r="II197" s="410"/>
      <c r="IJ197" s="410"/>
      <c r="IK197" s="410"/>
      <c r="IL197" s="410"/>
      <c r="IM197" s="410"/>
      <c r="IN197" s="410"/>
      <c r="IO197" s="410"/>
      <c r="IP197" s="410"/>
      <c r="IQ197" s="410"/>
      <c r="IR197" s="410"/>
      <c r="IS197" s="410"/>
      <c r="IT197" s="410"/>
      <c r="IU197" s="410"/>
      <c r="IV197" s="410"/>
    </row>
    <row r="198" spans="1:256" s="2" customFormat="1" ht="12.75" hidden="1" customHeight="1" outlineLevel="2">
      <c r="A198" s="14"/>
      <c r="B198" s="14"/>
      <c r="C198" s="27"/>
      <c r="D198" s="413"/>
      <c r="E198" s="261">
        <v>4</v>
      </c>
      <c r="F198" s="372"/>
      <c r="G198" s="269"/>
      <c r="H198" s="271"/>
      <c r="I198" s="271"/>
      <c r="J198" s="270"/>
      <c r="K198" s="155" t="str">
        <f>IF(A10stdlife="n/a","n/a",IF(K$3&gt;(A10stdlife+$E198),(Input!$J$220*(1+rvanilla)^0.5)-SUM($J198:J198),(Input!$J$220*(1+rvanilla)^0.5)/A10stdlife))</f>
        <v>n/a</v>
      </c>
      <c r="L198" s="155" t="str">
        <f>IF(A10stdlife="n/a","n/a",IF(L$3&gt;(A10stdlife+$E198),(Input!$J$220*(1+rvanilla)^0.5)-SUM($J198:K198),(Input!$J$220*(1+rvanilla)^0.5)/A10stdlife))</f>
        <v>n/a</v>
      </c>
      <c r="M198" s="155" t="str">
        <f>IF(A10stdlife="n/a","n/a",IF(M$3&gt;(A10stdlife+$E198),(Input!$J$220*(1+rvanilla)^0.5)-SUM($J198:L198),(Input!$J$220*(1+rvanilla)^0.5)/A10stdlife))</f>
        <v>n/a</v>
      </c>
      <c r="N198" s="155" t="str">
        <f>IF(A10stdlife="n/a","n/a",IF(N$3&gt;(A10stdlife+$E198),(Input!$J$220*(1+rvanilla)^0.5)-SUM($J198:M198),(Input!$J$220*(1+rvanilla)^0.5)/A10stdlife))</f>
        <v>n/a</v>
      </c>
      <c r="O198" s="155" t="str">
        <f>IF(A10stdlife="n/a","n/a",IF(O$3&gt;(A10stdlife+$E198),(Input!$J$220*(1+rvanilla)^0.5)-SUM($J198:N198),(Input!$J$220*(1+rvanilla)^0.5)/A10stdlife))</f>
        <v>n/a</v>
      </c>
      <c r="P198" s="155" t="str">
        <f>IF(A10stdlife="n/a","n/a",IF(P$3&gt;(A10stdlife+$E198),(Input!$J$220*(1+rvanilla)^0.5)-SUM($J198:O198),(Input!$J$220*(1+rvanilla)^0.5)/A10stdlife))</f>
        <v>n/a</v>
      </c>
      <c r="Q198" s="155" t="str">
        <f>IF(A10stdlife="n/a","n/a",IF(Q$3&gt;(A10stdlife+$E198),(Input!$J$220*(1+rvanilla)^0.5)-SUM($J198:P198),(Input!$J$220*(1+rvanilla)^0.5)/A10stdlife))</f>
        <v>n/a</v>
      </c>
      <c r="R198" s="155" t="str">
        <f>IF(A10stdlife="n/a","n/a",IF(R$3&gt;(A10stdlife+$E198),(Input!$J$220*(1+rvanilla)^0.5)-SUM($J198:Q198),(Input!$J$220*(1+rvanilla)^0.5)/A10stdlife))</f>
        <v>n/a</v>
      </c>
      <c r="S198" s="155" t="str">
        <f>IF(A10stdlife="n/a","n/a",IF(S$3&gt;(A10stdlife+$E198),(Input!$J$220*(1+rvanilla)^0.5)-SUM($J198:R198),(Input!$J$220*(1+rvanilla)^0.5)/A10stdlife))</f>
        <v>n/a</v>
      </c>
      <c r="T198" s="155" t="str">
        <f>IF(A10stdlife="n/a","n/a",IF(T$3&gt;(A10stdlife+$E198),(Input!$J$220*(1+rvanilla)^0.5)-SUM($J198:S198),(Input!$J$220*(1+rvanilla)^0.5)/A10stdlife))</f>
        <v>n/a</v>
      </c>
      <c r="U198" s="155" t="str">
        <f>IF(A10stdlife="n/a","n/a",IF(U$3&gt;(A10stdlife+$E198),(Input!$J$220*(1+rvanilla)^0.5)-SUM($J198:T198),(Input!$J$220*(1+rvanilla)^0.5)/A10stdlife))</f>
        <v>n/a</v>
      </c>
      <c r="V198" s="155" t="str">
        <f>IF(A10stdlife="n/a","n/a",IF(V$3&gt;(A10stdlife+$E198),(Input!$J$220*(1+rvanilla)^0.5)-SUM($J198:U198),(Input!$J$220*(1+rvanilla)^0.5)/A10stdlife))</f>
        <v>n/a</v>
      </c>
      <c r="W198" s="155" t="str">
        <f>IF(A10stdlife="n/a","n/a",IF(W$3&gt;(A10stdlife+$E198),(Input!$J$220*(1+rvanilla)^0.5)-SUM($J198:V198),(Input!$J$220*(1+rvanilla)^0.5)/A10stdlife))</f>
        <v>n/a</v>
      </c>
      <c r="X198" s="155" t="str">
        <f>IF(A10stdlife="n/a","n/a",IF(X$3&gt;(A10stdlife+$E198),(Input!$J$220*(1+rvanilla)^0.5)-SUM($J198:W198),(Input!$J$220*(1+rvanilla)^0.5)/A10stdlife))</f>
        <v>n/a</v>
      </c>
      <c r="Y198" s="155" t="str">
        <f>IF(A10stdlife="n/a","n/a",IF(Y$3&gt;(A10stdlife+$E198),(Input!$J$220*(1+rvanilla)^0.5)-SUM($J198:X198),(Input!$J$220*(1+rvanilla)^0.5)/A10stdlife))</f>
        <v>n/a</v>
      </c>
      <c r="Z198" s="155" t="str">
        <f>IF(A10stdlife="n/a","n/a",IF(Z$3&gt;(A10stdlife+$E198),(Input!$J$220*(1+rvanilla)^0.5)-SUM($J198:Y198),(Input!$J$220*(1+rvanilla)^0.5)/A10stdlife))</f>
        <v>n/a</v>
      </c>
      <c r="AA198" s="155" t="str">
        <f>IF(A10stdlife="n/a","n/a",IF(AA$3&gt;(A10stdlife+$E198),(Input!$J$220*(1+rvanilla)^0.5)-SUM($J198:Z198),(Input!$J$220*(1+rvanilla)^0.5)/A10stdlife))</f>
        <v>n/a</v>
      </c>
      <c r="AB198" s="155" t="str">
        <f>IF(A10stdlife="n/a","n/a",IF(AB$3&gt;(A10stdlife+$E198),(Input!$J$220*(1+rvanilla)^0.5)-SUM($J198:AA198),(Input!$J$220*(1+rvanilla)^0.5)/A10stdlife))</f>
        <v>n/a</v>
      </c>
      <c r="AC198" s="155" t="str">
        <f>IF(A10stdlife="n/a","n/a",IF(AC$3&gt;(A10stdlife+$E198),(Input!$J$220*(1+rvanilla)^0.5)-SUM($J198:AB198),(Input!$J$220*(1+rvanilla)^0.5)/A10stdlife))</f>
        <v>n/a</v>
      </c>
      <c r="AD198" s="155" t="str">
        <f>IF(A10stdlife="n/a","n/a",IF(AD$3&gt;(A10stdlife+$E198),(Input!$J$220*(1+rvanilla)^0.5)-SUM($J198:AC198),(Input!$J$220*(1+rvanilla)^0.5)/A10stdlife))</f>
        <v>n/a</v>
      </c>
      <c r="AE198" s="155" t="str">
        <f>IF(A10stdlife="n/a","n/a",IF(AE$3&gt;(A10stdlife+$E198),(Input!$J$220*(1+rvanilla)^0.5)-SUM($J198:AD198),(Input!$J$220*(1+rvanilla)^0.5)/A10stdlife))</f>
        <v>n/a</v>
      </c>
      <c r="AF198" s="155" t="str">
        <f>IF(A10stdlife="n/a","n/a",IF(AF$3&gt;(A10stdlife+$E198),(Input!$J$220*(1+rvanilla)^0.5)-SUM($J198:AE198),(Input!$J$220*(1+rvanilla)^0.5)/A10stdlife))</f>
        <v>n/a</v>
      </c>
      <c r="AG198" s="155" t="str">
        <f>IF(A10stdlife="n/a","n/a",IF(AG$3&gt;(A10stdlife+$E198),(Input!$J$220*(1+rvanilla)^0.5)-SUM($J198:AF198),(Input!$J$220*(1+rvanilla)^0.5)/A10stdlife))</f>
        <v>n/a</v>
      </c>
      <c r="AH198" s="155" t="str">
        <f>IF(A10stdlife="n/a","n/a",IF(AH$3&gt;(A10stdlife+$E198),(Input!$J$220*(1+rvanilla)^0.5)-SUM($J198:AG198),(Input!$J$220*(1+rvanilla)^0.5)/A10stdlife))</f>
        <v>n/a</v>
      </c>
      <c r="AI198" s="155" t="str">
        <f>IF(A10stdlife="n/a","n/a",IF(AI$3&gt;(A10stdlife+$E198),(Input!$J$220*(1+rvanilla)^0.5)-SUM($J198:AH198),(Input!$J$220*(1+rvanilla)^0.5)/A10stdlife))</f>
        <v>n/a</v>
      </c>
      <c r="AJ198" s="155" t="str">
        <f>IF(A10stdlife="n/a","n/a",IF(AJ$3&gt;(A10stdlife+$E198),(Input!$J$220*(1+rvanilla)^0.5)-SUM($J198:AI198),(Input!$J$220*(1+rvanilla)^0.5)/A10stdlife))</f>
        <v>n/a</v>
      </c>
      <c r="AK198" s="155" t="str">
        <f>IF(A10stdlife="n/a","n/a",IF(AK$3&gt;(A10stdlife+$E198),(Input!$J$220*(1+rvanilla)^0.5)-SUM($J198:AJ198),(Input!$J$220*(1+rvanilla)^0.5)/A10stdlife))</f>
        <v>n/a</v>
      </c>
      <c r="AL198" s="155" t="str">
        <f>IF(A10stdlife="n/a","n/a",IF(AL$3&gt;(A10stdlife+$E198),(Input!$J$220*(1+rvanilla)^0.5)-SUM($J198:AK198),(Input!$J$220*(1+rvanilla)^0.5)/A10stdlife))</f>
        <v>n/a</v>
      </c>
      <c r="AM198" s="155" t="str">
        <f>IF(A10stdlife="n/a","n/a",IF(AM$3&gt;(A10stdlife+$E198),(Input!$J$220*(1+rvanilla)^0.5)-SUM($J198:AL198),(Input!$J$220*(1+rvanilla)^0.5)/A10stdlife))</f>
        <v>n/a</v>
      </c>
      <c r="AN198" s="155" t="str">
        <f>IF(A10stdlife="n/a","n/a",IF(AN$3&gt;(A10stdlife+$E198),(Input!$J$220*(1+rvanilla)^0.5)-SUM($J198:AM198),(Input!$J$220*(1+rvanilla)^0.5)/A10stdlife))</f>
        <v>n/a</v>
      </c>
      <c r="AO198" s="155" t="str">
        <f>IF(A10stdlife="n/a","n/a",IF(AO$3&gt;(A10stdlife+$E198),(Input!$J$220*(1+rvanilla)^0.5)-SUM($J198:AN198),(Input!$J$220*(1+rvanilla)^0.5)/A10stdlife))</f>
        <v>n/a</v>
      </c>
      <c r="AP198" s="155" t="str">
        <f>IF(A10stdlife="n/a","n/a",IF(AP$3&gt;(A10stdlife+$E198),(Input!$J$220*(1+rvanilla)^0.5)-SUM($J198:AO198),(Input!$J$220*(1+rvanilla)^0.5)/A10stdlife))</f>
        <v>n/a</v>
      </c>
      <c r="AQ198" s="155" t="str">
        <f>IF(A10stdlife="n/a","n/a",IF(AQ$3&gt;(A10stdlife+$E198),(Input!$J$220*(1+rvanilla)^0.5)-SUM($J198:AP198),(Input!$J$220*(1+rvanilla)^0.5)/A10stdlife))</f>
        <v>n/a</v>
      </c>
      <c r="AR198" s="155" t="str">
        <f>IF(A10stdlife="n/a","n/a",IF(AR$3&gt;(A10stdlife+$E198),(Input!$J$220*(1+rvanilla)^0.5)-SUM($J198:AQ198),(Input!$J$220*(1+rvanilla)^0.5)/A10stdlife))</f>
        <v>n/a</v>
      </c>
      <c r="AS198" s="155" t="str">
        <f>IF(A10stdlife="n/a","n/a",IF(AS$3&gt;(A10stdlife+$E198),(Input!$J$220*(1+rvanilla)^0.5)-SUM($J198:AR198),(Input!$J$220*(1+rvanilla)^0.5)/A10stdlife))</f>
        <v>n/a</v>
      </c>
      <c r="AT198" s="155" t="str">
        <f>IF(A10stdlife="n/a","n/a",IF(AT$3&gt;(A10stdlife+$E198),(Input!$J$220*(1+rvanilla)^0.5)-SUM($J198:AS198),(Input!$J$220*(1+rvanilla)^0.5)/A10stdlife))</f>
        <v>n/a</v>
      </c>
      <c r="AU198" s="155" t="str">
        <f>IF(A10stdlife="n/a","n/a",IF(AU$3&gt;(A10stdlife+$E198),(Input!$J$220*(1+rvanilla)^0.5)-SUM($J198:AT198),(Input!$J$220*(1+rvanilla)^0.5)/A10stdlife))</f>
        <v>n/a</v>
      </c>
      <c r="AV198" s="155" t="str">
        <f>IF(A10stdlife="n/a","n/a",IF(AV$3&gt;(A10stdlife+$E198),(Input!$J$220*(1+rvanilla)^0.5)-SUM($J198:AU198),(Input!$J$220*(1+rvanilla)^0.5)/A10stdlife))</f>
        <v>n/a</v>
      </c>
      <c r="AW198" s="155" t="str">
        <f>IF(A10stdlife="n/a","n/a",IF(AW$3&gt;(A10stdlife+$E198),(Input!$J$220*(1+rvanilla)^0.5)-SUM($J198:AV198),(Input!$J$220*(1+rvanilla)^0.5)/A10stdlife))</f>
        <v>n/a</v>
      </c>
      <c r="AX198" s="155" t="str">
        <f>IF(A10stdlife="n/a","n/a",IF(AX$3&gt;(A10stdlife+$E198),(Input!$J$220*(1+rvanilla)^0.5)-SUM($J198:AW198),(Input!$J$220*(1+rvanilla)^0.5)/A10stdlife))</f>
        <v>n/a</v>
      </c>
      <c r="AY198" s="155" t="str">
        <f>IF(A10stdlife="n/a","n/a",IF(AY$3&gt;(A10stdlife+$E198),(Input!$J$220*(1+rvanilla)^0.5)-SUM($J198:AX198),(Input!$J$220*(1+rvanilla)^0.5)/A10stdlife))</f>
        <v>n/a</v>
      </c>
      <c r="AZ198" s="155" t="str">
        <f>IF(A10stdlife="n/a","n/a",IF(AZ$3&gt;(A10stdlife+$E198),(Input!$J$220*(1+rvanilla)^0.5)-SUM($J198:AY198),(Input!$J$220*(1+rvanilla)^0.5)/A10stdlife))</f>
        <v>n/a</v>
      </c>
      <c r="BA198" s="155" t="str">
        <f>IF(A10stdlife="n/a","n/a",IF(BA$3&gt;(A10stdlife+$E198),(Input!$J$220*(1+rvanilla)^0.5)-SUM($J198:AZ198),(Input!$J$220*(1+rvanilla)^0.5)/A10stdlife))</f>
        <v>n/a</v>
      </c>
      <c r="BB198" s="155" t="str">
        <f>IF(A10stdlife="n/a","n/a",IF(BB$3&gt;(A10stdlife+$E198),(Input!$J$220*(1+rvanilla)^0.5)-SUM($J198:BA198),(Input!$J$220*(1+rvanilla)^0.5)/A10stdlife))</f>
        <v>n/a</v>
      </c>
      <c r="BC198" s="155" t="str">
        <f>IF(A10stdlife="n/a","n/a",IF(BC$3&gt;(A10stdlife+$E198),(Input!$J$220*(1+rvanilla)^0.5)-SUM($J198:BB198),(Input!$J$220*(1+rvanilla)^0.5)/A10stdlife))</f>
        <v>n/a</v>
      </c>
      <c r="BD198" s="155" t="str">
        <f>IF(A10stdlife="n/a","n/a",IF(BD$3&gt;(A10stdlife+$E198),(Input!$J$220*(1+rvanilla)^0.5)-SUM($J198:BC198),(Input!$J$220*(1+rvanilla)^0.5)/A10stdlife))</f>
        <v>n/a</v>
      </c>
      <c r="BE198" s="155" t="str">
        <f>IF(A10stdlife="n/a","n/a",IF(BE$3&gt;(A10stdlife+$E198),(Input!$J$220*(1+rvanilla)^0.5)-SUM($J198:BD198),(Input!$J$220*(1+rvanilla)^0.5)/A10stdlife))</f>
        <v>n/a</v>
      </c>
      <c r="BF198" s="155" t="str">
        <f>IF(A10stdlife="n/a","n/a",IF(BF$3&gt;(A10stdlife+$E198),(Input!$J$220*(1+rvanilla)^0.5)-SUM($J198:BE198),(Input!$J$220*(1+rvanilla)^0.5)/A10stdlife))</f>
        <v>n/a</v>
      </c>
      <c r="BG198" s="155" t="str">
        <f>IF(A10stdlife="n/a","n/a",IF(BG$3&gt;(A10stdlife+$E198),(Input!$J$220*(1+rvanilla)^0.5)-SUM($J198:BF198),(Input!$J$220*(1+rvanilla)^0.5)/A10stdlife))</f>
        <v>n/a</v>
      </c>
      <c r="BH198" s="155" t="str">
        <f>IF(A10stdlife="n/a","n/a",IF(BH$3&gt;(A10stdlife+$E198),(Input!$J$220*(1+rvanilla)^0.5)-SUM($J198:BG198),(Input!$J$220*(1+rvanilla)^0.5)/A10stdlife))</f>
        <v>n/a</v>
      </c>
      <c r="BI198" s="155" t="str">
        <f>IF(A10stdlife="n/a","n/a",IF(BI$3&gt;(A10stdlife+$E198),(Input!$J$220*(1+rvanilla)^0.5)-SUM($J198:BH198),(Input!$J$220*(1+rvanilla)^0.5)/A10stdlife))</f>
        <v>n/a</v>
      </c>
      <c r="BJ198" s="14"/>
      <c r="BK198" s="14"/>
      <c r="BL198" s="14"/>
      <c r="BM198" s="14"/>
      <c r="BN198" s="14"/>
      <c r="BO198" s="14"/>
      <c r="BP198" s="14"/>
      <c r="BQ198" s="14"/>
      <c r="BR198" s="14"/>
      <c r="BS198" s="14"/>
      <c r="BT198" s="14"/>
      <c r="BU198" s="14"/>
      <c r="BV198" s="14"/>
      <c r="BW198" s="14"/>
      <c r="BX198" s="14"/>
      <c r="BY198" s="14"/>
      <c r="BZ198" s="14"/>
      <c r="CA198" s="410"/>
      <c r="CB198" s="410"/>
      <c r="CC198" s="410"/>
      <c r="CD198" s="410"/>
      <c r="CE198" s="410"/>
      <c r="CF198" s="410"/>
      <c r="CG198" s="410"/>
      <c r="CH198" s="410"/>
      <c r="CI198" s="410"/>
      <c r="CJ198" s="410"/>
      <c r="CK198" s="410"/>
      <c r="CL198" s="410"/>
      <c r="CM198" s="410"/>
      <c r="CN198" s="410"/>
      <c r="CO198" s="410"/>
      <c r="CP198" s="410"/>
      <c r="CQ198" s="410"/>
      <c r="CR198" s="410"/>
      <c r="CS198" s="410"/>
      <c r="CT198" s="410"/>
      <c r="CU198" s="410"/>
      <c r="CV198" s="410"/>
      <c r="CW198" s="410"/>
      <c r="CX198" s="410"/>
      <c r="CY198" s="410"/>
      <c r="CZ198" s="410"/>
      <c r="DA198" s="410"/>
      <c r="DB198" s="410"/>
      <c r="DC198" s="410"/>
      <c r="DD198" s="410"/>
      <c r="DE198" s="410"/>
      <c r="DF198" s="410"/>
      <c r="DG198" s="410"/>
      <c r="DH198" s="410"/>
      <c r="DI198" s="410"/>
      <c r="DJ198" s="410"/>
      <c r="DK198" s="410"/>
      <c r="DL198" s="410"/>
      <c r="DM198" s="410"/>
      <c r="DN198" s="410"/>
      <c r="DO198" s="410"/>
      <c r="DP198" s="410"/>
      <c r="DQ198" s="410"/>
      <c r="DR198" s="410"/>
      <c r="DS198" s="410"/>
      <c r="DT198" s="410"/>
      <c r="DU198" s="410"/>
      <c r="DV198" s="410"/>
      <c r="DW198" s="410"/>
      <c r="DX198" s="410"/>
      <c r="DY198" s="410"/>
      <c r="DZ198" s="410"/>
      <c r="EA198" s="410"/>
      <c r="EB198" s="410"/>
      <c r="EC198" s="410"/>
      <c r="ED198" s="410"/>
      <c r="EE198" s="410"/>
      <c r="EF198" s="410"/>
      <c r="EG198" s="410"/>
      <c r="EH198" s="410"/>
      <c r="EI198" s="410"/>
      <c r="EJ198" s="410"/>
      <c r="EK198" s="410"/>
      <c r="EL198" s="410"/>
      <c r="EM198" s="410"/>
      <c r="EN198" s="410"/>
      <c r="EO198" s="410"/>
      <c r="EP198" s="410"/>
      <c r="EQ198" s="410"/>
      <c r="ER198" s="410"/>
      <c r="ES198" s="410"/>
      <c r="ET198" s="410"/>
      <c r="EU198" s="410"/>
      <c r="EV198" s="410"/>
      <c r="EW198" s="410"/>
      <c r="EX198" s="410"/>
      <c r="EY198" s="410"/>
      <c r="EZ198" s="410"/>
      <c r="FA198" s="410"/>
      <c r="FB198" s="410"/>
      <c r="FC198" s="410"/>
      <c r="FD198" s="410"/>
      <c r="FE198" s="410"/>
      <c r="FF198" s="410"/>
      <c r="FG198" s="410"/>
      <c r="FH198" s="410"/>
      <c r="FI198" s="410"/>
      <c r="FJ198" s="410"/>
      <c r="FK198" s="410"/>
      <c r="FL198" s="410"/>
      <c r="FM198" s="410"/>
      <c r="FN198" s="410"/>
      <c r="FO198" s="410"/>
      <c r="FP198" s="410"/>
      <c r="FQ198" s="410"/>
      <c r="FR198" s="410"/>
      <c r="FS198" s="410"/>
      <c r="FT198" s="410"/>
      <c r="FU198" s="410"/>
      <c r="FV198" s="410"/>
      <c r="FW198" s="410"/>
      <c r="FX198" s="410"/>
      <c r="FY198" s="410"/>
      <c r="FZ198" s="410"/>
      <c r="GA198" s="410"/>
      <c r="GB198" s="410"/>
      <c r="GC198" s="410"/>
      <c r="GD198" s="410"/>
      <c r="GE198" s="410"/>
      <c r="GF198" s="410"/>
      <c r="GG198" s="410"/>
      <c r="GH198" s="410"/>
      <c r="GI198" s="410"/>
      <c r="GJ198" s="410"/>
      <c r="GK198" s="410"/>
      <c r="GL198" s="410"/>
      <c r="GM198" s="410"/>
      <c r="GN198" s="410"/>
      <c r="GO198" s="410"/>
      <c r="GP198" s="410"/>
      <c r="GQ198" s="410"/>
      <c r="GR198" s="410"/>
      <c r="GS198" s="410"/>
      <c r="GT198" s="410"/>
      <c r="GU198" s="410"/>
      <c r="GV198" s="410"/>
      <c r="GW198" s="410"/>
      <c r="GX198" s="410"/>
      <c r="GY198" s="410"/>
      <c r="GZ198" s="410"/>
      <c r="HA198" s="410"/>
      <c r="HB198" s="410"/>
      <c r="HC198" s="410"/>
      <c r="HD198" s="410"/>
      <c r="HE198" s="410"/>
      <c r="HF198" s="410"/>
      <c r="HG198" s="410"/>
      <c r="HH198" s="410"/>
      <c r="HI198" s="410"/>
      <c r="HJ198" s="410"/>
      <c r="HK198" s="410"/>
      <c r="HL198" s="410"/>
      <c r="HM198" s="410"/>
      <c r="HN198" s="410"/>
      <c r="HO198" s="410"/>
      <c r="HP198" s="410"/>
      <c r="HQ198" s="410"/>
      <c r="HR198" s="410"/>
      <c r="HS198" s="410"/>
      <c r="HT198" s="410"/>
      <c r="HU198" s="410"/>
      <c r="HV198" s="410"/>
      <c r="HW198" s="410"/>
      <c r="HX198" s="410"/>
      <c r="HY198" s="410"/>
      <c r="HZ198" s="410"/>
      <c r="IA198" s="410"/>
      <c r="IB198" s="410"/>
      <c r="IC198" s="410"/>
      <c r="ID198" s="410"/>
      <c r="IE198" s="410"/>
      <c r="IF198" s="410"/>
      <c r="IG198" s="410"/>
      <c r="IH198" s="410"/>
      <c r="II198" s="410"/>
      <c r="IJ198" s="410"/>
      <c r="IK198" s="410"/>
      <c r="IL198" s="410"/>
      <c r="IM198" s="410"/>
      <c r="IN198" s="410"/>
      <c r="IO198" s="410"/>
      <c r="IP198" s="410"/>
      <c r="IQ198" s="410"/>
      <c r="IR198" s="410"/>
      <c r="IS198" s="410"/>
      <c r="IT198" s="410"/>
      <c r="IU198" s="410"/>
      <c r="IV198" s="410"/>
    </row>
    <row r="199" spans="1:256" s="2" customFormat="1" ht="12.75" hidden="1" customHeight="1" outlineLevel="2">
      <c r="A199" s="14"/>
      <c r="B199" s="14"/>
      <c r="C199" s="27"/>
      <c r="D199" s="413"/>
      <c r="E199" s="261">
        <v>5</v>
      </c>
      <c r="F199" s="372"/>
      <c r="G199" s="269"/>
      <c r="H199" s="271"/>
      <c r="I199" s="271"/>
      <c r="J199" s="271"/>
      <c r="K199" s="270"/>
      <c r="L199" s="155" t="str">
        <f>IF(A10stdlife="n/a","n/a",IF(L$3&gt;(A10stdlife+$E199),(Input!$K$220*(1+rvanilla)^0.5)-SUM($K199:K199),(Input!$K$220*(1+rvanilla)^0.5)/A10stdlife))</f>
        <v>n/a</v>
      </c>
      <c r="M199" s="155" t="str">
        <f>IF(A10stdlife="n/a","n/a",IF(M$3&gt;(A10stdlife+$E199),(Input!$K$220*(1+rvanilla)^0.5)-SUM($K199:L199),(Input!$K$220*(1+rvanilla)^0.5)/A10stdlife))</f>
        <v>n/a</v>
      </c>
      <c r="N199" s="155" t="str">
        <f>IF(A10stdlife="n/a","n/a",IF(N$3&gt;(A10stdlife+$E199),(Input!$K$220*(1+rvanilla)^0.5)-SUM($K199:M199),(Input!$K$220*(1+rvanilla)^0.5)/A10stdlife))</f>
        <v>n/a</v>
      </c>
      <c r="O199" s="155" t="str">
        <f>IF(A10stdlife="n/a","n/a",IF(O$3&gt;(A10stdlife+$E199),(Input!$K$220*(1+rvanilla)^0.5)-SUM($K199:N199),(Input!$K$220*(1+rvanilla)^0.5)/A10stdlife))</f>
        <v>n/a</v>
      </c>
      <c r="P199" s="155" t="str">
        <f>IF(A10stdlife="n/a","n/a",IF(P$3&gt;(A10stdlife+$E199),(Input!$K$220*(1+rvanilla)^0.5)-SUM($K199:O199),(Input!$K$220*(1+rvanilla)^0.5)/A10stdlife))</f>
        <v>n/a</v>
      </c>
      <c r="Q199" s="155" t="str">
        <f>IF(A10stdlife="n/a","n/a",IF(Q$3&gt;(A10stdlife+$E199),(Input!$K$220*(1+rvanilla)^0.5)-SUM($K199:P199),(Input!$K$220*(1+rvanilla)^0.5)/A10stdlife))</f>
        <v>n/a</v>
      </c>
      <c r="R199" s="155" t="str">
        <f>IF(A10stdlife="n/a","n/a",IF(R$3&gt;(A10stdlife+$E199),(Input!$K$220*(1+rvanilla)^0.5)-SUM($K199:Q199),(Input!$K$220*(1+rvanilla)^0.5)/A10stdlife))</f>
        <v>n/a</v>
      </c>
      <c r="S199" s="155" t="str">
        <f>IF(A10stdlife="n/a","n/a",IF(S$3&gt;(A10stdlife+$E199),(Input!$K$220*(1+rvanilla)^0.5)-SUM($K199:R199),(Input!$K$220*(1+rvanilla)^0.5)/A10stdlife))</f>
        <v>n/a</v>
      </c>
      <c r="T199" s="155" t="str">
        <f>IF(A10stdlife="n/a","n/a",IF(T$3&gt;(A10stdlife+$E199),(Input!$K$220*(1+rvanilla)^0.5)-SUM($K199:S199),(Input!$K$220*(1+rvanilla)^0.5)/A10stdlife))</f>
        <v>n/a</v>
      </c>
      <c r="U199" s="155" t="str">
        <f>IF(A10stdlife="n/a","n/a",IF(U$3&gt;(A10stdlife+$E199),(Input!$K$220*(1+rvanilla)^0.5)-SUM($K199:T199),(Input!$K$220*(1+rvanilla)^0.5)/A10stdlife))</f>
        <v>n/a</v>
      </c>
      <c r="V199" s="155" t="str">
        <f>IF(A10stdlife="n/a","n/a",IF(V$3&gt;(A10stdlife+$E199),(Input!$K$220*(1+rvanilla)^0.5)-SUM($K199:U199),(Input!$K$220*(1+rvanilla)^0.5)/A10stdlife))</f>
        <v>n/a</v>
      </c>
      <c r="W199" s="155" t="str">
        <f>IF(A10stdlife="n/a","n/a",IF(W$3&gt;(A10stdlife+$E199),(Input!$K$220*(1+rvanilla)^0.5)-SUM($K199:V199),(Input!$K$220*(1+rvanilla)^0.5)/A10stdlife))</f>
        <v>n/a</v>
      </c>
      <c r="X199" s="155" t="str">
        <f>IF(A10stdlife="n/a","n/a",IF(X$3&gt;(A10stdlife+$E199),(Input!$K$220*(1+rvanilla)^0.5)-SUM($K199:W199),(Input!$K$220*(1+rvanilla)^0.5)/A10stdlife))</f>
        <v>n/a</v>
      </c>
      <c r="Y199" s="155" t="str">
        <f>IF(A10stdlife="n/a","n/a",IF(Y$3&gt;(A10stdlife+$E199),(Input!$K$220*(1+rvanilla)^0.5)-SUM($K199:X199),(Input!$K$220*(1+rvanilla)^0.5)/A10stdlife))</f>
        <v>n/a</v>
      </c>
      <c r="Z199" s="155" t="str">
        <f>IF(A10stdlife="n/a","n/a",IF(Z$3&gt;(A10stdlife+$E199),(Input!$K$220*(1+rvanilla)^0.5)-SUM($K199:Y199),(Input!$K$220*(1+rvanilla)^0.5)/A10stdlife))</f>
        <v>n/a</v>
      </c>
      <c r="AA199" s="155" t="str">
        <f>IF(A10stdlife="n/a","n/a",IF(AA$3&gt;(A10stdlife+$E199),(Input!$K$220*(1+rvanilla)^0.5)-SUM($K199:Z199),(Input!$K$220*(1+rvanilla)^0.5)/A10stdlife))</f>
        <v>n/a</v>
      </c>
      <c r="AB199" s="155" t="str">
        <f>IF(A10stdlife="n/a","n/a",IF(AB$3&gt;(A10stdlife+$E199),(Input!$K$220*(1+rvanilla)^0.5)-SUM($K199:AA199),(Input!$K$220*(1+rvanilla)^0.5)/A10stdlife))</f>
        <v>n/a</v>
      </c>
      <c r="AC199" s="155" t="str">
        <f>IF(A10stdlife="n/a","n/a",IF(AC$3&gt;(A10stdlife+$E199),(Input!$K$220*(1+rvanilla)^0.5)-SUM($K199:AB199),(Input!$K$220*(1+rvanilla)^0.5)/A10stdlife))</f>
        <v>n/a</v>
      </c>
      <c r="AD199" s="155" t="str">
        <f>IF(A10stdlife="n/a","n/a",IF(AD$3&gt;(A10stdlife+$E199),(Input!$K$220*(1+rvanilla)^0.5)-SUM($K199:AC199),(Input!$K$220*(1+rvanilla)^0.5)/A10stdlife))</f>
        <v>n/a</v>
      </c>
      <c r="AE199" s="155" t="str">
        <f>IF(A10stdlife="n/a","n/a",IF(AE$3&gt;(A10stdlife+$E199),(Input!$K$220*(1+rvanilla)^0.5)-SUM($K199:AD199),(Input!$K$220*(1+rvanilla)^0.5)/A10stdlife))</f>
        <v>n/a</v>
      </c>
      <c r="AF199" s="155" t="str">
        <f>IF(A10stdlife="n/a","n/a",IF(AF$3&gt;(A10stdlife+$E199),(Input!$K$220*(1+rvanilla)^0.5)-SUM($K199:AE199),(Input!$K$220*(1+rvanilla)^0.5)/A10stdlife))</f>
        <v>n/a</v>
      </c>
      <c r="AG199" s="155" t="str">
        <f>IF(A10stdlife="n/a","n/a",IF(AG$3&gt;(A10stdlife+$E199),(Input!$K$220*(1+rvanilla)^0.5)-SUM($K199:AF199),(Input!$K$220*(1+rvanilla)^0.5)/A10stdlife))</f>
        <v>n/a</v>
      </c>
      <c r="AH199" s="155" t="str">
        <f>IF(A10stdlife="n/a","n/a",IF(AH$3&gt;(A10stdlife+$E199),(Input!$K$220*(1+rvanilla)^0.5)-SUM($K199:AG199),(Input!$K$220*(1+rvanilla)^0.5)/A10stdlife))</f>
        <v>n/a</v>
      </c>
      <c r="AI199" s="155" t="str">
        <f>IF(A10stdlife="n/a","n/a",IF(AI$3&gt;(A10stdlife+$E199),(Input!$K$220*(1+rvanilla)^0.5)-SUM($K199:AH199),(Input!$K$220*(1+rvanilla)^0.5)/A10stdlife))</f>
        <v>n/a</v>
      </c>
      <c r="AJ199" s="155" t="str">
        <f>IF(A10stdlife="n/a","n/a",IF(AJ$3&gt;(A10stdlife+$E199),(Input!$K$220*(1+rvanilla)^0.5)-SUM($K199:AI199),(Input!$K$220*(1+rvanilla)^0.5)/A10stdlife))</f>
        <v>n/a</v>
      </c>
      <c r="AK199" s="155" t="str">
        <f>IF(A10stdlife="n/a","n/a",IF(AK$3&gt;(A10stdlife+$E199),(Input!$K$220*(1+rvanilla)^0.5)-SUM($K199:AJ199),(Input!$K$220*(1+rvanilla)^0.5)/A10stdlife))</f>
        <v>n/a</v>
      </c>
      <c r="AL199" s="155" t="str">
        <f>IF(A10stdlife="n/a","n/a",IF(AL$3&gt;(A10stdlife+$E199),(Input!$K$220*(1+rvanilla)^0.5)-SUM($K199:AK199),(Input!$K$220*(1+rvanilla)^0.5)/A10stdlife))</f>
        <v>n/a</v>
      </c>
      <c r="AM199" s="155" t="str">
        <f>IF(A10stdlife="n/a","n/a",IF(AM$3&gt;(A10stdlife+$E199),(Input!$K$220*(1+rvanilla)^0.5)-SUM($K199:AL199),(Input!$K$220*(1+rvanilla)^0.5)/A10stdlife))</f>
        <v>n/a</v>
      </c>
      <c r="AN199" s="155" t="str">
        <f>IF(A10stdlife="n/a","n/a",IF(AN$3&gt;(A10stdlife+$E199),(Input!$K$220*(1+rvanilla)^0.5)-SUM($K199:AM199),(Input!$K$220*(1+rvanilla)^0.5)/A10stdlife))</f>
        <v>n/a</v>
      </c>
      <c r="AO199" s="155" t="str">
        <f>IF(A10stdlife="n/a","n/a",IF(AO$3&gt;(A10stdlife+$E199),(Input!$K$220*(1+rvanilla)^0.5)-SUM($K199:AN199),(Input!$K$220*(1+rvanilla)^0.5)/A10stdlife))</f>
        <v>n/a</v>
      </c>
      <c r="AP199" s="155" t="str">
        <f>IF(A10stdlife="n/a","n/a",IF(AP$3&gt;(A10stdlife+$E199),(Input!$K$220*(1+rvanilla)^0.5)-SUM($K199:AO199),(Input!$K$220*(1+rvanilla)^0.5)/A10stdlife))</f>
        <v>n/a</v>
      </c>
      <c r="AQ199" s="155" t="str">
        <f>IF(A10stdlife="n/a","n/a",IF(AQ$3&gt;(A10stdlife+$E199),(Input!$K$220*(1+rvanilla)^0.5)-SUM($K199:AP199),(Input!$K$220*(1+rvanilla)^0.5)/A10stdlife))</f>
        <v>n/a</v>
      </c>
      <c r="AR199" s="155" t="str">
        <f>IF(A10stdlife="n/a","n/a",IF(AR$3&gt;(A10stdlife+$E199),(Input!$K$220*(1+rvanilla)^0.5)-SUM($K199:AQ199),(Input!$K$220*(1+rvanilla)^0.5)/A10stdlife))</f>
        <v>n/a</v>
      </c>
      <c r="AS199" s="155" t="str">
        <f>IF(A10stdlife="n/a","n/a",IF(AS$3&gt;(A10stdlife+$E199),(Input!$K$220*(1+rvanilla)^0.5)-SUM($K199:AR199),(Input!$K$220*(1+rvanilla)^0.5)/A10stdlife))</f>
        <v>n/a</v>
      </c>
      <c r="AT199" s="155" t="str">
        <f>IF(A10stdlife="n/a","n/a",IF(AT$3&gt;(A10stdlife+$E199),(Input!$K$220*(1+rvanilla)^0.5)-SUM($K199:AS199),(Input!$K$220*(1+rvanilla)^0.5)/A10stdlife))</f>
        <v>n/a</v>
      </c>
      <c r="AU199" s="155" t="str">
        <f>IF(A10stdlife="n/a","n/a",IF(AU$3&gt;(A10stdlife+$E199),(Input!$K$220*(1+rvanilla)^0.5)-SUM($K199:AT199),(Input!$K$220*(1+rvanilla)^0.5)/A10stdlife))</f>
        <v>n/a</v>
      </c>
      <c r="AV199" s="155" t="str">
        <f>IF(A10stdlife="n/a","n/a",IF(AV$3&gt;(A10stdlife+$E199),(Input!$K$220*(1+rvanilla)^0.5)-SUM($K199:AU199),(Input!$K$220*(1+rvanilla)^0.5)/A10stdlife))</f>
        <v>n/a</v>
      </c>
      <c r="AW199" s="155" t="str">
        <f>IF(A10stdlife="n/a","n/a",IF(AW$3&gt;(A10stdlife+$E199),(Input!$K$220*(1+rvanilla)^0.5)-SUM($K199:AV199),(Input!$K$220*(1+rvanilla)^0.5)/A10stdlife))</f>
        <v>n/a</v>
      </c>
      <c r="AX199" s="155" t="str">
        <f>IF(A10stdlife="n/a","n/a",IF(AX$3&gt;(A10stdlife+$E199),(Input!$K$220*(1+rvanilla)^0.5)-SUM($K199:AW199),(Input!$K$220*(1+rvanilla)^0.5)/A10stdlife))</f>
        <v>n/a</v>
      </c>
      <c r="AY199" s="155" t="str">
        <f>IF(A10stdlife="n/a","n/a",IF(AY$3&gt;(A10stdlife+$E199),(Input!$K$220*(1+rvanilla)^0.5)-SUM($K199:AX199),(Input!$K$220*(1+rvanilla)^0.5)/A10stdlife))</f>
        <v>n/a</v>
      </c>
      <c r="AZ199" s="155" t="str">
        <f>IF(A10stdlife="n/a","n/a",IF(AZ$3&gt;(A10stdlife+$E199),(Input!$K$220*(1+rvanilla)^0.5)-SUM($K199:AY199),(Input!$K$220*(1+rvanilla)^0.5)/A10stdlife))</f>
        <v>n/a</v>
      </c>
      <c r="BA199" s="155" t="str">
        <f>IF(A10stdlife="n/a","n/a",IF(BA$3&gt;(A10stdlife+$E199),(Input!$K$220*(1+rvanilla)^0.5)-SUM($K199:AZ199),(Input!$K$220*(1+rvanilla)^0.5)/A10stdlife))</f>
        <v>n/a</v>
      </c>
      <c r="BB199" s="155" t="str">
        <f>IF(A10stdlife="n/a","n/a",IF(BB$3&gt;(A10stdlife+$E199),(Input!$K$220*(1+rvanilla)^0.5)-SUM($K199:BA199),(Input!$K$220*(1+rvanilla)^0.5)/A10stdlife))</f>
        <v>n/a</v>
      </c>
      <c r="BC199" s="155" t="str">
        <f>IF(A10stdlife="n/a","n/a",IF(BC$3&gt;(A10stdlife+$E199),(Input!$K$220*(1+rvanilla)^0.5)-SUM($K199:BB199),(Input!$K$220*(1+rvanilla)^0.5)/A10stdlife))</f>
        <v>n/a</v>
      </c>
      <c r="BD199" s="155" t="str">
        <f>IF(A10stdlife="n/a","n/a",IF(BD$3&gt;(A10stdlife+$E199),(Input!$K$220*(1+rvanilla)^0.5)-SUM($K199:BC199),(Input!$K$220*(1+rvanilla)^0.5)/A10stdlife))</f>
        <v>n/a</v>
      </c>
      <c r="BE199" s="155" t="str">
        <f>IF(A10stdlife="n/a","n/a",IF(BE$3&gt;(A10stdlife+$E199),(Input!$K$220*(1+rvanilla)^0.5)-SUM($K199:BD199),(Input!$K$220*(1+rvanilla)^0.5)/A10stdlife))</f>
        <v>n/a</v>
      </c>
      <c r="BF199" s="155" t="str">
        <f>IF(A10stdlife="n/a","n/a",IF(BF$3&gt;(A10stdlife+$E199),(Input!$K$220*(1+rvanilla)^0.5)-SUM($K199:BE199),(Input!$K$220*(1+rvanilla)^0.5)/A10stdlife))</f>
        <v>n/a</v>
      </c>
      <c r="BG199" s="155" t="str">
        <f>IF(A10stdlife="n/a","n/a",IF(BG$3&gt;(A10stdlife+$E199),(Input!$K$220*(1+rvanilla)^0.5)-SUM($K199:BF199),(Input!$K$220*(1+rvanilla)^0.5)/A10stdlife))</f>
        <v>n/a</v>
      </c>
      <c r="BH199" s="155" t="str">
        <f>IF(A10stdlife="n/a","n/a",IF(BH$3&gt;(A10stdlife+$E199),(Input!$K$220*(1+rvanilla)^0.5)-SUM($K199:BG199),(Input!$K$220*(1+rvanilla)^0.5)/A10stdlife))</f>
        <v>n/a</v>
      </c>
      <c r="BI199" s="155" t="str">
        <f>IF(A10stdlife="n/a","n/a",IF(BI$3&gt;(A10stdlife+$E199),(Input!$K$220*(1+rvanilla)^0.5)-SUM($K199:BH199),(Input!$K$220*(1+rvanilla)^0.5)/A10stdlife))</f>
        <v>n/a</v>
      </c>
      <c r="BJ199" s="14"/>
      <c r="BK199" s="14"/>
      <c r="BL199" s="14"/>
      <c r="BM199" s="14"/>
      <c r="BN199" s="14"/>
      <c r="BO199" s="14"/>
      <c r="BP199" s="14"/>
      <c r="BQ199" s="14"/>
      <c r="BR199" s="14"/>
      <c r="BS199" s="14"/>
      <c r="BT199" s="14"/>
      <c r="BU199" s="14"/>
      <c r="BV199" s="14"/>
      <c r="BW199" s="14"/>
      <c r="BX199" s="14"/>
      <c r="BY199" s="14"/>
      <c r="BZ199" s="14"/>
      <c r="CA199" s="410"/>
      <c r="CB199" s="410"/>
      <c r="CC199" s="410"/>
      <c r="CD199" s="410"/>
      <c r="CE199" s="410"/>
      <c r="CF199" s="410"/>
      <c r="CG199" s="410"/>
      <c r="CH199" s="410"/>
      <c r="CI199" s="410"/>
      <c r="CJ199" s="410"/>
      <c r="CK199" s="410"/>
      <c r="CL199" s="410"/>
      <c r="CM199" s="410"/>
      <c r="CN199" s="410"/>
      <c r="CO199" s="410"/>
      <c r="CP199" s="410"/>
      <c r="CQ199" s="410"/>
      <c r="CR199" s="410"/>
      <c r="CS199" s="410"/>
      <c r="CT199" s="410"/>
      <c r="CU199" s="410"/>
      <c r="CV199" s="410"/>
      <c r="CW199" s="410"/>
      <c r="CX199" s="410"/>
      <c r="CY199" s="410"/>
      <c r="CZ199" s="410"/>
      <c r="DA199" s="410"/>
      <c r="DB199" s="410"/>
      <c r="DC199" s="410"/>
      <c r="DD199" s="410"/>
      <c r="DE199" s="410"/>
      <c r="DF199" s="410"/>
      <c r="DG199" s="410"/>
      <c r="DH199" s="410"/>
      <c r="DI199" s="410"/>
      <c r="DJ199" s="410"/>
      <c r="DK199" s="410"/>
      <c r="DL199" s="410"/>
      <c r="DM199" s="410"/>
      <c r="DN199" s="410"/>
      <c r="DO199" s="410"/>
      <c r="DP199" s="410"/>
      <c r="DQ199" s="410"/>
      <c r="DR199" s="410"/>
      <c r="DS199" s="410"/>
      <c r="DT199" s="410"/>
      <c r="DU199" s="410"/>
      <c r="DV199" s="410"/>
      <c r="DW199" s="410"/>
      <c r="DX199" s="410"/>
      <c r="DY199" s="410"/>
      <c r="DZ199" s="410"/>
      <c r="EA199" s="410"/>
      <c r="EB199" s="410"/>
      <c r="EC199" s="410"/>
      <c r="ED199" s="410"/>
      <c r="EE199" s="410"/>
      <c r="EF199" s="410"/>
      <c r="EG199" s="410"/>
      <c r="EH199" s="410"/>
      <c r="EI199" s="410"/>
      <c r="EJ199" s="410"/>
      <c r="EK199" s="410"/>
      <c r="EL199" s="410"/>
      <c r="EM199" s="410"/>
      <c r="EN199" s="410"/>
      <c r="EO199" s="410"/>
      <c r="EP199" s="410"/>
      <c r="EQ199" s="410"/>
      <c r="ER199" s="410"/>
      <c r="ES199" s="410"/>
      <c r="ET199" s="410"/>
      <c r="EU199" s="410"/>
      <c r="EV199" s="410"/>
      <c r="EW199" s="410"/>
      <c r="EX199" s="410"/>
      <c r="EY199" s="410"/>
      <c r="EZ199" s="410"/>
      <c r="FA199" s="410"/>
      <c r="FB199" s="410"/>
      <c r="FC199" s="410"/>
      <c r="FD199" s="410"/>
      <c r="FE199" s="410"/>
      <c r="FF199" s="410"/>
      <c r="FG199" s="410"/>
      <c r="FH199" s="410"/>
      <c r="FI199" s="410"/>
      <c r="FJ199" s="410"/>
      <c r="FK199" s="410"/>
      <c r="FL199" s="410"/>
      <c r="FM199" s="410"/>
      <c r="FN199" s="410"/>
      <c r="FO199" s="410"/>
      <c r="FP199" s="410"/>
      <c r="FQ199" s="410"/>
      <c r="FR199" s="410"/>
      <c r="FS199" s="410"/>
      <c r="FT199" s="410"/>
      <c r="FU199" s="410"/>
      <c r="FV199" s="410"/>
      <c r="FW199" s="410"/>
      <c r="FX199" s="410"/>
      <c r="FY199" s="410"/>
      <c r="FZ199" s="410"/>
      <c r="GA199" s="410"/>
      <c r="GB199" s="410"/>
      <c r="GC199" s="410"/>
      <c r="GD199" s="410"/>
      <c r="GE199" s="410"/>
      <c r="GF199" s="410"/>
      <c r="GG199" s="410"/>
      <c r="GH199" s="410"/>
      <c r="GI199" s="410"/>
      <c r="GJ199" s="410"/>
      <c r="GK199" s="410"/>
      <c r="GL199" s="410"/>
      <c r="GM199" s="410"/>
      <c r="GN199" s="410"/>
      <c r="GO199" s="410"/>
      <c r="GP199" s="410"/>
      <c r="GQ199" s="410"/>
      <c r="GR199" s="410"/>
      <c r="GS199" s="410"/>
      <c r="GT199" s="410"/>
      <c r="GU199" s="410"/>
      <c r="GV199" s="410"/>
      <c r="GW199" s="410"/>
      <c r="GX199" s="410"/>
      <c r="GY199" s="410"/>
      <c r="GZ199" s="410"/>
      <c r="HA199" s="410"/>
      <c r="HB199" s="410"/>
      <c r="HC199" s="410"/>
      <c r="HD199" s="410"/>
      <c r="HE199" s="410"/>
      <c r="HF199" s="410"/>
      <c r="HG199" s="410"/>
      <c r="HH199" s="410"/>
      <c r="HI199" s="410"/>
      <c r="HJ199" s="410"/>
      <c r="HK199" s="410"/>
      <c r="HL199" s="410"/>
      <c r="HM199" s="410"/>
      <c r="HN199" s="410"/>
      <c r="HO199" s="410"/>
      <c r="HP199" s="410"/>
      <c r="HQ199" s="410"/>
      <c r="HR199" s="410"/>
      <c r="HS199" s="410"/>
      <c r="HT199" s="410"/>
      <c r="HU199" s="410"/>
      <c r="HV199" s="410"/>
      <c r="HW199" s="410"/>
      <c r="HX199" s="410"/>
      <c r="HY199" s="410"/>
      <c r="HZ199" s="410"/>
      <c r="IA199" s="410"/>
      <c r="IB199" s="410"/>
      <c r="IC199" s="410"/>
      <c r="ID199" s="410"/>
      <c r="IE199" s="410"/>
      <c r="IF199" s="410"/>
      <c r="IG199" s="410"/>
      <c r="IH199" s="410"/>
      <c r="II199" s="410"/>
      <c r="IJ199" s="410"/>
      <c r="IK199" s="410"/>
      <c r="IL199" s="410"/>
      <c r="IM199" s="410"/>
      <c r="IN199" s="410"/>
      <c r="IO199" s="410"/>
      <c r="IP199" s="410"/>
      <c r="IQ199" s="410"/>
      <c r="IR199" s="410"/>
      <c r="IS199" s="410"/>
      <c r="IT199" s="410"/>
      <c r="IU199" s="410"/>
      <c r="IV199" s="410"/>
    </row>
    <row r="200" spans="1:256" s="2" customFormat="1" ht="12.75" hidden="1" customHeight="1" outlineLevel="2">
      <c r="A200" s="14"/>
      <c r="B200" s="14"/>
      <c r="C200" s="27"/>
      <c r="D200" s="413"/>
      <c r="E200" s="261">
        <v>6</v>
      </c>
      <c r="F200" s="372"/>
      <c r="G200" s="269"/>
      <c r="H200" s="271"/>
      <c r="I200" s="271"/>
      <c r="J200" s="271"/>
      <c r="K200" s="271"/>
      <c r="L200" s="270"/>
      <c r="M200" s="155" t="str">
        <f>IF(A10stdlife="n/a","n/a",IF(M$3&gt;(A10stdlife+$E200),(Input!$L$220*(1+rvanilla)^0.5)-SUM($L200:L200),(Input!$L$220*(1+rvanilla)^0.5)/A10stdlife))</f>
        <v>n/a</v>
      </c>
      <c r="N200" s="155" t="str">
        <f>IF(A10stdlife="n/a","n/a",IF(N$3&gt;(A10stdlife+$E200),(Input!$L$220*(1+rvanilla)^0.5)-SUM($L200:M200),(Input!$L$220*(1+rvanilla)^0.5)/A10stdlife))</f>
        <v>n/a</v>
      </c>
      <c r="O200" s="155" t="str">
        <f>IF(A10stdlife="n/a","n/a",IF(O$3&gt;(A10stdlife+$E200),(Input!$L$220*(1+rvanilla)^0.5)-SUM($L200:N200),(Input!$L$220*(1+rvanilla)^0.5)/A10stdlife))</f>
        <v>n/a</v>
      </c>
      <c r="P200" s="155" t="str">
        <f>IF(A10stdlife="n/a","n/a",IF(P$3&gt;(A10stdlife+$E200),(Input!$L$220*(1+rvanilla)^0.5)-SUM($L200:O200),(Input!$L$220*(1+rvanilla)^0.5)/A10stdlife))</f>
        <v>n/a</v>
      </c>
      <c r="Q200" s="155" t="str">
        <f>IF(A10stdlife="n/a","n/a",IF(Q$3&gt;(A10stdlife+$E200),(Input!$L$220*(1+rvanilla)^0.5)-SUM($L200:P200),(Input!$L$220*(1+rvanilla)^0.5)/A10stdlife))</f>
        <v>n/a</v>
      </c>
      <c r="R200" s="155" t="str">
        <f>IF(A10stdlife="n/a","n/a",IF(R$3&gt;(A10stdlife+$E200),(Input!$L$220*(1+rvanilla)^0.5)-SUM($L200:Q200),(Input!$L$220*(1+rvanilla)^0.5)/A10stdlife))</f>
        <v>n/a</v>
      </c>
      <c r="S200" s="155" t="str">
        <f>IF(A10stdlife="n/a","n/a",IF(S$3&gt;(A10stdlife+$E200),(Input!$L$220*(1+rvanilla)^0.5)-SUM($L200:R200),(Input!$L$220*(1+rvanilla)^0.5)/A10stdlife))</f>
        <v>n/a</v>
      </c>
      <c r="T200" s="155" t="str">
        <f>IF(A10stdlife="n/a","n/a",IF(T$3&gt;(A10stdlife+$E200),(Input!$L$220*(1+rvanilla)^0.5)-SUM($L200:S200),(Input!$L$220*(1+rvanilla)^0.5)/A10stdlife))</f>
        <v>n/a</v>
      </c>
      <c r="U200" s="155" t="str">
        <f>IF(A10stdlife="n/a","n/a",IF(U$3&gt;(A10stdlife+$E200),(Input!$L$220*(1+rvanilla)^0.5)-SUM($L200:T200),(Input!$L$220*(1+rvanilla)^0.5)/A10stdlife))</f>
        <v>n/a</v>
      </c>
      <c r="V200" s="155" t="str">
        <f>IF(A10stdlife="n/a","n/a",IF(V$3&gt;(A10stdlife+$E200),(Input!$L$220*(1+rvanilla)^0.5)-SUM($L200:U200),(Input!$L$220*(1+rvanilla)^0.5)/A10stdlife))</f>
        <v>n/a</v>
      </c>
      <c r="W200" s="155" t="str">
        <f>IF(A10stdlife="n/a","n/a",IF(W$3&gt;(A10stdlife+$E200),(Input!$L$220*(1+rvanilla)^0.5)-SUM($L200:V200),(Input!$L$220*(1+rvanilla)^0.5)/A10stdlife))</f>
        <v>n/a</v>
      </c>
      <c r="X200" s="155" t="str">
        <f>IF(A10stdlife="n/a","n/a",IF(X$3&gt;(A10stdlife+$E200),(Input!$L$220*(1+rvanilla)^0.5)-SUM($L200:W200),(Input!$L$220*(1+rvanilla)^0.5)/A10stdlife))</f>
        <v>n/a</v>
      </c>
      <c r="Y200" s="155" t="str">
        <f>IF(A10stdlife="n/a","n/a",IF(Y$3&gt;(A10stdlife+$E200),(Input!$L$220*(1+rvanilla)^0.5)-SUM($L200:X200),(Input!$L$220*(1+rvanilla)^0.5)/A10stdlife))</f>
        <v>n/a</v>
      </c>
      <c r="Z200" s="155" t="str">
        <f>IF(A10stdlife="n/a","n/a",IF(Z$3&gt;(A10stdlife+$E200),(Input!$L$220*(1+rvanilla)^0.5)-SUM($L200:Y200),(Input!$L$220*(1+rvanilla)^0.5)/A10stdlife))</f>
        <v>n/a</v>
      </c>
      <c r="AA200" s="155" t="str">
        <f>IF(A10stdlife="n/a","n/a",IF(AA$3&gt;(A10stdlife+$E200),(Input!$L$220*(1+rvanilla)^0.5)-SUM($L200:Z200),(Input!$L$220*(1+rvanilla)^0.5)/A10stdlife))</f>
        <v>n/a</v>
      </c>
      <c r="AB200" s="155" t="str">
        <f>IF(A10stdlife="n/a","n/a",IF(AB$3&gt;(A10stdlife+$E200),(Input!$L$220*(1+rvanilla)^0.5)-SUM($L200:AA200),(Input!$L$220*(1+rvanilla)^0.5)/A10stdlife))</f>
        <v>n/a</v>
      </c>
      <c r="AC200" s="155" t="str">
        <f>IF(A10stdlife="n/a","n/a",IF(AC$3&gt;(A10stdlife+$E200),(Input!$L$220*(1+rvanilla)^0.5)-SUM($L200:AB200),(Input!$L$220*(1+rvanilla)^0.5)/A10stdlife))</f>
        <v>n/a</v>
      </c>
      <c r="AD200" s="155" t="str">
        <f>IF(A10stdlife="n/a","n/a",IF(AD$3&gt;(A10stdlife+$E200),(Input!$L$220*(1+rvanilla)^0.5)-SUM($L200:AC200),(Input!$L$220*(1+rvanilla)^0.5)/A10stdlife))</f>
        <v>n/a</v>
      </c>
      <c r="AE200" s="155" t="str">
        <f>IF(A10stdlife="n/a","n/a",IF(AE$3&gt;(A10stdlife+$E200),(Input!$L$220*(1+rvanilla)^0.5)-SUM($L200:AD200),(Input!$L$220*(1+rvanilla)^0.5)/A10stdlife))</f>
        <v>n/a</v>
      </c>
      <c r="AF200" s="155" t="str">
        <f>IF(A10stdlife="n/a","n/a",IF(AF$3&gt;(A10stdlife+$E200),(Input!$L$220*(1+rvanilla)^0.5)-SUM($L200:AE200),(Input!$L$220*(1+rvanilla)^0.5)/A10stdlife))</f>
        <v>n/a</v>
      </c>
      <c r="AG200" s="155" t="str">
        <f>IF(A10stdlife="n/a","n/a",IF(AG$3&gt;(A10stdlife+$E200),(Input!$L$220*(1+rvanilla)^0.5)-SUM($L200:AF200),(Input!$L$220*(1+rvanilla)^0.5)/A10stdlife))</f>
        <v>n/a</v>
      </c>
      <c r="AH200" s="155" t="str">
        <f>IF(A10stdlife="n/a","n/a",IF(AH$3&gt;(A10stdlife+$E200),(Input!$L$220*(1+rvanilla)^0.5)-SUM($L200:AG200),(Input!$L$220*(1+rvanilla)^0.5)/A10stdlife))</f>
        <v>n/a</v>
      </c>
      <c r="AI200" s="155" t="str">
        <f>IF(A10stdlife="n/a","n/a",IF(AI$3&gt;(A10stdlife+$E200),(Input!$L$220*(1+rvanilla)^0.5)-SUM($L200:AH200),(Input!$L$220*(1+rvanilla)^0.5)/A10stdlife))</f>
        <v>n/a</v>
      </c>
      <c r="AJ200" s="155" t="str">
        <f>IF(A10stdlife="n/a","n/a",IF(AJ$3&gt;(A10stdlife+$E200),(Input!$L$220*(1+rvanilla)^0.5)-SUM($L200:AI200),(Input!$L$220*(1+rvanilla)^0.5)/A10stdlife))</f>
        <v>n/a</v>
      </c>
      <c r="AK200" s="155" t="str">
        <f>IF(A10stdlife="n/a","n/a",IF(AK$3&gt;(A10stdlife+$E200),(Input!$L$220*(1+rvanilla)^0.5)-SUM($L200:AJ200),(Input!$L$220*(1+rvanilla)^0.5)/A10stdlife))</f>
        <v>n/a</v>
      </c>
      <c r="AL200" s="155" t="str">
        <f>IF(A10stdlife="n/a","n/a",IF(AL$3&gt;(A10stdlife+$E200),(Input!$L$220*(1+rvanilla)^0.5)-SUM($L200:AK200),(Input!$L$220*(1+rvanilla)^0.5)/A10stdlife))</f>
        <v>n/a</v>
      </c>
      <c r="AM200" s="155" t="str">
        <f>IF(A10stdlife="n/a","n/a",IF(AM$3&gt;(A10stdlife+$E200),(Input!$L$220*(1+rvanilla)^0.5)-SUM($L200:AL200),(Input!$L$220*(1+rvanilla)^0.5)/A10stdlife))</f>
        <v>n/a</v>
      </c>
      <c r="AN200" s="155" t="str">
        <f>IF(A10stdlife="n/a","n/a",IF(AN$3&gt;(A10stdlife+$E200),(Input!$L$220*(1+rvanilla)^0.5)-SUM($L200:AM200),(Input!$L$220*(1+rvanilla)^0.5)/A10stdlife))</f>
        <v>n/a</v>
      </c>
      <c r="AO200" s="155" t="str">
        <f>IF(A10stdlife="n/a","n/a",IF(AO$3&gt;(A10stdlife+$E200),(Input!$L$220*(1+rvanilla)^0.5)-SUM($L200:AN200),(Input!$L$220*(1+rvanilla)^0.5)/A10stdlife))</f>
        <v>n/a</v>
      </c>
      <c r="AP200" s="155" t="str">
        <f>IF(A10stdlife="n/a","n/a",IF(AP$3&gt;(A10stdlife+$E200),(Input!$L$220*(1+rvanilla)^0.5)-SUM($L200:AO200),(Input!$L$220*(1+rvanilla)^0.5)/A10stdlife))</f>
        <v>n/a</v>
      </c>
      <c r="AQ200" s="155" t="str">
        <f>IF(A10stdlife="n/a","n/a",IF(AQ$3&gt;(A10stdlife+$E200),(Input!$L$220*(1+rvanilla)^0.5)-SUM($L200:AP200),(Input!$L$220*(1+rvanilla)^0.5)/A10stdlife))</f>
        <v>n/a</v>
      </c>
      <c r="AR200" s="155" t="str">
        <f>IF(A10stdlife="n/a","n/a",IF(AR$3&gt;(A10stdlife+$E200),(Input!$L$220*(1+rvanilla)^0.5)-SUM($L200:AQ200),(Input!$L$220*(1+rvanilla)^0.5)/A10stdlife))</f>
        <v>n/a</v>
      </c>
      <c r="AS200" s="155" t="str">
        <f>IF(A10stdlife="n/a","n/a",IF(AS$3&gt;(A10stdlife+$E200),(Input!$L$220*(1+rvanilla)^0.5)-SUM($L200:AR200),(Input!$L$220*(1+rvanilla)^0.5)/A10stdlife))</f>
        <v>n/a</v>
      </c>
      <c r="AT200" s="155" t="str">
        <f>IF(A10stdlife="n/a","n/a",IF(AT$3&gt;(A10stdlife+$E200),(Input!$L$220*(1+rvanilla)^0.5)-SUM($L200:AS200),(Input!$L$220*(1+rvanilla)^0.5)/A10stdlife))</f>
        <v>n/a</v>
      </c>
      <c r="AU200" s="155" t="str">
        <f>IF(A10stdlife="n/a","n/a",IF(AU$3&gt;(A10stdlife+$E200),(Input!$L$220*(1+rvanilla)^0.5)-SUM($L200:AT200),(Input!$L$220*(1+rvanilla)^0.5)/A10stdlife))</f>
        <v>n/a</v>
      </c>
      <c r="AV200" s="155" t="str">
        <f>IF(A10stdlife="n/a","n/a",IF(AV$3&gt;(A10stdlife+$E200),(Input!$L$220*(1+rvanilla)^0.5)-SUM($L200:AU200),(Input!$L$220*(1+rvanilla)^0.5)/A10stdlife))</f>
        <v>n/a</v>
      </c>
      <c r="AW200" s="155" t="str">
        <f>IF(A10stdlife="n/a","n/a",IF(AW$3&gt;(A10stdlife+$E200),(Input!$L$220*(1+rvanilla)^0.5)-SUM($L200:AV200),(Input!$L$220*(1+rvanilla)^0.5)/A10stdlife))</f>
        <v>n/a</v>
      </c>
      <c r="AX200" s="155" t="str">
        <f>IF(A10stdlife="n/a","n/a",IF(AX$3&gt;(A10stdlife+$E200),(Input!$L$220*(1+rvanilla)^0.5)-SUM($L200:AW200),(Input!$L$220*(1+rvanilla)^0.5)/A10stdlife))</f>
        <v>n/a</v>
      </c>
      <c r="AY200" s="155" t="str">
        <f>IF(A10stdlife="n/a","n/a",IF(AY$3&gt;(A10stdlife+$E200),(Input!$L$220*(1+rvanilla)^0.5)-SUM($L200:AX200),(Input!$L$220*(1+rvanilla)^0.5)/A10stdlife))</f>
        <v>n/a</v>
      </c>
      <c r="AZ200" s="155" t="str">
        <f>IF(A10stdlife="n/a","n/a",IF(AZ$3&gt;(A10stdlife+$E200),(Input!$L$220*(1+rvanilla)^0.5)-SUM($L200:AY200),(Input!$L$220*(1+rvanilla)^0.5)/A10stdlife))</f>
        <v>n/a</v>
      </c>
      <c r="BA200" s="155" t="str">
        <f>IF(A10stdlife="n/a","n/a",IF(BA$3&gt;(A10stdlife+$E200),(Input!$L$220*(1+rvanilla)^0.5)-SUM($L200:AZ200),(Input!$L$220*(1+rvanilla)^0.5)/A10stdlife))</f>
        <v>n/a</v>
      </c>
      <c r="BB200" s="155" t="str">
        <f>IF(A10stdlife="n/a","n/a",IF(BB$3&gt;(A10stdlife+$E200),(Input!$L$220*(1+rvanilla)^0.5)-SUM($L200:BA200),(Input!$L$220*(1+rvanilla)^0.5)/A10stdlife))</f>
        <v>n/a</v>
      </c>
      <c r="BC200" s="155" t="str">
        <f>IF(A10stdlife="n/a","n/a",IF(BC$3&gt;(A10stdlife+$E200),(Input!$L$220*(1+rvanilla)^0.5)-SUM($L200:BB200),(Input!$L$220*(1+rvanilla)^0.5)/A10stdlife))</f>
        <v>n/a</v>
      </c>
      <c r="BD200" s="155" t="str">
        <f>IF(A10stdlife="n/a","n/a",IF(BD$3&gt;(A10stdlife+$E200),(Input!$L$220*(1+rvanilla)^0.5)-SUM($L200:BC200),(Input!$L$220*(1+rvanilla)^0.5)/A10stdlife))</f>
        <v>n/a</v>
      </c>
      <c r="BE200" s="155" t="str">
        <f>IF(A10stdlife="n/a","n/a",IF(BE$3&gt;(A10stdlife+$E200),(Input!$L$220*(1+rvanilla)^0.5)-SUM($L200:BD200),(Input!$L$220*(1+rvanilla)^0.5)/A10stdlife))</f>
        <v>n/a</v>
      </c>
      <c r="BF200" s="155" t="str">
        <f>IF(A10stdlife="n/a","n/a",IF(BF$3&gt;(A10stdlife+$E200),(Input!$L$220*(1+rvanilla)^0.5)-SUM($L200:BE200),(Input!$L$220*(1+rvanilla)^0.5)/A10stdlife))</f>
        <v>n/a</v>
      </c>
      <c r="BG200" s="155" t="str">
        <f>IF(A10stdlife="n/a","n/a",IF(BG$3&gt;(A10stdlife+$E200),(Input!$L$220*(1+rvanilla)^0.5)-SUM($L200:BF200),(Input!$L$220*(1+rvanilla)^0.5)/A10stdlife))</f>
        <v>n/a</v>
      </c>
      <c r="BH200" s="155" t="str">
        <f>IF(A10stdlife="n/a","n/a",IF(BH$3&gt;(A10stdlife+$E200),(Input!$L$220*(1+rvanilla)^0.5)-SUM($L200:BG200),(Input!$L$220*(1+rvanilla)^0.5)/A10stdlife))</f>
        <v>n/a</v>
      </c>
      <c r="BI200" s="155" t="str">
        <f>IF(A10stdlife="n/a","n/a",IF(BI$3&gt;(A10stdlife+$E200),(Input!$L$220*(1+rvanilla)^0.5)-SUM($L200:BH200),(Input!$L$220*(1+rvanilla)^0.5)/A10stdlife))</f>
        <v>n/a</v>
      </c>
      <c r="BJ200" s="14"/>
      <c r="BK200" s="14"/>
      <c r="BL200" s="14"/>
      <c r="BM200" s="14"/>
      <c r="BN200" s="14"/>
      <c r="BO200" s="14"/>
      <c r="BP200" s="14"/>
      <c r="BQ200" s="14"/>
      <c r="BR200" s="14"/>
      <c r="BS200" s="14"/>
      <c r="BT200" s="14"/>
      <c r="BU200" s="14"/>
      <c r="BV200" s="14"/>
      <c r="BW200" s="14"/>
      <c r="BX200" s="14"/>
      <c r="BY200" s="14"/>
      <c r="BZ200" s="14"/>
      <c r="CA200" s="410"/>
      <c r="CB200" s="410"/>
      <c r="CC200" s="410"/>
      <c r="CD200" s="410"/>
      <c r="CE200" s="410"/>
      <c r="CF200" s="410"/>
      <c r="CG200" s="410"/>
      <c r="CH200" s="410"/>
      <c r="CI200" s="410"/>
      <c r="CJ200" s="410"/>
      <c r="CK200" s="410"/>
      <c r="CL200" s="410"/>
      <c r="CM200" s="410"/>
      <c r="CN200" s="410"/>
      <c r="CO200" s="410"/>
      <c r="CP200" s="410"/>
      <c r="CQ200" s="410"/>
      <c r="CR200" s="410"/>
      <c r="CS200" s="410"/>
      <c r="CT200" s="410"/>
      <c r="CU200" s="410"/>
      <c r="CV200" s="410"/>
      <c r="CW200" s="410"/>
      <c r="CX200" s="410"/>
      <c r="CY200" s="410"/>
      <c r="CZ200" s="410"/>
      <c r="DA200" s="410"/>
      <c r="DB200" s="410"/>
      <c r="DC200" s="410"/>
      <c r="DD200" s="410"/>
      <c r="DE200" s="410"/>
      <c r="DF200" s="410"/>
      <c r="DG200" s="410"/>
      <c r="DH200" s="410"/>
      <c r="DI200" s="410"/>
      <c r="DJ200" s="410"/>
      <c r="DK200" s="410"/>
      <c r="DL200" s="410"/>
      <c r="DM200" s="410"/>
      <c r="DN200" s="410"/>
      <c r="DO200" s="410"/>
      <c r="DP200" s="410"/>
      <c r="DQ200" s="410"/>
      <c r="DR200" s="410"/>
      <c r="DS200" s="410"/>
      <c r="DT200" s="410"/>
      <c r="DU200" s="410"/>
      <c r="DV200" s="410"/>
      <c r="DW200" s="410"/>
      <c r="DX200" s="410"/>
      <c r="DY200" s="410"/>
      <c r="DZ200" s="410"/>
      <c r="EA200" s="410"/>
      <c r="EB200" s="410"/>
      <c r="EC200" s="410"/>
      <c r="ED200" s="410"/>
      <c r="EE200" s="410"/>
      <c r="EF200" s="410"/>
      <c r="EG200" s="410"/>
      <c r="EH200" s="410"/>
      <c r="EI200" s="410"/>
      <c r="EJ200" s="410"/>
      <c r="EK200" s="410"/>
      <c r="EL200" s="410"/>
      <c r="EM200" s="410"/>
      <c r="EN200" s="410"/>
      <c r="EO200" s="410"/>
      <c r="EP200" s="410"/>
      <c r="EQ200" s="410"/>
      <c r="ER200" s="410"/>
      <c r="ES200" s="410"/>
      <c r="ET200" s="410"/>
      <c r="EU200" s="410"/>
      <c r="EV200" s="410"/>
      <c r="EW200" s="410"/>
      <c r="EX200" s="410"/>
      <c r="EY200" s="410"/>
      <c r="EZ200" s="410"/>
      <c r="FA200" s="410"/>
      <c r="FB200" s="410"/>
      <c r="FC200" s="410"/>
      <c r="FD200" s="410"/>
      <c r="FE200" s="410"/>
      <c r="FF200" s="410"/>
      <c r="FG200" s="410"/>
      <c r="FH200" s="410"/>
      <c r="FI200" s="410"/>
      <c r="FJ200" s="410"/>
      <c r="FK200" s="410"/>
      <c r="FL200" s="410"/>
      <c r="FM200" s="410"/>
      <c r="FN200" s="410"/>
      <c r="FO200" s="410"/>
      <c r="FP200" s="410"/>
      <c r="FQ200" s="410"/>
      <c r="FR200" s="410"/>
      <c r="FS200" s="410"/>
      <c r="FT200" s="410"/>
      <c r="FU200" s="410"/>
      <c r="FV200" s="410"/>
      <c r="FW200" s="410"/>
      <c r="FX200" s="410"/>
      <c r="FY200" s="410"/>
      <c r="FZ200" s="410"/>
      <c r="GA200" s="410"/>
      <c r="GB200" s="410"/>
      <c r="GC200" s="410"/>
      <c r="GD200" s="410"/>
      <c r="GE200" s="410"/>
      <c r="GF200" s="410"/>
      <c r="GG200" s="410"/>
      <c r="GH200" s="410"/>
      <c r="GI200" s="410"/>
      <c r="GJ200" s="410"/>
      <c r="GK200" s="410"/>
      <c r="GL200" s="410"/>
      <c r="GM200" s="410"/>
      <c r="GN200" s="410"/>
      <c r="GO200" s="410"/>
      <c r="GP200" s="410"/>
      <c r="GQ200" s="410"/>
      <c r="GR200" s="410"/>
      <c r="GS200" s="410"/>
      <c r="GT200" s="410"/>
      <c r="GU200" s="410"/>
      <c r="GV200" s="410"/>
      <c r="GW200" s="410"/>
      <c r="GX200" s="410"/>
      <c r="GY200" s="410"/>
      <c r="GZ200" s="410"/>
      <c r="HA200" s="410"/>
      <c r="HB200" s="410"/>
      <c r="HC200" s="410"/>
      <c r="HD200" s="410"/>
      <c r="HE200" s="410"/>
      <c r="HF200" s="410"/>
      <c r="HG200" s="410"/>
      <c r="HH200" s="410"/>
      <c r="HI200" s="410"/>
      <c r="HJ200" s="410"/>
      <c r="HK200" s="410"/>
      <c r="HL200" s="410"/>
      <c r="HM200" s="410"/>
      <c r="HN200" s="410"/>
      <c r="HO200" s="410"/>
      <c r="HP200" s="410"/>
      <c r="HQ200" s="410"/>
      <c r="HR200" s="410"/>
      <c r="HS200" s="410"/>
      <c r="HT200" s="410"/>
      <c r="HU200" s="410"/>
      <c r="HV200" s="410"/>
      <c r="HW200" s="410"/>
      <c r="HX200" s="410"/>
      <c r="HY200" s="410"/>
      <c r="HZ200" s="410"/>
      <c r="IA200" s="410"/>
      <c r="IB200" s="410"/>
      <c r="IC200" s="410"/>
      <c r="ID200" s="410"/>
      <c r="IE200" s="410"/>
      <c r="IF200" s="410"/>
      <c r="IG200" s="410"/>
      <c r="IH200" s="410"/>
      <c r="II200" s="410"/>
      <c r="IJ200" s="410"/>
      <c r="IK200" s="410"/>
      <c r="IL200" s="410"/>
      <c r="IM200" s="410"/>
      <c r="IN200" s="410"/>
      <c r="IO200" s="410"/>
      <c r="IP200" s="410"/>
      <c r="IQ200" s="410"/>
      <c r="IR200" s="410"/>
      <c r="IS200" s="410"/>
      <c r="IT200" s="410"/>
      <c r="IU200" s="410"/>
      <c r="IV200" s="410"/>
    </row>
    <row r="201" spans="1:256" s="2" customFormat="1" ht="12.75" hidden="1" customHeight="1" outlineLevel="2">
      <c r="A201" s="14"/>
      <c r="B201" s="14"/>
      <c r="C201" s="27"/>
      <c r="D201" s="413"/>
      <c r="E201" s="261">
        <v>7</v>
      </c>
      <c r="F201" s="372"/>
      <c r="G201" s="269"/>
      <c r="H201" s="271"/>
      <c r="I201" s="271"/>
      <c r="J201" s="271"/>
      <c r="K201" s="271"/>
      <c r="L201" s="271"/>
      <c r="M201" s="270"/>
      <c r="N201" s="155" t="str">
        <f>IF(A10stdlife="n/a","n/a",IF(N$3&gt;(A10stdlife+$E201),(Input!$M$220*(1+rvanilla)^0.5)-SUM($M201:M201),(Input!$M$220*(1+rvanilla)^0.5)/A10stdlife))</f>
        <v>n/a</v>
      </c>
      <c r="O201" s="155" t="str">
        <f>IF(A10stdlife="n/a","n/a",IF(O$3&gt;(A10stdlife+$E201),(Input!$M$220*(1+rvanilla)^0.5)-SUM($M201:N201),(Input!$M$220*(1+rvanilla)^0.5)/A10stdlife))</f>
        <v>n/a</v>
      </c>
      <c r="P201" s="155" t="str">
        <f>IF(A10stdlife="n/a","n/a",IF(P$3&gt;(A10stdlife+$E201),(Input!$M$220*(1+rvanilla)^0.5)-SUM($M201:O201),(Input!$M$220*(1+rvanilla)^0.5)/A10stdlife))</f>
        <v>n/a</v>
      </c>
      <c r="Q201" s="155" t="str">
        <f>IF(A10stdlife="n/a","n/a",IF(Q$3&gt;(A10stdlife+$E201),(Input!$M$220*(1+rvanilla)^0.5)-SUM($M201:P201),(Input!$M$220*(1+rvanilla)^0.5)/A10stdlife))</f>
        <v>n/a</v>
      </c>
      <c r="R201" s="155" t="str">
        <f>IF(A10stdlife="n/a","n/a",IF(R$3&gt;(A10stdlife+$E201),(Input!$M$220*(1+rvanilla)^0.5)-SUM($M201:Q201),(Input!$M$220*(1+rvanilla)^0.5)/A10stdlife))</f>
        <v>n/a</v>
      </c>
      <c r="S201" s="155" t="str">
        <f>IF(A10stdlife="n/a","n/a",IF(S$3&gt;(A10stdlife+$E201),(Input!$M$220*(1+rvanilla)^0.5)-SUM($M201:R201),(Input!$M$220*(1+rvanilla)^0.5)/A10stdlife))</f>
        <v>n/a</v>
      </c>
      <c r="T201" s="155" t="str">
        <f>IF(A10stdlife="n/a","n/a",IF(T$3&gt;(A10stdlife+$E201),(Input!$M$220*(1+rvanilla)^0.5)-SUM($M201:S201),(Input!$M$220*(1+rvanilla)^0.5)/A10stdlife))</f>
        <v>n/a</v>
      </c>
      <c r="U201" s="155" t="str">
        <f>IF(A10stdlife="n/a","n/a",IF(U$3&gt;(A10stdlife+$E201),(Input!$M$220*(1+rvanilla)^0.5)-SUM($M201:T201),(Input!$M$220*(1+rvanilla)^0.5)/A10stdlife))</f>
        <v>n/a</v>
      </c>
      <c r="V201" s="155" t="str">
        <f>IF(A10stdlife="n/a","n/a",IF(V$3&gt;(A10stdlife+$E201),(Input!$M$220*(1+rvanilla)^0.5)-SUM($M201:U201),(Input!$M$220*(1+rvanilla)^0.5)/A10stdlife))</f>
        <v>n/a</v>
      </c>
      <c r="W201" s="155" t="str">
        <f>IF(A10stdlife="n/a","n/a",IF(W$3&gt;(A10stdlife+$E201),(Input!$M$220*(1+rvanilla)^0.5)-SUM($M201:V201),(Input!$M$220*(1+rvanilla)^0.5)/A10stdlife))</f>
        <v>n/a</v>
      </c>
      <c r="X201" s="155" t="str">
        <f>IF(A10stdlife="n/a","n/a",IF(X$3&gt;(A10stdlife+$E201),(Input!$M$220*(1+rvanilla)^0.5)-SUM($M201:W201),(Input!$M$220*(1+rvanilla)^0.5)/A10stdlife))</f>
        <v>n/a</v>
      </c>
      <c r="Y201" s="155" t="str">
        <f>IF(A10stdlife="n/a","n/a",IF(Y$3&gt;(A10stdlife+$E201),(Input!$M$220*(1+rvanilla)^0.5)-SUM($M201:X201),(Input!$M$220*(1+rvanilla)^0.5)/A10stdlife))</f>
        <v>n/a</v>
      </c>
      <c r="Z201" s="155" t="str">
        <f>IF(A10stdlife="n/a","n/a",IF(Z$3&gt;(A10stdlife+$E201),(Input!$M$220*(1+rvanilla)^0.5)-SUM($M201:Y201),(Input!$M$220*(1+rvanilla)^0.5)/A10stdlife))</f>
        <v>n/a</v>
      </c>
      <c r="AA201" s="155" t="str">
        <f>IF(A10stdlife="n/a","n/a",IF(AA$3&gt;(A10stdlife+$E201),(Input!$M$220*(1+rvanilla)^0.5)-SUM($M201:Z201),(Input!$M$220*(1+rvanilla)^0.5)/A10stdlife))</f>
        <v>n/a</v>
      </c>
      <c r="AB201" s="155" t="str">
        <f>IF(A10stdlife="n/a","n/a",IF(AB$3&gt;(A10stdlife+$E201),(Input!$M$220*(1+rvanilla)^0.5)-SUM($M201:AA201),(Input!$M$220*(1+rvanilla)^0.5)/A10stdlife))</f>
        <v>n/a</v>
      </c>
      <c r="AC201" s="155" t="str">
        <f>IF(A10stdlife="n/a","n/a",IF(AC$3&gt;(A10stdlife+$E201),(Input!$M$220*(1+rvanilla)^0.5)-SUM($M201:AB201),(Input!$M$220*(1+rvanilla)^0.5)/A10stdlife))</f>
        <v>n/a</v>
      </c>
      <c r="AD201" s="155" t="str">
        <f>IF(A10stdlife="n/a","n/a",IF(AD$3&gt;(A10stdlife+$E201),(Input!$M$220*(1+rvanilla)^0.5)-SUM($M201:AC201),(Input!$M$220*(1+rvanilla)^0.5)/A10stdlife))</f>
        <v>n/a</v>
      </c>
      <c r="AE201" s="155" t="str">
        <f>IF(A10stdlife="n/a","n/a",IF(AE$3&gt;(A10stdlife+$E201),(Input!$M$220*(1+rvanilla)^0.5)-SUM($M201:AD201),(Input!$M$220*(1+rvanilla)^0.5)/A10stdlife))</f>
        <v>n/a</v>
      </c>
      <c r="AF201" s="155" t="str">
        <f>IF(A10stdlife="n/a","n/a",IF(AF$3&gt;(A10stdlife+$E201),(Input!$M$220*(1+rvanilla)^0.5)-SUM($M201:AE201),(Input!$M$220*(1+rvanilla)^0.5)/A10stdlife))</f>
        <v>n/a</v>
      </c>
      <c r="AG201" s="155" t="str">
        <f>IF(A10stdlife="n/a","n/a",IF(AG$3&gt;(A10stdlife+$E201),(Input!$M$220*(1+rvanilla)^0.5)-SUM($M201:AF201),(Input!$M$220*(1+rvanilla)^0.5)/A10stdlife))</f>
        <v>n/a</v>
      </c>
      <c r="AH201" s="155" t="str">
        <f>IF(A10stdlife="n/a","n/a",IF(AH$3&gt;(A10stdlife+$E201),(Input!$M$220*(1+rvanilla)^0.5)-SUM($M201:AG201),(Input!$M$220*(1+rvanilla)^0.5)/A10stdlife))</f>
        <v>n/a</v>
      </c>
      <c r="AI201" s="155" t="str">
        <f>IF(A10stdlife="n/a","n/a",IF(AI$3&gt;(A10stdlife+$E201),(Input!$M$220*(1+rvanilla)^0.5)-SUM($M201:AH201),(Input!$M$220*(1+rvanilla)^0.5)/A10stdlife))</f>
        <v>n/a</v>
      </c>
      <c r="AJ201" s="155" t="str">
        <f>IF(A10stdlife="n/a","n/a",IF(AJ$3&gt;(A10stdlife+$E201),(Input!$M$220*(1+rvanilla)^0.5)-SUM($M201:AI201),(Input!$M$220*(1+rvanilla)^0.5)/A10stdlife))</f>
        <v>n/a</v>
      </c>
      <c r="AK201" s="155" t="str">
        <f>IF(A10stdlife="n/a","n/a",IF(AK$3&gt;(A10stdlife+$E201),(Input!$M$220*(1+rvanilla)^0.5)-SUM($M201:AJ201),(Input!$M$220*(1+rvanilla)^0.5)/A10stdlife))</f>
        <v>n/a</v>
      </c>
      <c r="AL201" s="155" t="str">
        <f>IF(A10stdlife="n/a","n/a",IF(AL$3&gt;(A10stdlife+$E201),(Input!$M$220*(1+rvanilla)^0.5)-SUM($M201:AK201),(Input!$M$220*(1+rvanilla)^0.5)/A10stdlife))</f>
        <v>n/a</v>
      </c>
      <c r="AM201" s="155" t="str">
        <f>IF(A10stdlife="n/a","n/a",IF(AM$3&gt;(A10stdlife+$E201),(Input!$M$220*(1+rvanilla)^0.5)-SUM($M201:AL201),(Input!$M$220*(1+rvanilla)^0.5)/A10stdlife))</f>
        <v>n/a</v>
      </c>
      <c r="AN201" s="155" t="str">
        <f>IF(A10stdlife="n/a","n/a",IF(AN$3&gt;(A10stdlife+$E201),(Input!$M$220*(1+rvanilla)^0.5)-SUM($M201:AM201),(Input!$M$220*(1+rvanilla)^0.5)/A10stdlife))</f>
        <v>n/a</v>
      </c>
      <c r="AO201" s="155" t="str">
        <f>IF(A10stdlife="n/a","n/a",IF(AO$3&gt;(A10stdlife+$E201),(Input!$M$220*(1+rvanilla)^0.5)-SUM($M201:AN201),(Input!$M$220*(1+rvanilla)^0.5)/A10stdlife))</f>
        <v>n/a</v>
      </c>
      <c r="AP201" s="155" t="str">
        <f>IF(A10stdlife="n/a","n/a",IF(AP$3&gt;(A10stdlife+$E201),(Input!$M$220*(1+rvanilla)^0.5)-SUM($M201:AO201),(Input!$M$220*(1+rvanilla)^0.5)/A10stdlife))</f>
        <v>n/a</v>
      </c>
      <c r="AQ201" s="155" t="str">
        <f>IF(A10stdlife="n/a","n/a",IF(AQ$3&gt;(A10stdlife+$E201),(Input!$M$220*(1+rvanilla)^0.5)-SUM($M201:AP201),(Input!$M$220*(1+rvanilla)^0.5)/A10stdlife))</f>
        <v>n/a</v>
      </c>
      <c r="AR201" s="155" t="str">
        <f>IF(A10stdlife="n/a","n/a",IF(AR$3&gt;(A10stdlife+$E201),(Input!$M$220*(1+rvanilla)^0.5)-SUM($M201:AQ201),(Input!$M$220*(1+rvanilla)^0.5)/A10stdlife))</f>
        <v>n/a</v>
      </c>
      <c r="AS201" s="155" t="str">
        <f>IF(A10stdlife="n/a","n/a",IF(AS$3&gt;(A10stdlife+$E201),(Input!$M$220*(1+rvanilla)^0.5)-SUM($M201:AR201),(Input!$M$220*(1+rvanilla)^0.5)/A10stdlife))</f>
        <v>n/a</v>
      </c>
      <c r="AT201" s="155" t="str">
        <f>IF(A10stdlife="n/a","n/a",IF(AT$3&gt;(A10stdlife+$E201),(Input!$M$220*(1+rvanilla)^0.5)-SUM($M201:AS201),(Input!$M$220*(1+rvanilla)^0.5)/A10stdlife))</f>
        <v>n/a</v>
      </c>
      <c r="AU201" s="155" t="str">
        <f>IF(A10stdlife="n/a","n/a",IF(AU$3&gt;(A10stdlife+$E201),(Input!$M$220*(1+rvanilla)^0.5)-SUM($M201:AT201),(Input!$M$220*(1+rvanilla)^0.5)/A10stdlife))</f>
        <v>n/a</v>
      </c>
      <c r="AV201" s="155" t="str">
        <f>IF(A10stdlife="n/a","n/a",IF(AV$3&gt;(A10stdlife+$E201),(Input!$M$220*(1+rvanilla)^0.5)-SUM($M201:AU201),(Input!$M$220*(1+rvanilla)^0.5)/A10stdlife))</f>
        <v>n/a</v>
      </c>
      <c r="AW201" s="155" t="str">
        <f>IF(A10stdlife="n/a","n/a",IF(AW$3&gt;(A10stdlife+$E201),(Input!$M$220*(1+rvanilla)^0.5)-SUM($M201:AV201),(Input!$M$220*(1+rvanilla)^0.5)/A10stdlife))</f>
        <v>n/a</v>
      </c>
      <c r="AX201" s="155" t="str">
        <f>IF(A10stdlife="n/a","n/a",IF(AX$3&gt;(A10stdlife+$E201),(Input!$M$220*(1+rvanilla)^0.5)-SUM($M201:AW201),(Input!$M$220*(1+rvanilla)^0.5)/A10stdlife))</f>
        <v>n/a</v>
      </c>
      <c r="AY201" s="155" t="str">
        <f>IF(A10stdlife="n/a","n/a",IF(AY$3&gt;(A10stdlife+$E201),(Input!$M$220*(1+rvanilla)^0.5)-SUM($M201:AX201),(Input!$M$220*(1+rvanilla)^0.5)/A10stdlife))</f>
        <v>n/a</v>
      </c>
      <c r="AZ201" s="155" t="str">
        <f>IF(A10stdlife="n/a","n/a",IF(AZ$3&gt;(A10stdlife+$E201),(Input!$M$220*(1+rvanilla)^0.5)-SUM($M201:AY201),(Input!$M$220*(1+rvanilla)^0.5)/A10stdlife))</f>
        <v>n/a</v>
      </c>
      <c r="BA201" s="155" t="str">
        <f>IF(A10stdlife="n/a","n/a",IF(BA$3&gt;(A10stdlife+$E201),(Input!$M$220*(1+rvanilla)^0.5)-SUM($M201:AZ201),(Input!$M$220*(1+rvanilla)^0.5)/A10stdlife))</f>
        <v>n/a</v>
      </c>
      <c r="BB201" s="155" t="str">
        <f>IF(A10stdlife="n/a","n/a",IF(BB$3&gt;(A10stdlife+$E201),(Input!$M$220*(1+rvanilla)^0.5)-SUM($M201:BA201),(Input!$M$220*(1+rvanilla)^0.5)/A10stdlife))</f>
        <v>n/a</v>
      </c>
      <c r="BC201" s="155" t="str">
        <f>IF(A10stdlife="n/a","n/a",IF(BC$3&gt;(A10stdlife+$E201),(Input!$M$220*(1+rvanilla)^0.5)-SUM($M201:BB201),(Input!$M$220*(1+rvanilla)^0.5)/A10stdlife))</f>
        <v>n/a</v>
      </c>
      <c r="BD201" s="155" t="str">
        <f>IF(A10stdlife="n/a","n/a",IF(BD$3&gt;(A10stdlife+$E201),(Input!$M$220*(1+rvanilla)^0.5)-SUM($M201:BC201),(Input!$M$220*(1+rvanilla)^0.5)/A10stdlife))</f>
        <v>n/a</v>
      </c>
      <c r="BE201" s="155" t="str">
        <f>IF(A10stdlife="n/a","n/a",IF(BE$3&gt;(A10stdlife+$E201),(Input!$M$220*(1+rvanilla)^0.5)-SUM($M201:BD201),(Input!$M$220*(1+rvanilla)^0.5)/A10stdlife))</f>
        <v>n/a</v>
      </c>
      <c r="BF201" s="155" t="str">
        <f>IF(A10stdlife="n/a","n/a",IF(BF$3&gt;(A10stdlife+$E201),(Input!$M$220*(1+rvanilla)^0.5)-SUM($M201:BE201),(Input!$M$220*(1+rvanilla)^0.5)/A10stdlife))</f>
        <v>n/a</v>
      </c>
      <c r="BG201" s="155" t="str">
        <f>IF(A10stdlife="n/a","n/a",IF(BG$3&gt;(A10stdlife+$E201),(Input!$M$220*(1+rvanilla)^0.5)-SUM($M201:BF201),(Input!$M$220*(1+rvanilla)^0.5)/A10stdlife))</f>
        <v>n/a</v>
      </c>
      <c r="BH201" s="155" t="str">
        <f>IF(A10stdlife="n/a","n/a",IF(BH$3&gt;(A10stdlife+$E201),(Input!$M$220*(1+rvanilla)^0.5)-SUM($M201:BG201),(Input!$M$220*(1+rvanilla)^0.5)/A10stdlife))</f>
        <v>n/a</v>
      </c>
      <c r="BI201" s="155" t="str">
        <f>IF(A10stdlife="n/a","n/a",IF(BI$3&gt;(A10stdlife+$E201),(Input!$M$220*(1+rvanilla)^0.5)-SUM($M201:BH201),(Input!$M$220*(1+rvanilla)^0.5)/A10stdlife))</f>
        <v>n/a</v>
      </c>
      <c r="BJ201" s="14"/>
      <c r="BK201" s="14"/>
      <c r="BL201" s="14"/>
      <c r="BM201" s="14"/>
      <c r="BN201" s="14"/>
      <c r="BO201" s="14"/>
      <c r="BP201" s="14"/>
      <c r="BQ201" s="14"/>
      <c r="BR201" s="14"/>
      <c r="BS201" s="14"/>
      <c r="BT201" s="14"/>
      <c r="BU201" s="14"/>
      <c r="BV201" s="14"/>
      <c r="BW201" s="14"/>
      <c r="BX201" s="14"/>
      <c r="BY201" s="14"/>
      <c r="BZ201" s="14"/>
      <c r="CA201" s="410"/>
      <c r="CB201" s="410"/>
      <c r="CC201" s="410"/>
      <c r="CD201" s="410"/>
      <c r="CE201" s="410"/>
      <c r="CF201" s="410"/>
      <c r="CG201" s="410"/>
      <c r="CH201" s="410"/>
      <c r="CI201" s="410"/>
      <c r="CJ201" s="410"/>
      <c r="CK201" s="410"/>
      <c r="CL201" s="410"/>
      <c r="CM201" s="410"/>
      <c r="CN201" s="410"/>
      <c r="CO201" s="410"/>
      <c r="CP201" s="410"/>
      <c r="CQ201" s="410"/>
      <c r="CR201" s="410"/>
      <c r="CS201" s="410"/>
      <c r="CT201" s="410"/>
      <c r="CU201" s="410"/>
      <c r="CV201" s="410"/>
      <c r="CW201" s="410"/>
      <c r="CX201" s="410"/>
      <c r="CY201" s="410"/>
      <c r="CZ201" s="410"/>
      <c r="DA201" s="410"/>
      <c r="DB201" s="410"/>
      <c r="DC201" s="410"/>
      <c r="DD201" s="410"/>
      <c r="DE201" s="410"/>
      <c r="DF201" s="410"/>
      <c r="DG201" s="410"/>
      <c r="DH201" s="410"/>
      <c r="DI201" s="410"/>
      <c r="DJ201" s="410"/>
      <c r="DK201" s="410"/>
      <c r="DL201" s="410"/>
      <c r="DM201" s="410"/>
      <c r="DN201" s="410"/>
      <c r="DO201" s="410"/>
      <c r="DP201" s="410"/>
      <c r="DQ201" s="410"/>
      <c r="DR201" s="410"/>
      <c r="DS201" s="410"/>
      <c r="DT201" s="410"/>
      <c r="DU201" s="410"/>
      <c r="DV201" s="410"/>
      <c r="DW201" s="410"/>
      <c r="DX201" s="410"/>
      <c r="DY201" s="410"/>
      <c r="DZ201" s="410"/>
      <c r="EA201" s="410"/>
      <c r="EB201" s="410"/>
      <c r="EC201" s="410"/>
      <c r="ED201" s="410"/>
      <c r="EE201" s="410"/>
      <c r="EF201" s="410"/>
      <c r="EG201" s="410"/>
      <c r="EH201" s="410"/>
      <c r="EI201" s="410"/>
      <c r="EJ201" s="410"/>
      <c r="EK201" s="410"/>
      <c r="EL201" s="410"/>
      <c r="EM201" s="410"/>
      <c r="EN201" s="410"/>
      <c r="EO201" s="410"/>
      <c r="EP201" s="410"/>
      <c r="EQ201" s="410"/>
      <c r="ER201" s="410"/>
      <c r="ES201" s="410"/>
      <c r="ET201" s="410"/>
      <c r="EU201" s="410"/>
      <c r="EV201" s="410"/>
      <c r="EW201" s="410"/>
      <c r="EX201" s="410"/>
      <c r="EY201" s="410"/>
      <c r="EZ201" s="410"/>
      <c r="FA201" s="410"/>
      <c r="FB201" s="410"/>
      <c r="FC201" s="410"/>
      <c r="FD201" s="410"/>
      <c r="FE201" s="410"/>
      <c r="FF201" s="410"/>
      <c r="FG201" s="410"/>
      <c r="FH201" s="410"/>
      <c r="FI201" s="410"/>
      <c r="FJ201" s="410"/>
      <c r="FK201" s="410"/>
      <c r="FL201" s="410"/>
      <c r="FM201" s="410"/>
      <c r="FN201" s="410"/>
      <c r="FO201" s="410"/>
      <c r="FP201" s="410"/>
      <c r="FQ201" s="410"/>
      <c r="FR201" s="410"/>
      <c r="FS201" s="410"/>
      <c r="FT201" s="410"/>
      <c r="FU201" s="410"/>
      <c r="FV201" s="410"/>
      <c r="FW201" s="410"/>
      <c r="FX201" s="410"/>
      <c r="FY201" s="410"/>
      <c r="FZ201" s="410"/>
      <c r="GA201" s="410"/>
      <c r="GB201" s="410"/>
      <c r="GC201" s="410"/>
      <c r="GD201" s="410"/>
      <c r="GE201" s="410"/>
      <c r="GF201" s="410"/>
      <c r="GG201" s="410"/>
      <c r="GH201" s="410"/>
      <c r="GI201" s="410"/>
      <c r="GJ201" s="410"/>
      <c r="GK201" s="410"/>
      <c r="GL201" s="410"/>
      <c r="GM201" s="410"/>
      <c r="GN201" s="410"/>
      <c r="GO201" s="410"/>
      <c r="GP201" s="410"/>
      <c r="GQ201" s="410"/>
      <c r="GR201" s="410"/>
      <c r="GS201" s="410"/>
      <c r="GT201" s="410"/>
      <c r="GU201" s="410"/>
      <c r="GV201" s="410"/>
      <c r="GW201" s="410"/>
      <c r="GX201" s="410"/>
      <c r="GY201" s="410"/>
      <c r="GZ201" s="410"/>
      <c r="HA201" s="410"/>
      <c r="HB201" s="410"/>
      <c r="HC201" s="410"/>
      <c r="HD201" s="410"/>
      <c r="HE201" s="410"/>
      <c r="HF201" s="410"/>
      <c r="HG201" s="410"/>
      <c r="HH201" s="410"/>
      <c r="HI201" s="410"/>
      <c r="HJ201" s="410"/>
      <c r="HK201" s="410"/>
      <c r="HL201" s="410"/>
      <c r="HM201" s="410"/>
      <c r="HN201" s="410"/>
      <c r="HO201" s="410"/>
      <c r="HP201" s="410"/>
      <c r="HQ201" s="410"/>
      <c r="HR201" s="410"/>
      <c r="HS201" s="410"/>
      <c r="HT201" s="410"/>
      <c r="HU201" s="410"/>
      <c r="HV201" s="410"/>
      <c r="HW201" s="410"/>
      <c r="HX201" s="410"/>
      <c r="HY201" s="410"/>
      <c r="HZ201" s="410"/>
      <c r="IA201" s="410"/>
      <c r="IB201" s="410"/>
      <c r="IC201" s="410"/>
      <c r="ID201" s="410"/>
      <c r="IE201" s="410"/>
      <c r="IF201" s="410"/>
      <c r="IG201" s="410"/>
      <c r="IH201" s="410"/>
      <c r="II201" s="410"/>
      <c r="IJ201" s="410"/>
      <c r="IK201" s="410"/>
      <c r="IL201" s="410"/>
      <c r="IM201" s="410"/>
      <c r="IN201" s="410"/>
      <c r="IO201" s="410"/>
      <c r="IP201" s="410"/>
      <c r="IQ201" s="410"/>
      <c r="IR201" s="410"/>
      <c r="IS201" s="410"/>
      <c r="IT201" s="410"/>
      <c r="IU201" s="410"/>
      <c r="IV201" s="410"/>
    </row>
    <row r="202" spans="1:256" s="2" customFormat="1" ht="12.75" hidden="1" customHeight="1" outlineLevel="2">
      <c r="A202" s="14"/>
      <c r="B202" s="14"/>
      <c r="C202" s="27"/>
      <c r="D202" s="413"/>
      <c r="E202" s="261">
        <v>8</v>
      </c>
      <c r="F202" s="372"/>
      <c r="G202" s="269"/>
      <c r="H202" s="271"/>
      <c r="I202" s="271"/>
      <c r="J202" s="271"/>
      <c r="K202" s="271"/>
      <c r="L202" s="271"/>
      <c r="M202" s="271"/>
      <c r="N202" s="270"/>
      <c r="O202" s="155" t="str">
        <f>IF(A10stdlife="n/a","n/a",IF(O$3&gt;(A10stdlife+$E202),(Input!$N$220*(1+rvanilla)^0.5)-SUM($N202:N202),(Input!$N$220*(1+rvanilla)^0.5)/A10stdlife))</f>
        <v>n/a</v>
      </c>
      <c r="P202" s="155" t="str">
        <f>IF(A10stdlife="n/a","n/a",IF(P$3&gt;(A10stdlife+$E202),(Input!$N$220*(1+rvanilla)^0.5)-SUM($N202:O202),(Input!$N$220*(1+rvanilla)^0.5)/A10stdlife))</f>
        <v>n/a</v>
      </c>
      <c r="Q202" s="155" t="str">
        <f>IF(A10stdlife="n/a","n/a",IF(Q$3&gt;(A10stdlife+$E202),(Input!$N$220*(1+rvanilla)^0.5)-SUM($N202:P202),(Input!$N$220*(1+rvanilla)^0.5)/A10stdlife))</f>
        <v>n/a</v>
      </c>
      <c r="R202" s="155" t="str">
        <f>IF(A10stdlife="n/a","n/a",IF(R$3&gt;(A10stdlife+$E202),(Input!$N$220*(1+rvanilla)^0.5)-SUM($N202:Q202),(Input!$N$220*(1+rvanilla)^0.5)/A10stdlife))</f>
        <v>n/a</v>
      </c>
      <c r="S202" s="155" t="str">
        <f>IF(A10stdlife="n/a","n/a",IF(S$3&gt;(A10stdlife+$E202),(Input!$N$220*(1+rvanilla)^0.5)-SUM($N202:R202),(Input!$N$220*(1+rvanilla)^0.5)/A10stdlife))</f>
        <v>n/a</v>
      </c>
      <c r="T202" s="155" t="str">
        <f>IF(A10stdlife="n/a","n/a",IF(T$3&gt;(A10stdlife+$E202),(Input!$N$220*(1+rvanilla)^0.5)-SUM($N202:S202),(Input!$N$220*(1+rvanilla)^0.5)/A10stdlife))</f>
        <v>n/a</v>
      </c>
      <c r="U202" s="155" t="str">
        <f>IF(A10stdlife="n/a","n/a",IF(U$3&gt;(A10stdlife+$E202),(Input!$N$220*(1+rvanilla)^0.5)-SUM($N202:T202),(Input!$N$220*(1+rvanilla)^0.5)/A10stdlife))</f>
        <v>n/a</v>
      </c>
      <c r="V202" s="155" t="str">
        <f>IF(A10stdlife="n/a","n/a",IF(V$3&gt;(A10stdlife+$E202),(Input!$N$220*(1+rvanilla)^0.5)-SUM($N202:U202),(Input!$N$220*(1+rvanilla)^0.5)/A10stdlife))</f>
        <v>n/a</v>
      </c>
      <c r="W202" s="155" t="str">
        <f>IF(A10stdlife="n/a","n/a",IF(W$3&gt;(A10stdlife+$E202),(Input!$N$220*(1+rvanilla)^0.5)-SUM($N202:V202),(Input!$N$220*(1+rvanilla)^0.5)/A10stdlife))</f>
        <v>n/a</v>
      </c>
      <c r="X202" s="155" t="str">
        <f>IF(A10stdlife="n/a","n/a",IF(X$3&gt;(A10stdlife+$E202),(Input!$N$220*(1+rvanilla)^0.5)-SUM($N202:W202),(Input!$N$220*(1+rvanilla)^0.5)/A10stdlife))</f>
        <v>n/a</v>
      </c>
      <c r="Y202" s="155" t="str">
        <f>IF(A10stdlife="n/a","n/a",IF(Y$3&gt;(A10stdlife+$E202),(Input!$N$220*(1+rvanilla)^0.5)-SUM($N202:X202),(Input!$N$220*(1+rvanilla)^0.5)/A10stdlife))</f>
        <v>n/a</v>
      </c>
      <c r="Z202" s="155" t="str">
        <f>IF(A10stdlife="n/a","n/a",IF(Z$3&gt;(A10stdlife+$E202),(Input!$N$220*(1+rvanilla)^0.5)-SUM($N202:Y202),(Input!$N$220*(1+rvanilla)^0.5)/A10stdlife))</f>
        <v>n/a</v>
      </c>
      <c r="AA202" s="155" t="str">
        <f>IF(A10stdlife="n/a","n/a",IF(AA$3&gt;(A10stdlife+$E202),(Input!$N$220*(1+rvanilla)^0.5)-SUM($N202:Z202),(Input!$N$220*(1+rvanilla)^0.5)/A10stdlife))</f>
        <v>n/a</v>
      </c>
      <c r="AB202" s="155" t="str">
        <f>IF(A10stdlife="n/a","n/a",IF(AB$3&gt;(A10stdlife+$E202),(Input!$N$220*(1+rvanilla)^0.5)-SUM($N202:AA202),(Input!$N$220*(1+rvanilla)^0.5)/A10stdlife))</f>
        <v>n/a</v>
      </c>
      <c r="AC202" s="155" t="str">
        <f>IF(A10stdlife="n/a","n/a",IF(AC$3&gt;(A10stdlife+$E202),(Input!$N$220*(1+rvanilla)^0.5)-SUM($N202:AB202),(Input!$N$220*(1+rvanilla)^0.5)/A10stdlife))</f>
        <v>n/a</v>
      </c>
      <c r="AD202" s="155" t="str">
        <f>IF(A10stdlife="n/a","n/a",IF(AD$3&gt;(A10stdlife+$E202),(Input!$N$220*(1+rvanilla)^0.5)-SUM($N202:AC202),(Input!$N$220*(1+rvanilla)^0.5)/A10stdlife))</f>
        <v>n/a</v>
      </c>
      <c r="AE202" s="155" t="str">
        <f>IF(A10stdlife="n/a","n/a",IF(AE$3&gt;(A10stdlife+$E202),(Input!$N$220*(1+rvanilla)^0.5)-SUM($N202:AD202),(Input!$N$220*(1+rvanilla)^0.5)/A10stdlife))</f>
        <v>n/a</v>
      </c>
      <c r="AF202" s="155" t="str">
        <f>IF(A10stdlife="n/a","n/a",IF(AF$3&gt;(A10stdlife+$E202),(Input!$N$220*(1+rvanilla)^0.5)-SUM($N202:AE202),(Input!$N$220*(1+rvanilla)^0.5)/A10stdlife))</f>
        <v>n/a</v>
      </c>
      <c r="AG202" s="155" t="str">
        <f>IF(A10stdlife="n/a","n/a",IF(AG$3&gt;(A10stdlife+$E202),(Input!$N$220*(1+rvanilla)^0.5)-SUM($N202:AF202),(Input!$N$220*(1+rvanilla)^0.5)/A10stdlife))</f>
        <v>n/a</v>
      </c>
      <c r="AH202" s="155" t="str">
        <f>IF(A10stdlife="n/a","n/a",IF(AH$3&gt;(A10stdlife+$E202),(Input!$N$220*(1+rvanilla)^0.5)-SUM($N202:AG202),(Input!$N$220*(1+rvanilla)^0.5)/A10stdlife))</f>
        <v>n/a</v>
      </c>
      <c r="AI202" s="155" t="str">
        <f>IF(A10stdlife="n/a","n/a",IF(AI$3&gt;(A10stdlife+$E202),(Input!$N$220*(1+rvanilla)^0.5)-SUM($N202:AH202),(Input!$N$220*(1+rvanilla)^0.5)/A10stdlife))</f>
        <v>n/a</v>
      </c>
      <c r="AJ202" s="155" t="str">
        <f>IF(A10stdlife="n/a","n/a",IF(AJ$3&gt;(A10stdlife+$E202),(Input!$N$220*(1+rvanilla)^0.5)-SUM($N202:AI202),(Input!$N$220*(1+rvanilla)^0.5)/A10stdlife))</f>
        <v>n/a</v>
      </c>
      <c r="AK202" s="155" t="str">
        <f>IF(A10stdlife="n/a","n/a",IF(AK$3&gt;(A10stdlife+$E202),(Input!$N$220*(1+rvanilla)^0.5)-SUM($N202:AJ202),(Input!$N$220*(1+rvanilla)^0.5)/A10stdlife))</f>
        <v>n/a</v>
      </c>
      <c r="AL202" s="155" t="str">
        <f>IF(A10stdlife="n/a","n/a",IF(AL$3&gt;(A10stdlife+$E202),(Input!$N$220*(1+rvanilla)^0.5)-SUM($N202:AK202),(Input!$N$220*(1+rvanilla)^0.5)/A10stdlife))</f>
        <v>n/a</v>
      </c>
      <c r="AM202" s="155" t="str">
        <f>IF(A10stdlife="n/a","n/a",IF(AM$3&gt;(A10stdlife+$E202),(Input!$N$220*(1+rvanilla)^0.5)-SUM($N202:AL202),(Input!$N$220*(1+rvanilla)^0.5)/A10stdlife))</f>
        <v>n/a</v>
      </c>
      <c r="AN202" s="155" t="str">
        <f>IF(A10stdlife="n/a","n/a",IF(AN$3&gt;(A10stdlife+$E202),(Input!$N$220*(1+rvanilla)^0.5)-SUM($N202:AM202),(Input!$N$220*(1+rvanilla)^0.5)/A10stdlife))</f>
        <v>n/a</v>
      </c>
      <c r="AO202" s="155" t="str">
        <f>IF(A10stdlife="n/a","n/a",IF(AO$3&gt;(A10stdlife+$E202),(Input!$N$220*(1+rvanilla)^0.5)-SUM($N202:AN202),(Input!$N$220*(1+rvanilla)^0.5)/A10stdlife))</f>
        <v>n/a</v>
      </c>
      <c r="AP202" s="155" t="str">
        <f>IF(A10stdlife="n/a","n/a",IF(AP$3&gt;(A10stdlife+$E202),(Input!$N$220*(1+rvanilla)^0.5)-SUM($N202:AO202),(Input!$N$220*(1+rvanilla)^0.5)/A10stdlife))</f>
        <v>n/a</v>
      </c>
      <c r="AQ202" s="155" t="str">
        <f>IF(A10stdlife="n/a","n/a",IF(AQ$3&gt;(A10stdlife+$E202),(Input!$N$220*(1+rvanilla)^0.5)-SUM($N202:AP202),(Input!$N$220*(1+rvanilla)^0.5)/A10stdlife))</f>
        <v>n/a</v>
      </c>
      <c r="AR202" s="155" t="str">
        <f>IF(A10stdlife="n/a","n/a",IF(AR$3&gt;(A10stdlife+$E202),(Input!$N$220*(1+rvanilla)^0.5)-SUM($N202:AQ202),(Input!$N$220*(1+rvanilla)^0.5)/A10stdlife))</f>
        <v>n/a</v>
      </c>
      <c r="AS202" s="155" t="str">
        <f>IF(A10stdlife="n/a","n/a",IF(AS$3&gt;(A10stdlife+$E202),(Input!$N$220*(1+rvanilla)^0.5)-SUM($N202:AR202),(Input!$N$220*(1+rvanilla)^0.5)/A10stdlife))</f>
        <v>n/a</v>
      </c>
      <c r="AT202" s="155" t="str">
        <f>IF(A10stdlife="n/a","n/a",IF(AT$3&gt;(A10stdlife+$E202),(Input!$N$220*(1+rvanilla)^0.5)-SUM($N202:AS202),(Input!$N$220*(1+rvanilla)^0.5)/A10stdlife))</f>
        <v>n/a</v>
      </c>
      <c r="AU202" s="155" t="str">
        <f>IF(A10stdlife="n/a","n/a",IF(AU$3&gt;(A10stdlife+$E202),(Input!$N$220*(1+rvanilla)^0.5)-SUM($N202:AT202),(Input!$N$220*(1+rvanilla)^0.5)/A10stdlife))</f>
        <v>n/a</v>
      </c>
      <c r="AV202" s="155" t="str">
        <f>IF(A10stdlife="n/a","n/a",IF(AV$3&gt;(A10stdlife+$E202),(Input!$N$220*(1+rvanilla)^0.5)-SUM($N202:AU202),(Input!$N$220*(1+rvanilla)^0.5)/A10stdlife))</f>
        <v>n/a</v>
      </c>
      <c r="AW202" s="155" t="str">
        <f>IF(A10stdlife="n/a","n/a",IF(AW$3&gt;(A10stdlife+$E202),(Input!$N$220*(1+rvanilla)^0.5)-SUM($N202:AV202),(Input!$N$220*(1+rvanilla)^0.5)/A10stdlife))</f>
        <v>n/a</v>
      </c>
      <c r="AX202" s="155" t="str">
        <f>IF(A10stdlife="n/a","n/a",IF(AX$3&gt;(A10stdlife+$E202),(Input!$N$220*(1+rvanilla)^0.5)-SUM($N202:AW202),(Input!$N$220*(1+rvanilla)^0.5)/A10stdlife))</f>
        <v>n/a</v>
      </c>
      <c r="AY202" s="155" t="str">
        <f>IF(A10stdlife="n/a","n/a",IF(AY$3&gt;(A10stdlife+$E202),(Input!$N$220*(1+rvanilla)^0.5)-SUM($N202:AX202),(Input!$N$220*(1+rvanilla)^0.5)/A10stdlife))</f>
        <v>n/a</v>
      </c>
      <c r="AZ202" s="155" t="str">
        <f>IF(A10stdlife="n/a","n/a",IF(AZ$3&gt;(A10stdlife+$E202),(Input!$N$220*(1+rvanilla)^0.5)-SUM($N202:AY202),(Input!$N$220*(1+rvanilla)^0.5)/A10stdlife))</f>
        <v>n/a</v>
      </c>
      <c r="BA202" s="155" t="str">
        <f>IF(A10stdlife="n/a","n/a",IF(BA$3&gt;(A10stdlife+$E202),(Input!$N$220*(1+rvanilla)^0.5)-SUM($N202:AZ202),(Input!$N$220*(1+rvanilla)^0.5)/A10stdlife))</f>
        <v>n/a</v>
      </c>
      <c r="BB202" s="155" t="str">
        <f>IF(A10stdlife="n/a","n/a",IF(BB$3&gt;(A10stdlife+$E202),(Input!$N$220*(1+rvanilla)^0.5)-SUM($N202:BA202),(Input!$N$220*(1+rvanilla)^0.5)/A10stdlife))</f>
        <v>n/a</v>
      </c>
      <c r="BC202" s="155" t="str">
        <f>IF(A10stdlife="n/a","n/a",IF(BC$3&gt;(A10stdlife+$E202),(Input!$N$220*(1+rvanilla)^0.5)-SUM($N202:BB202),(Input!$N$220*(1+rvanilla)^0.5)/A10stdlife))</f>
        <v>n/a</v>
      </c>
      <c r="BD202" s="155" t="str">
        <f>IF(A10stdlife="n/a","n/a",IF(BD$3&gt;(A10stdlife+$E202),(Input!$N$220*(1+rvanilla)^0.5)-SUM($N202:BC202),(Input!$N$220*(1+rvanilla)^0.5)/A10stdlife))</f>
        <v>n/a</v>
      </c>
      <c r="BE202" s="155" t="str">
        <f>IF(A10stdlife="n/a","n/a",IF(BE$3&gt;(A10stdlife+$E202),(Input!$N$220*(1+rvanilla)^0.5)-SUM($N202:BD202),(Input!$N$220*(1+rvanilla)^0.5)/A10stdlife))</f>
        <v>n/a</v>
      </c>
      <c r="BF202" s="155" t="str">
        <f>IF(A10stdlife="n/a","n/a",IF(BF$3&gt;(A10stdlife+$E202),(Input!$N$220*(1+rvanilla)^0.5)-SUM($N202:BE202),(Input!$N$220*(1+rvanilla)^0.5)/A10stdlife))</f>
        <v>n/a</v>
      </c>
      <c r="BG202" s="155" t="str">
        <f>IF(A10stdlife="n/a","n/a",IF(BG$3&gt;(A10stdlife+$E202),(Input!$N$220*(1+rvanilla)^0.5)-SUM($N202:BF202),(Input!$N$220*(1+rvanilla)^0.5)/A10stdlife))</f>
        <v>n/a</v>
      </c>
      <c r="BH202" s="155" t="str">
        <f>IF(A10stdlife="n/a","n/a",IF(BH$3&gt;(A10stdlife+$E202),(Input!$N$220*(1+rvanilla)^0.5)-SUM($N202:BG202),(Input!$N$220*(1+rvanilla)^0.5)/A10stdlife))</f>
        <v>n/a</v>
      </c>
      <c r="BI202" s="155" t="str">
        <f>IF(A10stdlife="n/a","n/a",IF(BI$3&gt;(A10stdlife+$E202),(Input!$N$220*(1+rvanilla)^0.5)-SUM($N202:BH202),(Input!$N$220*(1+rvanilla)^0.5)/A10stdlife))</f>
        <v>n/a</v>
      </c>
      <c r="BJ202" s="14"/>
      <c r="BK202" s="14"/>
      <c r="BL202" s="14"/>
      <c r="BM202" s="14"/>
      <c r="BN202" s="14"/>
      <c r="BO202" s="14"/>
      <c r="BP202" s="14"/>
      <c r="BQ202" s="14"/>
      <c r="BR202" s="14"/>
      <c r="BS202" s="14"/>
      <c r="BT202" s="14"/>
      <c r="BU202" s="14"/>
      <c r="BV202" s="14"/>
      <c r="BW202" s="14"/>
      <c r="BX202" s="14"/>
      <c r="BY202" s="14"/>
      <c r="BZ202" s="14"/>
      <c r="CA202" s="410"/>
      <c r="CB202" s="410"/>
      <c r="CC202" s="410"/>
      <c r="CD202" s="410"/>
      <c r="CE202" s="410"/>
      <c r="CF202" s="410"/>
      <c r="CG202" s="410"/>
      <c r="CH202" s="410"/>
      <c r="CI202" s="410"/>
      <c r="CJ202" s="410"/>
      <c r="CK202" s="410"/>
      <c r="CL202" s="410"/>
      <c r="CM202" s="410"/>
      <c r="CN202" s="410"/>
      <c r="CO202" s="410"/>
      <c r="CP202" s="410"/>
      <c r="CQ202" s="410"/>
      <c r="CR202" s="410"/>
      <c r="CS202" s="410"/>
      <c r="CT202" s="410"/>
      <c r="CU202" s="410"/>
      <c r="CV202" s="410"/>
      <c r="CW202" s="410"/>
      <c r="CX202" s="410"/>
      <c r="CY202" s="410"/>
      <c r="CZ202" s="410"/>
      <c r="DA202" s="410"/>
      <c r="DB202" s="410"/>
      <c r="DC202" s="410"/>
      <c r="DD202" s="410"/>
      <c r="DE202" s="410"/>
      <c r="DF202" s="410"/>
      <c r="DG202" s="410"/>
      <c r="DH202" s="410"/>
      <c r="DI202" s="410"/>
      <c r="DJ202" s="410"/>
      <c r="DK202" s="410"/>
      <c r="DL202" s="410"/>
      <c r="DM202" s="410"/>
      <c r="DN202" s="410"/>
      <c r="DO202" s="410"/>
      <c r="DP202" s="410"/>
      <c r="DQ202" s="410"/>
      <c r="DR202" s="410"/>
      <c r="DS202" s="410"/>
      <c r="DT202" s="410"/>
      <c r="DU202" s="410"/>
      <c r="DV202" s="410"/>
      <c r="DW202" s="410"/>
      <c r="DX202" s="410"/>
      <c r="DY202" s="410"/>
      <c r="DZ202" s="410"/>
      <c r="EA202" s="410"/>
      <c r="EB202" s="410"/>
      <c r="EC202" s="410"/>
      <c r="ED202" s="410"/>
      <c r="EE202" s="410"/>
      <c r="EF202" s="410"/>
      <c r="EG202" s="410"/>
      <c r="EH202" s="410"/>
      <c r="EI202" s="410"/>
      <c r="EJ202" s="410"/>
      <c r="EK202" s="410"/>
      <c r="EL202" s="410"/>
      <c r="EM202" s="410"/>
      <c r="EN202" s="410"/>
      <c r="EO202" s="410"/>
      <c r="EP202" s="410"/>
      <c r="EQ202" s="410"/>
      <c r="ER202" s="410"/>
      <c r="ES202" s="410"/>
      <c r="ET202" s="410"/>
      <c r="EU202" s="410"/>
      <c r="EV202" s="410"/>
      <c r="EW202" s="410"/>
      <c r="EX202" s="410"/>
      <c r="EY202" s="410"/>
      <c r="EZ202" s="410"/>
      <c r="FA202" s="410"/>
      <c r="FB202" s="410"/>
      <c r="FC202" s="410"/>
      <c r="FD202" s="410"/>
      <c r="FE202" s="410"/>
      <c r="FF202" s="410"/>
      <c r="FG202" s="410"/>
      <c r="FH202" s="410"/>
      <c r="FI202" s="410"/>
      <c r="FJ202" s="410"/>
      <c r="FK202" s="410"/>
      <c r="FL202" s="410"/>
      <c r="FM202" s="410"/>
      <c r="FN202" s="410"/>
      <c r="FO202" s="410"/>
      <c r="FP202" s="410"/>
      <c r="FQ202" s="410"/>
      <c r="FR202" s="410"/>
      <c r="FS202" s="410"/>
      <c r="FT202" s="410"/>
      <c r="FU202" s="410"/>
      <c r="FV202" s="410"/>
      <c r="FW202" s="410"/>
      <c r="FX202" s="410"/>
      <c r="FY202" s="410"/>
      <c r="FZ202" s="410"/>
      <c r="GA202" s="410"/>
      <c r="GB202" s="410"/>
      <c r="GC202" s="410"/>
      <c r="GD202" s="410"/>
      <c r="GE202" s="410"/>
      <c r="GF202" s="410"/>
      <c r="GG202" s="410"/>
      <c r="GH202" s="410"/>
      <c r="GI202" s="410"/>
      <c r="GJ202" s="410"/>
      <c r="GK202" s="410"/>
      <c r="GL202" s="410"/>
      <c r="GM202" s="410"/>
      <c r="GN202" s="410"/>
      <c r="GO202" s="410"/>
      <c r="GP202" s="410"/>
      <c r="GQ202" s="410"/>
      <c r="GR202" s="410"/>
      <c r="GS202" s="410"/>
      <c r="GT202" s="410"/>
      <c r="GU202" s="410"/>
      <c r="GV202" s="410"/>
      <c r="GW202" s="410"/>
      <c r="GX202" s="410"/>
      <c r="GY202" s="410"/>
      <c r="GZ202" s="410"/>
      <c r="HA202" s="410"/>
      <c r="HB202" s="410"/>
      <c r="HC202" s="410"/>
      <c r="HD202" s="410"/>
      <c r="HE202" s="410"/>
      <c r="HF202" s="410"/>
      <c r="HG202" s="410"/>
      <c r="HH202" s="410"/>
      <c r="HI202" s="410"/>
      <c r="HJ202" s="410"/>
      <c r="HK202" s="410"/>
      <c r="HL202" s="410"/>
      <c r="HM202" s="410"/>
      <c r="HN202" s="410"/>
      <c r="HO202" s="410"/>
      <c r="HP202" s="410"/>
      <c r="HQ202" s="410"/>
      <c r="HR202" s="410"/>
      <c r="HS202" s="410"/>
      <c r="HT202" s="410"/>
      <c r="HU202" s="410"/>
      <c r="HV202" s="410"/>
      <c r="HW202" s="410"/>
      <c r="HX202" s="410"/>
      <c r="HY202" s="410"/>
      <c r="HZ202" s="410"/>
      <c r="IA202" s="410"/>
      <c r="IB202" s="410"/>
      <c r="IC202" s="410"/>
      <c r="ID202" s="410"/>
      <c r="IE202" s="410"/>
      <c r="IF202" s="410"/>
      <c r="IG202" s="410"/>
      <c r="IH202" s="410"/>
      <c r="II202" s="410"/>
      <c r="IJ202" s="410"/>
      <c r="IK202" s="410"/>
      <c r="IL202" s="410"/>
      <c r="IM202" s="410"/>
      <c r="IN202" s="410"/>
      <c r="IO202" s="410"/>
      <c r="IP202" s="410"/>
      <c r="IQ202" s="410"/>
      <c r="IR202" s="410"/>
      <c r="IS202" s="410"/>
      <c r="IT202" s="410"/>
      <c r="IU202" s="410"/>
      <c r="IV202" s="410"/>
    </row>
    <row r="203" spans="1:256" s="2" customFormat="1" ht="12.75" hidden="1" customHeight="1" outlineLevel="2">
      <c r="A203" s="14"/>
      <c r="B203" s="14"/>
      <c r="C203" s="27"/>
      <c r="D203" s="413"/>
      <c r="E203" s="261">
        <v>9</v>
      </c>
      <c r="F203" s="372"/>
      <c r="G203" s="269"/>
      <c r="H203" s="271"/>
      <c r="I203" s="271"/>
      <c r="J203" s="271"/>
      <c r="K203" s="271"/>
      <c r="L203" s="271"/>
      <c r="M203" s="271"/>
      <c r="N203" s="271"/>
      <c r="O203" s="270"/>
      <c r="P203" s="155" t="str">
        <f>IF(A10stdlife="n/a","n/a",IF(P$3&gt;(A10stdlife+$E203),(Input!$O$220*(1+rvanilla)^0.5)-SUM($O203:O203),(Input!$O$220*(1+rvanilla)^0.5)/A10stdlife))</f>
        <v>n/a</v>
      </c>
      <c r="Q203" s="155" t="str">
        <f>IF(A10stdlife="n/a","n/a",IF(Q$3&gt;(A10stdlife+$E203),(Input!$O$220*(1+rvanilla)^0.5)-SUM($O203:P203),(Input!$O$220*(1+rvanilla)^0.5)/A10stdlife))</f>
        <v>n/a</v>
      </c>
      <c r="R203" s="155" t="str">
        <f>IF(A10stdlife="n/a","n/a",IF(R$3&gt;(A10stdlife+$E203),(Input!$O$220*(1+rvanilla)^0.5)-SUM($O203:Q203),(Input!$O$220*(1+rvanilla)^0.5)/A10stdlife))</f>
        <v>n/a</v>
      </c>
      <c r="S203" s="155" t="str">
        <f>IF(A10stdlife="n/a","n/a",IF(S$3&gt;(A10stdlife+$E203),(Input!$O$220*(1+rvanilla)^0.5)-SUM($O203:R203),(Input!$O$220*(1+rvanilla)^0.5)/A10stdlife))</f>
        <v>n/a</v>
      </c>
      <c r="T203" s="155" t="str">
        <f>IF(A10stdlife="n/a","n/a",IF(T$3&gt;(A10stdlife+$E203),(Input!$O$220*(1+rvanilla)^0.5)-SUM($O203:S203),(Input!$O$220*(1+rvanilla)^0.5)/A10stdlife))</f>
        <v>n/a</v>
      </c>
      <c r="U203" s="155" t="str">
        <f>IF(A10stdlife="n/a","n/a",IF(U$3&gt;(A10stdlife+$E203),(Input!$O$220*(1+rvanilla)^0.5)-SUM($O203:T203),(Input!$O$220*(1+rvanilla)^0.5)/A10stdlife))</f>
        <v>n/a</v>
      </c>
      <c r="V203" s="155" t="str">
        <f>IF(A10stdlife="n/a","n/a",IF(V$3&gt;(A10stdlife+$E203),(Input!$O$220*(1+rvanilla)^0.5)-SUM($O203:U203),(Input!$O$220*(1+rvanilla)^0.5)/A10stdlife))</f>
        <v>n/a</v>
      </c>
      <c r="W203" s="155" t="str">
        <f>IF(A10stdlife="n/a","n/a",IF(W$3&gt;(A10stdlife+$E203),(Input!$O$220*(1+rvanilla)^0.5)-SUM($O203:V203),(Input!$O$220*(1+rvanilla)^0.5)/A10stdlife))</f>
        <v>n/a</v>
      </c>
      <c r="X203" s="155" t="str">
        <f>IF(A10stdlife="n/a","n/a",IF(X$3&gt;(A10stdlife+$E203),(Input!$O$220*(1+rvanilla)^0.5)-SUM($O203:W203),(Input!$O$220*(1+rvanilla)^0.5)/A10stdlife))</f>
        <v>n/a</v>
      </c>
      <c r="Y203" s="155" t="str">
        <f>IF(A10stdlife="n/a","n/a",IF(Y$3&gt;(A10stdlife+$E203),(Input!$O$220*(1+rvanilla)^0.5)-SUM($O203:X203),(Input!$O$220*(1+rvanilla)^0.5)/A10stdlife))</f>
        <v>n/a</v>
      </c>
      <c r="Z203" s="155" t="str">
        <f>IF(A10stdlife="n/a","n/a",IF(Z$3&gt;(A10stdlife+$E203),(Input!$O$220*(1+rvanilla)^0.5)-SUM($O203:Y203),(Input!$O$220*(1+rvanilla)^0.5)/A10stdlife))</f>
        <v>n/a</v>
      </c>
      <c r="AA203" s="155" t="str">
        <f>IF(A10stdlife="n/a","n/a",IF(AA$3&gt;(A10stdlife+$E203),(Input!$O$220*(1+rvanilla)^0.5)-SUM($O203:Z203),(Input!$O$220*(1+rvanilla)^0.5)/A10stdlife))</f>
        <v>n/a</v>
      </c>
      <c r="AB203" s="155" t="str">
        <f>IF(A10stdlife="n/a","n/a",IF(AB$3&gt;(A10stdlife+$E203),(Input!$O$220*(1+rvanilla)^0.5)-SUM($O203:AA203),(Input!$O$220*(1+rvanilla)^0.5)/A10stdlife))</f>
        <v>n/a</v>
      </c>
      <c r="AC203" s="155" t="str">
        <f>IF(A10stdlife="n/a","n/a",IF(AC$3&gt;(A10stdlife+$E203),(Input!$O$220*(1+rvanilla)^0.5)-SUM($O203:AB203),(Input!$O$220*(1+rvanilla)^0.5)/A10stdlife))</f>
        <v>n/a</v>
      </c>
      <c r="AD203" s="155" t="str">
        <f>IF(A10stdlife="n/a","n/a",IF(AD$3&gt;(A10stdlife+$E203),(Input!$O$220*(1+rvanilla)^0.5)-SUM($O203:AC203),(Input!$O$220*(1+rvanilla)^0.5)/A10stdlife))</f>
        <v>n/a</v>
      </c>
      <c r="AE203" s="155" t="str">
        <f>IF(A10stdlife="n/a","n/a",IF(AE$3&gt;(A10stdlife+$E203),(Input!$O$220*(1+rvanilla)^0.5)-SUM($O203:AD203),(Input!$O$220*(1+rvanilla)^0.5)/A10stdlife))</f>
        <v>n/a</v>
      </c>
      <c r="AF203" s="155" t="str">
        <f>IF(A10stdlife="n/a","n/a",IF(AF$3&gt;(A10stdlife+$E203),(Input!$O$220*(1+rvanilla)^0.5)-SUM($O203:AE203),(Input!$O$220*(1+rvanilla)^0.5)/A10stdlife))</f>
        <v>n/a</v>
      </c>
      <c r="AG203" s="155" t="str">
        <f>IF(A10stdlife="n/a","n/a",IF(AG$3&gt;(A10stdlife+$E203),(Input!$O$220*(1+rvanilla)^0.5)-SUM($O203:AF203),(Input!$O$220*(1+rvanilla)^0.5)/A10stdlife))</f>
        <v>n/a</v>
      </c>
      <c r="AH203" s="155" t="str">
        <f>IF(A10stdlife="n/a","n/a",IF(AH$3&gt;(A10stdlife+$E203),(Input!$O$220*(1+rvanilla)^0.5)-SUM($O203:AG203),(Input!$O$220*(1+rvanilla)^0.5)/A10stdlife))</f>
        <v>n/a</v>
      </c>
      <c r="AI203" s="155" t="str">
        <f>IF(A10stdlife="n/a","n/a",IF(AI$3&gt;(A10stdlife+$E203),(Input!$O$220*(1+rvanilla)^0.5)-SUM($O203:AH203),(Input!$O$220*(1+rvanilla)^0.5)/A10stdlife))</f>
        <v>n/a</v>
      </c>
      <c r="AJ203" s="155" t="str">
        <f>IF(A10stdlife="n/a","n/a",IF(AJ$3&gt;(A10stdlife+$E203),(Input!$O$220*(1+rvanilla)^0.5)-SUM($O203:AI203),(Input!$O$220*(1+rvanilla)^0.5)/A10stdlife))</f>
        <v>n/a</v>
      </c>
      <c r="AK203" s="155" t="str">
        <f>IF(A10stdlife="n/a","n/a",IF(AK$3&gt;(A10stdlife+$E203),(Input!$O$220*(1+rvanilla)^0.5)-SUM($O203:AJ203),(Input!$O$220*(1+rvanilla)^0.5)/A10stdlife))</f>
        <v>n/a</v>
      </c>
      <c r="AL203" s="155" t="str">
        <f>IF(A10stdlife="n/a","n/a",IF(AL$3&gt;(A10stdlife+$E203),(Input!$O$220*(1+rvanilla)^0.5)-SUM($O203:AK203),(Input!$O$220*(1+rvanilla)^0.5)/A10stdlife))</f>
        <v>n/a</v>
      </c>
      <c r="AM203" s="155" t="str">
        <f>IF(A10stdlife="n/a","n/a",IF(AM$3&gt;(A10stdlife+$E203),(Input!$O$220*(1+rvanilla)^0.5)-SUM($O203:AL203),(Input!$O$220*(1+rvanilla)^0.5)/A10stdlife))</f>
        <v>n/a</v>
      </c>
      <c r="AN203" s="155" t="str">
        <f>IF(A10stdlife="n/a","n/a",IF(AN$3&gt;(A10stdlife+$E203),(Input!$O$220*(1+rvanilla)^0.5)-SUM($O203:AM203),(Input!$O$220*(1+rvanilla)^0.5)/A10stdlife))</f>
        <v>n/a</v>
      </c>
      <c r="AO203" s="155" t="str">
        <f>IF(A10stdlife="n/a","n/a",IF(AO$3&gt;(A10stdlife+$E203),(Input!$O$220*(1+rvanilla)^0.5)-SUM($O203:AN203),(Input!$O$220*(1+rvanilla)^0.5)/A10stdlife))</f>
        <v>n/a</v>
      </c>
      <c r="AP203" s="155" t="str">
        <f>IF(A10stdlife="n/a","n/a",IF(AP$3&gt;(A10stdlife+$E203),(Input!$O$220*(1+rvanilla)^0.5)-SUM($O203:AO203),(Input!$O$220*(1+rvanilla)^0.5)/A10stdlife))</f>
        <v>n/a</v>
      </c>
      <c r="AQ203" s="155" t="str">
        <f>IF(A10stdlife="n/a","n/a",IF(AQ$3&gt;(A10stdlife+$E203),(Input!$O$220*(1+rvanilla)^0.5)-SUM($O203:AP203),(Input!$O$220*(1+rvanilla)^0.5)/A10stdlife))</f>
        <v>n/a</v>
      </c>
      <c r="AR203" s="155" t="str">
        <f>IF(A10stdlife="n/a","n/a",IF(AR$3&gt;(A10stdlife+$E203),(Input!$O$220*(1+rvanilla)^0.5)-SUM($O203:AQ203),(Input!$O$220*(1+rvanilla)^0.5)/A10stdlife))</f>
        <v>n/a</v>
      </c>
      <c r="AS203" s="155" t="str">
        <f>IF(A10stdlife="n/a","n/a",IF(AS$3&gt;(A10stdlife+$E203),(Input!$O$220*(1+rvanilla)^0.5)-SUM($O203:AR203),(Input!$O$220*(1+rvanilla)^0.5)/A10stdlife))</f>
        <v>n/a</v>
      </c>
      <c r="AT203" s="155" t="str">
        <f>IF(A10stdlife="n/a","n/a",IF(AT$3&gt;(A10stdlife+$E203),(Input!$O$220*(1+rvanilla)^0.5)-SUM($O203:AS203),(Input!$O$220*(1+rvanilla)^0.5)/A10stdlife))</f>
        <v>n/a</v>
      </c>
      <c r="AU203" s="155" t="str">
        <f>IF(A10stdlife="n/a","n/a",IF(AU$3&gt;(A10stdlife+$E203),(Input!$O$220*(1+rvanilla)^0.5)-SUM($O203:AT203),(Input!$O$220*(1+rvanilla)^0.5)/A10stdlife))</f>
        <v>n/a</v>
      </c>
      <c r="AV203" s="155" t="str">
        <f>IF(A10stdlife="n/a","n/a",IF(AV$3&gt;(A10stdlife+$E203),(Input!$O$220*(1+rvanilla)^0.5)-SUM($O203:AU203),(Input!$O$220*(1+rvanilla)^0.5)/A10stdlife))</f>
        <v>n/a</v>
      </c>
      <c r="AW203" s="155" t="str">
        <f>IF(A10stdlife="n/a","n/a",IF(AW$3&gt;(A10stdlife+$E203),(Input!$O$220*(1+rvanilla)^0.5)-SUM($O203:AV203),(Input!$O$220*(1+rvanilla)^0.5)/A10stdlife))</f>
        <v>n/a</v>
      </c>
      <c r="AX203" s="155" t="str">
        <f>IF(A10stdlife="n/a","n/a",IF(AX$3&gt;(A10stdlife+$E203),(Input!$O$220*(1+rvanilla)^0.5)-SUM($O203:AW203),(Input!$O$220*(1+rvanilla)^0.5)/A10stdlife))</f>
        <v>n/a</v>
      </c>
      <c r="AY203" s="155" t="str">
        <f>IF(A10stdlife="n/a","n/a",IF(AY$3&gt;(A10stdlife+$E203),(Input!$O$220*(1+rvanilla)^0.5)-SUM($O203:AX203),(Input!$O$220*(1+rvanilla)^0.5)/A10stdlife))</f>
        <v>n/a</v>
      </c>
      <c r="AZ203" s="155" t="str">
        <f>IF(A10stdlife="n/a","n/a",IF(AZ$3&gt;(A10stdlife+$E203),(Input!$O$220*(1+rvanilla)^0.5)-SUM($O203:AY203),(Input!$O$220*(1+rvanilla)^0.5)/A10stdlife))</f>
        <v>n/a</v>
      </c>
      <c r="BA203" s="155" t="str">
        <f>IF(A10stdlife="n/a","n/a",IF(BA$3&gt;(A10stdlife+$E203),(Input!$O$220*(1+rvanilla)^0.5)-SUM($O203:AZ203),(Input!$O$220*(1+rvanilla)^0.5)/A10stdlife))</f>
        <v>n/a</v>
      </c>
      <c r="BB203" s="155" t="str">
        <f>IF(A10stdlife="n/a","n/a",IF(BB$3&gt;(A10stdlife+$E203),(Input!$O$220*(1+rvanilla)^0.5)-SUM($O203:BA203),(Input!$O$220*(1+rvanilla)^0.5)/A10stdlife))</f>
        <v>n/a</v>
      </c>
      <c r="BC203" s="155" t="str">
        <f>IF(A10stdlife="n/a","n/a",IF(BC$3&gt;(A10stdlife+$E203),(Input!$O$220*(1+rvanilla)^0.5)-SUM($O203:BB203),(Input!$O$220*(1+rvanilla)^0.5)/A10stdlife))</f>
        <v>n/a</v>
      </c>
      <c r="BD203" s="155" t="str">
        <f>IF(A10stdlife="n/a","n/a",IF(BD$3&gt;(A10stdlife+$E203),(Input!$O$220*(1+rvanilla)^0.5)-SUM($O203:BC203),(Input!$O$220*(1+rvanilla)^0.5)/A10stdlife))</f>
        <v>n/a</v>
      </c>
      <c r="BE203" s="155" t="str">
        <f>IF(A10stdlife="n/a","n/a",IF(BE$3&gt;(A10stdlife+$E203),(Input!$O$220*(1+rvanilla)^0.5)-SUM($O203:BD203),(Input!$O$220*(1+rvanilla)^0.5)/A10stdlife))</f>
        <v>n/a</v>
      </c>
      <c r="BF203" s="155" t="str">
        <f>IF(A10stdlife="n/a","n/a",IF(BF$3&gt;(A10stdlife+$E203),(Input!$O$220*(1+rvanilla)^0.5)-SUM($O203:BE203),(Input!$O$220*(1+rvanilla)^0.5)/A10stdlife))</f>
        <v>n/a</v>
      </c>
      <c r="BG203" s="155" t="str">
        <f>IF(A10stdlife="n/a","n/a",IF(BG$3&gt;(A10stdlife+$E203),(Input!$O$220*(1+rvanilla)^0.5)-SUM($O203:BF203),(Input!$O$220*(1+rvanilla)^0.5)/A10stdlife))</f>
        <v>n/a</v>
      </c>
      <c r="BH203" s="155" t="str">
        <f>IF(A10stdlife="n/a","n/a",IF(BH$3&gt;(A10stdlife+$E203),(Input!$O$220*(1+rvanilla)^0.5)-SUM($O203:BG203),(Input!$O$220*(1+rvanilla)^0.5)/A10stdlife))</f>
        <v>n/a</v>
      </c>
      <c r="BI203" s="155" t="str">
        <f>IF(A10stdlife="n/a","n/a",IF(BI$3&gt;(A10stdlife+$E203),(Input!$O$220*(1+rvanilla)^0.5)-SUM($O203:BH203),(Input!$O$220*(1+rvanilla)^0.5)/A10stdlife))</f>
        <v>n/a</v>
      </c>
      <c r="BJ203" s="14"/>
      <c r="BK203" s="14"/>
      <c r="BL203" s="14"/>
      <c r="BM203" s="14"/>
      <c r="BN203" s="14"/>
      <c r="BO203" s="14"/>
      <c r="BP203" s="14"/>
      <c r="BQ203" s="14"/>
      <c r="BR203" s="14"/>
      <c r="BS203" s="14"/>
      <c r="BT203" s="14"/>
      <c r="BU203" s="14"/>
      <c r="BV203" s="14"/>
      <c r="BW203" s="14"/>
      <c r="BX203" s="14"/>
      <c r="BY203" s="14"/>
      <c r="BZ203" s="14"/>
      <c r="CA203" s="410"/>
      <c r="CB203" s="410"/>
      <c r="CC203" s="410"/>
      <c r="CD203" s="410"/>
      <c r="CE203" s="410"/>
      <c r="CF203" s="410"/>
      <c r="CG203" s="410"/>
      <c r="CH203" s="410"/>
      <c r="CI203" s="410"/>
      <c r="CJ203" s="410"/>
      <c r="CK203" s="410"/>
      <c r="CL203" s="410"/>
      <c r="CM203" s="410"/>
      <c r="CN203" s="410"/>
      <c r="CO203" s="410"/>
      <c r="CP203" s="410"/>
      <c r="CQ203" s="410"/>
      <c r="CR203" s="410"/>
      <c r="CS203" s="410"/>
      <c r="CT203" s="410"/>
      <c r="CU203" s="410"/>
      <c r="CV203" s="410"/>
      <c r="CW203" s="410"/>
      <c r="CX203" s="410"/>
      <c r="CY203" s="410"/>
      <c r="CZ203" s="410"/>
      <c r="DA203" s="410"/>
      <c r="DB203" s="410"/>
      <c r="DC203" s="410"/>
      <c r="DD203" s="410"/>
      <c r="DE203" s="410"/>
      <c r="DF203" s="410"/>
      <c r="DG203" s="410"/>
      <c r="DH203" s="410"/>
      <c r="DI203" s="410"/>
      <c r="DJ203" s="410"/>
      <c r="DK203" s="410"/>
      <c r="DL203" s="410"/>
      <c r="DM203" s="410"/>
      <c r="DN203" s="410"/>
      <c r="DO203" s="410"/>
      <c r="DP203" s="410"/>
      <c r="DQ203" s="410"/>
      <c r="DR203" s="410"/>
      <c r="DS203" s="410"/>
      <c r="DT203" s="410"/>
      <c r="DU203" s="410"/>
      <c r="DV203" s="410"/>
      <c r="DW203" s="410"/>
      <c r="DX203" s="410"/>
      <c r="DY203" s="410"/>
      <c r="DZ203" s="410"/>
      <c r="EA203" s="410"/>
      <c r="EB203" s="410"/>
      <c r="EC203" s="410"/>
      <c r="ED203" s="410"/>
      <c r="EE203" s="410"/>
      <c r="EF203" s="410"/>
      <c r="EG203" s="410"/>
      <c r="EH203" s="410"/>
      <c r="EI203" s="410"/>
      <c r="EJ203" s="410"/>
      <c r="EK203" s="410"/>
      <c r="EL203" s="410"/>
      <c r="EM203" s="410"/>
      <c r="EN203" s="410"/>
      <c r="EO203" s="410"/>
      <c r="EP203" s="410"/>
      <c r="EQ203" s="410"/>
      <c r="ER203" s="410"/>
      <c r="ES203" s="410"/>
      <c r="ET203" s="410"/>
      <c r="EU203" s="410"/>
      <c r="EV203" s="410"/>
      <c r="EW203" s="410"/>
      <c r="EX203" s="410"/>
      <c r="EY203" s="410"/>
      <c r="EZ203" s="410"/>
      <c r="FA203" s="410"/>
      <c r="FB203" s="410"/>
      <c r="FC203" s="410"/>
      <c r="FD203" s="410"/>
      <c r="FE203" s="410"/>
      <c r="FF203" s="410"/>
      <c r="FG203" s="410"/>
      <c r="FH203" s="410"/>
      <c r="FI203" s="410"/>
      <c r="FJ203" s="410"/>
      <c r="FK203" s="410"/>
      <c r="FL203" s="410"/>
      <c r="FM203" s="410"/>
      <c r="FN203" s="410"/>
      <c r="FO203" s="410"/>
      <c r="FP203" s="410"/>
      <c r="FQ203" s="410"/>
      <c r="FR203" s="410"/>
      <c r="FS203" s="410"/>
      <c r="FT203" s="410"/>
      <c r="FU203" s="410"/>
      <c r="FV203" s="410"/>
      <c r="FW203" s="410"/>
      <c r="FX203" s="410"/>
      <c r="FY203" s="410"/>
      <c r="FZ203" s="410"/>
      <c r="GA203" s="410"/>
      <c r="GB203" s="410"/>
      <c r="GC203" s="410"/>
      <c r="GD203" s="410"/>
      <c r="GE203" s="410"/>
      <c r="GF203" s="410"/>
      <c r="GG203" s="410"/>
      <c r="GH203" s="410"/>
      <c r="GI203" s="410"/>
      <c r="GJ203" s="410"/>
      <c r="GK203" s="410"/>
      <c r="GL203" s="410"/>
      <c r="GM203" s="410"/>
      <c r="GN203" s="410"/>
      <c r="GO203" s="410"/>
      <c r="GP203" s="410"/>
      <c r="GQ203" s="410"/>
      <c r="GR203" s="410"/>
      <c r="GS203" s="410"/>
      <c r="GT203" s="410"/>
      <c r="GU203" s="410"/>
      <c r="GV203" s="410"/>
      <c r="GW203" s="410"/>
      <c r="GX203" s="410"/>
      <c r="GY203" s="410"/>
      <c r="GZ203" s="410"/>
      <c r="HA203" s="410"/>
      <c r="HB203" s="410"/>
      <c r="HC203" s="410"/>
      <c r="HD203" s="410"/>
      <c r="HE203" s="410"/>
      <c r="HF203" s="410"/>
      <c r="HG203" s="410"/>
      <c r="HH203" s="410"/>
      <c r="HI203" s="410"/>
      <c r="HJ203" s="410"/>
      <c r="HK203" s="410"/>
      <c r="HL203" s="410"/>
      <c r="HM203" s="410"/>
      <c r="HN203" s="410"/>
      <c r="HO203" s="410"/>
      <c r="HP203" s="410"/>
      <c r="HQ203" s="410"/>
      <c r="HR203" s="410"/>
      <c r="HS203" s="410"/>
      <c r="HT203" s="410"/>
      <c r="HU203" s="410"/>
      <c r="HV203" s="410"/>
      <c r="HW203" s="410"/>
      <c r="HX203" s="410"/>
      <c r="HY203" s="410"/>
      <c r="HZ203" s="410"/>
      <c r="IA203" s="410"/>
      <c r="IB203" s="410"/>
      <c r="IC203" s="410"/>
      <c r="ID203" s="410"/>
      <c r="IE203" s="410"/>
      <c r="IF203" s="410"/>
      <c r="IG203" s="410"/>
      <c r="IH203" s="410"/>
      <c r="II203" s="410"/>
      <c r="IJ203" s="410"/>
      <c r="IK203" s="410"/>
      <c r="IL203" s="410"/>
      <c r="IM203" s="410"/>
      <c r="IN203" s="410"/>
      <c r="IO203" s="410"/>
      <c r="IP203" s="410"/>
      <c r="IQ203" s="410"/>
      <c r="IR203" s="410"/>
      <c r="IS203" s="410"/>
      <c r="IT203" s="410"/>
      <c r="IU203" s="410"/>
      <c r="IV203" s="410"/>
    </row>
    <row r="204" spans="1:256" s="2" customFormat="1" ht="12.75" hidden="1" customHeight="1" outlineLevel="2">
      <c r="A204" s="14"/>
      <c r="B204" s="14"/>
      <c r="C204" s="27"/>
      <c r="D204" s="413"/>
      <c r="E204" s="262">
        <v>10</v>
      </c>
      <c r="F204" s="372"/>
      <c r="G204" s="269"/>
      <c r="H204" s="271"/>
      <c r="I204" s="271"/>
      <c r="J204" s="271"/>
      <c r="K204" s="271"/>
      <c r="L204" s="271"/>
      <c r="M204" s="271"/>
      <c r="N204" s="271"/>
      <c r="O204" s="271"/>
      <c r="P204" s="270"/>
      <c r="Q204" s="155" t="str">
        <f>IF(A10stdlife="n/a","n/a",IF(Q$3&gt;(A10stdlife+$E204),(Input!$P$220*(1+rvanilla)^0.5)-SUM($P204:P204),(Input!$P$220*(1+rvanilla)^0.5)/A10stdlife))</f>
        <v>n/a</v>
      </c>
      <c r="R204" s="155" t="str">
        <f>IF(A10stdlife="n/a","n/a",IF(R$3&gt;(A10stdlife+$E204),(Input!$P$220*(1+rvanilla)^0.5)-SUM($P204:Q204),(Input!$P$220*(1+rvanilla)^0.5)/A10stdlife))</f>
        <v>n/a</v>
      </c>
      <c r="S204" s="155" t="str">
        <f>IF(A10stdlife="n/a","n/a",IF(S$3&gt;(A10stdlife+$E204),(Input!$P$220*(1+rvanilla)^0.5)-SUM($P204:R204),(Input!$P$220*(1+rvanilla)^0.5)/A10stdlife))</f>
        <v>n/a</v>
      </c>
      <c r="T204" s="155" t="str">
        <f>IF(A10stdlife="n/a","n/a",IF(T$3&gt;(A10stdlife+$E204),(Input!$P$220*(1+rvanilla)^0.5)-SUM($P204:S204),(Input!$P$220*(1+rvanilla)^0.5)/A10stdlife))</f>
        <v>n/a</v>
      </c>
      <c r="U204" s="155" t="str">
        <f>IF(A10stdlife="n/a","n/a",IF(U$3&gt;(A10stdlife+$E204),(Input!$P$220*(1+rvanilla)^0.5)-SUM($P204:T204),(Input!$P$220*(1+rvanilla)^0.5)/A10stdlife))</f>
        <v>n/a</v>
      </c>
      <c r="V204" s="155" t="str">
        <f>IF(A10stdlife="n/a","n/a",IF(V$3&gt;(A10stdlife+$E204),(Input!$P$220*(1+rvanilla)^0.5)-SUM($P204:U204),(Input!$P$220*(1+rvanilla)^0.5)/A10stdlife))</f>
        <v>n/a</v>
      </c>
      <c r="W204" s="155" t="str">
        <f>IF(A10stdlife="n/a","n/a",IF(W$3&gt;(A10stdlife+$E204),(Input!$P$220*(1+rvanilla)^0.5)-SUM($P204:V204),(Input!$P$220*(1+rvanilla)^0.5)/A10stdlife))</f>
        <v>n/a</v>
      </c>
      <c r="X204" s="155" t="str">
        <f>IF(A10stdlife="n/a","n/a",IF(X$3&gt;(A10stdlife+$E204),(Input!$P$220*(1+rvanilla)^0.5)-SUM($P204:W204),(Input!$P$220*(1+rvanilla)^0.5)/A10stdlife))</f>
        <v>n/a</v>
      </c>
      <c r="Y204" s="155" t="str">
        <f>IF(A10stdlife="n/a","n/a",IF(Y$3&gt;(A10stdlife+$E204),(Input!$P$220*(1+rvanilla)^0.5)-SUM($P204:X204),(Input!$P$220*(1+rvanilla)^0.5)/A10stdlife))</f>
        <v>n/a</v>
      </c>
      <c r="Z204" s="155" t="str">
        <f>IF(A10stdlife="n/a","n/a",IF(Z$3&gt;(A10stdlife+$E204),(Input!$P$220*(1+rvanilla)^0.5)-SUM($P204:Y204),(Input!$P$220*(1+rvanilla)^0.5)/A10stdlife))</f>
        <v>n/a</v>
      </c>
      <c r="AA204" s="155" t="str">
        <f>IF(A10stdlife="n/a","n/a",IF(AA$3&gt;(A10stdlife+$E204),(Input!$P$220*(1+rvanilla)^0.5)-SUM($P204:Z204),(Input!$P$220*(1+rvanilla)^0.5)/A10stdlife))</f>
        <v>n/a</v>
      </c>
      <c r="AB204" s="155" t="str">
        <f>IF(A10stdlife="n/a","n/a",IF(AB$3&gt;(A10stdlife+$E204),(Input!$P$220*(1+rvanilla)^0.5)-SUM($P204:AA204),(Input!$P$220*(1+rvanilla)^0.5)/A10stdlife))</f>
        <v>n/a</v>
      </c>
      <c r="AC204" s="155" t="str">
        <f>IF(A10stdlife="n/a","n/a",IF(AC$3&gt;(A10stdlife+$E204),(Input!$P$220*(1+rvanilla)^0.5)-SUM($P204:AB204),(Input!$P$220*(1+rvanilla)^0.5)/A10stdlife))</f>
        <v>n/a</v>
      </c>
      <c r="AD204" s="155" t="str">
        <f>IF(A10stdlife="n/a","n/a",IF(AD$3&gt;(A10stdlife+$E204),(Input!$P$220*(1+rvanilla)^0.5)-SUM($P204:AC204),(Input!$P$220*(1+rvanilla)^0.5)/A10stdlife))</f>
        <v>n/a</v>
      </c>
      <c r="AE204" s="155" t="str">
        <f>IF(A10stdlife="n/a","n/a",IF(AE$3&gt;(A10stdlife+$E204),(Input!$P$220*(1+rvanilla)^0.5)-SUM($P204:AD204),(Input!$P$220*(1+rvanilla)^0.5)/A10stdlife))</f>
        <v>n/a</v>
      </c>
      <c r="AF204" s="155" t="str">
        <f>IF(A10stdlife="n/a","n/a",IF(AF$3&gt;(A10stdlife+$E204),(Input!$P$220*(1+rvanilla)^0.5)-SUM($P204:AE204),(Input!$P$220*(1+rvanilla)^0.5)/A10stdlife))</f>
        <v>n/a</v>
      </c>
      <c r="AG204" s="155" t="str">
        <f>IF(A10stdlife="n/a","n/a",IF(AG$3&gt;(A10stdlife+$E204),(Input!$P$220*(1+rvanilla)^0.5)-SUM($P204:AF204),(Input!$P$220*(1+rvanilla)^0.5)/A10stdlife))</f>
        <v>n/a</v>
      </c>
      <c r="AH204" s="155" t="str">
        <f>IF(A10stdlife="n/a","n/a",IF(AH$3&gt;(A10stdlife+$E204),(Input!$P$220*(1+rvanilla)^0.5)-SUM($P204:AG204),(Input!$P$220*(1+rvanilla)^0.5)/A10stdlife))</f>
        <v>n/a</v>
      </c>
      <c r="AI204" s="155" t="str">
        <f>IF(A10stdlife="n/a","n/a",IF(AI$3&gt;(A10stdlife+$E204),(Input!$P$220*(1+rvanilla)^0.5)-SUM($P204:AH204),(Input!$P$220*(1+rvanilla)^0.5)/A10stdlife))</f>
        <v>n/a</v>
      </c>
      <c r="AJ204" s="155" t="str">
        <f>IF(A10stdlife="n/a","n/a",IF(AJ$3&gt;(A10stdlife+$E204),(Input!$P$220*(1+rvanilla)^0.5)-SUM($P204:AI204),(Input!$P$220*(1+rvanilla)^0.5)/A10stdlife))</f>
        <v>n/a</v>
      </c>
      <c r="AK204" s="155" t="str">
        <f>IF(A10stdlife="n/a","n/a",IF(AK$3&gt;(A10stdlife+$E204),(Input!$P$220*(1+rvanilla)^0.5)-SUM($P204:AJ204),(Input!$P$220*(1+rvanilla)^0.5)/A10stdlife))</f>
        <v>n/a</v>
      </c>
      <c r="AL204" s="155" t="str">
        <f>IF(A10stdlife="n/a","n/a",IF(AL$3&gt;(A10stdlife+$E204),(Input!$P$220*(1+rvanilla)^0.5)-SUM($P204:AK204),(Input!$P$220*(1+rvanilla)^0.5)/A10stdlife))</f>
        <v>n/a</v>
      </c>
      <c r="AM204" s="155" t="str">
        <f>IF(A10stdlife="n/a","n/a",IF(AM$3&gt;(A10stdlife+$E204),(Input!$P$220*(1+rvanilla)^0.5)-SUM($P204:AL204),(Input!$P$220*(1+rvanilla)^0.5)/A10stdlife))</f>
        <v>n/a</v>
      </c>
      <c r="AN204" s="155" t="str">
        <f>IF(A10stdlife="n/a","n/a",IF(AN$3&gt;(A10stdlife+$E204),(Input!$P$220*(1+rvanilla)^0.5)-SUM($P204:AM204),(Input!$P$220*(1+rvanilla)^0.5)/A10stdlife))</f>
        <v>n/a</v>
      </c>
      <c r="AO204" s="155" t="str">
        <f>IF(A10stdlife="n/a","n/a",IF(AO$3&gt;(A10stdlife+$E204),(Input!$P$220*(1+rvanilla)^0.5)-SUM($P204:AN204),(Input!$P$220*(1+rvanilla)^0.5)/A10stdlife))</f>
        <v>n/a</v>
      </c>
      <c r="AP204" s="155" t="str">
        <f>IF(A10stdlife="n/a","n/a",IF(AP$3&gt;(A10stdlife+$E204),(Input!$P$220*(1+rvanilla)^0.5)-SUM($P204:AO204),(Input!$P$220*(1+rvanilla)^0.5)/A10stdlife))</f>
        <v>n/a</v>
      </c>
      <c r="AQ204" s="155" t="str">
        <f>IF(A10stdlife="n/a","n/a",IF(AQ$3&gt;(A10stdlife+$E204),(Input!$P$220*(1+rvanilla)^0.5)-SUM($P204:AP204),(Input!$P$220*(1+rvanilla)^0.5)/A10stdlife))</f>
        <v>n/a</v>
      </c>
      <c r="AR204" s="155" t="str">
        <f>IF(A10stdlife="n/a","n/a",IF(AR$3&gt;(A10stdlife+$E204),(Input!$P$220*(1+rvanilla)^0.5)-SUM($P204:AQ204),(Input!$P$220*(1+rvanilla)^0.5)/A10stdlife))</f>
        <v>n/a</v>
      </c>
      <c r="AS204" s="155" t="str">
        <f>IF(A10stdlife="n/a","n/a",IF(AS$3&gt;(A10stdlife+$E204),(Input!$P$220*(1+rvanilla)^0.5)-SUM($P204:AR204),(Input!$P$220*(1+rvanilla)^0.5)/A10stdlife))</f>
        <v>n/a</v>
      </c>
      <c r="AT204" s="155" t="str">
        <f>IF(A10stdlife="n/a","n/a",IF(AT$3&gt;(A10stdlife+$E204),(Input!$P$220*(1+rvanilla)^0.5)-SUM($P204:AS204),(Input!$P$220*(1+rvanilla)^0.5)/A10stdlife))</f>
        <v>n/a</v>
      </c>
      <c r="AU204" s="155" t="str">
        <f>IF(A10stdlife="n/a","n/a",IF(AU$3&gt;(A10stdlife+$E204),(Input!$P$220*(1+rvanilla)^0.5)-SUM($P204:AT204),(Input!$P$220*(1+rvanilla)^0.5)/A10stdlife))</f>
        <v>n/a</v>
      </c>
      <c r="AV204" s="155" t="str">
        <f>IF(A10stdlife="n/a","n/a",IF(AV$3&gt;(A10stdlife+$E204),(Input!$P$220*(1+rvanilla)^0.5)-SUM($P204:AU204),(Input!$P$220*(1+rvanilla)^0.5)/A10stdlife))</f>
        <v>n/a</v>
      </c>
      <c r="AW204" s="155" t="str">
        <f>IF(A10stdlife="n/a","n/a",IF(AW$3&gt;(A10stdlife+$E204),(Input!$P$220*(1+rvanilla)^0.5)-SUM($P204:AV204),(Input!$P$220*(1+rvanilla)^0.5)/A10stdlife))</f>
        <v>n/a</v>
      </c>
      <c r="AX204" s="155" t="str">
        <f>IF(A10stdlife="n/a","n/a",IF(AX$3&gt;(A10stdlife+$E204),(Input!$P$220*(1+rvanilla)^0.5)-SUM($P204:AW204),(Input!$P$220*(1+rvanilla)^0.5)/A10stdlife))</f>
        <v>n/a</v>
      </c>
      <c r="AY204" s="155" t="str">
        <f>IF(A10stdlife="n/a","n/a",IF(AY$3&gt;(A10stdlife+$E204),(Input!$P$220*(1+rvanilla)^0.5)-SUM($P204:AX204),(Input!$P$220*(1+rvanilla)^0.5)/A10stdlife))</f>
        <v>n/a</v>
      </c>
      <c r="AZ204" s="155" t="str">
        <f>IF(A10stdlife="n/a","n/a",IF(AZ$3&gt;(A10stdlife+$E204),(Input!$P$220*(1+rvanilla)^0.5)-SUM($P204:AY204),(Input!$P$220*(1+rvanilla)^0.5)/A10stdlife))</f>
        <v>n/a</v>
      </c>
      <c r="BA204" s="155" t="str">
        <f>IF(A10stdlife="n/a","n/a",IF(BA$3&gt;(A10stdlife+$E204),(Input!$P$220*(1+rvanilla)^0.5)-SUM($P204:AZ204),(Input!$P$220*(1+rvanilla)^0.5)/A10stdlife))</f>
        <v>n/a</v>
      </c>
      <c r="BB204" s="155" t="str">
        <f>IF(A10stdlife="n/a","n/a",IF(BB$3&gt;(A10stdlife+$E204),(Input!$P$220*(1+rvanilla)^0.5)-SUM($P204:BA204),(Input!$P$220*(1+rvanilla)^0.5)/A10stdlife))</f>
        <v>n/a</v>
      </c>
      <c r="BC204" s="155" t="str">
        <f>IF(A10stdlife="n/a","n/a",IF(BC$3&gt;(A10stdlife+$E204),(Input!$P$220*(1+rvanilla)^0.5)-SUM($P204:BB204),(Input!$P$220*(1+rvanilla)^0.5)/A10stdlife))</f>
        <v>n/a</v>
      </c>
      <c r="BD204" s="155" t="str">
        <f>IF(A10stdlife="n/a","n/a",IF(BD$3&gt;(A10stdlife+$E204),(Input!$P$220*(1+rvanilla)^0.5)-SUM($P204:BC204),(Input!$P$220*(1+rvanilla)^0.5)/A10stdlife))</f>
        <v>n/a</v>
      </c>
      <c r="BE204" s="155" t="str">
        <f>IF(A10stdlife="n/a","n/a",IF(BE$3&gt;(A10stdlife+$E204),(Input!$P$220*(1+rvanilla)^0.5)-SUM($P204:BD204),(Input!$P$220*(1+rvanilla)^0.5)/A10stdlife))</f>
        <v>n/a</v>
      </c>
      <c r="BF204" s="155" t="str">
        <f>IF(A10stdlife="n/a","n/a",IF(BF$3&gt;(A10stdlife+$E204),(Input!$P$220*(1+rvanilla)^0.5)-SUM($P204:BE204),(Input!$P$220*(1+rvanilla)^0.5)/A10stdlife))</f>
        <v>n/a</v>
      </c>
      <c r="BG204" s="155" t="str">
        <f>IF(A10stdlife="n/a","n/a",IF(BG$3&gt;(A10stdlife+$E204),(Input!$P$220*(1+rvanilla)^0.5)-SUM($P204:BF204),(Input!$P$220*(1+rvanilla)^0.5)/A10stdlife))</f>
        <v>n/a</v>
      </c>
      <c r="BH204" s="155" t="str">
        <f>IF(A10stdlife="n/a","n/a",IF(BH$3&gt;(A10stdlife+$E204),(Input!$P$220*(1+rvanilla)^0.5)-SUM($P204:BG204),(Input!$P$220*(1+rvanilla)^0.5)/A10stdlife))</f>
        <v>n/a</v>
      </c>
      <c r="BI204" s="155" t="str">
        <f>IF(A10stdlife="n/a","n/a",IF(BI$3&gt;(A10stdlife+$E204),(Input!$P$220*(1+rvanilla)^0.5)-SUM($P204:BH204),(Input!$P$220*(1+rvanilla)^0.5)/A10stdlife))</f>
        <v>n/a</v>
      </c>
      <c r="BJ204" s="14"/>
      <c r="BK204" s="14"/>
      <c r="BL204" s="14"/>
      <c r="BM204" s="14"/>
      <c r="BN204" s="14"/>
      <c r="BO204" s="14"/>
      <c r="BP204" s="14"/>
      <c r="BQ204" s="14"/>
      <c r="BR204" s="14"/>
      <c r="BS204" s="14"/>
      <c r="BT204" s="14"/>
      <c r="BU204" s="14"/>
      <c r="BV204" s="14"/>
      <c r="BW204" s="14"/>
      <c r="BX204" s="14"/>
      <c r="BY204" s="14"/>
      <c r="BZ204" s="14"/>
      <c r="CA204" s="410"/>
      <c r="CB204" s="410"/>
      <c r="CC204" s="410"/>
      <c r="CD204" s="410"/>
      <c r="CE204" s="410"/>
      <c r="CF204" s="410"/>
      <c r="CG204" s="410"/>
      <c r="CH204" s="410"/>
      <c r="CI204" s="410"/>
      <c r="CJ204" s="410"/>
      <c r="CK204" s="410"/>
      <c r="CL204" s="410"/>
      <c r="CM204" s="410"/>
      <c r="CN204" s="410"/>
      <c r="CO204" s="410"/>
      <c r="CP204" s="410"/>
      <c r="CQ204" s="410"/>
      <c r="CR204" s="410"/>
      <c r="CS204" s="410"/>
      <c r="CT204" s="410"/>
      <c r="CU204" s="410"/>
      <c r="CV204" s="410"/>
      <c r="CW204" s="410"/>
      <c r="CX204" s="410"/>
      <c r="CY204" s="410"/>
      <c r="CZ204" s="410"/>
      <c r="DA204" s="410"/>
      <c r="DB204" s="410"/>
      <c r="DC204" s="410"/>
      <c r="DD204" s="410"/>
      <c r="DE204" s="410"/>
      <c r="DF204" s="410"/>
      <c r="DG204" s="410"/>
      <c r="DH204" s="410"/>
      <c r="DI204" s="410"/>
      <c r="DJ204" s="410"/>
      <c r="DK204" s="410"/>
      <c r="DL204" s="410"/>
      <c r="DM204" s="410"/>
      <c r="DN204" s="410"/>
      <c r="DO204" s="410"/>
      <c r="DP204" s="410"/>
      <c r="DQ204" s="410"/>
      <c r="DR204" s="410"/>
      <c r="DS204" s="410"/>
      <c r="DT204" s="410"/>
      <c r="DU204" s="410"/>
      <c r="DV204" s="410"/>
      <c r="DW204" s="410"/>
      <c r="DX204" s="410"/>
      <c r="DY204" s="410"/>
      <c r="DZ204" s="410"/>
      <c r="EA204" s="410"/>
      <c r="EB204" s="410"/>
      <c r="EC204" s="410"/>
      <c r="ED204" s="410"/>
      <c r="EE204" s="410"/>
      <c r="EF204" s="410"/>
      <c r="EG204" s="410"/>
      <c r="EH204" s="410"/>
      <c r="EI204" s="410"/>
      <c r="EJ204" s="410"/>
      <c r="EK204" s="410"/>
      <c r="EL204" s="410"/>
      <c r="EM204" s="410"/>
      <c r="EN204" s="410"/>
      <c r="EO204" s="410"/>
      <c r="EP204" s="410"/>
      <c r="EQ204" s="410"/>
      <c r="ER204" s="410"/>
      <c r="ES204" s="410"/>
      <c r="ET204" s="410"/>
      <c r="EU204" s="410"/>
      <c r="EV204" s="410"/>
      <c r="EW204" s="410"/>
      <c r="EX204" s="410"/>
      <c r="EY204" s="410"/>
      <c r="EZ204" s="410"/>
      <c r="FA204" s="410"/>
      <c r="FB204" s="410"/>
      <c r="FC204" s="410"/>
      <c r="FD204" s="410"/>
      <c r="FE204" s="410"/>
      <c r="FF204" s="410"/>
      <c r="FG204" s="410"/>
      <c r="FH204" s="410"/>
      <c r="FI204" s="410"/>
      <c r="FJ204" s="410"/>
      <c r="FK204" s="410"/>
      <c r="FL204" s="410"/>
      <c r="FM204" s="410"/>
      <c r="FN204" s="410"/>
      <c r="FO204" s="410"/>
      <c r="FP204" s="410"/>
      <c r="FQ204" s="410"/>
      <c r="FR204" s="410"/>
      <c r="FS204" s="410"/>
      <c r="FT204" s="410"/>
      <c r="FU204" s="410"/>
      <c r="FV204" s="410"/>
      <c r="FW204" s="410"/>
      <c r="FX204" s="410"/>
      <c r="FY204" s="410"/>
      <c r="FZ204" s="410"/>
      <c r="GA204" s="410"/>
      <c r="GB204" s="410"/>
      <c r="GC204" s="410"/>
      <c r="GD204" s="410"/>
      <c r="GE204" s="410"/>
      <c r="GF204" s="410"/>
      <c r="GG204" s="410"/>
      <c r="GH204" s="410"/>
      <c r="GI204" s="410"/>
      <c r="GJ204" s="410"/>
      <c r="GK204" s="410"/>
      <c r="GL204" s="410"/>
      <c r="GM204" s="410"/>
      <c r="GN204" s="410"/>
      <c r="GO204" s="410"/>
      <c r="GP204" s="410"/>
      <c r="GQ204" s="410"/>
      <c r="GR204" s="410"/>
      <c r="GS204" s="410"/>
      <c r="GT204" s="410"/>
      <c r="GU204" s="410"/>
      <c r="GV204" s="410"/>
      <c r="GW204" s="410"/>
      <c r="GX204" s="410"/>
      <c r="GY204" s="410"/>
      <c r="GZ204" s="410"/>
      <c r="HA204" s="410"/>
      <c r="HB204" s="410"/>
      <c r="HC204" s="410"/>
      <c r="HD204" s="410"/>
      <c r="HE204" s="410"/>
      <c r="HF204" s="410"/>
      <c r="HG204" s="410"/>
      <c r="HH204" s="410"/>
      <c r="HI204" s="410"/>
      <c r="HJ204" s="410"/>
      <c r="HK204" s="410"/>
      <c r="HL204" s="410"/>
      <c r="HM204" s="410"/>
      <c r="HN204" s="410"/>
      <c r="HO204" s="410"/>
      <c r="HP204" s="410"/>
      <c r="HQ204" s="410"/>
      <c r="HR204" s="410"/>
      <c r="HS204" s="410"/>
      <c r="HT204" s="410"/>
      <c r="HU204" s="410"/>
      <c r="HV204" s="410"/>
      <c r="HW204" s="410"/>
      <c r="HX204" s="410"/>
      <c r="HY204" s="410"/>
      <c r="HZ204" s="410"/>
      <c r="IA204" s="410"/>
      <c r="IB204" s="410"/>
      <c r="IC204" s="410"/>
      <c r="ID204" s="410"/>
      <c r="IE204" s="410"/>
      <c r="IF204" s="410"/>
      <c r="IG204" s="410"/>
      <c r="IH204" s="410"/>
      <c r="II204" s="410"/>
      <c r="IJ204" s="410"/>
      <c r="IK204" s="410"/>
      <c r="IL204" s="410"/>
      <c r="IM204" s="410"/>
      <c r="IN204" s="410"/>
      <c r="IO204" s="410"/>
      <c r="IP204" s="410"/>
      <c r="IQ204" s="410"/>
      <c r="IR204" s="410"/>
      <c r="IS204" s="410"/>
      <c r="IT204" s="410"/>
      <c r="IU204" s="410"/>
      <c r="IV204" s="410"/>
    </row>
    <row r="205" spans="1:256" s="2" customFormat="1" ht="12.75" hidden="1" customHeight="1" outlineLevel="1" collapsed="1">
      <c r="A205" s="14"/>
      <c r="B205" s="14"/>
      <c r="C205" s="324" t="str">
        <f>Asset10</f>
        <v>Easements</v>
      </c>
      <c r="D205" s="14"/>
      <c r="E205" s="14"/>
      <c r="F205" s="366"/>
      <c r="G205" s="365">
        <f t="shared" ref="G205:AL205" si="37">SUM(G193:G204)</f>
        <v>0</v>
      </c>
      <c r="H205" s="365">
        <f t="shared" si="37"/>
        <v>0</v>
      </c>
      <c r="I205" s="365">
        <f t="shared" si="37"/>
        <v>0</v>
      </c>
      <c r="J205" s="365">
        <f t="shared" si="37"/>
        <v>0</v>
      </c>
      <c r="K205" s="365">
        <f t="shared" si="37"/>
        <v>0</v>
      </c>
      <c r="L205" s="365">
        <f t="shared" si="37"/>
        <v>0</v>
      </c>
      <c r="M205" s="365">
        <f t="shared" si="37"/>
        <v>0</v>
      </c>
      <c r="N205" s="365">
        <f t="shared" si="37"/>
        <v>0</v>
      </c>
      <c r="O205" s="365">
        <f t="shared" si="37"/>
        <v>0</v>
      </c>
      <c r="P205" s="365">
        <f t="shared" si="37"/>
        <v>0</v>
      </c>
      <c r="Q205" s="365">
        <f t="shared" si="37"/>
        <v>0</v>
      </c>
      <c r="R205" s="365">
        <f t="shared" si="37"/>
        <v>0</v>
      </c>
      <c r="S205" s="365">
        <f t="shared" si="37"/>
        <v>0</v>
      </c>
      <c r="T205" s="365">
        <f t="shared" si="37"/>
        <v>0</v>
      </c>
      <c r="U205" s="365">
        <f t="shared" si="37"/>
        <v>0</v>
      </c>
      <c r="V205" s="365">
        <f t="shared" si="37"/>
        <v>0</v>
      </c>
      <c r="W205" s="365">
        <f t="shared" si="37"/>
        <v>0</v>
      </c>
      <c r="X205" s="365">
        <f t="shared" si="37"/>
        <v>0</v>
      </c>
      <c r="Y205" s="365">
        <f t="shared" si="37"/>
        <v>0</v>
      </c>
      <c r="Z205" s="365">
        <f t="shared" si="37"/>
        <v>0</v>
      </c>
      <c r="AA205" s="365">
        <f t="shared" si="37"/>
        <v>0</v>
      </c>
      <c r="AB205" s="365">
        <f t="shared" si="37"/>
        <v>0</v>
      </c>
      <c r="AC205" s="365">
        <f t="shared" si="37"/>
        <v>0</v>
      </c>
      <c r="AD205" s="365">
        <f t="shared" si="37"/>
        <v>0</v>
      </c>
      <c r="AE205" s="365">
        <f t="shared" si="37"/>
        <v>0</v>
      </c>
      <c r="AF205" s="365">
        <f t="shared" si="37"/>
        <v>0</v>
      </c>
      <c r="AG205" s="365">
        <f t="shared" si="37"/>
        <v>0</v>
      </c>
      <c r="AH205" s="365">
        <f t="shared" si="37"/>
        <v>0</v>
      </c>
      <c r="AI205" s="365">
        <f t="shared" si="37"/>
        <v>0</v>
      </c>
      <c r="AJ205" s="365">
        <f t="shared" si="37"/>
        <v>0</v>
      </c>
      <c r="AK205" s="365">
        <f t="shared" si="37"/>
        <v>0</v>
      </c>
      <c r="AL205" s="365">
        <f t="shared" si="37"/>
        <v>0</v>
      </c>
      <c r="AM205" s="365">
        <f t="shared" ref="AM205:BI205" si="38">SUM(AM193:AM204)</f>
        <v>0</v>
      </c>
      <c r="AN205" s="365">
        <f t="shared" si="38"/>
        <v>0</v>
      </c>
      <c r="AO205" s="365">
        <f t="shared" si="38"/>
        <v>0</v>
      </c>
      <c r="AP205" s="365">
        <f t="shared" si="38"/>
        <v>0</v>
      </c>
      <c r="AQ205" s="365">
        <f t="shared" si="38"/>
        <v>0</v>
      </c>
      <c r="AR205" s="365">
        <f t="shared" si="38"/>
        <v>0</v>
      </c>
      <c r="AS205" s="365">
        <f t="shared" si="38"/>
        <v>0</v>
      </c>
      <c r="AT205" s="365">
        <f t="shared" si="38"/>
        <v>0</v>
      </c>
      <c r="AU205" s="365">
        <f t="shared" si="38"/>
        <v>0</v>
      </c>
      <c r="AV205" s="365">
        <f t="shared" si="38"/>
        <v>0</v>
      </c>
      <c r="AW205" s="365">
        <f t="shared" si="38"/>
        <v>0</v>
      </c>
      <c r="AX205" s="365">
        <f t="shared" si="38"/>
        <v>0</v>
      </c>
      <c r="AY205" s="365">
        <f t="shared" si="38"/>
        <v>0</v>
      </c>
      <c r="AZ205" s="365">
        <f t="shared" si="38"/>
        <v>0</v>
      </c>
      <c r="BA205" s="365">
        <f t="shared" si="38"/>
        <v>0</v>
      </c>
      <c r="BB205" s="365">
        <f t="shared" si="38"/>
        <v>0</v>
      </c>
      <c r="BC205" s="365">
        <f t="shared" si="38"/>
        <v>0</v>
      </c>
      <c r="BD205" s="365">
        <f t="shared" si="38"/>
        <v>0</v>
      </c>
      <c r="BE205" s="365">
        <f t="shared" si="38"/>
        <v>0</v>
      </c>
      <c r="BF205" s="365">
        <f t="shared" si="38"/>
        <v>0</v>
      </c>
      <c r="BG205" s="365">
        <f t="shared" si="38"/>
        <v>0</v>
      </c>
      <c r="BH205" s="365">
        <f t="shared" si="38"/>
        <v>0</v>
      </c>
      <c r="BI205" s="365">
        <f t="shared" si="38"/>
        <v>0</v>
      </c>
      <c r="BJ205" s="14"/>
      <c r="BK205" s="14"/>
      <c r="BL205" s="14"/>
      <c r="BM205" s="14"/>
      <c r="BN205" s="14"/>
      <c r="BO205" s="14"/>
      <c r="BP205" s="14"/>
      <c r="BQ205" s="14"/>
      <c r="BR205" s="14"/>
      <c r="BS205" s="14"/>
      <c r="BT205" s="14"/>
      <c r="BU205" s="14"/>
      <c r="BV205" s="14"/>
      <c r="BW205" s="14"/>
      <c r="BX205" s="14"/>
      <c r="BY205" s="14"/>
      <c r="BZ205" s="14"/>
      <c r="CA205" s="410"/>
      <c r="CB205" s="410"/>
      <c r="CC205" s="410"/>
      <c r="CD205" s="410"/>
      <c r="CE205" s="410"/>
      <c r="CF205" s="410"/>
      <c r="CG205" s="410"/>
      <c r="CH205" s="410"/>
      <c r="CI205" s="410"/>
      <c r="CJ205" s="410"/>
      <c r="CK205" s="410"/>
      <c r="CL205" s="410"/>
      <c r="CM205" s="410"/>
      <c r="CN205" s="410"/>
      <c r="CO205" s="410"/>
      <c r="CP205" s="410"/>
      <c r="CQ205" s="410"/>
      <c r="CR205" s="410"/>
      <c r="CS205" s="410"/>
      <c r="CT205" s="410"/>
      <c r="CU205" s="410"/>
      <c r="CV205" s="410"/>
      <c r="CW205" s="410"/>
      <c r="CX205" s="410"/>
      <c r="CY205" s="410"/>
      <c r="CZ205" s="410"/>
      <c r="DA205" s="410"/>
      <c r="DB205" s="410"/>
      <c r="DC205" s="410"/>
      <c r="DD205" s="410"/>
      <c r="DE205" s="410"/>
      <c r="DF205" s="410"/>
      <c r="DG205" s="410"/>
      <c r="DH205" s="410"/>
      <c r="DI205" s="410"/>
      <c r="DJ205" s="410"/>
      <c r="DK205" s="410"/>
      <c r="DL205" s="410"/>
      <c r="DM205" s="410"/>
      <c r="DN205" s="410"/>
      <c r="DO205" s="410"/>
      <c r="DP205" s="410"/>
      <c r="DQ205" s="410"/>
      <c r="DR205" s="410"/>
      <c r="DS205" s="410"/>
      <c r="DT205" s="410"/>
      <c r="DU205" s="410"/>
      <c r="DV205" s="410"/>
      <c r="DW205" s="410"/>
      <c r="DX205" s="410"/>
      <c r="DY205" s="410"/>
      <c r="DZ205" s="410"/>
      <c r="EA205" s="410"/>
      <c r="EB205" s="410"/>
      <c r="EC205" s="410"/>
      <c r="ED205" s="410"/>
      <c r="EE205" s="410"/>
      <c r="EF205" s="410"/>
      <c r="EG205" s="410"/>
      <c r="EH205" s="410"/>
      <c r="EI205" s="410"/>
      <c r="EJ205" s="410"/>
      <c r="EK205" s="410"/>
      <c r="EL205" s="410"/>
      <c r="EM205" s="410"/>
      <c r="EN205" s="410"/>
      <c r="EO205" s="410"/>
      <c r="EP205" s="410"/>
      <c r="EQ205" s="410"/>
      <c r="ER205" s="410"/>
      <c r="ES205" s="410"/>
      <c r="ET205" s="410"/>
      <c r="EU205" s="410"/>
      <c r="EV205" s="410"/>
      <c r="EW205" s="410"/>
      <c r="EX205" s="410"/>
      <c r="EY205" s="410"/>
      <c r="EZ205" s="410"/>
      <c r="FA205" s="410"/>
      <c r="FB205" s="410"/>
      <c r="FC205" s="410"/>
      <c r="FD205" s="410"/>
      <c r="FE205" s="410"/>
      <c r="FF205" s="410"/>
      <c r="FG205" s="410"/>
      <c r="FH205" s="410"/>
      <c r="FI205" s="410"/>
      <c r="FJ205" s="410"/>
      <c r="FK205" s="410"/>
      <c r="FL205" s="410"/>
      <c r="FM205" s="410"/>
      <c r="FN205" s="410"/>
      <c r="FO205" s="410"/>
      <c r="FP205" s="410"/>
      <c r="FQ205" s="410"/>
      <c r="FR205" s="410"/>
      <c r="FS205" s="410"/>
      <c r="FT205" s="410"/>
      <c r="FU205" s="410"/>
      <c r="FV205" s="410"/>
      <c r="FW205" s="410"/>
      <c r="FX205" s="410"/>
      <c r="FY205" s="410"/>
      <c r="FZ205" s="410"/>
      <c r="GA205" s="410"/>
      <c r="GB205" s="410"/>
      <c r="GC205" s="410"/>
      <c r="GD205" s="410"/>
      <c r="GE205" s="410"/>
      <c r="GF205" s="410"/>
      <c r="GG205" s="410"/>
      <c r="GH205" s="410"/>
      <c r="GI205" s="410"/>
      <c r="GJ205" s="410"/>
      <c r="GK205" s="410"/>
      <c r="GL205" s="410"/>
      <c r="GM205" s="410"/>
      <c r="GN205" s="410"/>
      <c r="GO205" s="410"/>
      <c r="GP205" s="410"/>
      <c r="GQ205" s="410"/>
      <c r="GR205" s="410"/>
      <c r="GS205" s="410"/>
      <c r="GT205" s="410"/>
      <c r="GU205" s="410"/>
      <c r="GV205" s="410"/>
      <c r="GW205" s="410"/>
      <c r="GX205" s="410"/>
      <c r="GY205" s="410"/>
      <c r="GZ205" s="410"/>
      <c r="HA205" s="410"/>
      <c r="HB205" s="410"/>
      <c r="HC205" s="410"/>
      <c r="HD205" s="410"/>
      <c r="HE205" s="410"/>
      <c r="HF205" s="410"/>
      <c r="HG205" s="410"/>
      <c r="HH205" s="410"/>
      <c r="HI205" s="410"/>
      <c r="HJ205" s="410"/>
      <c r="HK205" s="410"/>
      <c r="HL205" s="410"/>
      <c r="HM205" s="410"/>
      <c r="HN205" s="410"/>
      <c r="HO205" s="410"/>
      <c r="HP205" s="410"/>
      <c r="HQ205" s="410"/>
      <c r="HR205" s="410"/>
      <c r="HS205" s="410"/>
      <c r="HT205" s="410"/>
      <c r="HU205" s="410"/>
      <c r="HV205" s="410"/>
      <c r="HW205" s="410"/>
      <c r="HX205" s="410"/>
      <c r="HY205" s="410"/>
      <c r="HZ205" s="410"/>
      <c r="IA205" s="410"/>
      <c r="IB205" s="410"/>
      <c r="IC205" s="410"/>
      <c r="ID205" s="410"/>
      <c r="IE205" s="410"/>
      <c r="IF205" s="410"/>
      <c r="IG205" s="410"/>
      <c r="IH205" s="410"/>
      <c r="II205" s="410"/>
      <c r="IJ205" s="410"/>
      <c r="IK205" s="410"/>
      <c r="IL205" s="410"/>
      <c r="IM205" s="410"/>
      <c r="IN205" s="410"/>
      <c r="IO205" s="410"/>
      <c r="IP205" s="410"/>
      <c r="IQ205" s="410"/>
      <c r="IR205" s="410"/>
      <c r="IS205" s="410"/>
      <c r="IT205" s="410"/>
      <c r="IU205" s="410"/>
      <c r="IV205" s="410"/>
    </row>
    <row r="206" spans="1:256" s="2" customFormat="1" ht="12.75" hidden="1" customHeight="1" outlineLevel="2">
      <c r="A206" s="14"/>
      <c r="B206" s="325">
        <f>C218</f>
        <v>0</v>
      </c>
      <c r="C206" s="32"/>
      <c r="D206" s="33" t="s">
        <v>65</v>
      </c>
      <c r="E206" s="32"/>
      <c r="F206" s="371"/>
      <c r="G206" s="154" t="str">
        <f>IF(G$3&gt;A11remlife,A11acvalue-SUM($F206:F206),IF(A11remlife="N/A","n/a",A11acvalue/A11remlife))</f>
        <v>n/a</v>
      </c>
      <c r="H206" s="154" t="str">
        <f>IF(H$3&gt;A11remlife,A11acvalue-SUM($F206:G206),IF(A11remlife="N/A","n/a",A11acvalue/A11remlife))</f>
        <v>n/a</v>
      </c>
      <c r="I206" s="154" t="str">
        <f>IF(I$3&gt;A11remlife,A11acvalue-SUM($F206:H206),IF(A11remlife="N/A","n/a",A11acvalue/A11remlife))</f>
        <v>n/a</v>
      </c>
      <c r="J206" s="154" t="str">
        <f>IF(J$3&gt;A11remlife,A11acvalue-SUM($F206:I206),IF(A11remlife="N/A","n/a",A11acvalue/A11remlife))</f>
        <v>n/a</v>
      </c>
      <c r="K206" s="154" t="str">
        <f>IF(K$3&gt;A11remlife,A11acvalue-SUM($F206:J206),IF(A11remlife="N/A","n/a",A11acvalue/A11remlife))</f>
        <v>n/a</v>
      </c>
      <c r="L206" s="154" t="str">
        <f>IF(L$3&gt;A11remlife,A11acvalue-SUM($F206:K206),IF(A11remlife="N/A","n/a",A11acvalue/A11remlife))</f>
        <v>n/a</v>
      </c>
      <c r="M206" s="154" t="str">
        <f>IF(M$3&gt;A11remlife,A11acvalue-SUM($F206:L206),IF(A11remlife="N/A","n/a",A11acvalue/A11remlife))</f>
        <v>n/a</v>
      </c>
      <c r="N206" s="154" t="str">
        <f>IF(N$3&gt;A11remlife,A11acvalue-SUM($F206:M206),IF(A11remlife="N/A","n/a",A11acvalue/A11remlife))</f>
        <v>n/a</v>
      </c>
      <c r="O206" s="154" t="str">
        <f>IF(O$3&gt;A11remlife,A11acvalue-SUM($F206:N206),IF(A11remlife="N/A","n/a",A11acvalue/A11remlife))</f>
        <v>n/a</v>
      </c>
      <c r="P206" s="154" t="str">
        <f>IF(P$3&gt;A11remlife,A11acvalue-SUM($F206:O206),IF(A11remlife="N/A","n/a",A11acvalue/A11remlife))</f>
        <v>n/a</v>
      </c>
      <c r="Q206" s="154" t="str">
        <f>IF(Q$3&gt;A11remlife,A11acvalue-SUM($F206:P206),IF(A11remlife="N/A","n/a",A11acvalue/A11remlife))</f>
        <v>n/a</v>
      </c>
      <c r="R206" s="154" t="str">
        <f>IF(R$3&gt;A11remlife,A11acvalue-SUM($F206:Q206),IF(A11remlife="N/A","n/a",A11acvalue/A11remlife))</f>
        <v>n/a</v>
      </c>
      <c r="S206" s="154" t="str">
        <f>IF(S$3&gt;A11remlife,A11acvalue-SUM($F206:R206),IF(A11remlife="N/A","n/a",A11acvalue/A11remlife))</f>
        <v>n/a</v>
      </c>
      <c r="T206" s="154" t="str">
        <f>IF(T$3&gt;A11remlife,A11acvalue-SUM($F206:S206),IF(A11remlife="N/A","n/a",A11acvalue/A11remlife))</f>
        <v>n/a</v>
      </c>
      <c r="U206" s="154" t="str">
        <f>IF(U$3&gt;A11remlife,A11acvalue-SUM($F206:T206),IF(A11remlife="N/A","n/a",A11acvalue/A11remlife))</f>
        <v>n/a</v>
      </c>
      <c r="V206" s="154" t="str">
        <f>IF(V$3&gt;A11remlife,A11acvalue-SUM($F206:U206),IF(A11remlife="N/A","n/a",A11acvalue/A11remlife))</f>
        <v>n/a</v>
      </c>
      <c r="W206" s="154" t="str">
        <f>IF(W$3&gt;A11remlife,A11acvalue-SUM($F206:V206),IF(A11remlife="N/A","n/a",A11acvalue/A11remlife))</f>
        <v>n/a</v>
      </c>
      <c r="X206" s="154" t="str">
        <f>IF(X$3&gt;A11remlife,A11acvalue-SUM($F206:W206),IF(A11remlife="N/A","n/a",A11acvalue/A11remlife))</f>
        <v>n/a</v>
      </c>
      <c r="Y206" s="154" t="str">
        <f>IF(Y$3&gt;A11remlife,A11acvalue-SUM($F206:X206),IF(A11remlife="N/A","n/a",A11acvalue/A11remlife))</f>
        <v>n/a</v>
      </c>
      <c r="Z206" s="154" t="str">
        <f>IF(Z$3&gt;A11remlife,A11acvalue-SUM($F206:Y206),IF(A11remlife="N/A","n/a",A11acvalue/A11remlife))</f>
        <v>n/a</v>
      </c>
      <c r="AA206" s="154" t="str">
        <f>IF(AA$3&gt;A11remlife,A11acvalue-SUM($F206:Z206),IF(A11remlife="N/A","n/a",A11acvalue/A11remlife))</f>
        <v>n/a</v>
      </c>
      <c r="AB206" s="154" t="str">
        <f>IF(AB$3&gt;A11remlife,A11acvalue-SUM($F206:AA206),IF(A11remlife="N/A","n/a",A11acvalue/A11remlife))</f>
        <v>n/a</v>
      </c>
      <c r="AC206" s="154" t="str">
        <f>IF(AC$3&gt;A11remlife,A11acvalue-SUM($F206:AB206),IF(A11remlife="N/A","n/a",A11acvalue/A11remlife))</f>
        <v>n/a</v>
      </c>
      <c r="AD206" s="154" t="str">
        <f>IF(AD$3&gt;A11remlife,A11acvalue-SUM($F206:AC206),IF(A11remlife="N/A","n/a",A11acvalue/A11remlife))</f>
        <v>n/a</v>
      </c>
      <c r="AE206" s="154" t="str">
        <f>IF(AE$3&gt;A11remlife,A11acvalue-SUM($F206:AD206),IF(A11remlife="N/A","n/a",A11acvalue/A11remlife))</f>
        <v>n/a</v>
      </c>
      <c r="AF206" s="154" t="str">
        <f>IF(AF$3&gt;A11remlife,A11acvalue-SUM($F206:AE206),IF(A11remlife="N/A","n/a",A11acvalue/A11remlife))</f>
        <v>n/a</v>
      </c>
      <c r="AG206" s="154" t="str">
        <f>IF(AG$3&gt;A11remlife,A11acvalue-SUM($F206:AF206),IF(A11remlife="N/A","n/a",A11acvalue/A11remlife))</f>
        <v>n/a</v>
      </c>
      <c r="AH206" s="154" t="str">
        <f>IF(AH$3&gt;A11remlife,A11acvalue-SUM($F206:AG206),IF(A11remlife="N/A","n/a",A11acvalue/A11remlife))</f>
        <v>n/a</v>
      </c>
      <c r="AI206" s="154" t="str">
        <f>IF(AI$3&gt;A11remlife,A11acvalue-SUM($F206:AH206),IF(A11remlife="N/A","n/a",A11acvalue/A11remlife))</f>
        <v>n/a</v>
      </c>
      <c r="AJ206" s="154" t="str">
        <f>IF(AJ$3&gt;A11remlife,A11acvalue-SUM($F206:AI206),IF(A11remlife="N/A","n/a",A11acvalue/A11remlife))</f>
        <v>n/a</v>
      </c>
      <c r="AK206" s="154" t="str">
        <f>IF(AK$3&gt;A11remlife,A11acvalue-SUM($F206:AJ206),IF(A11remlife="N/A","n/a",A11acvalue/A11remlife))</f>
        <v>n/a</v>
      </c>
      <c r="AL206" s="154" t="str">
        <f>IF(AL$3&gt;A11remlife,A11acvalue-SUM($F206:AK206),IF(A11remlife="N/A","n/a",A11acvalue/A11remlife))</f>
        <v>n/a</v>
      </c>
      <c r="AM206" s="154" t="str">
        <f>IF(AM$3&gt;A11remlife,A11acvalue-SUM($F206:AL206),IF(A11remlife="N/A","n/a",A11acvalue/A11remlife))</f>
        <v>n/a</v>
      </c>
      <c r="AN206" s="154" t="str">
        <f>IF(AN$3&gt;A11remlife,A11acvalue-SUM($F206:AM206),IF(A11remlife="N/A","n/a",A11acvalue/A11remlife))</f>
        <v>n/a</v>
      </c>
      <c r="AO206" s="154" t="str">
        <f>IF(AO$3&gt;A11remlife,A11acvalue-SUM($F206:AN206),IF(A11remlife="N/A","n/a",A11acvalue/A11remlife))</f>
        <v>n/a</v>
      </c>
      <c r="AP206" s="154" t="str">
        <f>IF(AP$3&gt;A11remlife,A11acvalue-SUM($F206:AO206),IF(A11remlife="N/A","n/a",A11acvalue/A11remlife))</f>
        <v>n/a</v>
      </c>
      <c r="AQ206" s="154" t="str">
        <f>IF(AQ$3&gt;A11remlife,A11acvalue-SUM($F206:AP206),IF(A11remlife="N/A","n/a",A11acvalue/A11remlife))</f>
        <v>n/a</v>
      </c>
      <c r="AR206" s="154" t="str">
        <f>IF(AR$3&gt;A11remlife,A11acvalue-SUM($F206:AQ206),IF(A11remlife="N/A","n/a",A11acvalue/A11remlife))</f>
        <v>n/a</v>
      </c>
      <c r="AS206" s="154" t="str">
        <f>IF(AS$3&gt;A11remlife,A11acvalue-SUM($F206:AR206),IF(A11remlife="N/A","n/a",A11acvalue/A11remlife))</f>
        <v>n/a</v>
      </c>
      <c r="AT206" s="154" t="str">
        <f>IF(AT$3&gt;A11remlife,A11acvalue-SUM($F206:AS206),IF(A11remlife="N/A","n/a",A11acvalue/A11remlife))</f>
        <v>n/a</v>
      </c>
      <c r="AU206" s="154" t="str">
        <f>IF(AU$3&gt;A11remlife,A11acvalue-SUM($F206:AT206),IF(A11remlife="N/A","n/a",A11acvalue/A11remlife))</f>
        <v>n/a</v>
      </c>
      <c r="AV206" s="154" t="str">
        <f>IF(AV$3&gt;A11remlife,A11acvalue-SUM($F206:AU206),IF(A11remlife="N/A","n/a",A11acvalue/A11remlife))</f>
        <v>n/a</v>
      </c>
      <c r="AW206" s="154" t="str">
        <f>IF(AW$3&gt;A11remlife,A11acvalue-SUM($F206:AV206),IF(A11remlife="N/A","n/a",A11acvalue/A11remlife))</f>
        <v>n/a</v>
      </c>
      <c r="AX206" s="154" t="str">
        <f>IF(AX$3&gt;A11remlife,A11acvalue-SUM($F206:AW206),IF(A11remlife="N/A","n/a",A11acvalue/A11remlife))</f>
        <v>n/a</v>
      </c>
      <c r="AY206" s="154" t="str">
        <f>IF(AY$3&gt;A11remlife,A11acvalue-SUM($F206:AX206),IF(A11remlife="N/A","n/a",A11acvalue/A11remlife))</f>
        <v>n/a</v>
      </c>
      <c r="AZ206" s="154" t="str">
        <f>IF(AZ$3&gt;A11remlife,A11acvalue-SUM($F206:AY206),IF(A11remlife="N/A","n/a",A11acvalue/A11remlife))</f>
        <v>n/a</v>
      </c>
      <c r="BA206" s="154" t="str">
        <f>IF(BA$3&gt;A11remlife,A11acvalue-SUM($F206:AZ206),IF(A11remlife="N/A","n/a",A11acvalue/A11remlife))</f>
        <v>n/a</v>
      </c>
      <c r="BB206" s="154" t="str">
        <f>IF(BB$3&gt;A11remlife,A11acvalue-SUM($F206:BA206),IF(A11remlife="N/A","n/a",A11acvalue/A11remlife))</f>
        <v>n/a</v>
      </c>
      <c r="BC206" s="154" t="str">
        <f>IF(BC$3&gt;A11remlife,A11acvalue-SUM($F206:BB206),IF(A11remlife="N/A","n/a",A11acvalue/A11remlife))</f>
        <v>n/a</v>
      </c>
      <c r="BD206" s="154" t="str">
        <f>IF(BD$3&gt;A11remlife,A11acvalue-SUM($F206:BC206),IF(A11remlife="N/A","n/a",A11acvalue/A11remlife))</f>
        <v>n/a</v>
      </c>
      <c r="BE206" s="154" t="str">
        <f>IF(BE$3&gt;A11remlife,A11acvalue-SUM($F206:BD206),IF(A11remlife="N/A","n/a",A11acvalue/A11remlife))</f>
        <v>n/a</v>
      </c>
      <c r="BF206" s="154" t="str">
        <f>IF(BF$3&gt;A11remlife,A11acvalue-SUM($F206:BE206),IF(A11remlife="N/A","n/a",A11acvalue/A11remlife))</f>
        <v>n/a</v>
      </c>
      <c r="BG206" s="154" t="str">
        <f>IF(BG$3&gt;A11remlife,A11acvalue-SUM($F206:BF206),IF(A11remlife="N/A","n/a",A11acvalue/A11remlife))</f>
        <v>n/a</v>
      </c>
      <c r="BH206" s="154" t="str">
        <f>IF(BH$3&gt;A11remlife,A11acvalue-SUM($F206:BG206),IF(A11remlife="N/A","n/a",A11acvalue/A11remlife))</f>
        <v>n/a</v>
      </c>
      <c r="BI206" s="154" t="str">
        <f>IF(BI$3&gt;A11remlife,A11acvalue-SUM($F206:BH206),IF(A11remlife="N/A","n/a",A11acvalue/A11remlife))</f>
        <v>n/a</v>
      </c>
      <c r="BJ206" s="14"/>
      <c r="BK206" s="14"/>
      <c r="BL206" s="14"/>
      <c r="BM206" s="14"/>
      <c r="BN206" s="14"/>
      <c r="BO206" s="14"/>
      <c r="BP206" s="14"/>
      <c r="BQ206" s="14"/>
      <c r="BR206" s="14"/>
      <c r="BS206" s="14"/>
      <c r="BT206" s="14"/>
      <c r="BU206" s="14"/>
      <c r="BV206" s="14"/>
      <c r="BW206" s="14"/>
      <c r="BX206" s="14"/>
      <c r="BY206" s="14"/>
      <c r="BZ206" s="14"/>
      <c r="CA206" s="410"/>
      <c r="CB206" s="410"/>
      <c r="CC206" s="410"/>
      <c r="CD206" s="410"/>
      <c r="CE206" s="410"/>
      <c r="CF206" s="410"/>
      <c r="CG206" s="410"/>
      <c r="CH206" s="410"/>
      <c r="CI206" s="410"/>
      <c r="CJ206" s="410"/>
      <c r="CK206" s="410"/>
      <c r="CL206" s="410"/>
      <c r="CM206" s="410"/>
      <c r="CN206" s="410"/>
      <c r="CO206" s="410"/>
      <c r="CP206" s="410"/>
      <c r="CQ206" s="410"/>
      <c r="CR206" s="410"/>
      <c r="CS206" s="410"/>
      <c r="CT206" s="410"/>
      <c r="CU206" s="410"/>
      <c r="CV206" s="410"/>
      <c r="CW206" s="410"/>
      <c r="CX206" s="410"/>
      <c r="CY206" s="410"/>
      <c r="CZ206" s="410"/>
      <c r="DA206" s="410"/>
      <c r="DB206" s="410"/>
      <c r="DC206" s="410"/>
      <c r="DD206" s="410"/>
      <c r="DE206" s="410"/>
      <c r="DF206" s="410"/>
      <c r="DG206" s="410"/>
      <c r="DH206" s="410"/>
      <c r="DI206" s="410"/>
      <c r="DJ206" s="410"/>
      <c r="DK206" s="410"/>
      <c r="DL206" s="410"/>
      <c r="DM206" s="410"/>
      <c r="DN206" s="410"/>
      <c r="DO206" s="410"/>
      <c r="DP206" s="410"/>
      <c r="DQ206" s="410"/>
      <c r="DR206" s="410"/>
      <c r="DS206" s="410"/>
      <c r="DT206" s="410"/>
      <c r="DU206" s="410"/>
      <c r="DV206" s="410"/>
      <c r="DW206" s="410"/>
      <c r="DX206" s="410"/>
      <c r="DY206" s="410"/>
      <c r="DZ206" s="410"/>
      <c r="EA206" s="410"/>
      <c r="EB206" s="410"/>
      <c r="EC206" s="410"/>
      <c r="ED206" s="410"/>
      <c r="EE206" s="410"/>
      <c r="EF206" s="410"/>
      <c r="EG206" s="410"/>
      <c r="EH206" s="410"/>
      <c r="EI206" s="410"/>
      <c r="EJ206" s="410"/>
      <c r="EK206" s="410"/>
      <c r="EL206" s="410"/>
      <c r="EM206" s="410"/>
      <c r="EN206" s="410"/>
      <c r="EO206" s="410"/>
      <c r="EP206" s="410"/>
      <c r="EQ206" s="410"/>
      <c r="ER206" s="410"/>
      <c r="ES206" s="410"/>
      <c r="ET206" s="410"/>
      <c r="EU206" s="410"/>
      <c r="EV206" s="410"/>
      <c r="EW206" s="410"/>
      <c r="EX206" s="410"/>
      <c r="EY206" s="410"/>
      <c r="EZ206" s="410"/>
      <c r="FA206" s="410"/>
      <c r="FB206" s="410"/>
      <c r="FC206" s="410"/>
      <c r="FD206" s="410"/>
      <c r="FE206" s="410"/>
      <c r="FF206" s="410"/>
      <c r="FG206" s="410"/>
      <c r="FH206" s="410"/>
      <c r="FI206" s="410"/>
      <c r="FJ206" s="410"/>
      <c r="FK206" s="410"/>
      <c r="FL206" s="410"/>
      <c r="FM206" s="410"/>
      <c r="FN206" s="410"/>
      <c r="FO206" s="410"/>
      <c r="FP206" s="410"/>
      <c r="FQ206" s="410"/>
      <c r="FR206" s="410"/>
      <c r="FS206" s="410"/>
      <c r="FT206" s="410"/>
      <c r="FU206" s="410"/>
      <c r="FV206" s="410"/>
      <c r="FW206" s="410"/>
      <c r="FX206" s="410"/>
      <c r="FY206" s="410"/>
      <c r="FZ206" s="410"/>
      <c r="GA206" s="410"/>
      <c r="GB206" s="410"/>
      <c r="GC206" s="410"/>
      <c r="GD206" s="410"/>
      <c r="GE206" s="410"/>
      <c r="GF206" s="410"/>
      <c r="GG206" s="410"/>
      <c r="GH206" s="410"/>
      <c r="GI206" s="410"/>
      <c r="GJ206" s="410"/>
      <c r="GK206" s="410"/>
      <c r="GL206" s="410"/>
      <c r="GM206" s="410"/>
      <c r="GN206" s="410"/>
      <c r="GO206" s="410"/>
      <c r="GP206" s="410"/>
      <c r="GQ206" s="410"/>
      <c r="GR206" s="410"/>
      <c r="GS206" s="410"/>
      <c r="GT206" s="410"/>
      <c r="GU206" s="410"/>
      <c r="GV206" s="410"/>
      <c r="GW206" s="410"/>
      <c r="GX206" s="410"/>
      <c r="GY206" s="410"/>
      <c r="GZ206" s="410"/>
      <c r="HA206" s="410"/>
      <c r="HB206" s="410"/>
      <c r="HC206" s="410"/>
      <c r="HD206" s="410"/>
      <c r="HE206" s="410"/>
      <c r="HF206" s="410"/>
      <c r="HG206" s="410"/>
      <c r="HH206" s="410"/>
      <c r="HI206" s="410"/>
      <c r="HJ206" s="410"/>
      <c r="HK206" s="410"/>
      <c r="HL206" s="410"/>
      <c r="HM206" s="410"/>
      <c r="HN206" s="410"/>
      <c r="HO206" s="410"/>
      <c r="HP206" s="410"/>
      <c r="HQ206" s="410"/>
      <c r="HR206" s="410"/>
      <c r="HS206" s="410"/>
      <c r="HT206" s="410"/>
      <c r="HU206" s="410"/>
      <c r="HV206" s="410"/>
      <c r="HW206" s="410"/>
      <c r="HX206" s="410"/>
      <c r="HY206" s="410"/>
      <c r="HZ206" s="410"/>
      <c r="IA206" s="410"/>
      <c r="IB206" s="410"/>
      <c r="IC206" s="410"/>
      <c r="ID206" s="410"/>
      <c r="IE206" s="410"/>
      <c r="IF206" s="410"/>
      <c r="IG206" s="410"/>
      <c r="IH206" s="410"/>
      <c r="II206" s="410"/>
      <c r="IJ206" s="410"/>
      <c r="IK206" s="410"/>
      <c r="IL206" s="410"/>
      <c r="IM206" s="410"/>
      <c r="IN206" s="410"/>
      <c r="IO206" s="410"/>
      <c r="IP206" s="410"/>
      <c r="IQ206" s="410"/>
      <c r="IR206" s="410"/>
      <c r="IS206" s="410"/>
      <c r="IT206" s="410"/>
      <c r="IU206" s="410"/>
      <c r="IV206" s="410"/>
    </row>
    <row r="207" spans="1:256" s="2" customFormat="1" ht="12.75" hidden="1" customHeight="1" outlineLevel="2">
      <c r="A207" s="14"/>
      <c r="B207" s="14"/>
      <c r="C207" s="27"/>
      <c r="D207" s="413" t="s">
        <v>198</v>
      </c>
      <c r="E207" s="261">
        <v>0</v>
      </c>
      <c r="F207" s="372"/>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4"/>
      <c r="BK207" s="14"/>
      <c r="BL207" s="14"/>
      <c r="BM207" s="14"/>
      <c r="BN207" s="14"/>
      <c r="BO207" s="14"/>
      <c r="BP207" s="14"/>
      <c r="BQ207" s="14"/>
      <c r="BR207" s="14"/>
      <c r="BS207" s="14"/>
      <c r="BT207" s="14"/>
      <c r="BU207" s="14"/>
      <c r="BV207" s="14"/>
      <c r="BW207" s="14"/>
      <c r="BX207" s="14"/>
      <c r="BY207" s="14"/>
      <c r="BZ207" s="14"/>
      <c r="CA207" s="410"/>
      <c r="CB207" s="410"/>
      <c r="CC207" s="410"/>
      <c r="CD207" s="410"/>
      <c r="CE207" s="410"/>
      <c r="CF207" s="410"/>
      <c r="CG207" s="410"/>
      <c r="CH207" s="410"/>
      <c r="CI207" s="410"/>
      <c r="CJ207" s="410"/>
      <c r="CK207" s="410"/>
      <c r="CL207" s="410"/>
      <c r="CM207" s="410"/>
      <c r="CN207" s="410"/>
      <c r="CO207" s="410"/>
      <c r="CP207" s="410"/>
      <c r="CQ207" s="410"/>
      <c r="CR207" s="410"/>
      <c r="CS207" s="410"/>
      <c r="CT207" s="410"/>
      <c r="CU207" s="410"/>
      <c r="CV207" s="410"/>
      <c r="CW207" s="410"/>
      <c r="CX207" s="410"/>
      <c r="CY207" s="410"/>
      <c r="CZ207" s="410"/>
      <c r="DA207" s="410"/>
      <c r="DB207" s="410"/>
      <c r="DC207" s="410"/>
      <c r="DD207" s="410"/>
      <c r="DE207" s="410"/>
      <c r="DF207" s="410"/>
      <c r="DG207" s="410"/>
      <c r="DH207" s="410"/>
      <c r="DI207" s="410"/>
      <c r="DJ207" s="410"/>
      <c r="DK207" s="410"/>
      <c r="DL207" s="410"/>
      <c r="DM207" s="410"/>
      <c r="DN207" s="410"/>
      <c r="DO207" s="410"/>
      <c r="DP207" s="410"/>
      <c r="DQ207" s="410"/>
      <c r="DR207" s="410"/>
      <c r="DS207" s="410"/>
      <c r="DT207" s="410"/>
      <c r="DU207" s="410"/>
      <c r="DV207" s="410"/>
      <c r="DW207" s="410"/>
      <c r="DX207" s="410"/>
      <c r="DY207" s="410"/>
      <c r="DZ207" s="410"/>
      <c r="EA207" s="410"/>
      <c r="EB207" s="410"/>
      <c r="EC207" s="410"/>
      <c r="ED207" s="410"/>
      <c r="EE207" s="410"/>
      <c r="EF207" s="410"/>
      <c r="EG207" s="410"/>
      <c r="EH207" s="410"/>
      <c r="EI207" s="410"/>
      <c r="EJ207" s="410"/>
      <c r="EK207" s="410"/>
      <c r="EL207" s="410"/>
      <c r="EM207" s="410"/>
      <c r="EN207" s="410"/>
      <c r="EO207" s="410"/>
      <c r="EP207" s="410"/>
      <c r="EQ207" s="410"/>
      <c r="ER207" s="410"/>
      <c r="ES207" s="410"/>
      <c r="ET207" s="410"/>
      <c r="EU207" s="410"/>
      <c r="EV207" s="410"/>
      <c r="EW207" s="410"/>
      <c r="EX207" s="410"/>
      <c r="EY207" s="410"/>
      <c r="EZ207" s="410"/>
      <c r="FA207" s="410"/>
      <c r="FB207" s="410"/>
      <c r="FC207" s="410"/>
      <c r="FD207" s="410"/>
      <c r="FE207" s="410"/>
      <c r="FF207" s="410"/>
      <c r="FG207" s="410"/>
      <c r="FH207" s="410"/>
      <c r="FI207" s="410"/>
      <c r="FJ207" s="410"/>
      <c r="FK207" s="410"/>
      <c r="FL207" s="410"/>
      <c r="FM207" s="410"/>
      <c r="FN207" s="410"/>
      <c r="FO207" s="410"/>
      <c r="FP207" s="410"/>
      <c r="FQ207" s="410"/>
      <c r="FR207" s="410"/>
      <c r="FS207" s="410"/>
      <c r="FT207" s="410"/>
      <c r="FU207" s="410"/>
      <c r="FV207" s="410"/>
      <c r="FW207" s="410"/>
      <c r="FX207" s="410"/>
      <c r="FY207" s="410"/>
      <c r="FZ207" s="410"/>
      <c r="GA207" s="410"/>
      <c r="GB207" s="410"/>
      <c r="GC207" s="410"/>
      <c r="GD207" s="410"/>
      <c r="GE207" s="410"/>
      <c r="GF207" s="410"/>
      <c r="GG207" s="410"/>
      <c r="GH207" s="410"/>
      <c r="GI207" s="410"/>
      <c r="GJ207" s="410"/>
      <c r="GK207" s="410"/>
      <c r="GL207" s="410"/>
      <c r="GM207" s="410"/>
      <c r="GN207" s="410"/>
      <c r="GO207" s="410"/>
      <c r="GP207" s="410"/>
      <c r="GQ207" s="410"/>
      <c r="GR207" s="410"/>
      <c r="GS207" s="410"/>
      <c r="GT207" s="410"/>
      <c r="GU207" s="410"/>
      <c r="GV207" s="410"/>
      <c r="GW207" s="410"/>
      <c r="GX207" s="410"/>
      <c r="GY207" s="410"/>
      <c r="GZ207" s="410"/>
      <c r="HA207" s="410"/>
      <c r="HB207" s="410"/>
      <c r="HC207" s="410"/>
      <c r="HD207" s="410"/>
      <c r="HE207" s="410"/>
      <c r="HF207" s="410"/>
      <c r="HG207" s="410"/>
      <c r="HH207" s="410"/>
      <c r="HI207" s="410"/>
      <c r="HJ207" s="410"/>
      <c r="HK207" s="410"/>
      <c r="HL207" s="410"/>
      <c r="HM207" s="410"/>
      <c r="HN207" s="410"/>
      <c r="HO207" s="410"/>
      <c r="HP207" s="410"/>
      <c r="HQ207" s="410"/>
      <c r="HR207" s="410"/>
      <c r="HS207" s="410"/>
      <c r="HT207" s="410"/>
      <c r="HU207" s="410"/>
      <c r="HV207" s="410"/>
      <c r="HW207" s="410"/>
      <c r="HX207" s="410"/>
      <c r="HY207" s="410"/>
      <c r="HZ207" s="410"/>
      <c r="IA207" s="410"/>
      <c r="IB207" s="410"/>
      <c r="IC207" s="410"/>
      <c r="ID207" s="410"/>
      <c r="IE207" s="410"/>
      <c r="IF207" s="410"/>
      <c r="IG207" s="410"/>
      <c r="IH207" s="410"/>
      <c r="II207" s="410"/>
      <c r="IJ207" s="410"/>
      <c r="IK207" s="410"/>
      <c r="IL207" s="410"/>
      <c r="IM207" s="410"/>
      <c r="IN207" s="410"/>
      <c r="IO207" s="410"/>
      <c r="IP207" s="410"/>
      <c r="IQ207" s="410"/>
      <c r="IR207" s="410"/>
      <c r="IS207" s="410"/>
      <c r="IT207" s="410"/>
      <c r="IU207" s="410"/>
      <c r="IV207" s="410"/>
    </row>
    <row r="208" spans="1:256" s="2" customFormat="1" ht="12.75" hidden="1" customHeight="1" outlineLevel="2">
      <c r="A208" s="14"/>
      <c r="B208" s="14"/>
      <c r="C208" s="27"/>
      <c r="D208" s="413"/>
      <c r="E208" s="261">
        <v>1</v>
      </c>
      <c r="F208" s="372"/>
      <c r="G208" s="268"/>
      <c r="H208" s="155" t="str">
        <f>IF(A11stdlife="n/a","n/a",IF(H$3&gt;(A11stdlife+$E208),(Input!$G$221*(1+rvanilla)^0.5)-SUM($G208:G208),(Input!$G$221*(1+rvanilla)^0.5)/A11stdlife))</f>
        <v>n/a</v>
      </c>
      <c r="I208" s="155" t="str">
        <f>IF(A11stdlife="n/a","n/a",IF(I$3&gt;(A11stdlife+$E208),(Input!$G$221*(1+rvanilla)^0.5)-SUM($G208:H208),(Input!$G$221*(1+rvanilla)^0.5)/A11stdlife))</f>
        <v>n/a</v>
      </c>
      <c r="J208" s="155" t="str">
        <f>IF(A11stdlife="n/a","n/a",IF(J$3&gt;(A11stdlife+$E208),(Input!$G$221*(1+rvanilla)^0.5)-SUM($G208:I208),(Input!$G$221*(1+rvanilla)^0.5)/A11stdlife))</f>
        <v>n/a</v>
      </c>
      <c r="K208" s="155" t="str">
        <f>IF(A11stdlife="n/a","n/a",IF(K$3&gt;(A11stdlife+$E208),(Input!$G$221*(1+rvanilla)^0.5)-SUM($G208:J208),(Input!$G$221*(1+rvanilla)^0.5)/A11stdlife))</f>
        <v>n/a</v>
      </c>
      <c r="L208" s="155" t="str">
        <f>IF(A11stdlife="n/a","n/a",IF(L$3&gt;(A11stdlife+$E208),(Input!$G$221*(1+rvanilla)^0.5)-SUM($G208:K208),(Input!$G$221*(1+rvanilla)^0.5)/A11stdlife))</f>
        <v>n/a</v>
      </c>
      <c r="M208" s="155" t="str">
        <f>IF(A11stdlife="n/a","n/a",IF(M$3&gt;(A11stdlife+$E208),(Input!$G$221*(1+rvanilla)^0.5)-SUM($G208:L208),(Input!$G$221*(1+rvanilla)^0.5)/A11stdlife))</f>
        <v>n/a</v>
      </c>
      <c r="N208" s="155" t="str">
        <f>IF(A11stdlife="n/a","n/a",IF(N$3&gt;(A11stdlife+$E208),(Input!$G$221*(1+rvanilla)^0.5)-SUM($G208:M208),(Input!$G$221*(1+rvanilla)^0.5)/A11stdlife))</f>
        <v>n/a</v>
      </c>
      <c r="O208" s="155" t="str">
        <f>IF(A11stdlife="n/a","n/a",IF(O$3&gt;(A11stdlife+$E208),(Input!$G$221*(1+rvanilla)^0.5)-SUM($G208:N208),(Input!$G$221*(1+rvanilla)^0.5)/A11stdlife))</f>
        <v>n/a</v>
      </c>
      <c r="P208" s="155" t="str">
        <f>IF(A11stdlife="n/a","n/a",IF(P$3&gt;(A11stdlife+$E208),(Input!$G$221*(1+rvanilla)^0.5)-SUM($G208:O208),(Input!$G$221*(1+rvanilla)^0.5)/A11stdlife))</f>
        <v>n/a</v>
      </c>
      <c r="Q208" s="155" t="str">
        <f>IF(A11stdlife="n/a","n/a",IF(Q$3&gt;(A11stdlife+$E208),(Input!$G$221*(1+rvanilla)^0.5)-SUM($G208:P208),(Input!$G$221*(1+rvanilla)^0.5)/A11stdlife))</f>
        <v>n/a</v>
      </c>
      <c r="R208" s="155" t="str">
        <f>IF(A11stdlife="n/a","n/a",IF(R$3&gt;(A11stdlife+$E208),(Input!$G$221*(1+rvanilla)^0.5)-SUM($G208:Q208),(Input!$G$221*(1+rvanilla)^0.5)/A11stdlife))</f>
        <v>n/a</v>
      </c>
      <c r="S208" s="155" t="str">
        <f>IF(A11stdlife="n/a","n/a",IF(S$3&gt;(A11stdlife+$E208),(Input!$G$221*(1+rvanilla)^0.5)-SUM($G208:R208),(Input!$G$221*(1+rvanilla)^0.5)/A11stdlife))</f>
        <v>n/a</v>
      </c>
      <c r="T208" s="155" t="str">
        <f>IF(A11stdlife="n/a","n/a",IF(T$3&gt;(A11stdlife+$E208),(Input!$G$221*(1+rvanilla)^0.5)-SUM($G208:S208),(Input!$G$221*(1+rvanilla)^0.5)/A11stdlife))</f>
        <v>n/a</v>
      </c>
      <c r="U208" s="155" t="str">
        <f>IF(A11stdlife="n/a","n/a",IF(U$3&gt;(A11stdlife+$E208),(Input!$G$221*(1+rvanilla)^0.5)-SUM($G208:T208),(Input!$G$221*(1+rvanilla)^0.5)/A11stdlife))</f>
        <v>n/a</v>
      </c>
      <c r="V208" s="155" t="str">
        <f>IF(A11stdlife="n/a","n/a",IF(V$3&gt;(A11stdlife+$E208),(Input!$G$221*(1+rvanilla)^0.5)-SUM($G208:U208),(Input!$G$221*(1+rvanilla)^0.5)/A11stdlife))</f>
        <v>n/a</v>
      </c>
      <c r="W208" s="155" t="str">
        <f>IF(A11stdlife="n/a","n/a",IF(W$3&gt;(A11stdlife+$E208),(Input!$G$221*(1+rvanilla)^0.5)-SUM($G208:V208),(Input!$G$221*(1+rvanilla)^0.5)/A11stdlife))</f>
        <v>n/a</v>
      </c>
      <c r="X208" s="155" t="str">
        <f>IF(A11stdlife="n/a","n/a",IF(X$3&gt;(A11stdlife+$E208),(Input!$G$221*(1+rvanilla)^0.5)-SUM($G208:W208),(Input!$G$221*(1+rvanilla)^0.5)/A11stdlife))</f>
        <v>n/a</v>
      </c>
      <c r="Y208" s="155" t="str">
        <f>IF(A11stdlife="n/a","n/a",IF(Y$3&gt;(A11stdlife+$E208),(Input!$G$221*(1+rvanilla)^0.5)-SUM($G208:X208),(Input!$G$221*(1+rvanilla)^0.5)/A11stdlife))</f>
        <v>n/a</v>
      </c>
      <c r="Z208" s="155" t="str">
        <f>IF(A11stdlife="n/a","n/a",IF(Z$3&gt;(A11stdlife+$E208),(Input!$G$221*(1+rvanilla)^0.5)-SUM($G208:Y208),(Input!$G$221*(1+rvanilla)^0.5)/A11stdlife))</f>
        <v>n/a</v>
      </c>
      <c r="AA208" s="155" t="str">
        <f>IF(A11stdlife="n/a","n/a",IF(AA$3&gt;(A11stdlife+$E208),(Input!$G$221*(1+rvanilla)^0.5)-SUM($G208:Z208),(Input!$G$221*(1+rvanilla)^0.5)/A11stdlife))</f>
        <v>n/a</v>
      </c>
      <c r="AB208" s="155" t="str">
        <f>IF(A11stdlife="n/a","n/a",IF(AB$3&gt;(A11stdlife+$E208),(Input!$G$221*(1+rvanilla)^0.5)-SUM($G208:AA208),(Input!$G$221*(1+rvanilla)^0.5)/A11stdlife))</f>
        <v>n/a</v>
      </c>
      <c r="AC208" s="155" t="str">
        <f>IF(A11stdlife="n/a","n/a",IF(AC$3&gt;(A11stdlife+$E208),(Input!$G$221*(1+rvanilla)^0.5)-SUM($G208:AB208),(Input!$G$221*(1+rvanilla)^0.5)/A11stdlife))</f>
        <v>n/a</v>
      </c>
      <c r="AD208" s="155" t="str">
        <f>IF(A11stdlife="n/a","n/a",IF(AD$3&gt;(A11stdlife+$E208),(Input!$G$221*(1+rvanilla)^0.5)-SUM($G208:AC208),(Input!$G$221*(1+rvanilla)^0.5)/A11stdlife))</f>
        <v>n/a</v>
      </c>
      <c r="AE208" s="155" t="str">
        <f>IF(A11stdlife="n/a","n/a",IF(AE$3&gt;(A11stdlife+$E208),(Input!$G$221*(1+rvanilla)^0.5)-SUM($G208:AD208),(Input!$G$221*(1+rvanilla)^0.5)/A11stdlife))</f>
        <v>n/a</v>
      </c>
      <c r="AF208" s="155" t="str">
        <f>IF(A11stdlife="n/a","n/a",IF(AF$3&gt;(A11stdlife+$E208),(Input!$G$221*(1+rvanilla)^0.5)-SUM($G208:AE208),(Input!$G$221*(1+rvanilla)^0.5)/A11stdlife))</f>
        <v>n/a</v>
      </c>
      <c r="AG208" s="155" t="str">
        <f>IF(A11stdlife="n/a","n/a",IF(AG$3&gt;(A11stdlife+$E208),(Input!$G$221*(1+rvanilla)^0.5)-SUM($G208:AF208),(Input!$G$221*(1+rvanilla)^0.5)/A11stdlife))</f>
        <v>n/a</v>
      </c>
      <c r="AH208" s="155" t="str">
        <f>IF(A11stdlife="n/a","n/a",IF(AH$3&gt;(A11stdlife+$E208),(Input!$G$221*(1+rvanilla)^0.5)-SUM($G208:AG208),(Input!$G$221*(1+rvanilla)^0.5)/A11stdlife))</f>
        <v>n/a</v>
      </c>
      <c r="AI208" s="155" t="str">
        <f>IF(A11stdlife="n/a","n/a",IF(AI$3&gt;(A11stdlife+$E208),(Input!$G$221*(1+rvanilla)^0.5)-SUM($G208:AH208),(Input!$G$221*(1+rvanilla)^0.5)/A11stdlife))</f>
        <v>n/a</v>
      </c>
      <c r="AJ208" s="155" t="str">
        <f>IF(A11stdlife="n/a","n/a",IF(AJ$3&gt;(A11stdlife+$E208),(Input!$G$221*(1+rvanilla)^0.5)-SUM($G208:AI208),(Input!$G$221*(1+rvanilla)^0.5)/A11stdlife))</f>
        <v>n/a</v>
      </c>
      <c r="AK208" s="155" t="str">
        <f>IF(A11stdlife="n/a","n/a",IF(AK$3&gt;(A11stdlife+$E208),(Input!$G$221*(1+rvanilla)^0.5)-SUM($G208:AJ208),(Input!$G$221*(1+rvanilla)^0.5)/A11stdlife))</f>
        <v>n/a</v>
      </c>
      <c r="AL208" s="155" t="str">
        <f>IF(A11stdlife="n/a","n/a",IF(AL$3&gt;(A11stdlife+$E208),(Input!$G$221*(1+rvanilla)^0.5)-SUM($G208:AK208),(Input!$G$221*(1+rvanilla)^0.5)/A11stdlife))</f>
        <v>n/a</v>
      </c>
      <c r="AM208" s="155" t="str">
        <f>IF(A11stdlife="n/a","n/a",IF(AM$3&gt;(A11stdlife+$E208),(Input!$G$221*(1+rvanilla)^0.5)-SUM($G208:AL208),(Input!$G$221*(1+rvanilla)^0.5)/A11stdlife))</f>
        <v>n/a</v>
      </c>
      <c r="AN208" s="155" t="str">
        <f>IF(A11stdlife="n/a","n/a",IF(AN$3&gt;(A11stdlife+$E208),(Input!$G$221*(1+rvanilla)^0.5)-SUM($G208:AM208),(Input!$G$221*(1+rvanilla)^0.5)/A11stdlife))</f>
        <v>n/a</v>
      </c>
      <c r="AO208" s="155" t="str">
        <f>IF(A11stdlife="n/a","n/a",IF(AO$3&gt;(A11stdlife+$E208),(Input!$G$221*(1+rvanilla)^0.5)-SUM($G208:AN208),(Input!$G$221*(1+rvanilla)^0.5)/A11stdlife))</f>
        <v>n/a</v>
      </c>
      <c r="AP208" s="155" t="str">
        <f>IF(A11stdlife="n/a","n/a",IF(AP$3&gt;(A11stdlife+$E208),(Input!$G$221*(1+rvanilla)^0.5)-SUM($G208:AO208),(Input!$G$221*(1+rvanilla)^0.5)/A11stdlife))</f>
        <v>n/a</v>
      </c>
      <c r="AQ208" s="155" t="str">
        <f>IF(A11stdlife="n/a","n/a",IF(AQ$3&gt;(A11stdlife+$E208),(Input!$G$221*(1+rvanilla)^0.5)-SUM($G208:AP208),(Input!$G$221*(1+rvanilla)^0.5)/A11stdlife))</f>
        <v>n/a</v>
      </c>
      <c r="AR208" s="155" t="str">
        <f>IF(A11stdlife="n/a","n/a",IF(AR$3&gt;(A11stdlife+$E208),(Input!$G$221*(1+rvanilla)^0.5)-SUM($G208:AQ208),(Input!$G$221*(1+rvanilla)^0.5)/A11stdlife))</f>
        <v>n/a</v>
      </c>
      <c r="AS208" s="155" t="str">
        <f>IF(A11stdlife="n/a","n/a",IF(AS$3&gt;(A11stdlife+$E208),(Input!$G$221*(1+rvanilla)^0.5)-SUM($G208:AR208),(Input!$G$221*(1+rvanilla)^0.5)/A11stdlife))</f>
        <v>n/a</v>
      </c>
      <c r="AT208" s="155" t="str">
        <f>IF(A11stdlife="n/a","n/a",IF(AT$3&gt;(A11stdlife+$E208),(Input!$G$221*(1+rvanilla)^0.5)-SUM($G208:AS208),(Input!$G$221*(1+rvanilla)^0.5)/A11stdlife))</f>
        <v>n/a</v>
      </c>
      <c r="AU208" s="155" t="str">
        <f>IF(A11stdlife="n/a","n/a",IF(AU$3&gt;(A11stdlife+$E208),(Input!$G$221*(1+rvanilla)^0.5)-SUM($G208:AT208),(Input!$G$221*(1+rvanilla)^0.5)/A11stdlife))</f>
        <v>n/a</v>
      </c>
      <c r="AV208" s="155" t="str">
        <f>IF(A11stdlife="n/a","n/a",IF(AV$3&gt;(A11stdlife+$E208),(Input!$G$221*(1+rvanilla)^0.5)-SUM($G208:AU208),(Input!$G$221*(1+rvanilla)^0.5)/A11stdlife))</f>
        <v>n/a</v>
      </c>
      <c r="AW208" s="155" t="str">
        <f>IF(A11stdlife="n/a","n/a",IF(AW$3&gt;(A11stdlife+$E208),(Input!$G$221*(1+rvanilla)^0.5)-SUM($G208:AV208),(Input!$G$221*(1+rvanilla)^0.5)/A11stdlife))</f>
        <v>n/a</v>
      </c>
      <c r="AX208" s="155" t="str">
        <f>IF(A11stdlife="n/a","n/a",IF(AX$3&gt;(A11stdlife+$E208),(Input!$G$221*(1+rvanilla)^0.5)-SUM($G208:AW208),(Input!$G$221*(1+rvanilla)^0.5)/A11stdlife))</f>
        <v>n/a</v>
      </c>
      <c r="AY208" s="155" t="str">
        <f>IF(A11stdlife="n/a","n/a",IF(AY$3&gt;(A11stdlife+$E208),(Input!$G$221*(1+rvanilla)^0.5)-SUM($G208:AX208),(Input!$G$221*(1+rvanilla)^0.5)/A11stdlife))</f>
        <v>n/a</v>
      </c>
      <c r="AZ208" s="155" t="str">
        <f>IF(A11stdlife="n/a","n/a",IF(AZ$3&gt;(A11stdlife+$E208),(Input!$G$221*(1+rvanilla)^0.5)-SUM($G208:AY208),(Input!$G$221*(1+rvanilla)^0.5)/A11stdlife))</f>
        <v>n/a</v>
      </c>
      <c r="BA208" s="155" t="str">
        <f>IF(A11stdlife="n/a","n/a",IF(BA$3&gt;(A11stdlife+$E208),(Input!$G$221*(1+rvanilla)^0.5)-SUM($G208:AZ208),(Input!$G$221*(1+rvanilla)^0.5)/A11stdlife))</f>
        <v>n/a</v>
      </c>
      <c r="BB208" s="155" t="str">
        <f>IF(A11stdlife="n/a","n/a",IF(BB$3&gt;(A11stdlife+$E208),(Input!$G$221*(1+rvanilla)^0.5)-SUM($G208:BA208),(Input!$G$221*(1+rvanilla)^0.5)/A11stdlife))</f>
        <v>n/a</v>
      </c>
      <c r="BC208" s="155" t="str">
        <f>IF(A11stdlife="n/a","n/a",IF(BC$3&gt;(A11stdlife+$E208),(Input!$G$221*(1+rvanilla)^0.5)-SUM($G208:BB208),(Input!$G$221*(1+rvanilla)^0.5)/A11stdlife))</f>
        <v>n/a</v>
      </c>
      <c r="BD208" s="155" t="str">
        <f>IF(A11stdlife="n/a","n/a",IF(BD$3&gt;(A11stdlife+$E208),(Input!$G$221*(1+rvanilla)^0.5)-SUM($G208:BC208),(Input!$G$221*(1+rvanilla)^0.5)/A11stdlife))</f>
        <v>n/a</v>
      </c>
      <c r="BE208" s="155" t="str">
        <f>IF(A11stdlife="n/a","n/a",IF(BE$3&gt;(A11stdlife+$E208),(Input!$G$221*(1+rvanilla)^0.5)-SUM($G208:BD208),(Input!$G$221*(1+rvanilla)^0.5)/A11stdlife))</f>
        <v>n/a</v>
      </c>
      <c r="BF208" s="155" t="str">
        <f>IF(A11stdlife="n/a","n/a",IF(BF$3&gt;(A11stdlife+$E208),(Input!$G$221*(1+rvanilla)^0.5)-SUM($G208:BE208),(Input!$G$221*(1+rvanilla)^0.5)/A11stdlife))</f>
        <v>n/a</v>
      </c>
      <c r="BG208" s="155" t="str">
        <f>IF(A11stdlife="n/a","n/a",IF(BG$3&gt;(A11stdlife+$E208),(Input!$G$221*(1+rvanilla)^0.5)-SUM($G208:BF208),(Input!$G$221*(1+rvanilla)^0.5)/A11stdlife))</f>
        <v>n/a</v>
      </c>
      <c r="BH208" s="155" t="str">
        <f>IF(A11stdlife="n/a","n/a",IF(BH$3&gt;(A11stdlife+$E208),(Input!$G$221*(1+rvanilla)^0.5)-SUM($G208:BG208),(Input!$G$221*(1+rvanilla)^0.5)/A11stdlife))</f>
        <v>n/a</v>
      </c>
      <c r="BI208" s="155" t="str">
        <f>IF(A11stdlife="n/a","n/a",IF(BI$3&gt;(A11stdlife+$E208),(Input!$G$221*(1+rvanilla)^0.5)-SUM($G208:BH208),(Input!$G$221*(1+rvanilla)^0.5)/A11stdlife))</f>
        <v>n/a</v>
      </c>
      <c r="BJ208" s="14"/>
      <c r="BK208" s="14"/>
      <c r="BL208" s="14"/>
      <c r="BM208" s="14"/>
      <c r="BN208" s="14"/>
      <c r="BO208" s="14"/>
      <c r="BP208" s="14"/>
      <c r="BQ208" s="14"/>
      <c r="BR208" s="14"/>
      <c r="BS208" s="14"/>
      <c r="BT208" s="14"/>
      <c r="BU208" s="14"/>
      <c r="BV208" s="14"/>
      <c r="BW208" s="14"/>
      <c r="BX208" s="14"/>
      <c r="BY208" s="14"/>
      <c r="BZ208" s="14"/>
      <c r="CA208" s="410"/>
      <c r="CB208" s="410"/>
      <c r="CC208" s="410"/>
      <c r="CD208" s="410"/>
      <c r="CE208" s="410"/>
      <c r="CF208" s="410"/>
      <c r="CG208" s="410"/>
      <c r="CH208" s="410"/>
      <c r="CI208" s="410"/>
      <c r="CJ208" s="410"/>
      <c r="CK208" s="410"/>
      <c r="CL208" s="410"/>
      <c r="CM208" s="410"/>
      <c r="CN208" s="410"/>
      <c r="CO208" s="410"/>
      <c r="CP208" s="410"/>
      <c r="CQ208" s="410"/>
      <c r="CR208" s="410"/>
      <c r="CS208" s="410"/>
      <c r="CT208" s="410"/>
      <c r="CU208" s="410"/>
      <c r="CV208" s="410"/>
      <c r="CW208" s="410"/>
      <c r="CX208" s="410"/>
      <c r="CY208" s="410"/>
      <c r="CZ208" s="410"/>
      <c r="DA208" s="410"/>
      <c r="DB208" s="410"/>
      <c r="DC208" s="410"/>
      <c r="DD208" s="410"/>
      <c r="DE208" s="410"/>
      <c r="DF208" s="410"/>
      <c r="DG208" s="410"/>
      <c r="DH208" s="410"/>
      <c r="DI208" s="410"/>
      <c r="DJ208" s="410"/>
      <c r="DK208" s="410"/>
      <c r="DL208" s="410"/>
      <c r="DM208" s="410"/>
      <c r="DN208" s="410"/>
      <c r="DO208" s="410"/>
      <c r="DP208" s="410"/>
      <c r="DQ208" s="410"/>
      <c r="DR208" s="410"/>
      <c r="DS208" s="410"/>
      <c r="DT208" s="410"/>
      <c r="DU208" s="410"/>
      <c r="DV208" s="410"/>
      <c r="DW208" s="410"/>
      <c r="DX208" s="410"/>
      <c r="DY208" s="410"/>
      <c r="DZ208" s="410"/>
      <c r="EA208" s="410"/>
      <c r="EB208" s="410"/>
      <c r="EC208" s="410"/>
      <c r="ED208" s="410"/>
      <c r="EE208" s="410"/>
      <c r="EF208" s="410"/>
      <c r="EG208" s="410"/>
      <c r="EH208" s="410"/>
      <c r="EI208" s="410"/>
      <c r="EJ208" s="410"/>
      <c r="EK208" s="410"/>
      <c r="EL208" s="410"/>
      <c r="EM208" s="410"/>
      <c r="EN208" s="410"/>
      <c r="EO208" s="410"/>
      <c r="EP208" s="410"/>
      <c r="EQ208" s="410"/>
      <c r="ER208" s="410"/>
      <c r="ES208" s="410"/>
      <c r="ET208" s="410"/>
      <c r="EU208" s="410"/>
      <c r="EV208" s="410"/>
      <c r="EW208" s="410"/>
      <c r="EX208" s="410"/>
      <c r="EY208" s="410"/>
      <c r="EZ208" s="410"/>
      <c r="FA208" s="410"/>
      <c r="FB208" s="410"/>
      <c r="FC208" s="410"/>
      <c r="FD208" s="410"/>
      <c r="FE208" s="410"/>
      <c r="FF208" s="410"/>
      <c r="FG208" s="410"/>
      <c r="FH208" s="410"/>
      <c r="FI208" s="410"/>
      <c r="FJ208" s="410"/>
      <c r="FK208" s="410"/>
      <c r="FL208" s="410"/>
      <c r="FM208" s="410"/>
      <c r="FN208" s="410"/>
      <c r="FO208" s="410"/>
      <c r="FP208" s="410"/>
      <c r="FQ208" s="410"/>
      <c r="FR208" s="410"/>
      <c r="FS208" s="410"/>
      <c r="FT208" s="410"/>
      <c r="FU208" s="410"/>
      <c r="FV208" s="410"/>
      <c r="FW208" s="410"/>
      <c r="FX208" s="410"/>
      <c r="FY208" s="410"/>
      <c r="FZ208" s="410"/>
      <c r="GA208" s="410"/>
      <c r="GB208" s="410"/>
      <c r="GC208" s="410"/>
      <c r="GD208" s="410"/>
      <c r="GE208" s="410"/>
      <c r="GF208" s="410"/>
      <c r="GG208" s="410"/>
      <c r="GH208" s="410"/>
      <c r="GI208" s="410"/>
      <c r="GJ208" s="410"/>
      <c r="GK208" s="410"/>
      <c r="GL208" s="410"/>
      <c r="GM208" s="410"/>
      <c r="GN208" s="410"/>
      <c r="GO208" s="410"/>
      <c r="GP208" s="410"/>
      <c r="GQ208" s="410"/>
      <c r="GR208" s="410"/>
      <c r="GS208" s="410"/>
      <c r="GT208" s="410"/>
      <c r="GU208" s="410"/>
      <c r="GV208" s="410"/>
      <c r="GW208" s="410"/>
      <c r="GX208" s="410"/>
      <c r="GY208" s="410"/>
      <c r="GZ208" s="410"/>
      <c r="HA208" s="410"/>
      <c r="HB208" s="410"/>
      <c r="HC208" s="410"/>
      <c r="HD208" s="410"/>
      <c r="HE208" s="410"/>
      <c r="HF208" s="410"/>
      <c r="HG208" s="410"/>
      <c r="HH208" s="410"/>
      <c r="HI208" s="410"/>
      <c r="HJ208" s="410"/>
      <c r="HK208" s="410"/>
      <c r="HL208" s="410"/>
      <c r="HM208" s="410"/>
      <c r="HN208" s="410"/>
      <c r="HO208" s="410"/>
      <c r="HP208" s="410"/>
      <c r="HQ208" s="410"/>
      <c r="HR208" s="410"/>
      <c r="HS208" s="410"/>
      <c r="HT208" s="410"/>
      <c r="HU208" s="410"/>
      <c r="HV208" s="410"/>
      <c r="HW208" s="410"/>
      <c r="HX208" s="410"/>
      <c r="HY208" s="410"/>
      <c r="HZ208" s="410"/>
      <c r="IA208" s="410"/>
      <c r="IB208" s="410"/>
      <c r="IC208" s="410"/>
      <c r="ID208" s="410"/>
      <c r="IE208" s="410"/>
      <c r="IF208" s="410"/>
      <c r="IG208" s="410"/>
      <c r="IH208" s="410"/>
      <c r="II208" s="410"/>
      <c r="IJ208" s="410"/>
      <c r="IK208" s="410"/>
      <c r="IL208" s="410"/>
      <c r="IM208" s="410"/>
      <c r="IN208" s="410"/>
      <c r="IO208" s="410"/>
      <c r="IP208" s="410"/>
      <c r="IQ208" s="410"/>
      <c r="IR208" s="410"/>
      <c r="IS208" s="410"/>
      <c r="IT208" s="410"/>
      <c r="IU208" s="410"/>
      <c r="IV208" s="410"/>
    </row>
    <row r="209" spans="1:256" s="2" customFormat="1" ht="12.75" hidden="1" customHeight="1" outlineLevel="2">
      <c r="A209" s="14"/>
      <c r="B209" s="14"/>
      <c r="C209" s="27"/>
      <c r="D209" s="413"/>
      <c r="E209" s="261">
        <v>2</v>
      </c>
      <c r="F209" s="372"/>
      <c r="G209" s="269"/>
      <c r="H209" s="270"/>
      <c r="I209" s="155" t="str">
        <f>IF(A11stdlife="n/a","n/a",IF(I$3&gt;(A11stdlife+$E209),(Input!$H$221*(1+rvanilla)^0.5)-SUM($H209:H209),(Input!$H$221*(1+rvanilla)^0.5)/A11stdlife))</f>
        <v>n/a</v>
      </c>
      <c r="J209" s="155" t="str">
        <f>IF(A11stdlife="n/a","n/a",IF(J$3&gt;(A11stdlife+$E209),(Input!$H$221*(1+rvanilla)^0.5)-SUM($H209:I209),(Input!$H$221*(1+rvanilla)^0.5)/A11stdlife))</f>
        <v>n/a</v>
      </c>
      <c r="K209" s="155" t="str">
        <f>IF(A11stdlife="n/a","n/a",IF(K$3&gt;(A11stdlife+$E209),(Input!$H$221*(1+rvanilla)^0.5)-SUM($H209:J209),(Input!$H$221*(1+rvanilla)^0.5)/A11stdlife))</f>
        <v>n/a</v>
      </c>
      <c r="L209" s="155" t="str">
        <f>IF(A11stdlife="n/a","n/a",IF(L$3&gt;(A11stdlife+$E209),(Input!$H$221*(1+rvanilla)^0.5)-SUM($H209:K209),(Input!$H$221*(1+rvanilla)^0.5)/A11stdlife))</f>
        <v>n/a</v>
      </c>
      <c r="M209" s="155" t="str">
        <f>IF(A11stdlife="n/a","n/a",IF(M$3&gt;(A11stdlife+$E209),(Input!$H$221*(1+rvanilla)^0.5)-SUM($H209:L209),(Input!$H$221*(1+rvanilla)^0.5)/A11stdlife))</f>
        <v>n/a</v>
      </c>
      <c r="N209" s="155" t="str">
        <f>IF(A11stdlife="n/a","n/a",IF(N$3&gt;(A11stdlife+$E209),(Input!$H$221*(1+rvanilla)^0.5)-SUM($H209:M209),(Input!$H$221*(1+rvanilla)^0.5)/A11stdlife))</f>
        <v>n/a</v>
      </c>
      <c r="O209" s="155" t="str">
        <f>IF(A11stdlife="n/a","n/a",IF(O$3&gt;(A11stdlife+$E209),(Input!$H$221*(1+rvanilla)^0.5)-SUM($H209:N209),(Input!$H$221*(1+rvanilla)^0.5)/A11stdlife))</f>
        <v>n/a</v>
      </c>
      <c r="P209" s="155" t="str">
        <f>IF(A11stdlife="n/a","n/a",IF(P$3&gt;(A11stdlife+$E209),(Input!$H$221*(1+rvanilla)^0.5)-SUM($H209:O209),(Input!$H$221*(1+rvanilla)^0.5)/A11stdlife))</f>
        <v>n/a</v>
      </c>
      <c r="Q209" s="155" t="str">
        <f>IF(A11stdlife="n/a","n/a",IF(Q$3&gt;(A11stdlife+$E209),(Input!$H$221*(1+rvanilla)^0.5)-SUM($H209:P209),(Input!$H$221*(1+rvanilla)^0.5)/A11stdlife))</f>
        <v>n/a</v>
      </c>
      <c r="R209" s="155" t="str">
        <f>IF(A11stdlife="n/a","n/a",IF(R$3&gt;(A11stdlife+$E209),(Input!$H$221*(1+rvanilla)^0.5)-SUM($H209:Q209),(Input!$H$221*(1+rvanilla)^0.5)/A11stdlife))</f>
        <v>n/a</v>
      </c>
      <c r="S209" s="155" t="str">
        <f>IF(A11stdlife="n/a","n/a",IF(S$3&gt;(A11stdlife+$E209),(Input!$H$221*(1+rvanilla)^0.5)-SUM($H209:R209),(Input!$H$221*(1+rvanilla)^0.5)/A11stdlife))</f>
        <v>n/a</v>
      </c>
      <c r="T209" s="155" t="str">
        <f>IF(A11stdlife="n/a","n/a",IF(T$3&gt;(A11stdlife+$E209),(Input!$H$221*(1+rvanilla)^0.5)-SUM($H209:S209),(Input!$H$221*(1+rvanilla)^0.5)/A11stdlife))</f>
        <v>n/a</v>
      </c>
      <c r="U209" s="155" t="str">
        <f>IF(A11stdlife="n/a","n/a",IF(U$3&gt;(A11stdlife+$E209),(Input!$H$221*(1+rvanilla)^0.5)-SUM($H209:T209),(Input!$H$221*(1+rvanilla)^0.5)/A11stdlife))</f>
        <v>n/a</v>
      </c>
      <c r="V209" s="155" t="str">
        <f>IF(A11stdlife="n/a","n/a",IF(V$3&gt;(A11stdlife+$E209),(Input!$H$221*(1+rvanilla)^0.5)-SUM($H209:U209),(Input!$H$221*(1+rvanilla)^0.5)/A11stdlife))</f>
        <v>n/a</v>
      </c>
      <c r="W209" s="155" t="str">
        <f>IF(A11stdlife="n/a","n/a",IF(W$3&gt;(A11stdlife+$E209),(Input!$H$221*(1+rvanilla)^0.5)-SUM($H209:V209),(Input!$H$221*(1+rvanilla)^0.5)/A11stdlife))</f>
        <v>n/a</v>
      </c>
      <c r="X209" s="155" t="str">
        <f>IF(A11stdlife="n/a","n/a",IF(X$3&gt;(A11stdlife+$E209),(Input!$H$221*(1+rvanilla)^0.5)-SUM($H209:W209),(Input!$H$221*(1+rvanilla)^0.5)/A11stdlife))</f>
        <v>n/a</v>
      </c>
      <c r="Y209" s="155" t="str">
        <f>IF(A11stdlife="n/a","n/a",IF(Y$3&gt;(A11stdlife+$E209),(Input!$H$221*(1+rvanilla)^0.5)-SUM($H209:X209),(Input!$H$221*(1+rvanilla)^0.5)/A11stdlife))</f>
        <v>n/a</v>
      </c>
      <c r="Z209" s="155" t="str">
        <f>IF(A11stdlife="n/a","n/a",IF(Z$3&gt;(A11stdlife+$E209),(Input!$H$221*(1+rvanilla)^0.5)-SUM($H209:Y209),(Input!$H$221*(1+rvanilla)^0.5)/A11stdlife))</f>
        <v>n/a</v>
      </c>
      <c r="AA209" s="155" t="str">
        <f>IF(A11stdlife="n/a","n/a",IF(AA$3&gt;(A11stdlife+$E209),(Input!$H$221*(1+rvanilla)^0.5)-SUM($H209:Z209),(Input!$H$221*(1+rvanilla)^0.5)/A11stdlife))</f>
        <v>n/a</v>
      </c>
      <c r="AB209" s="155" t="str">
        <f>IF(A11stdlife="n/a","n/a",IF(AB$3&gt;(A11stdlife+$E209),(Input!$H$221*(1+rvanilla)^0.5)-SUM($H209:AA209),(Input!$H$221*(1+rvanilla)^0.5)/A11stdlife))</f>
        <v>n/a</v>
      </c>
      <c r="AC209" s="155" t="str">
        <f>IF(A11stdlife="n/a","n/a",IF(AC$3&gt;(A11stdlife+$E209),(Input!$H$221*(1+rvanilla)^0.5)-SUM($H209:AB209),(Input!$H$221*(1+rvanilla)^0.5)/A11stdlife))</f>
        <v>n/a</v>
      </c>
      <c r="AD209" s="155" t="str">
        <f>IF(A11stdlife="n/a","n/a",IF(AD$3&gt;(A11stdlife+$E209),(Input!$H$221*(1+rvanilla)^0.5)-SUM($H209:AC209),(Input!$H$221*(1+rvanilla)^0.5)/A11stdlife))</f>
        <v>n/a</v>
      </c>
      <c r="AE209" s="155" t="str">
        <f>IF(A11stdlife="n/a","n/a",IF(AE$3&gt;(A11stdlife+$E209),(Input!$H$221*(1+rvanilla)^0.5)-SUM($H209:AD209),(Input!$H$221*(1+rvanilla)^0.5)/A11stdlife))</f>
        <v>n/a</v>
      </c>
      <c r="AF209" s="155" t="str">
        <f>IF(A11stdlife="n/a","n/a",IF(AF$3&gt;(A11stdlife+$E209),(Input!$H$221*(1+rvanilla)^0.5)-SUM($H209:AE209),(Input!$H$221*(1+rvanilla)^0.5)/A11stdlife))</f>
        <v>n/a</v>
      </c>
      <c r="AG209" s="155" t="str">
        <f>IF(A11stdlife="n/a","n/a",IF(AG$3&gt;(A11stdlife+$E209),(Input!$H$221*(1+rvanilla)^0.5)-SUM($H209:AF209),(Input!$H$221*(1+rvanilla)^0.5)/A11stdlife))</f>
        <v>n/a</v>
      </c>
      <c r="AH209" s="155" t="str">
        <f>IF(A11stdlife="n/a","n/a",IF(AH$3&gt;(A11stdlife+$E209),(Input!$H$221*(1+rvanilla)^0.5)-SUM($H209:AG209),(Input!$H$221*(1+rvanilla)^0.5)/A11stdlife))</f>
        <v>n/a</v>
      </c>
      <c r="AI209" s="155" t="str">
        <f>IF(A11stdlife="n/a","n/a",IF(AI$3&gt;(A11stdlife+$E209),(Input!$H$221*(1+rvanilla)^0.5)-SUM($H209:AH209),(Input!$H$221*(1+rvanilla)^0.5)/A11stdlife))</f>
        <v>n/a</v>
      </c>
      <c r="AJ209" s="155" t="str">
        <f>IF(A11stdlife="n/a","n/a",IF(AJ$3&gt;(A11stdlife+$E209),(Input!$H$221*(1+rvanilla)^0.5)-SUM($H209:AI209),(Input!$H$221*(1+rvanilla)^0.5)/A11stdlife))</f>
        <v>n/a</v>
      </c>
      <c r="AK209" s="155" t="str">
        <f>IF(A11stdlife="n/a","n/a",IF(AK$3&gt;(A11stdlife+$E209),(Input!$H$221*(1+rvanilla)^0.5)-SUM($H209:AJ209),(Input!$H$221*(1+rvanilla)^0.5)/A11stdlife))</f>
        <v>n/a</v>
      </c>
      <c r="AL209" s="155" t="str">
        <f>IF(A11stdlife="n/a","n/a",IF(AL$3&gt;(A11stdlife+$E209),(Input!$H$221*(1+rvanilla)^0.5)-SUM($H209:AK209),(Input!$H$221*(1+rvanilla)^0.5)/A11stdlife))</f>
        <v>n/a</v>
      </c>
      <c r="AM209" s="155" t="str">
        <f>IF(A11stdlife="n/a","n/a",IF(AM$3&gt;(A11stdlife+$E209),(Input!$H$221*(1+rvanilla)^0.5)-SUM($H209:AL209),(Input!$H$221*(1+rvanilla)^0.5)/A11stdlife))</f>
        <v>n/a</v>
      </c>
      <c r="AN209" s="155" t="str">
        <f>IF(A11stdlife="n/a","n/a",IF(AN$3&gt;(A11stdlife+$E209),(Input!$H$221*(1+rvanilla)^0.5)-SUM($H209:AM209),(Input!$H$221*(1+rvanilla)^0.5)/A11stdlife))</f>
        <v>n/a</v>
      </c>
      <c r="AO209" s="155" t="str">
        <f>IF(A11stdlife="n/a","n/a",IF(AO$3&gt;(A11stdlife+$E209),(Input!$H$221*(1+rvanilla)^0.5)-SUM($H209:AN209),(Input!$H$221*(1+rvanilla)^0.5)/A11stdlife))</f>
        <v>n/a</v>
      </c>
      <c r="AP209" s="155" t="str">
        <f>IF(A11stdlife="n/a","n/a",IF(AP$3&gt;(A11stdlife+$E209),(Input!$H$221*(1+rvanilla)^0.5)-SUM($H209:AO209),(Input!$H$221*(1+rvanilla)^0.5)/A11stdlife))</f>
        <v>n/a</v>
      </c>
      <c r="AQ209" s="155" t="str">
        <f>IF(A11stdlife="n/a","n/a",IF(AQ$3&gt;(A11stdlife+$E209),(Input!$H$221*(1+rvanilla)^0.5)-SUM($H209:AP209),(Input!$H$221*(1+rvanilla)^0.5)/A11stdlife))</f>
        <v>n/a</v>
      </c>
      <c r="AR209" s="155" t="str">
        <f>IF(A11stdlife="n/a","n/a",IF(AR$3&gt;(A11stdlife+$E209),(Input!$H$221*(1+rvanilla)^0.5)-SUM($H209:AQ209),(Input!$H$221*(1+rvanilla)^0.5)/A11stdlife))</f>
        <v>n/a</v>
      </c>
      <c r="AS209" s="155" t="str">
        <f>IF(A11stdlife="n/a","n/a",IF(AS$3&gt;(A11stdlife+$E209),(Input!$H$221*(1+rvanilla)^0.5)-SUM($H209:AR209),(Input!$H$221*(1+rvanilla)^0.5)/A11stdlife))</f>
        <v>n/a</v>
      </c>
      <c r="AT209" s="155" t="str">
        <f>IF(A11stdlife="n/a","n/a",IF(AT$3&gt;(A11stdlife+$E209),(Input!$H$221*(1+rvanilla)^0.5)-SUM($H209:AS209),(Input!$H$221*(1+rvanilla)^0.5)/A11stdlife))</f>
        <v>n/a</v>
      </c>
      <c r="AU209" s="155" t="str">
        <f>IF(A11stdlife="n/a","n/a",IF(AU$3&gt;(A11stdlife+$E209),(Input!$H$221*(1+rvanilla)^0.5)-SUM($H209:AT209),(Input!$H$221*(1+rvanilla)^0.5)/A11stdlife))</f>
        <v>n/a</v>
      </c>
      <c r="AV209" s="155" t="str">
        <f>IF(A11stdlife="n/a","n/a",IF(AV$3&gt;(A11stdlife+$E209),(Input!$H$221*(1+rvanilla)^0.5)-SUM($H209:AU209),(Input!$H$221*(1+rvanilla)^0.5)/A11stdlife))</f>
        <v>n/a</v>
      </c>
      <c r="AW209" s="155" t="str">
        <f>IF(A11stdlife="n/a","n/a",IF(AW$3&gt;(A11stdlife+$E209),(Input!$H$221*(1+rvanilla)^0.5)-SUM($H209:AV209),(Input!$H$221*(1+rvanilla)^0.5)/A11stdlife))</f>
        <v>n/a</v>
      </c>
      <c r="AX209" s="155" t="str">
        <f>IF(A11stdlife="n/a","n/a",IF(AX$3&gt;(A11stdlife+$E209),(Input!$H$221*(1+rvanilla)^0.5)-SUM($H209:AW209),(Input!$H$221*(1+rvanilla)^0.5)/A11stdlife))</f>
        <v>n/a</v>
      </c>
      <c r="AY209" s="155" t="str">
        <f>IF(A11stdlife="n/a","n/a",IF(AY$3&gt;(A11stdlife+$E209),(Input!$H$221*(1+rvanilla)^0.5)-SUM($H209:AX209),(Input!$H$221*(1+rvanilla)^0.5)/A11stdlife))</f>
        <v>n/a</v>
      </c>
      <c r="AZ209" s="155" t="str">
        <f>IF(A11stdlife="n/a","n/a",IF(AZ$3&gt;(A11stdlife+$E209),(Input!$H$221*(1+rvanilla)^0.5)-SUM($H209:AY209),(Input!$H$221*(1+rvanilla)^0.5)/A11stdlife))</f>
        <v>n/a</v>
      </c>
      <c r="BA209" s="155" t="str">
        <f>IF(A11stdlife="n/a","n/a",IF(BA$3&gt;(A11stdlife+$E209),(Input!$H$221*(1+rvanilla)^0.5)-SUM($H209:AZ209),(Input!$H$221*(1+rvanilla)^0.5)/A11stdlife))</f>
        <v>n/a</v>
      </c>
      <c r="BB209" s="155" t="str">
        <f>IF(A11stdlife="n/a","n/a",IF(BB$3&gt;(A11stdlife+$E209),(Input!$H$221*(1+rvanilla)^0.5)-SUM($H209:BA209),(Input!$H$221*(1+rvanilla)^0.5)/A11stdlife))</f>
        <v>n/a</v>
      </c>
      <c r="BC209" s="155" t="str">
        <f>IF(A11stdlife="n/a","n/a",IF(BC$3&gt;(A11stdlife+$E209),(Input!$H$221*(1+rvanilla)^0.5)-SUM($H209:BB209),(Input!$H$221*(1+rvanilla)^0.5)/A11stdlife))</f>
        <v>n/a</v>
      </c>
      <c r="BD209" s="155" t="str">
        <f>IF(A11stdlife="n/a","n/a",IF(BD$3&gt;(A11stdlife+$E209),(Input!$H$221*(1+rvanilla)^0.5)-SUM($H209:BC209),(Input!$H$221*(1+rvanilla)^0.5)/A11stdlife))</f>
        <v>n/a</v>
      </c>
      <c r="BE209" s="155" t="str">
        <f>IF(A11stdlife="n/a","n/a",IF(BE$3&gt;(A11stdlife+$E209),(Input!$H$221*(1+rvanilla)^0.5)-SUM($H209:BD209),(Input!$H$221*(1+rvanilla)^0.5)/A11stdlife))</f>
        <v>n/a</v>
      </c>
      <c r="BF209" s="155" t="str">
        <f>IF(A11stdlife="n/a","n/a",IF(BF$3&gt;(A11stdlife+$E209),(Input!$H$221*(1+rvanilla)^0.5)-SUM($H209:BE209),(Input!$H$221*(1+rvanilla)^0.5)/A11stdlife))</f>
        <v>n/a</v>
      </c>
      <c r="BG209" s="155" t="str">
        <f>IF(A11stdlife="n/a","n/a",IF(BG$3&gt;(A11stdlife+$E209),(Input!$H$221*(1+rvanilla)^0.5)-SUM($H209:BF209),(Input!$H$221*(1+rvanilla)^0.5)/A11stdlife))</f>
        <v>n/a</v>
      </c>
      <c r="BH209" s="155" t="str">
        <f>IF(A11stdlife="n/a","n/a",IF(BH$3&gt;(A11stdlife+$E209),(Input!$H$221*(1+rvanilla)^0.5)-SUM($H209:BG209),(Input!$H$221*(1+rvanilla)^0.5)/A11stdlife))</f>
        <v>n/a</v>
      </c>
      <c r="BI209" s="155" t="str">
        <f>IF(A11stdlife="n/a","n/a",IF(BI$3&gt;(A11stdlife+$E209),(Input!$H$221*(1+rvanilla)^0.5)-SUM($H209:BH209),(Input!$H$221*(1+rvanilla)^0.5)/A11stdlife))</f>
        <v>n/a</v>
      </c>
      <c r="BJ209" s="14"/>
      <c r="BK209" s="14"/>
      <c r="BL209" s="14"/>
      <c r="BM209" s="14"/>
      <c r="BN209" s="14"/>
      <c r="BO209" s="14"/>
      <c r="BP209" s="14"/>
      <c r="BQ209" s="14"/>
      <c r="BR209" s="14"/>
      <c r="BS209" s="14"/>
      <c r="BT209" s="14"/>
      <c r="BU209" s="14"/>
      <c r="BV209" s="14"/>
      <c r="BW209" s="14"/>
      <c r="BX209" s="14"/>
      <c r="BY209" s="14"/>
      <c r="BZ209" s="14"/>
      <c r="CA209" s="410"/>
      <c r="CB209" s="410"/>
      <c r="CC209" s="410"/>
      <c r="CD209" s="410"/>
      <c r="CE209" s="410"/>
      <c r="CF209" s="410"/>
      <c r="CG209" s="410"/>
      <c r="CH209" s="410"/>
      <c r="CI209" s="410"/>
      <c r="CJ209" s="410"/>
      <c r="CK209" s="410"/>
      <c r="CL209" s="410"/>
      <c r="CM209" s="410"/>
      <c r="CN209" s="410"/>
      <c r="CO209" s="410"/>
      <c r="CP209" s="410"/>
      <c r="CQ209" s="410"/>
      <c r="CR209" s="410"/>
      <c r="CS209" s="410"/>
      <c r="CT209" s="410"/>
      <c r="CU209" s="410"/>
      <c r="CV209" s="410"/>
      <c r="CW209" s="410"/>
      <c r="CX209" s="410"/>
      <c r="CY209" s="410"/>
      <c r="CZ209" s="410"/>
      <c r="DA209" s="410"/>
      <c r="DB209" s="410"/>
      <c r="DC209" s="410"/>
      <c r="DD209" s="410"/>
      <c r="DE209" s="410"/>
      <c r="DF209" s="410"/>
      <c r="DG209" s="410"/>
      <c r="DH209" s="410"/>
      <c r="DI209" s="410"/>
      <c r="DJ209" s="410"/>
      <c r="DK209" s="410"/>
      <c r="DL209" s="410"/>
      <c r="DM209" s="410"/>
      <c r="DN209" s="410"/>
      <c r="DO209" s="410"/>
      <c r="DP209" s="410"/>
      <c r="DQ209" s="410"/>
      <c r="DR209" s="410"/>
      <c r="DS209" s="410"/>
      <c r="DT209" s="410"/>
      <c r="DU209" s="410"/>
      <c r="DV209" s="410"/>
      <c r="DW209" s="410"/>
      <c r="DX209" s="410"/>
      <c r="DY209" s="410"/>
      <c r="DZ209" s="410"/>
      <c r="EA209" s="410"/>
      <c r="EB209" s="410"/>
      <c r="EC209" s="410"/>
      <c r="ED209" s="410"/>
      <c r="EE209" s="410"/>
      <c r="EF209" s="410"/>
      <c r="EG209" s="410"/>
      <c r="EH209" s="410"/>
      <c r="EI209" s="410"/>
      <c r="EJ209" s="410"/>
      <c r="EK209" s="410"/>
      <c r="EL209" s="410"/>
      <c r="EM209" s="410"/>
      <c r="EN209" s="410"/>
      <c r="EO209" s="410"/>
      <c r="EP209" s="410"/>
      <c r="EQ209" s="410"/>
      <c r="ER209" s="410"/>
      <c r="ES209" s="410"/>
      <c r="ET209" s="410"/>
      <c r="EU209" s="410"/>
      <c r="EV209" s="410"/>
      <c r="EW209" s="410"/>
      <c r="EX209" s="410"/>
      <c r="EY209" s="410"/>
      <c r="EZ209" s="410"/>
      <c r="FA209" s="410"/>
      <c r="FB209" s="410"/>
      <c r="FC209" s="410"/>
      <c r="FD209" s="410"/>
      <c r="FE209" s="410"/>
      <c r="FF209" s="410"/>
      <c r="FG209" s="410"/>
      <c r="FH209" s="410"/>
      <c r="FI209" s="410"/>
      <c r="FJ209" s="410"/>
      <c r="FK209" s="410"/>
      <c r="FL209" s="410"/>
      <c r="FM209" s="410"/>
      <c r="FN209" s="410"/>
      <c r="FO209" s="410"/>
      <c r="FP209" s="410"/>
      <c r="FQ209" s="410"/>
      <c r="FR209" s="410"/>
      <c r="FS209" s="410"/>
      <c r="FT209" s="410"/>
      <c r="FU209" s="410"/>
      <c r="FV209" s="410"/>
      <c r="FW209" s="410"/>
      <c r="FX209" s="410"/>
      <c r="FY209" s="410"/>
      <c r="FZ209" s="410"/>
      <c r="GA209" s="410"/>
      <c r="GB209" s="410"/>
      <c r="GC209" s="410"/>
      <c r="GD209" s="410"/>
      <c r="GE209" s="410"/>
      <c r="GF209" s="410"/>
      <c r="GG209" s="410"/>
      <c r="GH209" s="410"/>
      <c r="GI209" s="410"/>
      <c r="GJ209" s="410"/>
      <c r="GK209" s="410"/>
      <c r="GL209" s="410"/>
      <c r="GM209" s="410"/>
      <c r="GN209" s="410"/>
      <c r="GO209" s="410"/>
      <c r="GP209" s="410"/>
      <c r="GQ209" s="410"/>
      <c r="GR209" s="410"/>
      <c r="GS209" s="410"/>
      <c r="GT209" s="410"/>
      <c r="GU209" s="410"/>
      <c r="GV209" s="410"/>
      <c r="GW209" s="410"/>
      <c r="GX209" s="410"/>
      <c r="GY209" s="410"/>
      <c r="GZ209" s="410"/>
      <c r="HA209" s="410"/>
      <c r="HB209" s="410"/>
      <c r="HC209" s="410"/>
      <c r="HD209" s="410"/>
      <c r="HE209" s="410"/>
      <c r="HF209" s="410"/>
      <c r="HG209" s="410"/>
      <c r="HH209" s="410"/>
      <c r="HI209" s="410"/>
      <c r="HJ209" s="410"/>
      <c r="HK209" s="410"/>
      <c r="HL209" s="410"/>
      <c r="HM209" s="410"/>
      <c r="HN209" s="410"/>
      <c r="HO209" s="410"/>
      <c r="HP209" s="410"/>
      <c r="HQ209" s="410"/>
      <c r="HR209" s="410"/>
      <c r="HS209" s="410"/>
      <c r="HT209" s="410"/>
      <c r="HU209" s="410"/>
      <c r="HV209" s="410"/>
      <c r="HW209" s="410"/>
      <c r="HX209" s="410"/>
      <c r="HY209" s="410"/>
      <c r="HZ209" s="410"/>
      <c r="IA209" s="410"/>
      <c r="IB209" s="410"/>
      <c r="IC209" s="410"/>
      <c r="ID209" s="410"/>
      <c r="IE209" s="410"/>
      <c r="IF209" s="410"/>
      <c r="IG209" s="410"/>
      <c r="IH209" s="410"/>
      <c r="II209" s="410"/>
      <c r="IJ209" s="410"/>
      <c r="IK209" s="410"/>
      <c r="IL209" s="410"/>
      <c r="IM209" s="410"/>
      <c r="IN209" s="410"/>
      <c r="IO209" s="410"/>
      <c r="IP209" s="410"/>
      <c r="IQ209" s="410"/>
      <c r="IR209" s="410"/>
      <c r="IS209" s="410"/>
      <c r="IT209" s="410"/>
      <c r="IU209" s="410"/>
      <c r="IV209" s="410"/>
    </row>
    <row r="210" spans="1:256" s="2" customFormat="1" ht="12.75" hidden="1" customHeight="1" outlineLevel="2">
      <c r="A210" s="14"/>
      <c r="B210" s="14"/>
      <c r="C210" s="27"/>
      <c r="D210" s="413"/>
      <c r="E210" s="261">
        <v>3</v>
      </c>
      <c r="F210" s="372"/>
      <c r="G210" s="269"/>
      <c r="H210" s="271"/>
      <c r="I210" s="270"/>
      <c r="J210" s="155" t="str">
        <f>IF(A11stdlife="n/a","n/a",IF(J$3&gt;(A11stdlife+$E210),(Input!$I$221*(1+rvanilla)^0.5)-SUM($I210:I210),(Input!$I$221*(1+rvanilla)^0.5)/A11stdlife))</f>
        <v>n/a</v>
      </c>
      <c r="K210" s="155" t="str">
        <f>IF(A11stdlife="n/a","n/a",IF(K$3&gt;(A11stdlife+$E210),(Input!$I$221*(1+rvanilla)^0.5)-SUM($I210:J210),(Input!$I$221*(1+rvanilla)^0.5)/A11stdlife))</f>
        <v>n/a</v>
      </c>
      <c r="L210" s="155" t="str">
        <f>IF(A11stdlife="n/a","n/a",IF(L$3&gt;(A11stdlife+$E210),(Input!$I$221*(1+rvanilla)^0.5)-SUM($I210:K210),(Input!$I$221*(1+rvanilla)^0.5)/A11stdlife))</f>
        <v>n/a</v>
      </c>
      <c r="M210" s="155" t="str">
        <f>IF(A11stdlife="n/a","n/a",IF(M$3&gt;(A11stdlife+$E210),(Input!$I$221*(1+rvanilla)^0.5)-SUM($I210:L210),(Input!$I$221*(1+rvanilla)^0.5)/A11stdlife))</f>
        <v>n/a</v>
      </c>
      <c r="N210" s="155" t="str">
        <f>IF(A11stdlife="n/a","n/a",IF(N$3&gt;(A11stdlife+$E210),(Input!$I$221*(1+rvanilla)^0.5)-SUM($I210:M210),(Input!$I$221*(1+rvanilla)^0.5)/A11stdlife))</f>
        <v>n/a</v>
      </c>
      <c r="O210" s="155" t="str">
        <f>IF(A11stdlife="n/a","n/a",IF(O$3&gt;(A11stdlife+$E210),(Input!$I$221*(1+rvanilla)^0.5)-SUM($I210:N210),(Input!$I$221*(1+rvanilla)^0.5)/A11stdlife))</f>
        <v>n/a</v>
      </c>
      <c r="P210" s="155" t="str">
        <f>IF(A11stdlife="n/a","n/a",IF(P$3&gt;(A11stdlife+$E210),(Input!$I$221*(1+rvanilla)^0.5)-SUM($I210:O210),(Input!$I$221*(1+rvanilla)^0.5)/A11stdlife))</f>
        <v>n/a</v>
      </c>
      <c r="Q210" s="155" t="str">
        <f>IF(A11stdlife="n/a","n/a",IF(Q$3&gt;(A11stdlife+$E210),(Input!$I$221*(1+rvanilla)^0.5)-SUM($I210:P210),(Input!$I$221*(1+rvanilla)^0.5)/A11stdlife))</f>
        <v>n/a</v>
      </c>
      <c r="R210" s="155" t="str">
        <f>IF(A11stdlife="n/a","n/a",IF(R$3&gt;(A11stdlife+$E210),(Input!$I$221*(1+rvanilla)^0.5)-SUM($I210:Q210),(Input!$I$221*(1+rvanilla)^0.5)/A11stdlife))</f>
        <v>n/a</v>
      </c>
      <c r="S210" s="155" t="str">
        <f>IF(A11stdlife="n/a","n/a",IF(S$3&gt;(A11stdlife+$E210),(Input!$I$221*(1+rvanilla)^0.5)-SUM($I210:R210),(Input!$I$221*(1+rvanilla)^0.5)/A11stdlife))</f>
        <v>n/a</v>
      </c>
      <c r="T210" s="155" t="str">
        <f>IF(A11stdlife="n/a","n/a",IF(T$3&gt;(A11stdlife+$E210),(Input!$I$221*(1+rvanilla)^0.5)-SUM($I210:S210),(Input!$I$221*(1+rvanilla)^0.5)/A11stdlife))</f>
        <v>n/a</v>
      </c>
      <c r="U210" s="155" t="str">
        <f>IF(A11stdlife="n/a","n/a",IF(U$3&gt;(A11stdlife+$E210),(Input!$I$221*(1+rvanilla)^0.5)-SUM($I210:T210),(Input!$I$221*(1+rvanilla)^0.5)/A11stdlife))</f>
        <v>n/a</v>
      </c>
      <c r="V210" s="155" t="str">
        <f>IF(A11stdlife="n/a","n/a",IF(V$3&gt;(A11stdlife+$E210),(Input!$I$221*(1+rvanilla)^0.5)-SUM($I210:U210),(Input!$I$221*(1+rvanilla)^0.5)/A11stdlife))</f>
        <v>n/a</v>
      </c>
      <c r="W210" s="155" t="str">
        <f>IF(A11stdlife="n/a","n/a",IF(W$3&gt;(A11stdlife+$E210),(Input!$I$221*(1+rvanilla)^0.5)-SUM($I210:V210),(Input!$I$221*(1+rvanilla)^0.5)/A11stdlife))</f>
        <v>n/a</v>
      </c>
      <c r="X210" s="155" t="str">
        <f>IF(A11stdlife="n/a","n/a",IF(X$3&gt;(A11stdlife+$E210),(Input!$I$221*(1+rvanilla)^0.5)-SUM($I210:W210),(Input!$I$221*(1+rvanilla)^0.5)/A11stdlife))</f>
        <v>n/a</v>
      </c>
      <c r="Y210" s="155" t="str">
        <f>IF(A11stdlife="n/a","n/a",IF(Y$3&gt;(A11stdlife+$E210),(Input!$I$221*(1+rvanilla)^0.5)-SUM($I210:X210),(Input!$I$221*(1+rvanilla)^0.5)/A11stdlife))</f>
        <v>n/a</v>
      </c>
      <c r="Z210" s="155" t="str">
        <f>IF(A11stdlife="n/a","n/a",IF(Z$3&gt;(A11stdlife+$E210),(Input!$I$221*(1+rvanilla)^0.5)-SUM($I210:Y210),(Input!$I$221*(1+rvanilla)^0.5)/A11stdlife))</f>
        <v>n/a</v>
      </c>
      <c r="AA210" s="155" t="str">
        <f>IF(A11stdlife="n/a","n/a",IF(AA$3&gt;(A11stdlife+$E210),(Input!$I$221*(1+rvanilla)^0.5)-SUM($I210:Z210),(Input!$I$221*(1+rvanilla)^0.5)/A11stdlife))</f>
        <v>n/a</v>
      </c>
      <c r="AB210" s="155" t="str">
        <f>IF(A11stdlife="n/a","n/a",IF(AB$3&gt;(A11stdlife+$E210),(Input!$I$221*(1+rvanilla)^0.5)-SUM($I210:AA210),(Input!$I$221*(1+rvanilla)^0.5)/A11stdlife))</f>
        <v>n/a</v>
      </c>
      <c r="AC210" s="155" t="str">
        <f>IF(A11stdlife="n/a","n/a",IF(AC$3&gt;(A11stdlife+$E210),(Input!$I$221*(1+rvanilla)^0.5)-SUM($I210:AB210),(Input!$I$221*(1+rvanilla)^0.5)/A11stdlife))</f>
        <v>n/a</v>
      </c>
      <c r="AD210" s="155" t="str">
        <f>IF(A11stdlife="n/a","n/a",IF(AD$3&gt;(A11stdlife+$E210),(Input!$I$221*(1+rvanilla)^0.5)-SUM($I210:AC210),(Input!$I$221*(1+rvanilla)^0.5)/A11stdlife))</f>
        <v>n/a</v>
      </c>
      <c r="AE210" s="155" t="str">
        <f>IF(A11stdlife="n/a","n/a",IF(AE$3&gt;(A11stdlife+$E210),(Input!$I$221*(1+rvanilla)^0.5)-SUM($I210:AD210),(Input!$I$221*(1+rvanilla)^0.5)/A11stdlife))</f>
        <v>n/a</v>
      </c>
      <c r="AF210" s="155" t="str">
        <f>IF(A11stdlife="n/a","n/a",IF(AF$3&gt;(A11stdlife+$E210),(Input!$I$221*(1+rvanilla)^0.5)-SUM($I210:AE210),(Input!$I$221*(1+rvanilla)^0.5)/A11stdlife))</f>
        <v>n/a</v>
      </c>
      <c r="AG210" s="155" t="str">
        <f>IF(A11stdlife="n/a","n/a",IF(AG$3&gt;(A11stdlife+$E210),(Input!$I$221*(1+rvanilla)^0.5)-SUM($I210:AF210),(Input!$I$221*(1+rvanilla)^0.5)/A11stdlife))</f>
        <v>n/a</v>
      </c>
      <c r="AH210" s="155" t="str">
        <f>IF(A11stdlife="n/a","n/a",IF(AH$3&gt;(A11stdlife+$E210),(Input!$I$221*(1+rvanilla)^0.5)-SUM($I210:AG210),(Input!$I$221*(1+rvanilla)^0.5)/A11stdlife))</f>
        <v>n/a</v>
      </c>
      <c r="AI210" s="155" t="str">
        <f>IF(A11stdlife="n/a","n/a",IF(AI$3&gt;(A11stdlife+$E210),(Input!$I$221*(1+rvanilla)^0.5)-SUM($I210:AH210),(Input!$I$221*(1+rvanilla)^0.5)/A11stdlife))</f>
        <v>n/a</v>
      </c>
      <c r="AJ210" s="155" t="str">
        <f>IF(A11stdlife="n/a","n/a",IF(AJ$3&gt;(A11stdlife+$E210),(Input!$I$221*(1+rvanilla)^0.5)-SUM($I210:AI210),(Input!$I$221*(1+rvanilla)^0.5)/A11stdlife))</f>
        <v>n/a</v>
      </c>
      <c r="AK210" s="155" t="str">
        <f>IF(A11stdlife="n/a","n/a",IF(AK$3&gt;(A11stdlife+$E210),(Input!$I$221*(1+rvanilla)^0.5)-SUM($I210:AJ210),(Input!$I$221*(1+rvanilla)^0.5)/A11stdlife))</f>
        <v>n/a</v>
      </c>
      <c r="AL210" s="155" t="str">
        <f>IF(A11stdlife="n/a","n/a",IF(AL$3&gt;(A11stdlife+$E210),(Input!$I$221*(1+rvanilla)^0.5)-SUM($I210:AK210),(Input!$I$221*(1+rvanilla)^0.5)/A11stdlife))</f>
        <v>n/a</v>
      </c>
      <c r="AM210" s="155" t="str">
        <f>IF(A11stdlife="n/a","n/a",IF(AM$3&gt;(A11stdlife+$E210),(Input!$I$221*(1+rvanilla)^0.5)-SUM($I210:AL210),(Input!$I$221*(1+rvanilla)^0.5)/A11stdlife))</f>
        <v>n/a</v>
      </c>
      <c r="AN210" s="155" t="str">
        <f>IF(A11stdlife="n/a","n/a",IF(AN$3&gt;(A11stdlife+$E210),(Input!$I$221*(1+rvanilla)^0.5)-SUM($I210:AM210),(Input!$I$221*(1+rvanilla)^0.5)/A11stdlife))</f>
        <v>n/a</v>
      </c>
      <c r="AO210" s="155" t="str">
        <f>IF(A11stdlife="n/a","n/a",IF(AO$3&gt;(A11stdlife+$E210),(Input!$I$221*(1+rvanilla)^0.5)-SUM($I210:AN210),(Input!$I$221*(1+rvanilla)^0.5)/A11stdlife))</f>
        <v>n/a</v>
      </c>
      <c r="AP210" s="155" t="str">
        <f>IF(A11stdlife="n/a","n/a",IF(AP$3&gt;(A11stdlife+$E210),(Input!$I$221*(1+rvanilla)^0.5)-SUM($I210:AO210),(Input!$I$221*(1+rvanilla)^0.5)/A11stdlife))</f>
        <v>n/a</v>
      </c>
      <c r="AQ210" s="155" t="str">
        <f>IF(A11stdlife="n/a","n/a",IF(AQ$3&gt;(A11stdlife+$E210),(Input!$I$221*(1+rvanilla)^0.5)-SUM($I210:AP210),(Input!$I$221*(1+rvanilla)^0.5)/A11stdlife))</f>
        <v>n/a</v>
      </c>
      <c r="AR210" s="155" t="str">
        <f>IF(A11stdlife="n/a","n/a",IF(AR$3&gt;(A11stdlife+$E210),(Input!$I$221*(1+rvanilla)^0.5)-SUM($I210:AQ210),(Input!$I$221*(1+rvanilla)^0.5)/A11stdlife))</f>
        <v>n/a</v>
      </c>
      <c r="AS210" s="155" t="str">
        <f>IF(A11stdlife="n/a","n/a",IF(AS$3&gt;(A11stdlife+$E210),(Input!$I$221*(1+rvanilla)^0.5)-SUM($I210:AR210),(Input!$I$221*(1+rvanilla)^0.5)/A11stdlife))</f>
        <v>n/a</v>
      </c>
      <c r="AT210" s="155" t="str">
        <f>IF(A11stdlife="n/a","n/a",IF(AT$3&gt;(A11stdlife+$E210),(Input!$I$221*(1+rvanilla)^0.5)-SUM($I210:AS210),(Input!$I$221*(1+rvanilla)^0.5)/A11stdlife))</f>
        <v>n/a</v>
      </c>
      <c r="AU210" s="155" t="str">
        <f>IF(A11stdlife="n/a","n/a",IF(AU$3&gt;(A11stdlife+$E210),(Input!$I$221*(1+rvanilla)^0.5)-SUM($I210:AT210),(Input!$I$221*(1+rvanilla)^0.5)/A11stdlife))</f>
        <v>n/a</v>
      </c>
      <c r="AV210" s="155" t="str">
        <f>IF(A11stdlife="n/a","n/a",IF(AV$3&gt;(A11stdlife+$E210),(Input!$I$221*(1+rvanilla)^0.5)-SUM($I210:AU210),(Input!$I$221*(1+rvanilla)^0.5)/A11stdlife))</f>
        <v>n/a</v>
      </c>
      <c r="AW210" s="155" t="str">
        <f>IF(A11stdlife="n/a","n/a",IF(AW$3&gt;(A11stdlife+$E210),(Input!$I$221*(1+rvanilla)^0.5)-SUM($I210:AV210),(Input!$I$221*(1+rvanilla)^0.5)/A11stdlife))</f>
        <v>n/a</v>
      </c>
      <c r="AX210" s="155" t="str">
        <f>IF(A11stdlife="n/a","n/a",IF(AX$3&gt;(A11stdlife+$E210),(Input!$I$221*(1+rvanilla)^0.5)-SUM($I210:AW210),(Input!$I$221*(1+rvanilla)^0.5)/A11stdlife))</f>
        <v>n/a</v>
      </c>
      <c r="AY210" s="155" t="str">
        <f>IF(A11stdlife="n/a","n/a",IF(AY$3&gt;(A11stdlife+$E210),(Input!$I$221*(1+rvanilla)^0.5)-SUM($I210:AX210),(Input!$I$221*(1+rvanilla)^0.5)/A11stdlife))</f>
        <v>n/a</v>
      </c>
      <c r="AZ210" s="155" t="str">
        <f>IF(A11stdlife="n/a","n/a",IF(AZ$3&gt;(A11stdlife+$E210),(Input!$I$221*(1+rvanilla)^0.5)-SUM($I210:AY210),(Input!$I$221*(1+rvanilla)^0.5)/A11stdlife))</f>
        <v>n/a</v>
      </c>
      <c r="BA210" s="155" t="str">
        <f>IF(A11stdlife="n/a","n/a",IF(BA$3&gt;(A11stdlife+$E210),(Input!$I$221*(1+rvanilla)^0.5)-SUM($I210:AZ210),(Input!$I$221*(1+rvanilla)^0.5)/A11stdlife))</f>
        <v>n/a</v>
      </c>
      <c r="BB210" s="155" t="str">
        <f>IF(A11stdlife="n/a","n/a",IF(BB$3&gt;(A11stdlife+$E210),(Input!$I$221*(1+rvanilla)^0.5)-SUM($I210:BA210),(Input!$I$221*(1+rvanilla)^0.5)/A11stdlife))</f>
        <v>n/a</v>
      </c>
      <c r="BC210" s="155" t="str">
        <f>IF(A11stdlife="n/a","n/a",IF(BC$3&gt;(A11stdlife+$E210),(Input!$I$221*(1+rvanilla)^0.5)-SUM($I210:BB210),(Input!$I$221*(1+rvanilla)^0.5)/A11stdlife))</f>
        <v>n/a</v>
      </c>
      <c r="BD210" s="155" t="str">
        <f>IF(A11stdlife="n/a","n/a",IF(BD$3&gt;(A11stdlife+$E210),(Input!$I$221*(1+rvanilla)^0.5)-SUM($I210:BC210),(Input!$I$221*(1+rvanilla)^0.5)/A11stdlife))</f>
        <v>n/a</v>
      </c>
      <c r="BE210" s="155" t="str">
        <f>IF(A11stdlife="n/a","n/a",IF(BE$3&gt;(A11stdlife+$E210),(Input!$I$221*(1+rvanilla)^0.5)-SUM($I210:BD210),(Input!$I$221*(1+rvanilla)^0.5)/A11stdlife))</f>
        <v>n/a</v>
      </c>
      <c r="BF210" s="155" t="str">
        <f>IF(A11stdlife="n/a","n/a",IF(BF$3&gt;(A11stdlife+$E210),(Input!$I$221*(1+rvanilla)^0.5)-SUM($I210:BE210),(Input!$I$221*(1+rvanilla)^0.5)/A11stdlife))</f>
        <v>n/a</v>
      </c>
      <c r="BG210" s="155" t="str">
        <f>IF(A11stdlife="n/a","n/a",IF(BG$3&gt;(A11stdlife+$E210),(Input!$I$221*(1+rvanilla)^0.5)-SUM($I210:BF210),(Input!$I$221*(1+rvanilla)^0.5)/A11stdlife))</f>
        <v>n/a</v>
      </c>
      <c r="BH210" s="155" t="str">
        <f>IF(A11stdlife="n/a","n/a",IF(BH$3&gt;(A11stdlife+$E210),(Input!$I$221*(1+rvanilla)^0.5)-SUM($I210:BG210),(Input!$I$221*(1+rvanilla)^0.5)/A11stdlife))</f>
        <v>n/a</v>
      </c>
      <c r="BI210" s="155" t="str">
        <f>IF(A11stdlife="n/a","n/a",IF(BI$3&gt;(A11stdlife+$E210),(Input!$I$221*(1+rvanilla)^0.5)-SUM($I210:BH210),(Input!$I$221*(1+rvanilla)^0.5)/A11stdlife))</f>
        <v>n/a</v>
      </c>
      <c r="BJ210" s="14"/>
      <c r="BK210" s="14"/>
      <c r="BL210" s="14"/>
      <c r="BM210" s="14"/>
      <c r="BN210" s="14"/>
      <c r="BO210" s="14"/>
      <c r="BP210" s="14"/>
      <c r="BQ210" s="14"/>
      <c r="BR210" s="14"/>
      <c r="BS210" s="14"/>
      <c r="BT210" s="14"/>
      <c r="BU210" s="14"/>
      <c r="BV210" s="14"/>
      <c r="BW210" s="14"/>
      <c r="BX210" s="14"/>
      <c r="BY210" s="14"/>
      <c r="BZ210" s="14"/>
      <c r="CA210" s="410"/>
      <c r="CB210" s="410"/>
      <c r="CC210" s="410"/>
      <c r="CD210" s="410"/>
      <c r="CE210" s="410"/>
      <c r="CF210" s="410"/>
      <c r="CG210" s="410"/>
      <c r="CH210" s="410"/>
      <c r="CI210" s="410"/>
      <c r="CJ210" s="410"/>
      <c r="CK210" s="410"/>
      <c r="CL210" s="410"/>
      <c r="CM210" s="410"/>
      <c r="CN210" s="410"/>
      <c r="CO210" s="410"/>
      <c r="CP210" s="410"/>
      <c r="CQ210" s="410"/>
      <c r="CR210" s="410"/>
      <c r="CS210" s="410"/>
      <c r="CT210" s="410"/>
      <c r="CU210" s="410"/>
      <c r="CV210" s="410"/>
      <c r="CW210" s="410"/>
      <c r="CX210" s="410"/>
      <c r="CY210" s="410"/>
      <c r="CZ210" s="410"/>
      <c r="DA210" s="410"/>
      <c r="DB210" s="410"/>
      <c r="DC210" s="410"/>
      <c r="DD210" s="410"/>
      <c r="DE210" s="410"/>
      <c r="DF210" s="410"/>
      <c r="DG210" s="410"/>
      <c r="DH210" s="410"/>
      <c r="DI210" s="410"/>
      <c r="DJ210" s="410"/>
      <c r="DK210" s="410"/>
      <c r="DL210" s="410"/>
      <c r="DM210" s="410"/>
      <c r="DN210" s="410"/>
      <c r="DO210" s="410"/>
      <c r="DP210" s="410"/>
      <c r="DQ210" s="410"/>
      <c r="DR210" s="410"/>
      <c r="DS210" s="410"/>
      <c r="DT210" s="410"/>
      <c r="DU210" s="410"/>
      <c r="DV210" s="410"/>
      <c r="DW210" s="410"/>
      <c r="DX210" s="410"/>
      <c r="DY210" s="410"/>
      <c r="DZ210" s="410"/>
      <c r="EA210" s="410"/>
      <c r="EB210" s="410"/>
      <c r="EC210" s="410"/>
      <c r="ED210" s="410"/>
      <c r="EE210" s="410"/>
      <c r="EF210" s="410"/>
      <c r="EG210" s="410"/>
      <c r="EH210" s="410"/>
      <c r="EI210" s="410"/>
      <c r="EJ210" s="410"/>
      <c r="EK210" s="410"/>
      <c r="EL210" s="410"/>
      <c r="EM210" s="410"/>
      <c r="EN210" s="410"/>
      <c r="EO210" s="410"/>
      <c r="EP210" s="410"/>
      <c r="EQ210" s="410"/>
      <c r="ER210" s="410"/>
      <c r="ES210" s="410"/>
      <c r="ET210" s="410"/>
      <c r="EU210" s="410"/>
      <c r="EV210" s="410"/>
      <c r="EW210" s="410"/>
      <c r="EX210" s="410"/>
      <c r="EY210" s="410"/>
      <c r="EZ210" s="410"/>
      <c r="FA210" s="410"/>
      <c r="FB210" s="410"/>
      <c r="FC210" s="410"/>
      <c r="FD210" s="410"/>
      <c r="FE210" s="410"/>
      <c r="FF210" s="410"/>
      <c r="FG210" s="410"/>
      <c r="FH210" s="410"/>
      <c r="FI210" s="410"/>
      <c r="FJ210" s="410"/>
      <c r="FK210" s="410"/>
      <c r="FL210" s="410"/>
      <c r="FM210" s="410"/>
      <c r="FN210" s="410"/>
      <c r="FO210" s="410"/>
      <c r="FP210" s="410"/>
      <c r="FQ210" s="410"/>
      <c r="FR210" s="410"/>
      <c r="FS210" s="410"/>
      <c r="FT210" s="410"/>
      <c r="FU210" s="410"/>
      <c r="FV210" s="410"/>
      <c r="FW210" s="410"/>
      <c r="FX210" s="410"/>
      <c r="FY210" s="410"/>
      <c r="FZ210" s="410"/>
      <c r="GA210" s="410"/>
      <c r="GB210" s="410"/>
      <c r="GC210" s="410"/>
      <c r="GD210" s="410"/>
      <c r="GE210" s="410"/>
      <c r="GF210" s="410"/>
      <c r="GG210" s="410"/>
      <c r="GH210" s="410"/>
      <c r="GI210" s="410"/>
      <c r="GJ210" s="410"/>
      <c r="GK210" s="410"/>
      <c r="GL210" s="410"/>
      <c r="GM210" s="410"/>
      <c r="GN210" s="410"/>
      <c r="GO210" s="410"/>
      <c r="GP210" s="410"/>
      <c r="GQ210" s="410"/>
      <c r="GR210" s="410"/>
      <c r="GS210" s="410"/>
      <c r="GT210" s="410"/>
      <c r="GU210" s="410"/>
      <c r="GV210" s="410"/>
      <c r="GW210" s="410"/>
      <c r="GX210" s="410"/>
      <c r="GY210" s="410"/>
      <c r="GZ210" s="410"/>
      <c r="HA210" s="410"/>
      <c r="HB210" s="410"/>
      <c r="HC210" s="410"/>
      <c r="HD210" s="410"/>
      <c r="HE210" s="410"/>
      <c r="HF210" s="410"/>
      <c r="HG210" s="410"/>
      <c r="HH210" s="410"/>
      <c r="HI210" s="410"/>
      <c r="HJ210" s="410"/>
      <c r="HK210" s="410"/>
      <c r="HL210" s="410"/>
      <c r="HM210" s="410"/>
      <c r="HN210" s="410"/>
      <c r="HO210" s="410"/>
      <c r="HP210" s="410"/>
      <c r="HQ210" s="410"/>
      <c r="HR210" s="410"/>
      <c r="HS210" s="410"/>
      <c r="HT210" s="410"/>
      <c r="HU210" s="410"/>
      <c r="HV210" s="410"/>
      <c r="HW210" s="410"/>
      <c r="HX210" s="410"/>
      <c r="HY210" s="410"/>
      <c r="HZ210" s="410"/>
      <c r="IA210" s="410"/>
      <c r="IB210" s="410"/>
      <c r="IC210" s="410"/>
      <c r="ID210" s="410"/>
      <c r="IE210" s="410"/>
      <c r="IF210" s="410"/>
      <c r="IG210" s="410"/>
      <c r="IH210" s="410"/>
      <c r="II210" s="410"/>
      <c r="IJ210" s="410"/>
      <c r="IK210" s="410"/>
      <c r="IL210" s="410"/>
      <c r="IM210" s="410"/>
      <c r="IN210" s="410"/>
      <c r="IO210" s="410"/>
      <c r="IP210" s="410"/>
      <c r="IQ210" s="410"/>
      <c r="IR210" s="410"/>
      <c r="IS210" s="410"/>
      <c r="IT210" s="410"/>
      <c r="IU210" s="410"/>
      <c r="IV210" s="410"/>
    </row>
    <row r="211" spans="1:256" s="2" customFormat="1" ht="12.75" hidden="1" customHeight="1" outlineLevel="2">
      <c r="A211" s="14"/>
      <c r="B211" s="14"/>
      <c r="C211" s="27"/>
      <c r="D211" s="413"/>
      <c r="E211" s="261">
        <v>4</v>
      </c>
      <c r="F211" s="372"/>
      <c r="G211" s="269"/>
      <c r="H211" s="271"/>
      <c r="I211" s="271"/>
      <c r="J211" s="270"/>
      <c r="K211" s="155" t="str">
        <f>IF(A11stdlife="n/a","n/a",IF(K$3&gt;(A11stdlife+$E211),(Input!$J$221*(1+rvanilla)^0.5)-SUM($J211:J211),(Input!$J$221*(1+rvanilla)^0.5)/A11stdlife))</f>
        <v>n/a</v>
      </c>
      <c r="L211" s="155" t="str">
        <f>IF(A11stdlife="n/a","n/a",IF(L$3&gt;(A11stdlife+$E211),(Input!$J$221*(1+rvanilla)^0.5)-SUM($J211:K211),(Input!$J$221*(1+rvanilla)^0.5)/A11stdlife))</f>
        <v>n/a</v>
      </c>
      <c r="M211" s="155" t="str">
        <f>IF(A11stdlife="n/a","n/a",IF(M$3&gt;(A11stdlife+$E211),(Input!$J$221*(1+rvanilla)^0.5)-SUM($J211:L211),(Input!$J$221*(1+rvanilla)^0.5)/A11stdlife))</f>
        <v>n/a</v>
      </c>
      <c r="N211" s="155" t="str">
        <f>IF(A11stdlife="n/a","n/a",IF(N$3&gt;(A11stdlife+$E211),(Input!$J$221*(1+rvanilla)^0.5)-SUM($J211:M211),(Input!$J$221*(1+rvanilla)^0.5)/A11stdlife))</f>
        <v>n/a</v>
      </c>
      <c r="O211" s="155" t="str">
        <f>IF(A11stdlife="n/a","n/a",IF(O$3&gt;(A11stdlife+$E211),(Input!$J$221*(1+rvanilla)^0.5)-SUM($J211:N211),(Input!$J$221*(1+rvanilla)^0.5)/A11stdlife))</f>
        <v>n/a</v>
      </c>
      <c r="P211" s="155" t="str">
        <f>IF(A11stdlife="n/a","n/a",IF(P$3&gt;(A11stdlife+$E211),(Input!$J$221*(1+rvanilla)^0.5)-SUM($J211:O211),(Input!$J$221*(1+rvanilla)^0.5)/A11stdlife))</f>
        <v>n/a</v>
      </c>
      <c r="Q211" s="155" t="str">
        <f>IF(A11stdlife="n/a","n/a",IF(Q$3&gt;(A11stdlife+$E211),(Input!$J$221*(1+rvanilla)^0.5)-SUM($J211:P211),(Input!$J$221*(1+rvanilla)^0.5)/A11stdlife))</f>
        <v>n/a</v>
      </c>
      <c r="R211" s="155" t="str">
        <f>IF(A11stdlife="n/a","n/a",IF(R$3&gt;(A11stdlife+$E211),(Input!$J$221*(1+rvanilla)^0.5)-SUM($J211:Q211),(Input!$J$221*(1+rvanilla)^0.5)/A11stdlife))</f>
        <v>n/a</v>
      </c>
      <c r="S211" s="155" t="str">
        <f>IF(A11stdlife="n/a","n/a",IF(S$3&gt;(A11stdlife+$E211),(Input!$J$221*(1+rvanilla)^0.5)-SUM($J211:R211),(Input!$J$221*(1+rvanilla)^0.5)/A11stdlife))</f>
        <v>n/a</v>
      </c>
      <c r="T211" s="155" t="str">
        <f>IF(A11stdlife="n/a","n/a",IF(T$3&gt;(A11stdlife+$E211),(Input!$J$221*(1+rvanilla)^0.5)-SUM($J211:S211),(Input!$J$221*(1+rvanilla)^0.5)/A11stdlife))</f>
        <v>n/a</v>
      </c>
      <c r="U211" s="155" t="str">
        <f>IF(A11stdlife="n/a","n/a",IF(U$3&gt;(A11stdlife+$E211),(Input!$J$221*(1+rvanilla)^0.5)-SUM($J211:T211),(Input!$J$221*(1+rvanilla)^0.5)/A11stdlife))</f>
        <v>n/a</v>
      </c>
      <c r="V211" s="155" t="str">
        <f>IF(A11stdlife="n/a","n/a",IF(V$3&gt;(A11stdlife+$E211),(Input!$J$221*(1+rvanilla)^0.5)-SUM($J211:U211),(Input!$J$221*(1+rvanilla)^0.5)/A11stdlife))</f>
        <v>n/a</v>
      </c>
      <c r="W211" s="155" t="str">
        <f>IF(A11stdlife="n/a","n/a",IF(W$3&gt;(A11stdlife+$E211),(Input!$J$221*(1+rvanilla)^0.5)-SUM($J211:V211),(Input!$J$221*(1+rvanilla)^0.5)/A11stdlife))</f>
        <v>n/a</v>
      </c>
      <c r="X211" s="155" t="str">
        <f>IF(A11stdlife="n/a","n/a",IF(X$3&gt;(A11stdlife+$E211),(Input!$J$221*(1+rvanilla)^0.5)-SUM($J211:W211),(Input!$J$221*(1+rvanilla)^0.5)/A11stdlife))</f>
        <v>n/a</v>
      </c>
      <c r="Y211" s="155" t="str">
        <f>IF(A11stdlife="n/a","n/a",IF(Y$3&gt;(A11stdlife+$E211),(Input!$J$221*(1+rvanilla)^0.5)-SUM($J211:X211),(Input!$J$221*(1+rvanilla)^0.5)/A11stdlife))</f>
        <v>n/a</v>
      </c>
      <c r="Z211" s="155" t="str">
        <f>IF(A11stdlife="n/a","n/a",IF(Z$3&gt;(A11stdlife+$E211),(Input!$J$221*(1+rvanilla)^0.5)-SUM($J211:Y211),(Input!$J$221*(1+rvanilla)^0.5)/A11stdlife))</f>
        <v>n/a</v>
      </c>
      <c r="AA211" s="155" t="str">
        <f>IF(A11stdlife="n/a","n/a",IF(AA$3&gt;(A11stdlife+$E211),(Input!$J$221*(1+rvanilla)^0.5)-SUM($J211:Z211),(Input!$J$221*(1+rvanilla)^0.5)/A11stdlife))</f>
        <v>n/a</v>
      </c>
      <c r="AB211" s="155" t="str">
        <f>IF(A11stdlife="n/a","n/a",IF(AB$3&gt;(A11stdlife+$E211),(Input!$J$221*(1+rvanilla)^0.5)-SUM($J211:AA211),(Input!$J$221*(1+rvanilla)^0.5)/A11stdlife))</f>
        <v>n/a</v>
      </c>
      <c r="AC211" s="155" t="str">
        <f>IF(A11stdlife="n/a","n/a",IF(AC$3&gt;(A11stdlife+$E211),(Input!$J$221*(1+rvanilla)^0.5)-SUM($J211:AB211),(Input!$J$221*(1+rvanilla)^0.5)/A11stdlife))</f>
        <v>n/a</v>
      </c>
      <c r="AD211" s="155" t="str">
        <f>IF(A11stdlife="n/a","n/a",IF(AD$3&gt;(A11stdlife+$E211),(Input!$J$221*(1+rvanilla)^0.5)-SUM($J211:AC211),(Input!$J$221*(1+rvanilla)^0.5)/A11stdlife))</f>
        <v>n/a</v>
      </c>
      <c r="AE211" s="155" t="str">
        <f>IF(A11stdlife="n/a","n/a",IF(AE$3&gt;(A11stdlife+$E211),(Input!$J$221*(1+rvanilla)^0.5)-SUM($J211:AD211),(Input!$J$221*(1+rvanilla)^0.5)/A11stdlife))</f>
        <v>n/a</v>
      </c>
      <c r="AF211" s="155" t="str">
        <f>IF(A11stdlife="n/a","n/a",IF(AF$3&gt;(A11stdlife+$E211),(Input!$J$221*(1+rvanilla)^0.5)-SUM($J211:AE211),(Input!$J$221*(1+rvanilla)^0.5)/A11stdlife))</f>
        <v>n/a</v>
      </c>
      <c r="AG211" s="155" t="str">
        <f>IF(A11stdlife="n/a","n/a",IF(AG$3&gt;(A11stdlife+$E211),(Input!$J$221*(1+rvanilla)^0.5)-SUM($J211:AF211),(Input!$J$221*(1+rvanilla)^0.5)/A11stdlife))</f>
        <v>n/a</v>
      </c>
      <c r="AH211" s="155" t="str">
        <f>IF(A11stdlife="n/a","n/a",IF(AH$3&gt;(A11stdlife+$E211),(Input!$J$221*(1+rvanilla)^0.5)-SUM($J211:AG211),(Input!$J$221*(1+rvanilla)^0.5)/A11stdlife))</f>
        <v>n/a</v>
      </c>
      <c r="AI211" s="155" t="str">
        <f>IF(A11stdlife="n/a","n/a",IF(AI$3&gt;(A11stdlife+$E211),(Input!$J$221*(1+rvanilla)^0.5)-SUM($J211:AH211),(Input!$J$221*(1+rvanilla)^0.5)/A11stdlife))</f>
        <v>n/a</v>
      </c>
      <c r="AJ211" s="155" t="str">
        <f>IF(A11stdlife="n/a","n/a",IF(AJ$3&gt;(A11stdlife+$E211),(Input!$J$221*(1+rvanilla)^0.5)-SUM($J211:AI211),(Input!$J$221*(1+rvanilla)^0.5)/A11stdlife))</f>
        <v>n/a</v>
      </c>
      <c r="AK211" s="155" t="str">
        <f>IF(A11stdlife="n/a","n/a",IF(AK$3&gt;(A11stdlife+$E211),(Input!$J$221*(1+rvanilla)^0.5)-SUM($J211:AJ211),(Input!$J$221*(1+rvanilla)^0.5)/A11stdlife))</f>
        <v>n/a</v>
      </c>
      <c r="AL211" s="155" t="str">
        <f>IF(A11stdlife="n/a","n/a",IF(AL$3&gt;(A11stdlife+$E211),(Input!$J$221*(1+rvanilla)^0.5)-SUM($J211:AK211),(Input!$J$221*(1+rvanilla)^0.5)/A11stdlife))</f>
        <v>n/a</v>
      </c>
      <c r="AM211" s="155" t="str">
        <f>IF(A11stdlife="n/a","n/a",IF(AM$3&gt;(A11stdlife+$E211),(Input!$J$221*(1+rvanilla)^0.5)-SUM($J211:AL211),(Input!$J$221*(1+rvanilla)^0.5)/A11stdlife))</f>
        <v>n/a</v>
      </c>
      <c r="AN211" s="155" t="str">
        <f>IF(A11stdlife="n/a","n/a",IF(AN$3&gt;(A11stdlife+$E211),(Input!$J$221*(1+rvanilla)^0.5)-SUM($J211:AM211),(Input!$J$221*(1+rvanilla)^0.5)/A11stdlife))</f>
        <v>n/a</v>
      </c>
      <c r="AO211" s="155" t="str">
        <f>IF(A11stdlife="n/a","n/a",IF(AO$3&gt;(A11stdlife+$E211),(Input!$J$221*(1+rvanilla)^0.5)-SUM($J211:AN211),(Input!$J$221*(1+rvanilla)^0.5)/A11stdlife))</f>
        <v>n/a</v>
      </c>
      <c r="AP211" s="155" t="str">
        <f>IF(A11stdlife="n/a","n/a",IF(AP$3&gt;(A11stdlife+$E211),(Input!$J$221*(1+rvanilla)^0.5)-SUM($J211:AO211),(Input!$J$221*(1+rvanilla)^0.5)/A11stdlife))</f>
        <v>n/a</v>
      </c>
      <c r="AQ211" s="155" t="str">
        <f>IF(A11stdlife="n/a","n/a",IF(AQ$3&gt;(A11stdlife+$E211),(Input!$J$221*(1+rvanilla)^0.5)-SUM($J211:AP211),(Input!$J$221*(1+rvanilla)^0.5)/A11stdlife))</f>
        <v>n/a</v>
      </c>
      <c r="AR211" s="155" t="str">
        <f>IF(A11stdlife="n/a","n/a",IF(AR$3&gt;(A11stdlife+$E211),(Input!$J$221*(1+rvanilla)^0.5)-SUM($J211:AQ211),(Input!$J$221*(1+rvanilla)^0.5)/A11stdlife))</f>
        <v>n/a</v>
      </c>
      <c r="AS211" s="155" t="str">
        <f>IF(A11stdlife="n/a","n/a",IF(AS$3&gt;(A11stdlife+$E211),(Input!$J$221*(1+rvanilla)^0.5)-SUM($J211:AR211),(Input!$J$221*(1+rvanilla)^0.5)/A11stdlife))</f>
        <v>n/a</v>
      </c>
      <c r="AT211" s="155" t="str">
        <f>IF(A11stdlife="n/a","n/a",IF(AT$3&gt;(A11stdlife+$E211),(Input!$J$221*(1+rvanilla)^0.5)-SUM($J211:AS211),(Input!$J$221*(1+rvanilla)^0.5)/A11stdlife))</f>
        <v>n/a</v>
      </c>
      <c r="AU211" s="155" t="str">
        <f>IF(A11stdlife="n/a","n/a",IF(AU$3&gt;(A11stdlife+$E211),(Input!$J$221*(1+rvanilla)^0.5)-SUM($J211:AT211),(Input!$J$221*(1+rvanilla)^0.5)/A11stdlife))</f>
        <v>n/a</v>
      </c>
      <c r="AV211" s="155" t="str">
        <f>IF(A11stdlife="n/a","n/a",IF(AV$3&gt;(A11stdlife+$E211),(Input!$J$221*(1+rvanilla)^0.5)-SUM($J211:AU211),(Input!$J$221*(1+rvanilla)^0.5)/A11stdlife))</f>
        <v>n/a</v>
      </c>
      <c r="AW211" s="155" t="str">
        <f>IF(A11stdlife="n/a","n/a",IF(AW$3&gt;(A11stdlife+$E211),(Input!$J$221*(1+rvanilla)^0.5)-SUM($J211:AV211),(Input!$J$221*(1+rvanilla)^0.5)/A11stdlife))</f>
        <v>n/a</v>
      </c>
      <c r="AX211" s="155" t="str">
        <f>IF(A11stdlife="n/a","n/a",IF(AX$3&gt;(A11stdlife+$E211),(Input!$J$221*(1+rvanilla)^0.5)-SUM($J211:AW211),(Input!$J$221*(1+rvanilla)^0.5)/A11stdlife))</f>
        <v>n/a</v>
      </c>
      <c r="AY211" s="155" t="str">
        <f>IF(A11stdlife="n/a","n/a",IF(AY$3&gt;(A11stdlife+$E211),(Input!$J$221*(1+rvanilla)^0.5)-SUM($J211:AX211),(Input!$J$221*(1+rvanilla)^0.5)/A11stdlife))</f>
        <v>n/a</v>
      </c>
      <c r="AZ211" s="155" t="str">
        <f>IF(A11stdlife="n/a","n/a",IF(AZ$3&gt;(A11stdlife+$E211),(Input!$J$221*(1+rvanilla)^0.5)-SUM($J211:AY211),(Input!$J$221*(1+rvanilla)^0.5)/A11stdlife))</f>
        <v>n/a</v>
      </c>
      <c r="BA211" s="155" t="str">
        <f>IF(A11stdlife="n/a","n/a",IF(BA$3&gt;(A11stdlife+$E211),(Input!$J$221*(1+rvanilla)^0.5)-SUM($J211:AZ211),(Input!$J$221*(1+rvanilla)^0.5)/A11stdlife))</f>
        <v>n/a</v>
      </c>
      <c r="BB211" s="155" t="str">
        <f>IF(A11stdlife="n/a","n/a",IF(BB$3&gt;(A11stdlife+$E211),(Input!$J$221*(1+rvanilla)^0.5)-SUM($J211:BA211),(Input!$J$221*(1+rvanilla)^0.5)/A11stdlife))</f>
        <v>n/a</v>
      </c>
      <c r="BC211" s="155" t="str">
        <f>IF(A11stdlife="n/a","n/a",IF(BC$3&gt;(A11stdlife+$E211),(Input!$J$221*(1+rvanilla)^0.5)-SUM($J211:BB211),(Input!$J$221*(1+rvanilla)^0.5)/A11stdlife))</f>
        <v>n/a</v>
      </c>
      <c r="BD211" s="155" t="str">
        <f>IF(A11stdlife="n/a","n/a",IF(BD$3&gt;(A11stdlife+$E211),(Input!$J$221*(1+rvanilla)^0.5)-SUM($J211:BC211),(Input!$J$221*(1+rvanilla)^0.5)/A11stdlife))</f>
        <v>n/a</v>
      </c>
      <c r="BE211" s="155" t="str">
        <f>IF(A11stdlife="n/a","n/a",IF(BE$3&gt;(A11stdlife+$E211),(Input!$J$221*(1+rvanilla)^0.5)-SUM($J211:BD211),(Input!$J$221*(1+rvanilla)^0.5)/A11stdlife))</f>
        <v>n/a</v>
      </c>
      <c r="BF211" s="155" t="str">
        <f>IF(A11stdlife="n/a","n/a",IF(BF$3&gt;(A11stdlife+$E211),(Input!$J$221*(1+rvanilla)^0.5)-SUM($J211:BE211),(Input!$J$221*(1+rvanilla)^0.5)/A11stdlife))</f>
        <v>n/a</v>
      </c>
      <c r="BG211" s="155" t="str">
        <f>IF(A11stdlife="n/a","n/a",IF(BG$3&gt;(A11stdlife+$E211),(Input!$J$221*(1+rvanilla)^0.5)-SUM($J211:BF211),(Input!$J$221*(1+rvanilla)^0.5)/A11stdlife))</f>
        <v>n/a</v>
      </c>
      <c r="BH211" s="155" t="str">
        <f>IF(A11stdlife="n/a","n/a",IF(BH$3&gt;(A11stdlife+$E211),(Input!$J$221*(1+rvanilla)^0.5)-SUM($J211:BG211),(Input!$J$221*(1+rvanilla)^0.5)/A11stdlife))</f>
        <v>n/a</v>
      </c>
      <c r="BI211" s="155" t="str">
        <f>IF(A11stdlife="n/a","n/a",IF(BI$3&gt;(A11stdlife+$E211),(Input!$J$221*(1+rvanilla)^0.5)-SUM($J211:BH211),(Input!$J$221*(1+rvanilla)^0.5)/A11stdlife))</f>
        <v>n/a</v>
      </c>
      <c r="BJ211" s="14"/>
      <c r="BK211" s="14"/>
      <c r="BL211" s="14"/>
      <c r="BM211" s="14"/>
      <c r="BN211" s="14"/>
      <c r="BO211" s="14"/>
      <c r="BP211" s="14"/>
      <c r="BQ211" s="14"/>
      <c r="BR211" s="14"/>
      <c r="BS211" s="14"/>
      <c r="BT211" s="14"/>
      <c r="BU211" s="14"/>
      <c r="BV211" s="14"/>
      <c r="BW211" s="14"/>
      <c r="BX211" s="14"/>
      <c r="BY211" s="14"/>
      <c r="BZ211" s="14"/>
      <c r="CA211" s="410"/>
      <c r="CB211" s="410"/>
      <c r="CC211" s="410"/>
      <c r="CD211" s="410"/>
      <c r="CE211" s="410"/>
      <c r="CF211" s="410"/>
      <c r="CG211" s="410"/>
      <c r="CH211" s="410"/>
      <c r="CI211" s="410"/>
      <c r="CJ211" s="410"/>
      <c r="CK211" s="410"/>
      <c r="CL211" s="410"/>
      <c r="CM211" s="410"/>
      <c r="CN211" s="410"/>
      <c r="CO211" s="410"/>
      <c r="CP211" s="410"/>
      <c r="CQ211" s="410"/>
      <c r="CR211" s="410"/>
      <c r="CS211" s="410"/>
      <c r="CT211" s="410"/>
      <c r="CU211" s="410"/>
      <c r="CV211" s="410"/>
      <c r="CW211" s="410"/>
      <c r="CX211" s="410"/>
      <c r="CY211" s="410"/>
      <c r="CZ211" s="410"/>
      <c r="DA211" s="410"/>
      <c r="DB211" s="410"/>
      <c r="DC211" s="410"/>
      <c r="DD211" s="410"/>
      <c r="DE211" s="410"/>
      <c r="DF211" s="410"/>
      <c r="DG211" s="410"/>
      <c r="DH211" s="410"/>
      <c r="DI211" s="410"/>
      <c r="DJ211" s="410"/>
      <c r="DK211" s="410"/>
      <c r="DL211" s="410"/>
      <c r="DM211" s="410"/>
      <c r="DN211" s="410"/>
      <c r="DO211" s="410"/>
      <c r="DP211" s="410"/>
      <c r="DQ211" s="410"/>
      <c r="DR211" s="410"/>
      <c r="DS211" s="410"/>
      <c r="DT211" s="410"/>
      <c r="DU211" s="410"/>
      <c r="DV211" s="410"/>
      <c r="DW211" s="410"/>
      <c r="DX211" s="410"/>
      <c r="DY211" s="410"/>
      <c r="DZ211" s="410"/>
      <c r="EA211" s="410"/>
      <c r="EB211" s="410"/>
      <c r="EC211" s="410"/>
      <c r="ED211" s="410"/>
      <c r="EE211" s="410"/>
      <c r="EF211" s="410"/>
      <c r="EG211" s="410"/>
      <c r="EH211" s="410"/>
      <c r="EI211" s="410"/>
      <c r="EJ211" s="410"/>
      <c r="EK211" s="410"/>
      <c r="EL211" s="410"/>
      <c r="EM211" s="410"/>
      <c r="EN211" s="410"/>
      <c r="EO211" s="410"/>
      <c r="EP211" s="410"/>
      <c r="EQ211" s="410"/>
      <c r="ER211" s="410"/>
      <c r="ES211" s="410"/>
      <c r="ET211" s="410"/>
      <c r="EU211" s="410"/>
      <c r="EV211" s="410"/>
      <c r="EW211" s="410"/>
      <c r="EX211" s="410"/>
      <c r="EY211" s="410"/>
      <c r="EZ211" s="410"/>
      <c r="FA211" s="410"/>
      <c r="FB211" s="410"/>
      <c r="FC211" s="410"/>
      <c r="FD211" s="410"/>
      <c r="FE211" s="410"/>
      <c r="FF211" s="410"/>
      <c r="FG211" s="410"/>
      <c r="FH211" s="410"/>
      <c r="FI211" s="410"/>
      <c r="FJ211" s="410"/>
      <c r="FK211" s="410"/>
      <c r="FL211" s="410"/>
      <c r="FM211" s="410"/>
      <c r="FN211" s="410"/>
      <c r="FO211" s="410"/>
      <c r="FP211" s="410"/>
      <c r="FQ211" s="410"/>
      <c r="FR211" s="410"/>
      <c r="FS211" s="410"/>
      <c r="FT211" s="410"/>
      <c r="FU211" s="410"/>
      <c r="FV211" s="410"/>
      <c r="FW211" s="410"/>
      <c r="FX211" s="410"/>
      <c r="FY211" s="410"/>
      <c r="FZ211" s="410"/>
      <c r="GA211" s="410"/>
      <c r="GB211" s="410"/>
      <c r="GC211" s="410"/>
      <c r="GD211" s="410"/>
      <c r="GE211" s="410"/>
      <c r="GF211" s="410"/>
      <c r="GG211" s="410"/>
      <c r="GH211" s="410"/>
      <c r="GI211" s="410"/>
      <c r="GJ211" s="410"/>
      <c r="GK211" s="410"/>
      <c r="GL211" s="410"/>
      <c r="GM211" s="410"/>
      <c r="GN211" s="410"/>
      <c r="GO211" s="410"/>
      <c r="GP211" s="410"/>
      <c r="GQ211" s="410"/>
      <c r="GR211" s="410"/>
      <c r="GS211" s="410"/>
      <c r="GT211" s="410"/>
      <c r="GU211" s="410"/>
      <c r="GV211" s="410"/>
      <c r="GW211" s="410"/>
      <c r="GX211" s="410"/>
      <c r="GY211" s="410"/>
      <c r="GZ211" s="410"/>
      <c r="HA211" s="410"/>
      <c r="HB211" s="410"/>
      <c r="HC211" s="410"/>
      <c r="HD211" s="410"/>
      <c r="HE211" s="410"/>
      <c r="HF211" s="410"/>
      <c r="HG211" s="410"/>
      <c r="HH211" s="410"/>
      <c r="HI211" s="410"/>
      <c r="HJ211" s="410"/>
      <c r="HK211" s="410"/>
      <c r="HL211" s="410"/>
      <c r="HM211" s="410"/>
      <c r="HN211" s="410"/>
      <c r="HO211" s="410"/>
      <c r="HP211" s="410"/>
      <c r="HQ211" s="410"/>
      <c r="HR211" s="410"/>
      <c r="HS211" s="410"/>
      <c r="HT211" s="410"/>
      <c r="HU211" s="410"/>
      <c r="HV211" s="410"/>
      <c r="HW211" s="410"/>
      <c r="HX211" s="410"/>
      <c r="HY211" s="410"/>
      <c r="HZ211" s="410"/>
      <c r="IA211" s="410"/>
      <c r="IB211" s="410"/>
      <c r="IC211" s="410"/>
      <c r="ID211" s="410"/>
      <c r="IE211" s="410"/>
      <c r="IF211" s="410"/>
      <c r="IG211" s="410"/>
      <c r="IH211" s="410"/>
      <c r="II211" s="410"/>
      <c r="IJ211" s="410"/>
      <c r="IK211" s="410"/>
      <c r="IL211" s="410"/>
      <c r="IM211" s="410"/>
      <c r="IN211" s="410"/>
      <c r="IO211" s="410"/>
      <c r="IP211" s="410"/>
      <c r="IQ211" s="410"/>
      <c r="IR211" s="410"/>
      <c r="IS211" s="410"/>
      <c r="IT211" s="410"/>
      <c r="IU211" s="410"/>
      <c r="IV211" s="410"/>
    </row>
    <row r="212" spans="1:256" s="2" customFormat="1" ht="12.75" hidden="1" customHeight="1" outlineLevel="2">
      <c r="A212" s="14"/>
      <c r="B212" s="14"/>
      <c r="C212" s="27"/>
      <c r="D212" s="413"/>
      <c r="E212" s="261">
        <v>5</v>
      </c>
      <c r="F212" s="372"/>
      <c r="G212" s="269"/>
      <c r="H212" s="271"/>
      <c r="I212" s="271"/>
      <c r="J212" s="271"/>
      <c r="K212" s="270"/>
      <c r="L212" s="155" t="str">
        <f>IF(A11stdlife="n/a","n/a",IF(L$3&gt;(A11stdlife+$E212),(Input!$K$221*(1+rvanilla)^0.5)-SUM($K212:K212),(Input!$K$221*(1+rvanilla)^0.5)/A11stdlife))</f>
        <v>n/a</v>
      </c>
      <c r="M212" s="155" t="str">
        <f>IF(A11stdlife="n/a","n/a",IF(M$3&gt;(A11stdlife+$E212),(Input!$K$221*(1+rvanilla)^0.5)-SUM($K212:L212),(Input!$K$221*(1+rvanilla)^0.5)/A11stdlife))</f>
        <v>n/a</v>
      </c>
      <c r="N212" s="155" t="str">
        <f>IF(A11stdlife="n/a","n/a",IF(N$3&gt;(A11stdlife+$E212),(Input!$K$221*(1+rvanilla)^0.5)-SUM($K212:M212),(Input!$K$221*(1+rvanilla)^0.5)/A11stdlife))</f>
        <v>n/a</v>
      </c>
      <c r="O212" s="155" t="str">
        <f>IF(A11stdlife="n/a","n/a",IF(O$3&gt;(A11stdlife+$E212),(Input!$K$221*(1+rvanilla)^0.5)-SUM($K212:N212),(Input!$K$221*(1+rvanilla)^0.5)/A11stdlife))</f>
        <v>n/a</v>
      </c>
      <c r="P212" s="155" t="str">
        <f>IF(A11stdlife="n/a","n/a",IF(P$3&gt;(A11stdlife+$E212),(Input!$K$221*(1+rvanilla)^0.5)-SUM($K212:O212),(Input!$K$221*(1+rvanilla)^0.5)/A11stdlife))</f>
        <v>n/a</v>
      </c>
      <c r="Q212" s="155" t="str">
        <f>IF(A11stdlife="n/a","n/a",IF(Q$3&gt;(A11stdlife+$E212),(Input!$K$221*(1+rvanilla)^0.5)-SUM($K212:P212),(Input!$K$221*(1+rvanilla)^0.5)/A11stdlife))</f>
        <v>n/a</v>
      </c>
      <c r="R212" s="155" t="str">
        <f>IF(A11stdlife="n/a","n/a",IF(R$3&gt;(A11stdlife+$E212),(Input!$K$221*(1+rvanilla)^0.5)-SUM($K212:Q212),(Input!$K$221*(1+rvanilla)^0.5)/A11stdlife))</f>
        <v>n/a</v>
      </c>
      <c r="S212" s="155" t="str">
        <f>IF(A11stdlife="n/a","n/a",IF(S$3&gt;(A11stdlife+$E212),(Input!$K$221*(1+rvanilla)^0.5)-SUM($K212:R212),(Input!$K$221*(1+rvanilla)^0.5)/A11stdlife))</f>
        <v>n/a</v>
      </c>
      <c r="T212" s="155" t="str">
        <f>IF(A11stdlife="n/a","n/a",IF(T$3&gt;(A11stdlife+$E212),(Input!$K$221*(1+rvanilla)^0.5)-SUM($K212:S212),(Input!$K$221*(1+rvanilla)^0.5)/A11stdlife))</f>
        <v>n/a</v>
      </c>
      <c r="U212" s="155" t="str">
        <f>IF(A11stdlife="n/a","n/a",IF(U$3&gt;(A11stdlife+$E212),(Input!$K$221*(1+rvanilla)^0.5)-SUM($K212:T212),(Input!$K$221*(1+rvanilla)^0.5)/A11stdlife))</f>
        <v>n/a</v>
      </c>
      <c r="V212" s="155" t="str">
        <f>IF(A11stdlife="n/a","n/a",IF(V$3&gt;(A11stdlife+$E212),(Input!$K$221*(1+rvanilla)^0.5)-SUM($K212:U212),(Input!$K$221*(1+rvanilla)^0.5)/A11stdlife))</f>
        <v>n/a</v>
      </c>
      <c r="W212" s="155" t="str">
        <f>IF(A11stdlife="n/a","n/a",IF(W$3&gt;(A11stdlife+$E212),(Input!$K$221*(1+rvanilla)^0.5)-SUM($K212:V212),(Input!$K$221*(1+rvanilla)^0.5)/A11stdlife))</f>
        <v>n/a</v>
      </c>
      <c r="X212" s="155" t="str">
        <f>IF(A11stdlife="n/a","n/a",IF(X$3&gt;(A11stdlife+$E212),(Input!$K$221*(1+rvanilla)^0.5)-SUM($K212:W212),(Input!$K$221*(1+rvanilla)^0.5)/A11stdlife))</f>
        <v>n/a</v>
      </c>
      <c r="Y212" s="155" t="str">
        <f>IF(A11stdlife="n/a","n/a",IF(Y$3&gt;(A11stdlife+$E212),(Input!$K$221*(1+rvanilla)^0.5)-SUM($K212:X212),(Input!$K$221*(1+rvanilla)^0.5)/A11stdlife))</f>
        <v>n/a</v>
      </c>
      <c r="Z212" s="155" t="str">
        <f>IF(A11stdlife="n/a","n/a",IF(Z$3&gt;(A11stdlife+$E212),(Input!$K$221*(1+rvanilla)^0.5)-SUM($K212:Y212),(Input!$K$221*(1+rvanilla)^0.5)/A11stdlife))</f>
        <v>n/a</v>
      </c>
      <c r="AA212" s="155" t="str">
        <f>IF(A11stdlife="n/a","n/a",IF(AA$3&gt;(A11stdlife+$E212),(Input!$K$221*(1+rvanilla)^0.5)-SUM($K212:Z212),(Input!$K$221*(1+rvanilla)^0.5)/A11stdlife))</f>
        <v>n/a</v>
      </c>
      <c r="AB212" s="155" t="str">
        <f>IF(A11stdlife="n/a","n/a",IF(AB$3&gt;(A11stdlife+$E212),(Input!$K$221*(1+rvanilla)^0.5)-SUM($K212:AA212),(Input!$K$221*(1+rvanilla)^0.5)/A11stdlife))</f>
        <v>n/a</v>
      </c>
      <c r="AC212" s="155" t="str">
        <f>IF(A11stdlife="n/a","n/a",IF(AC$3&gt;(A11stdlife+$E212),(Input!$K$221*(1+rvanilla)^0.5)-SUM($K212:AB212),(Input!$K$221*(1+rvanilla)^0.5)/A11stdlife))</f>
        <v>n/a</v>
      </c>
      <c r="AD212" s="155" t="str">
        <f>IF(A11stdlife="n/a","n/a",IF(AD$3&gt;(A11stdlife+$E212),(Input!$K$221*(1+rvanilla)^0.5)-SUM($K212:AC212),(Input!$K$221*(1+rvanilla)^0.5)/A11stdlife))</f>
        <v>n/a</v>
      </c>
      <c r="AE212" s="155" t="str">
        <f>IF(A11stdlife="n/a","n/a",IF(AE$3&gt;(A11stdlife+$E212),(Input!$K$221*(1+rvanilla)^0.5)-SUM($K212:AD212),(Input!$K$221*(1+rvanilla)^0.5)/A11stdlife))</f>
        <v>n/a</v>
      </c>
      <c r="AF212" s="155" t="str">
        <f>IF(A11stdlife="n/a","n/a",IF(AF$3&gt;(A11stdlife+$E212),(Input!$K$221*(1+rvanilla)^0.5)-SUM($K212:AE212),(Input!$K$221*(1+rvanilla)^0.5)/A11stdlife))</f>
        <v>n/a</v>
      </c>
      <c r="AG212" s="155" t="str">
        <f>IF(A11stdlife="n/a","n/a",IF(AG$3&gt;(A11stdlife+$E212),(Input!$K$221*(1+rvanilla)^0.5)-SUM($K212:AF212),(Input!$K$221*(1+rvanilla)^0.5)/A11stdlife))</f>
        <v>n/a</v>
      </c>
      <c r="AH212" s="155" t="str">
        <f>IF(A11stdlife="n/a","n/a",IF(AH$3&gt;(A11stdlife+$E212),(Input!$K$221*(1+rvanilla)^0.5)-SUM($K212:AG212),(Input!$K$221*(1+rvanilla)^0.5)/A11stdlife))</f>
        <v>n/a</v>
      </c>
      <c r="AI212" s="155" t="str">
        <f>IF(A11stdlife="n/a","n/a",IF(AI$3&gt;(A11stdlife+$E212),(Input!$K$221*(1+rvanilla)^0.5)-SUM($K212:AH212),(Input!$K$221*(1+rvanilla)^0.5)/A11stdlife))</f>
        <v>n/a</v>
      </c>
      <c r="AJ212" s="155" t="str">
        <f>IF(A11stdlife="n/a","n/a",IF(AJ$3&gt;(A11stdlife+$E212),(Input!$K$221*(1+rvanilla)^0.5)-SUM($K212:AI212),(Input!$K$221*(1+rvanilla)^0.5)/A11stdlife))</f>
        <v>n/a</v>
      </c>
      <c r="AK212" s="155" t="str">
        <f>IF(A11stdlife="n/a","n/a",IF(AK$3&gt;(A11stdlife+$E212),(Input!$K$221*(1+rvanilla)^0.5)-SUM($K212:AJ212),(Input!$K$221*(1+rvanilla)^0.5)/A11stdlife))</f>
        <v>n/a</v>
      </c>
      <c r="AL212" s="155" t="str">
        <f>IF(A11stdlife="n/a","n/a",IF(AL$3&gt;(A11stdlife+$E212),(Input!$K$221*(1+rvanilla)^0.5)-SUM($K212:AK212),(Input!$K$221*(1+rvanilla)^0.5)/A11stdlife))</f>
        <v>n/a</v>
      </c>
      <c r="AM212" s="155" t="str">
        <f>IF(A11stdlife="n/a","n/a",IF(AM$3&gt;(A11stdlife+$E212),(Input!$K$221*(1+rvanilla)^0.5)-SUM($K212:AL212),(Input!$K$221*(1+rvanilla)^0.5)/A11stdlife))</f>
        <v>n/a</v>
      </c>
      <c r="AN212" s="155" t="str">
        <f>IF(A11stdlife="n/a","n/a",IF(AN$3&gt;(A11stdlife+$E212),(Input!$K$221*(1+rvanilla)^0.5)-SUM($K212:AM212),(Input!$K$221*(1+rvanilla)^0.5)/A11stdlife))</f>
        <v>n/a</v>
      </c>
      <c r="AO212" s="155" t="str">
        <f>IF(A11stdlife="n/a","n/a",IF(AO$3&gt;(A11stdlife+$E212),(Input!$K$221*(1+rvanilla)^0.5)-SUM($K212:AN212),(Input!$K$221*(1+rvanilla)^0.5)/A11stdlife))</f>
        <v>n/a</v>
      </c>
      <c r="AP212" s="155" t="str">
        <f>IF(A11stdlife="n/a","n/a",IF(AP$3&gt;(A11stdlife+$E212),(Input!$K$221*(1+rvanilla)^0.5)-SUM($K212:AO212),(Input!$K$221*(1+rvanilla)^0.5)/A11stdlife))</f>
        <v>n/a</v>
      </c>
      <c r="AQ212" s="155" t="str">
        <f>IF(A11stdlife="n/a","n/a",IF(AQ$3&gt;(A11stdlife+$E212),(Input!$K$221*(1+rvanilla)^0.5)-SUM($K212:AP212),(Input!$K$221*(1+rvanilla)^0.5)/A11stdlife))</f>
        <v>n/a</v>
      </c>
      <c r="AR212" s="155" t="str">
        <f>IF(A11stdlife="n/a","n/a",IF(AR$3&gt;(A11stdlife+$E212),(Input!$K$221*(1+rvanilla)^0.5)-SUM($K212:AQ212),(Input!$K$221*(1+rvanilla)^0.5)/A11stdlife))</f>
        <v>n/a</v>
      </c>
      <c r="AS212" s="155" t="str">
        <f>IF(A11stdlife="n/a","n/a",IF(AS$3&gt;(A11stdlife+$E212),(Input!$K$221*(1+rvanilla)^0.5)-SUM($K212:AR212),(Input!$K$221*(1+rvanilla)^0.5)/A11stdlife))</f>
        <v>n/a</v>
      </c>
      <c r="AT212" s="155" t="str">
        <f>IF(A11stdlife="n/a","n/a",IF(AT$3&gt;(A11stdlife+$E212),(Input!$K$221*(1+rvanilla)^0.5)-SUM($K212:AS212),(Input!$K$221*(1+rvanilla)^0.5)/A11stdlife))</f>
        <v>n/a</v>
      </c>
      <c r="AU212" s="155" t="str">
        <f>IF(A11stdlife="n/a","n/a",IF(AU$3&gt;(A11stdlife+$E212),(Input!$K$221*(1+rvanilla)^0.5)-SUM($K212:AT212),(Input!$K$221*(1+rvanilla)^0.5)/A11stdlife))</f>
        <v>n/a</v>
      </c>
      <c r="AV212" s="155" t="str">
        <f>IF(A11stdlife="n/a","n/a",IF(AV$3&gt;(A11stdlife+$E212),(Input!$K$221*(1+rvanilla)^0.5)-SUM($K212:AU212),(Input!$K$221*(1+rvanilla)^0.5)/A11stdlife))</f>
        <v>n/a</v>
      </c>
      <c r="AW212" s="155" t="str">
        <f>IF(A11stdlife="n/a","n/a",IF(AW$3&gt;(A11stdlife+$E212),(Input!$K$221*(1+rvanilla)^0.5)-SUM($K212:AV212),(Input!$K$221*(1+rvanilla)^0.5)/A11stdlife))</f>
        <v>n/a</v>
      </c>
      <c r="AX212" s="155" t="str">
        <f>IF(A11stdlife="n/a","n/a",IF(AX$3&gt;(A11stdlife+$E212),(Input!$K$221*(1+rvanilla)^0.5)-SUM($K212:AW212),(Input!$K$221*(1+rvanilla)^0.5)/A11stdlife))</f>
        <v>n/a</v>
      </c>
      <c r="AY212" s="155" t="str">
        <f>IF(A11stdlife="n/a","n/a",IF(AY$3&gt;(A11stdlife+$E212),(Input!$K$221*(1+rvanilla)^0.5)-SUM($K212:AX212),(Input!$K$221*(1+rvanilla)^0.5)/A11stdlife))</f>
        <v>n/a</v>
      </c>
      <c r="AZ212" s="155" t="str">
        <f>IF(A11stdlife="n/a","n/a",IF(AZ$3&gt;(A11stdlife+$E212),(Input!$K$221*(1+rvanilla)^0.5)-SUM($K212:AY212),(Input!$K$221*(1+rvanilla)^0.5)/A11stdlife))</f>
        <v>n/a</v>
      </c>
      <c r="BA212" s="155" t="str">
        <f>IF(A11stdlife="n/a","n/a",IF(BA$3&gt;(A11stdlife+$E212),(Input!$K$221*(1+rvanilla)^0.5)-SUM($K212:AZ212),(Input!$K$221*(1+rvanilla)^0.5)/A11stdlife))</f>
        <v>n/a</v>
      </c>
      <c r="BB212" s="155" t="str">
        <f>IF(A11stdlife="n/a","n/a",IF(BB$3&gt;(A11stdlife+$E212),(Input!$K$221*(1+rvanilla)^0.5)-SUM($K212:BA212),(Input!$K$221*(1+rvanilla)^0.5)/A11stdlife))</f>
        <v>n/a</v>
      </c>
      <c r="BC212" s="155" t="str">
        <f>IF(A11stdlife="n/a","n/a",IF(BC$3&gt;(A11stdlife+$E212),(Input!$K$221*(1+rvanilla)^0.5)-SUM($K212:BB212),(Input!$K$221*(1+rvanilla)^0.5)/A11stdlife))</f>
        <v>n/a</v>
      </c>
      <c r="BD212" s="155" t="str">
        <f>IF(A11stdlife="n/a","n/a",IF(BD$3&gt;(A11stdlife+$E212),(Input!$K$221*(1+rvanilla)^0.5)-SUM($K212:BC212),(Input!$K$221*(1+rvanilla)^0.5)/A11stdlife))</f>
        <v>n/a</v>
      </c>
      <c r="BE212" s="155" t="str">
        <f>IF(A11stdlife="n/a","n/a",IF(BE$3&gt;(A11stdlife+$E212),(Input!$K$221*(1+rvanilla)^0.5)-SUM($K212:BD212),(Input!$K$221*(1+rvanilla)^0.5)/A11stdlife))</f>
        <v>n/a</v>
      </c>
      <c r="BF212" s="155" t="str">
        <f>IF(A11stdlife="n/a","n/a",IF(BF$3&gt;(A11stdlife+$E212),(Input!$K$221*(1+rvanilla)^0.5)-SUM($K212:BE212),(Input!$K$221*(1+rvanilla)^0.5)/A11stdlife))</f>
        <v>n/a</v>
      </c>
      <c r="BG212" s="155" t="str">
        <f>IF(A11stdlife="n/a","n/a",IF(BG$3&gt;(A11stdlife+$E212),(Input!$K$221*(1+rvanilla)^0.5)-SUM($K212:BF212),(Input!$K$221*(1+rvanilla)^0.5)/A11stdlife))</f>
        <v>n/a</v>
      </c>
      <c r="BH212" s="155" t="str">
        <f>IF(A11stdlife="n/a","n/a",IF(BH$3&gt;(A11stdlife+$E212),(Input!$K$221*(1+rvanilla)^0.5)-SUM($K212:BG212),(Input!$K$221*(1+rvanilla)^0.5)/A11stdlife))</f>
        <v>n/a</v>
      </c>
      <c r="BI212" s="155" t="str">
        <f>IF(A11stdlife="n/a","n/a",IF(BI$3&gt;(A11stdlife+$E212),(Input!$K$221*(1+rvanilla)^0.5)-SUM($K212:BH212),(Input!$K$221*(1+rvanilla)^0.5)/A11stdlife))</f>
        <v>n/a</v>
      </c>
      <c r="BJ212" s="14"/>
      <c r="BK212" s="14"/>
      <c r="BL212" s="14"/>
      <c r="BM212" s="14"/>
      <c r="BN212" s="14"/>
      <c r="BO212" s="14"/>
      <c r="BP212" s="14"/>
      <c r="BQ212" s="14"/>
      <c r="BR212" s="14"/>
      <c r="BS212" s="14"/>
      <c r="BT212" s="14"/>
      <c r="BU212" s="14"/>
      <c r="BV212" s="14"/>
      <c r="BW212" s="14"/>
      <c r="BX212" s="14"/>
      <c r="BY212" s="14"/>
      <c r="BZ212" s="14"/>
      <c r="CA212" s="410"/>
      <c r="CB212" s="410"/>
      <c r="CC212" s="410"/>
      <c r="CD212" s="410"/>
      <c r="CE212" s="410"/>
      <c r="CF212" s="410"/>
      <c r="CG212" s="410"/>
      <c r="CH212" s="410"/>
      <c r="CI212" s="410"/>
      <c r="CJ212" s="410"/>
      <c r="CK212" s="410"/>
      <c r="CL212" s="410"/>
      <c r="CM212" s="410"/>
      <c r="CN212" s="410"/>
      <c r="CO212" s="410"/>
      <c r="CP212" s="410"/>
      <c r="CQ212" s="410"/>
      <c r="CR212" s="410"/>
      <c r="CS212" s="410"/>
      <c r="CT212" s="410"/>
      <c r="CU212" s="410"/>
      <c r="CV212" s="410"/>
      <c r="CW212" s="410"/>
      <c r="CX212" s="410"/>
      <c r="CY212" s="410"/>
      <c r="CZ212" s="410"/>
      <c r="DA212" s="410"/>
      <c r="DB212" s="410"/>
      <c r="DC212" s="410"/>
      <c r="DD212" s="410"/>
      <c r="DE212" s="410"/>
      <c r="DF212" s="410"/>
      <c r="DG212" s="410"/>
      <c r="DH212" s="410"/>
      <c r="DI212" s="410"/>
      <c r="DJ212" s="410"/>
      <c r="DK212" s="410"/>
      <c r="DL212" s="410"/>
      <c r="DM212" s="410"/>
      <c r="DN212" s="410"/>
      <c r="DO212" s="410"/>
      <c r="DP212" s="410"/>
      <c r="DQ212" s="410"/>
      <c r="DR212" s="410"/>
      <c r="DS212" s="410"/>
      <c r="DT212" s="410"/>
      <c r="DU212" s="410"/>
      <c r="DV212" s="410"/>
      <c r="DW212" s="410"/>
      <c r="DX212" s="410"/>
      <c r="DY212" s="410"/>
      <c r="DZ212" s="410"/>
      <c r="EA212" s="410"/>
      <c r="EB212" s="410"/>
      <c r="EC212" s="410"/>
      <c r="ED212" s="410"/>
      <c r="EE212" s="410"/>
      <c r="EF212" s="410"/>
      <c r="EG212" s="410"/>
      <c r="EH212" s="410"/>
      <c r="EI212" s="410"/>
      <c r="EJ212" s="410"/>
      <c r="EK212" s="410"/>
      <c r="EL212" s="410"/>
      <c r="EM212" s="410"/>
      <c r="EN212" s="410"/>
      <c r="EO212" s="410"/>
      <c r="EP212" s="410"/>
      <c r="EQ212" s="410"/>
      <c r="ER212" s="410"/>
      <c r="ES212" s="410"/>
      <c r="ET212" s="410"/>
      <c r="EU212" s="410"/>
      <c r="EV212" s="410"/>
      <c r="EW212" s="410"/>
      <c r="EX212" s="410"/>
      <c r="EY212" s="410"/>
      <c r="EZ212" s="410"/>
      <c r="FA212" s="410"/>
      <c r="FB212" s="410"/>
      <c r="FC212" s="410"/>
      <c r="FD212" s="410"/>
      <c r="FE212" s="410"/>
      <c r="FF212" s="410"/>
      <c r="FG212" s="410"/>
      <c r="FH212" s="410"/>
      <c r="FI212" s="410"/>
      <c r="FJ212" s="410"/>
      <c r="FK212" s="410"/>
      <c r="FL212" s="410"/>
      <c r="FM212" s="410"/>
      <c r="FN212" s="410"/>
      <c r="FO212" s="410"/>
      <c r="FP212" s="410"/>
      <c r="FQ212" s="410"/>
      <c r="FR212" s="410"/>
      <c r="FS212" s="410"/>
      <c r="FT212" s="410"/>
      <c r="FU212" s="410"/>
      <c r="FV212" s="410"/>
      <c r="FW212" s="410"/>
      <c r="FX212" s="410"/>
      <c r="FY212" s="410"/>
      <c r="FZ212" s="410"/>
      <c r="GA212" s="410"/>
      <c r="GB212" s="410"/>
      <c r="GC212" s="410"/>
      <c r="GD212" s="410"/>
      <c r="GE212" s="410"/>
      <c r="GF212" s="410"/>
      <c r="GG212" s="410"/>
      <c r="GH212" s="410"/>
      <c r="GI212" s="410"/>
      <c r="GJ212" s="410"/>
      <c r="GK212" s="410"/>
      <c r="GL212" s="410"/>
      <c r="GM212" s="410"/>
      <c r="GN212" s="410"/>
      <c r="GO212" s="410"/>
      <c r="GP212" s="410"/>
      <c r="GQ212" s="410"/>
      <c r="GR212" s="410"/>
      <c r="GS212" s="410"/>
      <c r="GT212" s="410"/>
      <c r="GU212" s="410"/>
      <c r="GV212" s="410"/>
      <c r="GW212" s="410"/>
      <c r="GX212" s="410"/>
      <c r="GY212" s="410"/>
      <c r="GZ212" s="410"/>
      <c r="HA212" s="410"/>
      <c r="HB212" s="410"/>
      <c r="HC212" s="410"/>
      <c r="HD212" s="410"/>
      <c r="HE212" s="410"/>
      <c r="HF212" s="410"/>
      <c r="HG212" s="410"/>
      <c r="HH212" s="410"/>
      <c r="HI212" s="410"/>
      <c r="HJ212" s="410"/>
      <c r="HK212" s="410"/>
      <c r="HL212" s="410"/>
      <c r="HM212" s="410"/>
      <c r="HN212" s="410"/>
      <c r="HO212" s="410"/>
      <c r="HP212" s="410"/>
      <c r="HQ212" s="410"/>
      <c r="HR212" s="410"/>
      <c r="HS212" s="410"/>
      <c r="HT212" s="410"/>
      <c r="HU212" s="410"/>
      <c r="HV212" s="410"/>
      <c r="HW212" s="410"/>
      <c r="HX212" s="410"/>
      <c r="HY212" s="410"/>
      <c r="HZ212" s="410"/>
      <c r="IA212" s="410"/>
      <c r="IB212" s="410"/>
      <c r="IC212" s="410"/>
      <c r="ID212" s="410"/>
      <c r="IE212" s="410"/>
      <c r="IF212" s="410"/>
      <c r="IG212" s="410"/>
      <c r="IH212" s="410"/>
      <c r="II212" s="410"/>
      <c r="IJ212" s="410"/>
      <c r="IK212" s="410"/>
      <c r="IL212" s="410"/>
      <c r="IM212" s="410"/>
      <c r="IN212" s="410"/>
      <c r="IO212" s="410"/>
      <c r="IP212" s="410"/>
      <c r="IQ212" s="410"/>
      <c r="IR212" s="410"/>
      <c r="IS212" s="410"/>
      <c r="IT212" s="410"/>
      <c r="IU212" s="410"/>
      <c r="IV212" s="410"/>
    </row>
    <row r="213" spans="1:256" s="2" customFormat="1" ht="12.75" hidden="1" customHeight="1" outlineLevel="2">
      <c r="A213" s="14"/>
      <c r="B213" s="14"/>
      <c r="C213" s="27"/>
      <c r="D213" s="413"/>
      <c r="E213" s="261">
        <v>6</v>
      </c>
      <c r="F213" s="372"/>
      <c r="G213" s="269"/>
      <c r="H213" s="271"/>
      <c r="I213" s="271"/>
      <c r="J213" s="271"/>
      <c r="K213" s="271"/>
      <c r="L213" s="270"/>
      <c r="M213" s="155" t="str">
        <f>IF(A11stdlife="n/a","n/a",IF(M$3&gt;(A11stdlife+$E213),(Input!$L$221*(1+rvanilla)^0.5)-SUM($L213:L213),(Input!$L$221*(1+rvanilla)^0.5)/A11stdlife))</f>
        <v>n/a</v>
      </c>
      <c r="N213" s="155" t="str">
        <f>IF(A11stdlife="n/a","n/a",IF(N$3&gt;(A11stdlife+$E213),(Input!$L$221*(1+rvanilla)^0.5)-SUM($L213:M213),(Input!$L$221*(1+rvanilla)^0.5)/A11stdlife))</f>
        <v>n/a</v>
      </c>
      <c r="O213" s="155" t="str">
        <f>IF(A11stdlife="n/a","n/a",IF(O$3&gt;(A11stdlife+$E213),(Input!$L$221*(1+rvanilla)^0.5)-SUM($L213:N213),(Input!$L$221*(1+rvanilla)^0.5)/A11stdlife))</f>
        <v>n/a</v>
      </c>
      <c r="P213" s="155" t="str">
        <f>IF(A11stdlife="n/a","n/a",IF(P$3&gt;(A11stdlife+$E213),(Input!$L$221*(1+rvanilla)^0.5)-SUM($L213:O213),(Input!$L$221*(1+rvanilla)^0.5)/A11stdlife))</f>
        <v>n/a</v>
      </c>
      <c r="Q213" s="155" t="str">
        <f>IF(A11stdlife="n/a","n/a",IF(Q$3&gt;(A11stdlife+$E213),(Input!$L$221*(1+rvanilla)^0.5)-SUM($L213:P213),(Input!$L$221*(1+rvanilla)^0.5)/A11stdlife))</f>
        <v>n/a</v>
      </c>
      <c r="R213" s="155" t="str">
        <f>IF(A11stdlife="n/a","n/a",IF(R$3&gt;(A11stdlife+$E213),(Input!$L$221*(1+rvanilla)^0.5)-SUM($L213:Q213),(Input!$L$221*(1+rvanilla)^0.5)/A11stdlife))</f>
        <v>n/a</v>
      </c>
      <c r="S213" s="155" t="str">
        <f>IF(A11stdlife="n/a","n/a",IF(S$3&gt;(A11stdlife+$E213),(Input!$L$221*(1+rvanilla)^0.5)-SUM($L213:R213),(Input!$L$221*(1+rvanilla)^0.5)/A11stdlife))</f>
        <v>n/a</v>
      </c>
      <c r="T213" s="155" t="str">
        <f>IF(A11stdlife="n/a","n/a",IF(T$3&gt;(A11stdlife+$E213),(Input!$L$221*(1+rvanilla)^0.5)-SUM($L213:S213),(Input!$L$221*(1+rvanilla)^0.5)/A11stdlife))</f>
        <v>n/a</v>
      </c>
      <c r="U213" s="155" t="str">
        <f>IF(A11stdlife="n/a","n/a",IF(U$3&gt;(A11stdlife+$E213),(Input!$L$221*(1+rvanilla)^0.5)-SUM($L213:T213),(Input!$L$221*(1+rvanilla)^0.5)/A11stdlife))</f>
        <v>n/a</v>
      </c>
      <c r="V213" s="155" t="str">
        <f>IF(A11stdlife="n/a","n/a",IF(V$3&gt;(A11stdlife+$E213),(Input!$L$221*(1+rvanilla)^0.5)-SUM($L213:U213),(Input!$L$221*(1+rvanilla)^0.5)/A11stdlife))</f>
        <v>n/a</v>
      </c>
      <c r="W213" s="155" t="str">
        <f>IF(A11stdlife="n/a","n/a",IF(W$3&gt;(A11stdlife+$E213),(Input!$L$221*(1+rvanilla)^0.5)-SUM($L213:V213),(Input!$L$221*(1+rvanilla)^0.5)/A11stdlife))</f>
        <v>n/a</v>
      </c>
      <c r="X213" s="155" t="str">
        <f>IF(A11stdlife="n/a","n/a",IF(X$3&gt;(A11stdlife+$E213),(Input!$L$221*(1+rvanilla)^0.5)-SUM($L213:W213),(Input!$L$221*(1+rvanilla)^0.5)/A11stdlife))</f>
        <v>n/a</v>
      </c>
      <c r="Y213" s="155" t="str">
        <f>IF(A11stdlife="n/a","n/a",IF(Y$3&gt;(A11stdlife+$E213),(Input!$L$221*(1+rvanilla)^0.5)-SUM($L213:X213),(Input!$L$221*(1+rvanilla)^0.5)/A11stdlife))</f>
        <v>n/a</v>
      </c>
      <c r="Z213" s="155" t="str">
        <f>IF(A11stdlife="n/a","n/a",IF(Z$3&gt;(A11stdlife+$E213),(Input!$L$221*(1+rvanilla)^0.5)-SUM($L213:Y213),(Input!$L$221*(1+rvanilla)^0.5)/A11stdlife))</f>
        <v>n/a</v>
      </c>
      <c r="AA213" s="155" t="str">
        <f>IF(A11stdlife="n/a","n/a",IF(AA$3&gt;(A11stdlife+$E213),(Input!$L$221*(1+rvanilla)^0.5)-SUM($L213:Z213),(Input!$L$221*(1+rvanilla)^0.5)/A11stdlife))</f>
        <v>n/a</v>
      </c>
      <c r="AB213" s="155" t="str">
        <f>IF(A11stdlife="n/a","n/a",IF(AB$3&gt;(A11stdlife+$E213),(Input!$L$221*(1+rvanilla)^0.5)-SUM($L213:AA213),(Input!$L$221*(1+rvanilla)^0.5)/A11stdlife))</f>
        <v>n/a</v>
      </c>
      <c r="AC213" s="155" t="str">
        <f>IF(A11stdlife="n/a","n/a",IF(AC$3&gt;(A11stdlife+$E213),(Input!$L$221*(1+rvanilla)^0.5)-SUM($L213:AB213),(Input!$L$221*(1+rvanilla)^0.5)/A11stdlife))</f>
        <v>n/a</v>
      </c>
      <c r="AD213" s="155" t="str">
        <f>IF(A11stdlife="n/a","n/a",IF(AD$3&gt;(A11stdlife+$E213),(Input!$L$221*(1+rvanilla)^0.5)-SUM($L213:AC213),(Input!$L$221*(1+rvanilla)^0.5)/A11stdlife))</f>
        <v>n/a</v>
      </c>
      <c r="AE213" s="155" t="str">
        <f>IF(A11stdlife="n/a","n/a",IF(AE$3&gt;(A11stdlife+$E213),(Input!$L$221*(1+rvanilla)^0.5)-SUM($L213:AD213),(Input!$L$221*(1+rvanilla)^0.5)/A11stdlife))</f>
        <v>n/a</v>
      </c>
      <c r="AF213" s="155" t="str">
        <f>IF(A11stdlife="n/a","n/a",IF(AF$3&gt;(A11stdlife+$E213),(Input!$L$221*(1+rvanilla)^0.5)-SUM($L213:AE213),(Input!$L$221*(1+rvanilla)^0.5)/A11stdlife))</f>
        <v>n/a</v>
      </c>
      <c r="AG213" s="155" t="str">
        <f>IF(A11stdlife="n/a","n/a",IF(AG$3&gt;(A11stdlife+$E213),(Input!$L$221*(1+rvanilla)^0.5)-SUM($L213:AF213),(Input!$L$221*(1+rvanilla)^0.5)/A11stdlife))</f>
        <v>n/a</v>
      </c>
      <c r="AH213" s="155" t="str">
        <f>IF(A11stdlife="n/a","n/a",IF(AH$3&gt;(A11stdlife+$E213),(Input!$L$221*(1+rvanilla)^0.5)-SUM($L213:AG213),(Input!$L$221*(1+rvanilla)^0.5)/A11stdlife))</f>
        <v>n/a</v>
      </c>
      <c r="AI213" s="155" t="str">
        <f>IF(A11stdlife="n/a","n/a",IF(AI$3&gt;(A11stdlife+$E213),(Input!$L$221*(1+rvanilla)^0.5)-SUM($L213:AH213),(Input!$L$221*(1+rvanilla)^0.5)/A11stdlife))</f>
        <v>n/a</v>
      </c>
      <c r="AJ213" s="155" t="str">
        <f>IF(A11stdlife="n/a","n/a",IF(AJ$3&gt;(A11stdlife+$E213),(Input!$L$221*(1+rvanilla)^0.5)-SUM($L213:AI213),(Input!$L$221*(1+rvanilla)^0.5)/A11stdlife))</f>
        <v>n/a</v>
      </c>
      <c r="AK213" s="155" t="str">
        <f>IF(A11stdlife="n/a","n/a",IF(AK$3&gt;(A11stdlife+$E213),(Input!$L$221*(1+rvanilla)^0.5)-SUM($L213:AJ213),(Input!$L$221*(1+rvanilla)^0.5)/A11stdlife))</f>
        <v>n/a</v>
      </c>
      <c r="AL213" s="155" t="str">
        <f>IF(A11stdlife="n/a","n/a",IF(AL$3&gt;(A11stdlife+$E213),(Input!$L$221*(1+rvanilla)^0.5)-SUM($L213:AK213),(Input!$L$221*(1+rvanilla)^0.5)/A11stdlife))</f>
        <v>n/a</v>
      </c>
      <c r="AM213" s="155" t="str">
        <f>IF(A11stdlife="n/a","n/a",IF(AM$3&gt;(A11stdlife+$E213),(Input!$L$221*(1+rvanilla)^0.5)-SUM($L213:AL213),(Input!$L$221*(1+rvanilla)^0.5)/A11stdlife))</f>
        <v>n/a</v>
      </c>
      <c r="AN213" s="155" t="str">
        <f>IF(A11stdlife="n/a","n/a",IF(AN$3&gt;(A11stdlife+$E213),(Input!$L$221*(1+rvanilla)^0.5)-SUM($L213:AM213),(Input!$L$221*(1+rvanilla)^0.5)/A11stdlife))</f>
        <v>n/a</v>
      </c>
      <c r="AO213" s="155" t="str">
        <f>IF(A11stdlife="n/a","n/a",IF(AO$3&gt;(A11stdlife+$E213),(Input!$L$221*(1+rvanilla)^0.5)-SUM($L213:AN213),(Input!$L$221*(1+rvanilla)^0.5)/A11stdlife))</f>
        <v>n/a</v>
      </c>
      <c r="AP213" s="155" t="str">
        <f>IF(A11stdlife="n/a","n/a",IF(AP$3&gt;(A11stdlife+$E213),(Input!$L$221*(1+rvanilla)^0.5)-SUM($L213:AO213),(Input!$L$221*(1+rvanilla)^0.5)/A11stdlife))</f>
        <v>n/a</v>
      </c>
      <c r="AQ213" s="155" t="str">
        <f>IF(A11stdlife="n/a","n/a",IF(AQ$3&gt;(A11stdlife+$E213),(Input!$L$221*(1+rvanilla)^0.5)-SUM($L213:AP213),(Input!$L$221*(1+rvanilla)^0.5)/A11stdlife))</f>
        <v>n/a</v>
      </c>
      <c r="AR213" s="155" t="str">
        <f>IF(A11stdlife="n/a","n/a",IF(AR$3&gt;(A11stdlife+$E213),(Input!$L$221*(1+rvanilla)^0.5)-SUM($L213:AQ213),(Input!$L$221*(1+rvanilla)^0.5)/A11stdlife))</f>
        <v>n/a</v>
      </c>
      <c r="AS213" s="155" t="str">
        <f>IF(A11stdlife="n/a","n/a",IF(AS$3&gt;(A11stdlife+$E213),(Input!$L$221*(1+rvanilla)^0.5)-SUM($L213:AR213),(Input!$L$221*(1+rvanilla)^0.5)/A11stdlife))</f>
        <v>n/a</v>
      </c>
      <c r="AT213" s="155" t="str">
        <f>IF(A11stdlife="n/a","n/a",IF(AT$3&gt;(A11stdlife+$E213),(Input!$L$221*(1+rvanilla)^0.5)-SUM($L213:AS213),(Input!$L$221*(1+rvanilla)^0.5)/A11stdlife))</f>
        <v>n/a</v>
      </c>
      <c r="AU213" s="155" t="str">
        <f>IF(A11stdlife="n/a","n/a",IF(AU$3&gt;(A11stdlife+$E213),(Input!$L$221*(1+rvanilla)^0.5)-SUM($L213:AT213),(Input!$L$221*(1+rvanilla)^0.5)/A11stdlife))</f>
        <v>n/a</v>
      </c>
      <c r="AV213" s="155" t="str">
        <f>IF(A11stdlife="n/a","n/a",IF(AV$3&gt;(A11stdlife+$E213),(Input!$L$221*(1+rvanilla)^0.5)-SUM($L213:AU213),(Input!$L$221*(1+rvanilla)^0.5)/A11stdlife))</f>
        <v>n/a</v>
      </c>
      <c r="AW213" s="155" t="str">
        <f>IF(A11stdlife="n/a","n/a",IF(AW$3&gt;(A11stdlife+$E213),(Input!$L$221*(1+rvanilla)^0.5)-SUM($L213:AV213),(Input!$L$221*(1+rvanilla)^0.5)/A11stdlife))</f>
        <v>n/a</v>
      </c>
      <c r="AX213" s="155" t="str">
        <f>IF(A11stdlife="n/a","n/a",IF(AX$3&gt;(A11stdlife+$E213),(Input!$L$221*(1+rvanilla)^0.5)-SUM($L213:AW213),(Input!$L$221*(1+rvanilla)^0.5)/A11stdlife))</f>
        <v>n/a</v>
      </c>
      <c r="AY213" s="155" t="str">
        <f>IF(A11stdlife="n/a","n/a",IF(AY$3&gt;(A11stdlife+$E213),(Input!$L$221*(1+rvanilla)^0.5)-SUM($L213:AX213),(Input!$L$221*(1+rvanilla)^0.5)/A11stdlife))</f>
        <v>n/a</v>
      </c>
      <c r="AZ213" s="155" t="str">
        <f>IF(A11stdlife="n/a","n/a",IF(AZ$3&gt;(A11stdlife+$E213),(Input!$L$221*(1+rvanilla)^0.5)-SUM($L213:AY213),(Input!$L$221*(1+rvanilla)^0.5)/A11stdlife))</f>
        <v>n/a</v>
      </c>
      <c r="BA213" s="155" t="str">
        <f>IF(A11stdlife="n/a","n/a",IF(BA$3&gt;(A11stdlife+$E213),(Input!$L$221*(1+rvanilla)^0.5)-SUM($L213:AZ213),(Input!$L$221*(1+rvanilla)^0.5)/A11stdlife))</f>
        <v>n/a</v>
      </c>
      <c r="BB213" s="155" t="str">
        <f>IF(A11stdlife="n/a","n/a",IF(BB$3&gt;(A11stdlife+$E213),(Input!$L$221*(1+rvanilla)^0.5)-SUM($L213:BA213),(Input!$L$221*(1+rvanilla)^0.5)/A11stdlife))</f>
        <v>n/a</v>
      </c>
      <c r="BC213" s="155" t="str">
        <f>IF(A11stdlife="n/a","n/a",IF(BC$3&gt;(A11stdlife+$E213),(Input!$L$221*(1+rvanilla)^0.5)-SUM($L213:BB213),(Input!$L$221*(1+rvanilla)^0.5)/A11stdlife))</f>
        <v>n/a</v>
      </c>
      <c r="BD213" s="155" t="str">
        <f>IF(A11stdlife="n/a","n/a",IF(BD$3&gt;(A11stdlife+$E213),(Input!$L$221*(1+rvanilla)^0.5)-SUM($L213:BC213),(Input!$L$221*(1+rvanilla)^0.5)/A11stdlife))</f>
        <v>n/a</v>
      </c>
      <c r="BE213" s="155" t="str">
        <f>IF(A11stdlife="n/a","n/a",IF(BE$3&gt;(A11stdlife+$E213),(Input!$L$221*(1+rvanilla)^0.5)-SUM($L213:BD213),(Input!$L$221*(1+rvanilla)^0.5)/A11stdlife))</f>
        <v>n/a</v>
      </c>
      <c r="BF213" s="155" t="str">
        <f>IF(A11stdlife="n/a","n/a",IF(BF$3&gt;(A11stdlife+$E213),(Input!$L$221*(1+rvanilla)^0.5)-SUM($L213:BE213),(Input!$L$221*(1+rvanilla)^0.5)/A11stdlife))</f>
        <v>n/a</v>
      </c>
      <c r="BG213" s="155" t="str">
        <f>IF(A11stdlife="n/a","n/a",IF(BG$3&gt;(A11stdlife+$E213),(Input!$L$221*(1+rvanilla)^0.5)-SUM($L213:BF213),(Input!$L$221*(1+rvanilla)^0.5)/A11stdlife))</f>
        <v>n/a</v>
      </c>
      <c r="BH213" s="155" t="str">
        <f>IF(A11stdlife="n/a","n/a",IF(BH$3&gt;(A11stdlife+$E213),(Input!$L$221*(1+rvanilla)^0.5)-SUM($L213:BG213),(Input!$L$221*(1+rvanilla)^0.5)/A11stdlife))</f>
        <v>n/a</v>
      </c>
      <c r="BI213" s="155" t="str">
        <f>IF(A11stdlife="n/a","n/a",IF(BI$3&gt;(A11stdlife+$E213),(Input!$L$221*(1+rvanilla)^0.5)-SUM($L213:BH213),(Input!$L$221*(1+rvanilla)^0.5)/A11stdlife))</f>
        <v>n/a</v>
      </c>
      <c r="BJ213" s="14"/>
      <c r="BK213" s="14"/>
      <c r="BL213" s="14"/>
      <c r="BM213" s="14"/>
      <c r="BN213" s="14"/>
      <c r="BO213" s="14"/>
      <c r="BP213" s="14"/>
      <c r="BQ213" s="14"/>
      <c r="BR213" s="14"/>
      <c r="BS213" s="14"/>
      <c r="BT213" s="14"/>
      <c r="BU213" s="14"/>
      <c r="BV213" s="14"/>
      <c r="BW213" s="14"/>
      <c r="BX213" s="14"/>
      <c r="BY213" s="14"/>
      <c r="BZ213" s="14"/>
      <c r="CA213" s="410"/>
      <c r="CB213" s="410"/>
      <c r="CC213" s="410"/>
      <c r="CD213" s="410"/>
      <c r="CE213" s="410"/>
      <c r="CF213" s="410"/>
      <c r="CG213" s="410"/>
      <c r="CH213" s="410"/>
      <c r="CI213" s="410"/>
      <c r="CJ213" s="410"/>
      <c r="CK213" s="410"/>
      <c r="CL213" s="410"/>
      <c r="CM213" s="410"/>
      <c r="CN213" s="410"/>
      <c r="CO213" s="410"/>
      <c r="CP213" s="410"/>
      <c r="CQ213" s="410"/>
      <c r="CR213" s="410"/>
      <c r="CS213" s="410"/>
      <c r="CT213" s="410"/>
      <c r="CU213" s="410"/>
      <c r="CV213" s="410"/>
      <c r="CW213" s="410"/>
      <c r="CX213" s="410"/>
      <c r="CY213" s="410"/>
      <c r="CZ213" s="410"/>
      <c r="DA213" s="410"/>
      <c r="DB213" s="410"/>
      <c r="DC213" s="410"/>
      <c r="DD213" s="410"/>
      <c r="DE213" s="410"/>
      <c r="DF213" s="410"/>
      <c r="DG213" s="410"/>
      <c r="DH213" s="410"/>
      <c r="DI213" s="410"/>
      <c r="DJ213" s="410"/>
      <c r="DK213" s="410"/>
      <c r="DL213" s="410"/>
      <c r="DM213" s="410"/>
      <c r="DN213" s="410"/>
      <c r="DO213" s="410"/>
      <c r="DP213" s="410"/>
      <c r="DQ213" s="410"/>
      <c r="DR213" s="410"/>
      <c r="DS213" s="410"/>
      <c r="DT213" s="410"/>
      <c r="DU213" s="410"/>
      <c r="DV213" s="410"/>
      <c r="DW213" s="410"/>
      <c r="DX213" s="410"/>
      <c r="DY213" s="410"/>
      <c r="DZ213" s="410"/>
      <c r="EA213" s="410"/>
      <c r="EB213" s="410"/>
      <c r="EC213" s="410"/>
      <c r="ED213" s="410"/>
      <c r="EE213" s="410"/>
      <c r="EF213" s="410"/>
      <c r="EG213" s="410"/>
      <c r="EH213" s="410"/>
      <c r="EI213" s="410"/>
      <c r="EJ213" s="410"/>
      <c r="EK213" s="410"/>
      <c r="EL213" s="410"/>
      <c r="EM213" s="410"/>
      <c r="EN213" s="410"/>
      <c r="EO213" s="410"/>
      <c r="EP213" s="410"/>
      <c r="EQ213" s="410"/>
      <c r="ER213" s="410"/>
      <c r="ES213" s="410"/>
      <c r="ET213" s="410"/>
      <c r="EU213" s="410"/>
      <c r="EV213" s="410"/>
      <c r="EW213" s="410"/>
      <c r="EX213" s="410"/>
      <c r="EY213" s="410"/>
      <c r="EZ213" s="410"/>
      <c r="FA213" s="410"/>
      <c r="FB213" s="410"/>
      <c r="FC213" s="410"/>
      <c r="FD213" s="410"/>
      <c r="FE213" s="410"/>
      <c r="FF213" s="410"/>
      <c r="FG213" s="410"/>
      <c r="FH213" s="410"/>
      <c r="FI213" s="410"/>
      <c r="FJ213" s="410"/>
      <c r="FK213" s="410"/>
      <c r="FL213" s="410"/>
      <c r="FM213" s="410"/>
      <c r="FN213" s="410"/>
      <c r="FO213" s="410"/>
      <c r="FP213" s="410"/>
      <c r="FQ213" s="410"/>
      <c r="FR213" s="410"/>
      <c r="FS213" s="410"/>
      <c r="FT213" s="410"/>
      <c r="FU213" s="410"/>
      <c r="FV213" s="410"/>
      <c r="FW213" s="410"/>
      <c r="FX213" s="410"/>
      <c r="FY213" s="410"/>
      <c r="FZ213" s="410"/>
      <c r="GA213" s="410"/>
      <c r="GB213" s="410"/>
      <c r="GC213" s="410"/>
      <c r="GD213" s="410"/>
      <c r="GE213" s="410"/>
      <c r="GF213" s="410"/>
      <c r="GG213" s="410"/>
      <c r="GH213" s="410"/>
      <c r="GI213" s="410"/>
      <c r="GJ213" s="410"/>
      <c r="GK213" s="410"/>
      <c r="GL213" s="410"/>
      <c r="GM213" s="410"/>
      <c r="GN213" s="410"/>
      <c r="GO213" s="410"/>
      <c r="GP213" s="410"/>
      <c r="GQ213" s="410"/>
      <c r="GR213" s="410"/>
      <c r="GS213" s="410"/>
      <c r="GT213" s="410"/>
      <c r="GU213" s="410"/>
      <c r="GV213" s="410"/>
      <c r="GW213" s="410"/>
      <c r="GX213" s="410"/>
      <c r="GY213" s="410"/>
      <c r="GZ213" s="410"/>
      <c r="HA213" s="410"/>
      <c r="HB213" s="410"/>
      <c r="HC213" s="410"/>
      <c r="HD213" s="410"/>
      <c r="HE213" s="410"/>
      <c r="HF213" s="410"/>
      <c r="HG213" s="410"/>
      <c r="HH213" s="410"/>
      <c r="HI213" s="410"/>
      <c r="HJ213" s="410"/>
      <c r="HK213" s="410"/>
      <c r="HL213" s="410"/>
      <c r="HM213" s="410"/>
      <c r="HN213" s="410"/>
      <c r="HO213" s="410"/>
      <c r="HP213" s="410"/>
      <c r="HQ213" s="410"/>
      <c r="HR213" s="410"/>
      <c r="HS213" s="410"/>
      <c r="HT213" s="410"/>
      <c r="HU213" s="410"/>
      <c r="HV213" s="410"/>
      <c r="HW213" s="410"/>
      <c r="HX213" s="410"/>
      <c r="HY213" s="410"/>
      <c r="HZ213" s="410"/>
      <c r="IA213" s="410"/>
      <c r="IB213" s="410"/>
      <c r="IC213" s="410"/>
      <c r="ID213" s="410"/>
      <c r="IE213" s="410"/>
      <c r="IF213" s="410"/>
      <c r="IG213" s="410"/>
      <c r="IH213" s="410"/>
      <c r="II213" s="410"/>
      <c r="IJ213" s="410"/>
      <c r="IK213" s="410"/>
      <c r="IL213" s="410"/>
      <c r="IM213" s="410"/>
      <c r="IN213" s="410"/>
      <c r="IO213" s="410"/>
      <c r="IP213" s="410"/>
      <c r="IQ213" s="410"/>
      <c r="IR213" s="410"/>
      <c r="IS213" s="410"/>
      <c r="IT213" s="410"/>
      <c r="IU213" s="410"/>
      <c r="IV213" s="410"/>
    </row>
    <row r="214" spans="1:256" s="2" customFormat="1" ht="12.75" hidden="1" customHeight="1" outlineLevel="2">
      <c r="A214" s="14"/>
      <c r="B214" s="14"/>
      <c r="C214" s="27"/>
      <c r="D214" s="413"/>
      <c r="E214" s="261">
        <v>7</v>
      </c>
      <c r="F214" s="372"/>
      <c r="G214" s="269"/>
      <c r="H214" s="271"/>
      <c r="I214" s="271"/>
      <c r="J214" s="271"/>
      <c r="K214" s="271"/>
      <c r="L214" s="271"/>
      <c r="M214" s="270"/>
      <c r="N214" s="155" t="str">
        <f>IF(A11stdlife="n/a","n/a",IF(N$3&gt;(A11stdlife+$E214),(Input!$M$221*(1+rvanilla)^0.5)-SUM($M214:M214),(Input!$M$221*(1+rvanilla)^0.5)/A11stdlife))</f>
        <v>n/a</v>
      </c>
      <c r="O214" s="155" t="str">
        <f>IF(A11stdlife="n/a","n/a",IF(O$3&gt;(A11stdlife+$E214),(Input!$M$221*(1+rvanilla)^0.5)-SUM($M214:N214),(Input!$M$221*(1+rvanilla)^0.5)/A11stdlife))</f>
        <v>n/a</v>
      </c>
      <c r="P214" s="155" t="str">
        <f>IF(A11stdlife="n/a","n/a",IF(P$3&gt;(A11stdlife+$E214),(Input!$M$221*(1+rvanilla)^0.5)-SUM($M214:O214),(Input!$M$221*(1+rvanilla)^0.5)/A11stdlife))</f>
        <v>n/a</v>
      </c>
      <c r="Q214" s="155" t="str">
        <f>IF(A11stdlife="n/a","n/a",IF(Q$3&gt;(A11stdlife+$E214),(Input!$M$221*(1+rvanilla)^0.5)-SUM($M214:P214),(Input!$M$221*(1+rvanilla)^0.5)/A11stdlife))</f>
        <v>n/a</v>
      </c>
      <c r="R214" s="155" t="str">
        <f>IF(A11stdlife="n/a","n/a",IF(R$3&gt;(A11stdlife+$E214),(Input!$M$221*(1+rvanilla)^0.5)-SUM($M214:Q214),(Input!$M$221*(1+rvanilla)^0.5)/A11stdlife))</f>
        <v>n/a</v>
      </c>
      <c r="S214" s="155" t="str">
        <f>IF(A11stdlife="n/a","n/a",IF(S$3&gt;(A11stdlife+$E214),(Input!$M$221*(1+rvanilla)^0.5)-SUM($M214:R214),(Input!$M$221*(1+rvanilla)^0.5)/A11stdlife))</f>
        <v>n/a</v>
      </c>
      <c r="T214" s="155" t="str">
        <f>IF(A11stdlife="n/a","n/a",IF(T$3&gt;(A11stdlife+$E214),(Input!$M$221*(1+rvanilla)^0.5)-SUM($M214:S214),(Input!$M$221*(1+rvanilla)^0.5)/A11stdlife))</f>
        <v>n/a</v>
      </c>
      <c r="U214" s="155" t="str">
        <f>IF(A11stdlife="n/a","n/a",IF(U$3&gt;(A11stdlife+$E214),(Input!$M$221*(1+rvanilla)^0.5)-SUM($M214:T214),(Input!$M$221*(1+rvanilla)^0.5)/A11stdlife))</f>
        <v>n/a</v>
      </c>
      <c r="V214" s="155" t="str">
        <f>IF(A11stdlife="n/a","n/a",IF(V$3&gt;(A11stdlife+$E214),(Input!$M$221*(1+rvanilla)^0.5)-SUM($M214:U214),(Input!$M$221*(1+rvanilla)^0.5)/A11stdlife))</f>
        <v>n/a</v>
      </c>
      <c r="W214" s="155" t="str">
        <f>IF(A11stdlife="n/a","n/a",IF(W$3&gt;(A11stdlife+$E214),(Input!$M$221*(1+rvanilla)^0.5)-SUM($M214:V214),(Input!$M$221*(1+rvanilla)^0.5)/A11stdlife))</f>
        <v>n/a</v>
      </c>
      <c r="X214" s="155" t="str">
        <f>IF(A11stdlife="n/a","n/a",IF(X$3&gt;(A11stdlife+$E214),(Input!$M$221*(1+rvanilla)^0.5)-SUM($M214:W214),(Input!$M$221*(1+rvanilla)^0.5)/A11stdlife))</f>
        <v>n/a</v>
      </c>
      <c r="Y214" s="155" t="str">
        <f>IF(A11stdlife="n/a","n/a",IF(Y$3&gt;(A11stdlife+$E214),(Input!$M$221*(1+rvanilla)^0.5)-SUM($M214:X214),(Input!$M$221*(1+rvanilla)^0.5)/A11stdlife))</f>
        <v>n/a</v>
      </c>
      <c r="Z214" s="155" t="str">
        <f>IF(A11stdlife="n/a","n/a",IF(Z$3&gt;(A11stdlife+$E214),(Input!$M$221*(1+rvanilla)^0.5)-SUM($M214:Y214),(Input!$M$221*(1+rvanilla)^0.5)/A11stdlife))</f>
        <v>n/a</v>
      </c>
      <c r="AA214" s="155" t="str">
        <f>IF(A11stdlife="n/a","n/a",IF(AA$3&gt;(A11stdlife+$E214),(Input!$M$221*(1+rvanilla)^0.5)-SUM($M214:Z214),(Input!$M$221*(1+rvanilla)^0.5)/A11stdlife))</f>
        <v>n/a</v>
      </c>
      <c r="AB214" s="155" t="str">
        <f>IF(A11stdlife="n/a","n/a",IF(AB$3&gt;(A11stdlife+$E214),(Input!$M$221*(1+rvanilla)^0.5)-SUM($M214:AA214),(Input!$M$221*(1+rvanilla)^0.5)/A11stdlife))</f>
        <v>n/a</v>
      </c>
      <c r="AC214" s="155" t="str">
        <f>IF(A11stdlife="n/a","n/a",IF(AC$3&gt;(A11stdlife+$E214),(Input!$M$221*(1+rvanilla)^0.5)-SUM($M214:AB214),(Input!$M$221*(1+rvanilla)^0.5)/A11stdlife))</f>
        <v>n/a</v>
      </c>
      <c r="AD214" s="155" t="str">
        <f>IF(A11stdlife="n/a","n/a",IF(AD$3&gt;(A11stdlife+$E214),(Input!$M$221*(1+rvanilla)^0.5)-SUM($M214:AC214),(Input!$M$221*(1+rvanilla)^0.5)/A11stdlife))</f>
        <v>n/a</v>
      </c>
      <c r="AE214" s="155" t="str">
        <f>IF(A11stdlife="n/a","n/a",IF(AE$3&gt;(A11stdlife+$E214),(Input!$M$221*(1+rvanilla)^0.5)-SUM($M214:AD214),(Input!$M$221*(1+rvanilla)^0.5)/A11stdlife))</f>
        <v>n/a</v>
      </c>
      <c r="AF214" s="155" t="str">
        <f>IF(A11stdlife="n/a","n/a",IF(AF$3&gt;(A11stdlife+$E214),(Input!$M$221*(1+rvanilla)^0.5)-SUM($M214:AE214),(Input!$M$221*(1+rvanilla)^0.5)/A11stdlife))</f>
        <v>n/a</v>
      </c>
      <c r="AG214" s="155" t="str">
        <f>IF(A11stdlife="n/a","n/a",IF(AG$3&gt;(A11stdlife+$E214),(Input!$M$221*(1+rvanilla)^0.5)-SUM($M214:AF214),(Input!$M$221*(1+rvanilla)^0.5)/A11stdlife))</f>
        <v>n/a</v>
      </c>
      <c r="AH214" s="155" t="str">
        <f>IF(A11stdlife="n/a","n/a",IF(AH$3&gt;(A11stdlife+$E214),(Input!$M$221*(1+rvanilla)^0.5)-SUM($M214:AG214),(Input!$M$221*(1+rvanilla)^0.5)/A11stdlife))</f>
        <v>n/a</v>
      </c>
      <c r="AI214" s="155" t="str">
        <f>IF(A11stdlife="n/a","n/a",IF(AI$3&gt;(A11stdlife+$E214),(Input!$M$221*(1+rvanilla)^0.5)-SUM($M214:AH214),(Input!$M$221*(1+rvanilla)^0.5)/A11stdlife))</f>
        <v>n/a</v>
      </c>
      <c r="AJ214" s="155" t="str">
        <f>IF(A11stdlife="n/a","n/a",IF(AJ$3&gt;(A11stdlife+$E214),(Input!$M$221*(1+rvanilla)^0.5)-SUM($M214:AI214),(Input!$M$221*(1+rvanilla)^0.5)/A11stdlife))</f>
        <v>n/a</v>
      </c>
      <c r="AK214" s="155" t="str">
        <f>IF(A11stdlife="n/a","n/a",IF(AK$3&gt;(A11stdlife+$E214),(Input!$M$221*(1+rvanilla)^0.5)-SUM($M214:AJ214),(Input!$M$221*(1+rvanilla)^0.5)/A11stdlife))</f>
        <v>n/a</v>
      </c>
      <c r="AL214" s="155" t="str">
        <f>IF(A11stdlife="n/a","n/a",IF(AL$3&gt;(A11stdlife+$E214),(Input!$M$221*(1+rvanilla)^0.5)-SUM($M214:AK214),(Input!$M$221*(1+rvanilla)^0.5)/A11stdlife))</f>
        <v>n/a</v>
      </c>
      <c r="AM214" s="155" t="str">
        <f>IF(A11stdlife="n/a","n/a",IF(AM$3&gt;(A11stdlife+$E214),(Input!$M$221*(1+rvanilla)^0.5)-SUM($M214:AL214),(Input!$M$221*(1+rvanilla)^0.5)/A11stdlife))</f>
        <v>n/a</v>
      </c>
      <c r="AN214" s="155" t="str">
        <f>IF(A11stdlife="n/a","n/a",IF(AN$3&gt;(A11stdlife+$E214),(Input!$M$221*(1+rvanilla)^0.5)-SUM($M214:AM214),(Input!$M$221*(1+rvanilla)^0.5)/A11stdlife))</f>
        <v>n/a</v>
      </c>
      <c r="AO214" s="155" t="str">
        <f>IF(A11stdlife="n/a","n/a",IF(AO$3&gt;(A11stdlife+$E214),(Input!$M$221*(1+rvanilla)^0.5)-SUM($M214:AN214),(Input!$M$221*(1+rvanilla)^0.5)/A11stdlife))</f>
        <v>n/a</v>
      </c>
      <c r="AP214" s="155" t="str">
        <f>IF(A11stdlife="n/a","n/a",IF(AP$3&gt;(A11stdlife+$E214),(Input!$M$221*(1+rvanilla)^0.5)-SUM($M214:AO214),(Input!$M$221*(1+rvanilla)^0.5)/A11stdlife))</f>
        <v>n/a</v>
      </c>
      <c r="AQ214" s="155" t="str">
        <f>IF(A11stdlife="n/a","n/a",IF(AQ$3&gt;(A11stdlife+$E214),(Input!$M$221*(1+rvanilla)^0.5)-SUM($M214:AP214),(Input!$M$221*(1+rvanilla)^0.5)/A11stdlife))</f>
        <v>n/a</v>
      </c>
      <c r="AR214" s="155" t="str">
        <f>IF(A11stdlife="n/a","n/a",IF(AR$3&gt;(A11stdlife+$E214),(Input!$M$221*(1+rvanilla)^0.5)-SUM($M214:AQ214),(Input!$M$221*(1+rvanilla)^0.5)/A11stdlife))</f>
        <v>n/a</v>
      </c>
      <c r="AS214" s="155" t="str">
        <f>IF(A11stdlife="n/a","n/a",IF(AS$3&gt;(A11stdlife+$E214),(Input!$M$221*(1+rvanilla)^0.5)-SUM($M214:AR214),(Input!$M$221*(1+rvanilla)^0.5)/A11stdlife))</f>
        <v>n/a</v>
      </c>
      <c r="AT214" s="155" t="str">
        <f>IF(A11stdlife="n/a","n/a",IF(AT$3&gt;(A11stdlife+$E214),(Input!$M$221*(1+rvanilla)^0.5)-SUM($M214:AS214),(Input!$M$221*(1+rvanilla)^0.5)/A11stdlife))</f>
        <v>n/a</v>
      </c>
      <c r="AU214" s="155" t="str">
        <f>IF(A11stdlife="n/a","n/a",IF(AU$3&gt;(A11stdlife+$E214),(Input!$M$221*(1+rvanilla)^0.5)-SUM($M214:AT214),(Input!$M$221*(1+rvanilla)^0.5)/A11stdlife))</f>
        <v>n/a</v>
      </c>
      <c r="AV214" s="155" t="str">
        <f>IF(A11stdlife="n/a","n/a",IF(AV$3&gt;(A11stdlife+$E214),(Input!$M$221*(1+rvanilla)^0.5)-SUM($M214:AU214),(Input!$M$221*(1+rvanilla)^0.5)/A11stdlife))</f>
        <v>n/a</v>
      </c>
      <c r="AW214" s="155" t="str">
        <f>IF(A11stdlife="n/a","n/a",IF(AW$3&gt;(A11stdlife+$E214),(Input!$M$221*(1+rvanilla)^0.5)-SUM($M214:AV214),(Input!$M$221*(1+rvanilla)^0.5)/A11stdlife))</f>
        <v>n/a</v>
      </c>
      <c r="AX214" s="155" t="str">
        <f>IF(A11stdlife="n/a","n/a",IF(AX$3&gt;(A11stdlife+$E214),(Input!$M$221*(1+rvanilla)^0.5)-SUM($M214:AW214),(Input!$M$221*(1+rvanilla)^0.5)/A11stdlife))</f>
        <v>n/a</v>
      </c>
      <c r="AY214" s="155" t="str">
        <f>IF(A11stdlife="n/a","n/a",IF(AY$3&gt;(A11stdlife+$E214),(Input!$M$221*(1+rvanilla)^0.5)-SUM($M214:AX214),(Input!$M$221*(1+rvanilla)^0.5)/A11stdlife))</f>
        <v>n/a</v>
      </c>
      <c r="AZ214" s="155" t="str">
        <f>IF(A11stdlife="n/a","n/a",IF(AZ$3&gt;(A11stdlife+$E214),(Input!$M$221*(1+rvanilla)^0.5)-SUM($M214:AY214),(Input!$M$221*(1+rvanilla)^0.5)/A11stdlife))</f>
        <v>n/a</v>
      </c>
      <c r="BA214" s="155" t="str">
        <f>IF(A11stdlife="n/a","n/a",IF(BA$3&gt;(A11stdlife+$E214),(Input!$M$221*(1+rvanilla)^0.5)-SUM($M214:AZ214),(Input!$M$221*(1+rvanilla)^0.5)/A11stdlife))</f>
        <v>n/a</v>
      </c>
      <c r="BB214" s="155" t="str">
        <f>IF(A11stdlife="n/a","n/a",IF(BB$3&gt;(A11stdlife+$E214),(Input!$M$221*(1+rvanilla)^0.5)-SUM($M214:BA214),(Input!$M$221*(1+rvanilla)^0.5)/A11stdlife))</f>
        <v>n/a</v>
      </c>
      <c r="BC214" s="155" t="str">
        <f>IF(A11stdlife="n/a","n/a",IF(BC$3&gt;(A11stdlife+$E214),(Input!$M$221*(1+rvanilla)^0.5)-SUM($M214:BB214),(Input!$M$221*(1+rvanilla)^0.5)/A11stdlife))</f>
        <v>n/a</v>
      </c>
      <c r="BD214" s="155" t="str">
        <f>IF(A11stdlife="n/a","n/a",IF(BD$3&gt;(A11stdlife+$E214),(Input!$M$221*(1+rvanilla)^0.5)-SUM($M214:BC214),(Input!$M$221*(1+rvanilla)^0.5)/A11stdlife))</f>
        <v>n/a</v>
      </c>
      <c r="BE214" s="155" t="str">
        <f>IF(A11stdlife="n/a","n/a",IF(BE$3&gt;(A11stdlife+$E214),(Input!$M$221*(1+rvanilla)^0.5)-SUM($M214:BD214),(Input!$M$221*(1+rvanilla)^0.5)/A11stdlife))</f>
        <v>n/a</v>
      </c>
      <c r="BF214" s="155" t="str">
        <f>IF(A11stdlife="n/a","n/a",IF(BF$3&gt;(A11stdlife+$E214),(Input!$M$221*(1+rvanilla)^0.5)-SUM($M214:BE214),(Input!$M$221*(1+rvanilla)^0.5)/A11stdlife))</f>
        <v>n/a</v>
      </c>
      <c r="BG214" s="155" t="str">
        <f>IF(A11stdlife="n/a","n/a",IF(BG$3&gt;(A11stdlife+$E214),(Input!$M$221*(1+rvanilla)^0.5)-SUM($M214:BF214),(Input!$M$221*(1+rvanilla)^0.5)/A11stdlife))</f>
        <v>n/a</v>
      </c>
      <c r="BH214" s="155" t="str">
        <f>IF(A11stdlife="n/a","n/a",IF(BH$3&gt;(A11stdlife+$E214),(Input!$M$221*(1+rvanilla)^0.5)-SUM($M214:BG214),(Input!$M$221*(1+rvanilla)^0.5)/A11stdlife))</f>
        <v>n/a</v>
      </c>
      <c r="BI214" s="155" t="str">
        <f>IF(A11stdlife="n/a","n/a",IF(BI$3&gt;(A11stdlife+$E214),(Input!$M$221*(1+rvanilla)^0.5)-SUM($M214:BH214),(Input!$M$221*(1+rvanilla)^0.5)/A11stdlife))</f>
        <v>n/a</v>
      </c>
      <c r="BJ214" s="14"/>
      <c r="BK214" s="14"/>
      <c r="BL214" s="14"/>
      <c r="BM214" s="14"/>
      <c r="BN214" s="14"/>
      <c r="BO214" s="14"/>
      <c r="BP214" s="14"/>
      <c r="BQ214" s="14"/>
      <c r="BR214" s="14"/>
      <c r="BS214" s="14"/>
      <c r="BT214" s="14"/>
      <c r="BU214" s="14"/>
      <c r="BV214" s="14"/>
      <c r="BW214" s="14"/>
      <c r="BX214" s="14"/>
      <c r="BY214" s="14"/>
      <c r="BZ214" s="14"/>
      <c r="CA214" s="410"/>
      <c r="CB214" s="410"/>
      <c r="CC214" s="410"/>
      <c r="CD214" s="410"/>
      <c r="CE214" s="410"/>
      <c r="CF214" s="410"/>
      <c r="CG214" s="410"/>
      <c r="CH214" s="410"/>
      <c r="CI214" s="410"/>
      <c r="CJ214" s="410"/>
      <c r="CK214" s="410"/>
      <c r="CL214" s="410"/>
      <c r="CM214" s="410"/>
      <c r="CN214" s="410"/>
      <c r="CO214" s="410"/>
      <c r="CP214" s="410"/>
      <c r="CQ214" s="410"/>
      <c r="CR214" s="410"/>
      <c r="CS214" s="410"/>
      <c r="CT214" s="410"/>
      <c r="CU214" s="410"/>
      <c r="CV214" s="410"/>
      <c r="CW214" s="410"/>
      <c r="CX214" s="410"/>
      <c r="CY214" s="410"/>
      <c r="CZ214" s="410"/>
      <c r="DA214" s="410"/>
      <c r="DB214" s="410"/>
      <c r="DC214" s="410"/>
      <c r="DD214" s="410"/>
      <c r="DE214" s="410"/>
      <c r="DF214" s="410"/>
      <c r="DG214" s="410"/>
      <c r="DH214" s="410"/>
      <c r="DI214" s="410"/>
      <c r="DJ214" s="410"/>
      <c r="DK214" s="410"/>
      <c r="DL214" s="410"/>
      <c r="DM214" s="410"/>
      <c r="DN214" s="410"/>
      <c r="DO214" s="410"/>
      <c r="DP214" s="410"/>
      <c r="DQ214" s="410"/>
      <c r="DR214" s="410"/>
      <c r="DS214" s="410"/>
      <c r="DT214" s="410"/>
      <c r="DU214" s="410"/>
      <c r="DV214" s="410"/>
      <c r="DW214" s="410"/>
      <c r="DX214" s="410"/>
      <c r="DY214" s="410"/>
      <c r="DZ214" s="410"/>
      <c r="EA214" s="410"/>
      <c r="EB214" s="410"/>
      <c r="EC214" s="410"/>
      <c r="ED214" s="410"/>
      <c r="EE214" s="410"/>
      <c r="EF214" s="410"/>
      <c r="EG214" s="410"/>
      <c r="EH214" s="410"/>
      <c r="EI214" s="410"/>
      <c r="EJ214" s="410"/>
      <c r="EK214" s="410"/>
      <c r="EL214" s="410"/>
      <c r="EM214" s="410"/>
      <c r="EN214" s="410"/>
      <c r="EO214" s="410"/>
      <c r="EP214" s="410"/>
      <c r="EQ214" s="410"/>
      <c r="ER214" s="410"/>
      <c r="ES214" s="410"/>
      <c r="ET214" s="410"/>
      <c r="EU214" s="410"/>
      <c r="EV214" s="410"/>
      <c r="EW214" s="410"/>
      <c r="EX214" s="410"/>
      <c r="EY214" s="410"/>
      <c r="EZ214" s="410"/>
      <c r="FA214" s="410"/>
      <c r="FB214" s="410"/>
      <c r="FC214" s="410"/>
      <c r="FD214" s="410"/>
      <c r="FE214" s="410"/>
      <c r="FF214" s="410"/>
      <c r="FG214" s="410"/>
      <c r="FH214" s="410"/>
      <c r="FI214" s="410"/>
      <c r="FJ214" s="410"/>
      <c r="FK214" s="410"/>
      <c r="FL214" s="410"/>
      <c r="FM214" s="410"/>
      <c r="FN214" s="410"/>
      <c r="FO214" s="410"/>
      <c r="FP214" s="410"/>
      <c r="FQ214" s="410"/>
      <c r="FR214" s="410"/>
      <c r="FS214" s="410"/>
      <c r="FT214" s="410"/>
      <c r="FU214" s="410"/>
      <c r="FV214" s="410"/>
      <c r="FW214" s="410"/>
      <c r="FX214" s="410"/>
      <c r="FY214" s="410"/>
      <c r="FZ214" s="410"/>
      <c r="GA214" s="410"/>
      <c r="GB214" s="410"/>
      <c r="GC214" s="410"/>
      <c r="GD214" s="410"/>
      <c r="GE214" s="410"/>
      <c r="GF214" s="410"/>
      <c r="GG214" s="410"/>
      <c r="GH214" s="410"/>
      <c r="GI214" s="410"/>
      <c r="GJ214" s="410"/>
      <c r="GK214" s="410"/>
      <c r="GL214" s="410"/>
      <c r="GM214" s="410"/>
      <c r="GN214" s="410"/>
      <c r="GO214" s="410"/>
      <c r="GP214" s="410"/>
      <c r="GQ214" s="410"/>
      <c r="GR214" s="410"/>
      <c r="GS214" s="410"/>
      <c r="GT214" s="410"/>
      <c r="GU214" s="410"/>
      <c r="GV214" s="410"/>
      <c r="GW214" s="410"/>
      <c r="GX214" s="410"/>
      <c r="GY214" s="410"/>
      <c r="GZ214" s="410"/>
      <c r="HA214" s="410"/>
      <c r="HB214" s="410"/>
      <c r="HC214" s="410"/>
      <c r="HD214" s="410"/>
      <c r="HE214" s="410"/>
      <c r="HF214" s="410"/>
      <c r="HG214" s="410"/>
      <c r="HH214" s="410"/>
      <c r="HI214" s="410"/>
      <c r="HJ214" s="410"/>
      <c r="HK214" s="410"/>
      <c r="HL214" s="410"/>
      <c r="HM214" s="410"/>
      <c r="HN214" s="410"/>
      <c r="HO214" s="410"/>
      <c r="HP214" s="410"/>
      <c r="HQ214" s="410"/>
      <c r="HR214" s="410"/>
      <c r="HS214" s="410"/>
      <c r="HT214" s="410"/>
      <c r="HU214" s="410"/>
      <c r="HV214" s="410"/>
      <c r="HW214" s="410"/>
      <c r="HX214" s="410"/>
      <c r="HY214" s="410"/>
      <c r="HZ214" s="410"/>
      <c r="IA214" s="410"/>
      <c r="IB214" s="410"/>
      <c r="IC214" s="410"/>
      <c r="ID214" s="410"/>
      <c r="IE214" s="410"/>
      <c r="IF214" s="410"/>
      <c r="IG214" s="410"/>
      <c r="IH214" s="410"/>
      <c r="II214" s="410"/>
      <c r="IJ214" s="410"/>
      <c r="IK214" s="410"/>
      <c r="IL214" s="410"/>
      <c r="IM214" s="410"/>
      <c r="IN214" s="410"/>
      <c r="IO214" s="410"/>
      <c r="IP214" s="410"/>
      <c r="IQ214" s="410"/>
      <c r="IR214" s="410"/>
      <c r="IS214" s="410"/>
      <c r="IT214" s="410"/>
      <c r="IU214" s="410"/>
      <c r="IV214" s="410"/>
    </row>
    <row r="215" spans="1:256" s="2" customFormat="1" ht="12.75" hidden="1" customHeight="1" outlineLevel="2">
      <c r="A215" s="14"/>
      <c r="B215" s="14"/>
      <c r="C215" s="27"/>
      <c r="D215" s="413"/>
      <c r="E215" s="261">
        <v>8</v>
      </c>
      <c r="F215" s="372"/>
      <c r="G215" s="269"/>
      <c r="H215" s="271"/>
      <c r="I215" s="271"/>
      <c r="J215" s="271"/>
      <c r="K215" s="271"/>
      <c r="L215" s="271"/>
      <c r="M215" s="271"/>
      <c r="N215" s="270"/>
      <c r="O215" s="155" t="str">
        <f>IF(A11stdlife="n/a","n/a",IF(O$3&gt;(A11stdlife+$E215),(Input!$N$221*(1+rvanilla)^0.5)-SUM($N215:N215),(Input!$N$221*(1+rvanilla)^0.5)/A11stdlife))</f>
        <v>n/a</v>
      </c>
      <c r="P215" s="155" t="str">
        <f>IF(A11stdlife="n/a","n/a",IF(P$3&gt;(A11stdlife+$E215),(Input!$N$221*(1+rvanilla)^0.5)-SUM($N215:O215),(Input!$N$221*(1+rvanilla)^0.5)/A11stdlife))</f>
        <v>n/a</v>
      </c>
      <c r="Q215" s="155" t="str">
        <f>IF(A11stdlife="n/a","n/a",IF(Q$3&gt;(A11stdlife+$E215),(Input!$N$221*(1+rvanilla)^0.5)-SUM($N215:P215),(Input!$N$221*(1+rvanilla)^0.5)/A11stdlife))</f>
        <v>n/a</v>
      </c>
      <c r="R215" s="155" t="str">
        <f>IF(A11stdlife="n/a","n/a",IF(R$3&gt;(A11stdlife+$E215),(Input!$N$221*(1+rvanilla)^0.5)-SUM($N215:Q215),(Input!$N$221*(1+rvanilla)^0.5)/A11stdlife))</f>
        <v>n/a</v>
      </c>
      <c r="S215" s="155" t="str">
        <f>IF(A11stdlife="n/a","n/a",IF(S$3&gt;(A11stdlife+$E215),(Input!$N$221*(1+rvanilla)^0.5)-SUM($N215:R215),(Input!$N$221*(1+rvanilla)^0.5)/A11stdlife))</f>
        <v>n/a</v>
      </c>
      <c r="T215" s="155" t="str">
        <f>IF(A11stdlife="n/a","n/a",IF(T$3&gt;(A11stdlife+$E215),(Input!$N$221*(1+rvanilla)^0.5)-SUM($N215:S215),(Input!$N$221*(1+rvanilla)^0.5)/A11stdlife))</f>
        <v>n/a</v>
      </c>
      <c r="U215" s="155" t="str">
        <f>IF(A11stdlife="n/a","n/a",IF(U$3&gt;(A11stdlife+$E215),(Input!$N$221*(1+rvanilla)^0.5)-SUM($N215:T215),(Input!$N$221*(1+rvanilla)^0.5)/A11stdlife))</f>
        <v>n/a</v>
      </c>
      <c r="V215" s="155" t="str">
        <f>IF(A11stdlife="n/a","n/a",IF(V$3&gt;(A11stdlife+$E215),(Input!$N$221*(1+rvanilla)^0.5)-SUM($N215:U215),(Input!$N$221*(1+rvanilla)^0.5)/A11stdlife))</f>
        <v>n/a</v>
      </c>
      <c r="W215" s="155" t="str">
        <f>IF(A11stdlife="n/a","n/a",IF(W$3&gt;(A11stdlife+$E215),(Input!$N$221*(1+rvanilla)^0.5)-SUM($N215:V215),(Input!$N$221*(1+rvanilla)^0.5)/A11stdlife))</f>
        <v>n/a</v>
      </c>
      <c r="X215" s="155" t="str">
        <f>IF(A11stdlife="n/a","n/a",IF(X$3&gt;(A11stdlife+$E215),(Input!$N$221*(1+rvanilla)^0.5)-SUM($N215:W215),(Input!$N$221*(1+rvanilla)^0.5)/A11stdlife))</f>
        <v>n/a</v>
      </c>
      <c r="Y215" s="155" t="str">
        <f>IF(A11stdlife="n/a","n/a",IF(Y$3&gt;(A11stdlife+$E215),(Input!$N$221*(1+rvanilla)^0.5)-SUM($N215:X215),(Input!$N$221*(1+rvanilla)^0.5)/A11stdlife))</f>
        <v>n/a</v>
      </c>
      <c r="Z215" s="155" t="str">
        <f>IF(A11stdlife="n/a","n/a",IF(Z$3&gt;(A11stdlife+$E215),(Input!$N$221*(1+rvanilla)^0.5)-SUM($N215:Y215),(Input!$N$221*(1+rvanilla)^0.5)/A11stdlife))</f>
        <v>n/a</v>
      </c>
      <c r="AA215" s="155" t="str">
        <f>IF(A11stdlife="n/a","n/a",IF(AA$3&gt;(A11stdlife+$E215),(Input!$N$221*(1+rvanilla)^0.5)-SUM($N215:Z215),(Input!$N$221*(1+rvanilla)^0.5)/A11stdlife))</f>
        <v>n/a</v>
      </c>
      <c r="AB215" s="155" t="str">
        <f>IF(A11stdlife="n/a","n/a",IF(AB$3&gt;(A11stdlife+$E215),(Input!$N$221*(1+rvanilla)^0.5)-SUM($N215:AA215),(Input!$N$221*(1+rvanilla)^0.5)/A11stdlife))</f>
        <v>n/a</v>
      </c>
      <c r="AC215" s="155" t="str">
        <f>IF(A11stdlife="n/a","n/a",IF(AC$3&gt;(A11stdlife+$E215),(Input!$N$221*(1+rvanilla)^0.5)-SUM($N215:AB215),(Input!$N$221*(1+rvanilla)^0.5)/A11stdlife))</f>
        <v>n/a</v>
      </c>
      <c r="AD215" s="155" t="str">
        <f>IF(A11stdlife="n/a","n/a",IF(AD$3&gt;(A11stdlife+$E215),(Input!$N$221*(1+rvanilla)^0.5)-SUM($N215:AC215),(Input!$N$221*(1+rvanilla)^0.5)/A11stdlife))</f>
        <v>n/a</v>
      </c>
      <c r="AE215" s="155" t="str">
        <f>IF(A11stdlife="n/a","n/a",IF(AE$3&gt;(A11stdlife+$E215),(Input!$N$221*(1+rvanilla)^0.5)-SUM($N215:AD215),(Input!$N$221*(1+rvanilla)^0.5)/A11stdlife))</f>
        <v>n/a</v>
      </c>
      <c r="AF215" s="155" t="str">
        <f>IF(A11stdlife="n/a","n/a",IF(AF$3&gt;(A11stdlife+$E215),(Input!$N$221*(1+rvanilla)^0.5)-SUM($N215:AE215),(Input!$N$221*(1+rvanilla)^0.5)/A11stdlife))</f>
        <v>n/a</v>
      </c>
      <c r="AG215" s="155" t="str">
        <f>IF(A11stdlife="n/a","n/a",IF(AG$3&gt;(A11stdlife+$E215),(Input!$N$221*(1+rvanilla)^0.5)-SUM($N215:AF215),(Input!$N$221*(1+rvanilla)^0.5)/A11stdlife))</f>
        <v>n/a</v>
      </c>
      <c r="AH215" s="155" t="str">
        <f>IF(A11stdlife="n/a","n/a",IF(AH$3&gt;(A11stdlife+$E215),(Input!$N$221*(1+rvanilla)^0.5)-SUM($N215:AG215),(Input!$N$221*(1+rvanilla)^0.5)/A11stdlife))</f>
        <v>n/a</v>
      </c>
      <c r="AI215" s="155" t="str">
        <f>IF(A11stdlife="n/a","n/a",IF(AI$3&gt;(A11stdlife+$E215),(Input!$N$221*(1+rvanilla)^0.5)-SUM($N215:AH215),(Input!$N$221*(1+rvanilla)^0.5)/A11stdlife))</f>
        <v>n/a</v>
      </c>
      <c r="AJ215" s="155" t="str">
        <f>IF(A11stdlife="n/a","n/a",IF(AJ$3&gt;(A11stdlife+$E215),(Input!$N$221*(1+rvanilla)^0.5)-SUM($N215:AI215),(Input!$N$221*(1+rvanilla)^0.5)/A11stdlife))</f>
        <v>n/a</v>
      </c>
      <c r="AK215" s="155" t="str">
        <f>IF(A11stdlife="n/a","n/a",IF(AK$3&gt;(A11stdlife+$E215),(Input!$N$221*(1+rvanilla)^0.5)-SUM($N215:AJ215),(Input!$N$221*(1+rvanilla)^0.5)/A11stdlife))</f>
        <v>n/a</v>
      </c>
      <c r="AL215" s="155" t="str">
        <f>IF(A11stdlife="n/a","n/a",IF(AL$3&gt;(A11stdlife+$E215),(Input!$N$221*(1+rvanilla)^0.5)-SUM($N215:AK215),(Input!$N$221*(1+rvanilla)^0.5)/A11stdlife))</f>
        <v>n/a</v>
      </c>
      <c r="AM215" s="155" t="str">
        <f>IF(A11stdlife="n/a","n/a",IF(AM$3&gt;(A11stdlife+$E215),(Input!$N$221*(1+rvanilla)^0.5)-SUM($N215:AL215),(Input!$N$221*(1+rvanilla)^0.5)/A11stdlife))</f>
        <v>n/a</v>
      </c>
      <c r="AN215" s="155" t="str">
        <f>IF(A11stdlife="n/a","n/a",IF(AN$3&gt;(A11stdlife+$E215),(Input!$N$221*(1+rvanilla)^0.5)-SUM($N215:AM215),(Input!$N$221*(1+rvanilla)^0.5)/A11stdlife))</f>
        <v>n/a</v>
      </c>
      <c r="AO215" s="155" t="str">
        <f>IF(A11stdlife="n/a","n/a",IF(AO$3&gt;(A11stdlife+$E215),(Input!$N$221*(1+rvanilla)^0.5)-SUM($N215:AN215),(Input!$N$221*(1+rvanilla)^0.5)/A11stdlife))</f>
        <v>n/a</v>
      </c>
      <c r="AP215" s="155" t="str">
        <f>IF(A11stdlife="n/a","n/a",IF(AP$3&gt;(A11stdlife+$E215),(Input!$N$221*(1+rvanilla)^0.5)-SUM($N215:AO215),(Input!$N$221*(1+rvanilla)^0.5)/A11stdlife))</f>
        <v>n/a</v>
      </c>
      <c r="AQ215" s="155" t="str">
        <f>IF(A11stdlife="n/a","n/a",IF(AQ$3&gt;(A11stdlife+$E215),(Input!$N$221*(1+rvanilla)^0.5)-SUM($N215:AP215),(Input!$N$221*(1+rvanilla)^0.5)/A11stdlife))</f>
        <v>n/a</v>
      </c>
      <c r="AR215" s="155" t="str">
        <f>IF(A11stdlife="n/a","n/a",IF(AR$3&gt;(A11stdlife+$E215),(Input!$N$221*(1+rvanilla)^0.5)-SUM($N215:AQ215),(Input!$N$221*(1+rvanilla)^0.5)/A11stdlife))</f>
        <v>n/a</v>
      </c>
      <c r="AS215" s="155" t="str">
        <f>IF(A11stdlife="n/a","n/a",IF(AS$3&gt;(A11stdlife+$E215),(Input!$N$221*(1+rvanilla)^0.5)-SUM($N215:AR215),(Input!$N$221*(1+rvanilla)^0.5)/A11stdlife))</f>
        <v>n/a</v>
      </c>
      <c r="AT215" s="155" t="str">
        <f>IF(A11stdlife="n/a","n/a",IF(AT$3&gt;(A11stdlife+$E215),(Input!$N$221*(1+rvanilla)^0.5)-SUM($N215:AS215),(Input!$N$221*(1+rvanilla)^0.5)/A11stdlife))</f>
        <v>n/a</v>
      </c>
      <c r="AU215" s="155" t="str">
        <f>IF(A11stdlife="n/a","n/a",IF(AU$3&gt;(A11stdlife+$E215),(Input!$N$221*(1+rvanilla)^0.5)-SUM($N215:AT215),(Input!$N$221*(1+rvanilla)^0.5)/A11stdlife))</f>
        <v>n/a</v>
      </c>
      <c r="AV215" s="155" t="str">
        <f>IF(A11stdlife="n/a","n/a",IF(AV$3&gt;(A11stdlife+$E215),(Input!$N$221*(1+rvanilla)^0.5)-SUM($N215:AU215),(Input!$N$221*(1+rvanilla)^0.5)/A11stdlife))</f>
        <v>n/a</v>
      </c>
      <c r="AW215" s="155" t="str">
        <f>IF(A11stdlife="n/a","n/a",IF(AW$3&gt;(A11stdlife+$E215),(Input!$N$221*(1+rvanilla)^0.5)-SUM($N215:AV215),(Input!$N$221*(1+rvanilla)^0.5)/A11stdlife))</f>
        <v>n/a</v>
      </c>
      <c r="AX215" s="155" t="str">
        <f>IF(A11stdlife="n/a","n/a",IF(AX$3&gt;(A11stdlife+$E215),(Input!$N$221*(1+rvanilla)^0.5)-SUM($N215:AW215),(Input!$N$221*(1+rvanilla)^0.5)/A11stdlife))</f>
        <v>n/a</v>
      </c>
      <c r="AY215" s="155" t="str">
        <f>IF(A11stdlife="n/a","n/a",IF(AY$3&gt;(A11stdlife+$E215),(Input!$N$221*(1+rvanilla)^0.5)-SUM($N215:AX215),(Input!$N$221*(1+rvanilla)^0.5)/A11stdlife))</f>
        <v>n/a</v>
      </c>
      <c r="AZ215" s="155" t="str">
        <f>IF(A11stdlife="n/a","n/a",IF(AZ$3&gt;(A11stdlife+$E215),(Input!$N$221*(1+rvanilla)^0.5)-SUM($N215:AY215),(Input!$N$221*(1+rvanilla)^0.5)/A11stdlife))</f>
        <v>n/a</v>
      </c>
      <c r="BA215" s="155" t="str">
        <f>IF(A11stdlife="n/a","n/a",IF(BA$3&gt;(A11stdlife+$E215),(Input!$N$221*(1+rvanilla)^0.5)-SUM($N215:AZ215),(Input!$N$221*(1+rvanilla)^0.5)/A11stdlife))</f>
        <v>n/a</v>
      </c>
      <c r="BB215" s="155" t="str">
        <f>IF(A11stdlife="n/a","n/a",IF(BB$3&gt;(A11stdlife+$E215),(Input!$N$221*(1+rvanilla)^0.5)-SUM($N215:BA215),(Input!$N$221*(1+rvanilla)^0.5)/A11stdlife))</f>
        <v>n/a</v>
      </c>
      <c r="BC215" s="155" t="str">
        <f>IF(A11stdlife="n/a","n/a",IF(BC$3&gt;(A11stdlife+$E215),(Input!$N$221*(1+rvanilla)^0.5)-SUM($N215:BB215),(Input!$N$221*(1+rvanilla)^0.5)/A11stdlife))</f>
        <v>n/a</v>
      </c>
      <c r="BD215" s="155" t="str">
        <f>IF(A11stdlife="n/a","n/a",IF(BD$3&gt;(A11stdlife+$E215),(Input!$N$221*(1+rvanilla)^0.5)-SUM($N215:BC215),(Input!$N$221*(1+rvanilla)^0.5)/A11stdlife))</f>
        <v>n/a</v>
      </c>
      <c r="BE215" s="155" t="str">
        <f>IF(A11stdlife="n/a","n/a",IF(BE$3&gt;(A11stdlife+$E215),(Input!$N$221*(1+rvanilla)^0.5)-SUM($N215:BD215),(Input!$N$221*(1+rvanilla)^0.5)/A11stdlife))</f>
        <v>n/a</v>
      </c>
      <c r="BF215" s="155" t="str">
        <f>IF(A11stdlife="n/a","n/a",IF(BF$3&gt;(A11stdlife+$E215),(Input!$N$221*(1+rvanilla)^0.5)-SUM($N215:BE215),(Input!$N$221*(1+rvanilla)^0.5)/A11stdlife))</f>
        <v>n/a</v>
      </c>
      <c r="BG215" s="155" t="str">
        <f>IF(A11stdlife="n/a","n/a",IF(BG$3&gt;(A11stdlife+$E215),(Input!$N$221*(1+rvanilla)^0.5)-SUM($N215:BF215),(Input!$N$221*(1+rvanilla)^0.5)/A11stdlife))</f>
        <v>n/a</v>
      </c>
      <c r="BH215" s="155" t="str">
        <f>IF(A11stdlife="n/a","n/a",IF(BH$3&gt;(A11stdlife+$E215),(Input!$N$221*(1+rvanilla)^0.5)-SUM($N215:BG215),(Input!$N$221*(1+rvanilla)^0.5)/A11stdlife))</f>
        <v>n/a</v>
      </c>
      <c r="BI215" s="155" t="str">
        <f>IF(A11stdlife="n/a","n/a",IF(BI$3&gt;(A11stdlife+$E215),(Input!$N$221*(1+rvanilla)^0.5)-SUM($N215:BH215),(Input!$N$221*(1+rvanilla)^0.5)/A11stdlife))</f>
        <v>n/a</v>
      </c>
      <c r="BJ215" s="14"/>
      <c r="BK215" s="14"/>
      <c r="BL215" s="14"/>
      <c r="BM215" s="14"/>
      <c r="BN215" s="14"/>
      <c r="BO215" s="14"/>
      <c r="BP215" s="14"/>
      <c r="BQ215" s="14"/>
      <c r="BR215" s="14"/>
      <c r="BS215" s="14"/>
      <c r="BT215" s="14"/>
      <c r="BU215" s="14"/>
      <c r="BV215" s="14"/>
      <c r="BW215" s="14"/>
      <c r="BX215" s="14"/>
      <c r="BY215" s="14"/>
      <c r="BZ215" s="14"/>
      <c r="CA215" s="410"/>
      <c r="CB215" s="410"/>
      <c r="CC215" s="410"/>
      <c r="CD215" s="410"/>
      <c r="CE215" s="410"/>
      <c r="CF215" s="410"/>
      <c r="CG215" s="410"/>
      <c r="CH215" s="410"/>
      <c r="CI215" s="410"/>
      <c r="CJ215" s="410"/>
      <c r="CK215" s="410"/>
      <c r="CL215" s="410"/>
      <c r="CM215" s="410"/>
      <c r="CN215" s="410"/>
      <c r="CO215" s="410"/>
      <c r="CP215" s="410"/>
      <c r="CQ215" s="410"/>
      <c r="CR215" s="410"/>
      <c r="CS215" s="410"/>
      <c r="CT215" s="410"/>
      <c r="CU215" s="410"/>
      <c r="CV215" s="410"/>
      <c r="CW215" s="410"/>
      <c r="CX215" s="410"/>
      <c r="CY215" s="410"/>
      <c r="CZ215" s="410"/>
      <c r="DA215" s="410"/>
      <c r="DB215" s="410"/>
      <c r="DC215" s="410"/>
      <c r="DD215" s="410"/>
      <c r="DE215" s="410"/>
      <c r="DF215" s="410"/>
      <c r="DG215" s="410"/>
      <c r="DH215" s="410"/>
      <c r="DI215" s="410"/>
      <c r="DJ215" s="410"/>
      <c r="DK215" s="410"/>
      <c r="DL215" s="410"/>
      <c r="DM215" s="410"/>
      <c r="DN215" s="410"/>
      <c r="DO215" s="410"/>
      <c r="DP215" s="410"/>
      <c r="DQ215" s="410"/>
      <c r="DR215" s="410"/>
      <c r="DS215" s="410"/>
      <c r="DT215" s="410"/>
      <c r="DU215" s="410"/>
      <c r="DV215" s="410"/>
      <c r="DW215" s="410"/>
      <c r="DX215" s="410"/>
      <c r="DY215" s="410"/>
      <c r="DZ215" s="410"/>
      <c r="EA215" s="410"/>
      <c r="EB215" s="410"/>
      <c r="EC215" s="410"/>
      <c r="ED215" s="410"/>
      <c r="EE215" s="410"/>
      <c r="EF215" s="410"/>
      <c r="EG215" s="410"/>
      <c r="EH215" s="410"/>
      <c r="EI215" s="410"/>
      <c r="EJ215" s="410"/>
      <c r="EK215" s="410"/>
      <c r="EL215" s="410"/>
      <c r="EM215" s="410"/>
      <c r="EN215" s="410"/>
      <c r="EO215" s="410"/>
      <c r="EP215" s="410"/>
      <c r="EQ215" s="410"/>
      <c r="ER215" s="410"/>
      <c r="ES215" s="410"/>
      <c r="ET215" s="410"/>
      <c r="EU215" s="410"/>
      <c r="EV215" s="410"/>
      <c r="EW215" s="410"/>
      <c r="EX215" s="410"/>
      <c r="EY215" s="410"/>
      <c r="EZ215" s="410"/>
      <c r="FA215" s="410"/>
      <c r="FB215" s="410"/>
      <c r="FC215" s="410"/>
      <c r="FD215" s="410"/>
      <c r="FE215" s="410"/>
      <c r="FF215" s="410"/>
      <c r="FG215" s="410"/>
      <c r="FH215" s="410"/>
      <c r="FI215" s="410"/>
      <c r="FJ215" s="410"/>
      <c r="FK215" s="410"/>
      <c r="FL215" s="410"/>
      <c r="FM215" s="410"/>
      <c r="FN215" s="410"/>
      <c r="FO215" s="410"/>
      <c r="FP215" s="410"/>
      <c r="FQ215" s="410"/>
      <c r="FR215" s="410"/>
      <c r="FS215" s="410"/>
      <c r="FT215" s="410"/>
      <c r="FU215" s="410"/>
      <c r="FV215" s="410"/>
      <c r="FW215" s="410"/>
      <c r="FX215" s="410"/>
      <c r="FY215" s="410"/>
      <c r="FZ215" s="410"/>
      <c r="GA215" s="410"/>
      <c r="GB215" s="410"/>
      <c r="GC215" s="410"/>
      <c r="GD215" s="410"/>
      <c r="GE215" s="410"/>
      <c r="GF215" s="410"/>
      <c r="GG215" s="410"/>
      <c r="GH215" s="410"/>
      <c r="GI215" s="410"/>
      <c r="GJ215" s="410"/>
      <c r="GK215" s="410"/>
      <c r="GL215" s="410"/>
      <c r="GM215" s="410"/>
      <c r="GN215" s="410"/>
      <c r="GO215" s="410"/>
      <c r="GP215" s="410"/>
      <c r="GQ215" s="410"/>
      <c r="GR215" s="410"/>
      <c r="GS215" s="410"/>
      <c r="GT215" s="410"/>
      <c r="GU215" s="410"/>
      <c r="GV215" s="410"/>
      <c r="GW215" s="410"/>
      <c r="GX215" s="410"/>
      <c r="GY215" s="410"/>
      <c r="GZ215" s="410"/>
      <c r="HA215" s="410"/>
      <c r="HB215" s="410"/>
      <c r="HC215" s="410"/>
      <c r="HD215" s="410"/>
      <c r="HE215" s="410"/>
      <c r="HF215" s="410"/>
      <c r="HG215" s="410"/>
      <c r="HH215" s="410"/>
      <c r="HI215" s="410"/>
      <c r="HJ215" s="410"/>
      <c r="HK215" s="410"/>
      <c r="HL215" s="410"/>
      <c r="HM215" s="410"/>
      <c r="HN215" s="410"/>
      <c r="HO215" s="410"/>
      <c r="HP215" s="410"/>
      <c r="HQ215" s="410"/>
      <c r="HR215" s="410"/>
      <c r="HS215" s="410"/>
      <c r="HT215" s="410"/>
      <c r="HU215" s="410"/>
      <c r="HV215" s="410"/>
      <c r="HW215" s="410"/>
      <c r="HX215" s="410"/>
      <c r="HY215" s="410"/>
      <c r="HZ215" s="410"/>
      <c r="IA215" s="410"/>
      <c r="IB215" s="410"/>
      <c r="IC215" s="410"/>
      <c r="ID215" s="410"/>
      <c r="IE215" s="410"/>
      <c r="IF215" s="410"/>
      <c r="IG215" s="410"/>
      <c r="IH215" s="410"/>
      <c r="II215" s="410"/>
      <c r="IJ215" s="410"/>
      <c r="IK215" s="410"/>
      <c r="IL215" s="410"/>
      <c r="IM215" s="410"/>
      <c r="IN215" s="410"/>
      <c r="IO215" s="410"/>
      <c r="IP215" s="410"/>
      <c r="IQ215" s="410"/>
      <c r="IR215" s="410"/>
      <c r="IS215" s="410"/>
      <c r="IT215" s="410"/>
      <c r="IU215" s="410"/>
      <c r="IV215" s="410"/>
    </row>
    <row r="216" spans="1:256" s="2" customFormat="1" ht="12.75" hidden="1" customHeight="1" outlineLevel="2">
      <c r="A216" s="14"/>
      <c r="B216" s="14"/>
      <c r="C216" s="27"/>
      <c r="D216" s="413"/>
      <c r="E216" s="261">
        <v>9</v>
      </c>
      <c r="F216" s="372"/>
      <c r="G216" s="269"/>
      <c r="H216" s="271"/>
      <c r="I216" s="271"/>
      <c r="J216" s="271"/>
      <c r="K216" s="271"/>
      <c r="L216" s="271"/>
      <c r="M216" s="271"/>
      <c r="N216" s="271"/>
      <c r="O216" s="270"/>
      <c r="P216" s="155" t="str">
        <f>IF(A11stdlife="n/a","n/a",IF(P$3&gt;(A11stdlife+$E216),(Input!$O$221*(1+rvanilla)^0.5)-SUM($O216:O216),(Input!$O$221*(1+rvanilla)^0.5)/A11stdlife))</f>
        <v>n/a</v>
      </c>
      <c r="Q216" s="155" t="str">
        <f>IF(A11stdlife="n/a","n/a",IF(Q$3&gt;(A11stdlife+$E216),(Input!$O$221*(1+rvanilla)^0.5)-SUM($O216:P216),(Input!$O$221*(1+rvanilla)^0.5)/A11stdlife))</f>
        <v>n/a</v>
      </c>
      <c r="R216" s="155" t="str">
        <f>IF(A11stdlife="n/a","n/a",IF(R$3&gt;(A11stdlife+$E216),(Input!$O$221*(1+rvanilla)^0.5)-SUM($O216:Q216),(Input!$O$221*(1+rvanilla)^0.5)/A11stdlife))</f>
        <v>n/a</v>
      </c>
      <c r="S216" s="155" t="str">
        <f>IF(A11stdlife="n/a","n/a",IF(S$3&gt;(A11stdlife+$E216),(Input!$O$221*(1+rvanilla)^0.5)-SUM($O216:R216),(Input!$O$221*(1+rvanilla)^0.5)/A11stdlife))</f>
        <v>n/a</v>
      </c>
      <c r="T216" s="155" t="str">
        <f>IF(A11stdlife="n/a","n/a",IF(T$3&gt;(A11stdlife+$E216),(Input!$O$221*(1+rvanilla)^0.5)-SUM($O216:S216),(Input!$O$221*(1+rvanilla)^0.5)/A11stdlife))</f>
        <v>n/a</v>
      </c>
      <c r="U216" s="155" t="str">
        <f>IF(A11stdlife="n/a","n/a",IF(U$3&gt;(A11stdlife+$E216),(Input!$O$221*(1+rvanilla)^0.5)-SUM($O216:T216),(Input!$O$221*(1+rvanilla)^0.5)/A11stdlife))</f>
        <v>n/a</v>
      </c>
      <c r="V216" s="155" t="str">
        <f>IF(A11stdlife="n/a","n/a",IF(V$3&gt;(A11stdlife+$E216),(Input!$O$221*(1+rvanilla)^0.5)-SUM($O216:U216),(Input!$O$221*(1+rvanilla)^0.5)/A11stdlife))</f>
        <v>n/a</v>
      </c>
      <c r="W216" s="155" t="str">
        <f>IF(A11stdlife="n/a","n/a",IF(W$3&gt;(A11stdlife+$E216),(Input!$O$221*(1+rvanilla)^0.5)-SUM($O216:V216),(Input!$O$221*(1+rvanilla)^0.5)/A11stdlife))</f>
        <v>n/a</v>
      </c>
      <c r="X216" s="155" t="str">
        <f>IF(A11stdlife="n/a","n/a",IF(X$3&gt;(A11stdlife+$E216),(Input!$O$221*(1+rvanilla)^0.5)-SUM($O216:W216),(Input!$O$221*(1+rvanilla)^0.5)/A11stdlife))</f>
        <v>n/a</v>
      </c>
      <c r="Y216" s="155" t="str">
        <f>IF(A11stdlife="n/a","n/a",IF(Y$3&gt;(A11stdlife+$E216),(Input!$O$221*(1+rvanilla)^0.5)-SUM($O216:X216),(Input!$O$221*(1+rvanilla)^0.5)/A11stdlife))</f>
        <v>n/a</v>
      </c>
      <c r="Z216" s="155" t="str">
        <f>IF(A11stdlife="n/a","n/a",IF(Z$3&gt;(A11stdlife+$E216),(Input!$O$221*(1+rvanilla)^0.5)-SUM($O216:Y216),(Input!$O$221*(1+rvanilla)^0.5)/A11stdlife))</f>
        <v>n/a</v>
      </c>
      <c r="AA216" s="155" t="str">
        <f>IF(A11stdlife="n/a","n/a",IF(AA$3&gt;(A11stdlife+$E216),(Input!$O$221*(1+rvanilla)^0.5)-SUM($O216:Z216),(Input!$O$221*(1+rvanilla)^0.5)/A11stdlife))</f>
        <v>n/a</v>
      </c>
      <c r="AB216" s="155" t="str">
        <f>IF(A11stdlife="n/a","n/a",IF(AB$3&gt;(A11stdlife+$E216),(Input!$O$221*(1+rvanilla)^0.5)-SUM($O216:AA216),(Input!$O$221*(1+rvanilla)^0.5)/A11stdlife))</f>
        <v>n/a</v>
      </c>
      <c r="AC216" s="155" t="str">
        <f>IF(A11stdlife="n/a","n/a",IF(AC$3&gt;(A11stdlife+$E216),(Input!$O$221*(1+rvanilla)^0.5)-SUM($O216:AB216),(Input!$O$221*(1+rvanilla)^0.5)/A11stdlife))</f>
        <v>n/a</v>
      </c>
      <c r="AD216" s="155" t="str">
        <f>IF(A11stdlife="n/a","n/a",IF(AD$3&gt;(A11stdlife+$E216),(Input!$O$221*(1+rvanilla)^0.5)-SUM($O216:AC216),(Input!$O$221*(1+rvanilla)^0.5)/A11stdlife))</f>
        <v>n/a</v>
      </c>
      <c r="AE216" s="155" t="str">
        <f>IF(A11stdlife="n/a","n/a",IF(AE$3&gt;(A11stdlife+$E216),(Input!$O$221*(1+rvanilla)^0.5)-SUM($O216:AD216),(Input!$O$221*(1+rvanilla)^0.5)/A11stdlife))</f>
        <v>n/a</v>
      </c>
      <c r="AF216" s="155" t="str">
        <f>IF(A11stdlife="n/a","n/a",IF(AF$3&gt;(A11stdlife+$E216),(Input!$O$221*(1+rvanilla)^0.5)-SUM($O216:AE216),(Input!$O$221*(1+rvanilla)^0.5)/A11stdlife))</f>
        <v>n/a</v>
      </c>
      <c r="AG216" s="155" t="str">
        <f>IF(A11stdlife="n/a","n/a",IF(AG$3&gt;(A11stdlife+$E216),(Input!$O$221*(1+rvanilla)^0.5)-SUM($O216:AF216),(Input!$O$221*(1+rvanilla)^0.5)/A11stdlife))</f>
        <v>n/a</v>
      </c>
      <c r="AH216" s="155" t="str">
        <f>IF(A11stdlife="n/a","n/a",IF(AH$3&gt;(A11stdlife+$E216),(Input!$O$221*(1+rvanilla)^0.5)-SUM($O216:AG216),(Input!$O$221*(1+rvanilla)^0.5)/A11stdlife))</f>
        <v>n/a</v>
      </c>
      <c r="AI216" s="155" t="str">
        <f>IF(A11stdlife="n/a","n/a",IF(AI$3&gt;(A11stdlife+$E216),(Input!$O$221*(1+rvanilla)^0.5)-SUM($O216:AH216),(Input!$O$221*(1+rvanilla)^0.5)/A11stdlife))</f>
        <v>n/a</v>
      </c>
      <c r="AJ216" s="155" t="str">
        <f>IF(A11stdlife="n/a","n/a",IF(AJ$3&gt;(A11stdlife+$E216),(Input!$O$221*(1+rvanilla)^0.5)-SUM($O216:AI216),(Input!$O$221*(1+rvanilla)^0.5)/A11stdlife))</f>
        <v>n/a</v>
      </c>
      <c r="AK216" s="155" t="str">
        <f>IF(A11stdlife="n/a","n/a",IF(AK$3&gt;(A11stdlife+$E216),(Input!$O$221*(1+rvanilla)^0.5)-SUM($O216:AJ216),(Input!$O$221*(1+rvanilla)^0.5)/A11stdlife))</f>
        <v>n/a</v>
      </c>
      <c r="AL216" s="155" t="str">
        <f>IF(A11stdlife="n/a","n/a",IF(AL$3&gt;(A11stdlife+$E216),(Input!$O$221*(1+rvanilla)^0.5)-SUM($O216:AK216),(Input!$O$221*(1+rvanilla)^0.5)/A11stdlife))</f>
        <v>n/a</v>
      </c>
      <c r="AM216" s="155" t="str">
        <f>IF(A11stdlife="n/a","n/a",IF(AM$3&gt;(A11stdlife+$E216),(Input!$O$221*(1+rvanilla)^0.5)-SUM($O216:AL216),(Input!$O$221*(1+rvanilla)^0.5)/A11stdlife))</f>
        <v>n/a</v>
      </c>
      <c r="AN216" s="155" t="str">
        <f>IF(A11stdlife="n/a","n/a",IF(AN$3&gt;(A11stdlife+$E216),(Input!$O$221*(1+rvanilla)^0.5)-SUM($O216:AM216),(Input!$O$221*(1+rvanilla)^0.5)/A11stdlife))</f>
        <v>n/a</v>
      </c>
      <c r="AO216" s="155" t="str">
        <f>IF(A11stdlife="n/a","n/a",IF(AO$3&gt;(A11stdlife+$E216),(Input!$O$221*(1+rvanilla)^0.5)-SUM($O216:AN216),(Input!$O$221*(1+rvanilla)^0.5)/A11stdlife))</f>
        <v>n/a</v>
      </c>
      <c r="AP216" s="155" t="str">
        <f>IF(A11stdlife="n/a","n/a",IF(AP$3&gt;(A11stdlife+$E216),(Input!$O$221*(1+rvanilla)^0.5)-SUM($O216:AO216),(Input!$O$221*(1+rvanilla)^0.5)/A11stdlife))</f>
        <v>n/a</v>
      </c>
      <c r="AQ216" s="155" t="str">
        <f>IF(A11stdlife="n/a","n/a",IF(AQ$3&gt;(A11stdlife+$E216),(Input!$O$221*(1+rvanilla)^0.5)-SUM($O216:AP216),(Input!$O$221*(1+rvanilla)^0.5)/A11stdlife))</f>
        <v>n/a</v>
      </c>
      <c r="AR216" s="155" t="str">
        <f>IF(A11stdlife="n/a","n/a",IF(AR$3&gt;(A11stdlife+$E216),(Input!$O$221*(1+rvanilla)^0.5)-SUM($O216:AQ216),(Input!$O$221*(1+rvanilla)^0.5)/A11stdlife))</f>
        <v>n/a</v>
      </c>
      <c r="AS216" s="155" t="str">
        <f>IF(A11stdlife="n/a","n/a",IF(AS$3&gt;(A11stdlife+$E216),(Input!$O$221*(1+rvanilla)^0.5)-SUM($O216:AR216),(Input!$O$221*(1+rvanilla)^0.5)/A11stdlife))</f>
        <v>n/a</v>
      </c>
      <c r="AT216" s="155" t="str">
        <f>IF(A11stdlife="n/a","n/a",IF(AT$3&gt;(A11stdlife+$E216),(Input!$O$221*(1+rvanilla)^0.5)-SUM($O216:AS216),(Input!$O$221*(1+rvanilla)^0.5)/A11stdlife))</f>
        <v>n/a</v>
      </c>
      <c r="AU216" s="155" t="str">
        <f>IF(A11stdlife="n/a","n/a",IF(AU$3&gt;(A11stdlife+$E216),(Input!$O$221*(1+rvanilla)^0.5)-SUM($O216:AT216),(Input!$O$221*(1+rvanilla)^0.5)/A11stdlife))</f>
        <v>n/a</v>
      </c>
      <c r="AV216" s="155" t="str">
        <f>IF(A11stdlife="n/a","n/a",IF(AV$3&gt;(A11stdlife+$E216),(Input!$O$221*(1+rvanilla)^0.5)-SUM($O216:AU216),(Input!$O$221*(1+rvanilla)^0.5)/A11stdlife))</f>
        <v>n/a</v>
      </c>
      <c r="AW216" s="155" t="str">
        <f>IF(A11stdlife="n/a","n/a",IF(AW$3&gt;(A11stdlife+$E216),(Input!$O$221*(1+rvanilla)^0.5)-SUM($O216:AV216),(Input!$O$221*(1+rvanilla)^0.5)/A11stdlife))</f>
        <v>n/a</v>
      </c>
      <c r="AX216" s="155" t="str">
        <f>IF(A11stdlife="n/a","n/a",IF(AX$3&gt;(A11stdlife+$E216),(Input!$O$221*(1+rvanilla)^0.5)-SUM($O216:AW216),(Input!$O$221*(1+rvanilla)^0.5)/A11stdlife))</f>
        <v>n/a</v>
      </c>
      <c r="AY216" s="155" t="str">
        <f>IF(A11stdlife="n/a","n/a",IF(AY$3&gt;(A11stdlife+$E216),(Input!$O$221*(1+rvanilla)^0.5)-SUM($O216:AX216),(Input!$O$221*(1+rvanilla)^0.5)/A11stdlife))</f>
        <v>n/a</v>
      </c>
      <c r="AZ216" s="155" t="str">
        <f>IF(A11stdlife="n/a","n/a",IF(AZ$3&gt;(A11stdlife+$E216),(Input!$O$221*(1+rvanilla)^0.5)-SUM($O216:AY216),(Input!$O$221*(1+rvanilla)^0.5)/A11stdlife))</f>
        <v>n/a</v>
      </c>
      <c r="BA216" s="155" t="str">
        <f>IF(A11stdlife="n/a","n/a",IF(BA$3&gt;(A11stdlife+$E216),(Input!$O$221*(1+rvanilla)^0.5)-SUM($O216:AZ216),(Input!$O$221*(1+rvanilla)^0.5)/A11stdlife))</f>
        <v>n/a</v>
      </c>
      <c r="BB216" s="155" t="str">
        <f>IF(A11stdlife="n/a","n/a",IF(BB$3&gt;(A11stdlife+$E216),(Input!$O$221*(1+rvanilla)^0.5)-SUM($O216:BA216),(Input!$O$221*(1+rvanilla)^0.5)/A11stdlife))</f>
        <v>n/a</v>
      </c>
      <c r="BC216" s="155" t="str">
        <f>IF(A11stdlife="n/a","n/a",IF(BC$3&gt;(A11stdlife+$E216),(Input!$O$221*(1+rvanilla)^0.5)-SUM($O216:BB216),(Input!$O$221*(1+rvanilla)^0.5)/A11stdlife))</f>
        <v>n/a</v>
      </c>
      <c r="BD216" s="155" t="str">
        <f>IF(A11stdlife="n/a","n/a",IF(BD$3&gt;(A11stdlife+$E216),(Input!$O$221*(1+rvanilla)^0.5)-SUM($O216:BC216),(Input!$O$221*(1+rvanilla)^0.5)/A11stdlife))</f>
        <v>n/a</v>
      </c>
      <c r="BE216" s="155" t="str">
        <f>IF(A11stdlife="n/a","n/a",IF(BE$3&gt;(A11stdlife+$E216),(Input!$O$221*(1+rvanilla)^0.5)-SUM($O216:BD216),(Input!$O$221*(1+rvanilla)^0.5)/A11stdlife))</f>
        <v>n/a</v>
      </c>
      <c r="BF216" s="155" t="str">
        <f>IF(A11stdlife="n/a","n/a",IF(BF$3&gt;(A11stdlife+$E216),(Input!$O$221*(1+rvanilla)^0.5)-SUM($O216:BE216),(Input!$O$221*(1+rvanilla)^0.5)/A11stdlife))</f>
        <v>n/a</v>
      </c>
      <c r="BG216" s="155" t="str">
        <f>IF(A11stdlife="n/a","n/a",IF(BG$3&gt;(A11stdlife+$E216),(Input!$O$221*(1+rvanilla)^0.5)-SUM($O216:BF216),(Input!$O$221*(1+rvanilla)^0.5)/A11stdlife))</f>
        <v>n/a</v>
      </c>
      <c r="BH216" s="155" t="str">
        <f>IF(A11stdlife="n/a","n/a",IF(BH$3&gt;(A11stdlife+$E216),(Input!$O$221*(1+rvanilla)^0.5)-SUM($O216:BG216),(Input!$O$221*(1+rvanilla)^0.5)/A11stdlife))</f>
        <v>n/a</v>
      </c>
      <c r="BI216" s="155" t="str">
        <f>IF(A11stdlife="n/a","n/a",IF(BI$3&gt;(A11stdlife+$E216),(Input!$O$221*(1+rvanilla)^0.5)-SUM($O216:BH216),(Input!$O$221*(1+rvanilla)^0.5)/A11stdlife))</f>
        <v>n/a</v>
      </c>
      <c r="BJ216" s="14"/>
      <c r="BK216" s="14"/>
      <c r="BL216" s="14"/>
      <c r="BM216" s="14"/>
      <c r="BN216" s="14"/>
      <c r="BO216" s="14"/>
      <c r="BP216" s="14"/>
      <c r="BQ216" s="14"/>
      <c r="BR216" s="14"/>
      <c r="BS216" s="14"/>
      <c r="BT216" s="14"/>
      <c r="BU216" s="14"/>
      <c r="BV216" s="14"/>
      <c r="BW216" s="14"/>
      <c r="BX216" s="14"/>
      <c r="BY216" s="14"/>
      <c r="BZ216" s="14"/>
      <c r="CA216" s="410"/>
      <c r="CB216" s="410"/>
      <c r="CC216" s="410"/>
      <c r="CD216" s="410"/>
      <c r="CE216" s="410"/>
      <c r="CF216" s="410"/>
      <c r="CG216" s="410"/>
      <c r="CH216" s="410"/>
      <c r="CI216" s="410"/>
      <c r="CJ216" s="410"/>
      <c r="CK216" s="410"/>
      <c r="CL216" s="410"/>
      <c r="CM216" s="410"/>
      <c r="CN216" s="410"/>
      <c r="CO216" s="410"/>
      <c r="CP216" s="410"/>
      <c r="CQ216" s="410"/>
      <c r="CR216" s="410"/>
      <c r="CS216" s="410"/>
      <c r="CT216" s="410"/>
      <c r="CU216" s="410"/>
      <c r="CV216" s="410"/>
      <c r="CW216" s="410"/>
      <c r="CX216" s="410"/>
      <c r="CY216" s="410"/>
      <c r="CZ216" s="410"/>
      <c r="DA216" s="410"/>
      <c r="DB216" s="410"/>
      <c r="DC216" s="410"/>
      <c r="DD216" s="410"/>
      <c r="DE216" s="410"/>
      <c r="DF216" s="410"/>
      <c r="DG216" s="410"/>
      <c r="DH216" s="410"/>
      <c r="DI216" s="410"/>
      <c r="DJ216" s="410"/>
      <c r="DK216" s="410"/>
      <c r="DL216" s="410"/>
      <c r="DM216" s="410"/>
      <c r="DN216" s="410"/>
      <c r="DO216" s="410"/>
      <c r="DP216" s="410"/>
      <c r="DQ216" s="410"/>
      <c r="DR216" s="410"/>
      <c r="DS216" s="410"/>
      <c r="DT216" s="410"/>
      <c r="DU216" s="410"/>
      <c r="DV216" s="410"/>
      <c r="DW216" s="410"/>
      <c r="DX216" s="410"/>
      <c r="DY216" s="410"/>
      <c r="DZ216" s="410"/>
      <c r="EA216" s="410"/>
      <c r="EB216" s="410"/>
      <c r="EC216" s="410"/>
      <c r="ED216" s="410"/>
      <c r="EE216" s="410"/>
      <c r="EF216" s="410"/>
      <c r="EG216" s="410"/>
      <c r="EH216" s="410"/>
      <c r="EI216" s="410"/>
      <c r="EJ216" s="410"/>
      <c r="EK216" s="410"/>
      <c r="EL216" s="410"/>
      <c r="EM216" s="410"/>
      <c r="EN216" s="410"/>
      <c r="EO216" s="410"/>
      <c r="EP216" s="410"/>
      <c r="EQ216" s="410"/>
      <c r="ER216" s="410"/>
      <c r="ES216" s="410"/>
      <c r="ET216" s="410"/>
      <c r="EU216" s="410"/>
      <c r="EV216" s="410"/>
      <c r="EW216" s="410"/>
      <c r="EX216" s="410"/>
      <c r="EY216" s="410"/>
      <c r="EZ216" s="410"/>
      <c r="FA216" s="410"/>
      <c r="FB216" s="410"/>
      <c r="FC216" s="410"/>
      <c r="FD216" s="410"/>
      <c r="FE216" s="410"/>
      <c r="FF216" s="410"/>
      <c r="FG216" s="410"/>
      <c r="FH216" s="410"/>
      <c r="FI216" s="410"/>
      <c r="FJ216" s="410"/>
      <c r="FK216" s="410"/>
      <c r="FL216" s="410"/>
      <c r="FM216" s="410"/>
      <c r="FN216" s="410"/>
      <c r="FO216" s="410"/>
      <c r="FP216" s="410"/>
      <c r="FQ216" s="410"/>
      <c r="FR216" s="410"/>
      <c r="FS216" s="410"/>
      <c r="FT216" s="410"/>
      <c r="FU216" s="410"/>
      <c r="FV216" s="410"/>
      <c r="FW216" s="410"/>
      <c r="FX216" s="410"/>
      <c r="FY216" s="410"/>
      <c r="FZ216" s="410"/>
      <c r="GA216" s="410"/>
      <c r="GB216" s="410"/>
      <c r="GC216" s="410"/>
      <c r="GD216" s="410"/>
      <c r="GE216" s="410"/>
      <c r="GF216" s="410"/>
      <c r="GG216" s="410"/>
      <c r="GH216" s="410"/>
      <c r="GI216" s="410"/>
      <c r="GJ216" s="410"/>
      <c r="GK216" s="410"/>
      <c r="GL216" s="410"/>
      <c r="GM216" s="410"/>
      <c r="GN216" s="410"/>
      <c r="GO216" s="410"/>
      <c r="GP216" s="410"/>
      <c r="GQ216" s="410"/>
      <c r="GR216" s="410"/>
      <c r="GS216" s="410"/>
      <c r="GT216" s="410"/>
      <c r="GU216" s="410"/>
      <c r="GV216" s="410"/>
      <c r="GW216" s="410"/>
      <c r="GX216" s="410"/>
      <c r="GY216" s="410"/>
      <c r="GZ216" s="410"/>
      <c r="HA216" s="410"/>
      <c r="HB216" s="410"/>
      <c r="HC216" s="410"/>
      <c r="HD216" s="410"/>
      <c r="HE216" s="410"/>
      <c r="HF216" s="410"/>
      <c r="HG216" s="410"/>
      <c r="HH216" s="410"/>
      <c r="HI216" s="410"/>
      <c r="HJ216" s="410"/>
      <c r="HK216" s="410"/>
      <c r="HL216" s="410"/>
      <c r="HM216" s="410"/>
      <c r="HN216" s="410"/>
      <c r="HO216" s="410"/>
      <c r="HP216" s="410"/>
      <c r="HQ216" s="410"/>
      <c r="HR216" s="410"/>
      <c r="HS216" s="410"/>
      <c r="HT216" s="410"/>
      <c r="HU216" s="410"/>
      <c r="HV216" s="410"/>
      <c r="HW216" s="410"/>
      <c r="HX216" s="410"/>
      <c r="HY216" s="410"/>
      <c r="HZ216" s="410"/>
      <c r="IA216" s="410"/>
      <c r="IB216" s="410"/>
      <c r="IC216" s="410"/>
      <c r="ID216" s="410"/>
      <c r="IE216" s="410"/>
      <c r="IF216" s="410"/>
      <c r="IG216" s="410"/>
      <c r="IH216" s="410"/>
      <c r="II216" s="410"/>
      <c r="IJ216" s="410"/>
      <c r="IK216" s="410"/>
      <c r="IL216" s="410"/>
      <c r="IM216" s="410"/>
      <c r="IN216" s="410"/>
      <c r="IO216" s="410"/>
      <c r="IP216" s="410"/>
      <c r="IQ216" s="410"/>
      <c r="IR216" s="410"/>
      <c r="IS216" s="410"/>
      <c r="IT216" s="410"/>
      <c r="IU216" s="410"/>
      <c r="IV216" s="410"/>
    </row>
    <row r="217" spans="1:256" s="2" customFormat="1" ht="12.75" hidden="1" customHeight="1" outlineLevel="2">
      <c r="A217" s="14"/>
      <c r="B217" s="14"/>
      <c r="C217" s="27"/>
      <c r="D217" s="413"/>
      <c r="E217" s="262">
        <v>10</v>
      </c>
      <c r="F217" s="372"/>
      <c r="G217" s="269"/>
      <c r="H217" s="271"/>
      <c r="I217" s="271"/>
      <c r="J217" s="271"/>
      <c r="K217" s="271"/>
      <c r="L217" s="271"/>
      <c r="M217" s="271"/>
      <c r="N217" s="271"/>
      <c r="O217" s="271"/>
      <c r="P217" s="270"/>
      <c r="Q217" s="155" t="str">
        <f>IF(A11stdlife="n/a","n/a",IF(Q$3&gt;(A11stdlife+$E217),(Input!$P$221*(1+rvanilla)^0.5)-SUM($P217:P217),(Input!$P$221*(1+rvanilla)^0.5)/A11stdlife))</f>
        <v>n/a</v>
      </c>
      <c r="R217" s="155" t="str">
        <f>IF(A11stdlife="n/a","n/a",IF(R$3&gt;(A11stdlife+$E217),(Input!$P$221*(1+rvanilla)^0.5)-SUM($P217:Q217),(Input!$P$221*(1+rvanilla)^0.5)/A11stdlife))</f>
        <v>n/a</v>
      </c>
      <c r="S217" s="155" t="str">
        <f>IF(A11stdlife="n/a","n/a",IF(S$3&gt;(A11stdlife+$E217),(Input!$P$221*(1+rvanilla)^0.5)-SUM($P217:R217),(Input!$P$221*(1+rvanilla)^0.5)/A11stdlife))</f>
        <v>n/a</v>
      </c>
      <c r="T217" s="155" t="str">
        <f>IF(A11stdlife="n/a","n/a",IF(T$3&gt;(A11stdlife+$E217),(Input!$P$221*(1+rvanilla)^0.5)-SUM($P217:S217),(Input!$P$221*(1+rvanilla)^0.5)/A11stdlife))</f>
        <v>n/a</v>
      </c>
      <c r="U217" s="155" t="str">
        <f>IF(A11stdlife="n/a","n/a",IF(U$3&gt;(A11stdlife+$E217),(Input!$P$221*(1+rvanilla)^0.5)-SUM($P217:T217),(Input!$P$221*(1+rvanilla)^0.5)/A11stdlife))</f>
        <v>n/a</v>
      </c>
      <c r="V217" s="155" t="str">
        <f>IF(A11stdlife="n/a","n/a",IF(V$3&gt;(A11stdlife+$E217),(Input!$P$221*(1+rvanilla)^0.5)-SUM($P217:U217),(Input!$P$221*(1+rvanilla)^0.5)/A11stdlife))</f>
        <v>n/a</v>
      </c>
      <c r="W217" s="155" t="str">
        <f>IF(A11stdlife="n/a","n/a",IF(W$3&gt;(A11stdlife+$E217),(Input!$P$221*(1+rvanilla)^0.5)-SUM($P217:V217),(Input!$P$221*(1+rvanilla)^0.5)/A11stdlife))</f>
        <v>n/a</v>
      </c>
      <c r="X217" s="155" t="str">
        <f>IF(A11stdlife="n/a","n/a",IF(X$3&gt;(A11stdlife+$E217),(Input!$P$221*(1+rvanilla)^0.5)-SUM($P217:W217),(Input!$P$221*(1+rvanilla)^0.5)/A11stdlife))</f>
        <v>n/a</v>
      </c>
      <c r="Y217" s="155" t="str">
        <f>IF(A11stdlife="n/a","n/a",IF(Y$3&gt;(A11stdlife+$E217),(Input!$P$221*(1+rvanilla)^0.5)-SUM($P217:X217),(Input!$P$221*(1+rvanilla)^0.5)/A11stdlife))</f>
        <v>n/a</v>
      </c>
      <c r="Z217" s="155" t="str">
        <f>IF(A11stdlife="n/a","n/a",IF(Z$3&gt;(A11stdlife+$E217),(Input!$P$221*(1+rvanilla)^0.5)-SUM($P217:Y217),(Input!$P$221*(1+rvanilla)^0.5)/A11stdlife))</f>
        <v>n/a</v>
      </c>
      <c r="AA217" s="155" t="str">
        <f>IF(A11stdlife="n/a","n/a",IF(AA$3&gt;(A11stdlife+$E217),(Input!$P$221*(1+rvanilla)^0.5)-SUM($P217:Z217),(Input!$P$221*(1+rvanilla)^0.5)/A11stdlife))</f>
        <v>n/a</v>
      </c>
      <c r="AB217" s="155" t="str">
        <f>IF(A11stdlife="n/a","n/a",IF(AB$3&gt;(A11stdlife+$E217),(Input!$P$221*(1+rvanilla)^0.5)-SUM($P217:AA217),(Input!$P$221*(1+rvanilla)^0.5)/A11stdlife))</f>
        <v>n/a</v>
      </c>
      <c r="AC217" s="155" t="str">
        <f>IF(A11stdlife="n/a","n/a",IF(AC$3&gt;(A11stdlife+$E217),(Input!$P$221*(1+rvanilla)^0.5)-SUM($P217:AB217),(Input!$P$221*(1+rvanilla)^0.5)/A11stdlife))</f>
        <v>n/a</v>
      </c>
      <c r="AD217" s="155" t="str">
        <f>IF(A11stdlife="n/a","n/a",IF(AD$3&gt;(A11stdlife+$E217),(Input!$P$221*(1+rvanilla)^0.5)-SUM($P217:AC217),(Input!$P$221*(1+rvanilla)^0.5)/A11stdlife))</f>
        <v>n/a</v>
      </c>
      <c r="AE217" s="155" t="str">
        <f>IF(A11stdlife="n/a","n/a",IF(AE$3&gt;(A11stdlife+$E217),(Input!$P$221*(1+rvanilla)^0.5)-SUM($P217:AD217),(Input!$P$221*(1+rvanilla)^0.5)/A11stdlife))</f>
        <v>n/a</v>
      </c>
      <c r="AF217" s="155" t="str">
        <f>IF(A11stdlife="n/a","n/a",IF(AF$3&gt;(A11stdlife+$E217),(Input!$P$221*(1+rvanilla)^0.5)-SUM($P217:AE217),(Input!$P$221*(1+rvanilla)^0.5)/A11stdlife))</f>
        <v>n/a</v>
      </c>
      <c r="AG217" s="155" t="str">
        <f>IF(A11stdlife="n/a","n/a",IF(AG$3&gt;(A11stdlife+$E217),(Input!$P$221*(1+rvanilla)^0.5)-SUM($P217:AF217),(Input!$P$221*(1+rvanilla)^0.5)/A11stdlife))</f>
        <v>n/a</v>
      </c>
      <c r="AH217" s="155" t="str">
        <f>IF(A11stdlife="n/a","n/a",IF(AH$3&gt;(A11stdlife+$E217),(Input!$P$221*(1+rvanilla)^0.5)-SUM($P217:AG217),(Input!$P$221*(1+rvanilla)^0.5)/A11stdlife))</f>
        <v>n/a</v>
      </c>
      <c r="AI217" s="155" t="str">
        <f>IF(A11stdlife="n/a","n/a",IF(AI$3&gt;(A11stdlife+$E217),(Input!$P$221*(1+rvanilla)^0.5)-SUM($P217:AH217),(Input!$P$221*(1+rvanilla)^0.5)/A11stdlife))</f>
        <v>n/a</v>
      </c>
      <c r="AJ217" s="155" t="str">
        <f>IF(A11stdlife="n/a","n/a",IF(AJ$3&gt;(A11stdlife+$E217),(Input!$P$221*(1+rvanilla)^0.5)-SUM($P217:AI217),(Input!$P$221*(1+rvanilla)^0.5)/A11stdlife))</f>
        <v>n/a</v>
      </c>
      <c r="AK217" s="155" t="str">
        <f>IF(A11stdlife="n/a","n/a",IF(AK$3&gt;(A11stdlife+$E217),(Input!$P$221*(1+rvanilla)^0.5)-SUM($P217:AJ217),(Input!$P$221*(1+rvanilla)^0.5)/A11stdlife))</f>
        <v>n/a</v>
      </c>
      <c r="AL217" s="155" t="str">
        <f>IF(A11stdlife="n/a","n/a",IF(AL$3&gt;(A11stdlife+$E217),(Input!$P$221*(1+rvanilla)^0.5)-SUM($P217:AK217),(Input!$P$221*(1+rvanilla)^0.5)/A11stdlife))</f>
        <v>n/a</v>
      </c>
      <c r="AM217" s="155" t="str">
        <f>IF(A11stdlife="n/a","n/a",IF(AM$3&gt;(A11stdlife+$E217),(Input!$P$221*(1+rvanilla)^0.5)-SUM($P217:AL217),(Input!$P$221*(1+rvanilla)^0.5)/A11stdlife))</f>
        <v>n/a</v>
      </c>
      <c r="AN217" s="155" t="str">
        <f>IF(A11stdlife="n/a","n/a",IF(AN$3&gt;(A11stdlife+$E217),(Input!$P$221*(1+rvanilla)^0.5)-SUM($P217:AM217),(Input!$P$221*(1+rvanilla)^0.5)/A11stdlife))</f>
        <v>n/a</v>
      </c>
      <c r="AO217" s="155" t="str">
        <f>IF(A11stdlife="n/a","n/a",IF(AO$3&gt;(A11stdlife+$E217),(Input!$P$221*(1+rvanilla)^0.5)-SUM($P217:AN217),(Input!$P$221*(1+rvanilla)^0.5)/A11stdlife))</f>
        <v>n/a</v>
      </c>
      <c r="AP217" s="155" t="str">
        <f>IF(A11stdlife="n/a","n/a",IF(AP$3&gt;(A11stdlife+$E217),(Input!$P$221*(1+rvanilla)^0.5)-SUM($P217:AO217),(Input!$P$221*(1+rvanilla)^0.5)/A11stdlife))</f>
        <v>n/a</v>
      </c>
      <c r="AQ217" s="155" t="str">
        <f>IF(A11stdlife="n/a","n/a",IF(AQ$3&gt;(A11stdlife+$E217),(Input!$P$221*(1+rvanilla)^0.5)-SUM($P217:AP217),(Input!$P$221*(1+rvanilla)^0.5)/A11stdlife))</f>
        <v>n/a</v>
      </c>
      <c r="AR217" s="155" t="str">
        <f>IF(A11stdlife="n/a","n/a",IF(AR$3&gt;(A11stdlife+$E217),(Input!$P$221*(1+rvanilla)^0.5)-SUM($P217:AQ217),(Input!$P$221*(1+rvanilla)^0.5)/A11stdlife))</f>
        <v>n/a</v>
      </c>
      <c r="AS217" s="155" t="str">
        <f>IF(A11stdlife="n/a","n/a",IF(AS$3&gt;(A11stdlife+$E217),(Input!$P$221*(1+rvanilla)^0.5)-SUM($P217:AR217),(Input!$P$221*(1+rvanilla)^0.5)/A11stdlife))</f>
        <v>n/a</v>
      </c>
      <c r="AT217" s="155" t="str">
        <f>IF(A11stdlife="n/a","n/a",IF(AT$3&gt;(A11stdlife+$E217),(Input!$P$221*(1+rvanilla)^0.5)-SUM($P217:AS217),(Input!$P$221*(1+rvanilla)^0.5)/A11stdlife))</f>
        <v>n/a</v>
      </c>
      <c r="AU217" s="155" t="str">
        <f>IF(A11stdlife="n/a","n/a",IF(AU$3&gt;(A11stdlife+$E217),(Input!$P$221*(1+rvanilla)^0.5)-SUM($P217:AT217),(Input!$P$221*(1+rvanilla)^0.5)/A11stdlife))</f>
        <v>n/a</v>
      </c>
      <c r="AV217" s="155" t="str">
        <f>IF(A11stdlife="n/a","n/a",IF(AV$3&gt;(A11stdlife+$E217),(Input!$P$221*(1+rvanilla)^0.5)-SUM($P217:AU217),(Input!$P$221*(1+rvanilla)^0.5)/A11stdlife))</f>
        <v>n/a</v>
      </c>
      <c r="AW217" s="155" t="str">
        <f>IF(A11stdlife="n/a","n/a",IF(AW$3&gt;(A11stdlife+$E217),(Input!$P$221*(1+rvanilla)^0.5)-SUM($P217:AV217),(Input!$P$221*(1+rvanilla)^0.5)/A11stdlife))</f>
        <v>n/a</v>
      </c>
      <c r="AX217" s="155" t="str">
        <f>IF(A11stdlife="n/a","n/a",IF(AX$3&gt;(A11stdlife+$E217),(Input!$P$221*(1+rvanilla)^0.5)-SUM($P217:AW217),(Input!$P$221*(1+rvanilla)^0.5)/A11stdlife))</f>
        <v>n/a</v>
      </c>
      <c r="AY217" s="155" t="str">
        <f>IF(A11stdlife="n/a","n/a",IF(AY$3&gt;(A11stdlife+$E217),(Input!$P$221*(1+rvanilla)^0.5)-SUM($P217:AX217),(Input!$P$221*(1+rvanilla)^0.5)/A11stdlife))</f>
        <v>n/a</v>
      </c>
      <c r="AZ217" s="155" t="str">
        <f>IF(A11stdlife="n/a","n/a",IF(AZ$3&gt;(A11stdlife+$E217),(Input!$P$221*(1+rvanilla)^0.5)-SUM($P217:AY217),(Input!$P$221*(1+rvanilla)^0.5)/A11stdlife))</f>
        <v>n/a</v>
      </c>
      <c r="BA217" s="155" t="str">
        <f>IF(A11stdlife="n/a","n/a",IF(BA$3&gt;(A11stdlife+$E217),(Input!$P$221*(1+rvanilla)^0.5)-SUM($P217:AZ217),(Input!$P$221*(1+rvanilla)^0.5)/A11stdlife))</f>
        <v>n/a</v>
      </c>
      <c r="BB217" s="155" t="str">
        <f>IF(A11stdlife="n/a","n/a",IF(BB$3&gt;(A11stdlife+$E217),(Input!$P$221*(1+rvanilla)^0.5)-SUM($P217:BA217),(Input!$P$221*(1+rvanilla)^0.5)/A11stdlife))</f>
        <v>n/a</v>
      </c>
      <c r="BC217" s="155" t="str">
        <f>IF(A11stdlife="n/a","n/a",IF(BC$3&gt;(A11stdlife+$E217),(Input!$P$221*(1+rvanilla)^0.5)-SUM($P217:BB217),(Input!$P$221*(1+rvanilla)^0.5)/A11stdlife))</f>
        <v>n/a</v>
      </c>
      <c r="BD217" s="155" t="str">
        <f>IF(A11stdlife="n/a","n/a",IF(BD$3&gt;(A11stdlife+$E217),(Input!$P$221*(1+rvanilla)^0.5)-SUM($P217:BC217),(Input!$P$221*(1+rvanilla)^0.5)/A11stdlife))</f>
        <v>n/a</v>
      </c>
      <c r="BE217" s="155" t="str">
        <f>IF(A11stdlife="n/a","n/a",IF(BE$3&gt;(A11stdlife+$E217),(Input!$P$221*(1+rvanilla)^0.5)-SUM($P217:BD217),(Input!$P$221*(1+rvanilla)^0.5)/A11stdlife))</f>
        <v>n/a</v>
      </c>
      <c r="BF217" s="155" t="str">
        <f>IF(A11stdlife="n/a","n/a",IF(BF$3&gt;(A11stdlife+$E217),(Input!$P$221*(1+rvanilla)^0.5)-SUM($P217:BE217),(Input!$P$221*(1+rvanilla)^0.5)/A11stdlife))</f>
        <v>n/a</v>
      </c>
      <c r="BG217" s="155" t="str">
        <f>IF(A11stdlife="n/a","n/a",IF(BG$3&gt;(A11stdlife+$E217),(Input!$P$221*(1+rvanilla)^0.5)-SUM($P217:BF217),(Input!$P$221*(1+rvanilla)^0.5)/A11stdlife))</f>
        <v>n/a</v>
      </c>
      <c r="BH217" s="155" t="str">
        <f>IF(A11stdlife="n/a","n/a",IF(BH$3&gt;(A11stdlife+$E217),(Input!$P$221*(1+rvanilla)^0.5)-SUM($P217:BG217),(Input!$P$221*(1+rvanilla)^0.5)/A11stdlife))</f>
        <v>n/a</v>
      </c>
      <c r="BI217" s="155" t="str">
        <f>IF(A11stdlife="n/a","n/a",IF(BI$3&gt;(A11stdlife+$E217),(Input!$P$221*(1+rvanilla)^0.5)-SUM($P217:BH217),(Input!$P$221*(1+rvanilla)^0.5)/A11stdlife))</f>
        <v>n/a</v>
      </c>
      <c r="BJ217" s="14"/>
      <c r="BK217" s="14"/>
      <c r="BL217" s="14"/>
      <c r="BM217" s="14"/>
      <c r="BN217" s="14"/>
      <c r="BO217" s="14"/>
      <c r="BP217" s="14"/>
      <c r="BQ217" s="14"/>
      <c r="BR217" s="14"/>
      <c r="BS217" s="14"/>
      <c r="BT217" s="14"/>
      <c r="BU217" s="14"/>
      <c r="BV217" s="14"/>
      <c r="BW217" s="14"/>
      <c r="BX217" s="14"/>
      <c r="BY217" s="14"/>
      <c r="BZ217" s="14"/>
      <c r="CA217" s="410"/>
      <c r="CB217" s="410"/>
      <c r="CC217" s="410"/>
      <c r="CD217" s="410"/>
      <c r="CE217" s="410"/>
      <c r="CF217" s="410"/>
      <c r="CG217" s="410"/>
      <c r="CH217" s="410"/>
      <c r="CI217" s="410"/>
      <c r="CJ217" s="410"/>
      <c r="CK217" s="410"/>
      <c r="CL217" s="410"/>
      <c r="CM217" s="410"/>
      <c r="CN217" s="410"/>
      <c r="CO217" s="410"/>
      <c r="CP217" s="410"/>
      <c r="CQ217" s="410"/>
      <c r="CR217" s="410"/>
      <c r="CS217" s="410"/>
      <c r="CT217" s="410"/>
      <c r="CU217" s="410"/>
      <c r="CV217" s="410"/>
      <c r="CW217" s="410"/>
      <c r="CX217" s="410"/>
      <c r="CY217" s="410"/>
      <c r="CZ217" s="410"/>
      <c r="DA217" s="410"/>
      <c r="DB217" s="410"/>
      <c r="DC217" s="410"/>
      <c r="DD217" s="410"/>
      <c r="DE217" s="410"/>
      <c r="DF217" s="410"/>
      <c r="DG217" s="410"/>
      <c r="DH217" s="410"/>
      <c r="DI217" s="410"/>
      <c r="DJ217" s="410"/>
      <c r="DK217" s="410"/>
      <c r="DL217" s="410"/>
      <c r="DM217" s="410"/>
      <c r="DN217" s="410"/>
      <c r="DO217" s="410"/>
      <c r="DP217" s="410"/>
      <c r="DQ217" s="410"/>
      <c r="DR217" s="410"/>
      <c r="DS217" s="410"/>
      <c r="DT217" s="410"/>
      <c r="DU217" s="410"/>
      <c r="DV217" s="410"/>
      <c r="DW217" s="410"/>
      <c r="DX217" s="410"/>
      <c r="DY217" s="410"/>
      <c r="DZ217" s="410"/>
      <c r="EA217" s="410"/>
      <c r="EB217" s="410"/>
      <c r="EC217" s="410"/>
      <c r="ED217" s="410"/>
      <c r="EE217" s="410"/>
      <c r="EF217" s="410"/>
      <c r="EG217" s="410"/>
      <c r="EH217" s="410"/>
      <c r="EI217" s="410"/>
      <c r="EJ217" s="410"/>
      <c r="EK217" s="410"/>
      <c r="EL217" s="410"/>
      <c r="EM217" s="410"/>
      <c r="EN217" s="410"/>
      <c r="EO217" s="410"/>
      <c r="EP217" s="410"/>
      <c r="EQ217" s="410"/>
      <c r="ER217" s="410"/>
      <c r="ES217" s="410"/>
      <c r="ET217" s="410"/>
      <c r="EU217" s="410"/>
      <c r="EV217" s="410"/>
      <c r="EW217" s="410"/>
      <c r="EX217" s="410"/>
      <c r="EY217" s="410"/>
      <c r="EZ217" s="410"/>
      <c r="FA217" s="410"/>
      <c r="FB217" s="410"/>
      <c r="FC217" s="410"/>
      <c r="FD217" s="410"/>
      <c r="FE217" s="410"/>
      <c r="FF217" s="410"/>
      <c r="FG217" s="410"/>
      <c r="FH217" s="410"/>
      <c r="FI217" s="410"/>
      <c r="FJ217" s="410"/>
      <c r="FK217" s="410"/>
      <c r="FL217" s="410"/>
      <c r="FM217" s="410"/>
      <c r="FN217" s="410"/>
      <c r="FO217" s="410"/>
      <c r="FP217" s="410"/>
      <c r="FQ217" s="410"/>
      <c r="FR217" s="410"/>
      <c r="FS217" s="410"/>
      <c r="FT217" s="410"/>
      <c r="FU217" s="410"/>
      <c r="FV217" s="410"/>
      <c r="FW217" s="410"/>
      <c r="FX217" s="410"/>
      <c r="FY217" s="410"/>
      <c r="FZ217" s="410"/>
      <c r="GA217" s="410"/>
      <c r="GB217" s="410"/>
      <c r="GC217" s="410"/>
      <c r="GD217" s="410"/>
      <c r="GE217" s="410"/>
      <c r="GF217" s="410"/>
      <c r="GG217" s="410"/>
      <c r="GH217" s="410"/>
      <c r="GI217" s="410"/>
      <c r="GJ217" s="410"/>
      <c r="GK217" s="410"/>
      <c r="GL217" s="410"/>
      <c r="GM217" s="410"/>
      <c r="GN217" s="410"/>
      <c r="GO217" s="410"/>
      <c r="GP217" s="410"/>
      <c r="GQ217" s="410"/>
      <c r="GR217" s="410"/>
      <c r="GS217" s="410"/>
      <c r="GT217" s="410"/>
      <c r="GU217" s="410"/>
      <c r="GV217" s="410"/>
      <c r="GW217" s="410"/>
      <c r="GX217" s="410"/>
      <c r="GY217" s="410"/>
      <c r="GZ217" s="410"/>
      <c r="HA217" s="410"/>
      <c r="HB217" s="410"/>
      <c r="HC217" s="410"/>
      <c r="HD217" s="410"/>
      <c r="HE217" s="410"/>
      <c r="HF217" s="410"/>
      <c r="HG217" s="410"/>
      <c r="HH217" s="410"/>
      <c r="HI217" s="410"/>
      <c r="HJ217" s="410"/>
      <c r="HK217" s="410"/>
      <c r="HL217" s="410"/>
      <c r="HM217" s="410"/>
      <c r="HN217" s="410"/>
      <c r="HO217" s="410"/>
      <c r="HP217" s="410"/>
      <c r="HQ217" s="410"/>
      <c r="HR217" s="410"/>
      <c r="HS217" s="410"/>
      <c r="HT217" s="410"/>
      <c r="HU217" s="410"/>
      <c r="HV217" s="410"/>
      <c r="HW217" s="410"/>
      <c r="HX217" s="410"/>
      <c r="HY217" s="410"/>
      <c r="HZ217" s="410"/>
      <c r="IA217" s="410"/>
      <c r="IB217" s="410"/>
      <c r="IC217" s="410"/>
      <c r="ID217" s="410"/>
      <c r="IE217" s="410"/>
      <c r="IF217" s="410"/>
      <c r="IG217" s="410"/>
      <c r="IH217" s="410"/>
      <c r="II217" s="410"/>
      <c r="IJ217" s="410"/>
      <c r="IK217" s="410"/>
      <c r="IL217" s="410"/>
      <c r="IM217" s="410"/>
      <c r="IN217" s="410"/>
      <c r="IO217" s="410"/>
      <c r="IP217" s="410"/>
      <c r="IQ217" s="410"/>
      <c r="IR217" s="410"/>
      <c r="IS217" s="410"/>
      <c r="IT217" s="410"/>
      <c r="IU217" s="410"/>
      <c r="IV217" s="410"/>
    </row>
    <row r="218" spans="1:256" s="2" customFormat="1" ht="12.75" hidden="1" customHeight="1" outlineLevel="1" collapsed="1">
      <c r="A218" s="14"/>
      <c r="B218" s="14"/>
      <c r="C218" s="324">
        <f>Asset11</f>
        <v>0</v>
      </c>
      <c r="D218" s="14"/>
      <c r="E218" s="14"/>
      <c r="F218" s="366"/>
      <c r="G218" s="365">
        <f t="shared" ref="G218:AL218" si="39">SUM(G206:G217)</f>
        <v>0</v>
      </c>
      <c r="H218" s="365">
        <f t="shared" si="39"/>
        <v>0</v>
      </c>
      <c r="I218" s="365">
        <f t="shared" si="39"/>
        <v>0</v>
      </c>
      <c r="J218" s="365">
        <f t="shared" si="39"/>
        <v>0</v>
      </c>
      <c r="K218" s="365">
        <f t="shared" si="39"/>
        <v>0</v>
      </c>
      <c r="L218" s="365">
        <f t="shared" si="39"/>
        <v>0</v>
      </c>
      <c r="M218" s="365">
        <f t="shared" si="39"/>
        <v>0</v>
      </c>
      <c r="N218" s="365">
        <f t="shared" si="39"/>
        <v>0</v>
      </c>
      <c r="O218" s="365">
        <f t="shared" si="39"/>
        <v>0</v>
      </c>
      <c r="P218" s="365">
        <f t="shared" si="39"/>
        <v>0</v>
      </c>
      <c r="Q218" s="365">
        <f t="shared" si="39"/>
        <v>0</v>
      </c>
      <c r="R218" s="365">
        <f t="shared" si="39"/>
        <v>0</v>
      </c>
      <c r="S218" s="365">
        <f t="shared" si="39"/>
        <v>0</v>
      </c>
      <c r="T218" s="365">
        <f t="shared" si="39"/>
        <v>0</v>
      </c>
      <c r="U218" s="365">
        <f t="shared" si="39"/>
        <v>0</v>
      </c>
      <c r="V218" s="365">
        <f t="shared" si="39"/>
        <v>0</v>
      </c>
      <c r="W218" s="365">
        <f t="shared" si="39"/>
        <v>0</v>
      </c>
      <c r="X218" s="365">
        <f t="shared" si="39"/>
        <v>0</v>
      </c>
      <c r="Y218" s="365">
        <f t="shared" si="39"/>
        <v>0</v>
      </c>
      <c r="Z218" s="365">
        <f t="shared" si="39"/>
        <v>0</v>
      </c>
      <c r="AA218" s="365">
        <f t="shared" si="39"/>
        <v>0</v>
      </c>
      <c r="AB218" s="365">
        <f t="shared" si="39"/>
        <v>0</v>
      </c>
      <c r="AC218" s="365">
        <f t="shared" si="39"/>
        <v>0</v>
      </c>
      <c r="AD218" s="365">
        <f t="shared" si="39"/>
        <v>0</v>
      </c>
      <c r="AE218" s="365">
        <f t="shared" si="39"/>
        <v>0</v>
      </c>
      <c r="AF218" s="365">
        <f t="shared" si="39"/>
        <v>0</v>
      </c>
      <c r="AG218" s="365">
        <f t="shared" si="39"/>
        <v>0</v>
      </c>
      <c r="AH218" s="365">
        <f t="shared" si="39"/>
        <v>0</v>
      </c>
      <c r="AI218" s="365">
        <f t="shared" si="39"/>
        <v>0</v>
      </c>
      <c r="AJ218" s="365">
        <f t="shared" si="39"/>
        <v>0</v>
      </c>
      <c r="AK218" s="365">
        <f t="shared" si="39"/>
        <v>0</v>
      </c>
      <c r="AL218" s="365">
        <f t="shared" si="39"/>
        <v>0</v>
      </c>
      <c r="AM218" s="365">
        <f t="shared" ref="AM218:BI218" si="40">SUM(AM206:AM217)</f>
        <v>0</v>
      </c>
      <c r="AN218" s="365">
        <f t="shared" si="40"/>
        <v>0</v>
      </c>
      <c r="AO218" s="365">
        <f t="shared" si="40"/>
        <v>0</v>
      </c>
      <c r="AP218" s="365">
        <f t="shared" si="40"/>
        <v>0</v>
      </c>
      <c r="AQ218" s="365">
        <f t="shared" si="40"/>
        <v>0</v>
      </c>
      <c r="AR218" s="365">
        <f t="shared" si="40"/>
        <v>0</v>
      </c>
      <c r="AS218" s="365">
        <f t="shared" si="40"/>
        <v>0</v>
      </c>
      <c r="AT218" s="365">
        <f t="shared" si="40"/>
        <v>0</v>
      </c>
      <c r="AU218" s="365">
        <f t="shared" si="40"/>
        <v>0</v>
      </c>
      <c r="AV218" s="365">
        <f t="shared" si="40"/>
        <v>0</v>
      </c>
      <c r="AW218" s="365">
        <f t="shared" si="40"/>
        <v>0</v>
      </c>
      <c r="AX218" s="365">
        <f t="shared" si="40"/>
        <v>0</v>
      </c>
      <c r="AY218" s="365">
        <f t="shared" si="40"/>
        <v>0</v>
      </c>
      <c r="AZ218" s="365">
        <f t="shared" si="40"/>
        <v>0</v>
      </c>
      <c r="BA218" s="365">
        <f t="shared" si="40"/>
        <v>0</v>
      </c>
      <c r="BB218" s="365">
        <f t="shared" si="40"/>
        <v>0</v>
      </c>
      <c r="BC218" s="365">
        <f t="shared" si="40"/>
        <v>0</v>
      </c>
      <c r="BD218" s="365">
        <f t="shared" si="40"/>
        <v>0</v>
      </c>
      <c r="BE218" s="365">
        <f t="shared" si="40"/>
        <v>0</v>
      </c>
      <c r="BF218" s="365">
        <f t="shared" si="40"/>
        <v>0</v>
      </c>
      <c r="BG218" s="365">
        <f t="shared" si="40"/>
        <v>0</v>
      </c>
      <c r="BH218" s="365">
        <f t="shared" si="40"/>
        <v>0</v>
      </c>
      <c r="BI218" s="365">
        <f t="shared" si="40"/>
        <v>0</v>
      </c>
      <c r="BJ218" s="14"/>
      <c r="BK218" s="14"/>
      <c r="BL218" s="14"/>
      <c r="BM218" s="14"/>
      <c r="BN218" s="14"/>
      <c r="BO218" s="14"/>
      <c r="BP218" s="14"/>
      <c r="BQ218" s="14"/>
      <c r="BR218" s="14"/>
      <c r="BS218" s="14"/>
      <c r="BT218" s="14"/>
      <c r="BU218" s="14"/>
      <c r="BV218" s="14"/>
      <c r="BW218" s="14"/>
      <c r="BX218" s="14"/>
      <c r="BY218" s="14"/>
      <c r="BZ218" s="14"/>
      <c r="CA218" s="410"/>
      <c r="CB218" s="410"/>
      <c r="CC218" s="410"/>
      <c r="CD218" s="410"/>
      <c r="CE218" s="410"/>
      <c r="CF218" s="410"/>
      <c r="CG218" s="410"/>
      <c r="CH218" s="410"/>
      <c r="CI218" s="410"/>
      <c r="CJ218" s="410"/>
      <c r="CK218" s="410"/>
      <c r="CL218" s="410"/>
      <c r="CM218" s="410"/>
      <c r="CN218" s="410"/>
      <c r="CO218" s="410"/>
      <c r="CP218" s="410"/>
      <c r="CQ218" s="410"/>
      <c r="CR218" s="410"/>
      <c r="CS218" s="410"/>
      <c r="CT218" s="410"/>
      <c r="CU218" s="410"/>
      <c r="CV218" s="410"/>
      <c r="CW218" s="410"/>
      <c r="CX218" s="410"/>
      <c r="CY218" s="410"/>
      <c r="CZ218" s="410"/>
      <c r="DA218" s="410"/>
      <c r="DB218" s="410"/>
      <c r="DC218" s="410"/>
      <c r="DD218" s="410"/>
      <c r="DE218" s="410"/>
      <c r="DF218" s="410"/>
      <c r="DG218" s="410"/>
      <c r="DH218" s="410"/>
      <c r="DI218" s="410"/>
      <c r="DJ218" s="410"/>
      <c r="DK218" s="410"/>
      <c r="DL218" s="410"/>
      <c r="DM218" s="410"/>
      <c r="DN218" s="410"/>
      <c r="DO218" s="410"/>
      <c r="DP218" s="410"/>
      <c r="DQ218" s="410"/>
      <c r="DR218" s="410"/>
      <c r="DS218" s="410"/>
      <c r="DT218" s="410"/>
      <c r="DU218" s="410"/>
      <c r="DV218" s="410"/>
      <c r="DW218" s="410"/>
      <c r="DX218" s="410"/>
      <c r="DY218" s="410"/>
      <c r="DZ218" s="410"/>
      <c r="EA218" s="410"/>
      <c r="EB218" s="410"/>
      <c r="EC218" s="410"/>
      <c r="ED218" s="410"/>
      <c r="EE218" s="410"/>
      <c r="EF218" s="410"/>
      <c r="EG218" s="410"/>
      <c r="EH218" s="410"/>
      <c r="EI218" s="410"/>
      <c r="EJ218" s="410"/>
      <c r="EK218" s="410"/>
      <c r="EL218" s="410"/>
      <c r="EM218" s="410"/>
      <c r="EN218" s="410"/>
      <c r="EO218" s="410"/>
      <c r="EP218" s="410"/>
      <c r="EQ218" s="410"/>
      <c r="ER218" s="410"/>
      <c r="ES218" s="410"/>
      <c r="ET218" s="410"/>
      <c r="EU218" s="410"/>
      <c r="EV218" s="410"/>
      <c r="EW218" s="410"/>
      <c r="EX218" s="410"/>
      <c r="EY218" s="410"/>
      <c r="EZ218" s="410"/>
      <c r="FA218" s="410"/>
      <c r="FB218" s="410"/>
      <c r="FC218" s="410"/>
      <c r="FD218" s="410"/>
      <c r="FE218" s="410"/>
      <c r="FF218" s="410"/>
      <c r="FG218" s="410"/>
      <c r="FH218" s="410"/>
      <c r="FI218" s="410"/>
      <c r="FJ218" s="410"/>
      <c r="FK218" s="410"/>
      <c r="FL218" s="410"/>
      <c r="FM218" s="410"/>
      <c r="FN218" s="410"/>
      <c r="FO218" s="410"/>
      <c r="FP218" s="410"/>
      <c r="FQ218" s="410"/>
      <c r="FR218" s="410"/>
      <c r="FS218" s="410"/>
      <c r="FT218" s="410"/>
      <c r="FU218" s="410"/>
      <c r="FV218" s="410"/>
      <c r="FW218" s="410"/>
      <c r="FX218" s="410"/>
      <c r="FY218" s="410"/>
      <c r="FZ218" s="410"/>
      <c r="GA218" s="410"/>
      <c r="GB218" s="410"/>
      <c r="GC218" s="410"/>
      <c r="GD218" s="410"/>
      <c r="GE218" s="410"/>
      <c r="GF218" s="410"/>
      <c r="GG218" s="410"/>
      <c r="GH218" s="410"/>
      <c r="GI218" s="410"/>
      <c r="GJ218" s="410"/>
      <c r="GK218" s="410"/>
      <c r="GL218" s="410"/>
      <c r="GM218" s="410"/>
      <c r="GN218" s="410"/>
      <c r="GO218" s="410"/>
      <c r="GP218" s="410"/>
      <c r="GQ218" s="410"/>
      <c r="GR218" s="410"/>
      <c r="GS218" s="410"/>
      <c r="GT218" s="410"/>
      <c r="GU218" s="410"/>
      <c r="GV218" s="410"/>
      <c r="GW218" s="410"/>
      <c r="GX218" s="410"/>
      <c r="GY218" s="410"/>
      <c r="GZ218" s="410"/>
      <c r="HA218" s="410"/>
      <c r="HB218" s="410"/>
      <c r="HC218" s="410"/>
      <c r="HD218" s="410"/>
      <c r="HE218" s="410"/>
      <c r="HF218" s="410"/>
      <c r="HG218" s="410"/>
      <c r="HH218" s="410"/>
      <c r="HI218" s="410"/>
      <c r="HJ218" s="410"/>
      <c r="HK218" s="410"/>
      <c r="HL218" s="410"/>
      <c r="HM218" s="410"/>
      <c r="HN218" s="410"/>
      <c r="HO218" s="410"/>
      <c r="HP218" s="410"/>
      <c r="HQ218" s="410"/>
      <c r="HR218" s="410"/>
      <c r="HS218" s="410"/>
      <c r="HT218" s="410"/>
      <c r="HU218" s="410"/>
      <c r="HV218" s="410"/>
      <c r="HW218" s="410"/>
      <c r="HX218" s="410"/>
      <c r="HY218" s="410"/>
      <c r="HZ218" s="410"/>
      <c r="IA218" s="410"/>
      <c r="IB218" s="410"/>
      <c r="IC218" s="410"/>
      <c r="ID218" s="410"/>
      <c r="IE218" s="410"/>
      <c r="IF218" s="410"/>
      <c r="IG218" s="410"/>
      <c r="IH218" s="410"/>
      <c r="II218" s="410"/>
      <c r="IJ218" s="410"/>
      <c r="IK218" s="410"/>
      <c r="IL218" s="410"/>
      <c r="IM218" s="410"/>
      <c r="IN218" s="410"/>
      <c r="IO218" s="410"/>
      <c r="IP218" s="410"/>
      <c r="IQ218" s="410"/>
      <c r="IR218" s="410"/>
      <c r="IS218" s="410"/>
      <c r="IT218" s="410"/>
      <c r="IU218" s="410"/>
      <c r="IV218" s="410"/>
    </row>
    <row r="219" spans="1:256" s="2" customFormat="1" ht="12.75" hidden="1" customHeight="1" outlineLevel="2">
      <c r="A219" s="14"/>
      <c r="B219" s="325" t="str">
        <f>C231</f>
        <v>Commercial Buildings</v>
      </c>
      <c r="C219" s="32"/>
      <c r="D219" s="33" t="s">
        <v>65</v>
      </c>
      <c r="E219" s="32"/>
      <c r="F219" s="371"/>
      <c r="G219" s="154">
        <f>IF(G$3&gt;A12remlife,A12acvalue-SUM($F219:F219),IF(A12remlife="N/A","n/a",A12acvalue/A12remlife))</f>
        <v>2.1373211590703289</v>
      </c>
      <c r="H219" s="154">
        <f>IF(H$3&gt;A12remlife,A12acvalue-SUM($F219:G219),IF(A12remlife="N/A","n/a",A12acvalue/A12remlife))</f>
        <v>2.1373211590703289</v>
      </c>
      <c r="I219" s="154">
        <f>IF(I$3&gt;A12remlife,A12acvalue-SUM($F219:H219),IF(A12remlife="N/A","n/a",A12acvalue/A12remlife))</f>
        <v>2.1373211590703289</v>
      </c>
      <c r="J219" s="154">
        <f>IF(J$3&gt;A12remlife,A12acvalue-SUM($F219:I219),IF(A12remlife="N/A","n/a",A12acvalue/A12remlife))</f>
        <v>2.1373211590703289</v>
      </c>
      <c r="K219" s="154">
        <f>IF(K$3&gt;A12remlife,A12acvalue-SUM($F219:J219),IF(A12remlife="N/A","n/a",A12acvalue/A12remlife))</f>
        <v>2.1373211590703289</v>
      </c>
      <c r="L219" s="154">
        <f>IF(L$3&gt;A12remlife,A12acvalue-SUM($F219:K219),IF(A12remlife="N/A","n/a",A12acvalue/A12remlife))</f>
        <v>2.1373211590703289</v>
      </c>
      <c r="M219" s="154">
        <f>IF(M$3&gt;A12remlife,A12acvalue-SUM($F219:L219),IF(A12remlife="N/A","n/a",A12acvalue/A12remlife))</f>
        <v>2.1373211590703289</v>
      </c>
      <c r="N219" s="154">
        <f>IF(N$3&gt;A12remlife,A12acvalue-SUM($F219:M219),IF(A12remlife="N/A","n/a",A12acvalue/A12remlife))</f>
        <v>2.1373211590703289</v>
      </c>
      <c r="O219" s="154">
        <f>IF(O$3&gt;A12remlife,A12acvalue-SUM($F219:N219),IF(A12remlife="N/A","n/a",A12acvalue/A12remlife))</f>
        <v>2.1373211590703289</v>
      </c>
      <c r="P219" s="154">
        <f>IF(P$3&gt;A12remlife,A12acvalue-SUM($F219:O219),IF(A12remlife="N/A","n/a",A12acvalue/A12remlife))</f>
        <v>2.1373211590703289</v>
      </c>
      <c r="Q219" s="154">
        <f>IF(Q$3&gt;A12remlife,A12acvalue-SUM($F219:P219),IF(A12remlife="N/A","n/a",A12acvalue/A12remlife))</f>
        <v>2.1373211590703289</v>
      </c>
      <c r="R219" s="154">
        <f>IF(R$3&gt;A12remlife,A12acvalue-SUM($F219:Q219),IF(A12remlife="N/A","n/a",A12acvalue/A12remlife))</f>
        <v>2.1373211590703289</v>
      </c>
      <c r="S219" s="154">
        <f>IF(S$3&gt;A12remlife,A12acvalue-SUM($F219:R219),IF(A12remlife="N/A","n/a",A12acvalue/A12remlife))</f>
        <v>2.1373211590703289</v>
      </c>
      <c r="T219" s="154">
        <f>IF(T$3&gt;A12remlife,A12acvalue-SUM($F219:S219),IF(A12remlife="N/A","n/a",A12acvalue/A12remlife))</f>
        <v>2.1373211590703289</v>
      </c>
      <c r="U219" s="154">
        <f>IF(U$3&gt;A12remlife,A12acvalue-SUM($F219:T219),IF(A12remlife="N/A","n/a",A12acvalue/A12remlife))</f>
        <v>2.1373211590703289</v>
      </c>
      <c r="V219" s="154">
        <f>IF(V$3&gt;A12remlife,A12acvalue-SUM($F219:U219),IF(A12remlife="N/A","n/a",A12acvalue/A12remlife))</f>
        <v>2.1373211590703289</v>
      </c>
      <c r="W219" s="154">
        <f>IF(W$3&gt;A12remlife,A12acvalue-SUM($F219:V219),IF(A12remlife="N/A","n/a",A12acvalue/A12remlife))</f>
        <v>2.1373211590703289</v>
      </c>
      <c r="X219" s="154">
        <f>IF(X$3&gt;A12remlife,A12acvalue-SUM($F219:W219),IF(A12remlife="N/A","n/a",A12acvalue/A12remlife))</f>
        <v>2.1373211590703289</v>
      </c>
      <c r="Y219" s="154">
        <f>IF(Y$3&gt;A12remlife,A12acvalue-SUM($F219:X219),IF(A12remlife="N/A","n/a",A12acvalue/A12remlife))</f>
        <v>2.1373211590703289</v>
      </c>
      <c r="Z219" s="154">
        <f>IF(Z$3&gt;A12remlife,A12acvalue-SUM($F219:Y219),IF(A12remlife="N/A","n/a",A12acvalue/A12remlife))</f>
        <v>2.1373211590703289</v>
      </c>
      <c r="AA219" s="154">
        <f>IF(AA$3&gt;A12remlife,A12acvalue-SUM($F219:Z219),IF(A12remlife="N/A","n/a",A12acvalue/A12remlife))</f>
        <v>2.1373211590703289</v>
      </c>
      <c r="AB219" s="154">
        <f>IF(AB$3&gt;A12remlife,A12acvalue-SUM($F219:AA219),IF(A12remlife="N/A","n/a",A12acvalue/A12remlife))</f>
        <v>2.1373211590703289</v>
      </c>
      <c r="AC219" s="154">
        <f>IF(AC$3&gt;A12remlife,A12acvalue-SUM($F219:AB219),IF(A12remlife="N/A","n/a",A12acvalue/A12remlife))</f>
        <v>2.1373211590703289</v>
      </c>
      <c r="AD219" s="154">
        <f>IF(AD$3&gt;A12remlife,A12acvalue-SUM($F219:AC219),IF(A12remlife="N/A","n/a",A12acvalue/A12remlife))</f>
        <v>2.1373211590703289</v>
      </c>
      <c r="AE219" s="154">
        <f>IF(AE$3&gt;A12remlife,A12acvalue-SUM($F219:AD219),IF(A12remlife="N/A","n/a",A12acvalue/A12remlife))</f>
        <v>2.1373211590703289</v>
      </c>
      <c r="AF219" s="154">
        <f>IF(AF$3&gt;A12remlife,A12acvalue-SUM($F219:AE219),IF(A12remlife="N/A","n/a",A12acvalue/A12remlife))</f>
        <v>2.1373211590703289</v>
      </c>
      <c r="AG219" s="154">
        <f>IF(AG$3&gt;A12remlife,A12acvalue-SUM($F219:AF219),IF(A12remlife="N/A","n/a",A12acvalue/A12remlife))</f>
        <v>2.1373211590703289</v>
      </c>
      <c r="AH219" s="154">
        <f>IF(AH$3&gt;A12remlife,A12acvalue-SUM($F219:AG219),IF(A12remlife="N/A","n/a",A12acvalue/A12remlife))</f>
        <v>2.1373211590703289</v>
      </c>
      <c r="AI219" s="154">
        <f>IF(AI$3&gt;A12remlife,A12acvalue-SUM($F219:AH219),IF(A12remlife="N/A","n/a",A12acvalue/A12remlife))</f>
        <v>2.1373211590703289</v>
      </c>
      <c r="AJ219" s="154">
        <f>IF(AJ$3&gt;A12remlife,A12acvalue-SUM($F219:AI219),IF(A12remlife="N/A","n/a",A12acvalue/A12remlife))</f>
        <v>2.1373211590703289</v>
      </c>
      <c r="AK219" s="154">
        <f>IF(AK$3&gt;A12remlife,A12acvalue-SUM($F219:AJ219),IF(A12remlife="N/A","n/a",A12acvalue/A12remlife))</f>
        <v>2.1373211590703289</v>
      </c>
      <c r="AL219" s="154">
        <f>IF(AL$3&gt;A12remlife,A12acvalue-SUM($F219:AK219),IF(A12remlife="N/A","n/a",A12acvalue/A12remlife))</f>
        <v>2.1373211590703289</v>
      </c>
      <c r="AM219" s="154">
        <f>IF(AM$3&gt;A12remlife,A12acvalue-SUM($F219:AL219),IF(A12remlife="N/A","n/a",A12acvalue/A12remlife))</f>
        <v>2.1373211590703289</v>
      </c>
      <c r="AN219" s="154">
        <f>IF(AN$3&gt;A12remlife,A12acvalue-SUM($F219:AM219),IF(A12remlife="N/A","n/a",A12acvalue/A12remlife))</f>
        <v>0.27785175067911894</v>
      </c>
      <c r="AO219" s="154">
        <f>IF(AO$3&gt;A12remlife,A12acvalue-SUM($F219:AN219),IF(A12remlife="N/A","n/a",A12acvalue/A12remlife))</f>
        <v>0</v>
      </c>
      <c r="AP219" s="154">
        <f>IF(AP$3&gt;A12remlife,A12acvalue-SUM($F219:AO219),IF(A12remlife="N/A","n/a",A12acvalue/A12remlife))</f>
        <v>0</v>
      </c>
      <c r="AQ219" s="154">
        <f>IF(AQ$3&gt;A12remlife,A12acvalue-SUM($F219:AP219),IF(A12remlife="N/A","n/a",A12acvalue/A12remlife))</f>
        <v>0</v>
      </c>
      <c r="AR219" s="154">
        <f>IF(AR$3&gt;A12remlife,A12acvalue-SUM($F219:AQ219),IF(A12remlife="N/A","n/a",A12acvalue/A12remlife))</f>
        <v>0</v>
      </c>
      <c r="AS219" s="154">
        <f>IF(AS$3&gt;A12remlife,A12acvalue-SUM($F219:AR219),IF(A12remlife="N/A","n/a",A12acvalue/A12remlife))</f>
        <v>0</v>
      </c>
      <c r="AT219" s="154">
        <f>IF(AT$3&gt;A12remlife,A12acvalue-SUM($F219:AS219),IF(A12remlife="N/A","n/a",A12acvalue/A12remlife))</f>
        <v>0</v>
      </c>
      <c r="AU219" s="154">
        <f>IF(AU$3&gt;A12remlife,A12acvalue-SUM($F219:AT219),IF(A12remlife="N/A","n/a",A12acvalue/A12remlife))</f>
        <v>0</v>
      </c>
      <c r="AV219" s="154">
        <f>IF(AV$3&gt;A12remlife,A12acvalue-SUM($F219:AU219),IF(A12remlife="N/A","n/a",A12acvalue/A12remlife))</f>
        <v>0</v>
      </c>
      <c r="AW219" s="154">
        <f>IF(AW$3&gt;A12remlife,A12acvalue-SUM($F219:AV219),IF(A12remlife="N/A","n/a",A12acvalue/A12remlife))</f>
        <v>0</v>
      </c>
      <c r="AX219" s="154">
        <f>IF(AX$3&gt;A12remlife,A12acvalue-SUM($F219:AW219),IF(A12remlife="N/A","n/a",A12acvalue/A12remlife))</f>
        <v>0</v>
      </c>
      <c r="AY219" s="154">
        <f>IF(AY$3&gt;A12remlife,A12acvalue-SUM($F219:AX219),IF(A12remlife="N/A","n/a",A12acvalue/A12remlife))</f>
        <v>0</v>
      </c>
      <c r="AZ219" s="154">
        <f>IF(AZ$3&gt;A12remlife,A12acvalue-SUM($F219:AY219),IF(A12remlife="N/A","n/a",A12acvalue/A12remlife))</f>
        <v>0</v>
      </c>
      <c r="BA219" s="154">
        <f>IF(BA$3&gt;A12remlife,A12acvalue-SUM($F219:AZ219),IF(A12remlife="N/A","n/a",A12acvalue/A12remlife))</f>
        <v>0</v>
      </c>
      <c r="BB219" s="154">
        <f>IF(BB$3&gt;A12remlife,A12acvalue-SUM($F219:BA219),IF(A12remlife="N/A","n/a",A12acvalue/A12remlife))</f>
        <v>0</v>
      </c>
      <c r="BC219" s="154">
        <f>IF(BC$3&gt;A12remlife,A12acvalue-SUM($F219:BB219),IF(A12remlife="N/A","n/a",A12acvalue/A12remlife))</f>
        <v>0</v>
      </c>
      <c r="BD219" s="154">
        <f>IF(BD$3&gt;A12remlife,A12acvalue-SUM($F219:BC219),IF(A12remlife="N/A","n/a",A12acvalue/A12remlife))</f>
        <v>0</v>
      </c>
      <c r="BE219" s="154">
        <f>IF(BE$3&gt;A12remlife,A12acvalue-SUM($F219:BD219),IF(A12remlife="N/A","n/a",A12acvalue/A12remlife))</f>
        <v>0</v>
      </c>
      <c r="BF219" s="154">
        <f>IF(BF$3&gt;A12remlife,A12acvalue-SUM($F219:BE219),IF(A12remlife="N/A","n/a",A12acvalue/A12remlife))</f>
        <v>0</v>
      </c>
      <c r="BG219" s="154">
        <f>IF(BG$3&gt;A12remlife,A12acvalue-SUM($F219:BF219),IF(A12remlife="N/A","n/a",A12acvalue/A12remlife))</f>
        <v>0</v>
      </c>
      <c r="BH219" s="154">
        <f>IF(BH$3&gt;A12remlife,A12acvalue-SUM($F219:BG219),IF(A12remlife="N/A","n/a",A12acvalue/A12remlife))</f>
        <v>0</v>
      </c>
      <c r="BI219" s="154">
        <f>IF(BI$3&gt;A12remlife,A12acvalue-SUM($F219:BH219),IF(A12remlife="N/A","n/a",A12acvalue/A12remlife))</f>
        <v>0</v>
      </c>
      <c r="BJ219" s="14"/>
      <c r="BK219" s="14"/>
      <c r="BL219" s="14"/>
      <c r="BM219" s="14"/>
      <c r="BN219" s="14"/>
      <c r="BO219" s="14"/>
      <c r="BP219" s="14"/>
      <c r="BQ219" s="14"/>
      <c r="BR219" s="14"/>
      <c r="BS219" s="14"/>
      <c r="BT219" s="14"/>
      <c r="BU219" s="14"/>
      <c r="BV219" s="14"/>
      <c r="BW219" s="14"/>
      <c r="BX219" s="14"/>
      <c r="BY219" s="14"/>
      <c r="BZ219" s="14"/>
      <c r="CA219" s="410"/>
      <c r="CB219" s="410"/>
      <c r="CC219" s="410"/>
      <c r="CD219" s="410"/>
      <c r="CE219" s="410"/>
      <c r="CF219" s="410"/>
      <c r="CG219" s="410"/>
      <c r="CH219" s="410"/>
      <c r="CI219" s="410"/>
      <c r="CJ219" s="410"/>
      <c r="CK219" s="410"/>
      <c r="CL219" s="410"/>
      <c r="CM219" s="410"/>
      <c r="CN219" s="410"/>
      <c r="CO219" s="410"/>
      <c r="CP219" s="410"/>
      <c r="CQ219" s="410"/>
      <c r="CR219" s="410"/>
      <c r="CS219" s="410"/>
      <c r="CT219" s="410"/>
      <c r="CU219" s="410"/>
      <c r="CV219" s="410"/>
      <c r="CW219" s="410"/>
      <c r="CX219" s="410"/>
      <c r="CY219" s="410"/>
      <c r="CZ219" s="410"/>
      <c r="DA219" s="410"/>
      <c r="DB219" s="410"/>
      <c r="DC219" s="410"/>
      <c r="DD219" s="410"/>
      <c r="DE219" s="410"/>
      <c r="DF219" s="410"/>
      <c r="DG219" s="410"/>
      <c r="DH219" s="410"/>
      <c r="DI219" s="410"/>
      <c r="DJ219" s="410"/>
      <c r="DK219" s="410"/>
      <c r="DL219" s="410"/>
      <c r="DM219" s="410"/>
      <c r="DN219" s="410"/>
      <c r="DO219" s="410"/>
      <c r="DP219" s="410"/>
      <c r="DQ219" s="410"/>
      <c r="DR219" s="410"/>
      <c r="DS219" s="410"/>
      <c r="DT219" s="410"/>
      <c r="DU219" s="410"/>
      <c r="DV219" s="410"/>
      <c r="DW219" s="410"/>
      <c r="DX219" s="410"/>
      <c r="DY219" s="410"/>
      <c r="DZ219" s="410"/>
      <c r="EA219" s="410"/>
      <c r="EB219" s="410"/>
      <c r="EC219" s="410"/>
      <c r="ED219" s="410"/>
      <c r="EE219" s="410"/>
      <c r="EF219" s="410"/>
      <c r="EG219" s="410"/>
      <c r="EH219" s="410"/>
      <c r="EI219" s="410"/>
      <c r="EJ219" s="410"/>
      <c r="EK219" s="410"/>
      <c r="EL219" s="410"/>
      <c r="EM219" s="410"/>
      <c r="EN219" s="410"/>
      <c r="EO219" s="410"/>
      <c r="EP219" s="410"/>
      <c r="EQ219" s="410"/>
      <c r="ER219" s="410"/>
      <c r="ES219" s="410"/>
      <c r="ET219" s="410"/>
      <c r="EU219" s="410"/>
      <c r="EV219" s="410"/>
      <c r="EW219" s="410"/>
      <c r="EX219" s="410"/>
      <c r="EY219" s="410"/>
      <c r="EZ219" s="410"/>
      <c r="FA219" s="410"/>
      <c r="FB219" s="410"/>
      <c r="FC219" s="410"/>
      <c r="FD219" s="410"/>
      <c r="FE219" s="410"/>
      <c r="FF219" s="410"/>
      <c r="FG219" s="410"/>
      <c r="FH219" s="410"/>
      <c r="FI219" s="410"/>
      <c r="FJ219" s="410"/>
      <c r="FK219" s="410"/>
      <c r="FL219" s="410"/>
      <c r="FM219" s="410"/>
      <c r="FN219" s="410"/>
      <c r="FO219" s="410"/>
      <c r="FP219" s="410"/>
      <c r="FQ219" s="410"/>
      <c r="FR219" s="410"/>
      <c r="FS219" s="410"/>
      <c r="FT219" s="410"/>
      <c r="FU219" s="410"/>
      <c r="FV219" s="410"/>
      <c r="FW219" s="410"/>
      <c r="FX219" s="410"/>
      <c r="FY219" s="410"/>
      <c r="FZ219" s="410"/>
      <c r="GA219" s="410"/>
      <c r="GB219" s="410"/>
      <c r="GC219" s="410"/>
      <c r="GD219" s="410"/>
      <c r="GE219" s="410"/>
      <c r="GF219" s="410"/>
      <c r="GG219" s="410"/>
      <c r="GH219" s="410"/>
      <c r="GI219" s="410"/>
      <c r="GJ219" s="410"/>
      <c r="GK219" s="410"/>
      <c r="GL219" s="410"/>
      <c r="GM219" s="410"/>
      <c r="GN219" s="410"/>
      <c r="GO219" s="410"/>
      <c r="GP219" s="410"/>
      <c r="GQ219" s="410"/>
      <c r="GR219" s="410"/>
      <c r="GS219" s="410"/>
      <c r="GT219" s="410"/>
      <c r="GU219" s="410"/>
      <c r="GV219" s="410"/>
      <c r="GW219" s="410"/>
      <c r="GX219" s="410"/>
      <c r="GY219" s="410"/>
      <c r="GZ219" s="410"/>
      <c r="HA219" s="410"/>
      <c r="HB219" s="410"/>
      <c r="HC219" s="410"/>
      <c r="HD219" s="410"/>
      <c r="HE219" s="410"/>
      <c r="HF219" s="410"/>
      <c r="HG219" s="410"/>
      <c r="HH219" s="410"/>
      <c r="HI219" s="410"/>
      <c r="HJ219" s="410"/>
      <c r="HK219" s="410"/>
      <c r="HL219" s="410"/>
      <c r="HM219" s="410"/>
      <c r="HN219" s="410"/>
      <c r="HO219" s="410"/>
      <c r="HP219" s="410"/>
      <c r="HQ219" s="410"/>
      <c r="HR219" s="410"/>
      <c r="HS219" s="410"/>
      <c r="HT219" s="410"/>
      <c r="HU219" s="410"/>
      <c r="HV219" s="410"/>
      <c r="HW219" s="410"/>
      <c r="HX219" s="410"/>
      <c r="HY219" s="410"/>
      <c r="HZ219" s="410"/>
      <c r="IA219" s="410"/>
      <c r="IB219" s="410"/>
      <c r="IC219" s="410"/>
      <c r="ID219" s="410"/>
      <c r="IE219" s="410"/>
      <c r="IF219" s="410"/>
      <c r="IG219" s="410"/>
      <c r="IH219" s="410"/>
      <c r="II219" s="410"/>
      <c r="IJ219" s="410"/>
      <c r="IK219" s="410"/>
      <c r="IL219" s="410"/>
      <c r="IM219" s="410"/>
      <c r="IN219" s="410"/>
      <c r="IO219" s="410"/>
      <c r="IP219" s="410"/>
      <c r="IQ219" s="410"/>
      <c r="IR219" s="410"/>
      <c r="IS219" s="410"/>
      <c r="IT219" s="410"/>
      <c r="IU219" s="410"/>
      <c r="IV219" s="410"/>
    </row>
    <row r="220" spans="1:256" s="2" customFormat="1" ht="12.75" hidden="1" customHeight="1" outlineLevel="2">
      <c r="A220" s="14"/>
      <c r="B220" s="14"/>
      <c r="C220" s="27"/>
      <c r="D220" s="413" t="s">
        <v>198</v>
      </c>
      <c r="E220" s="261">
        <v>0</v>
      </c>
      <c r="F220" s="372"/>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4"/>
      <c r="BK220" s="14"/>
      <c r="BL220" s="14"/>
      <c r="BM220" s="14"/>
      <c r="BN220" s="14"/>
      <c r="BO220" s="14"/>
      <c r="BP220" s="14"/>
      <c r="BQ220" s="14"/>
      <c r="BR220" s="14"/>
      <c r="BS220" s="14"/>
      <c r="BT220" s="14"/>
      <c r="BU220" s="14"/>
      <c r="BV220" s="14"/>
      <c r="BW220" s="14"/>
      <c r="BX220" s="14"/>
      <c r="BY220" s="14"/>
      <c r="BZ220" s="14"/>
      <c r="CA220" s="410"/>
      <c r="CB220" s="410"/>
      <c r="CC220" s="410"/>
      <c r="CD220" s="410"/>
      <c r="CE220" s="410"/>
      <c r="CF220" s="410"/>
      <c r="CG220" s="410"/>
      <c r="CH220" s="410"/>
      <c r="CI220" s="410"/>
      <c r="CJ220" s="410"/>
      <c r="CK220" s="410"/>
      <c r="CL220" s="410"/>
      <c r="CM220" s="410"/>
      <c r="CN220" s="410"/>
      <c r="CO220" s="410"/>
      <c r="CP220" s="410"/>
      <c r="CQ220" s="410"/>
      <c r="CR220" s="410"/>
      <c r="CS220" s="410"/>
      <c r="CT220" s="410"/>
      <c r="CU220" s="410"/>
      <c r="CV220" s="410"/>
      <c r="CW220" s="410"/>
      <c r="CX220" s="410"/>
      <c r="CY220" s="410"/>
      <c r="CZ220" s="410"/>
      <c r="DA220" s="410"/>
      <c r="DB220" s="410"/>
      <c r="DC220" s="410"/>
      <c r="DD220" s="410"/>
      <c r="DE220" s="410"/>
      <c r="DF220" s="410"/>
      <c r="DG220" s="410"/>
      <c r="DH220" s="410"/>
      <c r="DI220" s="410"/>
      <c r="DJ220" s="410"/>
      <c r="DK220" s="410"/>
      <c r="DL220" s="410"/>
      <c r="DM220" s="410"/>
      <c r="DN220" s="410"/>
      <c r="DO220" s="410"/>
      <c r="DP220" s="410"/>
      <c r="DQ220" s="410"/>
      <c r="DR220" s="410"/>
      <c r="DS220" s="410"/>
      <c r="DT220" s="410"/>
      <c r="DU220" s="410"/>
      <c r="DV220" s="410"/>
      <c r="DW220" s="410"/>
      <c r="DX220" s="410"/>
      <c r="DY220" s="410"/>
      <c r="DZ220" s="410"/>
      <c r="EA220" s="410"/>
      <c r="EB220" s="410"/>
      <c r="EC220" s="410"/>
      <c r="ED220" s="410"/>
      <c r="EE220" s="410"/>
      <c r="EF220" s="410"/>
      <c r="EG220" s="410"/>
      <c r="EH220" s="410"/>
      <c r="EI220" s="410"/>
      <c r="EJ220" s="410"/>
      <c r="EK220" s="410"/>
      <c r="EL220" s="410"/>
      <c r="EM220" s="410"/>
      <c r="EN220" s="410"/>
      <c r="EO220" s="410"/>
      <c r="EP220" s="410"/>
      <c r="EQ220" s="410"/>
      <c r="ER220" s="410"/>
      <c r="ES220" s="410"/>
      <c r="ET220" s="410"/>
      <c r="EU220" s="410"/>
      <c r="EV220" s="410"/>
      <c r="EW220" s="410"/>
      <c r="EX220" s="410"/>
      <c r="EY220" s="410"/>
      <c r="EZ220" s="410"/>
      <c r="FA220" s="410"/>
      <c r="FB220" s="410"/>
      <c r="FC220" s="410"/>
      <c r="FD220" s="410"/>
      <c r="FE220" s="410"/>
      <c r="FF220" s="410"/>
      <c r="FG220" s="410"/>
      <c r="FH220" s="410"/>
      <c r="FI220" s="410"/>
      <c r="FJ220" s="410"/>
      <c r="FK220" s="410"/>
      <c r="FL220" s="410"/>
      <c r="FM220" s="410"/>
      <c r="FN220" s="410"/>
      <c r="FO220" s="410"/>
      <c r="FP220" s="410"/>
      <c r="FQ220" s="410"/>
      <c r="FR220" s="410"/>
      <c r="FS220" s="410"/>
      <c r="FT220" s="410"/>
      <c r="FU220" s="410"/>
      <c r="FV220" s="410"/>
      <c r="FW220" s="410"/>
      <c r="FX220" s="410"/>
      <c r="FY220" s="410"/>
      <c r="FZ220" s="410"/>
      <c r="GA220" s="410"/>
      <c r="GB220" s="410"/>
      <c r="GC220" s="410"/>
      <c r="GD220" s="410"/>
      <c r="GE220" s="410"/>
      <c r="GF220" s="410"/>
      <c r="GG220" s="410"/>
      <c r="GH220" s="410"/>
      <c r="GI220" s="410"/>
      <c r="GJ220" s="410"/>
      <c r="GK220" s="410"/>
      <c r="GL220" s="410"/>
      <c r="GM220" s="410"/>
      <c r="GN220" s="410"/>
      <c r="GO220" s="410"/>
      <c r="GP220" s="410"/>
      <c r="GQ220" s="410"/>
      <c r="GR220" s="410"/>
      <c r="GS220" s="410"/>
      <c r="GT220" s="410"/>
      <c r="GU220" s="410"/>
      <c r="GV220" s="410"/>
      <c r="GW220" s="410"/>
      <c r="GX220" s="410"/>
      <c r="GY220" s="410"/>
      <c r="GZ220" s="410"/>
      <c r="HA220" s="410"/>
      <c r="HB220" s="410"/>
      <c r="HC220" s="410"/>
      <c r="HD220" s="410"/>
      <c r="HE220" s="410"/>
      <c r="HF220" s="410"/>
      <c r="HG220" s="410"/>
      <c r="HH220" s="410"/>
      <c r="HI220" s="410"/>
      <c r="HJ220" s="410"/>
      <c r="HK220" s="410"/>
      <c r="HL220" s="410"/>
      <c r="HM220" s="410"/>
      <c r="HN220" s="410"/>
      <c r="HO220" s="410"/>
      <c r="HP220" s="410"/>
      <c r="HQ220" s="410"/>
      <c r="HR220" s="410"/>
      <c r="HS220" s="410"/>
      <c r="HT220" s="410"/>
      <c r="HU220" s="410"/>
      <c r="HV220" s="410"/>
      <c r="HW220" s="410"/>
      <c r="HX220" s="410"/>
      <c r="HY220" s="410"/>
      <c r="HZ220" s="410"/>
      <c r="IA220" s="410"/>
      <c r="IB220" s="410"/>
      <c r="IC220" s="410"/>
      <c r="ID220" s="410"/>
      <c r="IE220" s="410"/>
      <c r="IF220" s="410"/>
      <c r="IG220" s="410"/>
      <c r="IH220" s="410"/>
      <c r="II220" s="410"/>
      <c r="IJ220" s="410"/>
      <c r="IK220" s="410"/>
      <c r="IL220" s="410"/>
      <c r="IM220" s="410"/>
      <c r="IN220" s="410"/>
      <c r="IO220" s="410"/>
      <c r="IP220" s="410"/>
      <c r="IQ220" s="410"/>
      <c r="IR220" s="410"/>
      <c r="IS220" s="410"/>
      <c r="IT220" s="410"/>
      <c r="IU220" s="410"/>
      <c r="IV220" s="410"/>
    </row>
    <row r="221" spans="1:256" s="2" customFormat="1" ht="12.75" hidden="1" customHeight="1" outlineLevel="2">
      <c r="A221" s="14"/>
      <c r="B221" s="14"/>
      <c r="C221" s="27"/>
      <c r="D221" s="413"/>
      <c r="E221" s="261">
        <v>1</v>
      </c>
      <c r="F221" s="372"/>
      <c r="G221" s="268"/>
      <c r="H221" s="155">
        <f>IF(A12stdlife="n/a","n/a",IF(H$3&gt;(A12stdlife+$E221),(Input!$G$222*(1+rvanilla)^0.5)-SUM($G221:G221),(Input!$G$222*(1+rvanilla)^0.5)/A12stdlife))</f>
        <v>0.14533334734749137</v>
      </c>
      <c r="I221" s="155">
        <f>IF(A12stdlife="n/a","n/a",IF(I$3&gt;(A12stdlife+$E221),(Input!$G$222*(1+rvanilla)^0.5)-SUM($G221:H221),(Input!$G$222*(1+rvanilla)^0.5)/A12stdlife))</f>
        <v>0.14533334734749137</v>
      </c>
      <c r="J221" s="155">
        <f>IF(A12stdlife="n/a","n/a",IF(J$3&gt;(A12stdlife+$E221),(Input!$G$222*(1+rvanilla)^0.5)-SUM($G221:I221),(Input!$G$222*(1+rvanilla)^0.5)/A12stdlife))</f>
        <v>0.14533334734749137</v>
      </c>
      <c r="K221" s="155">
        <f>IF(A12stdlife="n/a","n/a",IF(K$3&gt;(A12stdlife+$E221),(Input!$G$222*(1+rvanilla)^0.5)-SUM($G221:J221),(Input!$G$222*(1+rvanilla)^0.5)/A12stdlife))</f>
        <v>0.14533334734749137</v>
      </c>
      <c r="L221" s="155">
        <f>IF(A12stdlife="n/a","n/a",IF(L$3&gt;(A12stdlife+$E221),(Input!$G$222*(1+rvanilla)^0.5)-SUM($G221:K221),(Input!$G$222*(1+rvanilla)^0.5)/A12stdlife))</f>
        <v>0.14533334734749137</v>
      </c>
      <c r="M221" s="155">
        <f>IF(A12stdlife="n/a","n/a",IF(M$3&gt;(A12stdlife+$E221),(Input!$G$222*(1+rvanilla)^0.5)-SUM($G221:L221),(Input!$G$222*(1+rvanilla)^0.5)/A12stdlife))</f>
        <v>0.14533334734749137</v>
      </c>
      <c r="N221" s="155">
        <f>IF(A12stdlife="n/a","n/a",IF(N$3&gt;(A12stdlife+$E221),(Input!$G$222*(1+rvanilla)^0.5)-SUM($G221:M221),(Input!$G$222*(1+rvanilla)^0.5)/A12stdlife))</f>
        <v>0.14533334734749137</v>
      </c>
      <c r="O221" s="155">
        <f>IF(A12stdlife="n/a","n/a",IF(O$3&gt;(A12stdlife+$E221),(Input!$G$222*(1+rvanilla)^0.5)-SUM($G221:N221),(Input!$G$222*(1+rvanilla)^0.5)/A12stdlife))</f>
        <v>0.14533334734749137</v>
      </c>
      <c r="P221" s="155">
        <f>IF(A12stdlife="n/a","n/a",IF(P$3&gt;(A12stdlife+$E221),(Input!$G$222*(1+rvanilla)^0.5)-SUM($G221:O221),(Input!$G$222*(1+rvanilla)^0.5)/A12stdlife))</f>
        <v>0.14533334734749137</v>
      </c>
      <c r="Q221" s="155">
        <f>IF(A12stdlife="n/a","n/a",IF(Q$3&gt;(A12stdlife+$E221),(Input!$G$222*(1+rvanilla)^0.5)-SUM($G221:P221),(Input!$G$222*(1+rvanilla)^0.5)/A12stdlife))</f>
        <v>0.14533334734749137</v>
      </c>
      <c r="R221" s="155">
        <f>IF(A12stdlife="n/a","n/a",IF(R$3&gt;(A12stdlife+$E221),(Input!$G$222*(1+rvanilla)^0.5)-SUM($G221:Q221),(Input!$G$222*(1+rvanilla)^0.5)/A12stdlife))</f>
        <v>0.14533334734749137</v>
      </c>
      <c r="S221" s="155">
        <f>IF(A12stdlife="n/a","n/a",IF(S$3&gt;(A12stdlife+$E221),(Input!$G$222*(1+rvanilla)^0.5)-SUM($G221:R221),(Input!$G$222*(1+rvanilla)^0.5)/A12stdlife))</f>
        <v>0.14533334734749137</v>
      </c>
      <c r="T221" s="155">
        <f>IF(A12stdlife="n/a","n/a",IF(T$3&gt;(A12stdlife+$E221),(Input!$G$222*(1+rvanilla)^0.5)-SUM($G221:S221),(Input!$G$222*(1+rvanilla)^0.5)/A12stdlife))</f>
        <v>0.14533334734749137</v>
      </c>
      <c r="U221" s="155">
        <f>IF(A12stdlife="n/a","n/a",IF(U$3&gt;(A12stdlife+$E221),(Input!$G$222*(1+rvanilla)^0.5)-SUM($G221:T221),(Input!$G$222*(1+rvanilla)^0.5)/A12stdlife))</f>
        <v>0.14533334734749137</v>
      </c>
      <c r="V221" s="155">
        <f>IF(A12stdlife="n/a","n/a",IF(V$3&gt;(A12stdlife+$E221),(Input!$G$222*(1+rvanilla)^0.5)-SUM($G221:U221),(Input!$G$222*(1+rvanilla)^0.5)/A12stdlife))</f>
        <v>0.14533334734749137</v>
      </c>
      <c r="W221" s="155">
        <f>IF(A12stdlife="n/a","n/a",IF(W$3&gt;(A12stdlife+$E221),(Input!$G$222*(1+rvanilla)^0.5)-SUM($G221:V221),(Input!$G$222*(1+rvanilla)^0.5)/A12stdlife))</f>
        <v>0.14533334734749137</v>
      </c>
      <c r="X221" s="155">
        <f>IF(A12stdlife="n/a","n/a",IF(X$3&gt;(A12stdlife+$E221),(Input!$G$222*(1+rvanilla)^0.5)-SUM($G221:W221),(Input!$G$222*(1+rvanilla)^0.5)/A12stdlife))</f>
        <v>0.14533334734749137</v>
      </c>
      <c r="Y221" s="155">
        <f>IF(A12stdlife="n/a","n/a",IF(Y$3&gt;(A12stdlife+$E221),(Input!$G$222*(1+rvanilla)^0.5)-SUM($G221:X221),(Input!$G$222*(1+rvanilla)^0.5)/A12stdlife))</f>
        <v>0.14533334734749137</v>
      </c>
      <c r="Z221" s="155">
        <f>IF(A12stdlife="n/a","n/a",IF(Z$3&gt;(A12stdlife+$E221),(Input!$G$222*(1+rvanilla)^0.5)-SUM($G221:Y221),(Input!$G$222*(1+rvanilla)^0.5)/A12stdlife))</f>
        <v>0.14533334734749137</v>
      </c>
      <c r="AA221" s="155">
        <f>IF(A12stdlife="n/a","n/a",IF(AA$3&gt;(A12stdlife+$E221),(Input!$G$222*(1+rvanilla)^0.5)-SUM($G221:Z221),(Input!$G$222*(1+rvanilla)^0.5)/A12stdlife))</f>
        <v>0.14533334734749137</v>
      </c>
      <c r="AB221" s="155">
        <f>IF(A12stdlife="n/a","n/a",IF(AB$3&gt;(A12stdlife+$E221),(Input!$G$222*(1+rvanilla)^0.5)-SUM($G221:AA221),(Input!$G$222*(1+rvanilla)^0.5)/A12stdlife))</f>
        <v>0.14533334734749137</v>
      </c>
      <c r="AC221" s="155">
        <f>IF(A12stdlife="n/a","n/a",IF(AC$3&gt;(A12stdlife+$E221),(Input!$G$222*(1+rvanilla)^0.5)-SUM($G221:AB221),(Input!$G$222*(1+rvanilla)^0.5)/A12stdlife))</f>
        <v>0.14533334734749137</v>
      </c>
      <c r="AD221" s="155">
        <f>IF(A12stdlife="n/a","n/a",IF(AD$3&gt;(A12stdlife+$E221),(Input!$G$222*(1+rvanilla)^0.5)-SUM($G221:AC221),(Input!$G$222*(1+rvanilla)^0.5)/A12stdlife))</f>
        <v>0.14533334734749137</v>
      </c>
      <c r="AE221" s="155">
        <f>IF(A12stdlife="n/a","n/a",IF(AE$3&gt;(A12stdlife+$E221),(Input!$G$222*(1+rvanilla)^0.5)-SUM($G221:AD221),(Input!$G$222*(1+rvanilla)^0.5)/A12stdlife))</f>
        <v>0.14533334734749137</v>
      </c>
      <c r="AF221" s="155">
        <f>IF(A12stdlife="n/a","n/a",IF(AF$3&gt;(A12stdlife+$E221),(Input!$G$222*(1+rvanilla)^0.5)-SUM($G221:AE221),(Input!$G$222*(1+rvanilla)^0.5)/A12stdlife))</f>
        <v>0.14533334734749137</v>
      </c>
      <c r="AG221" s="155">
        <f>IF(A12stdlife="n/a","n/a",IF(AG$3&gt;(A12stdlife+$E221),(Input!$G$222*(1+rvanilla)^0.5)-SUM($G221:AF221),(Input!$G$222*(1+rvanilla)^0.5)/A12stdlife))</f>
        <v>0.14533334734749137</v>
      </c>
      <c r="AH221" s="155">
        <f>IF(A12stdlife="n/a","n/a",IF(AH$3&gt;(A12stdlife+$E221),(Input!$G$222*(1+rvanilla)^0.5)-SUM($G221:AG221),(Input!$G$222*(1+rvanilla)^0.5)/A12stdlife))</f>
        <v>0.14533334734749137</v>
      </c>
      <c r="AI221" s="155">
        <f>IF(A12stdlife="n/a","n/a",IF(AI$3&gt;(A12stdlife+$E221),(Input!$G$222*(1+rvanilla)^0.5)-SUM($G221:AH221),(Input!$G$222*(1+rvanilla)^0.5)/A12stdlife))</f>
        <v>0.14533334734749137</v>
      </c>
      <c r="AJ221" s="155">
        <f>IF(A12stdlife="n/a","n/a",IF(AJ$3&gt;(A12stdlife+$E221),(Input!$G$222*(1+rvanilla)^0.5)-SUM($G221:AI221),(Input!$G$222*(1+rvanilla)^0.5)/A12stdlife))</f>
        <v>0.14533334734749137</v>
      </c>
      <c r="AK221" s="155">
        <f>IF(A12stdlife="n/a","n/a",IF(AK$3&gt;(A12stdlife+$E221),(Input!$G$222*(1+rvanilla)^0.5)-SUM($G221:AJ221),(Input!$G$222*(1+rvanilla)^0.5)/A12stdlife))</f>
        <v>0.14533334734749137</v>
      </c>
      <c r="AL221" s="155">
        <f>IF(A12stdlife="n/a","n/a",IF(AL$3&gt;(A12stdlife+$E221),(Input!$G$222*(1+rvanilla)^0.5)-SUM($G221:AK221),(Input!$G$222*(1+rvanilla)^0.5)/A12stdlife))</f>
        <v>0.14533334734749137</v>
      </c>
      <c r="AM221" s="155">
        <f>IF(A12stdlife="n/a","n/a",IF(AM$3&gt;(A12stdlife+$E221),(Input!$G$222*(1+rvanilla)^0.5)-SUM($G221:AL221),(Input!$G$222*(1+rvanilla)^0.5)/A12stdlife))</f>
        <v>0.14533334734749137</v>
      </c>
      <c r="AN221" s="155">
        <f>IF(A12stdlife="n/a","n/a",IF(AN$3&gt;(A12stdlife+$E221),(Input!$G$222*(1+rvanilla)^0.5)-SUM($G221:AM221),(Input!$G$222*(1+rvanilla)^0.5)/A12stdlife))</f>
        <v>0.14533334734749137</v>
      </c>
      <c r="AO221" s="155">
        <f>IF(A12stdlife="n/a","n/a",IF(AO$3&gt;(A12stdlife+$E221),(Input!$G$222*(1+rvanilla)^0.5)-SUM($G221:AN221),(Input!$G$222*(1+rvanilla)^0.5)/A12stdlife))</f>
        <v>0.14533334734749137</v>
      </c>
      <c r="AP221" s="155">
        <f>IF(A12stdlife="n/a","n/a",IF(AP$3&gt;(A12stdlife+$E221),(Input!$G$222*(1+rvanilla)^0.5)-SUM($G221:AO221),(Input!$G$222*(1+rvanilla)^0.5)/A12stdlife))</f>
        <v>0.14533334734749137</v>
      </c>
      <c r="AQ221" s="155">
        <f>IF(A12stdlife="n/a","n/a",IF(AQ$3&gt;(A12stdlife+$E221),(Input!$G$222*(1+rvanilla)^0.5)-SUM($G221:AP221),(Input!$G$222*(1+rvanilla)^0.5)/A12stdlife))</f>
        <v>0.14533334734749137</v>
      </c>
      <c r="AR221" s="155">
        <f>IF(A12stdlife="n/a","n/a",IF(AR$3&gt;(A12stdlife+$E221),(Input!$G$222*(1+rvanilla)^0.5)-SUM($G221:AQ221),(Input!$G$222*(1+rvanilla)^0.5)/A12stdlife))</f>
        <v>0.14533334734749137</v>
      </c>
      <c r="AS221" s="155">
        <f>IF(A12stdlife="n/a","n/a",IF(AS$3&gt;(A12stdlife+$E221),(Input!$G$222*(1+rvanilla)^0.5)-SUM($G221:AR221),(Input!$G$222*(1+rvanilla)^0.5)/A12stdlife))</f>
        <v>0.14533334734749137</v>
      </c>
      <c r="AT221" s="155">
        <f>IF(A12stdlife="n/a","n/a",IF(AT$3&gt;(A12stdlife+$E221),(Input!$G$222*(1+rvanilla)^0.5)-SUM($G221:AS221),(Input!$G$222*(1+rvanilla)^0.5)/A12stdlife))</f>
        <v>0.14533334734749137</v>
      </c>
      <c r="AU221" s="155">
        <f>IF(A12stdlife="n/a","n/a",IF(AU$3&gt;(A12stdlife+$E221),(Input!$G$222*(1+rvanilla)^0.5)-SUM($G221:AT221),(Input!$G$222*(1+rvanilla)^0.5)/A12stdlife))</f>
        <v>0.14533334734749137</v>
      </c>
      <c r="AV221" s="155">
        <f>IF(A12stdlife="n/a","n/a",IF(AV$3&gt;(A12stdlife+$E221),(Input!$G$222*(1+rvanilla)^0.5)-SUM($G221:AU221),(Input!$G$222*(1+rvanilla)^0.5)/A12stdlife))</f>
        <v>5.3290705182007514E-15</v>
      </c>
      <c r="AW221" s="155">
        <f>IF(A12stdlife="n/a","n/a",IF(AW$3&gt;(A12stdlife+$E221),(Input!$G$222*(1+rvanilla)^0.5)-SUM($G221:AV221),(Input!$G$222*(1+rvanilla)^0.5)/A12stdlife))</f>
        <v>0</v>
      </c>
      <c r="AX221" s="155">
        <f>IF(A12stdlife="n/a","n/a",IF(AX$3&gt;(A12stdlife+$E221),(Input!$G$222*(1+rvanilla)^0.5)-SUM($G221:AW221),(Input!$G$222*(1+rvanilla)^0.5)/A12stdlife))</f>
        <v>0</v>
      </c>
      <c r="AY221" s="155">
        <f>IF(A12stdlife="n/a","n/a",IF(AY$3&gt;(A12stdlife+$E221),(Input!$G$222*(1+rvanilla)^0.5)-SUM($G221:AX221),(Input!$G$222*(1+rvanilla)^0.5)/A12stdlife))</f>
        <v>0</v>
      </c>
      <c r="AZ221" s="155">
        <f>IF(A12stdlife="n/a","n/a",IF(AZ$3&gt;(A12stdlife+$E221),(Input!$G$222*(1+rvanilla)^0.5)-SUM($G221:AY221),(Input!$G$222*(1+rvanilla)^0.5)/A12stdlife))</f>
        <v>0</v>
      </c>
      <c r="BA221" s="155">
        <f>IF(A12stdlife="n/a","n/a",IF(BA$3&gt;(A12stdlife+$E221),(Input!$G$222*(1+rvanilla)^0.5)-SUM($G221:AZ221),(Input!$G$222*(1+rvanilla)^0.5)/A12stdlife))</f>
        <v>0</v>
      </c>
      <c r="BB221" s="155">
        <f>IF(A12stdlife="n/a","n/a",IF(BB$3&gt;(A12stdlife+$E221),(Input!$G$222*(1+rvanilla)^0.5)-SUM($G221:BA221),(Input!$G$222*(1+rvanilla)^0.5)/A12stdlife))</f>
        <v>0</v>
      </c>
      <c r="BC221" s="155">
        <f>IF(A12stdlife="n/a","n/a",IF(BC$3&gt;(A12stdlife+$E221),(Input!$G$222*(1+rvanilla)^0.5)-SUM($G221:BB221),(Input!$G$222*(1+rvanilla)^0.5)/A12stdlife))</f>
        <v>0</v>
      </c>
      <c r="BD221" s="155">
        <f>IF(A12stdlife="n/a","n/a",IF(BD$3&gt;(A12stdlife+$E221),(Input!$G$222*(1+rvanilla)^0.5)-SUM($G221:BC221),(Input!$G$222*(1+rvanilla)^0.5)/A12stdlife))</f>
        <v>0</v>
      </c>
      <c r="BE221" s="155">
        <f>IF(A12stdlife="n/a","n/a",IF(BE$3&gt;(A12stdlife+$E221),(Input!$G$222*(1+rvanilla)^0.5)-SUM($G221:BD221),(Input!$G$222*(1+rvanilla)^0.5)/A12stdlife))</f>
        <v>0</v>
      </c>
      <c r="BF221" s="155">
        <f>IF(A12stdlife="n/a","n/a",IF(BF$3&gt;(A12stdlife+$E221),(Input!$G$222*(1+rvanilla)^0.5)-SUM($G221:BE221),(Input!$G$222*(1+rvanilla)^0.5)/A12stdlife))</f>
        <v>0</v>
      </c>
      <c r="BG221" s="155">
        <f>IF(A12stdlife="n/a","n/a",IF(BG$3&gt;(A12stdlife+$E221),(Input!$G$222*(1+rvanilla)^0.5)-SUM($G221:BF221),(Input!$G$222*(1+rvanilla)^0.5)/A12stdlife))</f>
        <v>0</v>
      </c>
      <c r="BH221" s="155">
        <f>IF(A12stdlife="n/a","n/a",IF(BH$3&gt;(A12stdlife+$E221),(Input!$G$222*(1+rvanilla)^0.5)-SUM($G221:BG221),(Input!$G$222*(1+rvanilla)^0.5)/A12stdlife))</f>
        <v>0</v>
      </c>
      <c r="BI221" s="155">
        <f>IF(A12stdlife="n/a","n/a",IF(BI$3&gt;(A12stdlife+$E221),(Input!$G$222*(1+rvanilla)^0.5)-SUM($G221:BH221),(Input!$G$222*(1+rvanilla)^0.5)/A12stdlife))</f>
        <v>0</v>
      </c>
      <c r="BJ221" s="14"/>
      <c r="BK221" s="14"/>
      <c r="BL221" s="14"/>
      <c r="BM221" s="14"/>
      <c r="BN221" s="14"/>
      <c r="BO221" s="14"/>
      <c r="BP221" s="14"/>
      <c r="BQ221" s="14"/>
      <c r="BR221" s="14"/>
      <c r="BS221" s="14"/>
      <c r="BT221" s="14"/>
      <c r="BU221" s="14"/>
      <c r="BV221" s="14"/>
      <c r="BW221" s="14"/>
      <c r="BX221" s="14"/>
      <c r="BY221" s="14"/>
      <c r="BZ221" s="14"/>
      <c r="CA221" s="410"/>
      <c r="CB221" s="410"/>
      <c r="CC221" s="410"/>
      <c r="CD221" s="410"/>
      <c r="CE221" s="410"/>
      <c r="CF221" s="410"/>
      <c r="CG221" s="410"/>
      <c r="CH221" s="410"/>
      <c r="CI221" s="410"/>
      <c r="CJ221" s="410"/>
      <c r="CK221" s="410"/>
      <c r="CL221" s="410"/>
      <c r="CM221" s="410"/>
      <c r="CN221" s="410"/>
      <c r="CO221" s="410"/>
      <c r="CP221" s="410"/>
      <c r="CQ221" s="410"/>
      <c r="CR221" s="410"/>
      <c r="CS221" s="410"/>
      <c r="CT221" s="410"/>
      <c r="CU221" s="410"/>
      <c r="CV221" s="410"/>
      <c r="CW221" s="410"/>
      <c r="CX221" s="410"/>
      <c r="CY221" s="410"/>
      <c r="CZ221" s="410"/>
      <c r="DA221" s="410"/>
      <c r="DB221" s="410"/>
      <c r="DC221" s="410"/>
      <c r="DD221" s="410"/>
      <c r="DE221" s="410"/>
      <c r="DF221" s="410"/>
      <c r="DG221" s="410"/>
      <c r="DH221" s="410"/>
      <c r="DI221" s="410"/>
      <c r="DJ221" s="410"/>
      <c r="DK221" s="410"/>
      <c r="DL221" s="410"/>
      <c r="DM221" s="410"/>
      <c r="DN221" s="410"/>
      <c r="DO221" s="410"/>
      <c r="DP221" s="410"/>
      <c r="DQ221" s="410"/>
      <c r="DR221" s="410"/>
      <c r="DS221" s="410"/>
      <c r="DT221" s="410"/>
      <c r="DU221" s="410"/>
      <c r="DV221" s="410"/>
      <c r="DW221" s="410"/>
      <c r="DX221" s="410"/>
      <c r="DY221" s="410"/>
      <c r="DZ221" s="410"/>
      <c r="EA221" s="410"/>
      <c r="EB221" s="410"/>
      <c r="EC221" s="410"/>
      <c r="ED221" s="410"/>
      <c r="EE221" s="410"/>
      <c r="EF221" s="410"/>
      <c r="EG221" s="410"/>
      <c r="EH221" s="410"/>
      <c r="EI221" s="410"/>
      <c r="EJ221" s="410"/>
      <c r="EK221" s="410"/>
      <c r="EL221" s="410"/>
      <c r="EM221" s="410"/>
      <c r="EN221" s="410"/>
      <c r="EO221" s="410"/>
      <c r="EP221" s="410"/>
      <c r="EQ221" s="410"/>
      <c r="ER221" s="410"/>
      <c r="ES221" s="410"/>
      <c r="ET221" s="410"/>
      <c r="EU221" s="410"/>
      <c r="EV221" s="410"/>
      <c r="EW221" s="410"/>
      <c r="EX221" s="410"/>
      <c r="EY221" s="410"/>
      <c r="EZ221" s="410"/>
      <c r="FA221" s="410"/>
      <c r="FB221" s="410"/>
      <c r="FC221" s="410"/>
      <c r="FD221" s="410"/>
      <c r="FE221" s="410"/>
      <c r="FF221" s="410"/>
      <c r="FG221" s="410"/>
      <c r="FH221" s="410"/>
      <c r="FI221" s="410"/>
      <c r="FJ221" s="410"/>
      <c r="FK221" s="410"/>
      <c r="FL221" s="410"/>
      <c r="FM221" s="410"/>
      <c r="FN221" s="410"/>
      <c r="FO221" s="410"/>
      <c r="FP221" s="410"/>
      <c r="FQ221" s="410"/>
      <c r="FR221" s="410"/>
      <c r="FS221" s="410"/>
      <c r="FT221" s="410"/>
      <c r="FU221" s="410"/>
      <c r="FV221" s="410"/>
      <c r="FW221" s="410"/>
      <c r="FX221" s="410"/>
      <c r="FY221" s="410"/>
      <c r="FZ221" s="410"/>
      <c r="GA221" s="410"/>
      <c r="GB221" s="410"/>
      <c r="GC221" s="410"/>
      <c r="GD221" s="410"/>
      <c r="GE221" s="410"/>
      <c r="GF221" s="410"/>
      <c r="GG221" s="410"/>
      <c r="GH221" s="410"/>
      <c r="GI221" s="410"/>
      <c r="GJ221" s="410"/>
      <c r="GK221" s="410"/>
      <c r="GL221" s="410"/>
      <c r="GM221" s="410"/>
      <c r="GN221" s="410"/>
      <c r="GO221" s="410"/>
      <c r="GP221" s="410"/>
      <c r="GQ221" s="410"/>
      <c r="GR221" s="410"/>
      <c r="GS221" s="410"/>
      <c r="GT221" s="410"/>
      <c r="GU221" s="410"/>
      <c r="GV221" s="410"/>
      <c r="GW221" s="410"/>
      <c r="GX221" s="410"/>
      <c r="GY221" s="410"/>
      <c r="GZ221" s="410"/>
      <c r="HA221" s="410"/>
      <c r="HB221" s="410"/>
      <c r="HC221" s="410"/>
      <c r="HD221" s="410"/>
      <c r="HE221" s="410"/>
      <c r="HF221" s="410"/>
      <c r="HG221" s="410"/>
      <c r="HH221" s="410"/>
      <c r="HI221" s="410"/>
      <c r="HJ221" s="410"/>
      <c r="HK221" s="410"/>
      <c r="HL221" s="410"/>
      <c r="HM221" s="410"/>
      <c r="HN221" s="410"/>
      <c r="HO221" s="410"/>
      <c r="HP221" s="410"/>
      <c r="HQ221" s="410"/>
      <c r="HR221" s="410"/>
      <c r="HS221" s="410"/>
      <c r="HT221" s="410"/>
      <c r="HU221" s="410"/>
      <c r="HV221" s="410"/>
      <c r="HW221" s="410"/>
      <c r="HX221" s="410"/>
      <c r="HY221" s="410"/>
      <c r="HZ221" s="410"/>
      <c r="IA221" s="410"/>
      <c r="IB221" s="410"/>
      <c r="IC221" s="410"/>
      <c r="ID221" s="410"/>
      <c r="IE221" s="410"/>
      <c r="IF221" s="410"/>
      <c r="IG221" s="410"/>
      <c r="IH221" s="410"/>
      <c r="II221" s="410"/>
      <c r="IJ221" s="410"/>
      <c r="IK221" s="410"/>
      <c r="IL221" s="410"/>
      <c r="IM221" s="410"/>
      <c r="IN221" s="410"/>
      <c r="IO221" s="410"/>
      <c r="IP221" s="410"/>
      <c r="IQ221" s="410"/>
      <c r="IR221" s="410"/>
      <c r="IS221" s="410"/>
      <c r="IT221" s="410"/>
      <c r="IU221" s="410"/>
      <c r="IV221" s="410"/>
    </row>
    <row r="222" spans="1:256" s="2" customFormat="1" ht="12.75" hidden="1" customHeight="1" outlineLevel="2">
      <c r="A222" s="14"/>
      <c r="B222" s="14"/>
      <c r="C222" s="27"/>
      <c r="D222" s="413"/>
      <c r="E222" s="261">
        <v>2</v>
      </c>
      <c r="F222" s="372"/>
      <c r="G222" s="269"/>
      <c r="H222" s="270"/>
      <c r="I222" s="155">
        <f>IF(A12stdlife="n/a","n/a",IF(I$3&gt;(A12stdlife+$E222),(Input!$H$222*(1+rvanilla)^0.5)-SUM($H222:H222),(Input!$H$222*(1+rvanilla)^0.5)/A12stdlife))</f>
        <v>8.2635842732605075E-2</v>
      </c>
      <c r="J222" s="155">
        <f>IF(A12stdlife="n/a","n/a",IF(J$3&gt;(A12stdlife+$E222),(Input!$H$222*(1+rvanilla)^0.5)-SUM($H222:I222),(Input!$H$222*(1+rvanilla)^0.5)/A12stdlife))</f>
        <v>8.2635842732605075E-2</v>
      </c>
      <c r="K222" s="155">
        <f>IF(A12stdlife="n/a","n/a",IF(K$3&gt;(A12stdlife+$E222),(Input!$H$222*(1+rvanilla)^0.5)-SUM($H222:J222),(Input!$H$222*(1+rvanilla)^0.5)/A12stdlife))</f>
        <v>8.2635842732605075E-2</v>
      </c>
      <c r="L222" s="155">
        <f>IF(A12stdlife="n/a","n/a",IF(L$3&gt;(A12stdlife+$E222),(Input!$H$222*(1+rvanilla)^0.5)-SUM($H222:K222),(Input!$H$222*(1+rvanilla)^0.5)/A12stdlife))</f>
        <v>8.2635842732605075E-2</v>
      </c>
      <c r="M222" s="155">
        <f>IF(A12stdlife="n/a","n/a",IF(M$3&gt;(A12stdlife+$E222),(Input!$H$222*(1+rvanilla)^0.5)-SUM($H222:L222),(Input!$H$222*(1+rvanilla)^0.5)/A12stdlife))</f>
        <v>8.2635842732605075E-2</v>
      </c>
      <c r="N222" s="155">
        <f>IF(A12stdlife="n/a","n/a",IF(N$3&gt;(A12stdlife+$E222),(Input!$H$222*(1+rvanilla)^0.5)-SUM($H222:M222),(Input!$H$222*(1+rvanilla)^0.5)/A12stdlife))</f>
        <v>8.2635842732605075E-2</v>
      </c>
      <c r="O222" s="155">
        <f>IF(A12stdlife="n/a","n/a",IF(O$3&gt;(A12stdlife+$E222),(Input!$H$222*(1+rvanilla)^0.5)-SUM($H222:N222),(Input!$H$222*(1+rvanilla)^0.5)/A12stdlife))</f>
        <v>8.2635842732605075E-2</v>
      </c>
      <c r="P222" s="155">
        <f>IF(A12stdlife="n/a","n/a",IF(P$3&gt;(A12stdlife+$E222),(Input!$H$222*(1+rvanilla)^0.5)-SUM($H222:O222),(Input!$H$222*(1+rvanilla)^0.5)/A12stdlife))</f>
        <v>8.2635842732605075E-2</v>
      </c>
      <c r="Q222" s="155">
        <f>IF(A12stdlife="n/a","n/a",IF(Q$3&gt;(A12stdlife+$E222),(Input!$H$222*(1+rvanilla)^0.5)-SUM($H222:P222),(Input!$H$222*(1+rvanilla)^0.5)/A12stdlife))</f>
        <v>8.2635842732605075E-2</v>
      </c>
      <c r="R222" s="155">
        <f>IF(A12stdlife="n/a","n/a",IF(R$3&gt;(A12stdlife+$E222),(Input!$H$222*(1+rvanilla)^0.5)-SUM($H222:Q222),(Input!$H$222*(1+rvanilla)^0.5)/A12stdlife))</f>
        <v>8.2635842732605075E-2</v>
      </c>
      <c r="S222" s="155">
        <f>IF(A12stdlife="n/a","n/a",IF(S$3&gt;(A12stdlife+$E222),(Input!$H$222*(1+rvanilla)^0.5)-SUM($H222:R222),(Input!$H$222*(1+rvanilla)^0.5)/A12stdlife))</f>
        <v>8.2635842732605075E-2</v>
      </c>
      <c r="T222" s="155">
        <f>IF(A12stdlife="n/a","n/a",IF(T$3&gt;(A12stdlife+$E222),(Input!$H$222*(1+rvanilla)^0.5)-SUM($H222:S222),(Input!$H$222*(1+rvanilla)^0.5)/A12stdlife))</f>
        <v>8.2635842732605075E-2</v>
      </c>
      <c r="U222" s="155">
        <f>IF(A12stdlife="n/a","n/a",IF(U$3&gt;(A12stdlife+$E222),(Input!$H$222*(1+rvanilla)^0.5)-SUM($H222:T222),(Input!$H$222*(1+rvanilla)^0.5)/A12stdlife))</f>
        <v>8.2635842732605075E-2</v>
      </c>
      <c r="V222" s="155">
        <f>IF(A12stdlife="n/a","n/a",IF(V$3&gt;(A12stdlife+$E222),(Input!$H$222*(1+rvanilla)^0.5)-SUM($H222:U222),(Input!$H$222*(1+rvanilla)^0.5)/A12stdlife))</f>
        <v>8.2635842732605075E-2</v>
      </c>
      <c r="W222" s="155">
        <f>IF(A12stdlife="n/a","n/a",IF(W$3&gt;(A12stdlife+$E222),(Input!$H$222*(1+rvanilla)^0.5)-SUM($H222:V222),(Input!$H$222*(1+rvanilla)^0.5)/A12stdlife))</f>
        <v>8.2635842732605075E-2</v>
      </c>
      <c r="X222" s="155">
        <f>IF(A12stdlife="n/a","n/a",IF(X$3&gt;(A12stdlife+$E222),(Input!$H$222*(1+rvanilla)^0.5)-SUM($H222:W222),(Input!$H$222*(1+rvanilla)^0.5)/A12stdlife))</f>
        <v>8.2635842732605075E-2</v>
      </c>
      <c r="Y222" s="155">
        <f>IF(A12stdlife="n/a","n/a",IF(Y$3&gt;(A12stdlife+$E222),(Input!$H$222*(1+rvanilla)^0.5)-SUM($H222:X222),(Input!$H$222*(1+rvanilla)^0.5)/A12stdlife))</f>
        <v>8.2635842732605075E-2</v>
      </c>
      <c r="Z222" s="155">
        <f>IF(A12stdlife="n/a","n/a",IF(Z$3&gt;(A12stdlife+$E222),(Input!$H$222*(1+rvanilla)^0.5)-SUM($H222:Y222),(Input!$H$222*(1+rvanilla)^0.5)/A12stdlife))</f>
        <v>8.2635842732605075E-2</v>
      </c>
      <c r="AA222" s="155">
        <f>IF(A12stdlife="n/a","n/a",IF(AA$3&gt;(A12stdlife+$E222),(Input!$H$222*(1+rvanilla)^0.5)-SUM($H222:Z222),(Input!$H$222*(1+rvanilla)^0.5)/A12stdlife))</f>
        <v>8.2635842732605075E-2</v>
      </c>
      <c r="AB222" s="155">
        <f>IF(A12stdlife="n/a","n/a",IF(AB$3&gt;(A12stdlife+$E222),(Input!$H$222*(1+rvanilla)^0.5)-SUM($H222:AA222),(Input!$H$222*(1+rvanilla)^0.5)/A12stdlife))</f>
        <v>8.2635842732605075E-2</v>
      </c>
      <c r="AC222" s="155">
        <f>IF(A12stdlife="n/a","n/a",IF(AC$3&gt;(A12stdlife+$E222),(Input!$H$222*(1+rvanilla)^0.5)-SUM($H222:AB222),(Input!$H$222*(1+rvanilla)^0.5)/A12stdlife))</f>
        <v>8.2635842732605075E-2</v>
      </c>
      <c r="AD222" s="155">
        <f>IF(A12stdlife="n/a","n/a",IF(AD$3&gt;(A12stdlife+$E222),(Input!$H$222*(1+rvanilla)^0.5)-SUM($H222:AC222),(Input!$H$222*(1+rvanilla)^0.5)/A12stdlife))</f>
        <v>8.2635842732605075E-2</v>
      </c>
      <c r="AE222" s="155">
        <f>IF(A12stdlife="n/a","n/a",IF(AE$3&gt;(A12stdlife+$E222),(Input!$H$222*(1+rvanilla)^0.5)-SUM($H222:AD222),(Input!$H$222*(1+rvanilla)^0.5)/A12stdlife))</f>
        <v>8.2635842732605075E-2</v>
      </c>
      <c r="AF222" s="155">
        <f>IF(A12stdlife="n/a","n/a",IF(AF$3&gt;(A12stdlife+$E222),(Input!$H$222*(1+rvanilla)^0.5)-SUM($H222:AE222),(Input!$H$222*(1+rvanilla)^0.5)/A12stdlife))</f>
        <v>8.2635842732605075E-2</v>
      </c>
      <c r="AG222" s="155">
        <f>IF(A12stdlife="n/a","n/a",IF(AG$3&gt;(A12stdlife+$E222),(Input!$H$222*(1+rvanilla)^0.5)-SUM($H222:AF222),(Input!$H$222*(1+rvanilla)^0.5)/A12stdlife))</f>
        <v>8.2635842732605075E-2</v>
      </c>
      <c r="AH222" s="155">
        <f>IF(A12stdlife="n/a","n/a",IF(AH$3&gt;(A12stdlife+$E222),(Input!$H$222*(1+rvanilla)^0.5)-SUM($H222:AG222),(Input!$H$222*(1+rvanilla)^0.5)/A12stdlife))</f>
        <v>8.2635842732605075E-2</v>
      </c>
      <c r="AI222" s="155">
        <f>IF(A12stdlife="n/a","n/a",IF(AI$3&gt;(A12stdlife+$E222),(Input!$H$222*(1+rvanilla)^0.5)-SUM($H222:AH222),(Input!$H$222*(1+rvanilla)^0.5)/A12stdlife))</f>
        <v>8.2635842732605075E-2</v>
      </c>
      <c r="AJ222" s="155">
        <f>IF(A12stdlife="n/a","n/a",IF(AJ$3&gt;(A12stdlife+$E222),(Input!$H$222*(1+rvanilla)^0.5)-SUM($H222:AI222),(Input!$H$222*(1+rvanilla)^0.5)/A12stdlife))</f>
        <v>8.2635842732605075E-2</v>
      </c>
      <c r="AK222" s="155">
        <f>IF(A12stdlife="n/a","n/a",IF(AK$3&gt;(A12stdlife+$E222),(Input!$H$222*(1+rvanilla)^0.5)-SUM($H222:AJ222),(Input!$H$222*(1+rvanilla)^0.5)/A12stdlife))</f>
        <v>8.2635842732605075E-2</v>
      </c>
      <c r="AL222" s="155">
        <f>IF(A12stdlife="n/a","n/a",IF(AL$3&gt;(A12stdlife+$E222),(Input!$H$222*(1+rvanilla)^0.5)-SUM($H222:AK222),(Input!$H$222*(1+rvanilla)^0.5)/A12stdlife))</f>
        <v>8.2635842732605075E-2</v>
      </c>
      <c r="AM222" s="155">
        <f>IF(A12stdlife="n/a","n/a",IF(AM$3&gt;(A12stdlife+$E222),(Input!$H$222*(1+rvanilla)^0.5)-SUM($H222:AL222),(Input!$H$222*(1+rvanilla)^0.5)/A12stdlife))</f>
        <v>8.2635842732605075E-2</v>
      </c>
      <c r="AN222" s="155">
        <f>IF(A12stdlife="n/a","n/a",IF(AN$3&gt;(A12stdlife+$E222),(Input!$H$222*(1+rvanilla)^0.5)-SUM($H222:AM222),(Input!$H$222*(1+rvanilla)^0.5)/A12stdlife))</f>
        <v>8.2635842732605075E-2</v>
      </c>
      <c r="AO222" s="155">
        <f>IF(A12stdlife="n/a","n/a",IF(AO$3&gt;(A12stdlife+$E222),(Input!$H$222*(1+rvanilla)^0.5)-SUM($H222:AN222),(Input!$H$222*(1+rvanilla)^0.5)/A12stdlife))</f>
        <v>8.2635842732605075E-2</v>
      </c>
      <c r="AP222" s="155">
        <f>IF(A12stdlife="n/a","n/a",IF(AP$3&gt;(A12stdlife+$E222),(Input!$H$222*(1+rvanilla)^0.5)-SUM($H222:AO222),(Input!$H$222*(1+rvanilla)^0.5)/A12stdlife))</f>
        <v>8.2635842732605075E-2</v>
      </c>
      <c r="AQ222" s="155">
        <f>IF(A12stdlife="n/a","n/a",IF(AQ$3&gt;(A12stdlife+$E222),(Input!$H$222*(1+rvanilla)^0.5)-SUM($H222:AP222),(Input!$H$222*(1+rvanilla)^0.5)/A12stdlife))</f>
        <v>8.2635842732605075E-2</v>
      </c>
      <c r="AR222" s="155">
        <f>IF(A12stdlife="n/a","n/a",IF(AR$3&gt;(A12stdlife+$E222),(Input!$H$222*(1+rvanilla)^0.5)-SUM($H222:AQ222),(Input!$H$222*(1+rvanilla)^0.5)/A12stdlife))</f>
        <v>8.2635842732605075E-2</v>
      </c>
      <c r="AS222" s="155">
        <f>IF(A12stdlife="n/a","n/a",IF(AS$3&gt;(A12stdlife+$E222),(Input!$H$222*(1+rvanilla)^0.5)-SUM($H222:AR222),(Input!$H$222*(1+rvanilla)^0.5)/A12stdlife))</f>
        <v>8.2635842732605075E-2</v>
      </c>
      <c r="AT222" s="155">
        <f>IF(A12stdlife="n/a","n/a",IF(AT$3&gt;(A12stdlife+$E222),(Input!$H$222*(1+rvanilla)^0.5)-SUM($H222:AS222),(Input!$H$222*(1+rvanilla)^0.5)/A12stdlife))</f>
        <v>8.2635842732605075E-2</v>
      </c>
      <c r="AU222" s="155">
        <f>IF(A12stdlife="n/a","n/a",IF(AU$3&gt;(A12stdlife+$E222),(Input!$H$222*(1+rvanilla)^0.5)-SUM($H222:AT222),(Input!$H$222*(1+rvanilla)^0.5)/A12stdlife))</f>
        <v>8.2635842732605075E-2</v>
      </c>
      <c r="AV222" s="155">
        <f>IF(A12stdlife="n/a","n/a",IF(AV$3&gt;(A12stdlife+$E222),(Input!$H$222*(1+rvanilla)^0.5)-SUM($H222:AU222),(Input!$H$222*(1+rvanilla)^0.5)/A12stdlife))</f>
        <v>8.2635842732605075E-2</v>
      </c>
      <c r="AW222" s="155">
        <f>IF(A12stdlife="n/a","n/a",IF(AW$3&gt;(A12stdlife+$E222),(Input!$H$222*(1+rvanilla)^0.5)-SUM($H222:AV222),(Input!$H$222*(1+rvanilla)^0.5)/A12stdlife))</f>
        <v>-2.6645352591003757E-15</v>
      </c>
      <c r="AX222" s="155">
        <f>IF(A12stdlife="n/a","n/a",IF(AX$3&gt;(A12stdlife+$E222),(Input!$H$222*(1+rvanilla)^0.5)-SUM($H222:AW222),(Input!$H$222*(1+rvanilla)^0.5)/A12stdlife))</f>
        <v>0</v>
      </c>
      <c r="AY222" s="155">
        <f>IF(A12stdlife="n/a","n/a",IF(AY$3&gt;(A12stdlife+$E222),(Input!$H$222*(1+rvanilla)^0.5)-SUM($H222:AX222),(Input!$H$222*(1+rvanilla)^0.5)/A12stdlife))</f>
        <v>0</v>
      </c>
      <c r="AZ222" s="155">
        <f>IF(A12stdlife="n/a","n/a",IF(AZ$3&gt;(A12stdlife+$E222),(Input!$H$222*(1+rvanilla)^0.5)-SUM($H222:AY222),(Input!$H$222*(1+rvanilla)^0.5)/A12stdlife))</f>
        <v>0</v>
      </c>
      <c r="BA222" s="155">
        <f>IF(A12stdlife="n/a","n/a",IF(BA$3&gt;(A12stdlife+$E222),(Input!$H$222*(1+rvanilla)^0.5)-SUM($H222:AZ222),(Input!$H$222*(1+rvanilla)^0.5)/A12stdlife))</f>
        <v>0</v>
      </c>
      <c r="BB222" s="155">
        <f>IF(A12stdlife="n/a","n/a",IF(BB$3&gt;(A12stdlife+$E222),(Input!$H$222*(1+rvanilla)^0.5)-SUM($H222:BA222),(Input!$H$222*(1+rvanilla)^0.5)/A12stdlife))</f>
        <v>0</v>
      </c>
      <c r="BC222" s="155">
        <f>IF(A12stdlife="n/a","n/a",IF(BC$3&gt;(A12stdlife+$E222),(Input!$H$222*(1+rvanilla)^0.5)-SUM($H222:BB222),(Input!$H$222*(1+rvanilla)^0.5)/A12stdlife))</f>
        <v>0</v>
      </c>
      <c r="BD222" s="155">
        <f>IF(A12stdlife="n/a","n/a",IF(BD$3&gt;(A12stdlife+$E222),(Input!$H$222*(1+rvanilla)^0.5)-SUM($H222:BC222),(Input!$H$222*(1+rvanilla)^0.5)/A12stdlife))</f>
        <v>0</v>
      </c>
      <c r="BE222" s="155">
        <f>IF(A12stdlife="n/a","n/a",IF(BE$3&gt;(A12stdlife+$E222),(Input!$H$222*(1+rvanilla)^0.5)-SUM($H222:BD222),(Input!$H$222*(1+rvanilla)^0.5)/A12stdlife))</f>
        <v>0</v>
      </c>
      <c r="BF222" s="155">
        <f>IF(A12stdlife="n/a","n/a",IF(BF$3&gt;(A12stdlife+$E222),(Input!$H$222*(1+rvanilla)^0.5)-SUM($H222:BE222),(Input!$H$222*(1+rvanilla)^0.5)/A12stdlife))</f>
        <v>0</v>
      </c>
      <c r="BG222" s="155">
        <f>IF(A12stdlife="n/a","n/a",IF(BG$3&gt;(A12stdlife+$E222),(Input!$H$222*(1+rvanilla)^0.5)-SUM($H222:BF222),(Input!$H$222*(1+rvanilla)^0.5)/A12stdlife))</f>
        <v>0</v>
      </c>
      <c r="BH222" s="155">
        <f>IF(A12stdlife="n/a","n/a",IF(BH$3&gt;(A12stdlife+$E222),(Input!$H$222*(1+rvanilla)^0.5)-SUM($H222:BG222),(Input!$H$222*(1+rvanilla)^0.5)/A12stdlife))</f>
        <v>0</v>
      </c>
      <c r="BI222" s="155">
        <f>IF(A12stdlife="n/a","n/a",IF(BI$3&gt;(A12stdlife+$E222),(Input!$H$222*(1+rvanilla)^0.5)-SUM($H222:BH222),(Input!$H$222*(1+rvanilla)^0.5)/A12stdlife))</f>
        <v>0</v>
      </c>
      <c r="BJ222" s="14"/>
      <c r="BK222" s="14"/>
      <c r="BL222" s="14"/>
      <c r="BM222" s="14"/>
      <c r="BN222" s="14"/>
      <c r="BO222" s="14"/>
      <c r="BP222" s="14"/>
      <c r="BQ222" s="14"/>
      <c r="BR222" s="14"/>
      <c r="BS222" s="14"/>
      <c r="BT222" s="14"/>
      <c r="BU222" s="14"/>
      <c r="BV222" s="14"/>
      <c r="BW222" s="14"/>
      <c r="BX222" s="14"/>
      <c r="BY222" s="14"/>
      <c r="BZ222" s="14"/>
      <c r="CA222" s="410"/>
      <c r="CB222" s="410"/>
      <c r="CC222" s="410"/>
      <c r="CD222" s="410"/>
      <c r="CE222" s="410"/>
      <c r="CF222" s="410"/>
      <c r="CG222" s="410"/>
      <c r="CH222" s="410"/>
      <c r="CI222" s="410"/>
      <c r="CJ222" s="410"/>
      <c r="CK222" s="410"/>
      <c r="CL222" s="410"/>
      <c r="CM222" s="410"/>
      <c r="CN222" s="410"/>
      <c r="CO222" s="410"/>
      <c r="CP222" s="410"/>
      <c r="CQ222" s="410"/>
      <c r="CR222" s="410"/>
      <c r="CS222" s="410"/>
      <c r="CT222" s="410"/>
      <c r="CU222" s="410"/>
      <c r="CV222" s="410"/>
      <c r="CW222" s="410"/>
      <c r="CX222" s="410"/>
      <c r="CY222" s="410"/>
      <c r="CZ222" s="410"/>
      <c r="DA222" s="410"/>
      <c r="DB222" s="410"/>
      <c r="DC222" s="410"/>
      <c r="DD222" s="410"/>
      <c r="DE222" s="410"/>
      <c r="DF222" s="410"/>
      <c r="DG222" s="410"/>
      <c r="DH222" s="410"/>
      <c r="DI222" s="410"/>
      <c r="DJ222" s="410"/>
      <c r="DK222" s="410"/>
      <c r="DL222" s="410"/>
      <c r="DM222" s="410"/>
      <c r="DN222" s="410"/>
      <c r="DO222" s="410"/>
      <c r="DP222" s="410"/>
      <c r="DQ222" s="410"/>
      <c r="DR222" s="410"/>
      <c r="DS222" s="410"/>
      <c r="DT222" s="410"/>
      <c r="DU222" s="410"/>
      <c r="DV222" s="410"/>
      <c r="DW222" s="410"/>
      <c r="DX222" s="410"/>
      <c r="DY222" s="410"/>
      <c r="DZ222" s="410"/>
      <c r="EA222" s="410"/>
      <c r="EB222" s="410"/>
      <c r="EC222" s="410"/>
      <c r="ED222" s="410"/>
      <c r="EE222" s="410"/>
      <c r="EF222" s="410"/>
      <c r="EG222" s="410"/>
      <c r="EH222" s="410"/>
      <c r="EI222" s="410"/>
      <c r="EJ222" s="410"/>
      <c r="EK222" s="410"/>
      <c r="EL222" s="410"/>
      <c r="EM222" s="410"/>
      <c r="EN222" s="410"/>
      <c r="EO222" s="410"/>
      <c r="EP222" s="410"/>
      <c r="EQ222" s="410"/>
      <c r="ER222" s="410"/>
      <c r="ES222" s="410"/>
      <c r="ET222" s="410"/>
      <c r="EU222" s="410"/>
      <c r="EV222" s="410"/>
      <c r="EW222" s="410"/>
      <c r="EX222" s="410"/>
      <c r="EY222" s="410"/>
      <c r="EZ222" s="410"/>
      <c r="FA222" s="410"/>
      <c r="FB222" s="410"/>
      <c r="FC222" s="410"/>
      <c r="FD222" s="410"/>
      <c r="FE222" s="410"/>
      <c r="FF222" s="410"/>
      <c r="FG222" s="410"/>
      <c r="FH222" s="410"/>
      <c r="FI222" s="410"/>
      <c r="FJ222" s="410"/>
      <c r="FK222" s="410"/>
      <c r="FL222" s="410"/>
      <c r="FM222" s="410"/>
      <c r="FN222" s="410"/>
      <c r="FO222" s="410"/>
      <c r="FP222" s="410"/>
      <c r="FQ222" s="410"/>
      <c r="FR222" s="410"/>
      <c r="FS222" s="410"/>
      <c r="FT222" s="410"/>
      <c r="FU222" s="410"/>
      <c r="FV222" s="410"/>
      <c r="FW222" s="410"/>
      <c r="FX222" s="410"/>
      <c r="FY222" s="410"/>
      <c r="FZ222" s="410"/>
      <c r="GA222" s="410"/>
      <c r="GB222" s="410"/>
      <c r="GC222" s="410"/>
      <c r="GD222" s="410"/>
      <c r="GE222" s="410"/>
      <c r="GF222" s="410"/>
      <c r="GG222" s="410"/>
      <c r="GH222" s="410"/>
      <c r="GI222" s="410"/>
      <c r="GJ222" s="410"/>
      <c r="GK222" s="410"/>
      <c r="GL222" s="410"/>
      <c r="GM222" s="410"/>
      <c r="GN222" s="410"/>
      <c r="GO222" s="410"/>
      <c r="GP222" s="410"/>
      <c r="GQ222" s="410"/>
      <c r="GR222" s="410"/>
      <c r="GS222" s="410"/>
      <c r="GT222" s="410"/>
      <c r="GU222" s="410"/>
      <c r="GV222" s="410"/>
      <c r="GW222" s="410"/>
      <c r="GX222" s="410"/>
      <c r="GY222" s="410"/>
      <c r="GZ222" s="410"/>
      <c r="HA222" s="410"/>
      <c r="HB222" s="410"/>
      <c r="HC222" s="410"/>
      <c r="HD222" s="410"/>
      <c r="HE222" s="410"/>
      <c r="HF222" s="410"/>
      <c r="HG222" s="410"/>
      <c r="HH222" s="410"/>
      <c r="HI222" s="410"/>
      <c r="HJ222" s="410"/>
      <c r="HK222" s="410"/>
      <c r="HL222" s="410"/>
      <c r="HM222" s="410"/>
      <c r="HN222" s="410"/>
      <c r="HO222" s="410"/>
      <c r="HP222" s="410"/>
      <c r="HQ222" s="410"/>
      <c r="HR222" s="410"/>
      <c r="HS222" s="410"/>
      <c r="HT222" s="410"/>
      <c r="HU222" s="410"/>
      <c r="HV222" s="410"/>
      <c r="HW222" s="410"/>
      <c r="HX222" s="410"/>
      <c r="HY222" s="410"/>
      <c r="HZ222" s="410"/>
      <c r="IA222" s="410"/>
      <c r="IB222" s="410"/>
      <c r="IC222" s="410"/>
      <c r="ID222" s="410"/>
      <c r="IE222" s="410"/>
      <c r="IF222" s="410"/>
      <c r="IG222" s="410"/>
      <c r="IH222" s="410"/>
      <c r="II222" s="410"/>
      <c r="IJ222" s="410"/>
      <c r="IK222" s="410"/>
      <c r="IL222" s="410"/>
      <c r="IM222" s="410"/>
      <c r="IN222" s="410"/>
      <c r="IO222" s="410"/>
      <c r="IP222" s="410"/>
      <c r="IQ222" s="410"/>
      <c r="IR222" s="410"/>
      <c r="IS222" s="410"/>
      <c r="IT222" s="410"/>
      <c r="IU222" s="410"/>
      <c r="IV222" s="410"/>
    </row>
    <row r="223" spans="1:256" s="2" customFormat="1" ht="12.75" hidden="1" customHeight="1" outlineLevel="2">
      <c r="A223" s="14"/>
      <c r="B223" s="14"/>
      <c r="C223" s="27"/>
      <c r="D223" s="413"/>
      <c r="E223" s="261">
        <v>3</v>
      </c>
      <c r="F223" s="372"/>
      <c r="G223" s="269"/>
      <c r="H223" s="271"/>
      <c r="I223" s="270"/>
      <c r="J223" s="155">
        <f>IF(A12stdlife="n/a","n/a",IF(J$3&gt;(A12stdlife+$E223),(Input!$I$222*(1+rvanilla)^0.5)-SUM($I223:I223),(Input!$I$222*(1+rvanilla)^0.5)/A12stdlife))</f>
        <v>7.7044269456038456E-2</v>
      </c>
      <c r="K223" s="155">
        <f>IF(A12stdlife="n/a","n/a",IF(K$3&gt;(A12stdlife+$E223),(Input!$I$222*(1+rvanilla)^0.5)-SUM($I223:J223),(Input!$I$222*(1+rvanilla)^0.5)/A12stdlife))</f>
        <v>7.7044269456038456E-2</v>
      </c>
      <c r="L223" s="155">
        <f>IF(A12stdlife="n/a","n/a",IF(L$3&gt;(A12stdlife+$E223),(Input!$I$222*(1+rvanilla)^0.5)-SUM($I223:K223),(Input!$I$222*(1+rvanilla)^0.5)/A12stdlife))</f>
        <v>7.7044269456038456E-2</v>
      </c>
      <c r="M223" s="155">
        <f>IF(A12stdlife="n/a","n/a",IF(M$3&gt;(A12stdlife+$E223),(Input!$I$222*(1+rvanilla)^0.5)-SUM($I223:L223),(Input!$I$222*(1+rvanilla)^0.5)/A12stdlife))</f>
        <v>7.7044269456038456E-2</v>
      </c>
      <c r="N223" s="155">
        <f>IF(A12stdlife="n/a","n/a",IF(N$3&gt;(A12stdlife+$E223),(Input!$I$222*(1+rvanilla)^0.5)-SUM($I223:M223),(Input!$I$222*(1+rvanilla)^0.5)/A12stdlife))</f>
        <v>7.7044269456038456E-2</v>
      </c>
      <c r="O223" s="155">
        <f>IF(A12stdlife="n/a","n/a",IF(O$3&gt;(A12stdlife+$E223),(Input!$I$222*(1+rvanilla)^0.5)-SUM($I223:N223),(Input!$I$222*(1+rvanilla)^0.5)/A12stdlife))</f>
        <v>7.7044269456038456E-2</v>
      </c>
      <c r="P223" s="155">
        <f>IF(A12stdlife="n/a","n/a",IF(P$3&gt;(A12stdlife+$E223),(Input!$I$222*(1+rvanilla)^0.5)-SUM($I223:O223),(Input!$I$222*(1+rvanilla)^0.5)/A12stdlife))</f>
        <v>7.7044269456038456E-2</v>
      </c>
      <c r="Q223" s="155">
        <f>IF(A12stdlife="n/a","n/a",IF(Q$3&gt;(A12stdlife+$E223),(Input!$I$222*(1+rvanilla)^0.5)-SUM($I223:P223),(Input!$I$222*(1+rvanilla)^0.5)/A12stdlife))</f>
        <v>7.7044269456038456E-2</v>
      </c>
      <c r="R223" s="155">
        <f>IF(A12stdlife="n/a","n/a",IF(R$3&gt;(A12stdlife+$E223),(Input!$I$222*(1+rvanilla)^0.5)-SUM($I223:Q223),(Input!$I$222*(1+rvanilla)^0.5)/A12stdlife))</f>
        <v>7.7044269456038456E-2</v>
      </c>
      <c r="S223" s="155">
        <f>IF(A12stdlife="n/a","n/a",IF(S$3&gt;(A12stdlife+$E223),(Input!$I$222*(1+rvanilla)^0.5)-SUM($I223:R223),(Input!$I$222*(1+rvanilla)^0.5)/A12stdlife))</f>
        <v>7.7044269456038456E-2</v>
      </c>
      <c r="T223" s="155">
        <f>IF(A12stdlife="n/a","n/a",IF(T$3&gt;(A12stdlife+$E223),(Input!$I$222*(1+rvanilla)^0.5)-SUM($I223:S223),(Input!$I$222*(1+rvanilla)^0.5)/A12stdlife))</f>
        <v>7.7044269456038456E-2</v>
      </c>
      <c r="U223" s="155">
        <f>IF(A12stdlife="n/a","n/a",IF(U$3&gt;(A12stdlife+$E223),(Input!$I$222*(1+rvanilla)^0.5)-SUM($I223:T223),(Input!$I$222*(1+rvanilla)^0.5)/A12stdlife))</f>
        <v>7.7044269456038456E-2</v>
      </c>
      <c r="V223" s="155">
        <f>IF(A12stdlife="n/a","n/a",IF(V$3&gt;(A12stdlife+$E223),(Input!$I$222*(1+rvanilla)^0.5)-SUM($I223:U223),(Input!$I$222*(1+rvanilla)^0.5)/A12stdlife))</f>
        <v>7.7044269456038456E-2</v>
      </c>
      <c r="W223" s="155">
        <f>IF(A12stdlife="n/a","n/a",IF(W$3&gt;(A12stdlife+$E223),(Input!$I$222*(1+rvanilla)^0.5)-SUM($I223:V223),(Input!$I$222*(1+rvanilla)^0.5)/A12stdlife))</f>
        <v>7.7044269456038456E-2</v>
      </c>
      <c r="X223" s="155">
        <f>IF(A12stdlife="n/a","n/a",IF(X$3&gt;(A12stdlife+$E223),(Input!$I$222*(1+rvanilla)^0.5)-SUM($I223:W223),(Input!$I$222*(1+rvanilla)^0.5)/A12stdlife))</f>
        <v>7.7044269456038456E-2</v>
      </c>
      <c r="Y223" s="155">
        <f>IF(A12stdlife="n/a","n/a",IF(Y$3&gt;(A12stdlife+$E223),(Input!$I$222*(1+rvanilla)^0.5)-SUM($I223:X223),(Input!$I$222*(1+rvanilla)^0.5)/A12stdlife))</f>
        <v>7.7044269456038456E-2</v>
      </c>
      <c r="Z223" s="155">
        <f>IF(A12stdlife="n/a","n/a",IF(Z$3&gt;(A12stdlife+$E223),(Input!$I$222*(1+rvanilla)^0.5)-SUM($I223:Y223),(Input!$I$222*(1+rvanilla)^0.5)/A12stdlife))</f>
        <v>7.7044269456038456E-2</v>
      </c>
      <c r="AA223" s="155">
        <f>IF(A12stdlife="n/a","n/a",IF(AA$3&gt;(A12stdlife+$E223),(Input!$I$222*(1+rvanilla)^0.5)-SUM($I223:Z223),(Input!$I$222*(1+rvanilla)^0.5)/A12stdlife))</f>
        <v>7.7044269456038456E-2</v>
      </c>
      <c r="AB223" s="155">
        <f>IF(A12stdlife="n/a","n/a",IF(AB$3&gt;(A12stdlife+$E223),(Input!$I$222*(1+rvanilla)^0.5)-SUM($I223:AA223),(Input!$I$222*(1+rvanilla)^0.5)/A12stdlife))</f>
        <v>7.7044269456038456E-2</v>
      </c>
      <c r="AC223" s="155">
        <f>IF(A12stdlife="n/a","n/a",IF(AC$3&gt;(A12stdlife+$E223),(Input!$I$222*(1+rvanilla)^0.5)-SUM($I223:AB223),(Input!$I$222*(1+rvanilla)^0.5)/A12stdlife))</f>
        <v>7.7044269456038456E-2</v>
      </c>
      <c r="AD223" s="155">
        <f>IF(A12stdlife="n/a","n/a",IF(AD$3&gt;(A12stdlife+$E223),(Input!$I$222*(1+rvanilla)^0.5)-SUM($I223:AC223),(Input!$I$222*(1+rvanilla)^0.5)/A12stdlife))</f>
        <v>7.7044269456038456E-2</v>
      </c>
      <c r="AE223" s="155">
        <f>IF(A12stdlife="n/a","n/a",IF(AE$3&gt;(A12stdlife+$E223),(Input!$I$222*(1+rvanilla)^0.5)-SUM($I223:AD223),(Input!$I$222*(1+rvanilla)^0.5)/A12stdlife))</f>
        <v>7.7044269456038456E-2</v>
      </c>
      <c r="AF223" s="155">
        <f>IF(A12stdlife="n/a","n/a",IF(AF$3&gt;(A12stdlife+$E223),(Input!$I$222*(1+rvanilla)^0.5)-SUM($I223:AE223),(Input!$I$222*(1+rvanilla)^0.5)/A12stdlife))</f>
        <v>7.7044269456038456E-2</v>
      </c>
      <c r="AG223" s="155">
        <f>IF(A12stdlife="n/a","n/a",IF(AG$3&gt;(A12stdlife+$E223),(Input!$I$222*(1+rvanilla)^0.5)-SUM($I223:AF223),(Input!$I$222*(1+rvanilla)^0.5)/A12stdlife))</f>
        <v>7.7044269456038456E-2</v>
      </c>
      <c r="AH223" s="155">
        <f>IF(A12stdlife="n/a","n/a",IF(AH$3&gt;(A12stdlife+$E223),(Input!$I$222*(1+rvanilla)^0.5)-SUM($I223:AG223),(Input!$I$222*(1+rvanilla)^0.5)/A12stdlife))</f>
        <v>7.7044269456038456E-2</v>
      </c>
      <c r="AI223" s="155">
        <f>IF(A12stdlife="n/a","n/a",IF(AI$3&gt;(A12stdlife+$E223),(Input!$I$222*(1+rvanilla)^0.5)-SUM($I223:AH223),(Input!$I$222*(1+rvanilla)^0.5)/A12stdlife))</f>
        <v>7.7044269456038456E-2</v>
      </c>
      <c r="AJ223" s="155">
        <f>IF(A12stdlife="n/a","n/a",IF(AJ$3&gt;(A12stdlife+$E223),(Input!$I$222*(1+rvanilla)^0.5)-SUM($I223:AI223),(Input!$I$222*(1+rvanilla)^0.5)/A12stdlife))</f>
        <v>7.7044269456038456E-2</v>
      </c>
      <c r="AK223" s="155">
        <f>IF(A12stdlife="n/a","n/a",IF(AK$3&gt;(A12stdlife+$E223),(Input!$I$222*(1+rvanilla)^0.5)-SUM($I223:AJ223),(Input!$I$222*(1+rvanilla)^0.5)/A12stdlife))</f>
        <v>7.7044269456038456E-2</v>
      </c>
      <c r="AL223" s="155">
        <f>IF(A12stdlife="n/a","n/a",IF(AL$3&gt;(A12stdlife+$E223),(Input!$I$222*(1+rvanilla)^0.5)-SUM($I223:AK223),(Input!$I$222*(1+rvanilla)^0.5)/A12stdlife))</f>
        <v>7.7044269456038456E-2</v>
      </c>
      <c r="AM223" s="155">
        <f>IF(A12stdlife="n/a","n/a",IF(AM$3&gt;(A12stdlife+$E223),(Input!$I$222*(1+rvanilla)^0.5)-SUM($I223:AL223),(Input!$I$222*(1+rvanilla)^0.5)/A12stdlife))</f>
        <v>7.7044269456038456E-2</v>
      </c>
      <c r="AN223" s="155">
        <f>IF(A12stdlife="n/a","n/a",IF(AN$3&gt;(A12stdlife+$E223),(Input!$I$222*(1+rvanilla)^0.5)-SUM($I223:AM223),(Input!$I$222*(1+rvanilla)^0.5)/A12stdlife))</f>
        <v>7.7044269456038456E-2</v>
      </c>
      <c r="AO223" s="155">
        <f>IF(A12stdlife="n/a","n/a",IF(AO$3&gt;(A12stdlife+$E223),(Input!$I$222*(1+rvanilla)^0.5)-SUM($I223:AN223),(Input!$I$222*(1+rvanilla)^0.5)/A12stdlife))</f>
        <v>7.7044269456038456E-2</v>
      </c>
      <c r="AP223" s="155">
        <f>IF(A12stdlife="n/a","n/a",IF(AP$3&gt;(A12stdlife+$E223),(Input!$I$222*(1+rvanilla)^0.5)-SUM($I223:AO223),(Input!$I$222*(1+rvanilla)^0.5)/A12stdlife))</f>
        <v>7.7044269456038456E-2</v>
      </c>
      <c r="AQ223" s="155">
        <f>IF(A12stdlife="n/a","n/a",IF(AQ$3&gt;(A12stdlife+$E223),(Input!$I$222*(1+rvanilla)^0.5)-SUM($I223:AP223),(Input!$I$222*(1+rvanilla)^0.5)/A12stdlife))</f>
        <v>7.7044269456038456E-2</v>
      </c>
      <c r="AR223" s="155">
        <f>IF(A12stdlife="n/a","n/a",IF(AR$3&gt;(A12stdlife+$E223),(Input!$I$222*(1+rvanilla)^0.5)-SUM($I223:AQ223),(Input!$I$222*(1+rvanilla)^0.5)/A12stdlife))</f>
        <v>7.7044269456038456E-2</v>
      </c>
      <c r="AS223" s="155">
        <f>IF(A12stdlife="n/a","n/a",IF(AS$3&gt;(A12stdlife+$E223),(Input!$I$222*(1+rvanilla)^0.5)-SUM($I223:AR223),(Input!$I$222*(1+rvanilla)^0.5)/A12stdlife))</f>
        <v>7.7044269456038456E-2</v>
      </c>
      <c r="AT223" s="155">
        <f>IF(A12stdlife="n/a","n/a",IF(AT$3&gt;(A12stdlife+$E223),(Input!$I$222*(1+rvanilla)^0.5)-SUM($I223:AS223),(Input!$I$222*(1+rvanilla)^0.5)/A12stdlife))</f>
        <v>7.7044269456038456E-2</v>
      </c>
      <c r="AU223" s="155">
        <f>IF(A12stdlife="n/a","n/a",IF(AU$3&gt;(A12stdlife+$E223),(Input!$I$222*(1+rvanilla)^0.5)-SUM($I223:AT223),(Input!$I$222*(1+rvanilla)^0.5)/A12stdlife))</f>
        <v>7.7044269456038456E-2</v>
      </c>
      <c r="AV223" s="155">
        <f>IF(A12stdlife="n/a","n/a",IF(AV$3&gt;(A12stdlife+$E223),(Input!$I$222*(1+rvanilla)^0.5)-SUM($I223:AU223),(Input!$I$222*(1+rvanilla)^0.5)/A12stdlife))</f>
        <v>7.7044269456038456E-2</v>
      </c>
      <c r="AW223" s="155">
        <f>IF(A12stdlife="n/a","n/a",IF(AW$3&gt;(A12stdlife+$E223),(Input!$I$222*(1+rvanilla)^0.5)-SUM($I223:AV223),(Input!$I$222*(1+rvanilla)^0.5)/A12stdlife))</f>
        <v>7.7044269456038456E-2</v>
      </c>
      <c r="AX223" s="155">
        <f>IF(A12stdlife="n/a","n/a",IF(AX$3&gt;(A12stdlife+$E223),(Input!$I$222*(1+rvanilla)^0.5)-SUM($I223:AW223),(Input!$I$222*(1+rvanilla)^0.5)/A12stdlife))</f>
        <v>2.2204460492503131E-15</v>
      </c>
      <c r="AY223" s="155">
        <f>IF(A12stdlife="n/a","n/a",IF(AY$3&gt;(A12stdlife+$E223),(Input!$I$222*(1+rvanilla)^0.5)-SUM($I223:AX223),(Input!$I$222*(1+rvanilla)^0.5)/A12stdlife))</f>
        <v>0</v>
      </c>
      <c r="AZ223" s="155">
        <f>IF(A12stdlife="n/a","n/a",IF(AZ$3&gt;(A12stdlife+$E223),(Input!$I$222*(1+rvanilla)^0.5)-SUM($I223:AY223),(Input!$I$222*(1+rvanilla)^0.5)/A12stdlife))</f>
        <v>0</v>
      </c>
      <c r="BA223" s="155">
        <f>IF(A12stdlife="n/a","n/a",IF(BA$3&gt;(A12stdlife+$E223),(Input!$I$222*(1+rvanilla)^0.5)-SUM($I223:AZ223),(Input!$I$222*(1+rvanilla)^0.5)/A12stdlife))</f>
        <v>0</v>
      </c>
      <c r="BB223" s="155">
        <f>IF(A12stdlife="n/a","n/a",IF(BB$3&gt;(A12stdlife+$E223),(Input!$I$222*(1+rvanilla)^0.5)-SUM($I223:BA223),(Input!$I$222*(1+rvanilla)^0.5)/A12stdlife))</f>
        <v>0</v>
      </c>
      <c r="BC223" s="155">
        <f>IF(A12stdlife="n/a","n/a",IF(BC$3&gt;(A12stdlife+$E223),(Input!$I$222*(1+rvanilla)^0.5)-SUM($I223:BB223),(Input!$I$222*(1+rvanilla)^0.5)/A12stdlife))</f>
        <v>0</v>
      </c>
      <c r="BD223" s="155">
        <f>IF(A12stdlife="n/a","n/a",IF(BD$3&gt;(A12stdlife+$E223),(Input!$I$222*(1+rvanilla)^0.5)-SUM($I223:BC223),(Input!$I$222*(1+rvanilla)^0.5)/A12stdlife))</f>
        <v>0</v>
      </c>
      <c r="BE223" s="155">
        <f>IF(A12stdlife="n/a","n/a",IF(BE$3&gt;(A12stdlife+$E223),(Input!$I$222*(1+rvanilla)^0.5)-SUM($I223:BD223),(Input!$I$222*(1+rvanilla)^0.5)/A12stdlife))</f>
        <v>0</v>
      </c>
      <c r="BF223" s="155">
        <f>IF(A12stdlife="n/a","n/a",IF(BF$3&gt;(A12stdlife+$E223),(Input!$I$222*(1+rvanilla)^0.5)-SUM($I223:BE223),(Input!$I$222*(1+rvanilla)^0.5)/A12stdlife))</f>
        <v>0</v>
      </c>
      <c r="BG223" s="155">
        <f>IF(A12stdlife="n/a","n/a",IF(BG$3&gt;(A12stdlife+$E223),(Input!$I$222*(1+rvanilla)^0.5)-SUM($I223:BF223),(Input!$I$222*(1+rvanilla)^0.5)/A12stdlife))</f>
        <v>0</v>
      </c>
      <c r="BH223" s="155">
        <f>IF(A12stdlife="n/a","n/a",IF(BH$3&gt;(A12stdlife+$E223),(Input!$I$222*(1+rvanilla)^0.5)-SUM($I223:BG223),(Input!$I$222*(1+rvanilla)^0.5)/A12stdlife))</f>
        <v>0</v>
      </c>
      <c r="BI223" s="155">
        <f>IF(A12stdlife="n/a","n/a",IF(BI$3&gt;(A12stdlife+$E223),(Input!$I$222*(1+rvanilla)^0.5)-SUM($I223:BH223),(Input!$I$222*(1+rvanilla)^0.5)/A12stdlife))</f>
        <v>0</v>
      </c>
      <c r="BJ223" s="14"/>
      <c r="BK223" s="14"/>
      <c r="BL223" s="14"/>
      <c r="BM223" s="14"/>
      <c r="BN223" s="14"/>
      <c r="BO223" s="14"/>
      <c r="BP223" s="14"/>
      <c r="BQ223" s="14"/>
      <c r="BR223" s="14"/>
      <c r="BS223" s="14"/>
      <c r="BT223" s="14"/>
      <c r="BU223" s="14"/>
      <c r="BV223" s="14"/>
      <c r="BW223" s="14"/>
      <c r="BX223" s="14"/>
      <c r="BY223" s="14"/>
      <c r="BZ223" s="14"/>
      <c r="CA223" s="410"/>
      <c r="CB223" s="410"/>
      <c r="CC223" s="410"/>
      <c r="CD223" s="410"/>
      <c r="CE223" s="410"/>
      <c r="CF223" s="410"/>
      <c r="CG223" s="410"/>
      <c r="CH223" s="410"/>
      <c r="CI223" s="410"/>
      <c r="CJ223" s="410"/>
      <c r="CK223" s="410"/>
      <c r="CL223" s="410"/>
      <c r="CM223" s="410"/>
      <c r="CN223" s="410"/>
      <c r="CO223" s="410"/>
      <c r="CP223" s="410"/>
      <c r="CQ223" s="410"/>
      <c r="CR223" s="410"/>
      <c r="CS223" s="410"/>
      <c r="CT223" s="410"/>
      <c r="CU223" s="410"/>
      <c r="CV223" s="410"/>
      <c r="CW223" s="410"/>
      <c r="CX223" s="410"/>
      <c r="CY223" s="410"/>
      <c r="CZ223" s="410"/>
      <c r="DA223" s="410"/>
      <c r="DB223" s="410"/>
      <c r="DC223" s="410"/>
      <c r="DD223" s="410"/>
      <c r="DE223" s="410"/>
      <c r="DF223" s="410"/>
      <c r="DG223" s="410"/>
      <c r="DH223" s="410"/>
      <c r="DI223" s="410"/>
      <c r="DJ223" s="410"/>
      <c r="DK223" s="410"/>
      <c r="DL223" s="410"/>
      <c r="DM223" s="410"/>
      <c r="DN223" s="410"/>
      <c r="DO223" s="410"/>
      <c r="DP223" s="410"/>
      <c r="DQ223" s="410"/>
      <c r="DR223" s="410"/>
      <c r="DS223" s="410"/>
      <c r="DT223" s="410"/>
      <c r="DU223" s="410"/>
      <c r="DV223" s="410"/>
      <c r="DW223" s="410"/>
      <c r="DX223" s="410"/>
      <c r="DY223" s="410"/>
      <c r="DZ223" s="410"/>
      <c r="EA223" s="410"/>
      <c r="EB223" s="410"/>
      <c r="EC223" s="410"/>
      <c r="ED223" s="410"/>
      <c r="EE223" s="410"/>
      <c r="EF223" s="410"/>
      <c r="EG223" s="410"/>
      <c r="EH223" s="410"/>
      <c r="EI223" s="410"/>
      <c r="EJ223" s="410"/>
      <c r="EK223" s="410"/>
      <c r="EL223" s="410"/>
      <c r="EM223" s="410"/>
      <c r="EN223" s="410"/>
      <c r="EO223" s="410"/>
      <c r="EP223" s="410"/>
      <c r="EQ223" s="410"/>
      <c r="ER223" s="410"/>
      <c r="ES223" s="410"/>
      <c r="ET223" s="410"/>
      <c r="EU223" s="410"/>
      <c r="EV223" s="410"/>
      <c r="EW223" s="410"/>
      <c r="EX223" s="410"/>
      <c r="EY223" s="410"/>
      <c r="EZ223" s="410"/>
      <c r="FA223" s="410"/>
      <c r="FB223" s="410"/>
      <c r="FC223" s="410"/>
      <c r="FD223" s="410"/>
      <c r="FE223" s="410"/>
      <c r="FF223" s="410"/>
      <c r="FG223" s="410"/>
      <c r="FH223" s="410"/>
      <c r="FI223" s="410"/>
      <c r="FJ223" s="410"/>
      <c r="FK223" s="410"/>
      <c r="FL223" s="410"/>
      <c r="FM223" s="410"/>
      <c r="FN223" s="410"/>
      <c r="FO223" s="410"/>
      <c r="FP223" s="410"/>
      <c r="FQ223" s="410"/>
      <c r="FR223" s="410"/>
      <c r="FS223" s="410"/>
      <c r="FT223" s="410"/>
      <c r="FU223" s="410"/>
      <c r="FV223" s="410"/>
      <c r="FW223" s="410"/>
      <c r="FX223" s="410"/>
      <c r="FY223" s="410"/>
      <c r="FZ223" s="410"/>
      <c r="GA223" s="410"/>
      <c r="GB223" s="410"/>
      <c r="GC223" s="410"/>
      <c r="GD223" s="410"/>
      <c r="GE223" s="410"/>
      <c r="GF223" s="410"/>
      <c r="GG223" s="410"/>
      <c r="GH223" s="410"/>
      <c r="GI223" s="410"/>
      <c r="GJ223" s="410"/>
      <c r="GK223" s="410"/>
      <c r="GL223" s="410"/>
      <c r="GM223" s="410"/>
      <c r="GN223" s="410"/>
      <c r="GO223" s="410"/>
      <c r="GP223" s="410"/>
      <c r="GQ223" s="410"/>
      <c r="GR223" s="410"/>
      <c r="GS223" s="410"/>
      <c r="GT223" s="410"/>
      <c r="GU223" s="410"/>
      <c r="GV223" s="410"/>
      <c r="GW223" s="410"/>
      <c r="GX223" s="410"/>
      <c r="GY223" s="410"/>
      <c r="GZ223" s="410"/>
      <c r="HA223" s="410"/>
      <c r="HB223" s="410"/>
      <c r="HC223" s="410"/>
      <c r="HD223" s="410"/>
      <c r="HE223" s="410"/>
      <c r="HF223" s="410"/>
      <c r="HG223" s="410"/>
      <c r="HH223" s="410"/>
      <c r="HI223" s="410"/>
      <c r="HJ223" s="410"/>
      <c r="HK223" s="410"/>
      <c r="HL223" s="410"/>
      <c r="HM223" s="410"/>
      <c r="HN223" s="410"/>
      <c r="HO223" s="410"/>
      <c r="HP223" s="410"/>
      <c r="HQ223" s="410"/>
      <c r="HR223" s="410"/>
      <c r="HS223" s="410"/>
      <c r="HT223" s="410"/>
      <c r="HU223" s="410"/>
      <c r="HV223" s="410"/>
      <c r="HW223" s="410"/>
      <c r="HX223" s="410"/>
      <c r="HY223" s="410"/>
      <c r="HZ223" s="410"/>
      <c r="IA223" s="410"/>
      <c r="IB223" s="410"/>
      <c r="IC223" s="410"/>
      <c r="ID223" s="410"/>
      <c r="IE223" s="410"/>
      <c r="IF223" s="410"/>
      <c r="IG223" s="410"/>
      <c r="IH223" s="410"/>
      <c r="II223" s="410"/>
      <c r="IJ223" s="410"/>
      <c r="IK223" s="410"/>
      <c r="IL223" s="410"/>
      <c r="IM223" s="410"/>
      <c r="IN223" s="410"/>
      <c r="IO223" s="410"/>
      <c r="IP223" s="410"/>
      <c r="IQ223" s="410"/>
      <c r="IR223" s="410"/>
      <c r="IS223" s="410"/>
      <c r="IT223" s="410"/>
      <c r="IU223" s="410"/>
      <c r="IV223" s="410"/>
    </row>
    <row r="224" spans="1:256" s="2" customFormat="1" ht="12.75" hidden="1" customHeight="1" outlineLevel="2">
      <c r="A224" s="14"/>
      <c r="B224" s="14"/>
      <c r="C224" s="27"/>
      <c r="D224" s="413"/>
      <c r="E224" s="261">
        <v>4</v>
      </c>
      <c r="F224" s="372"/>
      <c r="G224" s="269"/>
      <c r="H224" s="271"/>
      <c r="I224" s="271"/>
      <c r="J224" s="270"/>
      <c r="K224" s="155">
        <f>IF(A12stdlife="n/a","n/a",IF(K$3&gt;(A12stdlife+$E224),(Input!$J$222*(1+rvanilla)^0.5)-SUM($J224:J224),(Input!$J$222*(1+rvanilla)^0.5)/A12stdlife))</f>
        <v>7.1253915503903226E-2</v>
      </c>
      <c r="L224" s="155">
        <f>IF(A12stdlife="n/a","n/a",IF(L$3&gt;(A12stdlife+$E224),(Input!$J$222*(1+rvanilla)^0.5)-SUM($J224:K224),(Input!$J$222*(1+rvanilla)^0.5)/A12stdlife))</f>
        <v>7.1253915503903226E-2</v>
      </c>
      <c r="M224" s="155">
        <f>IF(A12stdlife="n/a","n/a",IF(M$3&gt;(A12stdlife+$E224),(Input!$J$222*(1+rvanilla)^0.5)-SUM($J224:L224),(Input!$J$222*(1+rvanilla)^0.5)/A12stdlife))</f>
        <v>7.1253915503903226E-2</v>
      </c>
      <c r="N224" s="155">
        <f>IF(A12stdlife="n/a","n/a",IF(N$3&gt;(A12stdlife+$E224),(Input!$J$222*(1+rvanilla)^0.5)-SUM($J224:M224),(Input!$J$222*(1+rvanilla)^0.5)/A12stdlife))</f>
        <v>7.1253915503903226E-2</v>
      </c>
      <c r="O224" s="155">
        <f>IF(A12stdlife="n/a","n/a",IF(O$3&gt;(A12stdlife+$E224),(Input!$J$222*(1+rvanilla)^0.5)-SUM($J224:N224),(Input!$J$222*(1+rvanilla)^0.5)/A12stdlife))</f>
        <v>7.1253915503903226E-2</v>
      </c>
      <c r="P224" s="155">
        <f>IF(A12stdlife="n/a","n/a",IF(P$3&gt;(A12stdlife+$E224),(Input!$J$222*(1+rvanilla)^0.5)-SUM($J224:O224),(Input!$J$222*(1+rvanilla)^0.5)/A12stdlife))</f>
        <v>7.1253915503903226E-2</v>
      </c>
      <c r="Q224" s="155">
        <f>IF(A12stdlife="n/a","n/a",IF(Q$3&gt;(A12stdlife+$E224),(Input!$J$222*(1+rvanilla)^0.5)-SUM($J224:P224),(Input!$J$222*(1+rvanilla)^0.5)/A12stdlife))</f>
        <v>7.1253915503903226E-2</v>
      </c>
      <c r="R224" s="155">
        <f>IF(A12stdlife="n/a","n/a",IF(R$3&gt;(A12stdlife+$E224),(Input!$J$222*(1+rvanilla)^0.5)-SUM($J224:Q224),(Input!$J$222*(1+rvanilla)^0.5)/A12stdlife))</f>
        <v>7.1253915503903226E-2</v>
      </c>
      <c r="S224" s="155">
        <f>IF(A12stdlife="n/a","n/a",IF(S$3&gt;(A12stdlife+$E224),(Input!$J$222*(1+rvanilla)^0.5)-SUM($J224:R224),(Input!$J$222*(1+rvanilla)^0.5)/A12stdlife))</f>
        <v>7.1253915503903226E-2</v>
      </c>
      <c r="T224" s="155">
        <f>IF(A12stdlife="n/a","n/a",IF(T$3&gt;(A12stdlife+$E224),(Input!$J$222*(1+rvanilla)^0.5)-SUM($J224:S224),(Input!$J$222*(1+rvanilla)^0.5)/A12stdlife))</f>
        <v>7.1253915503903226E-2</v>
      </c>
      <c r="U224" s="155">
        <f>IF(A12stdlife="n/a","n/a",IF(U$3&gt;(A12stdlife+$E224),(Input!$J$222*(1+rvanilla)^0.5)-SUM($J224:T224),(Input!$J$222*(1+rvanilla)^0.5)/A12stdlife))</f>
        <v>7.1253915503903226E-2</v>
      </c>
      <c r="V224" s="155">
        <f>IF(A12stdlife="n/a","n/a",IF(V$3&gt;(A12stdlife+$E224),(Input!$J$222*(1+rvanilla)^0.5)-SUM($J224:U224),(Input!$J$222*(1+rvanilla)^0.5)/A12stdlife))</f>
        <v>7.1253915503903226E-2</v>
      </c>
      <c r="W224" s="155">
        <f>IF(A12stdlife="n/a","n/a",IF(W$3&gt;(A12stdlife+$E224),(Input!$J$222*(1+rvanilla)^0.5)-SUM($J224:V224),(Input!$J$222*(1+rvanilla)^0.5)/A12stdlife))</f>
        <v>7.1253915503903226E-2</v>
      </c>
      <c r="X224" s="155">
        <f>IF(A12stdlife="n/a","n/a",IF(X$3&gt;(A12stdlife+$E224),(Input!$J$222*(1+rvanilla)^0.5)-SUM($J224:W224),(Input!$J$222*(1+rvanilla)^0.5)/A12stdlife))</f>
        <v>7.1253915503903226E-2</v>
      </c>
      <c r="Y224" s="155">
        <f>IF(A12stdlife="n/a","n/a",IF(Y$3&gt;(A12stdlife+$E224),(Input!$J$222*(1+rvanilla)^0.5)-SUM($J224:X224),(Input!$J$222*(1+rvanilla)^0.5)/A12stdlife))</f>
        <v>7.1253915503903226E-2</v>
      </c>
      <c r="Z224" s="155">
        <f>IF(A12stdlife="n/a","n/a",IF(Z$3&gt;(A12stdlife+$E224),(Input!$J$222*(1+rvanilla)^0.5)-SUM($J224:Y224),(Input!$J$222*(1+rvanilla)^0.5)/A12stdlife))</f>
        <v>7.1253915503903226E-2</v>
      </c>
      <c r="AA224" s="155">
        <f>IF(A12stdlife="n/a","n/a",IF(AA$3&gt;(A12stdlife+$E224),(Input!$J$222*(1+rvanilla)^0.5)-SUM($J224:Z224),(Input!$J$222*(1+rvanilla)^0.5)/A12stdlife))</f>
        <v>7.1253915503903226E-2</v>
      </c>
      <c r="AB224" s="155">
        <f>IF(A12stdlife="n/a","n/a",IF(AB$3&gt;(A12stdlife+$E224),(Input!$J$222*(1+rvanilla)^0.5)-SUM($J224:AA224),(Input!$J$222*(1+rvanilla)^0.5)/A12stdlife))</f>
        <v>7.1253915503903226E-2</v>
      </c>
      <c r="AC224" s="155">
        <f>IF(A12stdlife="n/a","n/a",IF(AC$3&gt;(A12stdlife+$E224),(Input!$J$222*(1+rvanilla)^0.5)-SUM($J224:AB224),(Input!$J$222*(1+rvanilla)^0.5)/A12stdlife))</f>
        <v>7.1253915503903226E-2</v>
      </c>
      <c r="AD224" s="155">
        <f>IF(A12stdlife="n/a","n/a",IF(AD$3&gt;(A12stdlife+$E224),(Input!$J$222*(1+rvanilla)^0.5)-SUM($J224:AC224),(Input!$J$222*(1+rvanilla)^0.5)/A12stdlife))</f>
        <v>7.1253915503903226E-2</v>
      </c>
      <c r="AE224" s="155">
        <f>IF(A12stdlife="n/a","n/a",IF(AE$3&gt;(A12stdlife+$E224),(Input!$J$222*(1+rvanilla)^0.5)-SUM($J224:AD224),(Input!$J$222*(1+rvanilla)^0.5)/A12stdlife))</f>
        <v>7.1253915503903226E-2</v>
      </c>
      <c r="AF224" s="155">
        <f>IF(A12stdlife="n/a","n/a",IF(AF$3&gt;(A12stdlife+$E224),(Input!$J$222*(1+rvanilla)^0.5)-SUM($J224:AE224),(Input!$J$222*(1+rvanilla)^0.5)/A12stdlife))</f>
        <v>7.1253915503903226E-2</v>
      </c>
      <c r="AG224" s="155">
        <f>IF(A12stdlife="n/a","n/a",IF(AG$3&gt;(A12stdlife+$E224),(Input!$J$222*(1+rvanilla)^0.5)-SUM($J224:AF224),(Input!$J$222*(1+rvanilla)^0.5)/A12stdlife))</f>
        <v>7.1253915503903226E-2</v>
      </c>
      <c r="AH224" s="155">
        <f>IF(A12stdlife="n/a","n/a",IF(AH$3&gt;(A12stdlife+$E224),(Input!$J$222*(1+rvanilla)^0.5)-SUM($J224:AG224),(Input!$J$222*(1+rvanilla)^0.5)/A12stdlife))</f>
        <v>7.1253915503903226E-2</v>
      </c>
      <c r="AI224" s="155">
        <f>IF(A12stdlife="n/a","n/a",IF(AI$3&gt;(A12stdlife+$E224),(Input!$J$222*(1+rvanilla)^0.5)-SUM($J224:AH224),(Input!$J$222*(1+rvanilla)^0.5)/A12stdlife))</f>
        <v>7.1253915503903226E-2</v>
      </c>
      <c r="AJ224" s="155">
        <f>IF(A12stdlife="n/a","n/a",IF(AJ$3&gt;(A12stdlife+$E224),(Input!$J$222*(1+rvanilla)^0.5)-SUM($J224:AI224),(Input!$J$222*(1+rvanilla)^0.5)/A12stdlife))</f>
        <v>7.1253915503903226E-2</v>
      </c>
      <c r="AK224" s="155">
        <f>IF(A12stdlife="n/a","n/a",IF(AK$3&gt;(A12stdlife+$E224),(Input!$J$222*(1+rvanilla)^0.5)-SUM($J224:AJ224),(Input!$J$222*(1+rvanilla)^0.5)/A12stdlife))</f>
        <v>7.1253915503903226E-2</v>
      </c>
      <c r="AL224" s="155">
        <f>IF(A12stdlife="n/a","n/a",IF(AL$3&gt;(A12stdlife+$E224),(Input!$J$222*(1+rvanilla)^0.5)-SUM($J224:AK224),(Input!$J$222*(1+rvanilla)^0.5)/A12stdlife))</f>
        <v>7.1253915503903226E-2</v>
      </c>
      <c r="AM224" s="155">
        <f>IF(A12stdlife="n/a","n/a",IF(AM$3&gt;(A12stdlife+$E224),(Input!$J$222*(1+rvanilla)^0.5)-SUM($J224:AL224),(Input!$J$222*(1+rvanilla)^0.5)/A12stdlife))</f>
        <v>7.1253915503903226E-2</v>
      </c>
      <c r="AN224" s="155">
        <f>IF(A12stdlife="n/a","n/a",IF(AN$3&gt;(A12stdlife+$E224),(Input!$J$222*(1+rvanilla)^0.5)-SUM($J224:AM224),(Input!$J$222*(1+rvanilla)^0.5)/A12stdlife))</f>
        <v>7.1253915503903226E-2</v>
      </c>
      <c r="AO224" s="155">
        <f>IF(A12stdlife="n/a","n/a",IF(AO$3&gt;(A12stdlife+$E224),(Input!$J$222*(1+rvanilla)^0.5)-SUM($J224:AN224),(Input!$J$222*(1+rvanilla)^0.5)/A12stdlife))</f>
        <v>7.1253915503903226E-2</v>
      </c>
      <c r="AP224" s="155">
        <f>IF(A12stdlife="n/a","n/a",IF(AP$3&gt;(A12stdlife+$E224),(Input!$J$222*(1+rvanilla)^0.5)-SUM($J224:AO224),(Input!$J$222*(1+rvanilla)^0.5)/A12stdlife))</f>
        <v>7.1253915503903226E-2</v>
      </c>
      <c r="AQ224" s="155">
        <f>IF(A12stdlife="n/a","n/a",IF(AQ$3&gt;(A12stdlife+$E224),(Input!$J$222*(1+rvanilla)^0.5)-SUM($J224:AP224),(Input!$J$222*(1+rvanilla)^0.5)/A12stdlife))</f>
        <v>7.1253915503903226E-2</v>
      </c>
      <c r="AR224" s="155">
        <f>IF(A12stdlife="n/a","n/a",IF(AR$3&gt;(A12stdlife+$E224),(Input!$J$222*(1+rvanilla)^0.5)-SUM($J224:AQ224),(Input!$J$222*(1+rvanilla)^0.5)/A12stdlife))</f>
        <v>7.1253915503903226E-2</v>
      </c>
      <c r="AS224" s="155">
        <f>IF(A12stdlife="n/a","n/a",IF(AS$3&gt;(A12stdlife+$E224),(Input!$J$222*(1+rvanilla)^0.5)-SUM($J224:AR224),(Input!$J$222*(1+rvanilla)^0.5)/A12stdlife))</f>
        <v>7.1253915503903226E-2</v>
      </c>
      <c r="AT224" s="155">
        <f>IF(A12stdlife="n/a","n/a",IF(AT$3&gt;(A12stdlife+$E224),(Input!$J$222*(1+rvanilla)^0.5)-SUM($J224:AS224),(Input!$J$222*(1+rvanilla)^0.5)/A12stdlife))</f>
        <v>7.1253915503903226E-2</v>
      </c>
      <c r="AU224" s="155">
        <f>IF(A12stdlife="n/a","n/a",IF(AU$3&gt;(A12stdlife+$E224),(Input!$J$222*(1+rvanilla)^0.5)-SUM($J224:AT224),(Input!$J$222*(1+rvanilla)^0.5)/A12stdlife))</f>
        <v>7.1253915503903226E-2</v>
      </c>
      <c r="AV224" s="155">
        <f>IF(A12stdlife="n/a","n/a",IF(AV$3&gt;(A12stdlife+$E224),(Input!$J$222*(1+rvanilla)^0.5)-SUM($J224:AU224),(Input!$J$222*(1+rvanilla)^0.5)/A12stdlife))</f>
        <v>7.1253915503903226E-2</v>
      </c>
      <c r="AW224" s="155">
        <f>IF(A12stdlife="n/a","n/a",IF(AW$3&gt;(A12stdlife+$E224),(Input!$J$222*(1+rvanilla)^0.5)-SUM($J224:AV224),(Input!$J$222*(1+rvanilla)^0.5)/A12stdlife))</f>
        <v>7.1253915503903226E-2</v>
      </c>
      <c r="AX224" s="155">
        <f>IF(A12stdlife="n/a","n/a",IF(AX$3&gt;(A12stdlife+$E224),(Input!$J$222*(1+rvanilla)^0.5)-SUM($J224:AW224),(Input!$J$222*(1+rvanilla)^0.5)/A12stdlife))</f>
        <v>7.1253915503903226E-2</v>
      </c>
      <c r="AY224" s="155">
        <f>IF(A12stdlife="n/a","n/a",IF(AY$3&gt;(A12stdlife+$E224),(Input!$J$222*(1+rvanilla)^0.5)-SUM($J224:AX224),(Input!$J$222*(1+rvanilla)^0.5)/A12stdlife))</f>
        <v>-8.8817841970012523E-16</v>
      </c>
      <c r="AZ224" s="155">
        <f>IF(A12stdlife="n/a","n/a",IF(AZ$3&gt;(A12stdlife+$E224),(Input!$J$222*(1+rvanilla)^0.5)-SUM($J224:AY224),(Input!$J$222*(1+rvanilla)^0.5)/A12stdlife))</f>
        <v>0</v>
      </c>
      <c r="BA224" s="155">
        <f>IF(A12stdlife="n/a","n/a",IF(BA$3&gt;(A12stdlife+$E224),(Input!$J$222*(1+rvanilla)^0.5)-SUM($J224:AZ224),(Input!$J$222*(1+rvanilla)^0.5)/A12stdlife))</f>
        <v>0</v>
      </c>
      <c r="BB224" s="155">
        <f>IF(A12stdlife="n/a","n/a",IF(BB$3&gt;(A12stdlife+$E224),(Input!$J$222*(1+rvanilla)^0.5)-SUM($J224:BA224),(Input!$J$222*(1+rvanilla)^0.5)/A12stdlife))</f>
        <v>0</v>
      </c>
      <c r="BC224" s="155">
        <f>IF(A12stdlife="n/a","n/a",IF(BC$3&gt;(A12stdlife+$E224),(Input!$J$222*(1+rvanilla)^0.5)-SUM($J224:BB224),(Input!$J$222*(1+rvanilla)^0.5)/A12stdlife))</f>
        <v>0</v>
      </c>
      <c r="BD224" s="155">
        <f>IF(A12stdlife="n/a","n/a",IF(BD$3&gt;(A12stdlife+$E224),(Input!$J$222*(1+rvanilla)^0.5)-SUM($J224:BC224),(Input!$J$222*(1+rvanilla)^0.5)/A12stdlife))</f>
        <v>0</v>
      </c>
      <c r="BE224" s="155">
        <f>IF(A12stdlife="n/a","n/a",IF(BE$3&gt;(A12stdlife+$E224),(Input!$J$222*(1+rvanilla)^0.5)-SUM($J224:BD224),(Input!$J$222*(1+rvanilla)^0.5)/A12stdlife))</f>
        <v>0</v>
      </c>
      <c r="BF224" s="155">
        <f>IF(A12stdlife="n/a","n/a",IF(BF$3&gt;(A12stdlife+$E224),(Input!$J$222*(1+rvanilla)^0.5)-SUM($J224:BE224),(Input!$J$222*(1+rvanilla)^0.5)/A12stdlife))</f>
        <v>0</v>
      </c>
      <c r="BG224" s="155">
        <f>IF(A12stdlife="n/a","n/a",IF(BG$3&gt;(A12stdlife+$E224),(Input!$J$222*(1+rvanilla)^0.5)-SUM($J224:BF224),(Input!$J$222*(1+rvanilla)^0.5)/A12stdlife))</f>
        <v>0</v>
      </c>
      <c r="BH224" s="155">
        <f>IF(A12stdlife="n/a","n/a",IF(BH$3&gt;(A12stdlife+$E224),(Input!$J$222*(1+rvanilla)^0.5)-SUM($J224:BG224),(Input!$J$222*(1+rvanilla)^0.5)/A12stdlife))</f>
        <v>0</v>
      </c>
      <c r="BI224" s="155">
        <f>IF(A12stdlife="n/a","n/a",IF(BI$3&gt;(A12stdlife+$E224),(Input!$J$222*(1+rvanilla)^0.5)-SUM($J224:BH224),(Input!$J$222*(1+rvanilla)^0.5)/A12stdlife))</f>
        <v>0</v>
      </c>
      <c r="BJ224" s="14"/>
      <c r="BK224" s="14"/>
      <c r="BL224" s="14"/>
      <c r="BM224" s="14"/>
      <c r="BN224" s="14"/>
      <c r="BO224" s="14"/>
      <c r="BP224" s="14"/>
      <c r="BQ224" s="14"/>
      <c r="BR224" s="14"/>
      <c r="BS224" s="14"/>
      <c r="BT224" s="14"/>
      <c r="BU224" s="14"/>
      <c r="BV224" s="14"/>
      <c r="BW224" s="14"/>
      <c r="BX224" s="14"/>
      <c r="BY224" s="14"/>
      <c r="BZ224" s="14"/>
      <c r="CA224" s="410"/>
      <c r="CB224" s="410"/>
      <c r="CC224" s="410"/>
      <c r="CD224" s="410"/>
      <c r="CE224" s="410"/>
      <c r="CF224" s="410"/>
      <c r="CG224" s="410"/>
      <c r="CH224" s="410"/>
      <c r="CI224" s="410"/>
      <c r="CJ224" s="410"/>
      <c r="CK224" s="410"/>
      <c r="CL224" s="410"/>
      <c r="CM224" s="410"/>
      <c r="CN224" s="410"/>
      <c r="CO224" s="410"/>
      <c r="CP224" s="410"/>
      <c r="CQ224" s="410"/>
      <c r="CR224" s="410"/>
      <c r="CS224" s="410"/>
      <c r="CT224" s="410"/>
      <c r="CU224" s="410"/>
      <c r="CV224" s="410"/>
      <c r="CW224" s="410"/>
      <c r="CX224" s="410"/>
      <c r="CY224" s="410"/>
      <c r="CZ224" s="410"/>
      <c r="DA224" s="410"/>
      <c r="DB224" s="410"/>
      <c r="DC224" s="410"/>
      <c r="DD224" s="410"/>
      <c r="DE224" s="410"/>
      <c r="DF224" s="410"/>
      <c r="DG224" s="410"/>
      <c r="DH224" s="410"/>
      <c r="DI224" s="410"/>
      <c r="DJ224" s="410"/>
      <c r="DK224" s="410"/>
      <c r="DL224" s="410"/>
      <c r="DM224" s="410"/>
      <c r="DN224" s="410"/>
      <c r="DO224" s="410"/>
      <c r="DP224" s="410"/>
      <c r="DQ224" s="410"/>
      <c r="DR224" s="410"/>
      <c r="DS224" s="410"/>
      <c r="DT224" s="410"/>
      <c r="DU224" s="410"/>
      <c r="DV224" s="410"/>
      <c r="DW224" s="410"/>
      <c r="DX224" s="410"/>
      <c r="DY224" s="410"/>
      <c r="DZ224" s="410"/>
      <c r="EA224" s="410"/>
      <c r="EB224" s="410"/>
      <c r="EC224" s="410"/>
      <c r="ED224" s="410"/>
      <c r="EE224" s="410"/>
      <c r="EF224" s="410"/>
      <c r="EG224" s="410"/>
      <c r="EH224" s="410"/>
      <c r="EI224" s="410"/>
      <c r="EJ224" s="410"/>
      <c r="EK224" s="410"/>
      <c r="EL224" s="410"/>
      <c r="EM224" s="410"/>
      <c r="EN224" s="410"/>
      <c r="EO224" s="410"/>
      <c r="EP224" s="410"/>
      <c r="EQ224" s="410"/>
      <c r="ER224" s="410"/>
      <c r="ES224" s="410"/>
      <c r="ET224" s="410"/>
      <c r="EU224" s="410"/>
      <c r="EV224" s="410"/>
      <c r="EW224" s="410"/>
      <c r="EX224" s="410"/>
      <c r="EY224" s="410"/>
      <c r="EZ224" s="410"/>
      <c r="FA224" s="410"/>
      <c r="FB224" s="410"/>
      <c r="FC224" s="410"/>
      <c r="FD224" s="410"/>
      <c r="FE224" s="410"/>
      <c r="FF224" s="410"/>
      <c r="FG224" s="410"/>
      <c r="FH224" s="410"/>
      <c r="FI224" s="410"/>
      <c r="FJ224" s="410"/>
      <c r="FK224" s="410"/>
      <c r="FL224" s="410"/>
      <c r="FM224" s="410"/>
      <c r="FN224" s="410"/>
      <c r="FO224" s="410"/>
      <c r="FP224" s="410"/>
      <c r="FQ224" s="410"/>
      <c r="FR224" s="410"/>
      <c r="FS224" s="410"/>
      <c r="FT224" s="410"/>
      <c r="FU224" s="410"/>
      <c r="FV224" s="410"/>
      <c r="FW224" s="410"/>
      <c r="FX224" s="410"/>
      <c r="FY224" s="410"/>
      <c r="FZ224" s="410"/>
      <c r="GA224" s="410"/>
      <c r="GB224" s="410"/>
      <c r="GC224" s="410"/>
      <c r="GD224" s="410"/>
      <c r="GE224" s="410"/>
      <c r="GF224" s="410"/>
      <c r="GG224" s="410"/>
      <c r="GH224" s="410"/>
      <c r="GI224" s="410"/>
      <c r="GJ224" s="410"/>
      <c r="GK224" s="410"/>
      <c r="GL224" s="410"/>
      <c r="GM224" s="410"/>
      <c r="GN224" s="410"/>
      <c r="GO224" s="410"/>
      <c r="GP224" s="410"/>
      <c r="GQ224" s="410"/>
      <c r="GR224" s="410"/>
      <c r="GS224" s="410"/>
      <c r="GT224" s="410"/>
      <c r="GU224" s="410"/>
      <c r="GV224" s="410"/>
      <c r="GW224" s="410"/>
      <c r="GX224" s="410"/>
      <c r="GY224" s="410"/>
      <c r="GZ224" s="410"/>
      <c r="HA224" s="410"/>
      <c r="HB224" s="410"/>
      <c r="HC224" s="410"/>
      <c r="HD224" s="410"/>
      <c r="HE224" s="410"/>
      <c r="HF224" s="410"/>
      <c r="HG224" s="410"/>
      <c r="HH224" s="410"/>
      <c r="HI224" s="410"/>
      <c r="HJ224" s="410"/>
      <c r="HK224" s="410"/>
      <c r="HL224" s="410"/>
      <c r="HM224" s="410"/>
      <c r="HN224" s="410"/>
      <c r="HO224" s="410"/>
      <c r="HP224" s="410"/>
      <c r="HQ224" s="410"/>
      <c r="HR224" s="410"/>
      <c r="HS224" s="410"/>
      <c r="HT224" s="410"/>
      <c r="HU224" s="410"/>
      <c r="HV224" s="410"/>
      <c r="HW224" s="410"/>
      <c r="HX224" s="410"/>
      <c r="HY224" s="410"/>
      <c r="HZ224" s="410"/>
      <c r="IA224" s="410"/>
      <c r="IB224" s="410"/>
      <c r="IC224" s="410"/>
      <c r="ID224" s="410"/>
      <c r="IE224" s="410"/>
      <c r="IF224" s="410"/>
      <c r="IG224" s="410"/>
      <c r="IH224" s="410"/>
      <c r="II224" s="410"/>
      <c r="IJ224" s="410"/>
      <c r="IK224" s="410"/>
      <c r="IL224" s="410"/>
      <c r="IM224" s="410"/>
      <c r="IN224" s="410"/>
      <c r="IO224" s="410"/>
      <c r="IP224" s="410"/>
      <c r="IQ224" s="410"/>
      <c r="IR224" s="410"/>
      <c r="IS224" s="410"/>
      <c r="IT224" s="410"/>
      <c r="IU224" s="410"/>
      <c r="IV224" s="410"/>
    </row>
    <row r="225" spans="1:256" s="2" customFormat="1" ht="12.75" hidden="1" customHeight="1" outlineLevel="2">
      <c r="A225" s="14"/>
      <c r="B225" s="14"/>
      <c r="C225" s="27"/>
      <c r="D225" s="413"/>
      <c r="E225" s="261">
        <v>5</v>
      </c>
      <c r="F225" s="372"/>
      <c r="G225" s="269"/>
      <c r="H225" s="271"/>
      <c r="I225" s="271"/>
      <c r="J225" s="271"/>
      <c r="K225" s="270"/>
      <c r="L225" s="155">
        <f>IF(A12stdlife="n/a","n/a",IF(L$3&gt;(A12stdlife+$E225),(Input!$K$222*(1+rvanilla)^0.5)-SUM($K225:K225),(Input!$K$222*(1+rvanilla)^0.5)/A12stdlife))</f>
        <v>7.6699774070133134E-2</v>
      </c>
      <c r="M225" s="155">
        <f>IF(A12stdlife="n/a","n/a",IF(M$3&gt;(A12stdlife+$E225),(Input!$K$222*(1+rvanilla)^0.5)-SUM($K225:L225),(Input!$K$222*(1+rvanilla)^0.5)/A12stdlife))</f>
        <v>7.6699774070133134E-2</v>
      </c>
      <c r="N225" s="155">
        <f>IF(A12stdlife="n/a","n/a",IF(N$3&gt;(A12stdlife+$E225),(Input!$K$222*(1+rvanilla)^0.5)-SUM($K225:M225),(Input!$K$222*(1+rvanilla)^0.5)/A12stdlife))</f>
        <v>7.6699774070133134E-2</v>
      </c>
      <c r="O225" s="155">
        <f>IF(A12stdlife="n/a","n/a",IF(O$3&gt;(A12stdlife+$E225),(Input!$K$222*(1+rvanilla)^0.5)-SUM($K225:N225),(Input!$K$222*(1+rvanilla)^0.5)/A12stdlife))</f>
        <v>7.6699774070133134E-2</v>
      </c>
      <c r="P225" s="155">
        <f>IF(A12stdlife="n/a","n/a",IF(P$3&gt;(A12stdlife+$E225),(Input!$K$222*(1+rvanilla)^0.5)-SUM($K225:O225),(Input!$K$222*(1+rvanilla)^0.5)/A12stdlife))</f>
        <v>7.6699774070133134E-2</v>
      </c>
      <c r="Q225" s="155">
        <f>IF(A12stdlife="n/a","n/a",IF(Q$3&gt;(A12stdlife+$E225),(Input!$K$222*(1+rvanilla)^0.5)-SUM($K225:P225),(Input!$K$222*(1+rvanilla)^0.5)/A12stdlife))</f>
        <v>7.6699774070133134E-2</v>
      </c>
      <c r="R225" s="155">
        <f>IF(A12stdlife="n/a","n/a",IF(R$3&gt;(A12stdlife+$E225),(Input!$K$222*(1+rvanilla)^0.5)-SUM($K225:Q225),(Input!$K$222*(1+rvanilla)^0.5)/A12stdlife))</f>
        <v>7.6699774070133134E-2</v>
      </c>
      <c r="S225" s="155">
        <f>IF(A12stdlife="n/a","n/a",IF(S$3&gt;(A12stdlife+$E225),(Input!$K$222*(1+rvanilla)^0.5)-SUM($K225:R225),(Input!$K$222*(1+rvanilla)^0.5)/A12stdlife))</f>
        <v>7.6699774070133134E-2</v>
      </c>
      <c r="T225" s="155">
        <f>IF(A12stdlife="n/a","n/a",IF(T$3&gt;(A12stdlife+$E225),(Input!$K$222*(1+rvanilla)^0.5)-SUM($K225:S225),(Input!$K$222*(1+rvanilla)^0.5)/A12stdlife))</f>
        <v>7.6699774070133134E-2</v>
      </c>
      <c r="U225" s="155">
        <f>IF(A12stdlife="n/a","n/a",IF(U$3&gt;(A12stdlife+$E225),(Input!$K$222*(1+rvanilla)^0.5)-SUM($K225:T225),(Input!$K$222*(1+rvanilla)^0.5)/A12stdlife))</f>
        <v>7.6699774070133134E-2</v>
      </c>
      <c r="V225" s="155">
        <f>IF(A12stdlife="n/a","n/a",IF(V$3&gt;(A12stdlife+$E225),(Input!$K$222*(1+rvanilla)^0.5)-SUM($K225:U225),(Input!$K$222*(1+rvanilla)^0.5)/A12stdlife))</f>
        <v>7.6699774070133134E-2</v>
      </c>
      <c r="W225" s="155">
        <f>IF(A12stdlife="n/a","n/a",IF(W$3&gt;(A12stdlife+$E225),(Input!$K$222*(1+rvanilla)^0.5)-SUM($K225:V225),(Input!$K$222*(1+rvanilla)^0.5)/A12stdlife))</f>
        <v>7.6699774070133134E-2</v>
      </c>
      <c r="X225" s="155">
        <f>IF(A12stdlife="n/a","n/a",IF(X$3&gt;(A12stdlife+$E225),(Input!$K$222*(1+rvanilla)^0.5)-SUM($K225:W225),(Input!$K$222*(1+rvanilla)^0.5)/A12stdlife))</f>
        <v>7.6699774070133134E-2</v>
      </c>
      <c r="Y225" s="155">
        <f>IF(A12stdlife="n/a","n/a",IF(Y$3&gt;(A12stdlife+$E225),(Input!$K$222*(1+rvanilla)^0.5)-SUM($K225:X225),(Input!$K$222*(1+rvanilla)^0.5)/A12stdlife))</f>
        <v>7.6699774070133134E-2</v>
      </c>
      <c r="Z225" s="155">
        <f>IF(A12stdlife="n/a","n/a",IF(Z$3&gt;(A12stdlife+$E225),(Input!$K$222*(1+rvanilla)^0.5)-SUM($K225:Y225),(Input!$K$222*(1+rvanilla)^0.5)/A12stdlife))</f>
        <v>7.6699774070133134E-2</v>
      </c>
      <c r="AA225" s="155">
        <f>IF(A12stdlife="n/a","n/a",IF(AA$3&gt;(A12stdlife+$E225),(Input!$K$222*(1+rvanilla)^0.5)-SUM($K225:Z225),(Input!$K$222*(1+rvanilla)^0.5)/A12stdlife))</f>
        <v>7.6699774070133134E-2</v>
      </c>
      <c r="AB225" s="155">
        <f>IF(A12stdlife="n/a","n/a",IF(AB$3&gt;(A12stdlife+$E225),(Input!$K$222*(1+rvanilla)^0.5)-SUM($K225:AA225),(Input!$K$222*(1+rvanilla)^0.5)/A12stdlife))</f>
        <v>7.6699774070133134E-2</v>
      </c>
      <c r="AC225" s="155">
        <f>IF(A12stdlife="n/a","n/a",IF(AC$3&gt;(A12stdlife+$E225),(Input!$K$222*(1+rvanilla)^0.5)-SUM($K225:AB225),(Input!$K$222*(1+rvanilla)^0.5)/A12stdlife))</f>
        <v>7.6699774070133134E-2</v>
      </c>
      <c r="AD225" s="155">
        <f>IF(A12stdlife="n/a","n/a",IF(AD$3&gt;(A12stdlife+$E225),(Input!$K$222*(1+rvanilla)^0.5)-SUM($K225:AC225),(Input!$K$222*(1+rvanilla)^0.5)/A12stdlife))</f>
        <v>7.6699774070133134E-2</v>
      </c>
      <c r="AE225" s="155">
        <f>IF(A12stdlife="n/a","n/a",IF(AE$3&gt;(A12stdlife+$E225),(Input!$K$222*(1+rvanilla)^0.5)-SUM($K225:AD225),(Input!$K$222*(1+rvanilla)^0.5)/A12stdlife))</f>
        <v>7.6699774070133134E-2</v>
      </c>
      <c r="AF225" s="155">
        <f>IF(A12stdlife="n/a","n/a",IF(AF$3&gt;(A12stdlife+$E225),(Input!$K$222*(1+rvanilla)^0.5)-SUM($K225:AE225),(Input!$K$222*(1+rvanilla)^0.5)/A12stdlife))</f>
        <v>7.6699774070133134E-2</v>
      </c>
      <c r="AG225" s="155">
        <f>IF(A12stdlife="n/a","n/a",IF(AG$3&gt;(A12stdlife+$E225),(Input!$K$222*(1+rvanilla)^0.5)-SUM($K225:AF225),(Input!$K$222*(1+rvanilla)^0.5)/A12stdlife))</f>
        <v>7.6699774070133134E-2</v>
      </c>
      <c r="AH225" s="155">
        <f>IF(A12stdlife="n/a","n/a",IF(AH$3&gt;(A12stdlife+$E225),(Input!$K$222*(1+rvanilla)^0.5)-SUM($K225:AG225),(Input!$K$222*(1+rvanilla)^0.5)/A12stdlife))</f>
        <v>7.6699774070133134E-2</v>
      </c>
      <c r="AI225" s="155">
        <f>IF(A12stdlife="n/a","n/a",IF(AI$3&gt;(A12stdlife+$E225),(Input!$K$222*(1+rvanilla)^0.5)-SUM($K225:AH225),(Input!$K$222*(1+rvanilla)^0.5)/A12stdlife))</f>
        <v>7.6699774070133134E-2</v>
      </c>
      <c r="AJ225" s="155">
        <f>IF(A12stdlife="n/a","n/a",IF(AJ$3&gt;(A12stdlife+$E225),(Input!$K$222*(1+rvanilla)^0.5)-SUM($K225:AI225),(Input!$K$222*(1+rvanilla)^0.5)/A12stdlife))</f>
        <v>7.6699774070133134E-2</v>
      </c>
      <c r="AK225" s="155">
        <f>IF(A12stdlife="n/a","n/a",IF(AK$3&gt;(A12stdlife+$E225),(Input!$K$222*(1+rvanilla)^0.5)-SUM($K225:AJ225),(Input!$K$222*(1+rvanilla)^0.5)/A12stdlife))</f>
        <v>7.6699774070133134E-2</v>
      </c>
      <c r="AL225" s="155">
        <f>IF(A12stdlife="n/a","n/a",IF(AL$3&gt;(A12stdlife+$E225),(Input!$K$222*(1+rvanilla)^0.5)-SUM($K225:AK225),(Input!$K$222*(1+rvanilla)^0.5)/A12stdlife))</f>
        <v>7.6699774070133134E-2</v>
      </c>
      <c r="AM225" s="155">
        <f>IF(A12stdlife="n/a","n/a",IF(AM$3&gt;(A12stdlife+$E225),(Input!$K$222*(1+rvanilla)^0.5)-SUM($K225:AL225),(Input!$K$222*(1+rvanilla)^0.5)/A12stdlife))</f>
        <v>7.6699774070133134E-2</v>
      </c>
      <c r="AN225" s="155">
        <f>IF(A12stdlife="n/a","n/a",IF(AN$3&gt;(A12stdlife+$E225),(Input!$K$222*(1+rvanilla)^0.5)-SUM($K225:AM225),(Input!$K$222*(1+rvanilla)^0.5)/A12stdlife))</f>
        <v>7.6699774070133134E-2</v>
      </c>
      <c r="AO225" s="155">
        <f>IF(A12stdlife="n/a","n/a",IF(AO$3&gt;(A12stdlife+$E225),(Input!$K$222*(1+rvanilla)^0.5)-SUM($K225:AN225),(Input!$K$222*(1+rvanilla)^0.5)/A12stdlife))</f>
        <v>7.6699774070133134E-2</v>
      </c>
      <c r="AP225" s="155">
        <f>IF(A12stdlife="n/a","n/a",IF(AP$3&gt;(A12stdlife+$E225),(Input!$K$222*(1+rvanilla)^0.5)-SUM($K225:AO225),(Input!$K$222*(1+rvanilla)^0.5)/A12stdlife))</f>
        <v>7.6699774070133134E-2</v>
      </c>
      <c r="AQ225" s="155">
        <f>IF(A12stdlife="n/a","n/a",IF(AQ$3&gt;(A12stdlife+$E225),(Input!$K$222*(1+rvanilla)^0.5)-SUM($K225:AP225),(Input!$K$222*(1+rvanilla)^0.5)/A12stdlife))</f>
        <v>7.6699774070133134E-2</v>
      </c>
      <c r="AR225" s="155">
        <f>IF(A12stdlife="n/a","n/a",IF(AR$3&gt;(A12stdlife+$E225),(Input!$K$222*(1+rvanilla)^0.5)-SUM($K225:AQ225),(Input!$K$222*(1+rvanilla)^0.5)/A12stdlife))</f>
        <v>7.6699774070133134E-2</v>
      </c>
      <c r="AS225" s="155">
        <f>IF(A12stdlife="n/a","n/a",IF(AS$3&gt;(A12stdlife+$E225),(Input!$K$222*(1+rvanilla)^0.5)-SUM($K225:AR225),(Input!$K$222*(1+rvanilla)^0.5)/A12stdlife))</f>
        <v>7.6699774070133134E-2</v>
      </c>
      <c r="AT225" s="155">
        <f>IF(A12stdlife="n/a","n/a",IF(AT$3&gt;(A12stdlife+$E225),(Input!$K$222*(1+rvanilla)^0.5)-SUM($K225:AS225),(Input!$K$222*(1+rvanilla)^0.5)/A12stdlife))</f>
        <v>7.6699774070133134E-2</v>
      </c>
      <c r="AU225" s="155">
        <f>IF(A12stdlife="n/a","n/a",IF(AU$3&gt;(A12stdlife+$E225),(Input!$K$222*(1+rvanilla)^0.5)-SUM($K225:AT225),(Input!$K$222*(1+rvanilla)^0.5)/A12stdlife))</f>
        <v>7.6699774070133134E-2</v>
      </c>
      <c r="AV225" s="155">
        <f>IF(A12stdlife="n/a","n/a",IF(AV$3&gt;(A12stdlife+$E225),(Input!$K$222*(1+rvanilla)^0.5)-SUM($K225:AU225),(Input!$K$222*(1+rvanilla)^0.5)/A12stdlife))</f>
        <v>7.6699774070133134E-2</v>
      </c>
      <c r="AW225" s="155">
        <f>IF(A12stdlife="n/a","n/a",IF(AW$3&gt;(A12stdlife+$E225),(Input!$K$222*(1+rvanilla)^0.5)-SUM($K225:AV225),(Input!$K$222*(1+rvanilla)^0.5)/A12stdlife))</f>
        <v>7.6699774070133134E-2</v>
      </c>
      <c r="AX225" s="155">
        <f>IF(A12stdlife="n/a","n/a",IF(AX$3&gt;(A12stdlife+$E225),(Input!$K$222*(1+rvanilla)^0.5)-SUM($K225:AW225),(Input!$K$222*(1+rvanilla)^0.5)/A12stdlife))</f>
        <v>7.6699774070133134E-2</v>
      </c>
      <c r="AY225" s="155">
        <f>IF(A12stdlife="n/a","n/a",IF(AY$3&gt;(A12stdlife+$E225),(Input!$K$222*(1+rvanilla)^0.5)-SUM($K225:AX225),(Input!$K$222*(1+rvanilla)^0.5)/A12stdlife))</f>
        <v>7.6699774070133134E-2</v>
      </c>
      <c r="AZ225" s="155">
        <f>IF(A12stdlife="n/a","n/a",IF(AZ$3&gt;(A12stdlife+$E225),(Input!$K$222*(1+rvanilla)^0.5)-SUM($K225:AY225),(Input!$K$222*(1+rvanilla)^0.5)/A12stdlife))</f>
        <v>1.7763568394002505E-15</v>
      </c>
      <c r="BA225" s="155">
        <f>IF(A12stdlife="n/a","n/a",IF(BA$3&gt;(A12stdlife+$E225),(Input!$K$222*(1+rvanilla)^0.5)-SUM($K225:AZ225),(Input!$K$222*(1+rvanilla)^0.5)/A12stdlife))</f>
        <v>0</v>
      </c>
      <c r="BB225" s="155">
        <f>IF(A12stdlife="n/a","n/a",IF(BB$3&gt;(A12stdlife+$E225),(Input!$K$222*(1+rvanilla)^0.5)-SUM($K225:BA225),(Input!$K$222*(1+rvanilla)^0.5)/A12stdlife))</f>
        <v>0</v>
      </c>
      <c r="BC225" s="155">
        <f>IF(A12stdlife="n/a","n/a",IF(BC$3&gt;(A12stdlife+$E225),(Input!$K$222*(1+rvanilla)^0.5)-SUM($K225:BB225),(Input!$K$222*(1+rvanilla)^0.5)/A12stdlife))</f>
        <v>0</v>
      </c>
      <c r="BD225" s="155">
        <f>IF(A12stdlife="n/a","n/a",IF(BD$3&gt;(A12stdlife+$E225),(Input!$K$222*(1+rvanilla)^0.5)-SUM($K225:BC225),(Input!$K$222*(1+rvanilla)^0.5)/A12stdlife))</f>
        <v>0</v>
      </c>
      <c r="BE225" s="155">
        <f>IF(A12stdlife="n/a","n/a",IF(BE$3&gt;(A12stdlife+$E225),(Input!$K$222*(1+rvanilla)^0.5)-SUM($K225:BD225),(Input!$K$222*(1+rvanilla)^0.5)/A12stdlife))</f>
        <v>0</v>
      </c>
      <c r="BF225" s="155">
        <f>IF(A12stdlife="n/a","n/a",IF(BF$3&gt;(A12stdlife+$E225),(Input!$K$222*(1+rvanilla)^0.5)-SUM($K225:BE225),(Input!$K$222*(1+rvanilla)^0.5)/A12stdlife))</f>
        <v>0</v>
      </c>
      <c r="BG225" s="155">
        <f>IF(A12stdlife="n/a","n/a",IF(BG$3&gt;(A12stdlife+$E225),(Input!$K$222*(1+rvanilla)^0.5)-SUM($K225:BF225),(Input!$K$222*(1+rvanilla)^0.5)/A12stdlife))</f>
        <v>0</v>
      </c>
      <c r="BH225" s="155">
        <f>IF(A12stdlife="n/a","n/a",IF(BH$3&gt;(A12stdlife+$E225),(Input!$K$222*(1+rvanilla)^0.5)-SUM($K225:BG225),(Input!$K$222*(1+rvanilla)^0.5)/A12stdlife))</f>
        <v>0</v>
      </c>
      <c r="BI225" s="155">
        <f>IF(A12stdlife="n/a","n/a",IF(BI$3&gt;(A12stdlife+$E225),(Input!$K$222*(1+rvanilla)^0.5)-SUM($K225:BH225),(Input!$K$222*(1+rvanilla)^0.5)/A12stdlife))</f>
        <v>0</v>
      </c>
      <c r="BJ225" s="14"/>
      <c r="BK225" s="14"/>
      <c r="BL225" s="14"/>
      <c r="BM225" s="14"/>
      <c r="BN225" s="14"/>
      <c r="BO225" s="14"/>
      <c r="BP225" s="14"/>
      <c r="BQ225" s="14"/>
      <c r="BR225" s="14"/>
      <c r="BS225" s="14"/>
      <c r="BT225" s="14"/>
      <c r="BU225" s="14"/>
      <c r="BV225" s="14"/>
      <c r="BW225" s="14"/>
      <c r="BX225" s="14"/>
      <c r="BY225" s="14"/>
      <c r="BZ225" s="14"/>
      <c r="CA225" s="410"/>
      <c r="CB225" s="410"/>
      <c r="CC225" s="410"/>
      <c r="CD225" s="410"/>
      <c r="CE225" s="410"/>
      <c r="CF225" s="410"/>
      <c r="CG225" s="410"/>
      <c r="CH225" s="410"/>
      <c r="CI225" s="410"/>
      <c r="CJ225" s="410"/>
      <c r="CK225" s="410"/>
      <c r="CL225" s="410"/>
      <c r="CM225" s="410"/>
      <c r="CN225" s="410"/>
      <c r="CO225" s="410"/>
      <c r="CP225" s="410"/>
      <c r="CQ225" s="410"/>
      <c r="CR225" s="410"/>
      <c r="CS225" s="410"/>
      <c r="CT225" s="410"/>
      <c r="CU225" s="410"/>
      <c r="CV225" s="410"/>
      <c r="CW225" s="410"/>
      <c r="CX225" s="410"/>
      <c r="CY225" s="410"/>
      <c r="CZ225" s="410"/>
      <c r="DA225" s="410"/>
      <c r="DB225" s="410"/>
      <c r="DC225" s="410"/>
      <c r="DD225" s="410"/>
      <c r="DE225" s="410"/>
      <c r="DF225" s="410"/>
      <c r="DG225" s="410"/>
      <c r="DH225" s="410"/>
      <c r="DI225" s="410"/>
      <c r="DJ225" s="410"/>
      <c r="DK225" s="410"/>
      <c r="DL225" s="410"/>
      <c r="DM225" s="410"/>
      <c r="DN225" s="410"/>
      <c r="DO225" s="410"/>
      <c r="DP225" s="410"/>
      <c r="DQ225" s="410"/>
      <c r="DR225" s="410"/>
      <c r="DS225" s="410"/>
      <c r="DT225" s="410"/>
      <c r="DU225" s="410"/>
      <c r="DV225" s="410"/>
      <c r="DW225" s="410"/>
      <c r="DX225" s="410"/>
      <c r="DY225" s="410"/>
      <c r="DZ225" s="410"/>
      <c r="EA225" s="410"/>
      <c r="EB225" s="410"/>
      <c r="EC225" s="410"/>
      <c r="ED225" s="410"/>
      <c r="EE225" s="410"/>
      <c r="EF225" s="410"/>
      <c r="EG225" s="410"/>
      <c r="EH225" s="410"/>
      <c r="EI225" s="410"/>
      <c r="EJ225" s="410"/>
      <c r="EK225" s="410"/>
      <c r="EL225" s="410"/>
      <c r="EM225" s="410"/>
      <c r="EN225" s="410"/>
      <c r="EO225" s="410"/>
      <c r="EP225" s="410"/>
      <c r="EQ225" s="410"/>
      <c r="ER225" s="410"/>
      <c r="ES225" s="410"/>
      <c r="ET225" s="410"/>
      <c r="EU225" s="410"/>
      <c r="EV225" s="410"/>
      <c r="EW225" s="410"/>
      <c r="EX225" s="410"/>
      <c r="EY225" s="410"/>
      <c r="EZ225" s="410"/>
      <c r="FA225" s="410"/>
      <c r="FB225" s="410"/>
      <c r="FC225" s="410"/>
      <c r="FD225" s="410"/>
      <c r="FE225" s="410"/>
      <c r="FF225" s="410"/>
      <c r="FG225" s="410"/>
      <c r="FH225" s="410"/>
      <c r="FI225" s="410"/>
      <c r="FJ225" s="410"/>
      <c r="FK225" s="410"/>
      <c r="FL225" s="410"/>
      <c r="FM225" s="410"/>
      <c r="FN225" s="410"/>
      <c r="FO225" s="410"/>
      <c r="FP225" s="410"/>
      <c r="FQ225" s="410"/>
      <c r="FR225" s="410"/>
      <c r="FS225" s="410"/>
      <c r="FT225" s="410"/>
      <c r="FU225" s="410"/>
      <c r="FV225" s="410"/>
      <c r="FW225" s="410"/>
      <c r="FX225" s="410"/>
      <c r="FY225" s="410"/>
      <c r="FZ225" s="410"/>
      <c r="GA225" s="410"/>
      <c r="GB225" s="410"/>
      <c r="GC225" s="410"/>
      <c r="GD225" s="410"/>
      <c r="GE225" s="410"/>
      <c r="GF225" s="410"/>
      <c r="GG225" s="410"/>
      <c r="GH225" s="410"/>
      <c r="GI225" s="410"/>
      <c r="GJ225" s="410"/>
      <c r="GK225" s="410"/>
      <c r="GL225" s="410"/>
      <c r="GM225" s="410"/>
      <c r="GN225" s="410"/>
      <c r="GO225" s="410"/>
      <c r="GP225" s="410"/>
      <c r="GQ225" s="410"/>
      <c r="GR225" s="410"/>
      <c r="GS225" s="410"/>
      <c r="GT225" s="410"/>
      <c r="GU225" s="410"/>
      <c r="GV225" s="410"/>
      <c r="GW225" s="410"/>
      <c r="GX225" s="410"/>
      <c r="GY225" s="410"/>
      <c r="GZ225" s="410"/>
      <c r="HA225" s="410"/>
      <c r="HB225" s="410"/>
      <c r="HC225" s="410"/>
      <c r="HD225" s="410"/>
      <c r="HE225" s="410"/>
      <c r="HF225" s="410"/>
      <c r="HG225" s="410"/>
      <c r="HH225" s="410"/>
      <c r="HI225" s="410"/>
      <c r="HJ225" s="410"/>
      <c r="HK225" s="410"/>
      <c r="HL225" s="410"/>
      <c r="HM225" s="410"/>
      <c r="HN225" s="410"/>
      <c r="HO225" s="410"/>
      <c r="HP225" s="410"/>
      <c r="HQ225" s="410"/>
      <c r="HR225" s="410"/>
      <c r="HS225" s="410"/>
      <c r="HT225" s="410"/>
      <c r="HU225" s="410"/>
      <c r="HV225" s="410"/>
      <c r="HW225" s="410"/>
      <c r="HX225" s="410"/>
      <c r="HY225" s="410"/>
      <c r="HZ225" s="410"/>
      <c r="IA225" s="410"/>
      <c r="IB225" s="410"/>
      <c r="IC225" s="410"/>
      <c r="ID225" s="410"/>
      <c r="IE225" s="410"/>
      <c r="IF225" s="410"/>
      <c r="IG225" s="410"/>
      <c r="IH225" s="410"/>
      <c r="II225" s="410"/>
      <c r="IJ225" s="410"/>
      <c r="IK225" s="410"/>
      <c r="IL225" s="410"/>
      <c r="IM225" s="410"/>
      <c r="IN225" s="410"/>
      <c r="IO225" s="410"/>
      <c r="IP225" s="410"/>
      <c r="IQ225" s="410"/>
      <c r="IR225" s="410"/>
      <c r="IS225" s="410"/>
      <c r="IT225" s="410"/>
      <c r="IU225" s="410"/>
      <c r="IV225" s="410"/>
    </row>
    <row r="226" spans="1:256" s="2" customFormat="1" ht="12.75" hidden="1" customHeight="1" outlineLevel="2">
      <c r="A226" s="14"/>
      <c r="B226" s="14"/>
      <c r="C226" s="27"/>
      <c r="D226" s="413"/>
      <c r="E226" s="261">
        <v>6</v>
      </c>
      <c r="F226" s="372"/>
      <c r="G226" s="269"/>
      <c r="H226" s="271"/>
      <c r="I226" s="271"/>
      <c r="J226" s="271"/>
      <c r="K226" s="271"/>
      <c r="L226" s="270"/>
      <c r="M226" s="155">
        <f>IF(A12stdlife="n/a","n/a",IF(M$3&gt;(A12stdlife+$E226),(Input!$L$222*(1+rvanilla)^0.5)-SUM($L226:L226),(Input!$L$222*(1+rvanilla)^0.5)/A12stdlife))</f>
        <v>0</v>
      </c>
      <c r="N226" s="155">
        <f>IF(A12stdlife="n/a","n/a",IF(N$3&gt;(A12stdlife+$E226),(Input!$L$222*(1+rvanilla)^0.5)-SUM($L226:M226),(Input!$L$222*(1+rvanilla)^0.5)/A12stdlife))</f>
        <v>0</v>
      </c>
      <c r="O226" s="155">
        <f>IF(A12stdlife="n/a","n/a",IF(O$3&gt;(A12stdlife+$E226),(Input!$L$222*(1+rvanilla)^0.5)-SUM($L226:N226),(Input!$L$222*(1+rvanilla)^0.5)/A12stdlife))</f>
        <v>0</v>
      </c>
      <c r="P226" s="155">
        <f>IF(A12stdlife="n/a","n/a",IF(P$3&gt;(A12stdlife+$E226),(Input!$L$222*(1+rvanilla)^0.5)-SUM($L226:O226),(Input!$L$222*(1+rvanilla)^0.5)/A12stdlife))</f>
        <v>0</v>
      </c>
      <c r="Q226" s="155">
        <f>IF(A12stdlife="n/a","n/a",IF(Q$3&gt;(A12stdlife+$E226),(Input!$L$222*(1+rvanilla)^0.5)-SUM($L226:P226),(Input!$L$222*(1+rvanilla)^0.5)/A12stdlife))</f>
        <v>0</v>
      </c>
      <c r="R226" s="155">
        <f>IF(A12stdlife="n/a","n/a",IF(R$3&gt;(A12stdlife+$E226),(Input!$L$222*(1+rvanilla)^0.5)-SUM($L226:Q226),(Input!$L$222*(1+rvanilla)^0.5)/A12stdlife))</f>
        <v>0</v>
      </c>
      <c r="S226" s="155">
        <f>IF(A12stdlife="n/a","n/a",IF(S$3&gt;(A12stdlife+$E226),(Input!$L$222*(1+rvanilla)^0.5)-SUM($L226:R226),(Input!$L$222*(1+rvanilla)^0.5)/A12stdlife))</f>
        <v>0</v>
      </c>
      <c r="T226" s="155">
        <f>IF(A12stdlife="n/a","n/a",IF(T$3&gt;(A12stdlife+$E226),(Input!$L$222*(1+rvanilla)^0.5)-SUM($L226:S226),(Input!$L$222*(1+rvanilla)^0.5)/A12stdlife))</f>
        <v>0</v>
      </c>
      <c r="U226" s="155">
        <f>IF(A12stdlife="n/a","n/a",IF(U$3&gt;(A12stdlife+$E226),(Input!$L$222*(1+rvanilla)^0.5)-SUM($L226:T226),(Input!$L$222*(1+rvanilla)^0.5)/A12stdlife))</f>
        <v>0</v>
      </c>
      <c r="V226" s="155">
        <f>IF(A12stdlife="n/a","n/a",IF(V$3&gt;(A12stdlife+$E226),(Input!$L$222*(1+rvanilla)^0.5)-SUM($L226:U226),(Input!$L$222*(1+rvanilla)^0.5)/A12stdlife))</f>
        <v>0</v>
      </c>
      <c r="W226" s="155">
        <f>IF(A12stdlife="n/a","n/a",IF(W$3&gt;(A12stdlife+$E226),(Input!$L$222*(1+rvanilla)^0.5)-SUM($L226:V226),(Input!$L$222*(1+rvanilla)^0.5)/A12stdlife))</f>
        <v>0</v>
      </c>
      <c r="X226" s="155">
        <f>IF(A12stdlife="n/a","n/a",IF(X$3&gt;(A12stdlife+$E226),(Input!$L$222*(1+rvanilla)^0.5)-SUM($L226:W226),(Input!$L$222*(1+rvanilla)^0.5)/A12stdlife))</f>
        <v>0</v>
      </c>
      <c r="Y226" s="155">
        <f>IF(A12stdlife="n/a","n/a",IF(Y$3&gt;(A12stdlife+$E226),(Input!$L$222*(1+rvanilla)^0.5)-SUM($L226:X226),(Input!$L$222*(1+rvanilla)^0.5)/A12stdlife))</f>
        <v>0</v>
      </c>
      <c r="Z226" s="155">
        <f>IF(A12stdlife="n/a","n/a",IF(Z$3&gt;(A12stdlife+$E226),(Input!$L$222*(1+rvanilla)^0.5)-SUM($L226:Y226),(Input!$L$222*(1+rvanilla)^0.5)/A12stdlife))</f>
        <v>0</v>
      </c>
      <c r="AA226" s="155">
        <f>IF(A12stdlife="n/a","n/a",IF(AA$3&gt;(A12stdlife+$E226),(Input!$L$222*(1+rvanilla)^0.5)-SUM($L226:Z226),(Input!$L$222*(1+rvanilla)^0.5)/A12stdlife))</f>
        <v>0</v>
      </c>
      <c r="AB226" s="155">
        <f>IF(A12stdlife="n/a","n/a",IF(AB$3&gt;(A12stdlife+$E226),(Input!$L$222*(1+rvanilla)^0.5)-SUM($L226:AA226),(Input!$L$222*(1+rvanilla)^0.5)/A12stdlife))</f>
        <v>0</v>
      </c>
      <c r="AC226" s="155">
        <f>IF(A12stdlife="n/a","n/a",IF(AC$3&gt;(A12stdlife+$E226),(Input!$L$222*(1+rvanilla)^0.5)-SUM($L226:AB226),(Input!$L$222*(1+rvanilla)^0.5)/A12stdlife))</f>
        <v>0</v>
      </c>
      <c r="AD226" s="155">
        <f>IF(A12stdlife="n/a","n/a",IF(AD$3&gt;(A12stdlife+$E226),(Input!$L$222*(1+rvanilla)^0.5)-SUM($L226:AC226),(Input!$L$222*(1+rvanilla)^0.5)/A12stdlife))</f>
        <v>0</v>
      </c>
      <c r="AE226" s="155">
        <f>IF(A12stdlife="n/a","n/a",IF(AE$3&gt;(A12stdlife+$E226),(Input!$L$222*(1+rvanilla)^0.5)-SUM($L226:AD226),(Input!$L$222*(1+rvanilla)^0.5)/A12stdlife))</f>
        <v>0</v>
      </c>
      <c r="AF226" s="155">
        <f>IF(A12stdlife="n/a","n/a",IF(AF$3&gt;(A12stdlife+$E226),(Input!$L$222*(1+rvanilla)^0.5)-SUM($L226:AE226),(Input!$L$222*(1+rvanilla)^0.5)/A12stdlife))</f>
        <v>0</v>
      </c>
      <c r="AG226" s="155">
        <f>IF(A12stdlife="n/a","n/a",IF(AG$3&gt;(A12stdlife+$E226),(Input!$L$222*(1+rvanilla)^0.5)-SUM($L226:AF226),(Input!$L$222*(1+rvanilla)^0.5)/A12stdlife))</f>
        <v>0</v>
      </c>
      <c r="AH226" s="155">
        <f>IF(A12stdlife="n/a","n/a",IF(AH$3&gt;(A12stdlife+$E226),(Input!$L$222*(1+rvanilla)^0.5)-SUM($L226:AG226),(Input!$L$222*(1+rvanilla)^0.5)/A12stdlife))</f>
        <v>0</v>
      </c>
      <c r="AI226" s="155">
        <f>IF(A12stdlife="n/a","n/a",IF(AI$3&gt;(A12stdlife+$E226),(Input!$L$222*(1+rvanilla)^0.5)-SUM($L226:AH226),(Input!$L$222*(1+rvanilla)^0.5)/A12stdlife))</f>
        <v>0</v>
      </c>
      <c r="AJ226" s="155">
        <f>IF(A12stdlife="n/a","n/a",IF(AJ$3&gt;(A12stdlife+$E226),(Input!$L$222*(1+rvanilla)^0.5)-SUM($L226:AI226),(Input!$L$222*(1+rvanilla)^0.5)/A12stdlife))</f>
        <v>0</v>
      </c>
      <c r="AK226" s="155">
        <f>IF(A12stdlife="n/a","n/a",IF(AK$3&gt;(A12stdlife+$E226),(Input!$L$222*(1+rvanilla)^0.5)-SUM($L226:AJ226),(Input!$L$222*(1+rvanilla)^0.5)/A12stdlife))</f>
        <v>0</v>
      </c>
      <c r="AL226" s="155">
        <f>IF(A12stdlife="n/a","n/a",IF(AL$3&gt;(A12stdlife+$E226),(Input!$L$222*(1+rvanilla)^0.5)-SUM($L226:AK226),(Input!$L$222*(1+rvanilla)^0.5)/A12stdlife))</f>
        <v>0</v>
      </c>
      <c r="AM226" s="155">
        <f>IF(A12stdlife="n/a","n/a",IF(AM$3&gt;(A12stdlife+$E226),(Input!$L$222*(1+rvanilla)^0.5)-SUM($L226:AL226),(Input!$L$222*(1+rvanilla)^0.5)/A12stdlife))</f>
        <v>0</v>
      </c>
      <c r="AN226" s="155">
        <f>IF(A12stdlife="n/a","n/a",IF(AN$3&gt;(A12stdlife+$E226),(Input!$L$222*(1+rvanilla)^0.5)-SUM($L226:AM226),(Input!$L$222*(1+rvanilla)^0.5)/A12stdlife))</f>
        <v>0</v>
      </c>
      <c r="AO226" s="155">
        <f>IF(A12stdlife="n/a","n/a",IF(AO$3&gt;(A12stdlife+$E226),(Input!$L$222*(1+rvanilla)^0.5)-SUM($L226:AN226),(Input!$L$222*(1+rvanilla)^0.5)/A12stdlife))</f>
        <v>0</v>
      </c>
      <c r="AP226" s="155">
        <f>IF(A12stdlife="n/a","n/a",IF(AP$3&gt;(A12stdlife+$E226),(Input!$L$222*(1+rvanilla)^0.5)-SUM($L226:AO226),(Input!$L$222*(1+rvanilla)^0.5)/A12stdlife))</f>
        <v>0</v>
      </c>
      <c r="AQ226" s="155">
        <f>IF(A12stdlife="n/a","n/a",IF(AQ$3&gt;(A12stdlife+$E226),(Input!$L$222*(1+rvanilla)^0.5)-SUM($L226:AP226),(Input!$L$222*(1+rvanilla)^0.5)/A12stdlife))</f>
        <v>0</v>
      </c>
      <c r="AR226" s="155">
        <f>IF(A12stdlife="n/a","n/a",IF(AR$3&gt;(A12stdlife+$E226),(Input!$L$222*(1+rvanilla)^0.5)-SUM($L226:AQ226),(Input!$L$222*(1+rvanilla)^0.5)/A12stdlife))</f>
        <v>0</v>
      </c>
      <c r="AS226" s="155">
        <f>IF(A12stdlife="n/a","n/a",IF(AS$3&gt;(A12stdlife+$E226),(Input!$L$222*(1+rvanilla)^0.5)-SUM($L226:AR226),(Input!$L$222*(1+rvanilla)^0.5)/A12stdlife))</f>
        <v>0</v>
      </c>
      <c r="AT226" s="155">
        <f>IF(A12stdlife="n/a","n/a",IF(AT$3&gt;(A12stdlife+$E226),(Input!$L$222*(1+rvanilla)^0.5)-SUM($L226:AS226),(Input!$L$222*(1+rvanilla)^0.5)/A12stdlife))</f>
        <v>0</v>
      </c>
      <c r="AU226" s="155">
        <f>IF(A12stdlife="n/a","n/a",IF(AU$3&gt;(A12stdlife+$E226),(Input!$L$222*(1+rvanilla)^0.5)-SUM($L226:AT226),(Input!$L$222*(1+rvanilla)^0.5)/A12stdlife))</f>
        <v>0</v>
      </c>
      <c r="AV226" s="155">
        <f>IF(A12stdlife="n/a","n/a",IF(AV$3&gt;(A12stdlife+$E226),(Input!$L$222*(1+rvanilla)^0.5)-SUM($L226:AU226),(Input!$L$222*(1+rvanilla)^0.5)/A12stdlife))</f>
        <v>0</v>
      </c>
      <c r="AW226" s="155">
        <f>IF(A12stdlife="n/a","n/a",IF(AW$3&gt;(A12stdlife+$E226),(Input!$L$222*(1+rvanilla)^0.5)-SUM($L226:AV226),(Input!$L$222*(1+rvanilla)^0.5)/A12stdlife))</f>
        <v>0</v>
      </c>
      <c r="AX226" s="155">
        <f>IF(A12stdlife="n/a","n/a",IF(AX$3&gt;(A12stdlife+$E226),(Input!$L$222*(1+rvanilla)^0.5)-SUM($L226:AW226),(Input!$L$222*(1+rvanilla)^0.5)/A12stdlife))</f>
        <v>0</v>
      </c>
      <c r="AY226" s="155">
        <f>IF(A12stdlife="n/a","n/a",IF(AY$3&gt;(A12stdlife+$E226),(Input!$L$222*(1+rvanilla)^0.5)-SUM($L226:AX226),(Input!$L$222*(1+rvanilla)^0.5)/A12stdlife))</f>
        <v>0</v>
      </c>
      <c r="AZ226" s="155">
        <f>IF(A12stdlife="n/a","n/a",IF(AZ$3&gt;(A12stdlife+$E226),(Input!$L$222*(1+rvanilla)^0.5)-SUM($L226:AY226),(Input!$L$222*(1+rvanilla)^0.5)/A12stdlife))</f>
        <v>0</v>
      </c>
      <c r="BA226" s="155">
        <f>IF(A12stdlife="n/a","n/a",IF(BA$3&gt;(A12stdlife+$E226),(Input!$L$222*(1+rvanilla)^0.5)-SUM($L226:AZ226),(Input!$L$222*(1+rvanilla)^0.5)/A12stdlife))</f>
        <v>0</v>
      </c>
      <c r="BB226" s="155">
        <f>IF(A12stdlife="n/a","n/a",IF(BB$3&gt;(A12stdlife+$E226),(Input!$L$222*(1+rvanilla)^0.5)-SUM($L226:BA226),(Input!$L$222*(1+rvanilla)^0.5)/A12stdlife))</f>
        <v>0</v>
      </c>
      <c r="BC226" s="155">
        <f>IF(A12stdlife="n/a","n/a",IF(BC$3&gt;(A12stdlife+$E226),(Input!$L$222*(1+rvanilla)^0.5)-SUM($L226:BB226),(Input!$L$222*(1+rvanilla)^0.5)/A12stdlife))</f>
        <v>0</v>
      </c>
      <c r="BD226" s="155">
        <f>IF(A12stdlife="n/a","n/a",IF(BD$3&gt;(A12stdlife+$E226),(Input!$L$222*(1+rvanilla)^0.5)-SUM($L226:BC226),(Input!$L$222*(1+rvanilla)^0.5)/A12stdlife))</f>
        <v>0</v>
      </c>
      <c r="BE226" s="155">
        <f>IF(A12stdlife="n/a","n/a",IF(BE$3&gt;(A12stdlife+$E226),(Input!$L$222*(1+rvanilla)^0.5)-SUM($L226:BD226),(Input!$L$222*(1+rvanilla)^0.5)/A12stdlife))</f>
        <v>0</v>
      </c>
      <c r="BF226" s="155">
        <f>IF(A12stdlife="n/a","n/a",IF(BF$3&gt;(A12stdlife+$E226),(Input!$L$222*(1+rvanilla)^0.5)-SUM($L226:BE226),(Input!$L$222*(1+rvanilla)^0.5)/A12stdlife))</f>
        <v>0</v>
      </c>
      <c r="BG226" s="155">
        <f>IF(A12stdlife="n/a","n/a",IF(BG$3&gt;(A12stdlife+$E226),(Input!$L$222*(1+rvanilla)^0.5)-SUM($L226:BF226),(Input!$L$222*(1+rvanilla)^0.5)/A12stdlife))</f>
        <v>0</v>
      </c>
      <c r="BH226" s="155">
        <f>IF(A12stdlife="n/a","n/a",IF(BH$3&gt;(A12stdlife+$E226),(Input!$L$222*(1+rvanilla)^0.5)-SUM($L226:BG226),(Input!$L$222*(1+rvanilla)^0.5)/A12stdlife))</f>
        <v>0</v>
      </c>
      <c r="BI226" s="155">
        <f>IF(A12stdlife="n/a","n/a",IF(BI$3&gt;(A12stdlife+$E226),(Input!$L$222*(1+rvanilla)^0.5)-SUM($L226:BH226),(Input!$L$222*(1+rvanilla)^0.5)/A12stdlife))</f>
        <v>0</v>
      </c>
      <c r="BJ226" s="14"/>
      <c r="BK226" s="14"/>
      <c r="BL226" s="14"/>
      <c r="BM226" s="14"/>
      <c r="BN226" s="14"/>
      <c r="BO226" s="14"/>
      <c r="BP226" s="14"/>
      <c r="BQ226" s="14"/>
      <c r="BR226" s="14"/>
      <c r="BS226" s="14"/>
      <c r="BT226" s="14"/>
      <c r="BU226" s="14"/>
      <c r="BV226" s="14"/>
      <c r="BW226" s="14"/>
      <c r="BX226" s="14"/>
      <c r="BY226" s="14"/>
      <c r="BZ226" s="14"/>
      <c r="CA226" s="410"/>
      <c r="CB226" s="410"/>
      <c r="CC226" s="410"/>
      <c r="CD226" s="410"/>
      <c r="CE226" s="410"/>
      <c r="CF226" s="410"/>
      <c r="CG226" s="410"/>
      <c r="CH226" s="410"/>
      <c r="CI226" s="410"/>
      <c r="CJ226" s="410"/>
      <c r="CK226" s="410"/>
      <c r="CL226" s="410"/>
      <c r="CM226" s="410"/>
      <c r="CN226" s="410"/>
      <c r="CO226" s="410"/>
      <c r="CP226" s="410"/>
      <c r="CQ226" s="410"/>
      <c r="CR226" s="410"/>
      <c r="CS226" s="410"/>
      <c r="CT226" s="410"/>
      <c r="CU226" s="410"/>
      <c r="CV226" s="410"/>
      <c r="CW226" s="410"/>
      <c r="CX226" s="410"/>
      <c r="CY226" s="410"/>
      <c r="CZ226" s="410"/>
      <c r="DA226" s="410"/>
      <c r="DB226" s="410"/>
      <c r="DC226" s="410"/>
      <c r="DD226" s="410"/>
      <c r="DE226" s="410"/>
      <c r="DF226" s="410"/>
      <c r="DG226" s="410"/>
      <c r="DH226" s="410"/>
      <c r="DI226" s="410"/>
      <c r="DJ226" s="410"/>
      <c r="DK226" s="410"/>
      <c r="DL226" s="410"/>
      <c r="DM226" s="410"/>
      <c r="DN226" s="410"/>
      <c r="DO226" s="410"/>
      <c r="DP226" s="410"/>
      <c r="DQ226" s="410"/>
      <c r="DR226" s="410"/>
      <c r="DS226" s="410"/>
      <c r="DT226" s="410"/>
      <c r="DU226" s="410"/>
      <c r="DV226" s="410"/>
      <c r="DW226" s="410"/>
      <c r="DX226" s="410"/>
      <c r="DY226" s="410"/>
      <c r="DZ226" s="410"/>
      <c r="EA226" s="410"/>
      <c r="EB226" s="410"/>
      <c r="EC226" s="410"/>
      <c r="ED226" s="410"/>
      <c r="EE226" s="410"/>
      <c r="EF226" s="410"/>
      <c r="EG226" s="410"/>
      <c r="EH226" s="410"/>
      <c r="EI226" s="410"/>
      <c r="EJ226" s="410"/>
      <c r="EK226" s="410"/>
      <c r="EL226" s="410"/>
      <c r="EM226" s="410"/>
      <c r="EN226" s="410"/>
      <c r="EO226" s="410"/>
      <c r="EP226" s="410"/>
      <c r="EQ226" s="410"/>
      <c r="ER226" s="410"/>
      <c r="ES226" s="410"/>
      <c r="ET226" s="410"/>
      <c r="EU226" s="410"/>
      <c r="EV226" s="410"/>
      <c r="EW226" s="410"/>
      <c r="EX226" s="410"/>
      <c r="EY226" s="410"/>
      <c r="EZ226" s="410"/>
      <c r="FA226" s="410"/>
      <c r="FB226" s="410"/>
      <c r="FC226" s="410"/>
      <c r="FD226" s="410"/>
      <c r="FE226" s="410"/>
      <c r="FF226" s="410"/>
      <c r="FG226" s="410"/>
      <c r="FH226" s="410"/>
      <c r="FI226" s="410"/>
      <c r="FJ226" s="410"/>
      <c r="FK226" s="410"/>
      <c r="FL226" s="410"/>
      <c r="FM226" s="410"/>
      <c r="FN226" s="410"/>
      <c r="FO226" s="410"/>
      <c r="FP226" s="410"/>
      <c r="FQ226" s="410"/>
      <c r="FR226" s="410"/>
      <c r="FS226" s="410"/>
      <c r="FT226" s="410"/>
      <c r="FU226" s="410"/>
      <c r="FV226" s="410"/>
      <c r="FW226" s="410"/>
      <c r="FX226" s="410"/>
      <c r="FY226" s="410"/>
      <c r="FZ226" s="410"/>
      <c r="GA226" s="410"/>
      <c r="GB226" s="410"/>
      <c r="GC226" s="410"/>
      <c r="GD226" s="410"/>
      <c r="GE226" s="410"/>
      <c r="GF226" s="410"/>
      <c r="GG226" s="410"/>
      <c r="GH226" s="410"/>
      <c r="GI226" s="410"/>
      <c r="GJ226" s="410"/>
      <c r="GK226" s="410"/>
      <c r="GL226" s="410"/>
      <c r="GM226" s="410"/>
      <c r="GN226" s="410"/>
      <c r="GO226" s="410"/>
      <c r="GP226" s="410"/>
      <c r="GQ226" s="410"/>
      <c r="GR226" s="410"/>
      <c r="GS226" s="410"/>
      <c r="GT226" s="410"/>
      <c r="GU226" s="410"/>
      <c r="GV226" s="410"/>
      <c r="GW226" s="410"/>
      <c r="GX226" s="410"/>
      <c r="GY226" s="410"/>
      <c r="GZ226" s="410"/>
      <c r="HA226" s="410"/>
      <c r="HB226" s="410"/>
      <c r="HC226" s="410"/>
      <c r="HD226" s="410"/>
      <c r="HE226" s="410"/>
      <c r="HF226" s="410"/>
      <c r="HG226" s="410"/>
      <c r="HH226" s="410"/>
      <c r="HI226" s="410"/>
      <c r="HJ226" s="410"/>
      <c r="HK226" s="410"/>
      <c r="HL226" s="410"/>
      <c r="HM226" s="410"/>
      <c r="HN226" s="410"/>
      <c r="HO226" s="410"/>
      <c r="HP226" s="410"/>
      <c r="HQ226" s="410"/>
      <c r="HR226" s="410"/>
      <c r="HS226" s="410"/>
      <c r="HT226" s="410"/>
      <c r="HU226" s="410"/>
      <c r="HV226" s="410"/>
      <c r="HW226" s="410"/>
      <c r="HX226" s="410"/>
      <c r="HY226" s="410"/>
      <c r="HZ226" s="410"/>
      <c r="IA226" s="410"/>
      <c r="IB226" s="410"/>
      <c r="IC226" s="410"/>
      <c r="ID226" s="410"/>
      <c r="IE226" s="410"/>
      <c r="IF226" s="410"/>
      <c r="IG226" s="410"/>
      <c r="IH226" s="410"/>
      <c r="II226" s="410"/>
      <c r="IJ226" s="410"/>
      <c r="IK226" s="410"/>
      <c r="IL226" s="410"/>
      <c r="IM226" s="410"/>
      <c r="IN226" s="410"/>
      <c r="IO226" s="410"/>
      <c r="IP226" s="410"/>
      <c r="IQ226" s="410"/>
      <c r="IR226" s="410"/>
      <c r="IS226" s="410"/>
      <c r="IT226" s="410"/>
      <c r="IU226" s="410"/>
      <c r="IV226" s="410"/>
    </row>
    <row r="227" spans="1:256" s="2" customFormat="1" ht="12.75" hidden="1" customHeight="1" outlineLevel="2">
      <c r="A227" s="14"/>
      <c r="B227" s="14"/>
      <c r="C227" s="27"/>
      <c r="D227" s="413"/>
      <c r="E227" s="261">
        <v>7</v>
      </c>
      <c r="F227" s="372"/>
      <c r="G227" s="269"/>
      <c r="H227" s="271"/>
      <c r="I227" s="271"/>
      <c r="J227" s="271"/>
      <c r="K227" s="271"/>
      <c r="L227" s="271"/>
      <c r="M227" s="270"/>
      <c r="N227" s="155">
        <f>IF(A12stdlife="n/a","n/a",IF(N$3&gt;(A12stdlife+$E227),(Input!$M$222*(1+rvanilla)^0.5)-SUM($M227:M227),(Input!$M$222*(1+rvanilla)^0.5)/A12stdlife))</f>
        <v>0</v>
      </c>
      <c r="O227" s="155">
        <f>IF(A12stdlife="n/a","n/a",IF(O$3&gt;(A12stdlife+$E227),(Input!$M$222*(1+rvanilla)^0.5)-SUM($M227:N227),(Input!$M$222*(1+rvanilla)^0.5)/A12stdlife))</f>
        <v>0</v>
      </c>
      <c r="P227" s="155">
        <f>IF(A12stdlife="n/a","n/a",IF(P$3&gt;(A12stdlife+$E227),(Input!$M$222*(1+rvanilla)^0.5)-SUM($M227:O227),(Input!$M$222*(1+rvanilla)^0.5)/A12stdlife))</f>
        <v>0</v>
      </c>
      <c r="Q227" s="155">
        <f>IF(A12stdlife="n/a","n/a",IF(Q$3&gt;(A12stdlife+$E227),(Input!$M$222*(1+rvanilla)^0.5)-SUM($M227:P227),(Input!$M$222*(1+rvanilla)^0.5)/A12stdlife))</f>
        <v>0</v>
      </c>
      <c r="R227" s="155">
        <f>IF(A12stdlife="n/a","n/a",IF(R$3&gt;(A12stdlife+$E227),(Input!$M$222*(1+rvanilla)^0.5)-SUM($M227:Q227),(Input!$M$222*(1+rvanilla)^0.5)/A12stdlife))</f>
        <v>0</v>
      </c>
      <c r="S227" s="155">
        <f>IF(A12stdlife="n/a","n/a",IF(S$3&gt;(A12stdlife+$E227),(Input!$M$222*(1+rvanilla)^0.5)-SUM($M227:R227),(Input!$M$222*(1+rvanilla)^0.5)/A12stdlife))</f>
        <v>0</v>
      </c>
      <c r="T227" s="155">
        <f>IF(A12stdlife="n/a","n/a",IF(T$3&gt;(A12stdlife+$E227),(Input!$M$222*(1+rvanilla)^0.5)-SUM($M227:S227),(Input!$M$222*(1+rvanilla)^0.5)/A12stdlife))</f>
        <v>0</v>
      </c>
      <c r="U227" s="155">
        <f>IF(A12stdlife="n/a","n/a",IF(U$3&gt;(A12stdlife+$E227),(Input!$M$222*(1+rvanilla)^0.5)-SUM($M227:T227),(Input!$M$222*(1+rvanilla)^0.5)/A12stdlife))</f>
        <v>0</v>
      </c>
      <c r="V227" s="155">
        <f>IF(A12stdlife="n/a","n/a",IF(V$3&gt;(A12stdlife+$E227),(Input!$M$222*(1+rvanilla)^0.5)-SUM($M227:U227),(Input!$M$222*(1+rvanilla)^0.5)/A12stdlife))</f>
        <v>0</v>
      </c>
      <c r="W227" s="155">
        <f>IF(A12stdlife="n/a","n/a",IF(W$3&gt;(A12stdlife+$E227),(Input!$M$222*(1+rvanilla)^0.5)-SUM($M227:V227),(Input!$M$222*(1+rvanilla)^0.5)/A12stdlife))</f>
        <v>0</v>
      </c>
      <c r="X227" s="155">
        <f>IF(A12stdlife="n/a","n/a",IF(X$3&gt;(A12stdlife+$E227),(Input!$M$222*(1+rvanilla)^0.5)-SUM($M227:W227),(Input!$M$222*(1+rvanilla)^0.5)/A12stdlife))</f>
        <v>0</v>
      </c>
      <c r="Y227" s="155">
        <f>IF(A12stdlife="n/a","n/a",IF(Y$3&gt;(A12stdlife+$E227),(Input!$M$222*(1+rvanilla)^0.5)-SUM($M227:X227),(Input!$M$222*(1+rvanilla)^0.5)/A12stdlife))</f>
        <v>0</v>
      </c>
      <c r="Z227" s="155">
        <f>IF(A12stdlife="n/a","n/a",IF(Z$3&gt;(A12stdlife+$E227),(Input!$M$222*(1+rvanilla)^0.5)-SUM($M227:Y227),(Input!$M$222*(1+rvanilla)^0.5)/A12stdlife))</f>
        <v>0</v>
      </c>
      <c r="AA227" s="155">
        <f>IF(A12stdlife="n/a","n/a",IF(AA$3&gt;(A12stdlife+$E227),(Input!$M$222*(1+rvanilla)^0.5)-SUM($M227:Z227),(Input!$M$222*(1+rvanilla)^0.5)/A12stdlife))</f>
        <v>0</v>
      </c>
      <c r="AB227" s="155">
        <f>IF(A12stdlife="n/a","n/a",IF(AB$3&gt;(A12stdlife+$E227),(Input!$M$222*(1+rvanilla)^0.5)-SUM($M227:AA227),(Input!$M$222*(1+rvanilla)^0.5)/A12stdlife))</f>
        <v>0</v>
      </c>
      <c r="AC227" s="155">
        <f>IF(A12stdlife="n/a","n/a",IF(AC$3&gt;(A12stdlife+$E227),(Input!$M$222*(1+rvanilla)^0.5)-SUM($M227:AB227),(Input!$M$222*(1+rvanilla)^0.5)/A12stdlife))</f>
        <v>0</v>
      </c>
      <c r="AD227" s="155">
        <f>IF(A12stdlife="n/a","n/a",IF(AD$3&gt;(A12stdlife+$E227),(Input!$M$222*(1+rvanilla)^0.5)-SUM($M227:AC227),(Input!$M$222*(1+rvanilla)^0.5)/A12stdlife))</f>
        <v>0</v>
      </c>
      <c r="AE227" s="155">
        <f>IF(A12stdlife="n/a","n/a",IF(AE$3&gt;(A12stdlife+$E227),(Input!$M$222*(1+rvanilla)^0.5)-SUM($M227:AD227),(Input!$M$222*(1+rvanilla)^0.5)/A12stdlife))</f>
        <v>0</v>
      </c>
      <c r="AF227" s="155">
        <f>IF(A12stdlife="n/a","n/a",IF(AF$3&gt;(A12stdlife+$E227),(Input!$M$222*(1+rvanilla)^0.5)-SUM($M227:AE227),(Input!$M$222*(1+rvanilla)^0.5)/A12stdlife))</f>
        <v>0</v>
      </c>
      <c r="AG227" s="155">
        <f>IF(A12stdlife="n/a","n/a",IF(AG$3&gt;(A12stdlife+$E227),(Input!$M$222*(1+rvanilla)^0.5)-SUM($M227:AF227),(Input!$M$222*(1+rvanilla)^0.5)/A12stdlife))</f>
        <v>0</v>
      </c>
      <c r="AH227" s="155">
        <f>IF(A12stdlife="n/a","n/a",IF(AH$3&gt;(A12stdlife+$E227),(Input!$M$222*(1+rvanilla)^0.5)-SUM($M227:AG227),(Input!$M$222*(1+rvanilla)^0.5)/A12stdlife))</f>
        <v>0</v>
      </c>
      <c r="AI227" s="155">
        <f>IF(A12stdlife="n/a","n/a",IF(AI$3&gt;(A12stdlife+$E227),(Input!$M$222*(1+rvanilla)^0.5)-SUM($M227:AH227),(Input!$M$222*(1+rvanilla)^0.5)/A12stdlife))</f>
        <v>0</v>
      </c>
      <c r="AJ227" s="155">
        <f>IF(A12stdlife="n/a","n/a",IF(AJ$3&gt;(A12stdlife+$E227),(Input!$M$222*(1+rvanilla)^0.5)-SUM($M227:AI227),(Input!$M$222*(1+rvanilla)^0.5)/A12stdlife))</f>
        <v>0</v>
      </c>
      <c r="AK227" s="155">
        <f>IF(A12stdlife="n/a","n/a",IF(AK$3&gt;(A12stdlife+$E227),(Input!$M$222*(1+rvanilla)^0.5)-SUM($M227:AJ227),(Input!$M$222*(1+rvanilla)^0.5)/A12stdlife))</f>
        <v>0</v>
      </c>
      <c r="AL227" s="155">
        <f>IF(A12stdlife="n/a","n/a",IF(AL$3&gt;(A12stdlife+$E227),(Input!$M$222*(1+rvanilla)^0.5)-SUM($M227:AK227),(Input!$M$222*(1+rvanilla)^0.5)/A12stdlife))</f>
        <v>0</v>
      </c>
      <c r="AM227" s="155">
        <f>IF(A12stdlife="n/a","n/a",IF(AM$3&gt;(A12stdlife+$E227),(Input!$M$222*(1+rvanilla)^0.5)-SUM($M227:AL227),(Input!$M$222*(1+rvanilla)^0.5)/A12stdlife))</f>
        <v>0</v>
      </c>
      <c r="AN227" s="155">
        <f>IF(A12stdlife="n/a","n/a",IF(AN$3&gt;(A12stdlife+$E227),(Input!$M$222*(1+rvanilla)^0.5)-SUM($M227:AM227),(Input!$M$222*(1+rvanilla)^0.5)/A12stdlife))</f>
        <v>0</v>
      </c>
      <c r="AO227" s="155">
        <f>IF(A12stdlife="n/a","n/a",IF(AO$3&gt;(A12stdlife+$E227),(Input!$M$222*(1+rvanilla)^0.5)-SUM($M227:AN227),(Input!$M$222*(1+rvanilla)^0.5)/A12stdlife))</f>
        <v>0</v>
      </c>
      <c r="AP227" s="155">
        <f>IF(A12stdlife="n/a","n/a",IF(AP$3&gt;(A12stdlife+$E227),(Input!$M$222*(1+rvanilla)^0.5)-SUM($M227:AO227),(Input!$M$222*(1+rvanilla)^0.5)/A12stdlife))</f>
        <v>0</v>
      </c>
      <c r="AQ227" s="155">
        <f>IF(A12stdlife="n/a","n/a",IF(AQ$3&gt;(A12stdlife+$E227),(Input!$M$222*(1+rvanilla)^0.5)-SUM($M227:AP227),(Input!$M$222*(1+rvanilla)^0.5)/A12stdlife))</f>
        <v>0</v>
      </c>
      <c r="AR227" s="155">
        <f>IF(A12stdlife="n/a","n/a",IF(AR$3&gt;(A12stdlife+$E227),(Input!$M$222*(1+rvanilla)^0.5)-SUM($M227:AQ227),(Input!$M$222*(1+rvanilla)^0.5)/A12stdlife))</f>
        <v>0</v>
      </c>
      <c r="AS227" s="155">
        <f>IF(A12stdlife="n/a","n/a",IF(AS$3&gt;(A12stdlife+$E227),(Input!$M$222*(1+rvanilla)^0.5)-SUM($M227:AR227),(Input!$M$222*(1+rvanilla)^0.5)/A12stdlife))</f>
        <v>0</v>
      </c>
      <c r="AT227" s="155">
        <f>IF(A12stdlife="n/a","n/a",IF(AT$3&gt;(A12stdlife+$E227),(Input!$M$222*(1+rvanilla)^0.5)-SUM($M227:AS227),(Input!$M$222*(1+rvanilla)^0.5)/A12stdlife))</f>
        <v>0</v>
      </c>
      <c r="AU227" s="155">
        <f>IF(A12stdlife="n/a","n/a",IF(AU$3&gt;(A12stdlife+$E227),(Input!$M$222*(1+rvanilla)^0.5)-SUM($M227:AT227),(Input!$M$222*(1+rvanilla)^0.5)/A12stdlife))</f>
        <v>0</v>
      </c>
      <c r="AV227" s="155">
        <f>IF(A12stdlife="n/a","n/a",IF(AV$3&gt;(A12stdlife+$E227),(Input!$M$222*(1+rvanilla)^0.5)-SUM($M227:AU227),(Input!$M$222*(1+rvanilla)^0.5)/A12stdlife))</f>
        <v>0</v>
      </c>
      <c r="AW227" s="155">
        <f>IF(A12stdlife="n/a","n/a",IF(AW$3&gt;(A12stdlife+$E227),(Input!$M$222*(1+rvanilla)^0.5)-SUM($M227:AV227),(Input!$M$222*(1+rvanilla)^0.5)/A12stdlife))</f>
        <v>0</v>
      </c>
      <c r="AX227" s="155">
        <f>IF(A12stdlife="n/a","n/a",IF(AX$3&gt;(A12stdlife+$E227),(Input!$M$222*(1+rvanilla)^0.5)-SUM($M227:AW227),(Input!$M$222*(1+rvanilla)^0.5)/A12stdlife))</f>
        <v>0</v>
      </c>
      <c r="AY227" s="155">
        <f>IF(A12stdlife="n/a","n/a",IF(AY$3&gt;(A12stdlife+$E227),(Input!$M$222*(1+rvanilla)^0.5)-SUM($M227:AX227),(Input!$M$222*(1+rvanilla)^0.5)/A12stdlife))</f>
        <v>0</v>
      </c>
      <c r="AZ227" s="155">
        <f>IF(A12stdlife="n/a","n/a",IF(AZ$3&gt;(A12stdlife+$E227),(Input!$M$222*(1+rvanilla)^0.5)-SUM($M227:AY227),(Input!$M$222*(1+rvanilla)^0.5)/A12stdlife))</f>
        <v>0</v>
      </c>
      <c r="BA227" s="155">
        <f>IF(A12stdlife="n/a","n/a",IF(BA$3&gt;(A12stdlife+$E227),(Input!$M$222*(1+rvanilla)^0.5)-SUM($M227:AZ227),(Input!$M$222*(1+rvanilla)^0.5)/A12stdlife))</f>
        <v>0</v>
      </c>
      <c r="BB227" s="155">
        <f>IF(A12stdlife="n/a","n/a",IF(BB$3&gt;(A12stdlife+$E227),(Input!$M$222*(1+rvanilla)^0.5)-SUM($M227:BA227),(Input!$M$222*(1+rvanilla)^0.5)/A12stdlife))</f>
        <v>0</v>
      </c>
      <c r="BC227" s="155">
        <f>IF(A12stdlife="n/a","n/a",IF(BC$3&gt;(A12stdlife+$E227),(Input!$M$222*(1+rvanilla)^0.5)-SUM($M227:BB227),(Input!$M$222*(1+rvanilla)^0.5)/A12stdlife))</f>
        <v>0</v>
      </c>
      <c r="BD227" s="155">
        <f>IF(A12stdlife="n/a","n/a",IF(BD$3&gt;(A12stdlife+$E227),(Input!$M$222*(1+rvanilla)^0.5)-SUM($M227:BC227),(Input!$M$222*(1+rvanilla)^0.5)/A12stdlife))</f>
        <v>0</v>
      </c>
      <c r="BE227" s="155">
        <f>IF(A12stdlife="n/a","n/a",IF(BE$3&gt;(A12stdlife+$E227),(Input!$M$222*(1+rvanilla)^0.5)-SUM($M227:BD227),(Input!$M$222*(1+rvanilla)^0.5)/A12stdlife))</f>
        <v>0</v>
      </c>
      <c r="BF227" s="155">
        <f>IF(A12stdlife="n/a","n/a",IF(BF$3&gt;(A12stdlife+$E227),(Input!$M$222*(1+rvanilla)^0.5)-SUM($M227:BE227),(Input!$M$222*(1+rvanilla)^0.5)/A12stdlife))</f>
        <v>0</v>
      </c>
      <c r="BG227" s="155">
        <f>IF(A12stdlife="n/a","n/a",IF(BG$3&gt;(A12stdlife+$E227),(Input!$M$222*(1+rvanilla)^0.5)-SUM($M227:BF227),(Input!$M$222*(1+rvanilla)^0.5)/A12stdlife))</f>
        <v>0</v>
      </c>
      <c r="BH227" s="155">
        <f>IF(A12stdlife="n/a","n/a",IF(BH$3&gt;(A12stdlife+$E227),(Input!$M$222*(1+rvanilla)^0.5)-SUM($M227:BG227),(Input!$M$222*(1+rvanilla)^0.5)/A12stdlife))</f>
        <v>0</v>
      </c>
      <c r="BI227" s="155">
        <f>IF(A12stdlife="n/a","n/a",IF(BI$3&gt;(A12stdlife+$E227),(Input!$M$222*(1+rvanilla)^0.5)-SUM($M227:BH227),(Input!$M$222*(1+rvanilla)^0.5)/A12stdlife))</f>
        <v>0</v>
      </c>
      <c r="BJ227" s="14"/>
      <c r="BK227" s="14"/>
      <c r="BL227" s="14"/>
      <c r="BM227" s="14"/>
      <c r="BN227" s="14"/>
      <c r="BO227" s="14"/>
      <c r="BP227" s="14"/>
      <c r="BQ227" s="14"/>
      <c r="BR227" s="14"/>
      <c r="BS227" s="14"/>
      <c r="BT227" s="14"/>
      <c r="BU227" s="14"/>
      <c r="BV227" s="14"/>
      <c r="BW227" s="14"/>
      <c r="BX227" s="14"/>
      <c r="BY227" s="14"/>
      <c r="BZ227" s="14"/>
      <c r="CA227" s="410"/>
      <c r="CB227" s="410"/>
      <c r="CC227" s="410"/>
      <c r="CD227" s="410"/>
      <c r="CE227" s="410"/>
      <c r="CF227" s="410"/>
      <c r="CG227" s="410"/>
      <c r="CH227" s="410"/>
      <c r="CI227" s="410"/>
      <c r="CJ227" s="410"/>
      <c r="CK227" s="410"/>
      <c r="CL227" s="410"/>
      <c r="CM227" s="410"/>
      <c r="CN227" s="410"/>
      <c r="CO227" s="410"/>
      <c r="CP227" s="410"/>
      <c r="CQ227" s="410"/>
      <c r="CR227" s="410"/>
      <c r="CS227" s="410"/>
      <c r="CT227" s="410"/>
      <c r="CU227" s="410"/>
      <c r="CV227" s="410"/>
      <c r="CW227" s="410"/>
      <c r="CX227" s="410"/>
      <c r="CY227" s="410"/>
      <c r="CZ227" s="410"/>
      <c r="DA227" s="410"/>
      <c r="DB227" s="410"/>
      <c r="DC227" s="410"/>
      <c r="DD227" s="410"/>
      <c r="DE227" s="410"/>
      <c r="DF227" s="410"/>
      <c r="DG227" s="410"/>
      <c r="DH227" s="410"/>
      <c r="DI227" s="410"/>
      <c r="DJ227" s="410"/>
      <c r="DK227" s="410"/>
      <c r="DL227" s="410"/>
      <c r="DM227" s="410"/>
      <c r="DN227" s="410"/>
      <c r="DO227" s="410"/>
      <c r="DP227" s="410"/>
      <c r="DQ227" s="410"/>
      <c r="DR227" s="410"/>
      <c r="DS227" s="410"/>
      <c r="DT227" s="410"/>
      <c r="DU227" s="410"/>
      <c r="DV227" s="410"/>
      <c r="DW227" s="410"/>
      <c r="DX227" s="410"/>
      <c r="DY227" s="410"/>
      <c r="DZ227" s="410"/>
      <c r="EA227" s="410"/>
      <c r="EB227" s="410"/>
      <c r="EC227" s="410"/>
      <c r="ED227" s="410"/>
      <c r="EE227" s="410"/>
      <c r="EF227" s="410"/>
      <c r="EG227" s="410"/>
      <c r="EH227" s="410"/>
      <c r="EI227" s="410"/>
      <c r="EJ227" s="410"/>
      <c r="EK227" s="410"/>
      <c r="EL227" s="410"/>
      <c r="EM227" s="410"/>
      <c r="EN227" s="410"/>
      <c r="EO227" s="410"/>
      <c r="EP227" s="410"/>
      <c r="EQ227" s="410"/>
      <c r="ER227" s="410"/>
      <c r="ES227" s="410"/>
      <c r="ET227" s="410"/>
      <c r="EU227" s="410"/>
      <c r="EV227" s="410"/>
      <c r="EW227" s="410"/>
      <c r="EX227" s="410"/>
      <c r="EY227" s="410"/>
      <c r="EZ227" s="410"/>
      <c r="FA227" s="410"/>
      <c r="FB227" s="410"/>
      <c r="FC227" s="410"/>
      <c r="FD227" s="410"/>
      <c r="FE227" s="410"/>
      <c r="FF227" s="410"/>
      <c r="FG227" s="410"/>
      <c r="FH227" s="410"/>
      <c r="FI227" s="410"/>
      <c r="FJ227" s="410"/>
      <c r="FK227" s="410"/>
      <c r="FL227" s="410"/>
      <c r="FM227" s="410"/>
      <c r="FN227" s="410"/>
      <c r="FO227" s="410"/>
      <c r="FP227" s="410"/>
      <c r="FQ227" s="410"/>
      <c r="FR227" s="410"/>
      <c r="FS227" s="410"/>
      <c r="FT227" s="410"/>
      <c r="FU227" s="410"/>
      <c r="FV227" s="410"/>
      <c r="FW227" s="410"/>
      <c r="FX227" s="410"/>
      <c r="FY227" s="410"/>
      <c r="FZ227" s="410"/>
      <c r="GA227" s="410"/>
      <c r="GB227" s="410"/>
      <c r="GC227" s="410"/>
      <c r="GD227" s="410"/>
      <c r="GE227" s="410"/>
      <c r="GF227" s="410"/>
      <c r="GG227" s="410"/>
      <c r="GH227" s="410"/>
      <c r="GI227" s="410"/>
      <c r="GJ227" s="410"/>
      <c r="GK227" s="410"/>
      <c r="GL227" s="410"/>
      <c r="GM227" s="410"/>
      <c r="GN227" s="410"/>
      <c r="GO227" s="410"/>
      <c r="GP227" s="410"/>
      <c r="GQ227" s="410"/>
      <c r="GR227" s="410"/>
      <c r="GS227" s="410"/>
      <c r="GT227" s="410"/>
      <c r="GU227" s="410"/>
      <c r="GV227" s="410"/>
      <c r="GW227" s="410"/>
      <c r="GX227" s="410"/>
      <c r="GY227" s="410"/>
      <c r="GZ227" s="410"/>
      <c r="HA227" s="410"/>
      <c r="HB227" s="410"/>
      <c r="HC227" s="410"/>
      <c r="HD227" s="410"/>
      <c r="HE227" s="410"/>
      <c r="HF227" s="410"/>
      <c r="HG227" s="410"/>
      <c r="HH227" s="410"/>
      <c r="HI227" s="410"/>
      <c r="HJ227" s="410"/>
      <c r="HK227" s="410"/>
      <c r="HL227" s="410"/>
      <c r="HM227" s="410"/>
      <c r="HN227" s="410"/>
      <c r="HO227" s="410"/>
      <c r="HP227" s="410"/>
      <c r="HQ227" s="410"/>
      <c r="HR227" s="410"/>
      <c r="HS227" s="410"/>
      <c r="HT227" s="410"/>
      <c r="HU227" s="410"/>
      <c r="HV227" s="410"/>
      <c r="HW227" s="410"/>
      <c r="HX227" s="410"/>
      <c r="HY227" s="410"/>
      <c r="HZ227" s="410"/>
      <c r="IA227" s="410"/>
      <c r="IB227" s="410"/>
      <c r="IC227" s="410"/>
      <c r="ID227" s="410"/>
      <c r="IE227" s="410"/>
      <c r="IF227" s="410"/>
      <c r="IG227" s="410"/>
      <c r="IH227" s="410"/>
      <c r="II227" s="410"/>
      <c r="IJ227" s="410"/>
      <c r="IK227" s="410"/>
      <c r="IL227" s="410"/>
      <c r="IM227" s="410"/>
      <c r="IN227" s="410"/>
      <c r="IO227" s="410"/>
      <c r="IP227" s="410"/>
      <c r="IQ227" s="410"/>
      <c r="IR227" s="410"/>
      <c r="IS227" s="410"/>
      <c r="IT227" s="410"/>
      <c r="IU227" s="410"/>
      <c r="IV227" s="410"/>
    </row>
    <row r="228" spans="1:256" s="2" customFormat="1" ht="12.75" hidden="1" customHeight="1" outlineLevel="2">
      <c r="A228" s="14"/>
      <c r="B228" s="14"/>
      <c r="C228" s="27"/>
      <c r="D228" s="413"/>
      <c r="E228" s="261">
        <v>8</v>
      </c>
      <c r="F228" s="372"/>
      <c r="G228" s="269"/>
      <c r="H228" s="271"/>
      <c r="I228" s="271"/>
      <c r="J228" s="271"/>
      <c r="K228" s="271"/>
      <c r="L228" s="271"/>
      <c r="M228" s="271"/>
      <c r="N228" s="270"/>
      <c r="O228" s="155">
        <f>IF(A12stdlife="n/a","n/a",IF(O$3&gt;(A12stdlife+$E228),(Input!$N$222*(1+rvanilla)^0.5)-SUM($N228:N228),(Input!$N$222*(1+rvanilla)^0.5)/A12stdlife))</f>
        <v>0</v>
      </c>
      <c r="P228" s="155">
        <f>IF(A12stdlife="n/a","n/a",IF(P$3&gt;(A12stdlife+$E228),(Input!$N$222*(1+rvanilla)^0.5)-SUM($N228:O228),(Input!$N$222*(1+rvanilla)^0.5)/A12stdlife))</f>
        <v>0</v>
      </c>
      <c r="Q228" s="155">
        <f>IF(A12stdlife="n/a","n/a",IF(Q$3&gt;(A12stdlife+$E228),(Input!$N$222*(1+rvanilla)^0.5)-SUM($N228:P228),(Input!$N$222*(1+rvanilla)^0.5)/A12stdlife))</f>
        <v>0</v>
      </c>
      <c r="R228" s="155">
        <f>IF(A12stdlife="n/a","n/a",IF(R$3&gt;(A12stdlife+$E228),(Input!$N$222*(1+rvanilla)^0.5)-SUM($N228:Q228),(Input!$N$222*(1+rvanilla)^0.5)/A12stdlife))</f>
        <v>0</v>
      </c>
      <c r="S228" s="155">
        <f>IF(A12stdlife="n/a","n/a",IF(S$3&gt;(A12stdlife+$E228),(Input!$N$222*(1+rvanilla)^0.5)-SUM($N228:R228),(Input!$N$222*(1+rvanilla)^0.5)/A12stdlife))</f>
        <v>0</v>
      </c>
      <c r="T228" s="155">
        <f>IF(A12stdlife="n/a","n/a",IF(T$3&gt;(A12stdlife+$E228),(Input!$N$222*(1+rvanilla)^0.5)-SUM($N228:S228),(Input!$N$222*(1+rvanilla)^0.5)/A12stdlife))</f>
        <v>0</v>
      </c>
      <c r="U228" s="155">
        <f>IF(A12stdlife="n/a","n/a",IF(U$3&gt;(A12stdlife+$E228),(Input!$N$222*(1+rvanilla)^0.5)-SUM($N228:T228),(Input!$N$222*(1+rvanilla)^0.5)/A12stdlife))</f>
        <v>0</v>
      </c>
      <c r="V228" s="155">
        <f>IF(A12stdlife="n/a","n/a",IF(V$3&gt;(A12stdlife+$E228),(Input!$N$222*(1+rvanilla)^0.5)-SUM($N228:U228),(Input!$N$222*(1+rvanilla)^0.5)/A12stdlife))</f>
        <v>0</v>
      </c>
      <c r="W228" s="155">
        <f>IF(A12stdlife="n/a","n/a",IF(W$3&gt;(A12stdlife+$E228),(Input!$N$222*(1+rvanilla)^0.5)-SUM($N228:V228),(Input!$N$222*(1+rvanilla)^0.5)/A12stdlife))</f>
        <v>0</v>
      </c>
      <c r="X228" s="155">
        <f>IF(A12stdlife="n/a","n/a",IF(X$3&gt;(A12stdlife+$E228),(Input!$N$222*(1+rvanilla)^0.5)-SUM($N228:W228),(Input!$N$222*(1+rvanilla)^0.5)/A12stdlife))</f>
        <v>0</v>
      </c>
      <c r="Y228" s="155">
        <f>IF(A12stdlife="n/a","n/a",IF(Y$3&gt;(A12stdlife+$E228),(Input!$N$222*(1+rvanilla)^0.5)-SUM($N228:X228),(Input!$N$222*(1+rvanilla)^0.5)/A12stdlife))</f>
        <v>0</v>
      </c>
      <c r="Z228" s="155">
        <f>IF(A12stdlife="n/a","n/a",IF(Z$3&gt;(A12stdlife+$E228),(Input!$N$222*(1+rvanilla)^0.5)-SUM($N228:Y228),(Input!$N$222*(1+rvanilla)^0.5)/A12stdlife))</f>
        <v>0</v>
      </c>
      <c r="AA228" s="155">
        <f>IF(A12stdlife="n/a","n/a",IF(AA$3&gt;(A12stdlife+$E228),(Input!$N$222*(1+rvanilla)^0.5)-SUM($N228:Z228),(Input!$N$222*(1+rvanilla)^0.5)/A12stdlife))</f>
        <v>0</v>
      </c>
      <c r="AB228" s="155">
        <f>IF(A12stdlife="n/a","n/a",IF(AB$3&gt;(A12stdlife+$E228),(Input!$N$222*(1+rvanilla)^0.5)-SUM($N228:AA228),(Input!$N$222*(1+rvanilla)^0.5)/A12stdlife))</f>
        <v>0</v>
      </c>
      <c r="AC228" s="155">
        <f>IF(A12stdlife="n/a","n/a",IF(AC$3&gt;(A12stdlife+$E228),(Input!$N$222*(1+rvanilla)^0.5)-SUM($N228:AB228),(Input!$N$222*(1+rvanilla)^0.5)/A12stdlife))</f>
        <v>0</v>
      </c>
      <c r="AD228" s="155">
        <f>IF(A12stdlife="n/a","n/a",IF(AD$3&gt;(A12stdlife+$E228),(Input!$N$222*(1+rvanilla)^0.5)-SUM($N228:AC228),(Input!$N$222*(1+rvanilla)^0.5)/A12stdlife))</f>
        <v>0</v>
      </c>
      <c r="AE228" s="155">
        <f>IF(A12stdlife="n/a","n/a",IF(AE$3&gt;(A12stdlife+$E228),(Input!$N$222*(1+rvanilla)^0.5)-SUM($N228:AD228),(Input!$N$222*(1+rvanilla)^0.5)/A12stdlife))</f>
        <v>0</v>
      </c>
      <c r="AF228" s="155">
        <f>IF(A12stdlife="n/a","n/a",IF(AF$3&gt;(A12stdlife+$E228),(Input!$N$222*(1+rvanilla)^0.5)-SUM($N228:AE228),(Input!$N$222*(1+rvanilla)^0.5)/A12stdlife))</f>
        <v>0</v>
      </c>
      <c r="AG228" s="155">
        <f>IF(A12stdlife="n/a","n/a",IF(AG$3&gt;(A12stdlife+$E228),(Input!$N$222*(1+rvanilla)^0.5)-SUM($N228:AF228),(Input!$N$222*(1+rvanilla)^0.5)/A12stdlife))</f>
        <v>0</v>
      </c>
      <c r="AH228" s="155">
        <f>IF(A12stdlife="n/a","n/a",IF(AH$3&gt;(A12stdlife+$E228),(Input!$N$222*(1+rvanilla)^0.5)-SUM($N228:AG228),(Input!$N$222*(1+rvanilla)^0.5)/A12stdlife))</f>
        <v>0</v>
      </c>
      <c r="AI228" s="155">
        <f>IF(A12stdlife="n/a","n/a",IF(AI$3&gt;(A12stdlife+$E228),(Input!$N$222*(1+rvanilla)^0.5)-SUM($N228:AH228),(Input!$N$222*(1+rvanilla)^0.5)/A12stdlife))</f>
        <v>0</v>
      </c>
      <c r="AJ228" s="155">
        <f>IF(A12stdlife="n/a","n/a",IF(AJ$3&gt;(A12stdlife+$E228),(Input!$N$222*(1+rvanilla)^0.5)-SUM($N228:AI228),(Input!$N$222*(1+rvanilla)^0.5)/A12stdlife))</f>
        <v>0</v>
      </c>
      <c r="AK228" s="155">
        <f>IF(A12stdlife="n/a","n/a",IF(AK$3&gt;(A12stdlife+$E228),(Input!$N$222*(1+rvanilla)^0.5)-SUM($N228:AJ228),(Input!$N$222*(1+rvanilla)^0.5)/A12stdlife))</f>
        <v>0</v>
      </c>
      <c r="AL228" s="155">
        <f>IF(A12stdlife="n/a","n/a",IF(AL$3&gt;(A12stdlife+$E228),(Input!$N$222*(1+rvanilla)^0.5)-SUM($N228:AK228),(Input!$N$222*(1+rvanilla)^0.5)/A12stdlife))</f>
        <v>0</v>
      </c>
      <c r="AM228" s="155">
        <f>IF(A12stdlife="n/a","n/a",IF(AM$3&gt;(A12stdlife+$E228),(Input!$N$222*(1+rvanilla)^0.5)-SUM($N228:AL228),(Input!$N$222*(1+rvanilla)^0.5)/A12stdlife))</f>
        <v>0</v>
      </c>
      <c r="AN228" s="155">
        <f>IF(A12stdlife="n/a","n/a",IF(AN$3&gt;(A12stdlife+$E228),(Input!$N$222*(1+rvanilla)^0.5)-SUM($N228:AM228),(Input!$N$222*(1+rvanilla)^0.5)/A12stdlife))</f>
        <v>0</v>
      </c>
      <c r="AO228" s="155">
        <f>IF(A12stdlife="n/a","n/a",IF(AO$3&gt;(A12stdlife+$E228),(Input!$N$222*(1+rvanilla)^0.5)-SUM($N228:AN228),(Input!$N$222*(1+rvanilla)^0.5)/A12stdlife))</f>
        <v>0</v>
      </c>
      <c r="AP228" s="155">
        <f>IF(A12stdlife="n/a","n/a",IF(AP$3&gt;(A12stdlife+$E228),(Input!$N$222*(1+rvanilla)^0.5)-SUM($N228:AO228),(Input!$N$222*(1+rvanilla)^0.5)/A12stdlife))</f>
        <v>0</v>
      </c>
      <c r="AQ228" s="155">
        <f>IF(A12stdlife="n/a","n/a",IF(AQ$3&gt;(A12stdlife+$E228),(Input!$N$222*(1+rvanilla)^0.5)-SUM($N228:AP228),(Input!$N$222*(1+rvanilla)^0.5)/A12stdlife))</f>
        <v>0</v>
      </c>
      <c r="AR228" s="155">
        <f>IF(A12stdlife="n/a","n/a",IF(AR$3&gt;(A12stdlife+$E228),(Input!$N$222*(1+rvanilla)^0.5)-SUM($N228:AQ228),(Input!$N$222*(1+rvanilla)^0.5)/A12stdlife))</f>
        <v>0</v>
      </c>
      <c r="AS228" s="155">
        <f>IF(A12stdlife="n/a","n/a",IF(AS$3&gt;(A12stdlife+$E228),(Input!$N$222*(1+rvanilla)^0.5)-SUM($N228:AR228),(Input!$N$222*(1+rvanilla)^0.5)/A12stdlife))</f>
        <v>0</v>
      </c>
      <c r="AT228" s="155">
        <f>IF(A12stdlife="n/a","n/a",IF(AT$3&gt;(A12stdlife+$E228),(Input!$N$222*(1+rvanilla)^0.5)-SUM($N228:AS228),(Input!$N$222*(1+rvanilla)^0.5)/A12stdlife))</f>
        <v>0</v>
      </c>
      <c r="AU228" s="155">
        <f>IF(A12stdlife="n/a","n/a",IF(AU$3&gt;(A12stdlife+$E228),(Input!$N$222*(1+rvanilla)^0.5)-SUM($N228:AT228),(Input!$N$222*(1+rvanilla)^0.5)/A12stdlife))</f>
        <v>0</v>
      </c>
      <c r="AV228" s="155">
        <f>IF(A12stdlife="n/a","n/a",IF(AV$3&gt;(A12stdlife+$E228),(Input!$N$222*(1+rvanilla)^0.5)-SUM($N228:AU228),(Input!$N$222*(1+rvanilla)^0.5)/A12stdlife))</f>
        <v>0</v>
      </c>
      <c r="AW228" s="155">
        <f>IF(A12stdlife="n/a","n/a",IF(AW$3&gt;(A12stdlife+$E228),(Input!$N$222*(1+rvanilla)^0.5)-SUM($N228:AV228),(Input!$N$222*(1+rvanilla)^0.5)/A12stdlife))</f>
        <v>0</v>
      </c>
      <c r="AX228" s="155">
        <f>IF(A12stdlife="n/a","n/a",IF(AX$3&gt;(A12stdlife+$E228),(Input!$N$222*(1+rvanilla)^0.5)-SUM($N228:AW228),(Input!$N$222*(1+rvanilla)^0.5)/A12stdlife))</f>
        <v>0</v>
      </c>
      <c r="AY228" s="155">
        <f>IF(A12stdlife="n/a","n/a",IF(AY$3&gt;(A12stdlife+$E228),(Input!$N$222*(1+rvanilla)^0.5)-SUM($N228:AX228),(Input!$N$222*(1+rvanilla)^0.5)/A12stdlife))</f>
        <v>0</v>
      </c>
      <c r="AZ228" s="155">
        <f>IF(A12stdlife="n/a","n/a",IF(AZ$3&gt;(A12stdlife+$E228),(Input!$N$222*(1+rvanilla)^0.5)-SUM($N228:AY228),(Input!$N$222*(1+rvanilla)^0.5)/A12stdlife))</f>
        <v>0</v>
      </c>
      <c r="BA228" s="155">
        <f>IF(A12stdlife="n/a","n/a",IF(BA$3&gt;(A12stdlife+$E228),(Input!$N$222*(1+rvanilla)^0.5)-SUM($N228:AZ228),(Input!$N$222*(1+rvanilla)^0.5)/A12stdlife))</f>
        <v>0</v>
      </c>
      <c r="BB228" s="155">
        <f>IF(A12stdlife="n/a","n/a",IF(BB$3&gt;(A12stdlife+$E228),(Input!$N$222*(1+rvanilla)^0.5)-SUM($N228:BA228),(Input!$N$222*(1+rvanilla)^0.5)/A12stdlife))</f>
        <v>0</v>
      </c>
      <c r="BC228" s="155">
        <f>IF(A12stdlife="n/a","n/a",IF(BC$3&gt;(A12stdlife+$E228),(Input!$N$222*(1+rvanilla)^0.5)-SUM($N228:BB228),(Input!$N$222*(1+rvanilla)^0.5)/A12stdlife))</f>
        <v>0</v>
      </c>
      <c r="BD228" s="155">
        <f>IF(A12stdlife="n/a","n/a",IF(BD$3&gt;(A12stdlife+$E228),(Input!$N$222*(1+rvanilla)^0.5)-SUM($N228:BC228),(Input!$N$222*(1+rvanilla)^0.5)/A12stdlife))</f>
        <v>0</v>
      </c>
      <c r="BE228" s="155">
        <f>IF(A12stdlife="n/a","n/a",IF(BE$3&gt;(A12stdlife+$E228),(Input!$N$222*(1+rvanilla)^0.5)-SUM($N228:BD228),(Input!$N$222*(1+rvanilla)^0.5)/A12stdlife))</f>
        <v>0</v>
      </c>
      <c r="BF228" s="155">
        <f>IF(A12stdlife="n/a","n/a",IF(BF$3&gt;(A12stdlife+$E228),(Input!$N$222*(1+rvanilla)^0.5)-SUM($N228:BE228),(Input!$N$222*(1+rvanilla)^0.5)/A12stdlife))</f>
        <v>0</v>
      </c>
      <c r="BG228" s="155">
        <f>IF(A12stdlife="n/a","n/a",IF(BG$3&gt;(A12stdlife+$E228),(Input!$N$222*(1+rvanilla)^0.5)-SUM($N228:BF228),(Input!$N$222*(1+rvanilla)^0.5)/A12stdlife))</f>
        <v>0</v>
      </c>
      <c r="BH228" s="155">
        <f>IF(A12stdlife="n/a","n/a",IF(BH$3&gt;(A12stdlife+$E228),(Input!$N$222*(1+rvanilla)^0.5)-SUM($N228:BG228),(Input!$N$222*(1+rvanilla)^0.5)/A12stdlife))</f>
        <v>0</v>
      </c>
      <c r="BI228" s="155">
        <f>IF(A12stdlife="n/a","n/a",IF(BI$3&gt;(A12stdlife+$E228),(Input!$N$222*(1+rvanilla)^0.5)-SUM($N228:BH228),(Input!$N$222*(1+rvanilla)^0.5)/A12stdlife))</f>
        <v>0</v>
      </c>
      <c r="BJ228" s="14"/>
      <c r="BK228" s="14"/>
      <c r="BL228" s="14"/>
      <c r="BM228" s="14"/>
      <c r="BN228" s="14"/>
      <c r="BO228" s="14"/>
      <c r="BP228" s="14"/>
      <c r="BQ228" s="14"/>
      <c r="BR228" s="14"/>
      <c r="BS228" s="14"/>
      <c r="BT228" s="14"/>
      <c r="BU228" s="14"/>
      <c r="BV228" s="14"/>
      <c r="BW228" s="14"/>
      <c r="BX228" s="14"/>
      <c r="BY228" s="14"/>
      <c r="BZ228" s="14"/>
      <c r="CA228" s="410"/>
      <c r="CB228" s="410"/>
      <c r="CC228" s="410"/>
      <c r="CD228" s="410"/>
      <c r="CE228" s="410"/>
      <c r="CF228" s="410"/>
      <c r="CG228" s="410"/>
      <c r="CH228" s="410"/>
      <c r="CI228" s="410"/>
      <c r="CJ228" s="410"/>
      <c r="CK228" s="410"/>
      <c r="CL228" s="410"/>
      <c r="CM228" s="410"/>
      <c r="CN228" s="410"/>
      <c r="CO228" s="410"/>
      <c r="CP228" s="410"/>
      <c r="CQ228" s="410"/>
      <c r="CR228" s="410"/>
      <c r="CS228" s="410"/>
      <c r="CT228" s="410"/>
      <c r="CU228" s="410"/>
      <c r="CV228" s="410"/>
      <c r="CW228" s="410"/>
      <c r="CX228" s="410"/>
      <c r="CY228" s="410"/>
      <c r="CZ228" s="410"/>
      <c r="DA228" s="410"/>
      <c r="DB228" s="410"/>
      <c r="DC228" s="410"/>
      <c r="DD228" s="410"/>
      <c r="DE228" s="410"/>
      <c r="DF228" s="410"/>
      <c r="DG228" s="410"/>
      <c r="DH228" s="410"/>
      <c r="DI228" s="410"/>
      <c r="DJ228" s="410"/>
      <c r="DK228" s="410"/>
      <c r="DL228" s="410"/>
      <c r="DM228" s="410"/>
      <c r="DN228" s="410"/>
      <c r="DO228" s="410"/>
      <c r="DP228" s="410"/>
      <c r="DQ228" s="410"/>
      <c r="DR228" s="410"/>
      <c r="DS228" s="410"/>
      <c r="DT228" s="410"/>
      <c r="DU228" s="410"/>
      <c r="DV228" s="410"/>
      <c r="DW228" s="410"/>
      <c r="DX228" s="410"/>
      <c r="DY228" s="410"/>
      <c r="DZ228" s="410"/>
      <c r="EA228" s="410"/>
      <c r="EB228" s="410"/>
      <c r="EC228" s="410"/>
      <c r="ED228" s="410"/>
      <c r="EE228" s="410"/>
      <c r="EF228" s="410"/>
      <c r="EG228" s="410"/>
      <c r="EH228" s="410"/>
      <c r="EI228" s="410"/>
      <c r="EJ228" s="410"/>
      <c r="EK228" s="410"/>
      <c r="EL228" s="410"/>
      <c r="EM228" s="410"/>
      <c r="EN228" s="410"/>
      <c r="EO228" s="410"/>
      <c r="EP228" s="410"/>
      <c r="EQ228" s="410"/>
      <c r="ER228" s="410"/>
      <c r="ES228" s="410"/>
      <c r="ET228" s="410"/>
      <c r="EU228" s="410"/>
      <c r="EV228" s="410"/>
      <c r="EW228" s="410"/>
      <c r="EX228" s="410"/>
      <c r="EY228" s="410"/>
      <c r="EZ228" s="410"/>
      <c r="FA228" s="410"/>
      <c r="FB228" s="410"/>
      <c r="FC228" s="410"/>
      <c r="FD228" s="410"/>
      <c r="FE228" s="410"/>
      <c r="FF228" s="410"/>
      <c r="FG228" s="410"/>
      <c r="FH228" s="410"/>
      <c r="FI228" s="410"/>
      <c r="FJ228" s="410"/>
      <c r="FK228" s="410"/>
      <c r="FL228" s="410"/>
      <c r="FM228" s="410"/>
      <c r="FN228" s="410"/>
      <c r="FO228" s="410"/>
      <c r="FP228" s="410"/>
      <c r="FQ228" s="410"/>
      <c r="FR228" s="410"/>
      <c r="FS228" s="410"/>
      <c r="FT228" s="410"/>
      <c r="FU228" s="410"/>
      <c r="FV228" s="410"/>
      <c r="FW228" s="410"/>
      <c r="FX228" s="410"/>
      <c r="FY228" s="410"/>
      <c r="FZ228" s="410"/>
      <c r="GA228" s="410"/>
      <c r="GB228" s="410"/>
      <c r="GC228" s="410"/>
      <c r="GD228" s="410"/>
      <c r="GE228" s="410"/>
      <c r="GF228" s="410"/>
      <c r="GG228" s="410"/>
      <c r="GH228" s="410"/>
      <c r="GI228" s="410"/>
      <c r="GJ228" s="410"/>
      <c r="GK228" s="410"/>
      <c r="GL228" s="410"/>
      <c r="GM228" s="410"/>
      <c r="GN228" s="410"/>
      <c r="GO228" s="410"/>
      <c r="GP228" s="410"/>
      <c r="GQ228" s="410"/>
      <c r="GR228" s="410"/>
      <c r="GS228" s="410"/>
      <c r="GT228" s="410"/>
      <c r="GU228" s="410"/>
      <c r="GV228" s="410"/>
      <c r="GW228" s="410"/>
      <c r="GX228" s="410"/>
      <c r="GY228" s="410"/>
      <c r="GZ228" s="410"/>
      <c r="HA228" s="410"/>
      <c r="HB228" s="410"/>
      <c r="HC228" s="410"/>
      <c r="HD228" s="410"/>
      <c r="HE228" s="410"/>
      <c r="HF228" s="410"/>
      <c r="HG228" s="410"/>
      <c r="HH228" s="410"/>
      <c r="HI228" s="410"/>
      <c r="HJ228" s="410"/>
      <c r="HK228" s="410"/>
      <c r="HL228" s="410"/>
      <c r="HM228" s="410"/>
      <c r="HN228" s="410"/>
      <c r="HO228" s="410"/>
      <c r="HP228" s="410"/>
      <c r="HQ228" s="410"/>
      <c r="HR228" s="410"/>
      <c r="HS228" s="410"/>
      <c r="HT228" s="410"/>
      <c r="HU228" s="410"/>
      <c r="HV228" s="410"/>
      <c r="HW228" s="410"/>
      <c r="HX228" s="410"/>
      <c r="HY228" s="410"/>
      <c r="HZ228" s="410"/>
      <c r="IA228" s="410"/>
      <c r="IB228" s="410"/>
      <c r="IC228" s="410"/>
      <c r="ID228" s="410"/>
      <c r="IE228" s="410"/>
      <c r="IF228" s="410"/>
      <c r="IG228" s="410"/>
      <c r="IH228" s="410"/>
      <c r="II228" s="410"/>
      <c r="IJ228" s="410"/>
      <c r="IK228" s="410"/>
      <c r="IL228" s="410"/>
      <c r="IM228" s="410"/>
      <c r="IN228" s="410"/>
      <c r="IO228" s="410"/>
      <c r="IP228" s="410"/>
      <c r="IQ228" s="410"/>
      <c r="IR228" s="410"/>
      <c r="IS228" s="410"/>
      <c r="IT228" s="410"/>
      <c r="IU228" s="410"/>
      <c r="IV228" s="410"/>
    </row>
    <row r="229" spans="1:256" s="2" customFormat="1" ht="12.75" hidden="1" customHeight="1" outlineLevel="2">
      <c r="A229" s="14"/>
      <c r="B229" s="14"/>
      <c r="C229" s="27"/>
      <c r="D229" s="413"/>
      <c r="E229" s="261">
        <v>9</v>
      </c>
      <c r="F229" s="372"/>
      <c r="G229" s="269"/>
      <c r="H229" s="271"/>
      <c r="I229" s="271"/>
      <c r="J229" s="271"/>
      <c r="K229" s="271"/>
      <c r="L229" s="271"/>
      <c r="M229" s="271"/>
      <c r="N229" s="271"/>
      <c r="O229" s="270"/>
      <c r="P229" s="155">
        <f>IF(A12stdlife="n/a","n/a",IF(P$3&gt;(A12stdlife+$E229),(Input!$O$222*(1+rvanilla)^0.5)-SUM($O229:O229),(Input!$O$222*(1+rvanilla)^0.5)/A12stdlife))</f>
        <v>0</v>
      </c>
      <c r="Q229" s="155">
        <f>IF(A12stdlife="n/a","n/a",IF(Q$3&gt;(A12stdlife+$E229),(Input!$O$222*(1+rvanilla)^0.5)-SUM($O229:P229),(Input!$O$222*(1+rvanilla)^0.5)/A12stdlife))</f>
        <v>0</v>
      </c>
      <c r="R229" s="155">
        <f>IF(A12stdlife="n/a","n/a",IF(R$3&gt;(A12stdlife+$E229),(Input!$O$222*(1+rvanilla)^0.5)-SUM($O229:Q229),(Input!$O$222*(1+rvanilla)^0.5)/A12stdlife))</f>
        <v>0</v>
      </c>
      <c r="S229" s="155">
        <f>IF(A12stdlife="n/a","n/a",IF(S$3&gt;(A12stdlife+$E229),(Input!$O$222*(1+rvanilla)^0.5)-SUM($O229:R229),(Input!$O$222*(1+rvanilla)^0.5)/A12stdlife))</f>
        <v>0</v>
      </c>
      <c r="T229" s="155">
        <f>IF(A12stdlife="n/a","n/a",IF(T$3&gt;(A12stdlife+$E229),(Input!$O$222*(1+rvanilla)^0.5)-SUM($O229:S229),(Input!$O$222*(1+rvanilla)^0.5)/A12stdlife))</f>
        <v>0</v>
      </c>
      <c r="U229" s="155">
        <f>IF(A12stdlife="n/a","n/a",IF(U$3&gt;(A12stdlife+$E229),(Input!$O$222*(1+rvanilla)^0.5)-SUM($O229:T229),(Input!$O$222*(1+rvanilla)^0.5)/A12stdlife))</f>
        <v>0</v>
      </c>
      <c r="V229" s="155">
        <f>IF(A12stdlife="n/a","n/a",IF(V$3&gt;(A12stdlife+$E229),(Input!$O$222*(1+rvanilla)^0.5)-SUM($O229:U229),(Input!$O$222*(1+rvanilla)^0.5)/A12stdlife))</f>
        <v>0</v>
      </c>
      <c r="W229" s="155">
        <f>IF(A12stdlife="n/a","n/a",IF(W$3&gt;(A12stdlife+$E229),(Input!$O$222*(1+rvanilla)^0.5)-SUM($O229:V229),(Input!$O$222*(1+rvanilla)^0.5)/A12stdlife))</f>
        <v>0</v>
      </c>
      <c r="X229" s="155">
        <f>IF(A12stdlife="n/a","n/a",IF(X$3&gt;(A12stdlife+$E229),(Input!$O$222*(1+rvanilla)^0.5)-SUM($O229:W229),(Input!$O$222*(1+rvanilla)^0.5)/A12stdlife))</f>
        <v>0</v>
      </c>
      <c r="Y229" s="155">
        <f>IF(A12stdlife="n/a","n/a",IF(Y$3&gt;(A12stdlife+$E229),(Input!$O$222*(1+rvanilla)^0.5)-SUM($O229:X229),(Input!$O$222*(1+rvanilla)^0.5)/A12stdlife))</f>
        <v>0</v>
      </c>
      <c r="Z229" s="155">
        <f>IF(A12stdlife="n/a","n/a",IF(Z$3&gt;(A12stdlife+$E229),(Input!$O$222*(1+rvanilla)^0.5)-SUM($O229:Y229),(Input!$O$222*(1+rvanilla)^0.5)/A12stdlife))</f>
        <v>0</v>
      </c>
      <c r="AA229" s="155">
        <f>IF(A12stdlife="n/a","n/a",IF(AA$3&gt;(A12stdlife+$E229),(Input!$O$222*(1+rvanilla)^0.5)-SUM($O229:Z229),(Input!$O$222*(1+rvanilla)^0.5)/A12stdlife))</f>
        <v>0</v>
      </c>
      <c r="AB229" s="155">
        <f>IF(A12stdlife="n/a","n/a",IF(AB$3&gt;(A12stdlife+$E229),(Input!$O$222*(1+rvanilla)^0.5)-SUM($O229:AA229),(Input!$O$222*(1+rvanilla)^0.5)/A12stdlife))</f>
        <v>0</v>
      </c>
      <c r="AC229" s="155">
        <f>IF(A12stdlife="n/a","n/a",IF(AC$3&gt;(A12stdlife+$E229),(Input!$O$222*(1+rvanilla)^0.5)-SUM($O229:AB229),(Input!$O$222*(1+rvanilla)^0.5)/A12stdlife))</f>
        <v>0</v>
      </c>
      <c r="AD229" s="155">
        <f>IF(A12stdlife="n/a","n/a",IF(AD$3&gt;(A12stdlife+$E229),(Input!$O$222*(1+rvanilla)^0.5)-SUM($O229:AC229),(Input!$O$222*(1+rvanilla)^0.5)/A12stdlife))</f>
        <v>0</v>
      </c>
      <c r="AE229" s="155">
        <f>IF(A12stdlife="n/a","n/a",IF(AE$3&gt;(A12stdlife+$E229),(Input!$O$222*(1+rvanilla)^0.5)-SUM($O229:AD229),(Input!$O$222*(1+rvanilla)^0.5)/A12stdlife))</f>
        <v>0</v>
      </c>
      <c r="AF229" s="155">
        <f>IF(A12stdlife="n/a","n/a",IF(AF$3&gt;(A12stdlife+$E229),(Input!$O$222*(1+rvanilla)^0.5)-SUM($O229:AE229),(Input!$O$222*(1+rvanilla)^0.5)/A12stdlife))</f>
        <v>0</v>
      </c>
      <c r="AG229" s="155">
        <f>IF(A12stdlife="n/a","n/a",IF(AG$3&gt;(A12stdlife+$E229),(Input!$O$222*(1+rvanilla)^0.5)-SUM($O229:AF229),(Input!$O$222*(1+rvanilla)^0.5)/A12stdlife))</f>
        <v>0</v>
      </c>
      <c r="AH229" s="155">
        <f>IF(A12stdlife="n/a","n/a",IF(AH$3&gt;(A12stdlife+$E229),(Input!$O$222*(1+rvanilla)^0.5)-SUM($O229:AG229),(Input!$O$222*(1+rvanilla)^0.5)/A12stdlife))</f>
        <v>0</v>
      </c>
      <c r="AI229" s="155">
        <f>IF(A12stdlife="n/a","n/a",IF(AI$3&gt;(A12stdlife+$E229),(Input!$O$222*(1+rvanilla)^0.5)-SUM($O229:AH229),(Input!$O$222*(1+rvanilla)^0.5)/A12stdlife))</f>
        <v>0</v>
      </c>
      <c r="AJ229" s="155">
        <f>IF(A12stdlife="n/a","n/a",IF(AJ$3&gt;(A12stdlife+$E229),(Input!$O$222*(1+rvanilla)^0.5)-SUM($O229:AI229),(Input!$O$222*(1+rvanilla)^0.5)/A12stdlife))</f>
        <v>0</v>
      </c>
      <c r="AK229" s="155">
        <f>IF(A12stdlife="n/a","n/a",IF(AK$3&gt;(A12stdlife+$E229),(Input!$O$222*(1+rvanilla)^0.5)-SUM($O229:AJ229),(Input!$O$222*(1+rvanilla)^0.5)/A12stdlife))</f>
        <v>0</v>
      </c>
      <c r="AL229" s="155">
        <f>IF(A12stdlife="n/a","n/a",IF(AL$3&gt;(A12stdlife+$E229),(Input!$O$222*(1+rvanilla)^0.5)-SUM($O229:AK229),(Input!$O$222*(1+rvanilla)^0.5)/A12stdlife))</f>
        <v>0</v>
      </c>
      <c r="AM229" s="155">
        <f>IF(A12stdlife="n/a","n/a",IF(AM$3&gt;(A12stdlife+$E229),(Input!$O$222*(1+rvanilla)^0.5)-SUM($O229:AL229),(Input!$O$222*(1+rvanilla)^0.5)/A12stdlife))</f>
        <v>0</v>
      </c>
      <c r="AN229" s="155">
        <f>IF(A12stdlife="n/a","n/a",IF(AN$3&gt;(A12stdlife+$E229),(Input!$O$222*(1+rvanilla)^0.5)-SUM($O229:AM229),(Input!$O$222*(1+rvanilla)^0.5)/A12stdlife))</f>
        <v>0</v>
      </c>
      <c r="AO229" s="155">
        <f>IF(A12stdlife="n/a","n/a",IF(AO$3&gt;(A12stdlife+$E229),(Input!$O$222*(1+rvanilla)^0.5)-SUM($O229:AN229),(Input!$O$222*(1+rvanilla)^0.5)/A12stdlife))</f>
        <v>0</v>
      </c>
      <c r="AP229" s="155">
        <f>IF(A12stdlife="n/a","n/a",IF(AP$3&gt;(A12stdlife+$E229),(Input!$O$222*(1+rvanilla)^0.5)-SUM($O229:AO229),(Input!$O$222*(1+rvanilla)^0.5)/A12stdlife))</f>
        <v>0</v>
      </c>
      <c r="AQ229" s="155">
        <f>IF(A12stdlife="n/a","n/a",IF(AQ$3&gt;(A12stdlife+$E229),(Input!$O$222*(1+rvanilla)^0.5)-SUM($O229:AP229),(Input!$O$222*(1+rvanilla)^0.5)/A12stdlife))</f>
        <v>0</v>
      </c>
      <c r="AR229" s="155">
        <f>IF(A12stdlife="n/a","n/a",IF(AR$3&gt;(A12stdlife+$E229),(Input!$O$222*(1+rvanilla)^0.5)-SUM($O229:AQ229),(Input!$O$222*(1+rvanilla)^0.5)/A12stdlife))</f>
        <v>0</v>
      </c>
      <c r="AS229" s="155">
        <f>IF(A12stdlife="n/a","n/a",IF(AS$3&gt;(A12stdlife+$E229),(Input!$O$222*(1+rvanilla)^0.5)-SUM($O229:AR229),(Input!$O$222*(1+rvanilla)^0.5)/A12stdlife))</f>
        <v>0</v>
      </c>
      <c r="AT229" s="155">
        <f>IF(A12stdlife="n/a","n/a",IF(AT$3&gt;(A12stdlife+$E229),(Input!$O$222*(1+rvanilla)^0.5)-SUM($O229:AS229),(Input!$O$222*(1+rvanilla)^0.5)/A12stdlife))</f>
        <v>0</v>
      </c>
      <c r="AU229" s="155">
        <f>IF(A12stdlife="n/a","n/a",IF(AU$3&gt;(A12stdlife+$E229),(Input!$O$222*(1+rvanilla)^0.5)-SUM($O229:AT229),(Input!$O$222*(1+rvanilla)^0.5)/A12stdlife))</f>
        <v>0</v>
      </c>
      <c r="AV229" s="155">
        <f>IF(A12stdlife="n/a","n/a",IF(AV$3&gt;(A12stdlife+$E229),(Input!$O$222*(1+rvanilla)^0.5)-SUM($O229:AU229),(Input!$O$222*(1+rvanilla)^0.5)/A12stdlife))</f>
        <v>0</v>
      </c>
      <c r="AW229" s="155">
        <f>IF(A12stdlife="n/a","n/a",IF(AW$3&gt;(A12stdlife+$E229),(Input!$O$222*(1+rvanilla)^0.5)-SUM($O229:AV229),(Input!$O$222*(1+rvanilla)^0.5)/A12stdlife))</f>
        <v>0</v>
      </c>
      <c r="AX229" s="155">
        <f>IF(A12stdlife="n/a","n/a",IF(AX$3&gt;(A12stdlife+$E229),(Input!$O$222*(1+rvanilla)^0.5)-SUM($O229:AW229),(Input!$O$222*(1+rvanilla)^0.5)/A12stdlife))</f>
        <v>0</v>
      </c>
      <c r="AY229" s="155">
        <f>IF(A12stdlife="n/a","n/a",IF(AY$3&gt;(A12stdlife+$E229),(Input!$O$222*(1+rvanilla)^0.5)-SUM($O229:AX229),(Input!$O$222*(1+rvanilla)^0.5)/A12stdlife))</f>
        <v>0</v>
      </c>
      <c r="AZ229" s="155">
        <f>IF(A12stdlife="n/a","n/a",IF(AZ$3&gt;(A12stdlife+$E229),(Input!$O$222*(1+rvanilla)^0.5)-SUM($O229:AY229),(Input!$O$222*(1+rvanilla)^0.5)/A12stdlife))</f>
        <v>0</v>
      </c>
      <c r="BA229" s="155">
        <f>IF(A12stdlife="n/a","n/a",IF(BA$3&gt;(A12stdlife+$E229),(Input!$O$222*(1+rvanilla)^0.5)-SUM($O229:AZ229),(Input!$O$222*(1+rvanilla)^0.5)/A12stdlife))</f>
        <v>0</v>
      </c>
      <c r="BB229" s="155">
        <f>IF(A12stdlife="n/a","n/a",IF(BB$3&gt;(A12stdlife+$E229),(Input!$O$222*(1+rvanilla)^0.5)-SUM($O229:BA229),(Input!$O$222*(1+rvanilla)^0.5)/A12stdlife))</f>
        <v>0</v>
      </c>
      <c r="BC229" s="155">
        <f>IF(A12stdlife="n/a","n/a",IF(BC$3&gt;(A12stdlife+$E229),(Input!$O$222*(1+rvanilla)^0.5)-SUM($O229:BB229),(Input!$O$222*(1+rvanilla)^0.5)/A12stdlife))</f>
        <v>0</v>
      </c>
      <c r="BD229" s="155">
        <f>IF(A12stdlife="n/a","n/a",IF(BD$3&gt;(A12stdlife+$E229),(Input!$O$222*(1+rvanilla)^0.5)-SUM($O229:BC229),(Input!$O$222*(1+rvanilla)^0.5)/A12stdlife))</f>
        <v>0</v>
      </c>
      <c r="BE229" s="155">
        <f>IF(A12stdlife="n/a","n/a",IF(BE$3&gt;(A12stdlife+$E229),(Input!$O$222*(1+rvanilla)^0.5)-SUM($O229:BD229),(Input!$O$222*(1+rvanilla)^0.5)/A12stdlife))</f>
        <v>0</v>
      </c>
      <c r="BF229" s="155">
        <f>IF(A12stdlife="n/a","n/a",IF(BF$3&gt;(A12stdlife+$E229),(Input!$O$222*(1+rvanilla)^0.5)-SUM($O229:BE229),(Input!$O$222*(1+rvanilla)^0.5)/A12stdlife))</f>
        <v>0</v>
      </c>
      <c r="BG229" s="155">
        <f>IF(A12stdlife="n/a","n/a",IF(BG$3&gt;(A12stdlife+$E229),(Input!$O$222*(1+rvanilla)^0.5)-SUM($O229:BF229),(Input!$O$222*(1+rvanilla)^0.5)/A12stdlife))</f>
        <v>0</v>
      </c>
      <c r="BH229" s="155">
        <f>IF(A12stdlife="n/a","n/a",IF(BH$3&gt;(A12stdlife+$E229),(Input!$O$222*(1+rvanilla)^0.5)-SUM($O229:BG229),(Input!$O$222*(1+rvanilla)^0.5)/A12stdlife))</f>
        <v>0</v>
      </c>
      <c r="BI229" s="155">
        <f>IF(A12stdlife="n/a","n/a",IF(BI$3&gt;(A12stdlife+$E229),(Input!$O$222*(1+rvanilla)^0.5)-SUM($O229:BH229),(Input!$O$222*(1+rvanilla)^0.5)/A12stdlife))</f>
        <v>0</v>
      </c>
      <c r="BJ229" s="14"/>
      <c r="BK229" s="14"/>
      <c r="BL229" s="14"/>
      <c r="BM229" s="14"/>
      <c r="BN229" s="14"/>
      <c r="BO229" s="14"/>
      <c r="BP229" s="14"/>
      <c r="BQ229" s="14"/>
      <c r="BR229" s="14"/>
      <c r="BS229" s="14"/>
      <c r="BT229" s="14"/>
      <c r="BU229" s="14"/>
      <c r="BV229" s="14"/>
      <c r="BW229" s="14"/>
      <c r="BX229" s="14"/>
      <c r="BY229" s="14"/>
      <c r="BZ229" s="14"/>
      <c r="CA229" s="410"/>
      <c r="CB229" s="410"/>
      <c r="CC229" s="410"/>
      <c r="CD229" s="410"/>
      <c r="CE229" s="410"/>
      <c r="CF229" s="410"/>
      <c r="CG229" s="410"/>
      <c r="CH229" s="410"/>
      <c r="CI229" s="410"/>
      <c r="CJ229" s="410"/>
      <c r="CK229" s="410"/>
      <c r="CL229" s="410"/>
      <c r="CM229" s="410"/>
      <c r="CN229" s="410"/>
      <c r="CO229" s="410"/>
      <c r="CP229" s="410"/>
      <c r="CQ229" s="410"/>
      <c r="CR229" s="410"/>
      <c r="CS229" s="410"/>
      <c r="CT229" s="410"/>
      <c r="CU229" s="410"/>
      <c r="CV229" s="410"/>
      <c r="CW229" s="410"/>
      <c r="CX229" s="410"/>
      <c r="CY229" s="410"/>
      <c r="CZ229" s="410"/>
      <c r="DA229" s="410"/>
      <c r="DB229" s="410"/>
      <c r="DC229" s="410"/>
      <c r="DD229" s="410"/>
      <c r="DE229" s="410"/>
      <c r="DF229" s="410"/>
      <c r="DG229" s="410"/>
      <c r="DH229" s="410"/>
      <c r="DI229" s="410"/>
      <c r="DJ229" s="410"/>
      <c r="DK229" s="410"/>
      <c r="DL229" s="410"/>
      <c r="DM229" s="410"/>
      <c r="DN229" s="410"/>
      <c r="DO229" s="410"/>
      <c r="DP229" s="410"/>
      <c r="DQ229" s="410"/>
      <c r="DR229" s="410"/>
      <c r="DS229" s="410"/>
      <c r="DT229" s="410"/>
      <c r="DU229" s="410"/>
      <c r="DV229" s="410"/>
      <c r="DW229" s="410"/>
      <c r="DX229" s="410"/>
      <c r="DY229" s="410"/>
      <c r="DZ229" s="410"/>
      <c r="EA229" s="410"/>
      <c r="EB229" s="410"/>
      <c r="EC229" s="410"/>
      <c r="ED229" s="410"/>
      <c r="EE229" s="410"/>
      <c r="EF229" s="410"/>
      <c r="EG229" s="410"/>
      <c r="EH229" s="410"/>
      <c r="EI229" s="410"/>
      <c r="EJ229" s="410"/>
      <c r="EK229" s="410"/>
      <c r="EL229" s="410"/>
      <c r="EM229" s="410"/>
      <c r="EN229" s="410"/>
      <c r="EO229" s="410"/>
      <c r="EP229" s="410"/>
      <c r="EQ229" s="410"/>
      <c r="ER229" s="410"/>
      <c r="ES229" s="410"/>
      <c r="ET229" s="410"/>
      <c r="EU229" s="410"/>
      <c r="EV229" s="410"/>
      <c r="EW229" s="410"/>
      <c r="EX229" s="410"/>
      <c r="EY229" s="410"/>
      <c r="EZ229" s="410"/>
      <c r="FA229" s="410"/>
      <c r="FB229" s="410"/>
      <c r="FC229" s="410"/>
      <c r="FD229" s="410"/>
      <c r="FE229" s="410"/>
      <c r="FF229" s="410"/>
      <c r="FG229" s="410"/>
      <c r="FH229" s="410"/>
      <c r="FI229" s="410"/>
      <c r="FJ229" s="410"/>
      <c r="FK229" s="410"/>
      <c r="FL229" s="410"/>
      <c r="FM229" s="410"/>
      <c r="FN229" s="410"/>
      <c r="FO229" s="410"/>
      <c r="FP229" s="410"/>
      <c r="FQ229" s="410"/>
      <c r="FR229" s="410"/>
      <c r="FS229" s="410"/>
      <c r="FT229" s="410"/>
      <c r="FU229" s="410"/>
      <c r="FV229" s="410"/>
      <c r="FW229" s="410"/>
      <c r="FX229" s="410"/>
      <c r="FY229" s="410"/>
      <c r="FZ229" s="410"/>
      <c r="GA229" s="410"/>
      <c r="GB229" s="410"/>
      <c r="GC229" s="410"/>
      <c r="GD229" s="410"/>
      <c r="GE229" s="410"/>
      <c r="GF229" s="410"/>
      <c r="GG229" s="410"/>
      <c r="GH229" s="410"/>
      <c r="GI229" s="410"/>
      <c r="GJ229" s="410"/>
      <c r="GK229" s="410"/>
      <c r="GL229" s="410"/>
      <c r="GM229" s="410"/>
      <c r="GN229" s="410"/>
      <c r="GO229" s="410"/>
      <c r="GP229" s="410"/>
      <c r="GQ229" s="410"/>
      <c r="GR229" s="410"/>
      <c r="GS229" s="410"/>
      <c r="GT229" s="410"/>
      <c r="GU229" s="410"/>
      <c r="GV229" s="410"/>
      <c r="GW229" s="410"/>
      <c r="GX229" s="410"/>
      <c r="GY229" s="410"/>
      <c r="GZ229" s="410"/>
      <c r="HA229" s="410"/>
      <c r="HB229" s="410"/>
      <c r="HC229" s="410"/>
      <c r="HD229" s="410"/>
      <c r="HE229" s="410"/>
      <c r="HF229" s="410"/>
      <c r="HG229" s="410"/>
      <c r="HH229" s="410"/>
      <c r="HI229" s="410"/>
      <c r="HJ229" s="410"/>
      <c r="HK229" s="410"/>
      <c r="HL229" s="410"/>
      <c r="HM229" s="410"/>
      <c r="HN229" s="410"/>
      <c r="HO229" s="410"/>
      <c r="HP229" s="410"/>
      <c r="HQ229" s="410"/>
      <c r="HR229" s="410"/>
      <c r="HS229" s="410"/>
      <c r="HT229" s="410"/>
      <c r="HU229" s="410"/>
      <c r="HV229" s="410"/>
      <c r="HW229" s="410"/>
      <c r="HX229" s="410"/>
      <c r="HY229" s="410"/>
      <c r="HZ229" s="410"/>
      <c r="IA229" s="410"/>
      <c r="IB229" s="410"/>
      <c r="IC229" s="410"/>
      <c r="ID229" s="410"/>
      <c r="IE229" s="410"/>
      <c r="IF229" s="410"/>
      <c r="IG229" s="410"/>
      <c r="IH229" s="410"/>
      <c r="II229" s="410"/>
      <c r="IJ229" s="410"/>
      <c r="IK229" s="410"/>
      <c r="IL229" s="410"/>
      <c r="IM229" s="410"/>
      <c r="IN229" s="410"/>
      <c r="IO229" s="410"/>
      <c r="IP229" s="410"/>
      <c r="IQ229" s="410"/>
      <c r="IR229" s="410"/>
      <c r="IS229" s="410"/>
      <c r="IT229" s="410"/>
      <c r="IU229" s="410"/>
      <c r="IV229" s="410"/>
    </row>
    <row r="230" spans="1:256" s="2" customFormat="1" ht="12.75" hidden="1" customHeight="1" outlineLevel="2">
      <c r="A230" s="14"/>
      <c r="B230" s="14"/>
      <c r="C230" s="27"/>
      <c r="D230" s="413"/>
      <c r="E230" s="262">
        <v>10</v>
      </c>
      <c r="F230" s="372"/>
      <c r="G230" s="269"/>
      <c r="H230" s="271"/>
      <c r="I230" s="271"/>
      <c r="J230" s="271"/>
      <c r="K230" s="271"/>
      <c r="L230" s="271"/>
      <c r="M230" s="271"/>
      <c r="N230" s="271"/>
      <c r="O230" s="271"/>
      <c r="P230" s="270"/>
      <c r="Q230" s="155">
        <f>IF(A12stdlife="n/a","n/a",IF(Q$3&gt;(A12stdlife+$E230),(Input!$P$222*(1+rvanilla)^0.5)-SUM($P230:P230),(Input!$P$222*(1+rvanilla)^0.5)/A12stdlife))</f>
        <v>0</v>
      </c>
      <c r="R230" s="155">
        <f>IF(A12stdlife="n/a","n/a",IF(R$3&gt;(A12stdlife+$E230),(Input!$P$222*(1+rvanilla)^0.5)-SUM($P230:Q230),(Input!$P$222*(1+rvanilla)^0.5)/A12stdlife))</f>
        <v>0</v>
      </c>
      <c r="S230" s="155">
        <f>IF(A12stdlife="n/a","n/a",IF(S$3&gt;(A12stdlife+$E230),(Input!$P$222*(1+rvanilla)^0.5)-SUM($P230:R230),(Input!$P$222*(1+rvanilla)^0.5)/A12stdlife))</f>
        <v>0</v>
      </c>
      <c r="T230" s="155">
        <f>IF(A12stdlife="n/a","n/a",IF(T$3&gt;(A12stdlife+$E230),(Input!$P$222*(1+rvanilla)^0.5)-SUM($P230:S230),(Input!$P$222*(1+rvanilla)^0.5)/A12stdlife))</f>
        <v>0</v>
      </c>
      <c r="U230" s="155">
        <f>IF(A12stdlife="n/a","n/a",IF(U$3&gt;(A12stdlife+$E230),(Input!$P$222*(1+rvanilla)^0.5)-SUM($P230:T230),(Input!$P$222*(1+rvanilla)^0.5)/A12stdlife))</f>
        <v>0</v>
      </c>
      <c r="V230" s="155">
        <f>IF(A12stdlife="n/a","n/a",IF(V$3&gt;(A12stdlife+$E230),(Input!$P$222*(1+rvanilla)^0.5)-SUM($P230:U230),(Input!$P$222*(1+rvanilla)^0.5)/A12stdlife))</f>
        <v>0</v>
      </c>
      <c r="W230" s="155">
        <f>IF(A12stdlife="n/a","n/a",IF(W$3&gt;(A12stdlife+$E230),(Input!$P$222*(1+rvanilla)^0.5)-SUM($P230:V230),(Input!$P$222*(1+rvanilla)^0.5)/A12stdlife))</f>
        <v>0</v>
      </c>
      <c r="X230" s="155">
        <f>IF(A12stdlife="n/a","n/a",IF(X$3&gt;(A12stdlife+$E230),(Input!$P$222*(1+rvanilla)^0.5)-SUM($P230:W230),(Input!$P$222*(1+rvanilla)^0.5)/A12stdlife))</f>
        <v>0</v>
      </c>
      <c r="Y230" s="155">
        <f>IF(A12stdlife="n/a","n/a",IF(Y$3&gt;(A12stdlife+$E230),(Input!$P$222*(1+rvanilla)^0.5)-SUM($P230:X230),(Input!$P$222*(1+rvanilla)^0.5)/A12stdlife))</f>
        <v>0</v>
      </c>
      <c r="Z230" s="155">
        <f>IF(A12stdlife="n/a","n/a",IF(Z$3&gt;(A12stdlife+$E230),(Input!$P$222*(1+rvanilla)^0.5)-SUM($P230:Y230),(Input!$P$222*(1+rvanilla)^0.5)/A12stdlife))</f>
        <v>0</v>
      </c>
      <c r="AA230" s="155">
        <f>IF(A12stdlife="n/a","n/a",IF(AA$3&gt;(A12stdlife+$E230),(Input!$P$222*(1+rvanilla)^0.5)-SUM($P230:Z230),(Input!$P$222*(1+rvanilla)^0.5)/A12stdlife))</f>
        <v>0</v>
      </c>
      <c r="AB230" s="155">
        <f>IF(A12stdlife="n/a","n/a",IF(AB$3&gt;(A12stdlife+$E230),(Input!$P$222*(1+rvanilla)^0.5)-SUM($P230:AA230),(Input!$P$222*(1+rvanilla)^0.5)/A12stdlife))</f>
        <v>0</v>
      </c>
      <c r="AC230" s="155">
        <f>IF(A12stdlife="n/a","n/a",IF(AC$3&gt;(A12stdlife+$E230),(Input!$P$222*(1+rvanilla)^0.5)-SUM($P230:AB230),(Input!$P$222*(1+rvanilla)^0.5)/A12stdlife))</f>
        <v>0</v>
      </c>
      <c r="AD230" s="155">
        <f>IF(A12stdlife="n/a","n/a",IF(AD$3&gt;(A12stdlife+$E230),(Input!$P$222*(1+rvanilla)^0.5)-SUM($P230:AC230),(Input!$P$222*(1+rvanilla)^0.5)/A12stdlife))</f>
        <v>0</v>
      </c>
      <c r="AE230" s="155">
        <f>IF(A12stdlife="n/a","n/a",IF(AE$3&gt;(A12stdlife+$E230),(Input!$P$222*(1+rvanilla)^0.5)-SUM($P230:AD230),(Input!$P$222*(1+rvanilla)^0.5)/A12stdlife))</f>
        <v>0</v>
      </c>
      <c r="AF230" s="155">
        <f>IF(A12stdlife="n/a","n/a",IF(AF$3&gt;(A12stdlife+$E230),(Input!$P$222*(1+rvanilla)^0.5)-SUM($P230:AE230),(Input!$P$222*(1+rvanilla)^0.5)/A12stdlife))</f>
        <v>0</v>
      </c>
      <c r="AG230" s="155">
        <f>IF(A12stdlife="n/a","n/a",IF(AG$3&gt;(A12stdlife+$E230),(Input!$P$222*(1+rvanilla)^0.5)-SUM($P230:AF230),(Input!$P$222*(1+rvanilla)^0.5)/A12stdlife))</f>
        <v>0</v>
      </c>
      <c r="AH230" s="155">
        <f>IF(A12stdlife="n/a","n/a",IF(AH$3&gt;(A12stdlife+$E230),(Input!$P$222*(1+rvanilla)^0.5)-SUM($P230:AG230),(Input!$P$222*(1+rvanilla)^0.5)/A12stdlife))</f>
        <v>0</v>
      </c>
      <c r="AI230" s="155">
        <f>IF(A12stdlife="n/a","n/a",IF(AI$3&gt;(A12stdlife+$E230),(Input!$P$222*(1+rvanilla)^0.5)-SUM($P230:AH230),(Input!$P$222*(1+rvanilla)^0.5)/A12stdlife))</f>
        <v>0</v>
      </c>
      <c r="AJ230" s="155">
        <f>IF(A12stdlife="n/a","n/a",IF(AJ$3&gt;(A12stdlife+$E230),(Input!$P$222*(1+rvanilla)^0.5)-SUM($P230:AI230),(Input!$P$222*(1+rvanilla)^0.5)/A12stdlife))</f>
        <v>0</v>
      </c>
      <c r="AK230" s="155">
        <f>IF(A12stdlife="n/a","n/a",IF(AK$3&gt;(A12stdlife+$E230),(Input!$P$222*(1+rvanilla)^0.5)-SUM($P230:AJ230),(Input!$P$222*(1+rvanilla)^0.5)/A12stdlife))</f>
        <v>0</v>
      </c>
      <c r="AL230" s="155">
        <f>IF(A12stdlife="n/a","n/a",IF(AL$3&gt;(A12stdlife+$E230),(Input!$P$222*(1+rvanilla)^0.5)-SUM($P230:AK230),(Input!$P$222*(1+rvanilla)^0.5)/A12stdlife))</f>
        <v>0</v>
      </c>
      <c r="AM230" s="155">
        <f>IF(A12stdlife="n/a","n/a",IF(AM$3&gt;(A12stdlife+$E230),(Input!$P$222*(1+rvanilla)^0.5)-SUM($P230:AL230),(Input!$P$222*(1+rvanilla)^0.5)/A12stdlife))</f>
        <v>0</v>
      </c>
      <c r="AN230" s="155">
        <f>IF(A12stdlife="n/a","n/a",IF(AN$3&gt;(A12stdlife+$E230),(Input!$P$222*(1+rvanilla)^0.5)-SUM($P230:AM230),(Input!$P$222*(1+rvanilla)^0.5)/A12stdlife))</f>
        <v>0</v>
      </c>
      <c r="AO230" s="155">
        <f>IF(A12stdlife="n/a","n/a",IF(AO$3&gt;(A12stdlife+$E230),(Input!$P$222*(1+rvanilla)^0.5)-SUM($P230:AN230),(Input!$P$222*(1+rvanilla)^0.5)/A12stdlife))</f>
        <v>0</v>
      </c>
      <c r="AP230" s="155">
        <f>IF(A12stdlife="n/a","n/a",IF(AP$3&gt;(A12stdlife+$E230),(Input!$P$222*(1+rvanilla)^0.5)-SUM($P230:AO230),(Input!$P$222*(1+rvanilla)^0.5)/A12stdlife))</f>
        <v>0</v>
      </c>
      <c r="AQ230" s="155">
        <f>IF(A12stdlife="n/a","n/a",IF(AQ$3&gt;(A12stdlife+$E230),(Input!$P$222*(1+rvanilla)^0.5)-SUM($P230:AP230),(Input!$P$222*(1+rvanilla)^0.5)/A12stdlife))</f>
        <v>0</v>
      </c>
      <c r="AR230" s="155">
        <f>IF(A12stdlife="n/a","n/a",IF(AR$3&gt;(A12stdlife+$E230),(Input!$P$222*(1+rvanilla)^0.5)-SUM($P230:AQ230),(Input!$P$222*(1+rvanilla)^0.5)/A12stdlife))</f>
        <v>0</v>
      </c>
      <c r="AS230" s="155">
        <f>IF(A12stdlife="n/a","n/a",IF(AS$3&gt;(A12stdlife+$E230),(Input!$P$222*(1+rvanilla)^0.5)-SUM($P230:AR230),(Input!$P$222*(1+rvanilla)^0.5)/A12stdlife))</f>
        <v>0</v>
      </c>
      <c r="AT230" s="155">
        <f>IF(A12stdlife="n/a","n/a",IF(AT$3&gt;(A12stdlife+$E230),(Input!$P$222*(1+rvanilla)^0.5)-SUM($P230:AS230),(Input!$P$222*(1+rvanilla)^0.5)/A12stdlife))</f>
        <v>0</v>
      </c>
      <c r="AU230" s="155">
        <f>IF(A12stdlife="n/a","n/a",IF(AU$3&gt;(A12stdlife+$E230),(Input!$P$222*(1+rvanilla)^0.5)-SUM($P230:AT230),(Input!$P$222*(1+rvanilla)^0.5)/A12stdlife))</f>
        <v>0</v>
      </c>
      <c r="AV230" s="155">
        <f>IF(A12stdlife="n/a","n/a",IF(AV$3&gt;(A12stdlife+$E230),(Input!$P$222*(1+rvanilla)^0.5)-SUM($P230:AU230),(Input!$P$222*(1+rvanilla)^0.5)/A12stdlife))</f>
        <v>0</v>
      </c>
      <c r="AW230" s="155">
        <f>IF(A12stdlife="n/a","n/a",IF(AW$3&gt;(A12stdlife+$E230),(Input!$P$222*(1+rvanilla)^0.5)-SUM($P230:AV230),(Input!$P$222*(1+rvanilla)^0.5)/A12stdlife))</f>
        <v>0</v>
      </c>
      <c r="AX230" s="155">
        <f>IF(A12stdlife="n/a","n/a",IF(AX$3&gt;(A12stdlife+$E230),(Input!$P$222*(1+rvanilla)^0.5)-SUM($P230:AW230),(Input!$P$222*(1+rvanilla)^0.5)/A12stdlife))</f>
        <v>0</v>
      </c>
      <c r="AY230" s="155">
        <f>IF(A12stdlife="n/a","n/a",IF(AY$3&gt;(A12stdlife+$E230),(Input!$P$222*(1+rvanilla)^0.5)-SUM($P230:AX230),(Input!$P$222*(1+rvanilla)^0.5)/A12stdlife))</f>
        <v>0</v>
      </c>
      <c r="AZ230" s="155">
        <f>IF(A12stdlife="n/a","n/a",IF(AZ$3&gt;(A12stdlife+$E230),(Input!$P$222*(1+rvanilla)^0.5)-SUM($P230:AY230),(Input!$P$222*(1+rvanilla)^0.5)/A12stdlife))</f>
        <v>0</v>
      </c>
      <c r="BA230" s="155">
        <f>IF(A12stdlife="n/a","n/a",IF(BA$3&gt;(A12stdlife+$E230),(Input!$P$222*(1+rvanilla)^0.5)-SUM($P230:AZ230),(Input!$P$222*(1+rvanilla)^0.5)/A12stdlife))</f>
        <v>0</v>
      </c>
      <c r="BB230" s="155">
        <f>IF(A12stdlife="n/a","n/a",IF(BB$3&gt;(A12stdlife+$E230),(Input!$P$222*(1+rvanilla)^0.5)-SUM($P230:BA230),(Input!$P$222*(1+rvanilla)^0.5)/A12stdlife))</f>
        <v>0</v>
      </c>
      <c r="BC230" s="155">
        <f>IF(A12stdlife="n/a","n/a",IF(BC$3&gt;(A12stdlife+$E230),(Input!$P$222*(1+rvanilla)^0.5)-SUM($P230:BB230),(Input!$P$222*(1+rvanilla)^0.5)/A12stdlife))</f>
        <v>0</v>
      </c>
      <c r="BD230" s="155">
        <f>IF(A12stdlife="n/a","n/a",IF(BD$3&gt;(A12stdlife+$E230),(Input!$P$222*(1+rvanilla)^0.5)-SUM($P230:BC230),(Input!$P$222*(1+rvanilla)^0.5)/A12stdlife))</f>
        <v>0</v>
      </c>
      <c r="BE230" s="155">
        <f>IF(A12stdlife="n/a","n/a",IF(BE$3&gt;(A12stdlife+$E230),(Input!$P$222*(1+rvanilla)^0.5)-SUM($P230:BD230),(Input!$P$222*(1+rvanilla)^0.5)/A12stdlife))</f>
        <v>0</v>
      </c>
      <c r="BF230" s="155">
        <f>IF(A12stdlife="n/a","n/a",IF(BF$3&gt;(A12stdlife+$E230),(Input!$P$222*(1+rvanilla)^0.5)-SUM($P230:BE230),(Input!$P$222*(1+rvanilla)^0.5)/A12stdlife))</f>
        <v>0</v>
      </c>
      <c r="BG230" s="155">
        <f>IF(A12stdlife="n/a","n/a",IF(BG$3&gt;(A12stdlife+$E230),(Input!$P$222*(1+rvanilla)^0.5)-SUM($P230:BF230),(Input!$P$222*(1+rvanilla)^0.5)/A12stdlife))</f>
        <v>0</v>
      </c>
      <c r="BH230" s="155">
        <f>IF(A12stdlife="n/a","n/a",IF(BH$3&gt;(A12stdlife+$E230),(Input!$P$222*(1+rvanilla)^0.5)-SUM($P230:BG230),(Input!$P$222*(1+rvanilla)^0.5)/A12stdlife))</f>
        <v>0</v>
      </c>
      <c r="BI230" s="155">
        <f>IF(A12stdlife="n/a","n/a",IF(BI$3&gt;(A12stdlife+$E230),(Input!$P$222*(1+rvanilla)^0.5)-SUM($P230:BH230),(Input!$P$222*(1+rvanilla)^0.5)/A12stdlife))</f>
        <v>0</v>
      </c>
      <c r="BJ230" s="14"/>
      <c r="BK230" s="14"/>
      <c r="BL230" s="14"/>
      <c r="BM230" s="14"/>
      <c r="BN230" s="14"/>
      <c r="BO230" s="14"/>
      <c r="BP230" s="14"/>
      <c r="BQ230" s="14"/>
      <c r="BR230" s="14"/>
      <c r="BS230" s="14"/>
      <c r="BT230" s="14"/>
      <c r="BU230" s="14"/>
      <c r="BV230" s="14"/>
      <c r="BW230" s="14"/>
      <c r="BX230" s="14"/>
      <c r="BY230" s="14"/>
      <c r="BZ230" s="14"/>
      <c r="CA230" s="410"/>
      <c r="CB230" s="410"/>
      <c r="CC230" s="410"/>
      <c r="CD230" s="410"/>
      <c r="CE230" s="410"/>
      <c r="CF230" s="410"/>
      <c r="CG230" s="410"/>
      <c r="CH230" s="410"/>
      <c r="CI230" s="410"/>
      <c r="CJ230" s="410"/>
      <c r="CK230" s="410"/>
      <c r="CL230" s="410"/>
      <c r="CM230" s="410"/>
      <c r="CN230" s="410"/>
      <c r="CO230" s="410"/>
      <c r="CP230" s="410"/>
      <c r="CQ230" s="410"/>
      <c r="CR230" s="410"/>
      <c r="CS230" s="410"/>
      <c r="CT230" s="410"/>
      <c r="CU230" s="410"/>
      <c r="CV230" s="410"/>
      <c r="CW230" s="410"/>
      <c r="CX230" s="410"/>
      <c r="CY230" s="410"/>
      <c r="CZ230" s="410"/>
      <c r="DA230" s="410"/>
      <c r="DB230" s="410"/>
      <c r="DC230" s="410"/>
      <c r="DD230" s="410"/>
      <c r="DE230" s="410"/>
      <c r="DF230" s="410"/>
      <c r="DG230" s="410"/>
      <c r="DH230" s="410"/>
      <c r="DI230" s="410"/>
      <c r="DJ230" s="410"/>
      <c r="DK230" s="410"/>
      <c r="DL230" s="410"/>
      <c r="DM230" s="410"/>
      <c r="DN230" s="410"/>
      <c r="DO230" s="410"/>
      <c r="DP230" s="410"/>
      <c r="DQ230" s="410"/>
      <c r="DR230" s="410"/>
      <c r="DS230" s="410"/>
      <c r="DT230" s="410"/>
      <c r="DU230" s="410"/>
      <c r="DV230" s="410"/>
      <c r="DW230" s="410"/>
      <c r="DX230" s="410"/>
      <c r="DY230" s="410"/>
      <c r="DZ230" s="410"/>
      <c r="EA230" s="410"/>
      <c r="EB230" s="410"/>
      <c r="EC230" s="410"/>
      <c r="ED230" s="410"/>
      <c r="EE230" s="410"/>
      <c r="EF230" s="410"/>
      <c r="EG230" s="410"/>
      <c r="EH230" s="410"/>
      <c r="EI230" s="410"/>
      <c r="EJ230" s="410"/>
      <c r="EK230" s="410"/>
      <c r="EL230" s="410"/>
      <c r="EM230" s="410"/>
      <c r="EN230" s="410"/>
      <c r="EO230" s="410"/>
      <c r="EP230" s="410"/>
      <c r="EQ230" s="410"/>
      <c r="ER230" s="410"/>
      <c r="ES230" s="410"/>
      <c r="ET230" s="410"/>
      <c r="EU230" s="410"/>
      <c r="EV230" s="410"/>
      <c r="EW230" s="410"/>
      <c r="EX230" s="410"/>
      <c r="EY230" s="410"/>
      <c r="EZ230" s="410"/>
      <c r="FA230" s="410"/>
      <c r="FB230" s="410"/>
      <c r="FC230" s="410"/>
      <c r="FD230" s="410"/>
      <c r="FE230" s="410"/>
      <c r="FF230" s="410"/>
      <c r="FG230" s="410"/>
      <c r="FH230" s="410"/>
      <c r="FI230" s="410"/>
      <c r="FJ230" s="410"/>
      <c r="FK230" s="410"/>
      <c r="FL230" s="410"/>
      <c r="FM230" s="410"/>
      <c r="FN230" s="410"/>
      <c r="FO230" s="410"/>
      <c r="FP230" s="410"/>
      <c r="FQ230" s="410"/>
      <c r="FR230" s="410"/>
      <c r="FS230" s="410"/>
      <c r="FT230" s="410"/>
      <c r="FU230" s="410"/>
      <c r="FV230" s="410"/>
      <c r="FW230" s="410"/>
      <c r="FX230" s="410"/>
      <c r="FY230" s="410"/>
      <c r="FZ230" s="410"/>
      <c r="GA230" s="410"/>
      <c r="GB230" s="410"/>
      <c r="GC230" s="410"/>
      <c r="GD230" s="410"/>
      <c r="GE230" s="410"/>
      <c r="GF230" s="410"/>
      <c r="GG230" s="410"/>
      <c r="GH230" s="410"/>
      <c r="GI230" s="410"/>
      <c r="GJ230" s="410"/>
      <c r="GK230" s="410"/>
      <c r="GL230" s="410"/>
      <c r="GM230" s="410"/>
      <c r="GN230" s="410"/>
      <c r="GO230" s="410"/>
      <c r="GP230" s="410"/>
      <c r="GQ230" s="410"/>
      <c r="GR230" s="410"/>
      <c r="GS230" s="410"/>
      <c r="GT230" s="410"/>
      <c r="GU230" s="410"/>
      <c r="GV230" s="410"/>
      <c r="GW230" s="410"/>
      <c r="GX230" s="410"/>
      <c r="GY230" s="410"/>
      <c r="GZ230" s="410"/>
      <c r="HA230" s="410"/>
      <c r="HB230" s="410"/>
      <c r="HC230" s="410"/>
      <c r="HD230" s="410"/>
      <c r="HE230" s="410"/>
      <c r="HF230" s="410"/>
      <c r="HG230" s="410"/>
      <c r="HH230" s="410"/>
      <c r="HI230" s="410"/>
      <c r="HJ230" s="410"/>
      <c r="HK230" s="410"/>
      <c r="HL230" s="410"/>
      <c r="HM230" s="410"/>
      <c r="HN230" s="410"/>
      <c r="HO230" s="410"/>
      <c r="HP230" s="410"/>
      <c r="HQ230" s="410"/>
      <c r="HR230" s="410"/>
      <c r="HS230" s="410"/>
      <c r="HT230" s="410"/>
      <c r="HU230" s="410"/>
      <c r="HV230" s="410"/>
      <c r="HW230" s="410"/>
      <c r="HX230" s="410"/>
      <c r="HY230" s="410"/>
      <c r="HZ230" s="410"/>
      <c r="IA230" s="410"/>
      <c r="IB230" s="410"/>
      <c r="IC230" s="410"/>
      <c r="ID230" s="410"/>
      <c r="IE230" s="410"/>
      <c r="IF230" s="410"/>
      <c r="IG230" s="410"/>
      <c r="IH230" s="410"/>
      <c r="II230" s="410"/>
      <c r="IJ230" s="410"/>
      <c r="IK230" s="410"/>
      <c r="IL230" s="410"/>
      <c r="IM230" s="410"/>
      <c r="IN230" s="410"/>
      <c r="IO230" s="410"/>
      <c r="IP230" s="410"/>
      <c r="IQ230" s="410"/>
      <c r="IR230" s="410"/>
      <c r="IS230" s="410"/>
      <c r="IT230" s="410"/>
      <c r="IU230" s="410"/>
      <c r="IV230" s="410"/>
    </row>
    <row r="231" spans="1:256" s="2" customFormat="1" ht="12.75" hidden="1" customHeight="1" outlineLevel="1" collapsed="1">
      <c r="A231" s="14"/>
      <c r="B231" s="14"/>
      <c r="C231" s="324" t="str">
        <f>Asset12</f>
        <v>Commercial Buildings</v>
      </c>
      <c r="D231" s="14"/>
      <c r="E231" s="14"/>
      <c r="F231" s="366"/>
      <c r="G231" s="365">
        <f t="shared" ref="G231:AL231" si="41">SUM(G219:G230)</f>
        <v>2.1373211590703289</v>
      </c>
      <c r="H231" s="365">
        <f t="shared" si="41"/>
        <v>2.2826545064178205</v>
      </c>
      <c r="I231" s="365">
        <f t="shared" si="41"/>
        <v>2.3652903491504258</v>
      </c>
      <c r="J231" s="365">
        <f t="shared" si="41"/>
        <v>2.4423346186064641</v>
      </c>
      <c r="K231" s="365">
        <f t="shared" si="41"/>
        <v>2.5135885341103674</v>
      </c>
      <c r="L231" s="365">
        <f t="shared" si="41"/>
        <v>2.5902883081805004</v>
      </c>
      <c r="M231" s="365">
        <f t="shared" si="41"/>
        <v>2.5902883081805004</v>
      </c>
      <c r="N231" s="365">
        <f t="shared" si="41"/>
        <v>2.5902883081805004</v>
      </c>
      <c r="O231" s="365">
        <f t="shared" si="41"/>
        <v>2.5902883081805004</v>
      </c>
      <c r="P231" s="365">
        <f t="shared" si="41"/>
        <v>2.5902883081805004</v>
      </c>
      <c r="Q231" s="365">
        <f t="shared" si="41"/>
        <v>2.5902883081805004</v>
      </c>
      <c r="R231" s="365">
        <f t="shared" si="41"/>
        <v>2.5902883081805004</v>
      </c>
      <c r="S231" s="365">
        <f t="shared" si="41"/>
        <v>2.5902883081805004</v>
      </c>
      <c r="T231" s="365">
        <f t="shared" si="41"/>
        <v>2.5902883081805004</v>
      </c>
      <c r="U231" s="365">
        <f t="shared" si="41"/>
        <v>2.5902883081805004</v>
      </c>
      <c r="V231" s="365">
        <f t="shared" si="41"/>
        <v>2.5902883081805004</v>
      </c>
      <c r="W231" s="365">
        <f t="shared" si="41"/>
        <v>2.5902883081805004</v>
      </c>
      <c r="X231" s="365">
        <f t="shared" si="41"/>
        <v>2.5902883081805004</v>
      </c>
      <c r="Y231" s="365">
        <f t="shared" si="41"/>
        <v>2.5902883081805004</v>
      </c>
      <c r="Z231" s="365">
        <f t="shared" si="41"/>
        <v>2.5902883081805004</v>
      </c>
      <c r="AA231" s="365">
        <f t="shared" si="41"/>
        <v>2.5902883081805004</v>
      </c>
      <c r="AB231" s="365">
        <f t="shared" si="41"/>
        <v>2.5902883081805004</v>
      </c>
      <c r="AC231" s="365">
        <f t="shared" si="41"/>
        <v>2.5902883081805004</v>
      </c>
      <c r="AD231" s="365">
        <f t="shared" si="41"/>
        <v>2.5902883081805004</v>
      </c>
      <c r="AE231" s="365">
        <f t="shared" si="41"/>
        <v>2.5902883081805004</v>
      </c>
      <c r="AF231" s="365">
        <f t="shared" si="41"/>
        <v>2.5902883081805004</v>
      </c>
      <c r="AG231" s="365">
        <f t="shared" si="41"/>
        <v>2.5902883081805004</v>
      </c>
      <c r="AH231" s="365">
        <f t="shared" si="41"/>
        <v>2.5902883081805004</v>
      </c>
      <c r="AI231" s="365">
        <f t="shared" si="41"/>
        <v>2.5902883081805004</v>
      </c>
      <c r="AJ231" s="365">
        <f t="shared" si="41"/>
        <v>2.5902883081805004</v>
      </c>
      <c r="AK231" s="365">
        <f t="shared" si="41"/>
        <v>2.5902883081805004</v>
      </c>
      <c r="AL231" s="365">
        <f t="shared" si="41"/>
        <v>2.5902883081805004</v>
      </c>
      <c r="AM231" s="365">
        <f t="shared" ref="AM231:BI231" si="42">SUM(AM219:AM230)</f>
        <v>2.5902883081805004</v>
      </c>
      <c r="AN231" s="365">
        <f t="shared" si="42"/>
        <v>0.73081889978929027</v>
      </c>
      <c r="AO231" s="365">
        <f t="shared" si="42"/>
        <v>0.45296714911017127</v>
      </c>
      <c r="AP231" s="365">
        <f t="shared" si="42"/>
        <v>0.45296714911017127</v>
      </c>
      <c r="AQ231" s="365">
        <f t="shared" si="42"/>
        <v>0.45296714911017127</v>
      </c>
      <c r="AR231" s="365">
        <f t="shared" si="42"/>
        <v>0.45296714911017127</v>
      </c>
      <c r="AS231" s="365">
        <f t="shared" si="42"/>
        <v>0.45296714911017127</v>
      </c>
      <c r="AT231" s="365">
        <f t="shared" si="42"/>
        <v>0.45296714911017127</v>
      </c>
      <c r="AU231" s="365">
        <f t="shared" si="42"/>
        <v>0.45296714911017127</v>
      </c>
      <c r="AV231" s="365">
        <f t="shared" si="42"/>
        <v>0.30763380176268523</v>
      </c>
      <c r="AW231" s="365">
        <f t="shared" si="42"/>
        <v>0.22499795903007214</v>
      </c>
      <c r="AX231" s="365">
        <f t="shared" si="42"/>
        <v>0.14795368957403859</v>
      </c>
      <c r="AY231" s="365">
        <f t="shared" si="42"/>
        <v>7.6699774070132246E-2</v>
      </c>
      <c r="AZ231" s="365">
        <f t="shared" si="42"/>
        <v>1.7763568394002505E-15</v>
      </c>
      <c r="BA231" s="365">
        <f t="shared" si="42"/>
        <v>0</v>
      </c>
      <c r="BB231" s="365">
        <f t="shared" si="42"/>
        <v>0</v>
      </c>
      <c r="BC231" s="365">
        <f t="shared" si="42"/>
        <v>0</v>
      </c>
      <c r="BD231" s="365">
        <f t="shared" si="42"/>
        <v>0</v>
      </c>
      <c r="BE231" s="365">
        <f t="shared" si="42"/>
        <v>0</v>
      </c>
      <c r="BF231" s="365">
        <f t="shared" si="42"/>
        <v>0</v>
      </c>
      <c r="BG231" s="365">
        <f t="shared" si="42"/>
        <v>0</v>
      </c>
      <c r="BH231" s="365">
        <f t="shared" si="42"/>
        <v>0</v>
      </c>
      <c r="BI231" s="365">
        <f t="shared" si="42"/>
        <v>0</v>
      </c>
      <c r="BJ231" s="14"/>
      <c r="BK231" s="14"/>
      <c r="BL231" s="14"/>
      <c r="BM231" s="14"/>
      <c r="BN231" s="14"/>
      <c r="BO231" s="14"/>
      <c r="BP231" s="14"/>
      <c r="BQ231" s="14"/>
      <c r="BR231" s="14"/>
      <c r="BS231" s="14"/>
      <c r="BT231" s="14"/>
      <c r="BU231" s="14"/>
      <c r="BV231" s="14"/>
      <c r="BW231" s="14"/>
      <c r="BX231" s="14"/>
      <c r="BY231" s="14"/>
      <c r="BZ231" s="14"/>
      <c r="CA231" s="410"/>
      <c r="CB231" s="410"/>
      <c r="CC231" s="410"/>
      <c r="CD231" s="410"/>
      <c r="CE231" s="410"/>
      <c r="CF231" s="410"/>
      <c r="CG231" s="410"/>
      <c r="CH231" s="410"/>
      <c r="CI231" s="410"/>
      <c r="CJ231" s="410"/>
      <c r="CK231" s="410"/>
      <c r="CL231" s="410"/>
      <c r="CM231" s="410"/>
      <c r="CN231" s="410"/>
      <c r="CO231" s="410"/>
      <c r="CP231" s="410"/>
      <c r="CQ231" s="410"/>
      <c r="CR231" s="410"/>
      <c r="CS231" s="410"/>
      <c r="CT231" s="410"/>
      <c r="CU231" s="410"/>
      <c r="CV231" s="410"/>
      <c r="CW231" s="410"/>
      <c r="CX231" s="410"/>
      <c r="CY231" s="410"/>
      <c r="CZ231" s="410"/>
      <c r="DA231" s="410"/>
      <c r="DB231" s="410"/>
      <c r="DC231" s="410"/>
      <c r="DD231" s="410"/>
      <c r="DE231" s="410"/>
      <c r="DF231" s="410"/>
      <c r="DG231" s="410"/>
      <c r="DH231" s="410"/>
      <c r="DI231" s="410"/>
      <c r="DJ231" s="410"/>
      <c r="DK231" s="410"/>
      <c r="DL231" s="410"/>
      <c r="DM231" s="410"/>
      <c r="DN231" s="410"/>
      <c r="DO231" s="410"/>
      <c r="DP231" s="410"/>
      <c r="DQ231" s="410"/>
      <c r="DR231" s="410"/>
      <c r="DS231" s="410"/>
      <c r="DT231" s="410"/>
      <c r="DU231" s="410"/>
      <c r="DV231" s="410"/>
      <c r="DW231" s="410"/>
      <c r="DX231" s="410"/>
      <c r="DY231" s="410"/>
      <c r="DZ231" s="410"/>
      <c r="EA231" s="410"/>
      <c r="EB231" s="410"/>
      <c r="EC231" s="410"/>
      <c r="ED231" s="410"/>
      <c r="EE231" s="410"/>
      <c r="EF231" s="410"/>
      <c r="EG231" s="410"/>
      <c r="EH231" s="410"/>
      <c r="EI231" s="410"/>
      <c r="EJ231" s="410"/>
      <c r="EK231" s="410"/>
      <c r="EL231" s="410"/>
      <c r="EM231" s="410"/>
      <c r="EN231" s="410"/>
      <c r="EO231" s="410"/>
      <c r="EP231" s="410"/>
      <c r="EQ231" s="410"/>
      <c r="ER231" s="410"/>
      <c r="ES231" s="410"/>
      <c r="ET231" s="410"/>
      <c r="EU231" s="410"/>
      <c r="EV231" s="410"/>
      <c r="EW231" s="410"/>
      <c r="EX231" s="410"/>
      <c r="EY231" s="410"/>
      <c r="EZ231" s="410"/>
      <c r="FA231" s="410"/>
      <c r="FB231" s="410"/>
      <c r="FC231" s="410"/>
      <c r="FD231" s="410"/>
      <c r="FE231" s="410"/>
      <c r="FF231" s="410"/>
      <c r="FG231" s="410"/>
      <c r="FH231" s="410"/>
      <c r="FI231" s="410"/>
      <c r="FJ231" s="410"/>
      <c r="FK231" s="410"/>
      <c r="FL231" s="410"/>
      <c r="FM231" s="410"/>
      <c r="FN231" s="410"/>
      <c r="FO231" s="410"/>
      <c r="FP231" s="410"/>
      <c r="FQ231" s="410"/>
      <c r="FR231" s="410"/>
      <c r="FS231" s="410"/>
      <c r="FT231" s="410"/>
      <c r="FU231" s="410"/>
      <c r="FV231" s="410"/>
      <c r="FW231" s="410"/>
      <c r="FX231" s="410"/>
      <c r="FY231" s="410"/>
      <c r="FZ231" s="410"/>
      <c r="GA231" s="410"/>
      <c r="GB231" s="410"/>
      <c r="GC231" s="410"/>
      <c r="GD231" s="410"/>
      <c r="GE231" s="410"/>
      <c r="GF231" s="410"/>
      <c r="GG231" s="410"/>
      <c r="GH231" s="410"/>
      <c r="GI231" s="410"/>
      <c r="GJ231" s="410"/>
      <c r="GK231" s="410"/>
      <c r="GL231" s="410"/>
      <c r="GM231" s="410"/>
      <c r="GN231" s="410"/>
      <c r="GO231" s="410"/>
      <c r="GP231" s="410"/>
      <c r="GQ231" s="410"/>
      <c r="GR231" s="410"/>
      <c r="GS231" s="410"/>
      <c r="GT231" s="410"/>
      <c r="GU231" s="410"/>
      <c r="GV231" s="410"/>
      <c r="GW231" s="410"/>
      <c r="GX231" s="410"/>
      <c r="GY231" s="410"/>
      <c r="GZ231" s="410"/>
      <c r="HA231" s="410"/>
      <c r="HB231" s="410"/>
      <c r="HC231" s="410"/>
      <c r="HD231" s="410"/>
      <c r="HE231" s="410"/>
      <c r="HF231" s="410"/>
      <c r="HG231" s="410"/>
      <c r="HH231" s="410"/>
      <c r="HI231" s="410"/>
      <c r="HJ231" s="410"/>
      <c r="HK231" s="410"/>
      <c r="HL231" s="410"/>
      <c r="HM231" s="410"/>
      <c r="HN231" s="410"/>
      <c r="HO231" s="410"/>
      <c r="HP231" s="410"/>
      <c r="HQ231" s="410"/>
      <c r="HR231" s="410"/>
      <c r="HS231" s="410"/>
      <c r="HT231" s="410"/>
      <c r="HU231" s="410"/>
      <c r="HV231" s="410"/>
      <c r="HW231" s="410"/>
      <c r="HX231" s="410"/>
      <c r="HY231" s="410"/>
      <c r="HZ231" s="410"/>
      <c r="IA231" s="410"/>
      <c r="IB231" s="410"/>
      <c r="IC231" s="410"/>
      <c r="ID231" s="410"/>
      <c r="IE231" s="410"/>
      <c r="IF231" s="410"/>
      <c r="IG231" s="410"/>
      <c r="IH231" s="410"/>
      <c r="II231" s="410"/>
      <c r="IJ231" s="410"/>
      <c r="IK231" s="410"/>
      <c r="IL231" s="410"/>
      <c r="IM231" s="410"/>
      <c r="IN231" s="410"/>
      <c r="IO231" s="410"/>
      <c r="IP231" s="410"/>
      <c r="IQ231" s="410"/>
      <c r="IR231" s="410"/>
      <c r="IS231" s="410"/>
      <c r="IT231" s="410"/>
      <c r="IU231" s="410"/>
      <c r="IV231" s="410"/>
    </row>
    <row r="232" spans="1:256" s="2" customFormat="1" ht="12.75" hidden="1" customHeight="1" outlineLevel="2">
      <c r="A232" s="14"/>
      <c r="B232" s="325" t="str">
        <f>C244</f>
        <v>Computer Equipment</v>
      </c>
      <c r="C232" s="32"/>
      <c r="D232" s="33" t="s">
        <v>65</v>
      </c>
      <c r="E232" s="32"/>
      <c r="F232" s="371"/>
      <c r="G232" s="154">
        <f>IF(G$3&gt;A13remlife,A13acvalue-SUM($F232:F232),IF(A13remlife="N/A","n/a",A13acvalue/A13remlife))</f>
        <v>12.186697530864198</v>
      </c>
      <c r="H232" s="154">
        <f>IF(H$3&gt;A13remlife,A13acvalue-SUM($F232:G232),IF(A13remlife="N/A","n/a",A13acvalue/A13remlife))</f>
        <v>12.186697530864198</v>
      </c>
      <c r="I232" s="154">
        <f>IF(I$3&gt;A13remlife,A13acvalue-SUM($F232:H232),IF(A13remlife="N/A","n/a",A13acvalue/A13remlife))</f>
        <v>12.186697530864198</v>
      </c>
      <c r="J232" s="154">
        <f>IF(J$3&gt;A13remlife,A13acvalue-SUM($F232:I232),IF(A13remlife="N/A","n/a",A13acvalue/A13remlife))</f>
        <v>2.9248074074074069</v>
      </c>
      <c r="K232" s="154">
        <f>IF(K$3&gt;A13remlife,A13acvalue-SUM($F232:J232),IF(A13remlife="N/A","n/a",A13acvalue/A13remlife))</f>
        <v>0</v>
      </c>
      <c r="L232" s="154">
        <f>IF(L$3&gt;A13remlife,A13acvalue-SUM($F232:K232),IF(A13remlife="N/A","n/a",A13acvalue/A13remlife))</f>
        <v>0</v>
      </c>
      <c r="M232" s="154">
        <f>IF(M$3&gt;A13remlife,A13acvalue-SUM($F232:L232),IF(A13remlife="N/A","n/a",A13acvalue/A13remlife))</f>
        <v>0</v>
      </c>
      <c r="N232" s="154">
        <f>IF(N$3&gt;A13remlife,A13acvalue-SUM($F232:M232),IF(A13remlife="N/A","n/a",A13acvalue/A13remlife))</f>
        <v>0</v>
      </c>
      <c r="O232" s="154">
        <f>IF(O$3&gt;A13remlife,A13acvalue-SUM($F232:N232),IF(A13remlife="N/A","n/a",A13acvalue/A13remlife))</f>
        <v>0</v>
      </c>
      <c r="P232" s="154">
        <f>IF(P$3&gt;A13remlife,A13acvalue-SUM($F232:O232),IF(A13remlife="N/A","n/a",A13acvalue/A13remlife))</f>
        <v>0</v>
      </c>
      <c r="Q232" s="154">
        <f>IF(Q$3&gt;A13remlife,A13acvalue-SUM($F232:P232),IF(A13remlife="N/A","n/a",A13acvalue/A13remlife))</f>
        <v>0</v>
      </c>
      <c r="R232" s="154">
        <f>IF(R$3&gt;A13remlife,A13acvalue-SUM($F232:Q232),IF(A13remlife="N/A","n/a",A13acvalue/A13remlife))</f>
        <v>0</v>
      </c>
      <c r="S232" s="154">
        <f>IF(S$3&gt;A13remlife,A13acvalue-SUM($F232:R232),IF(A13remlife="N/A","n/a",A13acvalue/A13remlife))</f>
        <v>0</v>
      </c>
      <c r="T232" s="154">
        <f>IF(T$3&gt;A13remlife,A13acvalue-SUM($F232:S232),IF(A13remlife="N/A","n/a",A13acvalue/A13remlife))</f>
        <v>0</v>
      </c>
      <c r="U232" s="154">
        <f>IF(U$3&gt;A13remlife,A13acvalue-SUM($F232:T232),IF(A13remlife="N/A","n/a",A13acvalue/A13remlife))</f>
        <v>0</v>
      </c>
      <c r="V232" s="154">
        <f>IF(V$3&gt;A13remlife,A13acvalue-SUM($F232:U232),IF(A13remlife="N/A","n/a",A13acvalue/A13remlife))</f>
        <v>0</v>
      </c>
      <c r="W232" s="154">
        <f>IF(W$3&gt;A13remlife,A13acvalue-SUM($F232:V232),IF(A13remlife="N/A","n/a",A13acvalue/A13remlife))</f>
        <v>0</v>
      </c>
      <c r="X232" s="154">
        <f>IF(X$3&gt;A13remlife,A13acvalue-SUM($F232:W232),IF(A13remlife="N/A","n/a",A13acvalue/A13remlife))</f>
        <v>0</v>
      </c>
      <c r="Y232" s="154">
        <f>IF(Y$3&gt;A13remlife,A13acvalue-SUM($F232:X232),IF(A13remlife="N/A","n/a",A13acvalue/A13remlife))</f>
        <v>0</v>
      </c>
      <c r="Z232" s="154">
        <f>IF(Z$3&gt;A13remlife,A13acvalue-SUM($F232:Y232),IF(A13remlife="N/A","n/a",A13acvalue/A13remlife))</f>
        <v>0</v>
      </c>
      <c r="AA232" s="154">
        <f>IF(AA$3&gt;A13remlife,A13acvalue-SUM($F232:Z232),IF(A13remlife="N/A","n/a",A13acvalue/A13remlife))</f>
        <v>0</v>
      </c>
      <c r="AB232" s="154">
        <f>IF(AB$3&gt;A13remlife,A13acvalue-SUM($F232:AA232),IF(A13remlife="N/A","n/a",A13acvalue/A13remlife))</f>
        <v>0</v>
      </c>
      <c r="AC232" s="154">
        <f>IF(AC$3&gt;A13remlife,A13acvalue-SUM($F232:AB232),IF(A13remlife="N/A","n/a",A13acvalue/A13remlife))</f>
        <v>0</v>
      </c>
      <c r="AD232" s="154">
        <f>IF(AD$3&gt;A13remlife,A13acvalue-SUM($F232:AC232),IF(A13remlife="N/A","n/a",A13acvalue/A13remlife))</f>
        <v>0</v>
      </c>
      <c r="AE232" s="154">
        <f>IF(AE$3&gt;A13remlife,A13acvalue-SUM($F232:AD232),IF(A13remlife="N/A","n/a",A13acvalue/A13remlife))</f>
        <v>0</v>
      </c>
      <c r="AF232" s="154">
        <f>IF(AF$3&gt;A13remlife,A13acvalue-SUM($F232:AE232),IF(A13remlife="N/A","n/a",A13acvalue/A13remlife))</f>
        <v>0</v>
      </c>
      <c r="AG232" s="154">
        <f>IF(AG$3&gt;A13remlife,A13acvalue-SUM($F232:AF232),IF(A13remlife="N/A","n/a",A13acvalue/A13remlife))</f>
        <v>0</v>
      </c>
      <c r="AH232" s="154">
        <f>IF(AH$3&gt;A13remlife,A13acvalue-SUM($F232:AG232),IF(A13remlife="N/A","n/a",A13acvalue/A13remlife))</f>
        <v>0</v>
      </c>
      <c r="AI232" s="154">
        <f>IF(AI$3&gt;A13remlife,A13acvalue-SUM($F232:AH232),IF(A13remlife="N/A","n/a",A13acvalue/A13remlife))</f>
        <v>0</v>
      </c>
      <c r="AJ232" s="154">
        <f>IF(AJ$3&gt;A13remlife,A13acvalue-SUM($F232:AI232),IF(A13remlife="N/A","n/a",A13acvalue/A13remlife))</f>
        <v>0</v>
      </c>
      <c r="AK232" s="154">
        <f>IF(AK$3&gt;A13remlife,A13acvalue-SUM($F232:AJ232),IF(A13remlife="N/A","n/a",A13acvalue/A13remlife))</f>
        <v>0</v>
      </c>
      <c r="AL232" s="154">
        <f>IF(AL$3&gt;A13remlife,A13acvalue-SUM($F232:AK232),IF(A13remlife="N/A","n/a",A13acvalue/A13remlife))</f>
        <v>0</v>
      </c>
      <c r="AM232" s="154">
        <f>IF(AM$3&gt;A13remlife,A13acvalue-SUM($F232:AL232),IF(A13remlife="N/A","n/a",A13acvalue/A13remlife))</f>
        <v>0</v>
      </c>
      <c r="AN232" s="154">
        <f>IF(AN$3&gt;A13remlife,A13acvalue-SUM($F232:AM232),IF(A13remlife="N/A","n/a",A13acvalue/A13remlife))</f>
        <v>0</v>
      </c>
      <c r="AO232" s="154">
        <f>IF(AO$3&gt;A13remlife,A13acvalue-SUM($F232:AN232),IF(A13remlife="N/A","n/a",A13acvalue/A13remlife))</f>
        <v>0</v>
      </c>
      <c r="AP232" s="154">
        <f>IF(AP$3&gt;A13remlife,A13acvalue-SUM($F232:AO232),IF(A13remlife="N/A","n/a",A13acvalue/A13remlife))</f>
        <v>0</v>
      </c>
      <c r="AQ232" s="154">
        <f>IF(AQ$3&gt;A13remlife,A13acvalue-SUM($F232:AP232),IF(A13remlife="N/A","n/a",A13acvalue/A13remlife))</f>
        <v>0</v>
      </c>
      <c r="AR232" s="154">
        <f>IF(AR$3&gt;A13remlife,A13acvalue-SUM($F232:AQ232),IF(A13remlife="N/A","n/a",A13acvalue/A13remlife))</f>
        <v>0</v>
      </c>
      <c r="AS232" s="154">
        <f>IF(AS$3&gt;A13remlife,A13acvalue-SUM($F232:AR232),IF(A13remlife="N/A","n/a",A13acvalue/A13remlife))</f>
        <v>0</v>
      </c>
      <c r="AT232" s="154">
        <f>IF(AT$3&gt;A13remlife,A13acvalue-SUM($F232:AS232),IF(A13remlife="N/A","n/a",A13acvalue/A13remlife))</f>
        <v>0</v>
      </c>
      <c r="AU232" s="154">
        <f>IF(AU$3&gt;A13remlife,A13acvalue-SUM($F232:AT232),IF(A13remlife="N/A","n/a",A13acvalue/A13remlife))</f>
        <v>0</v>
      </c>
      <c r="AV232" s="154">
        <f>IF(AV$3&gt;A13remlife,A13acvalue-SUM($F232:AU232),IF(A13remlife="N/A","n/a",A13acvalue/A13remlife))</f>
        <v>0</v>
      </c>
      <c r="AW232" s="154">
        <f>IF(AW$3&gt;A13remlife,A13acvalue-SUM($F232:AV232),IF(A13remlife="N/A","n/a",A13acvalue/A13remlife))</f>
        <v>0</v>
      </c>
      <c r="AX232" s="154">
        <f>IF(AX$3&gt;A13remlife,A13acvalue-SUM($F232:AW232),IF(A13remlife="N/A","n/a",A13acvalue/A13remlife))</f>
        <v>0</v>
      </c>
      <c r="AY232" s="154">
        <f>IF(AY$3&gt;A13remlife,A13acvalue-SUM($F232:AX232),IF(A13remlife="N/A","n/a",A13acvalue/A13remlife))</f>
        <v>0</v>
      </c>
      <c r="AZ232" s="154">
        <f>IF(AZ$3&gt;A13remlife,A13acvalue-SUM($F232:AY232),IF(A13remlife="N/A","n/a",A13acvalue/A13remlife))</f>
        <v>0</v>
      </c>
      <c r="BA232" s="154">
        <f>IF(BA$3&gt;A13remlife,A13acvalue-SUM($F232:AZ232),IF(A13remlife="N/A","n/a",A13acvalue/A13remlife))</f>
        <v>0</v>
      </c>
      <c r="BB232" s="154">
        <f>IF(BB$3&gt;A13remlife,A13acvalue-SUM($F232:BA232),IF(A13remlife="N/A","n/a",A13acvalue/A13remlife))</f>
        <v>0</v>
      </c>
      <c r="BC232" s="154">
        <f>IF(BC$3&gt;A13remlife,A13acvalue-SUM($F232:BB232),IF(A13remlife="N/A","n/a",A13acvalue/A13remlife))</f>
        <v>0</v>
      </c>
      <c r="BD232" s="154">
        <f>IF(BD$3&gt;A13remlife,A13acvalue-SUM($F232:BC232),IF(A13remlife="N/A","n/a",A13acvalue/A13remlife))</f>
        <v>0</v>
      </c>
      <c r="BE232" s="154">
        <f>IF(BE$3&gt;A13remlife,A13acvalue-SUM($F232:BD232),IF(A13remlife="N/A","n/a",A13acvalue/A13remlife))</f>
        <v>0</v>
      </c>
      <c r="BF232" s="154">
        <f>IF(BF$3&gt;A13remlife,A13acvalue-SUM($F232:BE232),IF(A13remlife="N/A","n/a",A13acvalue/A13remlife))</f>
        <v>0</v>
      </c>
      <c r="BG232" s="154">
        <f>IF(BG$3&gt;A13remlife,A13acvalue-SUM($F232:BF232),IF(A13remlife="N/A","n/a",A13acvalue/A13remlife))</f>
        <v>0</v>
      </c>
      <c r="BH232" s="154">
        <f>IF(BH$3&gt;A13remlife,A13acvalue-SUM($F232:BG232),IF(A13remlife="N/A","n/a",A13acvalue/A13remlife))</f>
        <v>0</v>
      </c>
      <c r="BI232" s="154">
        <f>IF(BI$3&gt;A13remlife,A13acvalue-SUM($F232:BH232),IF(A13remlife="N/A","n/a",A13acvalue/A13remlife))</f>
        <v>0</v>
      </c>
      <c r="BJ232" s="14"/>
      <c r="BK232" s="14"/>
      <c r="BL232" s="14"/>
      <c r="BM232" s="14"/>
      <c r="BN232" s="14"/>
      <c r="BO232" s="14"/>
      <c r="BP232" s="14"/>
      <c r="BQ232" s="14"/>
      <c r="BR232" s="14"/>
      <c r="BS232" s="14"/>
      <c r="BT232" s="14"/>
      <c r="BU232" s="14"/>
      <c r="BV232" s="14"/>
      <c r="BW232" s="14"/>
      <c r="BX232" s="14"/>
      <c r="BY232" s="14"/>
      <c r="BZ232" s="14"/>
      <c r="CA232" s="410"/>
      <c r="CB232" s="410"/>
      <c r="CC232" s="410"/>
      <c r="CD232" s="410"/>
      <c r="CE232" s="410"/>
      <c r="CF232" s="410"/>
      <c r="CG232" s="410"/>
      <c r="CH232" s="410"/>
      <c r="CI232" s="410"/>
      <c r="CJ232" s="410"/>
      <c r="CK232" s="410"/>
      <c r="CL232" s="410"/>
      <c r="CM232" s="410"/>
      <c r="CN232" s="410"/>
      <c r="CO232" s="410"/>
      <c r="CP232" s="410"/>
      <c r="CQ232" s="410"/>
      <c r="CR232" s="410"/>
      <c r="CS232" s="410"/>
      <c r="CT232" s="410"/>
      <c r="CU232" s="410"/>
      <c r="CV232" s="410"/>
      <c r="CW232" s="410"/>
      <c r="CX232" s="410"/>
      <c r="CY232" s="410"/>
      <c r="CZ232" s="410"/>
      <c r="DA232" s="410"/>
      <c r="DB232" s="410"/>
      <c r="DC232" s="410"/>
      <c r="DD232" s="410"/>
      <c r="DE232" s="410"/>
      <c r="DF232" s="410"/>
      <c r="DG232" s="410"/>
      <c r="DH232" s="410"/>
      <c r="DI232" s="410"/>
      <c r="DJ232" s="410"/>
      <c r="DK232" s="410"/>
      <c r="DL232" s="410"/>
      <c r="DM232" s="410"/>
      <c r="DN232" s="410"/>
      <c r="DO232" s="410"/>
      <c r="DP232" s="410"/>
      <c r="DQ232" s="410"/>
      <c r="DR232" s="410"/>
      <c r="DS232" s="410"/>
      <c r="DT232" s="410"/>
      <c r="DU232" s="410"/>
      <c r="DV232" s="410"/>
      <c r="DW232" s="410"/>
      <c r="DX232" s="410"/>
      <c r="DY232" s="410"/>
      <c r="DZ232" s="410"/>
      <c r="EA232" s="410"/>
      <c r="EB232" s="410"/>
      <c r="EC232" s="410"/>
      <c r="ED232" s="410"/>
      <c r="EE232" s="410"/>
      <c r="EF232" s="410"/>
      <c r="EG232" s="410"/>
      <c r="EH232" s="410"/>
      <c r="EI232" s="410"/>
      <c r="EJ232" s="410"/>
      <c r="EK232" s="410"/>
      <c r="EL232" s="410"/>
      <c r="EM232" s="410"/>
      <c r="EN232" s="410"/>
      <c r="EO232" s="410"/>
      <c r="EP232" s="410"/>
      <c r="EQ232" s="410"/>
      <c r="ER232" s="410"/>
      <c r="ES232" s="410"/>
      <c r="ET232" s="410"/>
      <c r="EU232" s="410"/>
      <c r="EV232" s="410"/>
      <c r="EW232" s="410"/>
      <c r="EX232" s="410"/>
      <c r="EY232" s="410"/>
      <c r="EZ232" s="410"/>
      <c r="FA232" s="410"/>
      <c r="FB232" s="410"/>
      <c r="FC232" s="410"/>
      <c r="FD232" s="410"/>
      <c r="FE232" s="410"/>
      <c r="FF232" s="410"/>
      <c r="FG232" s="410"/>
      <c r="FH232" s="410"/>
      <c r="FI232" s="410"/>
      <c r="FJ232" s="410"/>
      <c r="FK232" s="410"/>
      <c r="FL232" s="410"/>
      <c r="FM232" s="410"/>
      <c r="FN232" s="410"/>
      <c r="FO232" s="410"/>
      <c r="FP232" s="410"/>
      <c r="FQ232" s="410"/>
      <c r="FR232" s="410"/>
      <c r="FS232" s="410"/>
      <c r="FT232" s="410"/>
      <c r="FU232" s="410"/>
      <c r="FV232" s="410"/>
      <c r="FW232" s="410"/>
      <c r="FX232" s="410"/>
      <c r="FY232" s="410"/>
      <c r="FZ232" s="410"/>
      <c r="GA232" s="410"/>
      <c r="GB232" s="410"/>
      <c r="GC232" s="410"/>
      <c r="GD232" s="410"/>
      <c r="GE232" s="410"/>
      <c r="GF232" s="410"/>
      <c r="GG232" s="410"/>
      <c r="GH232" s="410"/>
      <c r="GI232" s="410"/>
      <c r="GJ232" s="410"/>
      <c r="GK232" s="410"/>
      <c r="GL232" s="410"/>
      <c r="GM232" s="410"/>
      <c r="GN232" s="410"/>
      <c r="GO232" s="410"/>
      <c r="GP232" s="410"/>
      <c r="GQ232" s="410"/>
      <c r="GR232" s="410"/>
      <c r="GS232" s="410"/>
      <c r="GT232" s="410"/>
      <c r="GU232" s="410"/>
      <c r="GV232" s="410"/>
      <c r="GW232" s="410"/>
      <c r="GX232" s="410"/>
      <c r="GY232" s="410"/>
      <c r="GZ232" s="410"/>
      <c r="HA232" s="410"/>
      <c r="HB232" s="410"/>
      <c r="HC232" s="410"/>
      <c r="HD232" s="410"/>
      <c r="HE232" s="410"/>
      <c r="HF232" s="410"/>
      <c r="HG232" s="410"/>
      <c r="HH232" s="410"/>
      <c r="HI232" s="410"/>
      <c r="HJ232" s="410"/>
      <c r="HK232" s="410"/>
      <c r="HL232" s="410"/>
      <c r="HM232" s="410"/>
      <c r="HN232" s="410"/>
      <c r="HO232" s="410"/>
      <c r="HP232" s="410"/>
      <c r="HQ232" s="410"/>
      <c r="HR232" s="410"/>
      <c r="HS232" s="410"/>
      <c r="HT232" s="410"/>
      <c r="HU232" s="410"/>
      <c r="HV232" s="410"/>
      <c r="HW232" s="410"/>
      <c r="HX232" s="410"/>
      <c r="HY232" s="410"/>
      <c r="HZ232" s="410"/>
      <c r="IA232" s="410"/>
      <c r="IB232" s="410"/>
      <c r="IC232" s="410"/>
      <c r="ID232" s="410"/>
      <c r="IE232" s="410"/>
      <c r="IF232" s="410"/>
      <c r="IG232" s="410"/>
      <c r="IH232" s="410"/>
      <c r="II232" s="410"/>
      <c r="IJ232" s="410"/>
      <c r="IK232" s="410"/>
      <c r="IL232" s="410"/>
      <c r="IM232" s="410"/>
      <c r="IN232" s="410"/>
      <c r="IO232" s="410"/>
      <c r="IP232" s="410"/>
      <c r="IQ232" s="410"/>
      <c r="IR232" s="410"/>
      <c r="IS232" s="410"/>
      <c r="IT232" s="410"/>
      <c r="IU232" s="410"/>
      <c r="IV232" s="410"/>
    </row>
    <row r="233" spans="1:256" s="2" customFormat="1" ht="12.75" hidden="1" customHeight="1" outlineLevel="2">
      <c r="A233" s="14"/>
      <c r="B233" s="34"/>
      <c r="C233" s="27"/>
      <c r="D233" s="413" t="s">
        <v>198</v>
      </c>
      <c r="E233" s="261">
        <v>0</v>
      </c>
      <c r="F233" s="372"/>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4"/>
      <c r="BK233" s="14"/>
      <c r="BL233" s="14"/>
      <c r="BM233" s="14"/>
      <c r="BN233" s="14"/>
      <c r="BO233" s="14"/>
      <c r="BP233" s="14"/>
      <c r="BQ233" s="14"/>
      <c r="BR233" s="14"/>
      <c r="BS233" s="14"/>
      <c r="BT233" s="14"/>
      <c r="BU233" s="14"/>
      <c r="BV233" s="14"/>
      <c r="BW233" s="14"/>
      <c r="BX233" s="14"/>
      <c r="BY233" s="14"/>
      <c r="BZ233" s="14"/>
      <c r="CA233" s="410"/>
      <c r="CB233" s="410"/>
      <c r="CC233" s="410"/>
      <c r="CD233" s="410"/>
      <c r="CE233" s="410"/>
      <c r="CF233" s="410"/>
      <c r="CG233" s="410"/>
      <c r="CH233" s="410"/>
      <c r="CI233" s="410"/>
      <c r="CJ233" s="410"/>
      <c r="CK233" s="410"/>
      <c r="CL233" s="410"/>
      <c r="CM233" s="410"/>
      <c r="CN233" s="410"/>
      <c r="CO233" s="410"/>
      <c r="CP233" s="410"/>
      <c r="CQ233" s="410"/>
      <c r="CR233" s="410"/>
      <c r="CS233" s="410"/>
      <c r="CT233" s="410"/>
      <c r="CU233" s="410"/>
      <c r="CV233" s="410"/>
      <c r="CW233" s="410"/>
      <c r="CX233" s="410"/>
      <c r="CY233" s="410"/>
      <c r="CZ233" s="410"/>
      <c r="DA233" s="410"/>
      <c r="DB233" s="410"/>
      <c r="DC233" s="410"/>
      <c r="DD233" s="410"/>
      <c r="DE233" s="410"/>
      <c r="DF233" s="410"/>
      <c r="DG233" s="410"/>
      <c r="DH233" s="410"/>
      <c r="DI233" s="410"/>
      <c r="DJ233" s="410"/>
      <c r="DK233" s="410"/>
      <c r="DL233" s="410"/>
      <c r="DM233" s="410"/>
      <c r="DN233" s="410"/>
      <c r="DO233" s="410"/>
      <c r="DP233" s="410"/>
      <c r="DQ233" s="410"/>
      <c r="DR233" s="410"/>
      <c r="DS233" s="410"/>
      <c r="DT233" s="410"/>
      <c r="DU233" s="410"/>
      <c r="DV233" s="410"/>
      <c r="DW233" s="410"/>
      <c r="DX233" s="410"/>
      <c r="DY233" s="410"/>
      <c r="DZ233" s="410"/>
      <c r="EA233" s="410"/>
      <c r="EB233" s="410"/>
      <c r="EC233" s="410"/>
      <c r="ED233" s="410"/>
      <c r="EE233" s="410"/>
      <c r="EF233" s="410"/>
      <c r="EG233" s="410"/>
      <c r="EH233" s="410"/>
      <c r="EI233" s="410"/>
      <c r="EJ233" s="410"/>
      <c r="EK233" s="410"/>
      <c r="EL233" s="410"/>
      <c r="EM233" s="410"/>
      <c r="EN233" s="410"/>
      <c r="EO233" s="410"/>
      <c r="EP233" s="410"/>
      <c r="EQ233" s="410"/>
      <c r="ER233" s="410"/>
      <c r="ES233" s="410"/>
      <c r="ET233" s="410"/>
      <c r="EU233" s="410"/>
      <c r="EV233" s="410"/>
      <c r="EW233" s="410"/>
      <c r="EX233" s="410"/>
      <c r="EY233" s="410"/>
      <c r="EZ233" s="410"/>
      <c r="FA233" s="410"/>
      <c r="FB233" s="410"/>
      <c r="FC233" s="410"/>
      <c r="FD233" s="410"/>
      <c r="FE233" s="410"/>
      <c r="FF233" s="410"/>
      <c r="FG233" s="410"/>
      <c r="FH233" s="410"/>
      <c r="FI233" s="410"/>
      <c r="FJ233" s="410"/>
      <c r="FK233" s="410"/>
      <c r="FL233" s="410"/>
      <c r="FM233" s="410"/>
      <c r="FN233" s="410"/>
      <c r="FO233" s="410"/>
      <c r="FP233" s="410"/>
      <c r="FQ233" s="410"/>
      <c r="FR233" s="410"/>
      <c r="FS233" s="410"/>
      <c r="FT233" s="410"/>
      <c r="FU233" s="410"/>
      <c r="FV233" s="410"/>
      <c r="FW233" s="410"/>
      <c r="FX233" s="410"/>
      <c r="FY233" s="410"/>
      <c r="FZ233" s="410"/>
      <c r="GA233" s="410"/>
      <c r="GB233" s="410"/>
      <c r="GC233" s="410"/>
      <c r="GD233" s="410"/>
      <c r="GE233" s="410"/>
      <c r="GF233" s="410"/>
      <c r="GG233" s="410"/>
      <c r="GH233" s="410"/>
      <c r="GI233" s="410"/>
      <c r="GJ233" s="410"/>
      <c r="GK233" s="410"/>
      <c r="GL233" s="410"/>
      <c r="GM233" s="410"/>
      <c r="GN233" s="410"/>
      <c r="GO233" s="410"/>
      <c r="GP233" s="410"/>
      <c r="GQ233" s="410"/>
      <c r="GR233" s="410"/>
      <c r="GS233" s="410"/>
      <c r="GT233" s="410"/>
      <c r="GU233" s="410"/>
      <c r="GV233" s="410"/>
      <c r="GW233" s="410"/>
      <c r="GX233" s="410"/>
      <c r="GY233" s="410"/>
      <c r="GZ233" s="410"/>
      <c r="HA233" s="410"/>
      <c r="HB233" s="410"/>
      <c r="HC233" s="410"/>
      <c r="HD233" s="410"/>
      <c r="HE233" s="410"/>
      <c r="HF233" s="410"/>
      <c r="HG233" s="410"/>
      <c r="HH233" s="410"/>
      <c r="HI233" s="410"/>
      <c r="HJ233" s="410"/>
      <c r="HK233" s="410"/>
      <c r="HL233" s="410"/>
      <c r="HM233" s="410"/>
      <c r="HN233" s="410"/>
      <c r="HO233" s="410"/>
      <c r="HP233" s="410"/>
      <c r="HQ233" s="410"/>
      <c r="HR233" s="410"/>
      <c r="HS233" s="410"/>
      <c r="HT233" s="410"/>
      <c r="HU233" s="410"/>
      <c r="HV233" s="410"/>
      <c r="HW233" s="410"/>
      <c r="HX233" s="410"/>
      <c r="HY233" s="410"/>
      <c r="HZ233" s="410"/>
      <c r="IA233" s="410"/>
      <c r="IB233" s="410"/>
      <c r="IC233" s="410"/>
      <c r="ID233" s="410"/>
      <c r="IE233" s="410"/>
      <c r="IF233" s="410"/>
      <c r="IG233" s="410"/>
      <c r="IH233" s="410"/>
      <c r="II233" s="410"/>
      <c r="IJ233" s="410"/>
      <c r="IK233" s="410"/>
      <c r="IL233" s="410"/>
      <c r="IM233" s="410"/>
      <c r="IN233" s="410"/>
      <c r="IO233" s="410"/>
      <c r="IP233" s="410"/>
      <c r="IQ233" s="410"/>
      <c r="IR233" s="410"/>
      <c r="IS233" s="410"/>
      <c r="IT233" s="410"/>
      <c r="IU233" s="410"/>
      <c r="IV233" s="410"/>
    </row>
    <row r="234" spans="1:256" s="2" customFormat="1" ht="12.75" hidden="1" customHeight="1" outlineLevel="2">
      <c r="A234" s="14"/>
      <c r="B234" s="14"/>
      <c r="C234" s="27"/>
      <c r="D234" s="413"/>
      <c r="E234" s="261">
        <v>1</v>
      </c>
      <c r="F234" s="372"/>
      <c r="G234" s="268"/>
      <c r="H234" s="155">
        <f>IF(A13stdlife="n/a","n/a",IF(H$3&gt;(A13stdlife+$E234),(Input!$G$223*(1+rvanilla)^0.5)-SUM($G234:G234),(Input!$G$223*(1+rvanilla)^0.5)/A13stdlife))</f>
        <v>3.4813199361342919</v>
      </c>
      <c r="I234" s="155">
        <f>IF(A13stdlife="n/a","n/a",IF(I$3&gt;(A13stdlife+$E234),(Input!$G$223*(1+rvanilla)^0.5)-SUM($G234:H234),(Input!$G$223*(1+rvanilla)^0.5)/A13stdlife))</f>
        <v>3.4813199361342919</v>
      </c>
      <c r="J234" s="155">
        <f>IF(A13stdlife="n/a","n/a",IF(J$3&gt;(A13stdlife+$E234),(Input!$G$223*(1+rvanilla)^0.5)-SUM($G234:I234),(Input!$G$223*(1+rvanilla)^0.5)/A13stdlife))</f>
        <v>3.4813199361342919</v>
      </c>
      <c r="K234" s="155">
        <f>IF(A13stdlife="n/a","n/a",IF(K$3&gt;(A13stdlife+$E234),(Input!$G$223*(1+rvanilla)^0.5)-SUM($G234:J234),(Input!$G$223*(1+rvanilla)^0.5)/A13stdlife))</f>
        <v>3.4813199361342919</v>
      </c>
      <c r="L234" s="155">
        <f>IF(A13stdlife="n/a","n/a",IF(L$3&gt;(A13stdlife+$E234),(Input!$G$223*(1+rvanilla)^0.5)-SUM($G234:K234),(Input!$G$223*(1+rvanilla)^0.5)/A13stdlife))</f>
        <v>3.4813199361342919</v>
      </c>
      <c r="M234" s="155">
        <f>IF(A13stdlife="n/a","n/a",IF(M$3&gt;(A13stdlife+$E234),(Input!$G$223*(1+rvanilla)^0.5)-SUM($G234:L234),(Input!$G$223*(1+rvanilla)^0.5)/A13stdlife))</f>
        <v>0</v>
      </c>
      <c r="N234" s="155">
        <f>IF(A13stdlife="n/a","n/a",IF(N$3&gt;(A13stdlife+$E234),(Input!$G$223*(1+rvanilla)^0.5)-SUM($G234:M234),(Input!$G$223*(1+rvanilla)^0.5)/A13stdlife))</f>
        <v>0</v>
      </c>
      <c r="O234" s="155">
        <f>IF(A13stdlife="n/a","n/a",IF(O$3&gt;(A13stdlife+$E234),(Input!$G$223*(1+rvanilla)^0.5)-SUM($G234:N234),(Input!$G$223*(1+rvanilla)^0.5)/A13stdlife))</f>
        <v>0</v>
      </c>
      <c r="P234" s="155">
        <f>IF(A13stdlife="n/a","n/a",IF(P$3&gt;(A13stdlife+$E234),(Input!$G$223*(1+rvanilla)^0.5)-SUM($G234:O234),(Input!$G$223*(1+rvanilla)^0.5)/A13stdlife))</f>
        <v>0</v>
      </c>
      <c r="Q234" s="155">
        <f>IF(A13stdlife="n/a","n/a",IF(Q$3&gt;(A13stdlife+$E234),(Input!$G$223*(1+rvanilla)^0.5)-SUM($G234:P234),(Input!$G$223*(1+rvanilla)^0.5)/A13stdlife))</f>
        <v>0</v>
      </c>
      <c r="R234" s="155">
        <f>IF(A13stdlife="n/a","n/a",IF(R$3&gt;(A13stdlife+$E234),(Input!$G$223*(1+rvanilla)^0.5)-SUM($G234:Q234),(Input!$G$223*(1+rvanilla)^0.5)/A13stdlife))</f>
        <v>0</v>
      </c>
      <c r="S234" s="155">
        <f>IF(A13stdlife="n/a","n/a",IF(S$3&gt;(A13stdlife+$E234),(Input!$G$223*(1+rvanilla)^0.5)-SUM($G234:R234),(Input!$G$223*(1+rvanilla)^0.5)/A13stdlife))</f>
        <v>0</v>
      </c>
      <c r="T234" s="155">
        <f>IF(A13stdlife="n/a","n/a",IF(T$3&gt;(A13stdlife+$E234),(Input!$G$223*(1+rvanilla)^0.5)-SUM($G234:S234),(Input!$G$223*(1+rvanilla)^0.5)/A13stdlife))</f>
        <v>0</v>
      </c>
      <c r="U234" s="155">
        <f>IF(A13stdlife="n/a","n/a",IF(U$3&gt;(A13stdlife+$E234),(Input!$G$223*(1+rvanilla)^0.5)-SUM($G234:T234),(Input!$G$223*(1+rvanilla)^0.5)/A13stdlife))</f>
        <v>0</v>
      </c>
      <c r="V234" s="155">
        <f>IF(A13stdlife="n/a","n/a",IF(V$3&gt;(A13stdlife+$E234),(Input!$G$223*(1+rvanilla)^0.5)-SUM($G234:U234),(Input!$G$223*(1+rvanilla)^0.5)/A13stdlife))</f>
        <v>0</v>
      </c>
      <c r="W234" s="155">
        <f>IF(A13stdlife="n/a","n/a",IF(W$3&gt;(A13stdlife+$E234),(Input!$G$223*(1+rvanilla)^0.5)-SUM($G234:V234),(Input!$G$223*(1+rvanilla)^0.5)/A13stdlife))</f>
        <v>0</v>
      </c>
      <c r="X234" s="155">
        <f>IF(A13stdlife="n/a","n/a",IF(X$3&gt;(A13stdlife+$E234),(Input!$G$223*(1+rvanilla)^0.5)-SUM($G234:W234),(Input!$G$223*(1+rvanilla)^0.5)/A13stdlife))</f>
        <v>0</v>
      </c>
      <c r="Y234" s="155">
        <f>IF(A13stdlife="n/a","n/a",IF(Y$3&gt;(A13stdlife+$E234),(Input!$G$223*(1+rvanilla)^0.5)-SUM($G234:X234),(Input!$G$223*(1+rvanilla)^0.5)/A13stdlife))</f>
        <v>0</v>
      </c>
      <c r="Z234" s="155">
        <f>IF(A13stdlife="n/a","n/a",IF(Z$3&gt;(A13stdlife+$E234),(Input!$G$223*(1+rvanilla)^0.5)-SUM($G234:Y234),(Input!$G$223*(1+rvanilla)^0.5)/A13stdlife))</f>
        <v>0</v>
      </c>
      <c r="AA234" s="155">
        <f>IF(A13stdlife="n/a","n/a",IF(AA$3&gt;(A13stdlife+$E234),(Input!$G$223*(1+rvanilla)^0.5)-SUM($G234:Z234),(Input!$G$223*(1+rvanilla)^0.5)/A13stdlife))</f>
        <v>0</v>
      </c>
      <c r="AB234" s="155">
        <f>IF(A13stdlife="n/a","n/a",IF(AB$3&gt;(A13stdlife+$E234),(Input!$G$223*(1+rvanilla)^0.5)-SUM($G234:AA234),(Input!$G$223*(1+rvanilla)^0.5)/A13stdlife))</f>
        <v>0</v>
      </c>
      <c r="AC234" s="155">
        <f>IF(A13stdlife="n/a","n/a",IF(AC$3&gt;(A13stdlife+$E234),(Input!$G$223*(1+rvanilla)^0.5)-SUM($G234:AB234),(Input!$G$223*(1+rvanilla)^0.5)/A13stdlife))</f>
        <v>0</v>
      </c>
      <c r="AD234" s="155">
        <f>IF(A13stdlife="n/a","n/a",IF(AD$3&gt;(A13stdlife+$E234),(Input!$G$223*(1+rvanilla)^0.5)-SUM($G234:AC234),(Input!$G$223*(1+rvanilla)^0.5)/A13stdlife))</f>
        <v>0</v>
      </c>
      <c r="AE234" s="155">
        <f>IF(A13stdlife="n/a","n/a",IF(AE$3&gt;(A13stdlife+$E234),(Input!$G$223*(1+rvanilla)^0.5)-SUM($G234:AD234),(Input!$G$223*(1+rvanilla)^0.5)/A13stdlife))</f>
        <v>0</v>
      </c>
      <c r="AF234" s="155">
        <f>IF(A13stdlife="n/a","n/a",IF(AF$3&gt;(A13stdlife+$E234),(Input!$G$223*(1+rvanilla)^0.5)-SUM($G234:AE234),(Input!$G$223*(1+rvanilla)^0.5)/A13stdlife))</f>
        <v>0</v>
      </c>
      <c r="AG234" s="155">
        <f>IF(A13stdlife="n/a","n/a",IF(AG$3&gt;(A13stdlife+$E234),(Input!$G$223*(1+rvanilla)^0.5)-SUM($G234:AF234),(Input!$G$223*(1+rvanilla)^0.5)/A13stdlife))</f>
        <v>0</v>
      </c>
      <c r="AH234" s="155">
        <f>IF(A13stdlife="n/a","n/a",IF(AH$3&gt;(A13stdlife+$E234),(Input!$G$223*(1+rvanilla)^0.5)-SUM($G234:AG234),(Input!$G$223*(1+rvanilla)^0.5)/A13stdlife))</f>
        <v>0</v>
      </c>
      <c r="AI234" s="155">
        <f>IF(A13stdlife="n/a","n/a",IF(AI$3&gt;(A13stdlife+$E234),(Input!$G$223*(1+rvanilla)^0.5)-SUM($G234:AH234),(Input!$G$223*(1+rvanilla)^0.5)/A13stdlife))</f>
        <v>0</v>
      </c>
      <c r="AJ234" s="155">
        <f>IF(A13stdlife="n/a","n/a",IF(AJ$3&gt;(A13stdlife+$E234),(Input!$G$223*(1+rvanilla)^0.5)-SUM($G234:AI234),(Input!$G$223*(1+rvanilla)^0.5)/A13stdlife))</f>
        <v>0</v>
      </c>
      <c r="AK234" s="155">
        <f>IF(A13stdlife="n/a","n/a",IF(AK$3&gt;(A13stdlife+$E234),(Input!$G$223*(1+rvanilla)^0.5)-SUM($G234:AJ234),(Input!$G$223*(1+rvanilla)^0.5)/A13stdlife))</f>
        <v>0</v>
      </c>
      <c r="AL234" s="155">
        <f>IF(A13stdlife="n/a","n/a",IF(AL$3&gt;(A13stdlife+$E234),(Input!$G$223*(1+rvanilla)^0.5)-SUM($G234:AK234),(Input!$G$223*(1+rvanilla)^0.5)/A13stdlife))</f>
        <v>0</v>
      </c>
      <c r="AM234" s="155">
        <f>IF(A13stdlife="n/a","n/a",IF(AM$3&gt;(A13stdlife+$E234),(Input!$G$223*(1+rvanilla)^0.5)-SUM($G234:AL234),(Input!$G$223*(1+rvanilla)^0.5)/A13stdlife))</f>
        <v>0</v>
      </c>
      <c r="AN234" s="155">
        <f>IF(A13stdlife="n/a","n/a",IF(AN$3&gt;(A13stdlife+$E234),(Input!$G$223*(1+rvanilla)^0.5)-SUM($G234:AM234),(Input!$G$223*(1+rvanilla)^0.5)/A13stdlife))</f>
        <v>0</v>
      </c>
      <c r="AO234" s="155">
        <f>IF(A13stdlife="n/a","n/a",IF(AO$3&gt;(A13stdlife+$E234),(Input!$G$223*(1+rvanilla)^0.5)-SUM($G234:AN234),(Input!$G$223*(1+rvanilla)^0.5)/A13stdlife))</f>
        <v>0</v>
      </c>
      <c r="AP234" s="155">
        <f>IF(A13stdlife="n/a","n/a",IF(AP$3&gt;(A13stdlife+$E234),(Input!$G$223*(1+rvanilla)^0.5)-SUM($G234:AO234),(Input!$G$223*(1+rvanilla)^0.5)/A13stdlife))</f>
        <v>0</v>
      </c>
      <c r="AQ234" s="155">
        <f>IF(A13stdlife="n/a","n/a",IF(AQ$3&gt;(A13stdlife+$E234),(Input!$G$223*(1+rvanilla)^0.5)-SUM($G234:AP234),(Input!$G$223*(1+rvanilla)^0.5)/A13stdlife))</f>
        <v>0</v>
      </c>
      <c r="AR234" s="155">
        <f>IF(A13stdlife="n/a","n/a",IF(AR$3&gt;(A13stdlife+$E234),(Input!$G$223*(1+rvanilla)^0.5)-SUM($G234:AQ234),(Input!$G$223*(1+rvanilla)^0.5)/A13stdlife))</f>
        <v>0</v>
      </c>
      <c r="AS234" s="155">
        <f>IF(A13stdlife="n/a","n/a",IF(AS$3&gt;(A13stdlife+$E234),(Input!$G$223*(1+rvanilla)^0.5)-SUM($G234:AR234),(Input!$G$223*(1+rvanilla)^0.5)/A13stdlife))</f>
        <v>0</v>
      </c>
      <c r="AT234" s="155">
        <f>IF(A13stdlife="n/a","n/a",IF(AT$3&gt;(A13stdlife+$E234),(Input!$G$223*(1+rvanilla)^0.5)-SUM($G234:AS234),(Input!$G$223*(1+rvanilla)^0.5)/A13stdlife))</f>
        <v>0</v>
      </c>
      <c r="AU234" s="155">
        <f>IF(A13stdlife="n/a","n/a",IF(AU$3&gt;(A13stdlife+$E234),(Input!$G$223*(1+rvanilla)^0.5)-SUM($G234:AT234),(Input!$G$223*(1+rvanilla)^0.5)/A13stdlife))</f>
        <v>0</v>
      </c>
      <c r="AV234" s="155">
        <f>IF(A13stdlife="n/a","n/a",IF(AV$3&gt;(A13stdlife+$E234),(Input!$G$223*(1+rvanilla)^0.5)-SUM($G234:AU234),(Input!$G$223*(1+rvanilla)^0.5)/A13stdlife))</f>
        <v>0</v>
      </c>
      <c r="AW234" s="155">
        <f>IF(A13stdlife="n/a","n/a",IF(AW$3&gt;(A13stdlife+$E234),(Input!$G$223*(1+rvanilla)^0.5)-SUM($G234:AV234),(Input!$G$223*(1+rvanilla)^0.5)/A13stdlife))</f>
        <v>0</v>
      </c>
      <c r="AX234" s="155">
        <f>IF(A13stdlife="n/a","n/a",IF(AX$3&gt;(A13stdlife+$E234),(Input!$G$223*(1+rvanilla)^0.5)-SUM($G234:AW234),(Input!$G$223*(1+rvanilla)^0.5)/A13stdlife))</f>
        <v>0</v>
      </c>
      <c r="AY234" s="155">
        <f>IF(A13stdlife="n/a","n/a",IF(AY$3&gt;(A13stdlife+$E234),(Input!$G$223*(1+rvanilla)^0.5)-SUM($G234:AX234),(Input!$G$223*(1+rvanilla)^0.5)/A13stdlife))</f>
        <v>0</v>
      </c>
      <c r="AZ234" s="155">
        <f>IF(A13stdlife="n/a","n/a",IF(AZ$3&gt;(A13stdlife+$E234),(Input!$G$223*(1+rvanilla)^0.5)-SUM($G234:AY234),(Input!$G$223*(1+rvanilla)^0.5)/A13stdlife))</f>
        <v>0</v>
      </c>
      <c r="BA234" s="155">
        <f>IF(A13stdlife="n/a","n/a",IF(BA$3&gt;(A13stdlife+$E234),(Input!$G$223*(1+rvanilla)^0.5)-SUM($G234:AZ234),(Input!$G$223*(1+rvanilla)^0.5)/A13stdlife))</f>
        <v>0</v>
      </c>
      <c r="BB234" s="155">
        <f>IF(A13stdlife="n/a","n/a",IF(BB$3&gt;(A13stdlife+$E234),(Input!$G$223*(1+rvanilla)^0.5)-SUM($G234:BA234),(Input!$G$223*(1+rvanilla)^0.5)/A13stdlife))</f>
        <v>0</v>
      </c>
      <c r="BC234" s="155">
        <f>IF(A13stdlife="n/a","n/a",IF(BC$3&gt;(A13stdlife+$E234),(Input!$G$223*(1+rvanilla)^0.5)-SUM($G234:BB234),(Input!$G$223*(1+rvanilla)^0.5)/A13stdlife))</f>
        <v>0</v>
      </c>
      <c r="BD234" s="155">
        <f>IF(A13stdlife="n/a","n/a",IF(BD$3&gt;(A13stdlife+$E234),(Input!$G$223*(1+rvanilla)^0.5)-SUM($G234:BC234),(Input!$G$223*(1+rvanilla)^0.5)/A13stdlife))</f>
        <v>0</v>
      </c>
      <c r="BE234" s="155">
        <f>IF(A13stdlife="n/a","n/a",IF(BE$3&gt;(A13stdlife+$E234),(Input!$G$223*(1+rvanilla)^0.5)-SUM($G234:BD234),(Input!$G$223*(1+rvanilla)^0.5)/A13stdlife))</f>
        <v>0</v>
      </c>
      <c r="BF234" s="155">
        <f>IF(A13stdlife="n/a","n/a",IF(BF$3&gt;(A13stdlife+$E234),(Input!$G$223*(1+rvanilla)^0.5)-SUM($G234:BE234),(Input!$G$223*(1+rvanilla)^0.5)/A13stdlife))</f>
        <v>0</v>
      </c>
      <c r="BG234" s="155">
        <f>IF(A13stdlife="n/a","n/a",IF(BG$3&gt;(A13stdlife+$E234),(Input!$G$223*(1+rvanilla)^0.5)-SUM($G234:BF234),(Input!$G$223*(1+rvanilla)^0.5)/A13stdlife))</f>
        <v>0</v>
      </c>
      <c r="BH234" s="155">
        <f>IF(A13stdlife="n/a","n/a",IF(BH$3&gt;(A13stdlife+$E234),(Input!$G$223*(1+rvanilla)^0.5)-SUM($G234:BG234),(Input!$G$223*(1+rvanilla)^0.5)/A13stdlife))</f>
        <v>0</v>
      </c>
      <c r="BI234" s="155">
        <f>IF(A13stdlife="n/a","n/a",IF(BI$3&gt;(A13stdlife+$E234),(Input!$G$223*(1+rvanilla)^0.5)-SUM($G234:BH234),(Input!$G$223*(1+rvanilla)^0.5)/A13stdlife))</f>
        <v>0</v>
      </c>
      <c r="BJ234" s="14"/>
      <c r="BK234" s="14"/>
      <c r="BL234" s="14"/>
      <c r="BM234" s="14"/>
      <c r="BN234" s="14"/>
      <c r="BO234" s="14"/>
      <c r="BP234" s="14"/>
      <c r="BQ234" s="14"/>
      <c r="BR234" s="14"/>
      <c r="BS234" s="14"/>
      <c r="BT234" s="14"/>
      <c r="BU234" s="14"/>
      <c r="BV234" s="14"/>
      <c r="BW234" s="14"/>
      <c r="BX234" s="14"/>
      <c r="BY234" s="14"/>
      <c r="BZ234" s="14"/>
      <c r="CA234" s="410"/>
      <c r="CB234" s="410"/>
      <c r="CC234" s="410"/>
      <c r="CD234" s="410"/>
      <c r="CE234" s="410"/>
      <c r="CF234" s="410"/>
      <c r="CG234" s="410"/>
      <c r="CH234" s="410"/>
      <c r="CI234" s="410"/>
      <c r="CJ234" s="410"/>
      <c r="CK234" s="410"/>
      <c r="CL234" s="410"/>
      <c r="CM234" s="410"/>
      <c r="CN234" s="410"/>
      <c r="CO234" s="410"/>
      <c r="CP234" s="410"/>
      <c r="CQ234" s="410"/>
      <c r="CR234" s="410"/>
      <c r="CS234" s="410"/>
      <c r="CT234" s="410"/>
      <c r="CU234" s="410"/>
      <c r="CV234" s="410"/>
      <c r="CW234" s="410"/>
      <c r="CX234" s="410"/>
      <c r="CY234" s="410"/>
      <c r="CZ234" s="410"/>
      <c r="DA234" s="410"/>
      <c r="DB234" s="410"/>
      <c r="DC234" s="410"/>
      <c r="DD234" s="410"/>
      <c r="DE234" s="410"/>
      <c r="DF234" s="410"/>
      <c r="DG234" s="410"/>
      <c r="DH234" s="410"/>
      <c r="DI234" s="410"/>
      <c r="DJ234" s="410"/>
      <c r="DK234" s="410"/>
      <c r="DL234" s="410"/>
      <c r="DM234" s="410"/>
      <c r="DN234" s="410"/>
      <c r="DO234" s="410"/>
      <c r="DP234" s="410"/>
      <c r="DQ234" s="410"/>
      <c r="DR234" s="410"/>
      <c r="DS234" s="410"/>
      <c r="DT234" s="410"/>
      <c r="DU234" s="410"/>
      <c r="DV234" s="410"/>
      <c r="DW234" s="410"/>
      <c r="DX234" s="410"/>
      <c r="DY234" s="410"/>
      <c r="DZ234" s="410"/>
      <c r="EA234" s="410"/>
      <c r="EB234" s="410"/>
      <c r="EC234" s="410"/>
      <c r="ED234" s="410"/>
      <c r="EE234" s="410"/>
      <c r="EF234" s="410"/>
      <c r="EG234" s="410"/>
      <c r="EH234" s="410"/>
      <c r="EI234" s="410"/>
      <c r="EJ234" s="410"/>
      <c r="EK234" s="410"/>
      <c r="EL234" s="410"/>
      <c r="EM234" s="410"/>
      <c r="EN234" s="410"/>
      <c r="EO234" s="410"/>
      <c r="EP234" s="410"/>
      <c r="EQ234" s="410"/>
      <c r="ER234" s="410"/>
      <c r="ES234" s="410"/>
      <c r="ET234" s="410"/>
      <c r="EU234" s="410"/>
      <c r="EV234" s="410"/>
      <c r="EW234" s="410"/>
      <c r="EX234" s="410"/>
      <c r="EY234" s="410"/>
      <c r="EZ234" s="410"/>
      <c r="FA234" s="410"/>
      <c r="FB234" s="410"/>
      <c r="FC234" s="410"/>
      <c r="FD234" s="410"/>
      <c r="FE234" s="410"/>
      <c r="FF234" s="410"/>
      <c r="FG234" s="410"/>
      <c r="FH234" s="410"/>
      <c r="FI234" s="410"/>
      <c r="FJ234" s="410"/>
      <c r="FK234" s="410"/>
      <c r="FL234" s="410"/>
      <c r="FM234" s="410"/>
      <c r="FN234" s="410"/>
      <c r="FO234" s="410"/>
      <c r="FP234" s="410"/>
      <c r="FQ234" s="410"/>
      <c r="FR234" s="410"/>
      <c r="FS234" s="410"/>
      <c r="FT234" s="410"/>
      <c r="FU234" s="410"/>
      <c r="FV234" s="410"/>
      <c r="FW234" s="410"/>
      <c r="FX234" s="410"/>
      <c r="FY234" s="410"/>
      <c r="FZ234" s="410"/>
      <c r="GA234" s="410"/>
      <c r="GB234" s="410"/>
      <c r="GC234" s="410"/>
      <c r="GD234" s="410"/>
      <c r="GE234" s="410"/>
      <c r="GF234" s="410"/>
      <c r="GG234" s="410"/>
      <c r="GH234" s="410"/>
      <c r="GI234" s="410"/>
      <c r="GJ234" s="410"/>
      <c r="GK234" s="410"/>
      <c r="GL234" s="410"/>
      <c r="GM234" s="410"/>
      <c r="GN234" s="410"/>
      <c r="GO234" s="410"/>
      <c r="GP234" s="410"/>
      <c r="GQ234" s="410"/>
      <c r="GR234" s="410"/>
      <c r="GS234" s="410"/>
      <c r="GT234" s="410"/>
      <c r="GU234" s="410"/>
      <c r="GV234" s="410"/>
      <c r="GW234" s="410"/>
      <c r="GX234" s="410"/>
      <c r="GY234" s="410"/>
      <c r="GZ234" s="410"/>
      <c r="HA234" s="410"/>
      <c r="HB234" s="410"/>
      <c r="HC234" s="410"/>
      <c r="HD234" s="410"/>
      <c r="HE234" s="410"/>
      <c r="HF234" s="410"/>
      <c r="HG234" s="410"/>
      <c r="HH234" s="410"/>
      <c r="HI234" s="410"/>
      <c r="HJ234" s="410"/>
      <c r="HK234" s="410"/>
      <c r="HL234" s="410"/>
      <c r="HM234" s="410"/>
      <c r="HN234" s="410"/>
      <c r="HO234" s="410"/>
      <c r="HP234" s="410"/>
      <c r="HQ234" s="410"/>
      <c r="HR234" s="410"/>
      <c r="HS234" s="410"/>
      <c r="HT234" s="410"/>
      <c r="HU234" s="410"/>
      <c r="HV234" s="410"/>
      <c r="HW234" s="410"/>
      <c r="HX234" s="410"/>
      <c r="HY234" s="410"/>
      <c r="HZ234" s="410"/>
      <c r="IA234" s="410"/>
      <c r="IB234" s="410"/>
      <c r="IC234" s="410"/>
      <c r="ID234" s="410"/>
      <c r="IE234" s="410"/>
      <c r="IF234" s="410"/>
      <c r="IG234" s="410"/>
      <c r="IH234" s="410"/>
      <c r="II234" s="410"/>
      <c r="IJ234" s="410"/>
      <c r="IK234" s="410"/>
      <c r="IL234" s="410"/>
      <c r="IM234" s="410"/>
      <c r="IN234" s="410"/>
      <c r="IO234" s="410"/>
      <c r="IP234" s="410"/>
      <c r="IQ234" s="410"/>
      <c r="IR234" s="410"/>
      <c r="IS234" s="410"/>
      <c r="IT234" s="410"/>
      <c r="IU234" s="410"/>
      <c r="IV234" s="410"/>
    </row>
    <row r="235" spans="1:256" s="2" customFormat="1" ht="12.75" hidden="1" customHeight="1" outlineLevel="2">
      <c r="A235" s="14"/>
      <c r="B235" s="14"/>
      <c r="C235" s="27"/>
      <c r="D235" s="413"/>
      <c r="E235" s="261">
        <v>2</v>
      </c>
      <c r="F235" s="372"/>
      <c r="G235" s="269"/>
      <c r="H235" s="270"/>
      <c r="I235" s="155">
        <f>IF(A13stdlife="n/a","n/a",IF(I$3&gt;(A13stdlife+$E235),(Input!$H$223*(1+rvanilla)^0.5)-SUM($H235:H235),(Input!$H$223*(1+rvanilla)^0.5)/A13stdlife))</f>
        <v>3.3126418201967676</v>
      </c>
      <c r="J235" s="155">
        <f>IF(A13stdlife="n/a","n/a",IF(J$3&gt;(A13stdlife+$E235),(Input!$H$223*(1+rvanilla)^0.5)-SUM($H235:I235),(Input!$H$223*(1+rvanilla)^0.5)/A13stdlife))</f>
        <v>3.3126418201967676</v>
      </c>
      <c r="K235" s="155">
        <f>IF(A13stdlife="n/a","n/a",IF(K$3&gt;(A13stdlife+$E235),(Input!$H$223*(1+rvanilla)^0.5)-SUM($H235:J235),(Input!$H$223*(1+rvanilla)^0.5)/A13stdlife))</f>
        <v>3.3126418201967676</v>
      </c>
      <c r="L235" s="155">
        <f>IF(A13stdlife="n/a","n/a",IF(L$3&gt;(A13stdlife+$E235),(Input!$H$223*(1+rvanilla)^0.5)-SUM($H235:K235),(Input!$H$223*(1+rvanilla)^0.5)/A13stdlife))</f>
        <v>3.3126418201967676</v>
      </c>
      <c r="M235" s="155">
        <f>IF(A13stdlife="n/a","n/a",IF(M$3&gt;(A13stdlife+$E235),(Input!$H$223*(1+rvanilla)^0.5)-SUM($H235:L235),(Input!$H$223*(1+rvanilla)^0.5)/A13stdlife))</f>
        <v>3.3126418201967676</v>
      </c>
      <c r="N235" s="155">
        <f>IF(A13stdlife="n/a","n/a",IF(N$3&gt;(A13stdlife+$E235),(Input!$H$223*(1+rvanilla)^0.5)-SUM($H235:M235),(Input!$H$223*(1+rvanilla)^0.5)/A13stdlife))</f>
        <v>0</v>
      </c>
      <c r="O235" s="155">
        <f>IF(A13stdlife="n/a","n/a",IF(O$3&gt;(A13stdlife+$E235),(Input!$H$223*(1+rvanilla)^0.5)-SUM($H235:N235),(Input!$H$223*(1+rvanilla)^0.5)/A13stdlife))</f>
        <v>0</v>
      </c>
      <c r="P235" s="155">
        <f>IF(A13stdlife="n/a","n/a",IF(P$3&gt;(A13stdlife+$E235),(Input!$H$223*(1+rvanilla)^0.5)-SUM($H235:O235),(Input!$H$223*(1+rvanilla)^0.5)/A13stdlife))</f>
        <v>0</v>
      </c>
      <c r="Q235" s="155">
        <f>IF(A13stdlife="n/a","n/a",IF(Q$3&gt;(A13stdlife+$E235),(Input!$H$223*(1+rvanilla)^0.5)-SUM($H235:P235),(Input!$H$223*(1+rvanilla)^0.5)/A13stdlife))</f>
        <v>0</v>
      </c>
      <c r="R235" s="155">
        <f>IF(A13stdlife="n/a","n/a",IF(R$3&gt;(A13stdlife+$E235),(Input!$H$223*(1+rvanilla)^0.5)-SUM($H235:Q235),(Input!$H$223*(1+rvanilla)^0.5)/A13stdlife))</f>
        <v>0</v>
      </c>
      <c r="S235" s="155">
        <f>IF(A13stdlife="n/a","n/a",IF(S$3&gt;(A13stdlife+$E235),(Input!$H$223*(1+rvanilla)^0.5)-SUM($H235:R235),(Input!$H$223*(1+rvanilla)^0.5)/A13stdlife))</f>
        <v>0</v>
      </c>
      <c r="T235" s="155">
        <f>IF(A13stdlife="n/a","n/a",IF(T$3&gt;(A13stdlife+$E235),(Input!$H$223*(1+rvanilla)^0.5)-SUM($H235:S235),(Input!$H$223*(1+rvanilla)^0.5)/A13stdlife))</f>
        <v>0</v>
      </c>
      <c r="U235" s="155">
        <f>IF(A13stdlife="n/a","n/a",IF(U$3&gt;(A13stdlife+$E235),(Input!$H$223*(1+rvanilla)^0.5)-SUM($H235:T235),(Input!$H$223*(1+rvanilla)^0.5)/A13stdlife))</f>
        <v>0</v>
      </c>
      <c r="V235" s="155">
        <f>IF(A13stdlife="n/a","n/a",IF(V$3&gt;(A13stdlife+$E235),(Input!$H$223*(1+rvanilla)^0.5)-SUM($H235:U235),(Input!$H$223*(1+rvanilla)^0.5)/A13stdlife))</f>
        <v>0</v>
      </c>
      <c r="W235" s="155">
        <f>IF(A13stdlife="n/a","n/a",IF(W$3&gt;(A13stdlife+$E235),(Input!$H$223*(1+rvanilla)^0.5)-SUM($H235:V235),(Input!$H$223*(1+rvanilla)^0.5)/A13stdlife))</f>
        <v>0</v>
      </c>
      <c r="X235" s="155">
        <f>IF(A13stdlife="n/a","n/a",IF(X$3&gt;(A13stdlife+$E235),(Input!$H$223*(1+rvanilla)^0.5)-SUM($H235:W235),(Input!$H$223*(1+rvanilla)^0.5)/A13stdlife))</f>
        <v>0</v>
      </c>
      <c r="Y235" s="155">
        <f>IF(A13stdlife="n/a","n/a",IF(Y$3&gt;(A13stdlife+$E235),(Input!$H$223*(1+rvanilla)^0.5)-SUM($H235:X235),(Input!$H$223*(1+rvanilla)^0.5)/A13stdlife))</f>
        <v>0</v>
      </c>
      <c r="Z235" s="155">
        <f>IF(A13stdlife="n/a","n/a",IF(Z$3&gt;(A13stdlife+$E235),(Input!$H$223*(1+rvanilla)^0.5)-SUM($H235:Y235),(Input!$H$223*(1+rvanilla)^0.5)/A13stdlife))</f>
        <v>0</v>
      </c>
      <c r="AA235" s="155">
        <f>IF(A13stdlife="n/a","n/a",IF(AA$3&gt;(A13stdlife+$E235),(Input!$H$223*(1+rvanilla)^0.5)-SUM($H235:Z235),(Input!$H$223*(1+rvanilla)^0.5)/A13stdlife))</f>
        <v>0</v>
      </c>
      <c r="AB235" s="155">
        <f>IF(A13stdlife="n/a","n/a",IF(AB$3&gt;(A13stdlife+$E235),(Input!$H$223*(1+rvanilla)^0.5)-SUM($H235:AA235),(Input!$H$223*(1+rvanilla)^0.5)/A13stdlife))</f>
        <v>0</v>
      </c>
      <c r="AC235" s="155">
        <f>IF(A13stdlife="n/a","n/a",IF(AC$3&gt;(A13stdlife+$E235),(Input!$H$223*(1+rvanilla)^0.5)-SUM($H235:AB235),(Input!$H$223*(1+rvanilla)^0.5)/A13stdlife))</f>
        <v>0</v>
      </c>
      <c r="AD235" s="155">
        <f>IF(A13stdlife="n/a","n/a",IF(AD$3&gt;(A13stdlife+$E235),(Input!$H$223*(1+rvanilla)^0.5)-SUM($H235:AC235),(Input!$H$223*(1+rvanilla)^0.5)/A13stdlife))</f>
        <v>0</v>
      </c>
      <c r="AE235" s="155">
        <f>IF(A13stdlife="n/a","n/a",IF(AE$3&gt;(A13stdlife+$E235),(Input!$H$223*(1+rvanilla)^0.5)-SUM($H235:AD235),(Input!$H$223*(1+rvanilla)^0.5)/A13stdlife))</f>
        <v>0</v>
      </c>
      <c r="AF235" s="155">
        <f>IF(A13stdlife="n/a","n/a",IF(AF$3&gt;(A13stdlife+$E235),(Input!$H$223*(1+rvanilla)^0.5)-SUM($H235:AE235),(Input!$H$223*(1+rvanilla)^0.5)/A13stdlife))</f>
        <v>0</v>
      </c>
      <c r="AG235" s="155">
        <f>IF(A13stdlife="n/a","n/a",IF(AG$3&gt;(A13stdlife+$E235),(Input!$H$223*(1+rvanilla)^0.5)-SUM($H235:AF235),(Input!$H$223*(1+rvanilla)^0.5)/A13stdlife))</f>
        <v>0</v>
      </c>
      <c r="AH235" s="155">
        <f>IF(A13stdlife="n/a","n/a",IF(AH$3&gt;(A13stdlife+$E235),(Input!$H$223*(1+rvanilla)^0.5)-SUM($H235:AG235),(Input!$H$223*(1+rvanilla)^0.5)/A13stdlife))</f>
        <v>0</v>
      </c>
      <c r="AI235" s="155">
        <f>IF(A13stdlife="n/a","n/a",IF(AI$3&gt;(A13stdlife+$E235),(Input!$H$223*(1+rvanilla)^0.5)-SUM($H235:AH235),(Input!$H$223*(1+rvanilla)^0.5)/A13stdlife))</f>
        <v>0</v>
      </c>
      <c r="AJ235" s="155">
        <f>IF(A13stdlife="n/a","n/a",IF(AJ$3&gt;(A13stdlife+$E235),(Input!$H$223*(1+rvanilla)^0.5)-SUM($H235:AI235),(Input!$H$223*(1+rvanilla)^0.5)/A13stdlife))</f>
        <v>0</v>
      </c>
      <c r="AK235" s="155">
        <f>IF(A13stdlife="n/a","n/a",IF(AK$3&gt;(A13stdlife+$E235),(Input!$H$223*(1+rvanilla)^0.5)-SUM($H235:AJ235),(Input!$H$223*(1+rvanilla)^0.5)/A13stdlife))</f>
        <v>0</v>
      </c>
      <c r="AL235" s="155">
        <f>IF(A13stdlife="n/a","n/a",IF(AL$3&gt;(A13stdlife+$E235),(Input!$H$223*(1+rvanilla)^0.5)-SUM($H235:AK235),(Input!$H$223*(1+rvanilla)^0.5)/A13stdlife))</f>
        <v>0</v>
      </c>
      <c r="AM235" s="155">
        <f>IF(A13stdlife="n/a","n/a",IF(AM$3&gt;(A13stdlife+$E235),(Input!$H$223*(1+rvanilla)^0.5)-SUM($H235:AL235),(Input!$H$223*(1+rvanilla)^0.5)/A13stdlife))</f>
        <v>0</v>
      </c>
      <c r="AN235" s="155">
        <f>IF(A13stdlife="n/a","n/a",IF(AN$3&gt;(A13stdlife+$E235),(Input!$H$223*(1+rvanilla)^0.5)-SUM($H235:AM235),(Input!$H$223*(1+rvanilla)^0.5)/A13stdlife))</f>
        <v>0</v>
      </c>
      <c r="AO235" s="155">
        <f>IF(A13stdlife="n/a","n/a",IF(AO$3&gt;(A13stdlife+$E235),(Input!$H$223*(1+rvanilla)^0.5)-SUM($H235:AN235),(Input!$H$223*(1+rvanilla)^0.5)/A13stdlife))</f>
        <v>0</v>
      </c>
      <c r="AP235" s="155">
        <f>IF(A13stdlife="n/a","n/a",IF(AP$3&gt;(A13stdlife+$E235),(Input!$H$223*(1+rvanilla)^0.5)-SUM($H235:AO235),(Input!$H$223*(1+rvanilla)^0.5)/A13stdlife))</f>
        <v>0</v>
      </c>
      <c r="AQ235" s="155">
        <f>IF(A13stdlife="n/a","n/a",IF(AQ$3&gt;(A13stdlife+$E235),(Input!$H$223*(1+rvanilla)^0.5)-SUM($H235:AP235),(Input!$H$223*(1+rvanilla)^0.5)/A13stdlife))</f>
        <v>0</v>
      </c>
      <c r="AR235" s="155">
        <f>IF(A13stdlife="n/a","n/a",IF(AR$3&gt;(A13stdlife+$E235),(Input!$H$223*(1+rvanilla)^0.5)-SUM($H235:AQ235),(Input!$H$223*(1+rvanilla)^0.5)/A13stdlife))</f>
        <v>0</v>
      </c>
      <c r="AS235" s="155">
        <f>IF(A13stdlife="n/a","n/a",IF(AS$3&gt;(A13stdlife+$E235),(Input!$H$223*(1+rvanilla)^0.5)-SUM($H235:AR235),(Input!$H$223*(1+rvanilla)^0.5)/A13stdlife))</f>
        <v>0</v>
      </c>
      <c r="AT235" s="155">
        <f>IF(A13stdlife="n/a","n/a",IF(AT$3&gt;(A13stdlife+$E235),(Input!$H$223*(1+rvanilla)^0.5)-SUM($H235:AS235),(Input!$H$223*(1+rvanilla)^0.5)/A13stdlife))</f>
        <v>0</v>
      </c>
      <c r="AU235" s="155">
        <f>IF(A13stdlife="n/a","n/a",IF(AU$3&gt;(A13stdlife+$E235),(Input!$H$223*(1+rvanilla)^0.5)-SUM($H235:AT235),(Input!$H$223*(1+rvanilla)^0.5)/A13stdlife))</f>
        <v>0</v>
      </c>
      <c r="AV235" s="155">
        <f>IF(A13stdlife="n/a","n/a",IF(AV$3&gt;(A13stdlife+$E235),(Input!$H$223*(1+rvanilla)^0.5)-SUM($H235:AU235),(Input!$H$223*(1+rvanilla)^0.5)/A13stdlife))</f>
        <v>0</v>
      </c>
      <c r="AW235" s="155">
        <f>IF(A13stdlife="n/a","n/a",IF(AW$3&gt;(A13stdlife+$E235),(Input!$H$223*(1+rvanilla)^0.5)-SUM($H235:AV235),(Input!$H$223*(1+rvanilla)^0.5)/A13stdlife))</f>
        <v>0</v>
      </c>
      <c r="AX235" s="155">
        <f>IF(A13stdlife="n/a","n/a",IF(AX$3&gt;(A13stdlife+$E235),(Input!$H$223*(1+rvanilla)^0.5)-SUM($H235:AW235),(Input!$H$223*(1+rvanilla)^0.5)/A13stdlife))</f>
        <v>0</v>
      </c>
      <c r="AY235" s="155">
        <f>IF(A13stdlife="n/a","n/a",IF(AY$3&gt;(A13stdlife+$E235),(Input!$H$223*(1+rvanilla)^0.5)-SUM($H235:AX235),(Input!$H$223*(1+rvanilla)^0.5)/A13stdlife))</f>
        <v>0</v>
      </c>
      <c r="AZ235" s="155">
        <f>IF(A13stdlife="n/a","n/a",IF(AZ$3&gt;(A13stdlife+$E235),(Input!$H$223*(1+rvanilla)^0.5)-SUM($H235:AY235),(Input!$H$223*(1+rvanilla)^0.5)/A13stdlife))</f>
        <v>0</v>
      </c>
      <c r="BA235" s="155">
        <f>IF(A13stdlife="n/a","n/a",IF(BA$3&gt;(A13stdlife+$E235),(Input!$H$223*(1+rvanilla)^0.5)-SUM($H235:AZ235),(Input!$H$223*(1+rvanilla)^0.5)/A13stdlife))</f>
        <v>0</v>
      </c>
      <c r="BB235" s="155">
        <f>IF(A13stdlife="n/a","n/a",IF(BB$3&gt;(A13stdlife+$E235),(Input!$H$223*(1+rvanilla)^0.5)-SUM($H235:BA235),(Input!$H$223*(1+rvanilla)^0.5)/A13stdlife))</f>
        <v>0</v>
      </c>
      <c r="BC235" s="155">
        <f>IF(A13stdlife="n/a","n/a",IF(BC$3&gt;(A13stdlife+$E235),(Input!$H$223*(1+rvanilla)^0.5)-SUM($H235:BB235),(Input!$H$223*(1+rvanilla)^0.5)/A13stdlife))</f>
        <v>0</v>
      </c>
      <c r="BD235" s="155">
        <f>IF(A13stdlife="n/a","n/a",IF(BD$3&gt;(A13stdlife+$E235),(Input!$H$223*(1+rvanilla)^0.5)-SUM($H235:BC235),(Input!$H$223*(1+rvanilla)^0.5)/A13stdlife))</f>
        <v>0</v>
      </c>
      <c r="BE235" s="155">
        <f>IF(A13stdlife="n/a","n/a",IF(BE$3&gt;(A13stdlife+$E235),(Input!$H$223*(1+rvanilla)^0.5)-SUM($H235:BD235),(Input!$H$223*(1+rvanilla)^0.5)/A13stdlife))</f>
        <v>0</v>
      </c>
      <c r="BF235" s="155">
        <f>IF(A13stdlife="n/a","n/a",IF(BF$3&gt;(A13stdlife+$E235),(Input!$H$223*(1+rvanilla)^0.5)-SUM($H235:BE235),(Input!$H$223*(1+rvanilla)^0.5)/A13stdlife))</f>
        <v>0</v>
      </c>
      <c r="BG235" s="155">
        <f>IF(A13stdlife="n/a","n/a",IF(BG$3&gt;(A13stdlife+$E235),(Input!$H$223*(1+rvanilla)^0.5)-SUM($H235:BF235),(Input!$H$223*(1+rvanilla)^0.5)/A13stdlife))</f>
        <v>0</v>
      </c>
      <c r="BH235" s="155">
        <f>IF(A13stdlife="n/a","n/a",IF(BH$3&gt;(A13stdlife+$E235),(Input!$H$223*(1+rvanilla)^0.5)-SUM($H235:BG235),(Input!$H$223*(1+rvanilla)^0.5)/A13stdlife))</f>
        <v>0</v>
      </c>
      <c r="BI235" s="155">
        <f>IF(A13stdlife="n/a","n/a",IF(BI$3&gt;(A13stdlife+$E235),(Input!$H$223*(1+rvanilla)^0.5)-SUM($H235:BH235),(Input!$H$223*(1+rvanilla)^0.5)/A13stdlife))</f>
        <v>0</v>
      </c>
      <c r="BJ235" s="14"/>
      <c r="BK235" s="14"/>
      <c r="BL235" s="14"/>
      <c r="BM235" s="14"/>
      <c r="BN235" s="14"/>
      <c r="BO235" s="14"/>
      <c r="BP235" s="14"/>
      <c r="BQ235" s="14"/>
      <c r="BR235" s="14"/>
      <c r="BS235" s="14"/>
      <c r="BT235" s="14"/>
      <c r="BU235" s="14"/>
      <c r="BV235" s="14"/>
      <c r="BW235" s="14"/>
      <c r="BX235" s="14"/>
      <c r="BY235" s="14"/>
      <c r="BZ235" s="14"/>
      <c r="CA235" s="410"/>
      <c r="CB235" s="410"/>
      <c r="CC235" s="410"/>
      <c r="CD235" s="410"/>
      <c r="CE235" s="410"/>
      <c r="CF235" s="410"/>
      <c r="CG235" s="410"/>
      <c r="CH235" s="410"/>
      <c r="CI235" s="410"/>
      <c r="CJ235" s="410"/>
      <c r="CK235" s="410"/>
      <c r="CL235" s="410"/>
      <c r="CM235" s="410"/>
      <c r="CN235" s="410"/>
      <c r="CO235" s="410"/>
      <c r="CP235" s="410"/>
      <c r="CQ235" s="410"/>
      <c r="CR235" s="410"/>
      <c r="CS235" s="410"/>
      <c r="CT235" s="410"/>
      <c r="CU235" s="410"/>
      <c r="CV235" s="410"/>
      <c r="CW235" s="410"/>
      <c r="CX235" s="410"/>
      <c r="CY235" s="410"/>
      <c r="CZ235" s="410"/>
      <c r="DA235" s="410"/>
      <c r="DB235" s="410"/>
      <c r="DC235" s="410"/>
      <c r="DD235" s="410"/>
      <c r="DE235" s="410"/>
      <c r="DF235" s="410"/>
      <c r="DG235" s="410"/>
      <c r="DH235" s="410"/>
      <c r="DI235" s="410"/>
      <c r="DJ235" s="410"/>
      <c r="DK235" s="410"/>
      <c r="DL235" s="410"/>
      <c r="DM235" s="410"/>
      <c r="DN235" s="410"/>
      <c r="DO235" s="410"/>
      <c r="DP235" s="410"/>
      <c r="DQ235" s="410"/>
      <c r="DR235" s="410"/>
      <c r="DS235" s="410"/>
      <c r="DT235" s="410"/>
      <c r="DU235" s="410"/>
      <c r="DV235" s="410"/>
      <c r="DW235" s="410"/>
      <c r="DX235" s="410"/>
      <c r="DY235" s="410"/>
      <c r="DZ235" s="410"/>
      <c r="EA235" s="410"/>
      <c r="EB235" s="410"/>
      <c r="EC235" s="410"/>
      <c r="ED235" s="410"/>
      <c r="EE235" s="410"/>
      <c r="EF235" s="410"/>
      <c r="EG235" s="410"/>
      <c r="EH235" s="410"/>
      <c r="EI235" s="410"/>
      <c r="EJ235" s="410"/>
      <c r="EK235" s="410"/>
      <c r="EL235" s="410"/>
      <c r="EM235" s="410"/>
      <c r="EN235" s="410"/>
      <c r="EO235" s="410"/>
      <c r="EP235" s="410"/>
      <c r="EQ235" s="410"/>
      <c r="ER235" s="410"/>
      <c r="ES235" s="410"/>
      <c r="ET235" s="410"/>
      <c r="EU235" s="410"/>
      <c r="EV235" s="410"/>
      <c r="EW235" s="410"/>
      <c r="EX235" s="410"/>
      <c r="EY235" s="410"/>
      <c r="EZ235" s="410"/>
      <c r="FA235" s="410"/>
      <c r="FB235" s="410"/>
      <c r="FC235" s="410"/>
      <c r="FD235" s="410"/>
      <c r="FE235" s="410"/>
      <c r="FF235" s="410"/>
      <c r="FG235" s="410"/>
      <c r="FH235" s="410"/>
      <c r="FI235" s="410"/>
      <c r="FJ235" s="410"/>
      <c r="FK235" s="410"/>
      <c r="FL235" s="410"/>
      <c r="FM235" s="410"/>
      <c r="FN235" s="410"/>
      <c r="FO235" s="410"/>
      <c r="FP235" s="410"/>
      <c r="FQ235" s="410"/>
      <c r="FR235" s="410"/>
      <c r="FS235" s="410"/>
      <c r="FT235" s="410"/>
      <c r="FU235" s="410"/>
      <c r="FV235" s="410"/>
      <c r="FW235" s="410"/>
      <c r="FX235" s="410"/>
      <c r="FY235" s="410"/>
      <c r="FZ235" s="410"/>
      <c r="GA235" s="410"/>
      <c r="GB235" s="410"/>
      <c r="GC235" s="410"/>
      <c r="GD235" s="410"/>
      <c r="GE235" s="410"/>
      <c r="GF235" s="410"/>
      <c r="GG235" s="410"/>
      <c r="GH235" s="410"/>
      <c r="GI235" s="410"/>
      <c r="GJ235" s="410"/>
      <c r="GK235" s="410"/>
      <c r="GL235" s="410"/>
      <c r="GM235" s="410"/>
      <c r="GN235" s="410"/>
      <c r="GO235" s="410"/>
      <c r="GP235" s="410"/>
      <c r="GQ235" s="410"/>
      <c r="GR235" s="410"/>
      <c r="GS235" s="410"/>
      <c r="GT235" s="410"/>
      <c r="GU235" s="410"/>
      <c r="GV235" s="410"/>
      <c r="GW235" s="410"/>
      <c r="GX235" s="410"/>
      <c r="GY235" s="410"/>
      <c r="GZ235" s="410"/>
      <c r="HA235" s="410"/>
      <c r="HB235" s="410"/>
      <c r="HC235" s="410"/>
      <c r="HD235" s="410"/>
      <c r="HE235" s="410"/>
      <c r="HF235" s="410"/>
      <c r="HG235" s="410"/>
      <c r="HH235" s="410"/>
      <c r="HI235" s="410"/>
      <c r="HJ235" s="410"/>
      <c r="HK235" s="410"/>
      <c r="HL235" s="410"/>
      <c r="HM235" s="410"/>
      <c r="HN235" s="410"/>
      <c r="HO235" s="410"/>
      <c r="HP235" s="410"/>
      <c r="HQ235" s="410"/>
      <c r="HR235" s="410"/>
      <c r="HS235" s="410"/>
      <c r="HT235" s="410"/>
      <c r="HU235" s="410"/>
      <c r="HV235" s="410"/>
      <c r="HW235" s="410"/>
      <c r="HX235" s="410"/>
      <c r="HY235" s="410"/>
      <c r="HZ235" s="410"/>
      <c r="IA235" s="410"/>
      <c r="IB235" s="410"/>
      <c r="IC235" s="410"/>
      <c r="ID235" s="410"/>
      <c r="IE235" s="410"/>
      <c r="IF235" s="410"/>
      <c r="IG235" s="410"/>
      <c r="IH235" s="410"/>
      <c r="II235" s="410"/>
      <c r="IJ235" s="410"/>
      <c r="IK235" s="410"/>
      <c r="IL235" s="410"/>
      <c r="IM235" s="410"/>
      <c r="IN235" s="410"/>
      <c r="IO235" s="410"/>
      <c r="IP235" s="410"/>
      <c r="IQ235" s="410"/>
      <c r="IR235" s="410"/>
      <c r="IS235" s="410"/>
      <c r="IT235" s="410"/>
      <c r="IU235" s="410"/>
      <c r="IV235" s="410"/>
    </row>
    <row r="236" spans="1:256" s="2" customFormat="1" ht="12.75" hidden="1" customHeight="1" outlineLevel="2">
      <c r="A236" s="14"/>
      <c r="B236" s="14"/>
      <c r="C236" s="27"/>
      <c r="D236" s="413"/>
      <c r="E236" s="261">
        <v>3</v>
      </c>
      <c r="F236" s="372"/>
      <c r="G236" s="269"/>
      <c r="H236" s="271"/>
      <c r="I236" s="270"/>
      <c r="J236" s="155">
        <f>IF(A13stdlife="n/a","n/a",IF(J$3&gt;(A13stdlife+$E236),(Input!$I$223*(1+rvanilla)^0.5)-SUM($I236:I236),(Input!$I$223*(1+rvanilla)^0.5)/A13stdlife))</f>
        <v>3.0408617152095334</v>
      </c>
      <c r="K236" s="155">
        <f>IF(A13stdlife="n/a","n/a",IF(K$3&gt;(A13stdlife+$E236),(Input!$I$223*(1+rvanilla)^0.5)-SUM($I236:J236),(Input!$I$223*(1+rvanilla)^0.5)/A13stdlife))</f>
        <v>3.0408617152095334</v>
      </c>
      <c r="L236" s="155">
        <f>IF(A13stdlife="n/a","n/a",IF(L$3&gt;(A13stdlife+$E236),(Input!$I$223*(1+rvanilla)^0.5)-SUM($I236:K236),(Input!$I$223*(1+rvanilla)^0.5)/A13stdlife))</f>
        <v>3.0408617152095334</v>
      </c>
      <c r="M236" s="155">
        <f>IF(A13stdlife="n/a","n/a",IF(M$3&gt;(A13stdlife+$E236),(Input!$I$223*(1+rvanilla)^0.5)-SUM($I236:L236),(Input!$I$223*(1+rvanilla)^0.5)/A13stdlife))</f>
        <v>3.0408617152095334</v>
      </c>
      <c r="N236" s="155">
        <f>IF(A13stdlife="n/a","n/a",IF(N$3&gt;(A13stdlife+$E236),(Input!$I$223*(1+rvanilla)^0.5)-SUM($I236:M236),(Input!$I$223*(1+rvanilla)^0.5)/A13stdlife))</f>
        <v>3.0408617152095334</v>
      </c>
      <c r="O236" s="155">
        <f>IF(A13stdlife="n/a","n/a",IF(O$3&gt;(A13stdlife+$E236),(Input!$I$223*(1+rvanilla)^0.5)-SUM($I236:N236),(Input!$I$223*(1+rvanilla)^0.5)/A13stdlife))</f>
        <v>0</v>
      </c>
      <c r="P236" s="155">
        <f>IF(A13stdlife="n/a","n/a",IF(P$3&gt;(A13stdlife+$E236),(Input!$I$223*(1+rvanilla)^0.5)-SUM($I236:O236),(Input!$I$223*(1+rvanilla)^0.5)/A13stdlife))</f>
        <v>0</v>
      </c>
      <c r="Q236" s="155">
        <f>IF(A13stdlife="n/a","n/a",IF(Q$3&gt;(A13stdlife+$E236),(Input!$I$223*(1+rvanilla)^0.5)-SUM($I236:P236),(Input!$I$223*(1+rvanilla)^0.5)/A13stdlife))</f>
        <v>0</v>
      </c>
      <c r="R236" s="155">
        <f>IF(A13stdlife="n/a","n/a",IF(R$3&gt;(A13stdlife+$E236),(Input!$I$223*(1+rvanilla)^0.5)-SUM($I236:Q236),(Input!$I$223*(1+rvanilla)^0.5)/A13stdlife))</f>
        <v>0</v>
      </c>
      <c r="S236" s="155">
        <f>IF(A13stdlife="n/a","n/a",IF(S$3&gt;(A13stdlife+$E236),(Input!$I$223*(1+rvanilla)^0.5)-SUM($I236:R236),(Input!$I$223*(1+rvanilla)^0.5)/A13stdlife))</f>
        <v>0</v>
      </c>
      <c r="T236" s="155">
        <f>IF(A13stdlife="n/a","n/a",IF(T$3&gt;(A13stdlife+$E236),(Input!$I$223*(1+rvanilla)^0.5)-SUM($I236:S236),(Input!$I$223*(1+rvanilla)^0.5)/A13stdlife))</f>
        <v>0</v>
      </c>
      <c r="U236" s="155">
        <f>IF(A13stdlife="n/a","n/a",IF(U$3&gt;(A13stdlife+$E236),(Input!$I$223*(1+rvanilla)^0.5)-SUM($I236:T236),(Input!$I$223*(1+rvanilla)^0.5)/A13stdlife))</f>
        <v>0</v>
      </c>
      <c r="V236" s="155">
        <f>IF(A13stdlife="n/a","n/a",IF(V$3&gt;(A13stdlife+$E236),(Input!$I$223*(1+rvanilla)^0.5)-SUM($I236:U236),(Input!$I$223*(1+rvanilla)^0.5)/A13stdlife))</f>
        <v>0</v>
      </c>
      <c r="W236" s="155">
        <f>IF(A13stdlife="n/a","n/a",IF(W$3&gt;(A13stdlife+$E236),(Input!$I$223*(1+rvanilla)^0.5)-SUM($I236:V236),(Input!$I$223*(1+rvanilla)^0.5)/A13stdlife))</f>
        <v>0</v>
      </c>
      <c r="X236" s="155">
        <f>IF(A13stdlife="n/a","n/a",IF(X$3&gt;(A13stdlife+$E236),(Input!$I$223*(1+rvanilla)^0.5)-SUM($I236:W236),(Input!$I$223*(1+rvanilla)^0.5)/A13stdlife))</f>
        <v>0</v>
      </c>
      <c r="Y236" s="155">
        <f>IF(A13stdlife="n/a","n/a",IF(Y$3&gt;(A13stdlife+$E236),(Input!$I$223*(1+rvanilla)^0.5)-SUM($I236:X236),(Input!$I$223*(1+rvanilla)^0.5)/A13stdlife))</f>
        <v>0</v>
      </c>
      <c r="Z236" s="155">
        <f>IF(A13stdlife="n/a","n/a",IF(Z$3&gt;(A13stdlife+$E236),(Input!$I$223*(1+rvanilla)^0.5)-SUM($I236:Y236),(Input!$I$223*(1+rvanilla)^0.5)/A13stdlife))</f>
        <v>0</v>
      </c>
      <c r="AA236" s="155">
        <f>IF(A13stdlife="n/a","n/a",IF(AA$3&gt;(A13stdlife+$E236),(Input!$I$223*(1+rvanilla)^0.5)-SUM($I236:Z236),(Input!$I$223*(1+rvanilla)^0.5)/A13stdlife))</f>
        <v>0</v>
      </c>
      <c r="AB236" s="155">
        <f>IF(A13stdlife="n/a","n/a",IF(AB$3&gt;(A13stdlife+$E236),(Input!$I$223*(1+rvanilla)^0.5)-SUM($I236:AA236),(Input!$I$223*(1+rvanilla)^0.5)/A13stdlife))</f>
        <v>0</v>
      </c>
      <c r="AC236" s="155">
        <f>IF(A13stdlife="n/a","n/a",IF(AC$3&gt;(A13stdlife+$E236),(Input!$I$223*(1+rvanilla)^0.5)-SUM($I236:AB236),(Input!$I$223*(1+rvanilla)^0.5)/A13stdlife))</f>
        <v>0</v>
      </c>
      <c r="AD236" s="155">
        <f>IF(A13stdlife="n/a","n/a",IF(AD$3&gt;(A13stdlife+$E236),(Input!$I$223*(1+rvanilla)^0.5)-SUM($I236:AC236),(Input!$I$223*(1+rvanilla)^0.5)/A13stdlife))</f>
        <v>0</v>
      </c>
      <c r="AE236" s="155">
        <f>IF(A13stdlife="n/a","n/a",IF(AE$3&gt;(A13stdlife+$E236),(Input!$I$223*(1+rvanilla)^0.5)-SUM($I236:AD236),(Input!$I$223*(1+rvanilla)^0.5)/A13stdlife))</f>
        <v>0</v>
      </c>
      <c r="AF236" s="155">
        <f>IF(A13stdlife="n/a","n/a",IF(AF$3&gt;(A13stdlife+$E236),(Input!$I$223*(1+rvanilla)^0.5)-SUM($I236:AE236),(Input!$I$223*(1+rvanilla)^0.5)/A13stdlife))</f>
        <v>0</v>
      </c>
      <c r="AG236" s="155">
        <f>IF(A13stdlife="n/a","n/a",IF(AG$3&gt;(A13stdlife+$E236),(Input!$I$223*(1+rvanilla)^0.5)-SUM($I236:AF236),(Input!$I$223*(1+rvanilla)^0.5)/A13stdlife))</f>
        <v>0</v>
      </c>
      <c r="AH236" s="155">
        <f>IF(A13stdlife="n/a","n/a",IF(AH$3&gt;(A13stdlife+$E236),(Input!$I$223*(1+rvanilla)^0.5)-SUM($I236:AG236),(Input!$I$223*(1+rvanilla)^0.5)/A13stdlife))</f>
        <v>0</v>
      </c>
      <c r="AI236" s="155">
        <f>IF(A13stdlife="n/a","n/a",IF(AI$3&gt;(A13stdlife+$E236),(Input!$I$223*(1+rvanilla)^0.5)-SUM($I236:AH236),(Input!$I$223*(1+rvanilla)^0.5)/A13stdlife))</f>
        <v>0</v>
      </c>
      <c r="AJ236" s="155">
        <f>IF(A13stdlife="n/a","n/a",IF(AJ$3&gt;(A13stdlife+$E236),(Input!$I$223*(1+rvanilla)^0.5)-SUM($I236:AI236),(Input!$I$223*(1+rvanilla)^0.5)/A13stdlife))</f>
        <v>0</v>
      </c>
      <c r="AK236" s="155">
        <f>IF(A13stdlife="n/a","n/a",IF(AK$3&gt;(A13stdlife+$E236),(Input!$I$223*(1+rvanilla)^0.5)-SUM($I236:AJ236),(Input!$I$223*(1+rvanilla)^0.5)/A13stdlife))</f>
        <v>0</v>
      </c>
      <c r="AL236" s="155">
        <f>IF(A13stdlife="n/a","n/a",IF(AL$3&gt;(A13stdlife+$E236),(Input!$I$223*(1+rvanilla)^0.5)-SUM($I236:AK236),(Input!$I$223*(1+rvanilla)^0.5)/A13stdlife))</f>
        <v>0</v>
      </c>
      <c r="AM236" s="155">
        <f>IF(A13stdlife="n/a","n/a",IF(AM$3&gt;(A13stdlife+$E236),(Input!$I$223*(1+rvanilla)^0.5)-SUM($I236:AL236),(Input!$I$223*(1+rvanilla)^0.5)/A13stdlife))</f>
        <v>0</v>
      </c>
      <c r="AN236" s="155">
        <f>IF(A13stdlife="n/a","n/a",IF(AN$3&gt;(A13stdlife+$E236),(Input!$I$223*(1+rvanilla)^0.5)-SUM($I236:AM236),(Input!$I$223*(1+rvanilla)^0.5)/A13stdlife))</f>
        <v>0</v>
      </c>
      <c r="AO236" s="155">
        <f>IF(A13stdlife="n/a","n/a",IF(AO$3&gt;(A13stdlife+$E236),(Input!$I$223*(1+rvanilla)^0.5)-SUM($I236:AN236),(Input!$I$223*(1+rvanilla)^0.5)/A13stdlife))</f>
        <v>0</v>
      </c>
      <c r="AP236" s="155">
        <f>IF(A13stdlife="n/a","n/a",IF(AP$3&gt;(A13stdlife+$E236),(Input!$I$223*(1+rvanilla)^0.5)-SUM($I236:AO236),(Input!$I$223*(1+rvanilla)^0.5)/A13stdlife))</f>
        <v>0</v>
      </c>
      <c r="AQ236" s="155">
        <f>IF(A13stdlife="n/a","n/a",IF(AQ$3&gt;(A13stdlife+$E236),(Input!$I$223*(1+rvanilla)^0.5)-SUM($I236:AP236),(Input!$I$223*(1+rvanilla)^0.5)/A13stdlife))</f>
        <v>0</v>
      </c>
      <c r="AR236" s="155">
        <f>IF(A13stdlife="n/a","n/a",IF(AR$3&gt;(A13stdlife+$E236),(Input!$I$223*(1+rvanilla)^0.5)-SUM($I236:AQ236),(Input!$I$223*(1+rvanilla)^0.5)/A13stdlife))</f>
        <v>0</v>
      </c>
      <c r="AS236" s="155">
        <f>IF(A13stdlife="n/a","n/a",IF(AS$3&gt;(A13stdlife+$E236),(Input!$I$223*(1+rvanilla)^0.5)-SUM($I236:AR236),(Input!$I$223*(1+rvanilla)^0.5)/A13stdlife))</f>
        <v>0</v>
      </c>
      <c r="AT236" s="155">
        <f>IF(A13stdlife="n/a","n/a",IF(AT$3&gt;(A13stdlife+$E236),(Input!$I$223*(1+rvanilla)^0.5)-SUM($I236:AS236),(Input!$I$223*(1+rvanilla)^0.5)/A13stdlife))</f>
        <v>0</v>
      </c>
      <c r="AU236" s="155">
        <f>IF(A13stdlife="n/a","n/a",IF(AU$3&gt;(A13stdlife+$E236),(Input!$I$223*(1+rvanilla)^0.5)-SUM($I236:AT236),(Input!$I$223*(1+rvanilla)^0.5)/A13stdlife))</f>
        <v>0</v>
      </c>
      <c r="AV236" s="155">
        <f>IF(A13stdlife="n/a","n/a",IF(AV$3&gt;(A13stdlife+$E236),(Input!$I$223*(1+rvanilla)^0.5)-SUM($I236:AU236),(Input!$I$223*(1+rvanilla)^0.5)/A13stdlife))</f>
        <v>0</v>
      </c>
      <c r="AW236" s="155">
        <f>IF(A13stdlife="n/a","n/a",IF(AW$3&gt;(A13stdlife+$E236),(Input!$I$223*(1+rvanilla)^0.5)-SUM($I236:AV236),(Input!$I$223*(1+rvanilla)^0.5)/A13stdlife))</f>
        <v>0</v>
      </c>
      <c r="AX236" s="155">
        <f>IF(A13stdlife="n/a","n/a",IF(AX$3&gt;(A13stdlife+$E236),(Input!$I$223*(1+rvanilla)^0.5)-SUM($I236:AW236),(Input!$I$223*(1+rvanilla)^0.5)/A13stdlife))</f>
        <v>0</v>
      </c>
      <c r="AY236" s="155">
        <f>IF(A13stdlife="n/a","n/a",IF(AY$3&gt;(A13stdlife+$E236),(Input!$I$223*(1+rvanilla)^0.5)-SUM($I236:AX236),(Input!$I$223*(1+rvanilla)^0.5)/A13stdlife))</f>
        <v>0</v>
      </c>
      <c r="AZ236" s="155">
        <f>IF(A13stdlife="n/a","n/a",IF(AZ$3&gt;(A13stdlife+$E236),(Input!$I$223*(1+rvanilla)^0.5)-SUM($I236:AY236),(Input!$I$223*(1+rvanilla)^0.5)/A13stdlife))</f>
        <v>0</v>
      </c>
      <c r="BA236" s="155">
        <f>IF(A13stdlife="n/a","n/a",IF(BA$3&gt;(A13stdlife+$E236),(Input!$I$223*(1+rvanilla)^0.5)-SUM($I236:AZ236),(Input!$I$223*(1+rvanilla)^0.5)/A13stdlife))</f>
        <v>0</v>
      </c>
      <c r="BB236" s="155">
        <f>IF(A13stdlife="n/a","n/a",IF(BB$3&gt;(A13stdlife+$E236),(Input!$I$223*(1+rvanilla)^0.5)-SUM($I236:BA236),(Input!$I$223*(1+rvanilla)^0.5)/A13stdlife))</f>
        <v>0</v>
      </c>
      <c r="BC236" s="155">
        <f>IF(A13stdlife="n/a","n/a",IF(BC$3&gt;(A13stdlife+$E236),(Input!$I$223*(1+rvanilla)^0.5)-SUM($I236:BB236),(Input!$I$223*(1+rvanilla)^0.5)/A13stdlife))</f>
        <v>0</v>
      </c>
      <c r="BD236" s="155">
        <f>IF(A13stdlife="n/a","n/a",IF(BD$3&gt;(A13stdlife+$E236),(Input!$I$223*(1+rvanilla)^0.5)-SUM($I236:BC236),(Input!$I$223*(1+rvanilla)^0.5)/A13stdlife))</f>
        <v>0</v>
      </c>
      <c r="BE236" s="155">
        <f>IF(A13stdlife="n/a","n/a",IF(BE$3&gt;(A13stdlife+$E236),(Input!$I$223*(1+rvanilla)^0.5)-SUM($I236:BD236),(Input!$I$223*(1+rvanilla)^0.5)/A13stdlife))</f>
        <v>0</v>
      </c>
      <c r="BF236" s="155">
        <f>IF(A13stdlife="n/a","n/a",IF(BF$3&gt;(A13stdlife+$E236),(Input!$I$223*(1+rvanilla)^0.5)-SUM($I236:BE236),(Input!$I$223*(1+rvanilla)^0.5)/A13stdlife))</f>
        <v>0</v>
      </c>
      <c r="BG236" s="155">
        <f>IF(A13stdlife="n/a","n/a",IF(BG$3&gt;(A13stdlife+$E236),(Input!$I$223*(1+rvanilla)^0.5)-SUM($I236:BF236),(Input!$I$223*(1+rvanilla)^0.5)/A13stdlife))</f>
        <v>0</v>
      </c>
      <c r="BH236" s="155">
        <f>IF(A13stdlife="n/a","n/a",IF(BH$3&gt;(A13stdlife+$E236),(Input!$I$223*(1+rvanilla)^0.5)-SUM($I236:BG236),(Input!$I$223*(1+rvanilla)^0.5)/A13stdlife))</f>
        <v>0</v>
      </c>
      <c r="BI236" s="155">
        <f>IF(A13stdlife="n/a","n/a",IF(BI$3&gt;(A13stdlife+$E236),(Input!$I$223*(1+rvanilla)^0.5)-SUM($I236:BH236),(Input!$I$223*(1+rvanilla)^0.5)/A13stdlife))</f>
        <v>0</v>
      </c>
      <c r="BJ236" s="14"/>
      <c r="BK236" s="14"/>
      <c r="BL236" s="14"/>
      <c r="BM236" s="14"/>
      <c r="BN236" s="14"/>
      <c r="BO236" s="14"/>
      <c r="BP236" s="14"/>
      <c r="BQ236" s="14"/>
      <c r="BR236" s="14"/>
      <c r="BS236" s="14"/>
      <c r="BT236" s="14"/>
      <c r="BU236" s="14"/>
      <c r="BV236" s="14"/>
      <c r="BW236" s="14"/>
      <c r="BX236" s="14"/>
      <c r="BY236" s="14"/>
      <c r="BZ236" s="14"/>
      <c r="CA236" s="410"/>
      <c r="CB236" s="410"/>
      <c r="CC236" s="410"/>
      <c r="CD236" s="410"/>
      <c r="CE236" s="410"/>
      <c r="CF236" s="410"/>
      <c r="CG236" s="410"/>
      <c r="CH236" s="410"/>
      <c r="CI236" s="410"/>
      <c r="CJ236" s="410"/>
      <c r="CK236" s="410"/>
      <c r="CL236" s="410"/>
      <c r="CM236" s="410"/>
      <c r="CN236" s="410"/>
      <c r="CO236" s="410"/>
      <c r="CP236" s="410"/>
      <c r="CQ236" s="410"/>
      <c r="CR236" s="410"/>
      <c r="CS236" s="410"/>
      <c r="CT236" s="410"/>
      <c r="CU236" s="410"/>
      <c r="CV236" s="410"/>
      <c r="CW236" s="410"/>
      <c r="CX236" s="410"/>
      <c r="CY236" s="410"/>
      <c r="CZ236" s="410"/>
      <c r="DA236" s="410"/>
      <c r="DB236" s="410"/>
      <c r="DC236" s="410"/>
      <c r="DD236" s="410"/>
      <c r="DE236" s="410"/>
      <c r="DF236" s="410"/>
      <c r="DG236" s="410"/>
      <c r="DH236" s="410"/>
      <c r="DI236" s="410"/>
      <c r="DJ236" s="410"/>
      <c r="DK236" s="410"/>
      <c r="DL236" s="410"/>
      <c r="DM236" s="410"/>
      <c r="DN236" s="410"/>
      <c r="DO236" s="410"/>
      <c r="DP236" s="410"/>
      <c r="DQ236" s="410"/>
      <c r="DR236" s="410"/>
      <c r="DS236" s="410"/>
      <c r="DT236" s="410"/>
      <c r="DU236" s="410"/>
      <c r="DV236" s="410"/>
      <c r="DW236" s="410"/>
      <c r="DX236" s="410"/>
      <c r="DY236" s="410"/>
      <c r="DZ236" s="410"/>
      <c r="EA236" s="410"/>
      <c r="EB236" s="410"/>
      <c r="EC236" s="410"/>
      <c r="ED236" s="410"/>
      <c r="EE236" s="410"/>
      <c r="EF236" s="410"/>
      <c r="EG236" s="410"/>
      <c r="EH236" s="410"/>
      <c r="EI236" s="410"/>
      <c r="EJ236" s="410"/>
      <c r="EK236" s="410"/>
      <c r="EL236" s="410"/>
      <c r="EM236" s="410"/>
      <c r="EN236" s="410"/>
      <c r="EO236" s="410"/>
      <c r="EP236" s="410"/>
      <c r="EQ236" s="410"/>
      <c r="ER236" s="410"/>
      <c r="ES236" s="410"/>
      <c r="ET236" s="410"/>
      <c r="EU236" s="410"/>
      <c r="EV236" s="410"/>
      <c r="EW236" s="410"/>
      <c r="EX236" s="410"/>
      <c r="EY236" s="410"/>
      <c r="EZ236" s="410"/>
      <c r="FA236" s="410"/>
      <c r="FB236" s="410"/>
      <c r="FC236" s="410"/>
      <c r="FD236" s="410"/>
      <c r="FE236" s="410"/>
      <c r="FF236" s="410"/>
      <c r="FG236" s="410"/>
      <c r="FH236" s="410"/>
      <c r="FI236" s="410"/>
      <c r="FJ236" s="410"/>
      <c r="FK236" s="410"/>
      <c r="FL236" s="410"/>
      <c r="FM236" s="410"/>
      <c r="FN236" s="410"/>
      <c r="FO236" s="410"/>
      <c r="FP236" s="410"/>
      <c r="FQ236" s="410"/>
      <c r="FR236" s="410"/>
      <c r="FS236" s="410"/>
      <c r="FT236" s="410"/>
      <c r="FU236" s="410"/>
      <c r="FV236" s="410"/>
      <c r="FW236" s="410"/>
      <c r="FX236" s="410"/>
      <c r="FY236" s="410"/>
      <c r="FZ236" s="410"/>
      <c r="GA236" s="410"/>
      <c r="GB236" s="410"/>
      <c r="GC236" s="410"/>
      <c r="GD236" s="410"/>
      <c r="GE236" s="410"/>
      <c r="GF236" s="410"/>
      <c r="GG236" s="410"/>
      <c r="GH236" s="410"/>
      <c r="GI236" s="410"/>
      <c r="GJ236" s="410"/>
      <c r="GK236" s="410"/>
      <c r="GL236" s="410"/>
      <c r="GM236" s="410"/>
      <c r="GN236" s="410"/>
      <c r="GO236" s="410"/>
      <c r="GP236" s="410"/>
      <c r="GQ236" s="410"/>
      <c r="GR236" s="410"/>
      <c r="GS236" s="410"/>
      <c r="GT236" s="410"/>
      <c r="GU236" s="410"/>
      <c r="GV236" s="410"/>
      <c r="GW236" s="410"/>
      <c r="GX236" s="410"/>
      <c r="GY236" s="410"/>
      <c r="GZ236" s="410"/>
      <c r="HA236" s="410"/>
      <c r="HB236" s="410"/>
      <c r="HC236" s="410"/>
      <c r="HD236" s="410"/>
      <c r="HE236" s="410"/>
      <c r="HF236" s="410"/>
      <c r="HG236" s="410"/>
      <c r="HH236" s="410"/>
      <c r="HI236" s="410"/>
      <c r="HJ236" s="410"/>
      <c r="HK236" s="410"/>
      <c r="HL236" s="410"/>
      <c r="HM236" s="410"/>
      <c r="HN236" s="410"/>
      <c r="HO236" s="410"/>
      <c r="HP236" s="410"/>
      <c r="HQ236" s="410"/>
      <c r="HR236" s="410"/>
      <c r="HS236" s="410"/>
      <c r="HT236" s="410"/>
      <c r="HU236" s="410"/>
      <c r="HV236" s="410"/>
      <c r="HW236" s="410"/>
      <c r="HX236" s="410"/>
      <c r="HY236" s="410"/>
      <c r="HZ236" s="410"/>
      <c r="IA236" s="410"/>
      <c r="IB236" s="410"/>
      <c r="IC236" s="410"/>
      <c r="ID236" s="410"/>
      <c r="IE236" s="410"/>
      <c r="IF236" s="410"/>
      <c r="IG236" s="410"/>
      <c r="IH236" s="410"/>
      <c r="II236" s="410"/>
      <c r="IJ236" s="410"/>
      <c r="IK236" s="410"/>
      <c r="IL236" s="410"/>
      <c r="IM236" s="410"/>
      <c r="IN236" s="410"/>
      <c r="IO236" s="410"/>
      <c r="IP236" s="410"/>
      <c r="IQ236" s="410"/>
      <c r="IR236" s="410"/>
      <c r="IS236" s="410"/>
      <c r="IT236" s="410"/>
      <c r="IU236" s="410"/>
      <c r="IV236" s="410"/>
    </row>
    <row r="237" spans="1:256" s="2" customFormat="1" ht="12.75" hidden="1" customHeight="1" outlineLevel="2">
      <c r="A237" s="14"/>
      <c r="B237" s="14"/>
      <c r="C237" s="27"/>
      <c r="D237" s="413"/>
      <c r="E237" s="261">
        <v>4</v>
      </c>
      <c r="F237" s="372"/>
      <c r="G237" s="269"/>
      <c r="H237" s="271"/>
      <c r="I237" s="271"/>
      <c r="J237" s="270"/>
      <c r="K237" s="155">
        <f>IF(A13stdlife="n/a","n/a",IF(K$3&gt;(A13stdlife+$E237),(Input!$J$223*(1+rvanilla)^0.5)-SUM($J237:J237),(Input!$J$223*(1+rvanilla)^0.5)/A13stdlife))</f>
        <v>2.8300645166625595</v>
      </c>
      <c r="L237" s="155">
        <f>IF(A13stdlife="n/a","n/a",IF(L$3&gt;(A13stdlife+$E237),(Input!$J$223*(1+rvanilla)^0.5)-SUM($J237:K237),(Input!$J$223*(1+rvanilla)^0.5)/A13stdlife))</f>
        <v>2.8300645166625595</v>
      </c>
      <c r="M237" s="155">
        <f>IF(A13stdlife="n/a","n/a",IF(M$3&gt;(A13stdlife+$E237),(Input!$J$223*(1+rvanilla)^0.5)-SUM($J237:L237),(Input!$J$223*(1+rvanilla)^0.5)/A13stdlife))</f>
        <v>2.8300645166625595</v>
      </c>
      <c r="N237" s="155">
        <f>IF(A13stdlife="n/a","n/a",IF(N$3&gt;(A13stdlife+$E237),(Input!$J$223*(1+rvanilla)^0.5)-SUM($J237:M237),(Input!$J$223*(1+rvanilla)^0.5)/A13stdlife))</f>
        <v>2.8300645166625595</v>
      </c>
      <c r="O237" s="155">
        <f>IF(A13stdlife="n/a","n/a",IF(O$3&gt;(A13stdlife+$E237),(Input!$J$223*(1+rvanilla)^0.5)-SUM($J237:N237),(Input!$J$223*(1+rvanilla)^0.5)/A13stdlife))</f>
        <v>2.8300645166625595</v>
      </c>
      <c r="P237" s="155">
        <f>IF(A13stdlife="n/a","n/a",IF(P$3&gt;(A13stdlife+$E237),(Input!$J$223*(1+rvanilla)^0.5)-SUM($J237:O237),(Input!$J$223*(1+rvanilla)^0.5)/A13stdlife))</f>
        <v>0</v>
      </c>
      <c r="Q237" s="155">
        <f>IF(A13stdlife="n/a","n/a",IF(Q$3&gt;(A13stdlife+$E237),(Input!$J$223*(1+rvanilla)^0.5)-SUM($J237:P237),(Input!$J$223*(1+rvanilla)^0.5)/A13stdlife))</f>
        <v>0</v>
      </c>
      <c r="R237" s="155">
        <f>IF(A13stdlife="n/a","n/a",IF(R$3&gt;(A13stdlife+$E237),(Input!$J$223*(1+rvanilla)^0.5)-SUM($J237:Q237),(Input!$J$223*(1+rvanilla)^0.5)/A13stdlife))</f>
        <v>0</v>
      </c>
      <c r="S237" s="155">
        <f>IF(A13stdlife="n/a","n/a",IF(S$3&gt;(A13stdlife+$E237),(Input!$J$223*(1+rvanilla)^0.5)-SUM($J237:R237),(Input!$J$223*(1+rvanilla)^0.5)/A13stdlife))</f>
        <v>0</v>
      </c>
      <c r="T237" s="155">
        <f>IF(A13stdlife="n/a","n/a",IF(T$3&gt;(A13stdlife+$E237),(Input!$J$223*(1+rvanilla)^0.5)-SUM($J237:S237),(Input!$J$223*(1+rvanilla)^0.5)/A13stdlife))</f>
        <v>0</v>
      </c>
      <c r="U237" s="155">
        <f>IF(A13stdlife="n/a","n/a",IF(U$3&gt;(A13stdlife+$E237),(Input!$J$223*(1+rvanilla)^0.5)-SUM($J237:T237),(Input!$J$223*(1+rvanilla)^0.5)/A13stdlife))</f>
        <v>0</v>
      </c>
      <c r="V237" s="155">
        <f>IF(A13stdlife="n/a","n/a",IF(V$3&gt;(A13stdlife+$E237),(Input!$J$223*(1+rvanilla)^0.5)-SUM($J237:U237),(Input!$J$223*(1+rvanilla)^0.5)/A13stdlife))</f>
        <v>0</v>
      </c>
      <c r="W237" s="155">
        <f>IF(A13stdlife="n/a","n/a",IF(W$3&gt;(A13stdlife+$E237),(Input!$J$223*(1+rvanilla)^0.5)-SUM($J237:V237),(Input!$J$223*(1+rvanilla)^0.5)/A13stdlife))</f>
        <v>0</v>
      </c>
      <c r="X237" s="155">
        <f>IF(A13stdlife="n/a","n/a",IF(X$3&gt;(A13stdlife+$E237),(Input!$J$223*(1+rvanilla)^0.5)-SUM($J237:W237),(Input!$J$223*(1+rvanilla)^0.5)/A13stdlife))</f>
        <v>0</v>
      </c>
      <c r="Y237" s="155">
        <f>IF(A13stdlife="n/a","n/a",IF(Y$3&gt;(A13stdlife+$E237),(Input!$J$223*(1+rvanilla)^0.5)-SUM($J237:X237),(Input!$J$223*(1+rvanilla)^0.5)/A13stdlife))</f>
        <v>0</v>
      </c>
      <c r="Z237" s="155">
        <f>IF(A13stdlife="n/a","n/a",IF(Z$3&gt;(A13stdlife+$E237),(Input!$J$223*(1+rvanilla)^0.5)-SUM($J237:Y237),(Input!$J$223*(1+rvanilla)^0.5)/A13stdlife))</f>
        <v>0</v>
      </c>
      <c r="AA237" s="155">
        <f>IF(A13stdlife="n/a","n/a",IF(AA$3&gt;(A13stdlife+$E237),(Input!$J$223*(1+rvanilla)^0.5)-SUM($J237:Z237),(Input!$J$223*(1+rvanilla)^0.5)/A13stdlife))</f>
        <v>0</v>
      </c>
      <c r="AB237" s="155">
        <f>IF(A13stdlife="n/a","n/a",IF(AB$3&gt;(A13stdlife+$E237),(Input!$J$223*(1+rvanilla)^0.5)-SUM($J237:AA237),(Input!$J$223*(1+rvanilla)^0.5)/A13stdlife))</f>
        <v>0</v>
      </c>
      <c r="AC237" s="155">
        <f>IF(A13stdlife="n/a","n/a",IF(AC$3&gt;(A13stdlife+$E237),(Input!$J$223*(1+rvanilla)^0.5)-SUM($J237:AB237),(Input!$J$223*(1+rvanilla)^0.5)/A13stdlife))</f>
        <v>0</v>
      </c>
      <c r="AD237" s="155">
        <f>IF(A13stdlife="n/a","n/a",IF(AD$3&gt;(A13stdlife+$E237),(Input!$J$223*(1+rvanilla)^0.5)-SUM($J237:AC237),(Input!$J$223*(1+rvanilla)^0.5)/A13stdlife))</f>
        <v>0</v>
      </c>
      <c r="AE237" s="155">
        <f>IF(A13stdlife="n/a","n/a",IF(AE$3&gt;(A13stdlife+$E237),(Input!$J$223*(1+rvanilla)^0.5)-SUM($J237:AD237),(Input!$J$223*(1+rvanilla)^0.5)/A13stdlife))</f>
        <v>0</v>
      </c>
      <c r="AF237" s="155">
        <f>IF(A13stdlife="n/a","n/a",IF(AF$3&gt;(A13stdlife+$E237),(Input!$J$223*(1+rvanilla)^0.5)-SUM($J237:AE237),(Input!$J$223*(1+rvanilla)^0.5)/A13stdlife))</f>
        <v>0</v>
      </c>
      <c r="AG237" s="155">
        <f>IF(A13stdlife="n/a","n/a",IF(AG$3&gt;(A13stdlife+$E237),(Input!$J$223*(1+rvanilla)^0.5)-SUM($J237:AF237),(Input!$J$223*(1+rvanilla)^0.5)/A13stdlife))</f>
        <v>0</v>
      </c>
      <c r="AH237" s="155">
        <f>IF(A13stdlife="n/a","n/a",IF(AH$3&gt;(A13stdlife+$E237),(Input!$J$223*(1+rvanilla)^0.5)-SUM($J237:AG237),(Input!$J$223*(1+rvanilla)^0.5)/A13stdlife))</f>
        <v>0</v>
      </c>
      <c r="AI237" s="155">
        <f>IF(A13stdlife="n/a","n/a",IF(AI$3&gt;(A13stdlife+$E237),(Input!$J$223*(1+rvanilla)^0.5)-SUM($J237:AH237),(Input!$J$223*(1+rvanilla)^0.5)/A13stdlife))</f>
        <v>0</v>
      </c>
      <c r="AJ237" s="155">
        <f>IF(A13stdlife="n/a","n/a",IF(AJ$3&gt;(A13stdlife+$E237),(Input!$J$223*(1+rvanilla)^0.5)-SUM($J237:AI237),(Input!$J$223*(1+rvanilla)^0.5)/A13stdlife))</f>
        <v>0</v>
      </c>
      <c r="AK237" s="155">
        <f>IF(A13stdlife="n/a","n/a",IF(AK$3&gt;(A13stdlife+$E237),(Input!$J$223*(1+rvanilla)^0.5)-SUM($J237:AJ237),(Input!$J$223*(1+rvanilla)^0.5)/A13stdlife))</f>
        <v>0</v>
      </c>
      <c r="AL237" s="155">
        <f>IF(A13stdlife="n/a","n/a",IF(AL$3&gt;(A13stdlife+$E237),(Input!$J$223*(1+rvanilla)^0.5)-SUM($J237:AK237),(Input!$J$223*(1+rvanilla)^0.5)/A13stdlife))</f>
        <v>0</v>
      </c>
      <c r="AM237" s="155">
        <f>IF(A13stdlife="n/a","n/a",IF(AM$3&gt;(A13stdlife+$E237),(Input!$J$223*(1+rvanilla)^0.5)-SUM($J237:AL237),(Input!$J$223*(1+rvanilla)^0.5)/A13stdlife))</f>
        <v>0</v>
      </c>
      <c r="AN237" s="155">
        <f>IF(A13stdlife="n/a","n/a",IF(AN$3&gt;(A13stdlife+$E237),(Input!$J$223*(1+rvanilla)^0.5)-SUM($J237:AM237),(Input!$J$223*(1+rvanilla)^0.5)/A13stdlife))</f>
        <v>0</v>
      </c>
      <c r="AO237" s="155">
        <f>IF(A13stdlife="n/a","n/a",IF(AO$3&gt;(A13stdlife+$E237),(Input!$J$223*(1+rvanilla)^0.5)-SUM($J237:AN237),(Input!$J$223*(1+rvanilla)^0.5)/A13stdlife))</f>
        <v>0</v>
      </c>
      <c r="AP237" s="155">
        <f>IF(A13stdlife="n/a","n/a",IF(AP$3&gt;(A13stdlife+$E237),(Input!$J$223*(1+rvanilla)^0.5)-SUM($J237:AO237),(Input!$J$223*(1+rvanilla)^0.5)/A13stdlife))</f>
        <v>0</v>
      </c>
      <c r="AQ237" s="155">
        <f>IF(A13stdlife="n/a","n/a",IF(AQ$3&gt;(A13stdlife+$E237),(Input!$J$223*(1+rvanilla)^0.5)-SUM($J237:AP237),(Input!$J$223*(1+rvanilla)^0.5)/A13stdlife))</f>
        <v>0</v>
      </c>
      <c r="AR237" s="155">
        <f>IF(A13stdlife="n/a","n/a",IF(AR$3&gt;(A13stdlife+$E237),(Input!$J$223*(1+rvanilla)^0.5)-SUM($J237:AQ237),(Input!$J$223*(1+rvanilla)^0.5)/A13stdlife))</f>
        <v>0</v>
      </c>
      <c r="AS237" s="155">
        <f>IF(A13stdlife="n/a","n/a",IF(AS$3&gt;(A13stdlife+$E237),(Input!$J$223*(1+rvanilla)^0.5)-SUM($J237:AR237),(Input!$J$223*(1+rvanilla)^0.5)/A13stdlife))</f>
        <v>0</v>
      </c>
      <c r="AT237" s="155">
        <f>IF(A13stdlife="n/a","n/a",IF(AT$3&gt;(A13stdlife+$E237),(Input!$J$223*(1+rvanilla)^0.5)-SUM($J237:AS237),(Input!$J$223*(1+rvanilla)^0.5)/A13stdlife))</f>
        <v>0</v>
      </c>
      <c r="AU237" s="155">
        <f>IF(A13stdlife="n/a","n/a",IF(AU$3&gt;(A13stdlife+$E237),(Input!$J$223*(1+rvanilla)^0.5)-SUM($J237:AT237),(Input!$J$223*(1+rvanilla)^0.5)/A13stdlife))</f>
        <v>0</v>
      </c>
      <c r="AV237" s="155">
        <f>IF(A13stdlife="n/a","n/a",IF(AV$3&gt;(A13stdlife+$E237),(Input!$J$223*(1+rvanilla)^0.5)-SUM($J237:AU237),(Input!$J$223*(1+rvanilla)^0.5)/A13stdlife))</f>
        <v>0</v>
      </c>
      <c r="AW237" s="155">
        <f>IF(A13stdlife="n/a","n/a",IF(AW$3&gt;(A13stdlife+$E237),(Input!$J$223*(1+rvanilla)^0.5)-SUM($J237:AV237),(Input!$J$223*(1+rvanilla)^0.5)/A13stdlife))</f>
        <v>0</v>
      </c>
      <c r="AX237" s="155">
        <f>IF(A13stdlife="n/a","n/a",IF(AX$3&gt;(A13stdlife+$E237),(Input!$J$223*(1+rvanilla)^0.5)-SUM($J237:AW237),(Input!$J$223*(1+rvanilla)^0.5)/A13stdlife))</f>
        <v>0</v>
      </c>
      <c r="AY237" s="155">
        <f>IF(A13stdlife="n/a","n/a",IF(AY$3&gt;(A13stdlife+$E237),(Input!$J$223*(1+rvanilla)^0.5)-SUM($J237:AX237),(Input!$J$223*(1+rvanilla)^0.5)/A13stdlife))</f>
        <v>0</v>
      </c>
      <c r="AZ237" s="155">
        <f>IF(A13stdlife="n/a","n/a",IF(AZ$3&gt;(A13stdlife+$E237),(Input!$J$223*(1+rvanilla)^0.5)-SUM($J237:AY237),(Input!$J$223*(1+rvanilla)^0.5)/A13stdlife))</f>
        <v>0</v>
      </c>
      <c r="BA237" s="155">
        <f>IF(A13stdlife="n/a","n/a",IF(BA$3&gt;(A13stdlife+$E237),(Input!$J$223*(1+rvanilla)^0.5)-SUM($J237:AZ237),(Input!$J$223*(1+rvanilla)^0.5)/A13stdlife))</f>
        <v>0</v>
      </c>
      <c r="BB237" s="155">
        <f>IF(A13stdlife="n/a","n/a",IF(BB$3&gt;(A13stdlife+$E237),(Input!$J$223*(1+rvanilla)^0.5)-SUM($J237:BA237),(Input!$J$223*(1+rvanilla)^0.5)/A13stdlife))</f>
        <v>0</v>
      </c>
      <c r="BC237" s="155">
        <f>IF(A13stdlife="n/a","n/a",IF(BC$3&gt;(A13stdlife+$E237),(Input!$J$223*(1+rvanilla)^0.5)-SUM($J237:BB237),(Input!$J$223*(1+rvanilla)^0.5)/A13stdlife))</f>
        <v>0</v>
      </c>
      <c r="BD237" s="155">
        <f>IF(A13stdlife="n/a","n/a",IF(BD$3&gt;(A13stdlife+$E237),(Input!$J$223*(1+rvanilla)^0.5)-SUM($J237:BC237),(Input!$J$223*(1+rvanilla)^0.5)/A13stdlife))</f>
        <v>0</v>
      </c>
      <c r="BE237" s="155">
        <f>IF(A13stdlife="n/a","n/a",IF(BE$3&gt;(A13stdlife+$E237),(Input!$J$223*(1+rvanilla)^0.5)-SUM($J237:BD237),(Input!$J$223*(1+rvanilla)^0.5)/A13stdlife))</f>
        <v>0</v>
      </c>
      <c r="BF237" s="155">
        <f>IF(A13stdlife="n/a","n/a",IF(BF$3&gt;(A13stdlife+$E237),(Input!$J$223*(1+rvanilla)^0.5)-SUM($J237:BE237),(Input!$J$223*(1+rvanilla)^0.5)/A13stdlife))</f>
        <v>0</v>
      </c>
      <c r="BG237" s="155">
        <f>IF(A13stdlife="n/a","n/a",IF(BG$3&gt;(A13stdlife+$E237),(Input!$J$223*(1+rvanilla)^0.5)-SUM($J237:BF237),(Input!$J$223*(1+rvanilla)^0.5)/A13stdlife))</f>
        <v>0</v>
      </c>
      <c r="BH237" s="155">
        <f>IF(A13stdlife="n/a","n/a",IF(BH$3&gt;(A13stdlife+$E237),(Input!$J$223*(1+rvanilla)^0.5)-SUM($J237:BG237),(Input!$J$223*(1+rvanilla)^0.5)/A13stdlife))</f>
        <v>0</v>
      </c>
      <c r="BI237" s="155">
        <f>IF(A13stdlife="n/a","n/a",IF(BI$3&gt;(A13stdlife+$E237),(Input!$J$223*(1+rvanilla)^0.5)-SUM($J237:BH237),(Input!$J$223*(1+rvanilla)^0.5)/A13stdlife))</f>
        <v>0</v>
      </c>
      <c r="BJ237" s="14"/>
      <c r="BK237" s="14"/>
      <c r="BL237" s="14"/>
      <c r="BM237" s="14"/>
      <c r="BN237" s="14"/>
      <c r="BO237" s="14"/>
      <c r="BP237" s="14"/>
      <c r="BQ237" s="14"/>
      <c r="BR237" s="14"/>
      <c r="BS237" s="14"/>
      <c r="BT237" s="14"/>
      <c r="BU237" s="14"/>
      <c r="BV237" s="14"/>
      <c r="BW237" s="14"/>
      <c r="BX237" s="14"/>
      <c r="BY237" s="14"/>
      <c r="BZ237" s="14"/>
      <c r="CA237" s="410"/>
      <c r="CB237" s="410"/>
      <c r="CC237" s="410"/>
      <c r="CD237" s="410"/>
      <c r="CE237" s="410"/>
      <c r="CF237" s="410"/>
      <c r="CG237" s="410"/>
      <c r="CH237" s="410"/>
      <c r="CI237" s="410"/>
      <c r="CJ237" s="410"/>
      <c r="CK237" s="410"/>
      <c r="CL237" s="410"/>
      <c r="CM237" s="410"/>
      <c r="CN237" s="410"/>
      <c r="CO237" s="410"/>
      <c r="CP237" s="410"/>
      <c r="CQ237" s="410"/>
      <c r="CR237" s="410"/>
      <c r="CS237" s="410"/>
      <c r="CT237" s="410"/>
      <c r="CU237" s="410"/>
      <c r="CV237" s="410"/>
      <c r="CW237" s="410"/>
      <c r="CX237" s="410"/>
      <c r="CY237" s="410"/>
      <c r="CZ237" s="410"/>
      <c r="DA237" s="410"/>
      <c r="DB237" s="410"/>
      <c r="DC237" s="410"/>
      <c r="DD237" s="410"/>
      <c r="DE237" s="410"/>
      <c r="DF237" s="410"/>
      <c r="DG237" s="410"/>
      <c r="DH237" s="410"/>
      <c r="DI237" s="410"/>
      <c r="DJ237" s="410"/>
      <c r="DK237" s="410"/>
      <c r="DL237" s="410"/>
      <c r="DM237" s="410"/>
      <c r="DN237" s="410"/>
      <c r="DO237" s="410"/>
      <c r="DP237" s="410"/>
      <c r="DQ237" s="410"/>
      <c r="DR237" s="410"/>
      <c r="DS237" s="410"/>
      <c r="DT237" s="410"/>
      <c r="DU237" s="410"/>
      <c r="DV237" s="410"/>
      <c r="DW237" s="410"/>
      <c r="DX237" s="410"/>
      <c r="DY237" s="410"/>
      <c r="DZ237" s="410"/>
      <c r="EA237" s="410"/>
      <c r="EB237" s="410"/>
      <c r="EC237" s="410"/>
      <c r="ED237" s="410"/>
      <c r="EE237" s="410"/>
      <c r="EF237" s="410"/>
      <c r="EG237" s="410"/>
      <c r="EH237" s="410"/>
      <c r="EI237" s="410"/>
      <c r="EJ237" s="410"/>
      <c r="EK237" s="410"/>
      <c r="EL237" s="410"/>
      <c r="EM237" s="410"/>
      <c r="EN237" s="410"/>
      <c r="EO237" s="410"/>
      <c r="EP237" s="410"/>
      <c r="EQ237" s="410"/>
      <c r="ER237" s="410"/>
      <c r="ES237" s="410"/>
      <c r="ET237" s="410"/>
      <c r="EU237" s="410"/>
      <c r="EV237" s="410"/>
      <c r="EW237" s="410"/>
      <c r="EX237" s="410"/>
      <c r="EY237" s="410"/>
      <c r="EZ237" s="410"/>
      <c r="FA237" s="410"/>
      <c r="FB237" s="410"/>
      <c r="FC237" s="410"/>
      <c r="FD237" s="410"/>
      <c r="FE237" s="410"/>
      <c r="FF237" s="410"/>
      <c r="FG237" s="410"/>
      <c r="FH237" s="410"/>
      <c r="FI237" s="410"/>
      <c r="FJ237" s="410"/>
      <c r="FK237" s="410"/>
      <c r="FL237" s="410"/>
      <c r="FM237" s="410"/>
      <c r="FN237" s="410"/>
      <c r="FO237" s="410"/>
      <c r="FP237" s="410"/>
      <c r="FQ237" s="410"/>
      <c r="FR237" s="410"/>
      <c r="FS237" s="410"/>
      <c r="FT237" s="410"/>
      <c r="FU237" s="410"/>
      <c r="FV237" s="410"/>
      <c r="FW237" s="410"/>
      <c r="FX237" s="410"/>
      <c r="FY237" s="410"/>
      <c r="FZ237" s="410"/>
      <c r="GA237" s="410"/>
      <c r="GB237" s="410"/>
      <c r="GC237" s="410"/>
      <c r="GD237" s="410"/>
      <c r="GE237" s="410"/>
      <c r="GF237" s="410"/>
      <c r="GG237" s="410"/>
      <c r="GH237" s="410"/>
      <c r="GI237" s="410"/>
      <c r="GJ237" s="410"/>
      <c r="GK237" s="410"/>
      <c r="GL237" s="410"/>
      <c r="GM237" s="410"/>
      <c r="GN237" s="410"/>
      <c r="GO237" s="410"/>
      <c r="GP237" s="410"/>
      <c r="GQ237" s="410"/>
      <c r="GR237" s="410"/>
      <c r="GS237" s="410"/>
      <c r="GT237" s="410"/>
      <c r="GU237" s="410"/>
      <c r="GV237" s="410"/>
      <c r="GW237" s="410"/>
      <c r="GX237" s="410"/>
      <c r="GY237" s="410"/>
      <c r="GZ237" s="410"/>
      <c r="HA237" s="410"/>
      <c r="HB237" s="410"/>
      <c r="HC237" s="410"/>
      <c r="HD237" s="410"/>
      <c r="HE237" s="410"/>
      <c r="HF237" s="410"/>
      <c r="HG237" s="410"/>
      <c r="HH237" s="410"/>
      <c r="HI237" s="410"/>
      <c r="HJ237" s="410"/>
      <c r="HK237" s="410"/>
      <c r="HL237" s="410"/>
      <c r="HM237" s="410"/>
      <c r="HN237" s="410"/>
      <c r="HO237" s="410"/>
      <c r="HP237" s="410"/>
      <c r="HQ237" s="410"/>
      <c r="HR237" s="410"/>
      <c r="HS237" s="410"/>
      <c r="HT237" s="410"/>
      <c r="HU237" s="410"/>
      <c r="HV237" s="410"/>
      <c r="HW237" s="410"/>
      <c r="HX237" s="410"/>
      <c r="HY237" s="410"/>
      <c r="HZ237" s="410"/>
      <c r="IA237" s="410"/>
      <c r="IB237" s="410"/>
      <c r="IC237" s="410"/>
      <c r="ID237" s="410"/>
      <c r="IE237" s="410"/>
      <c r="IF237" s="410"/>
      <c r="IG237" s="410"/>
      <c r="IH237" s="410"/>
      <c r="II237" s="410"/>
      <c r="IJ237" s="410"/>
      <c r="IK237" s="410"/>
      <c r="IL237" s="410"/>
      <c r="IM237" s="410"/>
      <c r="IN237" s="410"/>
      <c r="IO237" s="410"/>
      <c r="IP237" s="410"/>
      <c r="IQ237" s="410"/>
      <c r="IR237" s="410"/>
      <c r="IS237" s="410"/>
      <c r="IT237" s="410"/>
      <c r="IU237" s="410"/>
      <c r="IV237" s="410"/>
    </row>
    <row r="238" spans="1:256" s="2" customFormat="1" ht="12.75" hidden="1" customHeight="1" outlineLevel="2">
      <c r="A238" s="14"/>
      <c r="B238" s="14"/>
      <c r="C238" s="27"/>
      <c r="D238" s="413"/>
      <c r="E238" s="261">
        <v>5</v>
      </c>
      <c r="F238" s="372"/>
      <c r="G238" s="269"/>
      <c r="H238" s="271"/>
      <c r="I238" s="271"/>
      <c r="J238" s="271"/>
      <c r="K238" s="270"/>
      <c r="L238" s="155">
        <f>IF(A13stdlife="n/a","n/a",IF(L$3&gt;(A13stdlife+$E238),(Input!$K$223*(1+rvanilla)^0.5)-SUM($K238:K238),(Input!$K$223*(1+rvanilla)^0.5)/A13stdlife))</f>
        <v>3.5513415848049119</v>
      </c>
      <c r="M238" s="155">
        <f>IF(A13stdlife="n/a","n/a",IF(M$3&gt;(A13stdlife+$E238),(Input!$K$223*(1+rvanilla)^0.5)-SUM($K238:L238),(Input!$K$223*(1+rvanilla)^0.5)/A13stdlife))</f>
        <v>3.5513415848049119</v>
      </c>
      <c r="N238" s="155">
        <f>IF(A13stdlife="n/a","n/a",IF(N$3&gt;(A13stdlife+$E238),(Input!$K$223*(1+rvanilla)^0.5)-SUM($K238:M238),(Input!$K$223*(1+rvanilla)^0.5)/A13stdlife))</f>
        <v>3.5513415848049119</v>
      </c>
      <c r="O238" s="155">
        <f>IF(A13stdlife="n/a","n/a",IF(O$3&gt;(A13stdlife+$E238),(Input!$K$223*(1+rvanilla)^0.5)-SUM($K238:N238),(Input!$K$223*(1+rvanilla)^0.5)/A13stdlife))</f>
        <v>3.5513415848049119</v>
      </c>
      <c r="P238" s="155">
        <f>IF(A13stdlife="n/a","n/a",IF(P$3&gt;(A13stdlife+$E238),(Input!$K$223*(1+rvanilla)^0.5)-SUM($K238:O238),(Input!$K$223*(1+rvanilla)^0.5)/A13stdlife))</f>
        <v>3.5513415848049119</v>
      </c>
      <c r="Q238" s="155">
        <f>IF(A13stdlife="n/a","n/a",IF(Q$3&gt;(A13stdlife+$E238),(Input!$K$223*(1+rvanilla)^0.5)-SUM($K238:P238),(Input!$K$223*(1+rvanilla)^0.5)/A13stdlife))</f>
        <v>0</v>
      </c>
      <c r="R238" s="155">
        <f>IF(A13stdlife="n/a","n/a",IF(R$3&gt;(A13stdlife+$E238),(Input!$K$223*(1+rvanilla)^0.5)-SUM($K238:Q238),(Input!$K$223*(1+rvanilla)^0.5)/A13stdlife))</f>
        <v>0</v>
      </c>
      <c r="S238" s="155">
        <f>IF(A13stdlife="n/a","n/a",IF(S$3&gt;(A13stdlife+$E238),(Input!$K$223*(1+rvanilla)^0.5)-SUM($K238:R238),(Input!$K$223*(1+rvanilla)^0.5)/A13stdlife))</f>
        <v>0</v>
      </c>
      <c r="T238" s="155">
        <f>IF(A13stdlife="n/a","n/a",IF(T$3&gt;(A13stdlife+$E238),(Input!$K$223*(1+rvanilla)^0.5)-SUM($K238:S238),(Input!$K$223*(1+rvanilla)^0.5)/A13stdlife))</f>
        <v>0</v>
      </c>
      <c r="U238" s="155">
        <f>IF(A13stdlife="n/a","n/a",IF(U$3&gt;(A13stdlife+$E238),(Input!$K$223*(1+rvanilla)^0.5)-SUM($K238:T238),(Input!$K$223*(1+rvanilla)^0.5)/A13stdlife))</f>
        <v>0</v>
      </c>
      <c r="V238" s="155">
        <f>IF(A13stdlife="n/a","n/a",IF(V$3&gt;(A13stdlife+$E238),(Input!$K$223*(1+rvanilla)^0.5)-SUM($K238:U238),(Input!$K$223*(1+rvanilla)^0.5)/A13stdlife))</f>
        <v>0</v>
      </c>
      <c r="W238" s="155">
        <f>IF(A13stdlife="n/a","n/a",IF(W$3&gt;(A13stdlife+$E238),(Input!$K$223*(1+rvanilla)^0.5)-SUM($K238:V238),(Input!$K$223*(1+rvanilla)^0.5)/A13stdlife))</f>
        <v>0</v>
      </c>
      <c r="X238" s="155">
        <f>IF(A13stdlife="n/a","n/a",IF(X$3&gt;(A13stdlife+$E238),(Input!$K$223*(1+rvanilla)^0.5)-SUM($K238:W238),(Input!$K$223*(1+rvanilla)^0.5)/A13stdlife))</f>
        <v>0</v>
      </c>
      <c r="Y238" s="155">
        <f>IF(A13stdlife="n/a","n/a",IF(Y$3&gt;(A13stdlife+$E238),(Input!$K$223*(1+rvanilla)^0.5)-SUM($K238:X238),(Input!$K$223*(1+rvanilla)^0.5)/A13stdlife))</f>
        <v>0</v>
      </c>
      <c r="Z238" s="155">
        <f>IF(A13stdlife="n/a","n/a",IF(Z$3&gt;(A13stdlife+$E238),(Input!$K$223*(1+rvanilla)^0.5)-SUM($K238:Y238),(Input!$K$223*(1+rvanilla)^0.5)/A13stdlife))</f>
        <v>0</v>
      </c>
      <c r="AA238" s="155">
        <f>IF(A13stdlife="n/a","n/a",IF(AA$3&gt;(A13stdlife+$E238),(Input!$K$223*(1+rvanilla)^0.5)-SUM($K238:Z238),(Input!$K$223*(1+rvanilla)^0.5)/A13stdlife))</f>
        <v>0</v>
      </c>
      <c r="AB238" s="155">
        <f>IF(A13stdlife="n/a","n/a",IF(AB$3&gt;(A13stdlife+$E238),(Input!$K$223*(1+rvanilla)^0.5)-SUM($K238:AA238),(Input!$K$223*(1+rvanilla)^0.5)/A13stdlife))</f>
        <v>0</v>
      </c>
      <c r="AC238" s="155">
        <f>IF(A13stdlife="n/a","n/a",IF(AC$3&gt;(A13stdlife+$E238),(Input!$K$223*(1+rvanilla)^0.5)-SUM($K238:AB238),(Input!$K$223*(1+rvanilla)^0.5)/A13stdlife))</f>
        <v>0</v>
      </c>
      <c r="AD238" s="155">
        <f>IF(A13stdlife="n/a","n/a",IF(AD$3&gt;(A13stdlife+$E238),(Input!$K$223*(1+rvanilla)^0.5)-SUM($K238:AC238),(Input!$K$223*(1+rvanilla)^0.5)/A13stdlife))</f>
        <v>0</v>
      </c>
      <c r="AE238" s="155">
        <f>IF(A13stdlife="n/a","n/a",IF(AE$3&gt;(A13stdlife+$E238),(Input!$K$223*(1+rvanilla)^0.5)-SUM($K238:AD238),(Input!$K$223*(1+rvanilla)^0.5)/A13stdlife))</f>
        <v>0</v>
      </c>
      <c r="AF238" s="155">
        <f>IF(A13stdlife="n/a","n/a",IF(AF$3&gt;(A13stdlife+$E238),(Input!$K$223*(1+rvanilla)^0.5)-SUM($K238:AE238),(Input!$K$223*(1+rvanilla)^0.5)/A13stdlife))</f>
        <v>0</v>
      </c>
      <c r="AG238" s="155">
        <f>IF(A13stdlife="n/a","n/a",IF(AG$3&gt;(A13stdlife+$E238),(Input!$K$223*(1+rvanilla)^0.5)-SUM($K238:AF238),(Input!$K$223*(1+rvanilla)^0.5)/A13stdlife))</f>
        <v>0</v>
      </c>
      <c r="AH238" s="155">
        <f>IF(A13stdlife="n/a","n/a",IF(AH$3&gt;(A13stdlife+$E238),(Input!$K$223*(1+rvanilla)^0.5)-SUM($K238:AG238),(Input!$K$223*(1+rvanilla)^0.5)/A13stdlife))</f>
        <v>0</v>
      </c>
      <c r="AI238" s="155">
        <f>IF(A13stdlife="n/a","n/a",IF(AI$3&gt;(A13stdlife+$E238),(Input!$K$223*(1+rvanilla)^0.5)-SUM($K238:AH238),(Input!$K$223*(1+rvanilla)^0.5)/A13stdlife))</f>
        <v>0</v>
      </c>
      <c r="AJ238" s="155">
        <f>IF(A13stdlife="n/a","n/a",IF(AJ$3&gt;(A13stdlife+$E238),(Input!$K$223*(1+rvanilla)^0.5)-SUM($K238:AI238),(Input!$K$223*(1+rvanilla)^0.5)/A13stdlife))</f>
        <v>0</v>
      </c>
      <c r="AK238" s="155">
        <f>IF(A13stdlife="n/a","n/a",IF(AK$3&gt;(A13stdlife+$E238),(Input!$K$223*(1+rvanilla)^0.5)-SUM($K238:AJ238),(Input!$K$223*(1+rvanilla)^0.5)/A13stdlife))</f>
        <v>0</v>
      </c>
      <c r="AL238" s="155">
        <f>IF(A13stdlife="n/a","n/a",IF(AL$3&gt;(A13stdlife+$E238),(Input!$K$223*(1+rvanilla)^0.5)-SUM($K238:AK238),(Input!$K$223*(1+rvanilla)^0.5)/A13stdlife))</f>
        <v>0</v>
      </c>
      <c r="AM238" s="155">
        <f>IF(A13stdlife="n/a","n/a",IF(AM$3&gt;(A13stdlife+$E238),(Input!$K$223*(1+rvanilla)^0.5)-SUM($K238:AL238),(Input!$K$223*(1+rvanilla)^0.5)/A13stdlife))</f>
        <v>0</v>
      </c>
      <c r="AN238" s="155">
        <f>IF(A13stdlife="n/a","n/a",IF(AN$3&gt;(A13stdlife+$E238),(Input!$K$223*(1+rvanilla)^0.5)-SUM($K238:AM238),(Input!$K$223*(1+rvanilla)^0.5)/A13stdlife))</f>
        <v>0</v>
      </c>
      <c r="AO238" s="155">
        <f>IF(A13stdlife="n/a","n/a",IF(AO$3&gt;(A13stdlife+$E238),(Input!$K$223*(1+rvanilla)^0.5)-SUM($K238:AN238),(Input!$K$223*(1+rvanilla)^0.5)/A13stdlife))</f>
        <v>0</v>
      </c>
      <c r="AP238" s="155">
        <f>IF(A13stdlife="n/a","n/a",IF(AP$3&gt;(A13stdlife+$E238),(Input!$K$223*(1+rvanilla)^0.5)-SUM($K238:AO238),(Input!$K$223*(1+rvanilla)^0.5)/A13stdlife))</f>
        <v>0</v>
      </c>
      <c r="AQ238" s="155">
        <f>IF(A13stdlife="n/a","n/a",IF(AQ$3&gt;(A13stdlife+$E238),(Input!$K$223*(1+rvanilla)^0.5)-SUM($K238:AP238),(Input!$K$223*(1+rvanilla)^0.5)/A13stdlife))</f>
        <v>0</v>
      </c>
      <c r="AR238" s="155">
        <f>IF(A13stdlife="n/a","n/a",IF(AR$3&gt;(A13stdlife+$E238),(Input!$K$223*(1+rvanilla)^0.5)-SUM($K238:AQ238),(Input!$K$223*(1+rvanilla)^0.5)/A13stdlife))</f>
        <v>0</v>
      </c>
      <c r="AS238" s="155">
        <f>IF(A13stdlife="n/a","n/a",IF(AS$3&gt;(A13stdlife+$E238),(Input!$K$223*(1+rvanilla)^0.5)-SUM($K238:AR238),(Input!$K$223*(1+rvanilla)^0.5)/A13stdlife))</f>
        <v>0</v>
      </c>
      <c r="AT238" s="155">
        <f>IF(A13stdlife="n/a","n/a",IF(AT$3&gt;(A13stdlife+$E238),(Input!$K$223*(1+rvanilla)^0.5)-SUM($K238:AS238),(Input!$K$223*(1+rvanilla)^0.5)/A13stdlife))</f>
        <v>0</v>
      </c>
      <c r="AU238" s="155">
        <f>IF(A13stdlife="n/a","n/a",IF(AU$3&gt;(A13stdlife+$E238),(Input!$K$223*(1+rvanilla)^0.5)-SUM($K238:AT238),(Input!$K$223*(1+rvanilla)^0.5)/A13stdlife))</f>
        <v>0</v>
      </c>
      <c r="AV238" s="155">
        <f>IF(A13stdlife="n/a","n/a",IF(AV$3&gt;(A13stdlife+$E238),(Input!$K$223*(1+rvanilla)^0.5)-SUM($K238:AU238),(Input!$K$223*(1+rvanilla)^0.5)/A13stdlife))</f>
        <v>0</v>
      </c>
      <c r="AW238" s="155">
        <f>IF(A13stdlife="n/a","n/a",IF(AW$3&gt;(A13stdlife+$E238),(Input!$K$223*(1+rvanilla)^0.5)-SUM($K238:AV238),(Input!$K$223*(1+rvanilla)^0.5)/A13stdlife))</f>
        <v>0</v>
      </c>
      <c r="AX238" s="155">
        <f>IF(A13stdlife="n/a","n/a",IF(AX$3&gt;(A13stdlife+$E238),(Input!$K$223*(1+rvanilla)^0.5)-SUM($K238:AW238),(Input!$K$223*(1+rvanilla)^0.5)/A13stdlife))</f>
        <v>0</v>
      </c>
      <c r="AY238" s="155">
        <f>IF(A13stdlife="n/a","n/a",IF(AY$3&gt;(A13stdlife+$E238),(Input!$K$223*(1+rvanilla)^0.5)-SUM($K238:AX238),(Input!$K$223*(1+rvanilla)^0.5)/A13stdlife))</f>
        <v>0</v>
      </c>
      <c r="AZ238" s="155">
        <f>IF(A13stdlife="n/a","n/a",IF(AZ$3&gt;(A13stdlife+$E238),(Input!$K$223*(1+rvanilla)^0.5)-SUM($K238:AY238),(Input!$K$223*(1+rvanilla)^0.5)/A13stdlife))</f>
        <v>0</v>
      </c>
      <c r="BA238" s="155">
        <f>IF(A13stdlife="n/a","n/a",IF(BA$3&gt;(A13stdlife+$E238),(Input!$K$223*(1+rvanilla)^0.5)-SUM($K238:AZ238),(Input!$K$223*(1+rvanilla)^0.5)/A13stdlife))</f>
        <v>0</v>
      </c>
      <c r="BB238" s="155">
        <f>IF(A13stdlife="n/a","n/a",IF(BB$3&gt;(A13stdlife+$E238),(Input!$K$223*(1+rvanilla)^0.5)-SUM($K238:BA238),(Input!$K$223*(1+rvanilla)^0.5)/A13stdlife))</f>
        <v>0</v>
      </c>
      <c r="BC238" s="155">
        <f>IF(A13stdlife="n/a","n/a",IF(BC$3&gt;(A13stdlife+$E238),(Input!$K$223*(1+rvanilla)^0.5)-SUM($K238:BB238),(Input!$K$223*(1+rvanilla)^0.5)/A13stdlife))</f>
        <v>0</v>
      </c>
      <c r="BD238" s="155">
        <f>IF(A13stdlife="n/a","n/a",IF(BD$3&gt;(A13stdlife+$E238),(Input!$K$223*(1+rvanilla)^0.5)-SUM($K238:BC238),(Input!$K$223*(1+rvanilla)^0.5)/A13stdlife))</f>
        <v>0</v>
      </c>
      <c r="BE238" s="155">
        <f>IF(A13stdlife="n/a","n/a",IF(BE$3&gt;(A13stdlife+$E238),(Input!$K$223*(1+rvanilla)^0.5)-SUM($K238:BD238),(Input!$K$223*(1+rvanilla)^0.5)/A13stdlife))</f>
        <v>0</v>
      </c>
      <c r="BF238" s="155">
        <f>IF(A13stdlife="n/a","n/a",IF(BF$3&gt;(A13stdlife+$E238),(Input!$K$223*(1+rvanilla)^0.5)-SUM($K238:BE238),(Input!$K$223*(1+rvanilla)^0.5)/A13stdlife))</f>
        <v>0</v>
      </c>
      <c r="BG238" s="155">
        <f>IF(A13stdlife="n/a","n/a",IF(BG$3&gt;(A13stdlife+$E238),(Input!$K$223*(1+rvanilla)^0.5)-SUM($K238:BF238),(Input!$K$223*(1+rvanilla)^0.5)/A13stdlife))</f>
        <v>0</v>
      </c>
      <c r="BH238" s="155">
        <f>IF(A13stdlife="n/a","n/a",IF(BH$3&gt;(A13stdlife+$E238),(Input!$K$223*(1+rvanilla)^0.5)-SUM($K238:BG238),(Input!$K$223*(1+rvanilla)^0.5)/A13stdlife))</f>
        <v>0</v>
      </c>
      <c r="BI238" s="155">
        <f>IF(A13stdlife="n/a","n/a",IF(BI$3&gt;(A13stdlife+$E238),(Input!$K$223*(1+rvanilla)^0.5)-SUM($K238:BH238),(Input!$K$223*(1+rvanilla)^0.5)/A13stdlife))</f>
        <v>0</v>
      </c>
      <c r="BJ238" s="14"/>
      <c r="BK238" s="14"/>
      <c r="BL238" s="14"/>
      <c r="BM238" s="14"/>
      <c r="BN238" s="14"/>
      <c r="BO238" s="14"/>
      <c r="BP238" s="14"/>
      <c r="BQ238" s="14"/>
      <c r="BR238" s="14"/>
      <c r="BS238" s="14"/>
      <c r="BT238" s="14"/>
      <c r="BU238" s="14"/>
      <c r="BV238" s="14"/>
      <c r="BW238" s="14"/>
      <c r="BX238" s="14"/>
      <c r="BY238" s="14"/>
      <c r="BZ238" s="14"/>
      <c r="CA238" s="410"/>
      <c r="CB238" s="410"/>
      <c r="CC238" s="410"/>
      <c r="CD238" s="410"/>
      <c r="CE238" s="410"/>
      <c r="CF238" s="410"/>
      <c r="CG238" s="410"/>
      <c r="CH238" s="410"/>
      <c r="CI238" s="410"/>
      <c r="CJ238" s="410"/>
      <c r="CK238" s="410"/>
      <c r="CL238" s="410"/>
      <c r="CM238" s="410"/>
      <c r="CN238" s="410"/>
      <c r="CO238" s="410"/>
      <c r="CP238" s="410"/>
      <c r="CQ238" s="410"/>
      <c r="CR238" s="410"/>
      <c r="CS238" s="410"/>
      <c r="CT238" s="410"/>
      <c r="CU238" s="410"/>
      <c r="CV238" s="410"/>
      <c r="CW238" s="410"/>
      <c r="CX238" s="410"/>
      <c r="CY238" s="410"/>
      <c r="CZ238" s="410"/>
      <c r="DA238" s="410"/>
      <c r="DB238" s="410"/>
      <c r="DC238" s="410"/>
      <c r="DD238" s="410"/>
      <c r="DE238" s="410"/>
      <c r="DF238" s="410"/>
      <c r="DG238" s="410"/>
      <c r="DH238" s="410"/>
      <c r="DI238" s="410"/>
      <c r="DJ238" s="410"/>
      <c r="DK238" s="410"/>
      <c r="DL238" s="410"/>
      <c r="DM238" s="410"/>
      <c r="DN238" s="410"/>
      <c r="DO238" s="410"/>
      <c r="DP238" s="410"/>
      <c r="DQ238" s="410"/>
      <c r="DR238" s="410"/>
      <c r="DS238" s="410"/>
      <c r="DT238" s="410"/>
      <c r="DU238" s="410"/>
      <c r="DV238" s="410"/>
      <c r="DW238" s="410"/>
      <c r="DX238" s="410"/>
      <c r="DY238" s="410"/>
      <c r="DZ238" s="410"/>
      <c r="EA238" s="410"/>
      <c r="EB238" s="410"/>
      <c r="EC238" s="410"/>
      <c r="ED238" s="410"/>
      <c r="EE238" s="410"/>
      <c r="EF238" s="410"/>
      <c r="EG238" s="410"/>
      <c r="EH238" s="410"/>
      <c r="EI238" s="410"/>
      <c r="EJ238" s="410"/>
      <c r="EK238" s="410"/>
      <c r="EL238" s="410"/>
      <c r="EM238" s="410"/>
      <c r="EN238" s="410"/>
      <c r="EO238" s="410"/>
      <c r="EP238" s="410"/>
      <c r="EQ238" s="410"/>
      <c r="ER238" s="410"/>
      <c r="ES238" s="410"/>
      <c r="ET238" s="410"/>
      <c r="EU238" s="410"/>
      <c r="EV238" s="410"/>
      <c r="EW238" s="410"/>
      <c r="EX238" s="410"/>
      <c r="EY238" s="410"/>
      <c r="EZ238" s="410"/>
      <c r="FA238" s="410"/>
      <c r="FB238" s="410"/>
      <c r="FC238" s="410"/>
      <c r="FD238" s="410"/>
      <c r="FE238" s="410"/>
      <c r="FF238" s="410"/>
      <c r="FG238" s="410"/>
      <c r="FH238" s="410"/>
      <c r="FI238" s="410"/>
      <c r="FJ238" s="410"/>
      <c r="FK238" s="410"/>
      <c r="FL238" s="410"/>
      <c r="FM238" s="410"/>
      <c r="FN238" s="410"/>
      <c r="FO238" s="410"/>
      <c r="FP238" s="410"/>
      <c r="FQ238" s="410"/>
      <c r="FR238" s="410"/>
      <c r="FS238" s="410"/>
      <c r="FT238" s="410"/>
      <c r="FU238" s="410"/>
      <c r="FV238" s="410"/>
      <c r="FW238" s="410"/>
      <c r="FX238" s="410"/>
      <c r="FY238" s="410"/>
      <c r="FZ238" s="410"/>
      <c r="GA238" s="410"/>
      <c r="GB238" s="410"/>
      <c r="GC238" s="410"/>
      <c r="GD238" s="410"/>
      <c r="GE238" s="410"/>
      <c r="GF238" s="410"/>
      <c r="GG238" s="410"/>
      <c r="GH238" s="410"/>
      <c r="GI238" s="410"/>
      <c r="GJ238" s="410"/>
      <c r="GK238" s="410"/>
      <c r="GL238" s="410"/>
      <c r="GM238" s="410"/>
      <c r="GN238" s="410"/>
      <c r="GO238" s="410"/>
      <c r="GP238" s="410"/>
      <c r="GQ238" s="410"/>
      <c r="GR238" s="410"/>
      <c r="GS238" s="410"/>
      <c r="GT238" s="410"/>
      <c r="GU238" s="410"/>
      <c r="GV238" s="410"/>
      <c r="GW238" s="410"/>
      <c r="GX238" s="410"/>
      <c r="GY238" s="410"/>
      <c r="GZ238" s="410"/>
      <c r="HA238" s="410"/>
      <c r="HB238" s="410"/>
      <c r="HC238" s="410"/>
      <c r="HD238" s="410"/>
      <c r="HE238" s="410"/>
      <c r="HF238" s="410"/>
      <c r="HG238" s="410"/>
      <c r="HH238" s="410"/>
      <c r="HI238" s="410"/>
      <c r="HJ238" s="410"/>
      <c r="HK238" s="410"/>
      <c r="HL238" s="410"/>
      <c r="HM238" s="410"/>
      <c r="HN238" s="410"/>
      <c r="HO238" s="410"/>
      <c r="HP238" s="410"/>
      <c r="HQ238" s="410"/>
      <c r="HR238" s="410"/>
      <c r="HS238" s="410"/>
      <c r="HT238" s="410"/>
      <c r="HU238" s="410"/>
      <c r="HV238" s="410"/>
      <c r="HW238" s="410"/>
      <c r="HX238" s="410"/>
      <c r="HY238" s="410"/>
      <c r="HZ238" s="410"/>
      <c r="IA238" s="410"/>
      <c r="IB238" s="410"/>
      <c r="IC238" s="410"/>
      <c r="ID238" s="410"/>
      <c r="IE238" s="410"/>
      <c r="IF238" s="410"/>
      <c r="IG238" s="410"/>
      <c r="IH238" s="410"/>
      <c r="II238" s="410"/>
      <c r="IJ238" s="410"/>
      <c r="IK238" s="410"/>
      <c r="IL238" s="410"/>
      <c r="IM238" s="410"/>
      <c r="IN238" s="410"/>
      <c r="IO238" s="410"/>
      <c r="IP238" s="410"/>
      <c r="IQ238" s="410"/>
      <c r="IR238" s="410"/>
      <c r="IS238" s="410"/>
      <c r="IT238" s="410"/>
      <c r="IU238" s="410"/>
      <c r="IV238" s="410"/>
    </row>
    <row r="239" spans="1:256" s="2" customFormat="1" ht="12.75" hidden="1" customHeight="1" outlineLevel="2">
      <c r="A239" s="14"/>
      <c r="B239" s="14"/>
      <c r="C239" s="27"/>
      <c r="D239" s="413"/>
      <c r="E239" s="261">
        <v>6</v>
      </c>
      <c r="F239" s="372"/>
      <c r="G239" s="269"/>
      <c r="H239" s="271"/>
      <c r="I239" s="271"/>
      <c r="J239" s="271"/>
      <c r="K239" s="271"/>
      <c r="L239" s="270"/>
      <c r="M239" s="155">
        <f>IF(A13stdlife="n/a","n/a",IF(M$3&gt;(A13stdlife+$E239),(Input!$L$223*(1+rvanilla)^0.5)-SUM($L239:L239),(Input!$L$223*(1+rvanilla)^0.5)/A13stdlife))</f>
        <v>0</v>
      </c>
      <c r="N239" s="155">
        <f>IF(A13stdlife="n/a","n/a",IF(N$3&gt;(A13stdlife+$E239),(Input!$L$223*(1+rvanilla)^0.5)-SUM($L239:M239),(Input!$L$223*(1+rvanilla)^0.5)/A13stdlife))</f>
        <v>0</v>
      </c>
      <c r="O239" s="155">
        <f>IF(A13stdlife="n/a","n/a",IF(O$3&gt;(A13stdlife+$E239),(Input!$L$223*(1+rvanilla)^0.5)-SUM($L239:N239),(Input!$L$223*(1+rvanilla)^0.5)/A13stdlife))</f>
        <v>0</v>
      </c>
      <c r="P239" s="155">
        <f>IF(A13stdlife="n/a","n/a",IF(P$3&gt;(A13stdlife+$E239),(Input!$L$223*(1+rvanilla)^0.5)-SUM($L239:O239),(Input!$L$223*(1+rvanilla)^0.5)/A13stdlife))</f>
        <v>0</v>
      </c>
      <c r="Q239" s="155">
        <f>IF(A13stdlife="n/a","n/a",IF(Q$3&gt;(A13stdlife+$E239),(Input!$L$223*(1+rvanilla)^0.5)-SUM($L239:P239),(Input!$L$223*(1+rvanilla)^0.5)/A13stdlife))</f>
        <v>0</v>
      </c>
      <c r="R239" s="155">
        <f>IF(A13stdlife="n/a","n/a",IF(R$3&gt;(A13stdlife+$E239),(Input!$L$223*(1+rvanilla)^0.5)-SUM($L239:Q239),(Input!$L$223*(1+rvanilla)^0.5)/A13stdlife))</f>
        <v>0</v>
      </c>
      <c r="S239" s="155">
        <f>IF(A13stdlife="n/a","n/a",IF(S$3&gt;(A13stdlife+$E239),(Input!$L$223*(1+rvanilla)^0.5)-SUM($L239:R239),(Input!$L$223*(1+rvanilla)^0.5)/A13stdlife))</f>
        <v>0</v>
      </c>
      <c r="T239" s="155">
        <f>IF(A13stdlife="n/a","n/a",IF(T$3&gt;(A13stdlife+$E239),(Input!$L$223*(1+rvanilla)^0.5)-SUM($L239:S239),(Input!$L$223*(1+rvanilla)^0.5)/A13stdlife))</f>
        <v>0</v>
      </c>
      <c r="U239" s="155">
        <f>IF(A13stdlife="n/a","n/a",IF(U$3&gt;(A13stdlife+$E239),(Input!$L$223*(1+rvanilla)^0.5)-SUM($L239:T239),(Input!$L$223*(1+rvanilla)^0.5)/A13stdlife))</f>
        <v>0</v>
      </c>
      <c r="V239" s="155">
        <f>IF(A13stdlife="n/a","n/a",IF(V$3&gt;(A13stdlife+$E239),(Input!$L$223*(1+rvanilla)^0.5)-SUM($L239:U239),(Input!$L$223*(1+rvanilla)^0.5)/A13stdlife))</f>
        <v>0</v>
      </c>
      <c r="W239" s="155">
        <f>IF(A13stdlife="n/a","n/a",IF(W$3&gt;(A13stdlife+$E239),(Input!$L$223*(1+rvanilla)^0.5)-SUM($L239:V239),(Input!$L$223*(1+rvanilla)^0.5)/A13stdlife))</f>
        <v>0</v>
      </c>
      <c r="X239" s="155">
        <f>IF(A13stdlife="n/a","n/a",IF(X$3&gt;(A13stdlife+$E239),(Input!$L$223*(1+rvanilla)^0.5)-SUM($L239:W239),(Input!$L$223*(1+rvanilla)^0.5)/A13stdlife))</f>
        <v>0</v>
      </c>
      <c r="Y239" s="155">
        <f>IF(A13stdlife="n/a","n/a",IF(Y$3&gt;(A13stdlife+$E239),(Input!$L$223*(1+rvanilla)^0.5)-SUM($L239:X239),(Input!$L$223*(1+rvanilla)^0.5)/A13stdlife))</f>
        <v>0</v>
      </c>
      <c r="Z239" s="155">
        <f>IF(A13stdlife="n/a","n/a",IF(Z$3&gt;(A13stdlife+$E239),(Input!$L$223*(1+rvanilla)^0.5)-SUM($L239:Y239),(Input!$L$223*(1+rvanilla)^0.5)/A13stdlife))</f>
        <v>0</v>
      </c>
      <c r="AA239" s="155">
        <f>IF(A13stdlife="n/a","n/a",IF(AA$3&gt;(A13stdlife+$E239),(Input!$L$223*(1+rvanilla)^0.5)-SUM($L239:Z239),(Input!$L$223*(1+rvanilla)^0.5)/A13stdlife))</f>
        <v>0</v>
      </c>
      <c r="AB239" s="155">
        <f>IF(A13stdlife="n/a","n/a",IF(AB$3&gt;(A13stdlife+$E239),(Input!$L$223*(1+rvanilla)^0.5)-SUM($L239:AA239),(Input!$L$223*(1+rvanilla)^0.5)/A13stdlife))</f>
        <v>0</v>
      </c>
      <c r="AC239" s="155">
        <f>IF(A13stdlife="n/a","n/a",IF(AC$3&gt;(A13stdlife+$E239),(Input!$L$223*(1+rvanilla)^0.5)-SUM($L239:AB239),(Input!$L$223*(1+rvanilla)^0.5)/A13stdlife))</f>
        <v>0</v>
      </c>
      <c r="AD239" s="155">
        <f>IF(A13stdlife="n/a","n/a",IF(AD$3&gt;(A13stdlife+$E239),(Input!$L$223*(1+rvanilla)^0.5)-SUM($L239:AC239),(Input!$L$223*(1+rvanilla)^0.5)/A13stdlife))</f>
        <v>0</v>
      </c>
      <c r="AE239" s="155">
        <f>IF(A13stdlife="n/a","n/a",IF(AE$3&gt;(A13stdlife+$E239),(Input!$L$223*(1+rvanilla)^0.5)-SUM($L239:AD239),(Input!$L$223*(1+rvanilla)^0.5)/A13stdlife))</f>
        <v>0</v>
      </c>
      <c r="AF239" s="155">
        <f>IF(A13stdlife="n/a","n/a",IF(AF$3&gt;(A13stdlife+$E239),(Input!$L$223*(1+rvanilla)^0.5)-SUM($L239:AE239),(Input!$L$223*(1+rvanilla)^0.5)/A13stdlife))</f>
        <v>0</v>
      </c>
      <c r="AG239" s="155">
        <f>IF(A13stdlife="n/a","n/a",IF(AG$3&gt;(A13stdlife+$E239),(Input!$L$223*(1+rvanilla)^0.5)-SUM($L239:AF239),(Input!$L$223*(1+rvanilla)^0.5)/A13stdlife))</f>
        <v>0</v>
      </c>
      <c r="AH239" s="155">
        <f>IF(A13stdlife="n/a","n/a",IF(AH$3&gt;(A13stdlife+$E239),(Input!$L$223*(1+rvanilla)^0.5)-SUM($L239:AG239),(Input!$L$223*(1+rvanilla)^0.5)/A13stdlife))</f>
        <v>0</v>
      </c>
      <c r="AI239" s="155">
        <f>IF(A13stdlife="n/a","n/a",IF(AI$3&gt;(A13stdlife+$E239),(Input!$L$223*(1+rvanilla)^0.5)-SUM($L239:AH239),(Input!$L$223*(1+rvanilla)^0.5)/A13stdlife))</f>
        <v>0</v>
      </c>
      <c r="AJ239" s="155">
        <f>IF(A13stdlife="n/a","n/a",IF(AJ$3&gt;(A13stdlife+$E239),(Input!$L$223*(1+rvanilla)^0.5)-SUM($L239:AI239),(Input!$L$223*(1+rvanilla)^0.5)/A13stdlife))</f>
        <v>0</v>
      </c>
      <c r="AK239" s="155">
        <f>IF(A13stdlife="n/a","n/a",IF(AK$3&gt;(A13stdlife+$E239),(Input!$L$223*(1+rvanilla)^0.5)-SUM($L239:AJ239),(Input!$L$223*(1+rvanilla)^0.5)/A13stdlife))</f>
        <v>0</v>
      </c>
      <c r="AL239" s="155">
        <f>IF(A13stdlife="n/a","n/a",IF(AL$3&gt;(A13stdlife+$E239),(Input!$L$223*(1+rvanilla)^0.5)-SUM($L239:AK239),(Input!$L$223*(1+rvanilla)^0.5)/A13stdlife))</f>
        <v>0</v>
      </c>
      <c r="AM239" s="155">
        <f>IF(A13stdlife="n/a","n/a",IF(AM$3&gt;(A13stdlife+$E239),(Input!$L$223*(1+rvanilla)^0.5)-SUM($L239:AL239),(Input!$L$223*(1+rvanilla)^0.5)/A13stdlife))</f>
        <v>0</v>
      </c>
      <c r="AN239" s="155">
        <f>IF(A13stdlife="n/a","n/a",IF(AN$3&gt;(A13stdlife+$E239),(Input!$L$223*(1+rvanilla)^0.5)-SUM($L239:AM239),(Input!$L$223*(1+rvanilla)^0.5)/A13stdlife))</f>
        <v>0</v>
      </c>
      <c r="AO239" s="155">
        <f>IF(A13stdlife="n/a","n/a",IF(AO$3&gt;(A13stdlife+$E239),(Input!$L$223*(1+rvanilla)^0.5)-SUM($L239:AN239),(Input!$L$223*(1+rvanilla)^0.5)/A13stdlife))</f>
        <v>0</v>
      </c>
      <c r="AP239" s="155">
        <f>IF(A13stdlife="n/a","n/a",IF(AP$3&gt;(A13stdlife+$E239),(Input!$L$223*(1+rvanilla)^0.5)-SUM($L239:AO239),(Input!$L$223*(1+rvanilla)^0.5)/A13stdlife))</f>
        <v>0</v>
      </c>
      <c r="AQ239" s="155">
        <f>IF(A13stdlife="n/a","n/a",IF(AQ$3&gt;(A13stdlife+$E239),(Input!$L$223*(1+rvanilla)^0.5)-SUM($L239:AP239),(Input!$L$223*(1+rvanilla)^0.5)/A13stdlife))</f>
        <v>0</v>
      </c>
      <c r="AR239" s="155">
        <f>IF(A13stdlife="n/a","n/a",IF(AR$3&gt;(A13stdlife+$E239),(Input!$L$223*(1+rvanilla)^0.5)-SUM($L239:AQ239),(Input!$L$223*(1+rvanilla)^0.5)/A13stdlife))</f>
        <v>0</v>
      </c>
      <c r="AS239" s="155">
        <f>IF(A13stdlife="n/a","n/a",IF(AS$3&gt;(A13stdlife+$E239),(Input!$L$223*(1+rvanilla)^0.5)-SUM($L239:AR239),(Input!$L$223*(1+rvanilla)^0.5)/A13stdlife))</f>
        <v>0</v>
      </c>
      <c r="AT239" s="155">
        <f>IF(A13stdlife="n/a","n/a",IF(AT$3&gt;(A13stdlife+$E239),(Input!$L$223*(1+rvanilla)^0.5)-SUM($L239:AS239),(Input!$L$223*(1+rvanilla)^0.5)/A13stdlife))</f>
        <v>0</v>
      </c>
      <c r="AU239" s="155">
        <f>IF(A13stdlife="n/a","n/a",IF(AU$3&gt;(A13stdlife+$E239),(Input!$L$223*(1+rvanilla)^0.5)-SUM($L239:AT239),(Input!$L$223*(1+rvanilla)^0.5)/A13stdlife))</f>
        <v>0</v>
      </c>
      <c r="AV239" s="155">
        <f>IF(A13stdlife="n/a","n/a",IF(AV$3&gt;(A13stdlife+$E239),(Input!$L$223*(1+rvanilla)^0.5)-SUM($L239:AU239),(Input!$L$223*(1+rvanilla)^0.5)/A13stdlife))</f>
        <v>0</v>
      </c>
      <c r="AW239" s="155">
        <f>IF(A13stdlife="n/a","n/a",IF(AW$3&gt;(A13stdlife+$E239),(Input!$L$223*(1+rvanilla)^0.5)-SUM($L239:AV239),(Input!$L$223*(1+rvanilla)^0.5)/A13stdlife))</f>
        <v>0</v>
      </c>
      <c r="AX239" s="155">
        <f>IF(A13stdlife="n/a","n/a",IF(AX$3&gt;(A13stdlife+$E239),(Input!$L$223*(1+rvanilla)^0.5)-SUM($L239:AW239),(Input!$L$223*(1+rvanilla)^0.5)/A13stdlife))</f>
        <v>0</v>
      </c>
      <c r="AY239" s="155">
        <f>IF(A13stdlife="n/a","n/a",IF(AY$3&gt;(A13stdlife+$E239),(Input!$L$223*(1+rvanilla)^0.5)-SUM($L239:AX239),(Input!$L$223*(1+rvanilla)^0.5)/A13stdlife))</f>
        <v>0</v>
      </c>
      <c r="AZ239" s="155">
        <f>IF(A13stdlife="n/a","n/a",IF(AZ$3&gt;(A13stdlife+$E239),(Input!$L$223*(1+rvanilla)^0.5)-SUM($L239:AY239),(Input!$L$223*(1+rvanilla)^0.5)/A13stdlife))</f>
        <v>0</v>
      </c>
      <c r="BA239" s="155">
        <f>IF(A13stdlife="n/a","n/a",IF(BA$3&gt;(A13stdlife+$E239),(Input!$L$223*(1+rvanilla)^0.5)-SUM($L239:AZ239),(Input!$L$223*(1+rvanilla)^0.5)/A13stdlife))</f>
        <v>0</v>
      </c>
      <c r="BB239" s="155">
        <f>IF(A13stdlife="n/a","n/a",IF(BB$3&gt;(A13stdlife+$E239),(Input!$L$223*(1+rvanilla)^0.5)-SUM($L239:BA239),(Input!$L$223*(1+rvanilla)^0.5)/A13stdlife))</f>
        <v>0</v>
      </c>
      <c r="BC239" s="155">
        <f>IF(A13stdlife="n/a","n/a",IF(BC$3&gt;(A13stdlife+$E239),(Input!$L$223*(1+rvanilla)^0.5)-SUM($L239:BB239),(Input!$L$223*(1+rvanilla)^0.5)/A13stdlife))</f>
        <v>0</v>
      </c>
      <c r="BD239" s="155">
        <f>IF(A13stdlife="n/a","n/a",IF(BD$3&gt;(A13stdlife+$E239),(Input!$L$223*(1+rvanilla)^0.5)-SUM($L239:BC239),(Input!$L$223*(1+rvanilla)^0.5)/A13stdlife))</f>
        <v>0</v>
      </c>
      <c r="BE239" s="155">
        <f>IF(A13stdlife="n/a","n/a",IF(BE$3&gt;(A13stdlife+$E239),(Input!$L$223*(1+rvanilla)^0.5)-SUM($L239:BD239),(Input!$L$223*(1+rvanilla)^0.5)/A13stdlife))</f>
        <v>0</v>
      </c>
      <c r="BF239" s="155">
        <f>IF(A13stdlife="n/a","n/a",IF(BF$3&gt;(A13stdlife+$E239),(Input!$L$223*(1+rvanilla)^0.5)-SUM($L239:BE239),(Input!$L$223*(1+rvanilla)^0.5)/A13stdlife))</f>
        <v>0</v>
      </c>
      <c r="BG239" s="155">
        <f>IF(A13stdlife="n/a","n/a",IF(BG$3&gt;(A13stdlife+$E239),(Input!$L$223*(1+rvanilla)^0.5)-SUM($L239:BF239),(Input!$L$223*(1+rvanilla)^0.5)/A13stdlife))</f>
        <v>0</v>
      </c>
      <c r="BH239" s="155">
        <f>IF(A13stdlife="n/a","n/a",IF(BH$3&gt;(A13stdlife+$E239),(Input!$L$223*(1+rvanilla)^0.5)-SUM($L239:BG239),(Input!$L$223*(1+rvanilla)^0.5)/A13stdlife))</f>
        <v>0</v>
      </c>
      <c r="BI239" s="155">
        <f>IF(A13stdlife="n/a","n/a",IF(BI$3&gt;(A13stdlife+$E239),(Input!$L$223*(1+rvanilla)^0.5)-SUM($L239:BH239),(Input!$L$223*(1+rvanilla)^0.5)/A13stdlife))</f>
        <v>0</v>
      </c>
      <c r="BJ239" s="14"/>
      <c r="BK239" s="14"/>
      <c r="BL239" s="14"/>
      <c r="BM239" s="14"/>
      <c r="BN239" s="14"/>
      <c r="BO239" s="14"/>
      <c r="BP239" s="14"/>
      <c r="BQ239" s="14"/>
      <c r="BR239" s="14"/>
      <c r="BS239" s="14"/>
      <c r="BT239" s="14"/>
      <c r="BU239" s="14"/>
      <c r="BV239" s="14"/>
      <c r="BW239" s="14"/>
      <c r="BX239" s="14"/>
      <c r="BY239" s="14"/>
      <c r="BZ239" s="14"/>
      <c r="CA239" s="410"/>
      <c r="CB239" s="410"/>
      <c r="CC239" s="410"/>
      <c r="CD239" s="410"/>
      <c r="CE239" s="410"/>
      <c r="CF239" s="410"/>
      <c r="CG239" s="410"/>
      <c r="CH239" s="410"/>
      <c r="CI239" s="410"/>
      <c r="CJ239" s="410"/>
      <c r="CK239" s="410"/>
      <c r="CL239" s="410"/>
      <c r="CM239" s="410"/>
      <c r="CN239" s="410"/>
      <c r="CO239" s="410"/>
      <c r="CP239" s="410"/>
      <c r="CQ239" s="410"/>
      <c r="CR239" s="410"/>
      <c r="CS239" s="410"/>
      <c r="CT239" s="410"/>
      <c r="CU239" s="410"/>
      <c r="CV239" s="410"/>
      <c r="CW239" s="410"/>
      <c r="CX239" s="410"/>
      <c r="CY239" s="410"/>
      <c r="CZ239" s="410"/>
      <c r="DA239" s="410"/>
      <c r="DB239" s="410"/>
      <c r="DC239" s="410"/>
      <c r="DD239" s="410"/>
      <c r="DE239" s="410"/>
      <c r="DF239" s="410"/>
      <c r="DG239" s="410"/>
      <c r="DH239" s="410"/>
      <c r="DI239" s="410"/>
      <c r="DJ239" s="410"/>
      <c r="DK239" s="410"/>
      <c r="DL239" s="410"/>
      <c r="DM239" s="410"/>
      <c r="DN239" s="410"/>
      <c r="DO239" s="410"/>
      <c r="DP239" s="410"/>
      <c r="DQ239" s="410"/>
      <c r="DR239" s="410"/>
      <c r="DS239" s="410"/>
      <c r="DT239" s="410"/>
      <c r="DU239" s="410"/>
      <c r="DV239" s="410"/>
      <c r="DW239" s="410"/>
      <c r="DX239" s="410"/>
      <c r="DY239" s="410"/>
      <c r="DZ239" s="410"/>
      <c r="EA239" s="410"/>
      <c r="EB239" s="410"/>
      <c r="EC239" s="410"/>
      <c r="ED239" s="410"/>
      <c r="EE239" s="410"/>
      <c r="EF239" s="410"/>
      <c r="EG239" s="410"/>
      <c r="EH239" s="410"/>
      <c r="EI239" s="410"/>
      <c r="EJ239" s="410"/>
      <c r="EK239" s="410"/>
      <c r="EL239" s="410"/>
      <c r="EM239" s="410"/>
      <c r="EN239" s="410"/>
      <c r="EO239" s="410"/>
      <c r="EP239" s="410"/>
      <c r="EQ239" s="410"/>
      <c r="ER239" s="410"/>
      <c r="ES239" s="410"/>
      <c r="ET239" s="410"/>
      <c r="EU239" s="410"/>
      <c r="EV239" s="410"/>
      <c r="EW239" s="410"/>
      <c r="EX239" s="410"/>
      <c r="EY239" s="410"/>
      <c r="EZ239" s="410"/>
      <c r="FA239" s="410"/>
      <c r="FB239" s="410"/>
      <c r="FC239" s="410"/>
      <c r="FD239" s="410"/>
      <c r="FE239" s="410"/>
      <c r="FF239" s="410"/>
      <c r="FG239" s="410"/>
      <c r="FH239" s="410"/>
      <c r="FI239" s="410"/>
      <c r="FJ239" s="410"/>
      <c r="FK239" s="410"/>
      <c r="FL239" s="410"/>
      <c r="FM239" s="410"/>
      <c r="FN239" s="410"/>
      <c r="FO239" s="410"/>
      <c r="FP239" s="410"/>
      <c r="FQ239" s="410"/>
      <c r="FR239" s="410"/>
      <c r="FS239" s="410"/>
      <c r="FT239" s="410"/>
      <c r="FU239" s="410"/>
      <c r="FV239" s="410"/>
      <c r="FW239" s="410"/>
      <c r="FX239" s="410"/>
      <c r="FY239" s="410"/>
      <c r="FZ239" s="410"/>
      <c r="GA239" s="410"/>
      <c r="GB239" s="410"/>
      <c r="GC239" s="410"/>
      <c r="GD239" s="410"/>
      <c r="GE239" s="410"/>
      <c r="GF239" s="410"/>
      <c r="GG239" s="410"/>
      <c r="GH239" s="410"/>
      <c r="GI239" s="410"/>
      <c r="GJ239" s="410"/>
      <c r="GK239" s="410"/>
      <c r="GL239" s="410"/>
      <c r="GM239" s="410"/>
      <c r="GN239" s="410"/>
      <c r="GO239" s="410"/>
      <c r="GP239" s="410"/>
      <c r="GQ239" s="410"/>
      <c r="GR239" s="410"/>
      <c r="GS239" s="410"/>
      <c r="GT239" s="410"/>
      <c r="GU239" s="410"/>
      <c r="GV239" s="410"/>
      <c r="GW239" s="410"/>
      <c r="GX239" s="410"/>
      <c r="GY239" s="410"/>
      <c r="GZ239" s="410"/>
      <c r="HA239" s="410"/>
      <c r="HB239" s="410"/>
      <c r="HC239" s="410"/>
      <c r="HD239" s="410"/>
      <c r="HE239" s="410"/>
      <c r="HF239" s="410"/>
      <c r="HG239" s="410"/>
      <c r="HH239" s="410"/>
      <c r="HI239" s="410"/>
      <c r="HJ239" s="410"/>
      <c r="HK239" s="410"/>
      <c r="HL239" s="410"/>
      <c r="HM239" s="410"/>
      <c r="HN239" s="410"/>
      <c r="HO239" s="410"/>
      <c r="HP239" s="410"/>
      <c r="HQ239" s="410"/>
      <c r="HR239" s="410"/>
      <c r="HS239" s="410"/>
      <c r="HT239" s="410"/>
      <c r="HU239" s="410"/>
      <c r="HV239" s="410"/>
      <c r="HW239" s="410"/>
      <c r="HX239" s="410"/>
      <c r="HY239" s="410"/>
      <c r="HZ239" s="410"/>
      <c r="IA239" s="410"/>
      <c r="IB239" s="410"/>
      <c r="IC239" s="410"/>
      <c r="ID239" s="410"/>
      <c r="IE239" s="410"/>
      <c r="IF239" s="410"/>
      <c r="IG239" s="410"/>
      <c r="IH239" s="410"/>
      <c r="II239" s="410"/>
      <c r="IJ239" s="410"/>
      <c r="IK239" s="410"/>
      <c r="IL239" s="410"/>
      <c r="IM239" s="410"/>
      <c r="IN239" s="410"/>
      <c r="IO239" s="410"/>
      <c r="IP239" s="410"/>
      <c r="IQ239" s="410"/>
      <c r="IR239" s="410"/>
      <c r="IS239" s="410"/>
      <c r="IT239" s="410"/>
      <c r="IU239" s="410"/>
      <c r="IV239" s="410"/>
    </row>
    <row r="240" spans="1:256" s="2" customFormat="1" ht="12.75" hidden="1" customHeight="1" outlineLevel="2">
      <c r="A240" s="14"/>
      <c r="B240" s="14"/>
      <c r="C240" s="27"/>
      <c r="D240" s="413"/>
      <c r="E240" s="261">
        <v>7</v>
      </c>
      <c r="F240" s="372"/>
      <c r="G240" s="269"/>
      <c r="H240" s="271"/>
      <c r="I240" s="271"/>
      <c r="J240" s="271"/>
      <c r="K240" s="271"/>
      <c r="L240" s="271"/>
      <c r="M240" s="270"/>
      <c r="N240" s="155">
        <f>IF(A13stdlife="n/a","n/a",IF(N$3&gt;(A13stdlife+$E240),(Input!$M$223*(1+rvanilla)^0.5)-SUM($M240:M240),(Input!$M$223*(1+rvanilla)^0.5)/A13stdlife))</f>
        <v>0</v>
      </c>
      <c r="O240" s="155">
        <f>IF(A13stdlife="n/a","n/a",IF(O$3&gt;(A13stdlife+$E240),(Input!$M$223*(1+rvanilla)^0.5)-SUM($M240:N240),(Input!$M$223*(1+rvanilla)^0.5)/A13stdlife))</f>
        <v>0</v>
      </c>
      <c r="P240" s="155">
        <f>IF(A13stdlife="n/a","n/a",IF(P$3&gt;(A13stdlife+$E240),(Input!$M$223*(1+rvanilla)^0.5)-SUM($M240:O240),(Input!$M$223*(1+rvanilla)^0.5)/A13stdlife))</f>
        <v>0</v>
      </c>
      <c r="Q240" s="155">
        <f>IF(A13stdlife="n/a","n/a",IF(Q$3&gt;(A13stdlife+$E240),(Input!$M$223*(1+rvanilla)^0.5)-SUM($M240:P240),(Input!$M$223*(1+rvanilla)^0.5)/A13stdlife))</f>
        <v>0</v>
      </c>
      <c r="R240" s="155">
        <f>IF(A13stdlife="n/a","n/a",IF(R$3&gt;(A13stdlife+$E240),(Input!$M$223*(1+rvanilla)^0.5)-SUM($M240:Q240),(Input!$M$223*(1+rvanilla)^0.5)/A13stdlife))</f>
        <v>0</v>
      </c>
      <c r="S240" s="155">
        <f>IF(A13stdlife="n/a","n/a",IF(S$3&gt;(A13stdlife+$E240),(Input!$M$223*(1+rvanilla)^0.5)-SUM($M240:R240),(Input!$M$223*(1+rvanilla)^0.5)/A13stdlife))</f>
        <v>0</v>
      </c>
      <c r="T240" s="155">
        <f>IF(A13stdlife="n/a","n/a",IF(T$3&gt;(A13stdlife+$E240),(Input!$M$223*(1+rvanilla)^0.5)-SUM($M240:S240),(Input!$M$223*(1+rvanilla)^0.5)/A13stdlife))</f>
        <v>0</v>
      </c>
      <c r="U240" s="155">
        <f>IF(A13stdlife="n/a","n/a",IF(U$3&gt;(A13stdlife+$E240),(Input!$M$223*(1+rvanilla)^0.5)-SUM($M240:T240),(Input!$M$223*(1+rvanilla)^0.5)/A13stdlife))</f>
        <v>0</v>
      </c>
      <c r="V240" s="155">
        <f>IF(A13stdlife="n/a","n/a",IF(V$3&gt;(A13stdlife+$E240),(Input!$M$223*(1+rvanilla)^0.5)-SUM($M240:U240),(Input!$M$223*(1+rvanilla)^0.5)/A13stdlife))</f>
        <v>0</v>
      </c>
      <c r="W240" s="155">
        <f>IF(A13stdlife="n/a","n/a",IF(W$3&gt;(A13stdlife+$E240),(Input!$M$223*(1+rvanilla)^0.5)-SUM($M240:V240),(Input!$M$223*(1+rvanilla)^0.5)/A13stdlife))</f>
        <v>0</v>
      </c>
      <c r="X240" s="155">
        <f>IF(A13stdlife="n/a","n/a",IF(X$3&gt;(A13stdlife+$E240),(Input!$M$223*(1+rvanilla)^0.5)-SUM($M240:W240),(Input!$M$223*(1+rvanilla)^0.5)/A13stdlife))</f>
        <v>0</v>
      </c>
      <c r="Y240" s="155">
        <f>IF(A13stdlife="n/a","n/a",IF(Y$3&gt;(A13stdlife+$E240),(Input!$M$223*(1+rvanilla)^0.5)-SUM($M240:X240),(Input!$M$223*(1+rvanilla)^0.5)/A13stdlife))</f>
        <v>0</v>
      </c>
      <c r="Z240" s="155">
        <f>IF(A13stdlife="n/a","n/a",IF(Z$3&gt;(A13stdlife+$E240),(Input!$M$223*(1+rvanilla)^0.5)-SUM($M240:Y240),(Input!$M$223*(1+rvanilla)^0.5)/A13stdlife))</f>
        <v>0</v>
      </c>
      <c r="AA240" s="155">
        <f>IF(A13stdlife="n/a","n/a",IF(AA$3&gt;(A13stdlife+$E240),(Input!$M$223*(1+rvanilla)^0.5)-SUM($M240:Z240),(Input!$M$223*(1+rvanilla)^0.5)/A13stdlife))</f>
        <v>0</v>
      </c>
      <c r="AB240" s="155">
        <f>IF(A13stdlife="n/a","n/a",IF(AB$3&gt;(A13stdlife+$E240),(Input!$M$223*(1+rvanilla)^0.5)-SUM($M240:AA240),(Input!$M$223*(1+rvanilla)^0.5)/A13stdlife))</f>
        <v>0</v>
      </c>
      <c r="AC240" s="155">
        <f>IF(A13stdlife="n/a","n/a",IF(AC$3&gt;(A13stdlife+$E240),(Input!$M$223*(1+rvanilla)^0.5)-SUM($M240:AB240),(Input!$M$223*(1+rvanilla)^0.5)/A13stdlife))</f>
        <v>0</v>
      </c>
      <c r="AD240" s="155">
        <f>IF(A13stdlife="n/a","n/a",IF(AD$3&gt;(A13stdlife+$E240),(Input!$M$223*(1+rvanilla)^0.5)-SUM($M240:AC240),(Input!$M$223*(1+rvanilla)^0.5)/A13stdlife))</f>
        <v>0</v>
      </c>
      <c r="AE240" s="155">
        <f>IF(A13stdlife="n/a","n/a",IF(AE$3&gt;(A13stdlife+$E240),(Input!$M$223*(1+rvanilla)^0.5)-SUM($M240:AD240),(Input!$M$223*(1+rvanilla)^0.5)/A13stdlife))</f>
        <v>0</v>
      </c>
      <c r="AF240" s="155">
        <f>IF(A13stdlife="n/a","n/a",IF(AF$3&gt;(A13stdlife+$E240),(Input!$M$223*(1+rvanilla)^0.5)-SUM($M240:AE240),(Input!$M$223*(1+rvanilla)^0.5)/A13stdlife))</f>
        <v>0</v>
      </c>
      <c r="AG240" s="155">
        <f>IF(A13stdlife="n/a","n/a",IF(AG$3&gt;(A13stdlife+$E240),(Input!$M$223*(1+rvanilla)^0.5)-SUM($M240:AF240),(Input!$M$223*(1+rvanilla)^0.5)/A13stdlife))</f>
        <v>0</v>
      </c>
      <c r="AH240" s="155">
        <f>IF(A13stdlife="n/a","n/a",IF(AH$3&gt;(A13stdlife+$E240),(Input!$M$223*(1+rvanilla)^0.5)-SUM($M240:AG240),(Input!$M$223*(1+rvanilla)^0.5)/A13stdlife))</f>
        <v>0</v>
      </c>
      <c r="AI240" s="155">
        <f>IF(A13stdlife="n/a","n/a",IF(AI$3&gt;(A13stdlife+$E240),(Input!$M$223*(1+rvanilla)^0.5)-SUM($M240:AH240),(Input!$M$223*(1+rvanilla)^0.5)/A13stdlife))</f>
        <v>0</v>
      </c>
      <c r="AJ240" s="155">
        <f>IF(A13stdlife="n/a","n/a",IF(AJ$3&gt;(A13stdlife+$E240),(Input!$M$223*(1+rvanilla)^0.5)-SUM($M240:AI240),(Input!$M$223*(1+rvanilla)^0.5)/A13stdlife))</f>
        <v>0</v>
      </c>
      <c r="AK240" s="155">
        <f>IF(A13stdlife="n/a","n/a",IF(AK$3&gt;(A13stdlife+$E240),(Input!$M$223*(1+rvanilla)^0.5)-SUM($M240:AJ240),(Input!$M$223*(1+rvanilla)^0.5)/A13stdlife))</f>
        <v>0</v>
      </c>
      <c r="AL240" s="155">
        <f>IF(A13stdlife="n/a","n/a",IF(AL$3&gt;(A13stdlife+$E240),(Input!$M$223*(1+rvanilla)^0.5)-SUM($M240:AK240),(Input!$M$223*(1+rvanilla)^0.5)/A13stdlife))</f>
        <v>0</v>
      </c>
      <c r="AM240" s="155">
        <f>IF(A13stdlife="n/a","n/a",IF(AM$3&gt;(A13stdlife+$E240),(Input!$M$223*(1+rvanilla)^0.5)-SUM($M240:AL240),(Input!$M$223*(1+rvanilla)^0.5)/A13stdlife))</f>
        <v>0</v>
      </c>
      <c r="AN240" s="155">
        <f>IF(A13stdlife="n/a","n/a",IF(AN$3&gt;(A13stdlife+$E240),(Input!$M$223*(1+rvanilla)^0.5)-SUM($M240:AM240),(Input!$M$223*(1+rvanilla)^0.5)/A13stdlife))</f>
        <v>0</v>
      </c>
      <c r="AO240" s="155">
        <f>IF(A13stdlife="n/a","n/a",IF(AO$3&gt;(A13stdlife+$E240),(Input!$M$223*(1+rvanilla)^0.5)-SUM($M240:AN240),(Input!$M$223*(1+rvanilla)^0.5)/A13stdlife))</f>
        <v>0</v>
      </c>
      <c r="AP240" s="155">
        <f>IF(A13stdlife="n/a","n/a",IF(AP$3&gt;(A13stdlife+$E240),(Input!$M$223*(1+rvanilla)^0.5)-SUM($M240:AO240),(Input!$M$223*(1+rvanilla)^0.5)/A13stdlife))</f>
        <v>0</v>
      </c>
      <c r="AQ240" s="155">
        <f>IF(A13stdlife="n/a","n/a",IF(AQ$3&gt;(A13stdlife+$E240),(Input!$M$223*(1+rvanilla)^0.5)-SUM($M240:AP240),(Input!$M$223*(1+rvanilla)^0.5)/A13stdlife))</f>
        <v>0</v>
      </c>
      <c r="AR240" s="155">
        <f>IF(A13stdlife="n/a","n/a",IF(AR$3&gt;(A13stdlife+$E240),(Input!$M$223*(1+rvanilla)^0.5)-SUM($M240:AQ240),(Input!$M$223*(1+rvanilla)^0.5)/A13stdlife))</f>
        <v>0</v>
      </c>
      <c r="AS240" s="155">
        <f>IF(A13stdlife="n/a","n/a",IF(AS$3&gt;(A13stdlife+$E240),(Input!$M$223*(1+rvanilla)^0.5)-SUM($M240:AR240),(Input!$M$223*(1+rvanilla)^0.5)/A13stdlife))</f>
        <v>0</v>
      </c>
      <c r="AT240" s="155">
        <f>IF(A13stdlife="n/a","n/a",IF(AT$3&gt;(A13stdlife+$E240),(Input!$M$223*(1+rvanilla)^0.5)-SUM($M240:AS240),(Input!$M$223*(1+rvanilla)^0.5)/A13stdlife))</f>
        <v>0</v>
      </c>
      <c r="AU240" s="155">
        <f>IF(A13stdlife="n/a","n/a",IF(AU$3&gt;(A13stdlife+$E240),(Input!$M$223*(1+rvanilla)^0.5)-SUM($M240:AT240),(Input!$M$223*(1+rvanilla)^0.5)/A13stdlife))</f>
        <v>0</v>
      </c>
      <c r="AV240" s="155">
        <f>IF(A13stdlife="n/a","n/a",IF(AV$3&gt;(A13stdlife+$E240),(Input!$M$223*(1+rvanilla)^0.5)-SUM($M240:AU240),(Input!$M$223*(1+rvanilla)^0.5)/A13stdlife))</f>
        <v>0</v>
      </c>
      <c r="AW240" s="155">
        <f>IF(A13stdlife="n/a","n/a",IF(AW$3&gt;(A13stdlife+$E240),(Input!$M$223*(1+rvanilla)^0.5)-SUM($M240:AV240),(Input!$M$223*(1+rvanilla)^0.5)/A13stdlife))</f>
        <v>0</v>
      </c>
      <c r="AX240" s="155">
        <f>IF(A13stdlife="n/a","n/a",IF(AX$3&gt;(A13stdlife+$E240),(Input!$M$223*(1+rvanilla)^0.5)-SUM($M240:AW240),(Input!$M$223*(1+rvanilla)^0.5)/A13stdlife))</f>
        <v>0</v>
      </c>
      <c r="AY240" s="155">
        <f>IF(A13stdlife="n/a","n/a",IF(AY$3&gt;(A13stdlife+$E240),(Input!$M$223*(1+rvanilla)^0.5)-SUM($M240:AX240),(Input!$M$223*(1+rvanilla)^0.5)/A13stdlife))</f>
        <v>0</v>
      </c>
      <c r="AZ240" s="155">
        <f>IF(A13stdlife="n/a","n/a",IF(AZ$3&gt;(A13stdlife+$E240),(Input!$M$223*(1+rvanilla)^0.5)-SUM($M240:AY240),(Input!$M$223*(1+rvanilla)^0.5)/A13stdlife))</f>
        <v>0</v>
      </c>
      <c r="BA240" s="155">
        <f>IF(A13stdlife="n/a","n/a",IF(BA$3&gt;(A13stdlife+$E240),(Input!$M$223*(1+rvanilla)^0.5)-SUM($M240:AZ240),(Input!$M$223*(1+rvanilla)^0.5)/A13stdlife))</f>
        <v>0</v>
      </c>
      <c r="BB240" s="155">
        <f>IF(A13stdlife="n/a","n/a",IF(BB$3&gt;(A13stdlife+$E240),(Input!$M$223*(1+rvanilla)^0.5)-SUM($M240:BA240),(Input!$M$223*(1+rvanilla)^0.5)/A13stdlife))</f>
        <v>0</v>
      </c>
      <c r="BC240" s="155">
        <f>IF(A13stdlife="n/a","n/a",IF(BC$3&gt;(A13stdlife+$E240),(Input!$M$223*(1+rvanilla)^0.5)-SUM($M240:BB240),(Input!$M$223*(1+rvanilla)^0.5)/A13stdlife))</f>
        <v>0</v>
      </c>
      <c r="BD240" s="155">
        <f>IF(A13stdlife="n/a","n/a",IF(BD$3&gt;(A13stdlife+$E240),(Input!$M$223*(1+rvanilla)^0.5)-SUM($M240:BC240),(Input!$M$223*(1+rvanilla)^0.5)/A13stdlife))</f>
        <v>0</v>
      </c>
      <c r="BE240" s="155">
        <f>IF(A13stdlife="n/a","n/a",IF(BE$3&gt;(A13stdlife+$E240),(Input!$M$223*(1+rvanilla)^0.5)-SUM($M240:BD240),(Input!$M$223*(1+rvanilla)^0.5)/A13stdlife))</f>
        <v>0</v>
      </c>
      <c r="BF240" s="155">
        <f>IF(A13stdlife="n/a","n/a",IF(BF$3&gt;(A13stdlife+$E240),(Input!$M$223*(1+rvanilla)^0.5)-SUM($M240:BE240),(Input!$M$223*(1+rvanilla)^0.5)/A13stdlife))</f>
        <v>0</v>
      </c>
      <c r="BG240" s="155">
        <f>IF(A13stdlife="n/a","n/a",IF(BG$3&gt;(A13stdlife+$E240),(Input!$M$223*(1+rvanilla)^0.5)-SUM($M240:BF240),(Input!$M$223*(1+rvanilla)^0.5)/A13stdlife))</f>
        <v>0</v>
      </c>
      <c r="BH240" s="155">
        <f>IF(A13stdlife="n/a","n/a",IF(BH$3&gt;(A13stdlife+$E240),(Input!$M$223*(1+rvanilla)^0.5)-SUM($M240:BG240),(Input!$M$223*(1+rvanilla)^0.5)/A13stdlife))</f>
        <v>0</v>
      </c>
      <c r="BI240" s="155">
        <f>IF(A13stdlife="n/a","n/a",IF(BI$3&gt;(A13stdlife+$E240),(Input!$M$223*(1+rvanilla)^0.5)-SUM($M240:BH240),(Input!$M$223*(1+rvanilla)^0.5)/A13stdlife))</f>
        <v>0</v>
      </c>
      <c r="BJ240" s="14"/>
      <c r="BK240" s="14"/>
      <c r="BL240" s="14"/>
      <c r="BM240" s="14"/>
      <c r="BN240" s="14"/>
      <c r="BO240" s="14"/>
      <c r="BP240" s="14"/>
      <c r="BQ240" s="14"/>
      <c r="BR240" s="14"/>
      <c r="BS240" s="14"/>
      <c r="BT240" s="14"/>
      <c r="BU240" s="14"/>
      <c r="BV240" s="14"/>
      <c r="BW240" s="14"/>
      <c r="BX240" s="14"/>
      <c r="BY240" s="14"/>
      <c r="BZ240" s="14"/>
      <c r="CA240" s="410"/>
      <c r="CB240" s="410"/>
      <c r="CC240" s="410"/>
      <c r="CD240" s="410"/>
      <c r="CE240" s="410"/>
      <c r="CF240" s="410"/>
      <c r="CG240" s="410"/>
      <c r="CH240" s="410"/>
      <c r="CI240" s="410"/>
      <c r="CJ240" s="410"/>
      <c r="CK240" s="410"/>
      <c r="CL240" s="410"/>
      <c r="CM240" s="410"/>
      <c r="CN240" s="410"/>
      <c r="CO240" s="410"/>
      <c r="CP240" s="410"/>
      <c r="CQ240" s="410"/>
      <c r="CR240" s="410"/>
      <c r="CS240" s="410"/>
      <c r="CT240" s="410"/>
      <c r="CU240" s="410"/>
      <c r="CV240" s="410"/>
      <c r="CW240" s="410"/>
      <c r="CX240" s="410"/>
      <c r="CY240" s="410"/>
      <c r="CZ240" s="410"/>
      <c r="DA240" s="410"/>
      <c r="DB240" s="410"/>
      <c r="DC240" s="410"/>
      <c r="DD240" s="410"/>
      <c r="DE240" s="410"/>
      <c r="DF240" s="410"/>
      <c r="DG240" s="410"/>
      <c r="DH240" s="410"/>
      <c r="DI240" s="410"/>
      <c r="DJ240" s="410"/>
      <c r="DK240" s="410"/>
      <c r="DL240" s="410"/>
      <c r="DM240" s="410"/>
      <c r="DN240" s="410"/>
      <c r="DO240" s="410"/>
      <c r="DP240" s="410"/>
      <c r="DQ240" s="410"/>
      <c r="DR240" s="410"/>
      <c r="DS240" s="410"/>
      <c r="DT240" s="410"/>
      <c r="DU240" s="410"/>
      <c r="DV240" s="410"/>
      <c r="DW240" s="410"/>
      <c r="DX240" s="410"/>
      <c r="DY240" s="410"/>
      <c r="DZ240" s="410"/>
      <c r="EA240" s="410"/>
      <c r="EB240" s="410"/>
      <c r="EC240" s="410"/>
      <c r="ED240" s="410"/>
      <c r="EE240" s="410"/>
      <c r="EF240" s="410"/>
      <c r="EG240" s="410"/>
      <c r="EH240" s="410"/>
      <c r="EI240" s="410"/>
      <c r="EJ240" s="410"/>
      <c r="EK240" s="410"/>
      <c r="EL240" s="410"/>
      <c r="EM240" s="410"/>
      <c r="EN240" s="410"/>
      <c r="EO240" s="410"/>
      <c r="EP240" s="410"/>
      <c r="EQ240" s="410"/>
      <c r="ER240" s="410"/>
      <c r="ES240" s="410"/>
      <c r="ET240" s="410"/>
      <c r="EU240" s="410"/>
      <c r="EV240" s="410"/>
      <c r="EW240" s="410"/>
      <c r="EX240" s="410"/>
      <c r="EY240" s="410"/>
      <c r="EZ240" s="410"/>
      <c r="FA240" s="410"/>
      <c r="FB240" s="410"/>
      <c r="FC240" s="410"/>
      <c r="FD240" s="410"/>
      <c r="FE240" s="410"/>
      <c r="FF240" s="410"/>
      <c r="FG240" s="410"/>
      <c r="FH240" s="410"/>
      <c r="FI240" s="410"/>
      <c r="FJ240" s="410"/>
      <c r="FK240" s="410"/>
      <c r="FL240" s="410"/>
      <c r="FM240" s="410"/>
      <c r="FN240" s="410"/>
      <c r="FO240" s="410"/>
      <c r="FP240" s="410"/>
      <c r="FQ240" s="410"/>
      <c r="FR240" s="410"/>
      <c r="FS240" s="410"/>
      <c r="FT240" s="410"/>
      <c r="FU240" s="410"/>
      <c r="FV240" s="410"/>
      <c r="FW240" s="410"/>
      <c r="FX240" s="410"/>
      <c r="FY240" s="410"/>
      <c r="FZ240" s="410"/>
      <c r="GA240" s="410"/>
      <c r="GB240" s="410"/>
      <c r="GC240" s="410"/>
      <c r="GD240" s="410"/>
      <c r="GE240" s="410"/>
      <c r="GF240" s="410"/>
      <c r="GG240" s="410"/>
      <c r="GH240" s="410"/>
      <c r="GI240" s="410"/>
      <c r="GJ240" s="410"/>
      <c r="GK240" s="410"/>
      <c r="GL240" s="410"/>
      <c r="GM240" s="410"/>
      <c r="GN240" s="410"/>
      <c r="GO240" s="410"/>
      <c r="GP240" s="410"/>
      <c r="GQ240" s="410"/>
      <c r="GR240" s="410"/>
      <c r="GS240" s="410"/>
      <c r="GT240" s="410"/>
      <c r="GU240" s="410"/>
      <c r="GV240" s="410"/>
      <c r="GW240" s="410"/>
      <c r="GX240" s="410"/>
      <c r="GY240" s="410"/>
      <c r="GZ240" s="410"/>
      <c r="HA240" s="410"/>
      <c r="HB240" s="410"/>
      <c r="HC240" s="410"/>
      <c r="HD240" s="410"/>
      <c r="HE240" s="410"/>
      <c r="HF240" s="410"/>
      <c r="HG240" s="410"/>
      <c r="HH240" s="410"/>
      <c r="HI240" s="410"/>
      <c r="HJ240" s="410"/>
      <c r="HK240" s="410"/>
      <c r="HL240" s="410"/>
      <c r="HM240" s="410"/>
      <c r="HN240" s="410"/>
      <c r="HO240" s="410"/>
      <c r="HP240" s="410"/>
      <c r="HQ240" s="410"/>
      <c r="HR240" s="410"/>
      <c r="HS240" s="410"/>
      <c r="HT240" s="410"/>
      <c r="HU240" s="410"/>
      <c r="HV240" s="410"/>
      <c r="HW240" s="410"/>
      <c r="HX240" s="410"/>
      <c r="HY240" s="410"/>
      <c r="HZ240" s="410"/>
      <c r="IA240" s="410"/>
      <c r="IB240" s="410"/>
      <c r="IC240" s="410"/>
      <c r="ID240" s="410"/>
      <c r="IE240" s="410"/>
      <c r="IF240" s="410"/>
      <c r="IG240" s="410"/>
      <c r="IH240" s="410"/>
      <c r="II240" s="410"/>
      <c r="IJ240" s="410"/>
      <c r="IK240" s="410"/>
      <c r="IL240" s="410"/>
      <c r="IM240" s="410"/>
      <c r="IN240" s="410"/>
      <c r="IO240" s="410"/>
      <c r="IP240" s="410"/>
      <c r="IQ240" s="410"/>
      <c r="IR240" s="410"/>
      <c r="IS240" s="410"/>
      <c r="IT240" s="410"/>
      <c r="IU240" s="410"/>
      <c r="IV240" s="410"/>
    </row>
    <row r="241" spans="1:256" s="2" customFormat="1" ht="12.75" hidden="1" customHeight="1" outlineLevel="2">
      <c r="A241" s="14"/>
      <c r="B241" s="14"/>
      <c r="C241" s="27"/>
      <c r="D241" s="413"/>
      <c r="E241" s="261">
        <v>8</v>
      </c>
      <c r="F241" s="372"/>
      <c r="G241" s="269"/>
      <c r="H241" s="271"/>
      <c r="I241" s="271"/>
      <c r="J241" s="271"/>
      <c r="K241" s="271"/>
      <c r="L241" s="271"/>
      <c r="M241" s="271"/>
      <c r="N241" s="270"/>
      <c r="O241" s="155">
        <f>IF(A13stdlife="n/a","n/a",IF(O$3&gt;(A13stdlife+$E241),(Input!$N$223*(1+rvanilla)^0.5)-SUM($N241:N241),(Input!$N$223*(1+rvanilla)^0.5)/A13stdlife))</f>
        <v>0</v>
      </c>
      <c r="P241" s="155">
        <f>IF(A13stdlife="n/a","n/a",IF(P$3&gt;(A13stdlife+$E241),(Input!$N$223*(1+rvanilla)^0.5)-SUM($N241:O241),(Input!$N$223*(1+rvanilla)^0.5)/A13stdlife))</f>
        <v>0</v>
      </c>
      <c r="Q241" s="155">
        <f>IF(A13stdlife="n/a","n/a",IF(Q$3&gt;(A13stdlife+$E241),(Input!$N$223*(1+rvanilla)^0.5)-SUM($N241:P241),(Input!$N$223*(1+rvanilla)^0.5)/A13stdlife))</f>
        <v>0</v>
      </c>
      <c r="R241" s="155">
        <f>IF(A13stdlife="n/a","n/a",IF(R$3&gt;(A13stdlife+$E241),(Input!$N$223*(1+rvanilla)^0.5)-SUM($N241:Q241),(Input!$N$223*(1+rvanilla)^0.5)/A13stdlife))</f>
        <v>0</v>
      </c>
      <c r="S241" s="155">
        <f>IF(A13stdlife="n/a","n/a",IF(S$3&gt;(A13stdlife+$E241),(Input!$N$223*(1+rvanilla)^0.5)-SUM($N241:R241),(Input!$N$223*(1+rvanilla)^0.5)/A13stdlife))</f>
        <v>0</v>
      </c>
      <c r="T241" s="155">
        <f>IF(A13stdlife="n/a","n/a",IF(T$3&gt;(A13stdlife+$E241),(Input!$N$223*(1+rvanilla)^0.5)-SUM($N241:S241),(Input!$N$223*(1+rvanilla)^0.5)/A13stdlife))</f>
        <v>0</v>
      </c>
      <c r="U241" s="155">
        <f>IF(A13stdlife="n/a","n/a",IF(U$3&gt;(A13stdlife+$E241),(Input!$N$223*(1+rvanilla)^0.5)-SUM($N241:T241),(Input!$N$223*(1+rvanilla)^0.5)/A13stdlife))</f>
        <v>0</v>
      </c>
      <c r="V241" s="155">
        <f>IF(A13stdlife="n/a","n/a",IF(V$3&gt;(A13stdlife+$E241),(Input!$N$223*(1+rvanilla)^0.5)-SUM($N241:U241),(Input!$N$223*(1+rvanilla)^0.5)/A13stdlife))</f>
        <v>0</v>
      </c>
      <c r="W241" s="155">
        <f>IF(A13stdlife="n/a","n/a",IF(W$3&gt;(A13stdlife+$E241),(Input!$N$223*(1+rvanilla)^0.5)-SUM($N241:V241),(Input!$N$223*(1+rvanilla)^0.5)/A13stdlife))</f>
        <v>0</v>
      </c>
      <c r="X241" s="155">
        <f>IF(A13stdlife="n/a","n/a",IF(X$3&gt;(A13stdlife+$E241),(Input!$N$223*(1+rvanilla)^0.5)-SUM($N241:W241),(Input!$N$223*(1+rvanilla)^0.5)/A13stdlife))</f>
        <v>0</v>
      </c>
      <c r="Y241" s="155">
        <f>IF(A13stdlife="n/a","n/a",IF(Y$3&gt;(A13stdlife+$E241),(Input!$N$223*(1+rvanilla)^0.5)-SUM($N241:X241),(Input!$N$223*(1+rvanilla)^0.5)/A13stdlife))</f>
        <v>0</v>
      </c>
      <c r="Z241" s="155">
        <f>IF(A13stdlife="n/a","n/a",IF(Z$3&gt;(A13stdlife+$E241),(Input!$N$223*(1+rvanilla)^0.5)-SUM($N241:Y241),(Input!$N$223*(1+rvanilla)^0.5)/A13stdlife))</f>
        <v>0</v>
      </c>
      <c r="AA241" s="155">
        <f>IF(A13stdlife="n/a","n/a",IF(AA$3&gt;(A13stdlife+$E241),(Input!$N$223*(1+rvanilla)^0.5)-SUM($N241:Z241),(Input!$N$223*(1+rvanilla)^0.5)/A13stdlife))</f>
        <v>0</v>
      </c>
      <c r="AB241" s="155">
        <f>IF(A13stdlife="n/a","n/a",IF(AB$3&gt;(A13stdlife+$E241),(Input!$N$223*(1+rvanilla)^0.5)-SUM($N241:AA241),(Input!$N$223*(1+rvanilla)^0.5)/A13stdlife))</f>
        <v>0</v>
      </c>
      <c r="AC241" s="155">
        <f>IF(A13stdlife="n/a","n/a",IF(AC$3&gt;(A13stdlife+$E241),(Input!$N$223*(1+rvanilla)^0.5)-SUM($N241:AB241),(Input!$N$223*(1+rvanilla)^0.5)/A13stdlife))</f>
        <v>0</v>
      </c>
      <c r="AD241" s="155">
        <f>IF(A13stdlife="n/a","n/a",IF(AD$3&gt;(A13stdlife+$E241),(Input!$N$223*(1+rvanilla)^0.5)-SUM($N241:AC241),(Input!$N$223*(1+rvanilla)^0.5)/A13stdlife))</f>
        <v>0</v>
      </c>
      <c r="AE241" s="155">
        <f>IF(A13stdlife="n/a","n/a",IF(AE$3&gt;(A13stdlife+$E241),(Input!$N$223*(1+rvanilla)^0.5)-SUM($N241:AD241),(Input!$N$223*(1+rvanilla)^0.5)/A13stdlife))</f>
        <v>0</v>
      </c>
      <c r="AF241" s="155">
        <f>IF(A13stdlife="n/a","n/a",IF(AF$3&gt;(A13stdlife+$E241),(Input!$N$223*(1+rvanilla)^0.5)-SUM($N241:AE241),(Input!$N$223*(1+rvanilla)^0.5)/A13stdlife))</f>
        <v>0</v>
      </c>
      <c r="AG241" s="155">
        <f>IF(A13stdlife="n/a","n/a",IF(AG$3&gt;(A13stdlife+$E241),(Input!$N$223*(1+rvanilla)^0.5)-SUM($N241:AF241),(Input!$N$223*(1+rvanilla)^0.5)/A13stdlife))</f>
        <v>0</v>
      </c>
      <c r="AH241" s="155">
        <f>IF(A13stdlife="n/a","n/a",IF(AH$3&gt;(A13stdlife+$E241),(Input!$N$223*(1+rvanilla)^0.5)-SUM($N241:AG241),(Input!$N$223*(1+rvanilla)^0.5)/A13stdlife))</f>
        <v>0</v>
      </c>
      <c r="AI241" s="155">
        <f>IF(A13stdlife="n/a","n/a",IF(AI$3&gt;(A13stdlife+$E241),(Input!$N$223*(1+rvanilla)^0.5)-SUM($N241:AH241),(Input!$N$223*(1+rvanilla)^0.5)/A13stdlife))</f>
        <v>0</v>
      </c>
      <c r="AJ241" s="155">
        <f>IF(A13stdlife="n/a","n/a",IF(AJ$3&gt;(A13stdlife+$E241),(Input!$N$223*(1+rvanilla)^0.5)-SUM($N241:AI241),(Input!$N$223*(1+rvanilla)^0.5)/A13stdlife))</f>
        <v>0</v>
      </c>
      <c r="AK241" s="155">
        <f>IF(A13stdlife="n/a","n/a",IF(AK$3&gt;(A13stdlife+$E241),(Input!$N$223*(1+rvanilla)^0.5)-SUM($N241:AJ241),(Input!$N$223*(1+rvanilla)^0.5)/A13stdlife))</f>
        <v>0</v>
      </c>
      <c r="AL241" s="155">
        <f>IF(A13stdlife="n/a","n/a",IF(AL$3&gt;(A13stdlife+$E241),(Input!$N$223*(1+rvanilla)^0.5)-SUM($N241:AK241),(Input!$N$223*(1+rvanilla)^0.5)/A13stdlife))</f>
        <v>0</v>
      </c>
      <c r="AM241" s="155">
        <f>IF(A13stdlife="n/a","n/a",IF(AM$3&gt;(A13stdlife+$E241),(Input!$N$223*(1+rvanilla)^0.5)-SUM($N241:AL241),(Input!$N$223*(1+rvanilla)^0.5)/A13stdlife))</f>
        <v>0</v>
      </c>
      <c r="AN241" s="155">
        <f>IF(A13stdlife="n/a","n/a",IF(AN$3&gt;(A13stdlife+$E241),(Input!$N$223*(1+rvanilla)^0.5)-SUM($N241:AM241),(Input!$N$223*(1+rvanilla)^0.5)/A13stdlife))</f>
        <v>0</v>
      </c>
      <c r="AO241" s="155">
        <f>IF(A13stdlife="n/a","n/a",IF(AO$3&gt;(A13stdlife+$E241),(Input!$N$223*(1+rvanilla)^0.5)-SUM($N241:AN241),(Input!$N$223*(1+rvanilla)^0.5)/A13stdlife))</f>
        <v>0</v>
      </c>
      <c r="AP241" s="155">
        <f>IF(A13stdlife="n/a","n/a",IF(AP$3&gt;(A13stdlife+$E241),(Input!$N$223*(1+rvanilla)^0.5)-SUM($N241:AO241),(Input!$N$223*(1+rvanilla)^0.5)/A13stdlife))</f>
        <v>0</v>
      </c>
      <c r="AQ241" s="155">
        <f>IF(A13stdlife="n/a","n/a",IF(AQ$3&gt;(A13stdlife+$E241),(Input!$N$223*(1+rvanilla)^0.5)-SUM($N241:AP241),(Input!$N$223*(1+rvanilla)^0.5)/A13stdlife))</f>
        <v>0</v>
      </c>
      <c r="AR241" s="155">
        <f>IF(A13stdlife="n/a","n/a",IF(AR$3&gt;(A13stdlife+$E241),(Input!$N$223*(1+rvanilla)^0.5)-SUM($N241:AQ241),(Input!$N$223*(1+rvanilla)^0.5)/A13stdlife))</f>
        <v>0</v>
      </c>
      <c r="AS241" s="155">
        <f>IF(A13stdlife="n/a","n/a",IF(AS$3&gt;(A13stdlife+$E241),(Input!$N$223*(1+rvanilla)^0.5)-SUM($N241:AR241),(Input!$N$223*(1+rvanilla)^0.5)/A13stdlife))</f>
        <v>0</v>
      </c>
      <c r="AT241" s="155">
        <f>IF(A13stdlife="n/a","n/a",IF(AT$3&gt;(A13stdlife+$E241),(Input!$N$223*(1+rvanilla)^0.5)-SUM($N241:AS241),(Input!$N$223*(1+rvanilla)^0.5)/A13stdlife))</f>
        <v>0</v>
      </c>
      <c r="AU241" s="155">
        <f>IF(A13stdlife="n/a","n/a",IF(AU$3&gt;(A13stdlife+$E241),(Input!$N$223*(1+rvanilla)^0.5)-SUM($N241:AT241),(Input!$N$223*(1+rvanilla)^0.5)/A13stdlife))</f>
        <v>0</v>
      </c>
      <c r="AV241" s="155">
        <f>IF(A13stdlife="n/a","n/a",IF(AV$3&gt;(A13stdlife+$E241),(Input!$N$223*(1+rvanilla)^0.5)-SUM($N241:AU241),(Input!$N$223*(1+rvanilla)^0.5)/A13stdlife))</f>
        <v>0</v>
      </c>
      <c r="AW241" s="155">
        <f>IF(A13stdlife="n/a","n/a",IF(AW$3&gt;(A13stdlife+$E241),(Input!$N$223*(1+rvanilla)^0.5)-SUM($N241:AV241),(Input!$N$223*(1+rvanilla)^0.5)/A13stdlife))</f>
        <v>0</v>
      </c>
      <c r="AX241" s="155">
        <f>IF(A13stdlife="n/a","n/a",IF(AX$3&gt;(A13stdlife+$E241),(Input!$N$223*(1+rvanilla)^0.5)-SUM($N241:AW241),(Input!$N$223*(1+rvanilla)^0.5)/A13stdlife))</f>
        <v>0</v>
      </c>
      <c r="AY241" s="155">
        <f>IF(A13stdlife="n/a","n/a",IF(AY$3&gt;(A13stdlife+$E241),(Input!$N$223*(1+rvanilla)^0.5)-SUM($N241:AX241),(Input!$N$223*(1+rvanilla)^0.5)/A13stdlife))</f>
        <v>0</v>
      </c>
      <c r="AZ241" s="155">
        <f>IF(A13stdlife="n/a","n/a",IF(AZ$3&gt;(A13stdlife+$E241),(Input!$N$223*(1+rvanilla)^0.5)-SUM($N241:AY241),(Input!$N$223*(1+rvanilla)^0.5)/A13stdlife))</f>
        <v>0</v>
      </c>
      <c r="BA241" s="155">
        <f>IF(A13stdlife="n/a","n/a",IF(BA$3&gt;(A13stdlife+$E241),(Input!$N$223*(1+rvanilla)^0.5)-SUM($N241:AZ241),(Input!$N$223*(1+rvanilla)^0.5)/A13stdlife))</f>
        <v>0</v>
      </c>
      <c r="BB241" s="155">
        <f>IF(A13stdlife="n/a","n/a",IF(BB$3&gt;(A13stdlife+$E241),(Input!$N$223*(1+rvanilla)^0.5)-SUM($N241:BA241),(Input!$N$223*(1+rvanilla)^0.5)/A13stdlife))</f>
        <v>0</v>
      </c>
      <c r="BC241" s="155">
        <f>IF(A13stdlife="n/a","n/a",IF(BC$3&gt;(A13stdlife+$E241),(Input!$N$223*(1+rvanilla)^0.5)-SUM($N241:BB241),(Input!$N$223*(1+rvanilla)^0.5)/A13stdlife))</f>
        <v>0</v>
      </c>
      <c r="BD241" s="155">
        <f>IF(A13stdlife="n/a","n/a",IF(BD$3&gt;(A13stdlife+$E241),(Input!$N$223*(1+rvanilla)^0.5)-SUM($N241:BC241),(Input!$N$223*(1+rvanilla)^0.5)/A13stdlife))</f>
        <v>0</v>
      </c>
      <c r="BE241" s="155">
        <f>IF(A13stdlife="n/a","n/a",IF(BE$3&gt;(A13stdlife+$E241),(Input!$N$223*(1+rvanilla)^0.5)-SUM($N241:BD241),(Input!$N$223*(1+rvanilla)^0.5)/A13stdlife))</f>
        <v>0</v>
      </c>
      <c r="BF241" s="155">
        <f>IF(A13stdlife="n/a","n/a",IF(BF$3&gt;(A13stdlife+$E241),(Input!$N$223*(1+rvanilla)^0.5)-SUM($N241:BE241),(Input!$N$223*(1+rvanilla)^0.5)/A13stdlife))</f>
        <v>0</v>
      </c>
      <c r="BG241" s="155">
        <f>IF(A13stdlife="n/a","n/a",IF(BG$3&gt;(A13stdlife+$E241),(Input!$N$223*(1+rvanilla)^0.5)-SUM($N241:BF241),(Input!$N$223*(1+rvanilla)^0.5)/A13stdlife))</f>
        <v>0</v>
      </c>
      <c r="BH241" s="155">
        <f>IF(A13stdlife="n/a","n/a",IF(BH$3&gt;(A13stdlife+$E241),(Input!$N$223*(1+rvanilla)^0.5)-SUM($N241:BG241),(Input!$N$223*(1+rvanilla)^0.5)/A13stdlife))</f>
        <v>0</v>
      </c>
      <c r="BI241" s="155">
        <f>IF(A13stdlife="n/a","n/a",IF(BI$3&gt;(A13stdlife+$E241),(Input!$N$223*(1+rvanilla)^0.5)-SUM($N241:BH241),(Input!$N$223*(1+rvanilla)^0.5)/A13stdlife))</f>
        <v>0</v>
      </c>
      <c r="BJ241" s="14"/>
      <c r="BK241" s="14"/>
      <c r="BL241" s="14"/>
      <c r="BM241" s="14"/>
      <c r="BN241" s="14"/>
      <c r="BO241" s="14"/>
      <c r="BP241" s="14"/>
      <c r="BQ241" s="14"/>
      <c r="BR241" s="14"/>
      <c r="BS241" s="14"/>
      <c r="BT241" s="14"/>
      <c r="BU241" s="14"/>
      <c r="BV241" s="14"/>
      <c r="BW241" s="14"/>
      <c r="BX241" s="14"/>
      <c r="BY241" s="14"/>
      <c r="BZ241" s="14"/>
      <c r="CA241" s="410"/>
      <c r="CB241" s="410"/>
      <c r="CC241" s="410"/>
      <c r="CD241" s="410"/>
      <c r="CE241" s="410"/>
      <c r="CF241" s="410"/>
      <c r="CG241" s="410"/>
      <c r="CH241" s="410"/>
      <c r="CI241" s="410"/>
      <c r="CJ241" s="410"/>
      <c r="CK241" s="410"/>
      <c r="CL241" s="410"/>
      <c r="CM241" s="410"/>
      <c r="CN241" s="410"/>
      <c r="CO241" s="410"/>
      <c r="CP241" s="410"/>
      <c r="CQ241" s="410"/>
      <c r="CR241" s="410"/>
      <c r="CS241" s="410"/>
      <c r="CT241" s="410"/>
      <c r="CU241" s="410"/>
      <c r="CV241" s="410"/>
      <c r="CW241" s="410"/>
      <c r="CX241" s="410"/>
      <c r="CY241" s="410"/>
      <c r="CZ241" s="410"/>
      <c r="DA241" s="410"/>
      <c r="DB241" s="410"/>
      <c r="DC241" s="410"/>
      <c r="DD241" s="410"/>
      <c r="DE241" s="410"/>
      <c r="DF241" s="410"/>
      <c r="DG241" s="410"/>
      <c r="DH241" s="410"/>
      <c r="DI241" s="410"/>
      <c r="DJ241" s="410"/>
      <c r="DK241" s="410"/>
      <c r="DL241" s="410"/>
      <c r="DM241" s="410"/>
      <c r="DN241" s="410"/>
      <c r="DO241" s="410"/>
      <c r="DP241" s="410"/>
      <c r="DQ241" s="410"/>
      <c r="DR241" s="410"/>
      <c r="DS241" s="410"/>
      <c r="DT241" s="410"/>
      <c r="DU241" s="410"/>
      <c r="DV241" s="410"/>
      <c r="DW241" s="410"/>
      <c r="DX241" s="410"/>
      <c r="DY241" s="410"/>
      <c r="DZ241" s="410"/>
      <c r="EA241" s="410"/>
      <c r="EB241" s="410"/>
      <c r="EC241" s="410"/>
      <c r="ED241" s="410"/>
      <c r="EE241" s="410"/>
      <c r="EF241" s="410"/>
      <c r="EG241" s="410"/>
      <c r="EH241" s="410"/>
      <c r="EI241" s="410"/>
      <c r="EJ241" s="410"/>
      <c r="EK241" s="410"/>
      <c r="EL241" s="410"/>
      <c r="EM241" s="410"/>
      <c r="EN241" s="410"/>
      <c r="EO241" s="410"/>
      <c r="EP241" s="410"/>
      <c r="EQ241" s="410"/>
      <c r="ER241" s="410"/>
      <c r="ES241" s="410"/>
      <c r="ET241" s="410"/>
      <c r="EU241" s="410"/>
      <c r="EV241" s="410"/>
      <c r="EW241" s="410"/>
      <c r="EX241" s="410"/>
      <c r="EY241" s="410"/>
      <c r="EZ241" s="410"/>
      <c r="FA241" s="410"/>
      <c r="FB241" s="410"/>
      <c r="FC241" s="410"/>
      <c r="FD241" s="410"/>
      <c r="FE241" s="410"/>
      <c r="FF241" s="410"/>
      <c r="FG241" s="410"/>
      <c r="FH241" s="410"/>
      <c r="FI241" s="410"/>
      <c r="FJ241" s="410"/>
      <c r="FK241" s="410"/>
      <c r="FL241" s="410"/>
      <c r="FM241" s="410"/>
      <c r="FN241" s="410"/>
      <c r="FO241" s="410"/>
      <c r="FP241" s="410"/>
      <c r="FQ241" s="410"/>
      <c r="FR241" s="410"/>
      <c r="FS241" s="410"/>
      <c r="FT241" s="410"/>
      <c r="FU241" s="410"/>
      <c r="FV241" s="410"/>
      <c r="FW241" s="410"/>
      <c r="FX241" s="410"/>
      <c r="FY241" s="410"/>
      <c r="FZ241" s="410"/>
      <c r="GA241" s="410"/>
      <c r="GB241" s="410"/>
      <c r="GC241" s="410"/>
      <c r="GD241" s="410"/>
      <c r="GE241" s="410"/>
      <c r="GF241" s="410"/>
      <c r="GG241" s="410"/>
      <c r="GH241" s="410"/>
      <c r="GI241" s="410"/>
      <c r="GJ241" s="410"/>
      <c r="GK241" s="410"/>
      <c r="GL241" s="410"/>
      <c r="GM241" s="410"/>
      <c r="GN241" s="410"/>
      <c r="GO241" s="410"/>
      <c r="GP241" s="410"/>
      <c r="GQ241" s="410"/>
      <c r="GR241" s="410"/>
      <c r="GS241" s="410"/>
      <c r="GT241" s="410"/>
      <c r="GU241" s="410"/>
      <c r="GV241" s="410"/>
      <c r="GW241" s="410"/>
      <c r="GX241" s="410"/>
      <c r="GY241" s="410"/>
      <c r="GZ241" s="410"/>
      <c r="HA241" s="410"/>
      <c r="HB241" s="410"/>
      <c r="HC241" s="410"/>
      <c r="HD241" s="410"/>
      <c r="HE241" s="410"/>
      <c r="HF241" s="410"/>
      <c r="HG241" s="410"/>
      <c r="HH241" s="410"/>
      <c r="HI241" s="410"/>
      <c r="HJ241" s="410"/>
      <c r="HK241" s="410"/>
      <c r="HL241" s="410"/>
      <c r="HM241" s="410"/>
      <c r="HN241" s="410"/>
      <c r="HO241" s="410"/>
      <c r="HP241" s="410"/>
      <c r="HQ241" s="410"/>
      <c r="HR241" s="410"/>
      <c r="HS241" s="410"/>
      <c r="HT241" s="410"/>
      <c r="HU241" s="410"/>
      <c r="HV241" s="410"/>
      <c r="HW241" s="410"/>
      <c r="HX241" s="410"/>
      <c r="HY241" s="410"/>
      <c r="HZ241" s="410"/>
      <c r="IA241" s="410"/>
      <c r="IB241" s="410"/>
      <c r="IC241" s="410"/>
      <c r="ID241" s="410"/>
      <c r="IE241" s="410"/>
      <c r="IF241" s="410"/>
      <c r="IG241" s="410"/>
      <c r="IH241" s="410"/>
      <c r="II241" s="410"/>
      <c r="IJ241" s="410"/>
      <c r="IK241" s="410"/>
      <c r="IL241" s="410"/>
      <c r="IM241" s="410"/>
      <c r="IN241" s="410"/>
      <c r="IO241" s="410"/>
      <c r="IP241" s="410"/>
      <c r="IQ241" s="410"/>
      <c r="IR241" s="410"/>
      <c r="IS241" s="410"/>
      <c r="IT241" s="410"/>
      <c r="IU241" s="410"/>
      <c r="IV241" s="410"/>
    </row>
    <row r="242" spans="1:256" s="2" customFormat="1" ht="12.75" hidden="1" customHeight="1" outlineLevel="2">
      <c r="A242" s="14"/>
      <c r="B242" s="14"/>
      <c r="C242" s="27"/>
      <c r="D242" s="413"/>
      <c r="E242" s="261">
        <v>9</v>
      </c>
      <c r="F242" s="372"/>
      <c r="G242" s="269"/>
      <c r="H242" s="271"/>
      <c r="I242" s="271"/>
      <c r="J242" s="271"/>
      <c r="K242" s="271"/>
      <c r="L242" s="271"/>
      <c r="M242" s="271"/>
      <c r="N242" s="271"/>
      <c r="O242" s="270"/>
      <c r="P242" s="155">
        <f>IF(A13stdlife="n/a","n/a",IF(P$3&gt;(A13stdlife+$E242),(Input!$O$223*(1+rvanilla)^0.5)-SUM($O242:O242),(Input!$O$223*(1+rvanilla)^0.5)/A13stdlife))</f>
        <v>0</v>
      </c>
      <c r="Q242" s="155">
        <f>IF(A13stdlife="n/a","n/a",IF(Q$3&gt;(A13stdlife+$E242),(Input!$O$223*(1+rvanilla)^0.5)-SUM($O242:P242),(Input!$O$223*(1+rvanilla)^0.5)/A13stdlife))</f>
        <v>0</v>
      </c>
      <c r="R242" s="155">
        <f>IF(A13stdlife="n/a","n/a",IF(R$3&gt;(A13stdlife+$E242),(Input!$O$223*(1+rvanilla)^0.5)-SUM($O242:Q242),(Input!$O$223*(1+rvanilla)^0.5)/A13stdlife))</f>
        <v>0</v>
      </c>
      <c r="S242" s="155">
        <f>IF(A13stdlife="n/a","n/a",IF(S$3&gt;(A13stdlife+$E242),(Input!$O$223*(1+rvanilla)^0.5)-SUM($O242:R242),(Input!$O$223*(1+rvanilla)^0.5)/A13stdlife))</f>
        <v>0</v>
      </c>
      <c r="T242" s="155">
        <f>IF(A13stdlife="n/a","n/a",IF(T$3&gt;(A13stdlife+$E242),(Input!$O$223*(1+rvanilla)^0.5)-SUM($O242:S242),(Input!$O$223*(1+rvanilla)^0.5)/A13stdlife))</f>
        <v>0</v>
      </c>
      <c r="U242" s="155">
        <f>IF(A13stdlife="n/a","n/a",IF(U$3&gt;(A13stdlife+$E242),(Input!$O$223*(1+rvanilla)^0.5)-SUM($O242:T242),(Input!$O$223*(1+rvanilla)^0.5)/A13stdlife))</f>
        <v>0</v>
      </c>
      <c r="V242" s="155">
        <f>IF(A13stdlife="n/a","n/a",IF(V$3&gt;(A13stdlife+$E242),(Input!$O$223*(1+rvanilla)^0.5)-SUM($O242:U242),(Input!$O$223*(1+rvanilla)^0.5)/A13stdlife))</f>
        <v>0</v>
      </c>
      <c r="W242" s="155">
        <f>IF(A13stdlife="n/a","n/a",IF(W$3&gt;(A13stdlife+$E242),(Input!$O$223*(1+rvanilla)^0.5)-SUM($O242:V242),(Input!$O$223*(1+rvanilla)^0.5)/A13stdlife))</f>
        <v>0</v>
      </c>
      <c r="X242" s="155">
        <f>IF(A13stdlife="n/a","n/a",IF(X$3&gt;(A13stdlife+$E242),(Input!$O$223*(1+rvanilla)^0.5)-SUM($O242:W242),(Input!$O$223*(1+rvanilla)^0.5)/A13stdlife))</f>
        <v>0</v>
      </c>
      <c r="Y242" s="155">
        <f>IF(A13stdlife="n/a","n/a",IF(Y$3&gt;(A13stdlife+$E242),(Input!$O$223*(1+rvanilla)^0.5)-SUM($O242:X242),(Input!$O$223*(1+rvanilla)^0.5)/A13stdlife))</f>
        <v>0</v>
      </c>
      <c r="Z242" s="155">
        <f>IF(A13stdlife="n/a","n/a",IF(Z$3&gt;(A13stdlife+$E242),(Input!$O$223*(1+rvanilla)^0.5)-SUM($O242:Y242),(Input!$O$223*(1+rvanilla)^0.5)/A13stdlife))</f>
        <v>0</v>
      </c>
      <c r="AA242" s="155">
        <f>IF(A13stdlife="n/a","n/a",IF(AA$3&gt;(A13stdlife+$E242),(Input!$O$223*(1+rvanilla)^0.5)-SUM($O242:Z242),(Input!$O$223*(1+rvanilla)^0.5)/A13stdlife))</f>
        <v>0</v>
      </c>
      <c r="AB242" s="155">
        <f>IF(A13stdlife="n/a","n/a",IF(AB$3&gt;(A13stdlife+$E242),(Input!$O$223*(1+rvanilla)^0.5)-SUM($O242:AA242),(Input!$O$223*(1+rvanilla)^0.5)/A13stdlife))</f>
        <v>0</v>
      </c>
      <c r="AC242" s="155">
        <f>IF(A13stdlife="n/a","n/a",IF(AC$3&gt;(A13stdlife+$E242),(Input!$O$223*(1+rvanilla)^0.5)-SUM($O242:AB242),(Input!$O$223*(1+rvanilla)^0.5)/A13stdlife))</f>
        <v>0</v>
      </c>
      <c r="AD242" s="155">
        <f>IF(A13stdlife="n/a","n/a",IF(AD$3&gt;(A13stdlife+$E242),(Input!$O$223*(1+rvanilla)^0.5)-SUM($O242:AC242),(Input!$O$223*(1+rvanilla)^0.5)/A13stdlife))</f>
        <v>0</v>
      </c>
      <c r="AE242" s="155">
        <f>IF(A13stdlife="n/a","n/a",IF(AE$3&gt;(A13stdlife+$E242),(Input!$O$223*(1+rvanilla)^0.5)-SUM($O242:AD242),(Input!$O$223*(1+rvanilla)^0.5)/A13stdlife))</f>
        <v>0</v>
      </c>
      <c r="AF242" s="155">
        <f>IF(A13stdlife="n/a","n/a",IF(AF$3&gt;(A13stdlife+$E242),(Input!$O$223*(1+rvanilla)^0.5)-SUM($O242:AE242),(Input!$O$223*(1+rvanilla)^0.5)/A13stdlife))</f>
        <v>0</v>
      </c>
      <c r="AG242" s="155">
        <f>IF(A13stdlife="n/a","n/a",IF(AG$3&gt;(A13stdlife+$E242),(Input!$O$223*(1+rvanilla)^0.5)-SUM($O242:AF242),(Input!$O$223*(1+rvanilla)^0.5)/A13stdlife))</f>
        <v>0</v>
      </c>
      <c r="AH242" s="155">
        <f>IF(A13stdlife="n/a","n/a",IF(AH$3&gt;(A13stdlife+$E242),(Input!$O$223*(1+rvanilla)^0.5)-SUM($O242:AG242),(Input!$O$223*(1+rvanilla)^0.5)/A13stdlife))</f>
        <v>0</v>
      </c>
      <c r="AI242" s="155">
        <f>IF(A13stdlife="n/a","n/a",IF(AI$3&gt;(A13stdlife+$E242),(Input!$O$223*(1+rvanilla)^0.5)-SUM($O242:AH242),(Input!$O$223*(1+rvanilla)^0.5)/A13stdlife))</f>
        <v>0</v>
      </c>
      <c r="AJ242" s="155">
        <f>IF(A13stdlife="n/a","n/a",IF(AJ$3&gt;(A13stdlife+$E242),(Input!$O$223*(1+rvanilla)^0.5)-SUM($O242:AI242),(Input!$O$223*(1+rvanilla)^0.5)/A13stdlife))</f>
        <v>0</v>
      </c>
      <c r="AK242" s="155">
        <f>IF(A13stdlife="n/a","n/a",IF(AK$3&gt;(A13stdlife+$E242),(Input!$O$223*(1+rvanilla)^0.5)-SUM($O242:AJ242),(Input!$O$223*(1+rvanilla)^0.5)/A13stdlife))</f>
        <v>0</v>
      </c>
      <c r="AL242" s="155">
        <f>IF(A13stdlife="n/a","n/a",IF(AL$3&gt;(A13stdlife+$E242),(Input!$O$223*(1+rvanilla)^0.5)-SUM($O242:AK242),(Input!$O$223*(1+rvanilla)^0.5)/A13stdlife))</f>
        <v>0</v>
      </c>
      <c r="AM242" s="155">
        <f>IF(A13stdlife="n/a","n/a",IF(AM$3&gt;(A13stdlife+$E242),(Input!$O$223*(1+rvanilla)^0.5)-SUM($O242:AL242),(Input!$O$223*(1+rvanilla)^0.5)/A13stdlife))</f>
        <v>0</v>
      </c>
      <c r="AN242" s="155">
        <f>IF(A13stdlife="n/a","n/a",IF(AN$3&gt;(A13stdlife+$E242),(Input!$O$223*(1+rvanilla)^0.5)-SUM($O242:AM242),(Input!$O$223*(1+rvanilla)^0.5)/A13stdlife))</f>
        <v>0</v>
      </c>
      <c r="AO242" s="155">
        <f>IF(A13stdlife="n/a","n/a",IF(AO$3&gt;(A13stdlife+$E242),(Input!$O$223*(1+rvanilla)^0.5)-SUM($O242:AN242),(Input!$O$223*(1+rvanilla)^0.5)/A13stdlife))</f>
        <v>0</v>
      </c>
      <c r="AP242" s="155">
        <f>IF(A13stdlife="n/a","n/a",IF(AP$3&gt;(A13stdlife+$E242),(Input!$O$223*(1+rvanilla)^0.5)-SUM($O242:AO242),(Input!$O$223*(1+rvanilla)^0.5)/A13stdlife))</f>
        <v>0</v>
      </c>
      <c r="AQ242" s="155">
        <f>IF(A13stdlife="n/a","n/a",IF(AQ$3&gt;(A13stdlife+$E242),(Input!$O$223*(1+rvanilla)^0.5)-SUM($O242:AP242),(Input!$O$223*(1+rvanilla)^0.5)/A13stdlife))</f>
        <v>0</v>
      </c>
      <c r="AR242" s="155">
        <f>IF(A13stdlife="n/a","n/a",IF(AR$3&gt;(A13stdlife+$E242),(Input!$O$223*(1+rvanilla)^0.5)-SUM($O242:AQ242),(Input!$O$223*(1+rvanilla)^0.5)/A13stdlife))</f>
        <v>0</v>
      </c>
      <c r="AS242" s="155">
        <f>IF(A13stdlife="n/a","n/a",IF(AS$3&gt;(A13stdlife+$E242),(Input!$O$223*(1+rvanilla)^0.5)-SUM($O242:AR242),(Input!$O$223*(1+rvanilla)^0.5)/A13stdlife))</f>
        <v>0</v>
      </c>
      <c r="AT242" s="155">
        <f>IF(A13stdlife="n/a","n/a",IF(AT$3&gt;(A13stdlife+$E242),(Input!$O$223*(1+rvanilla)^0.5)-SUM($O242:AS242),(Input!$O$223*(1+rvanilla)^0.5)/A13stdlife))</f>
        <v>0</v>
      </c>
      <c r="AU242" s="155">
        <f>IF(A13stdlife="n/a","n/a",IF(AU$3&gt;(A13stdlife+$E242),(Input!$O$223*(1+rvanilla)^0.5)-SUM($O242:AT242),(Input!$O$223*(1+rvanilla)^0.5)/A13stdlife))</f>
        <v>0</v>
      </c>
      <c r="AV242" s="155">
        <f>IF(A13stdlife="n/a","n/a",IF(AV$3&gt;(A13stdlife+$E242),(Input!$O$223*(1+rvanilla)^0.5)-SUM($O242:AU242),(Input!$O$223*(1+rvanilla)^0.5)/A13stdlife))</f>
        <v>0</v>
      </c>
      <c r="AW242" s="155">
        <f>IF(A13stdlife="n/a","n/a",IF(AW$3&gt;(A13stdlife+$E242),(Input!$O$223*(1+rvanilla)^0.5)-SUM($O242:AV242),(Input!$O$223*(1+rvanilla)^0.5)/A13stdlife))</f>
        <v>0</v>
      </c>
      <c r="AX242" s="155">
        <f>IF(A13stdlife="n/a","n/a",IF(AX$3&gt;(A13stdlife+$E242),(Input!$O$223*(1+rvanilla)^0.5)-SUM($O242:AW242),(Input!$O$223*(1+rvanilla)^0.5)/A13stdlife))</f>
        <v>0</v>
      </c>
      <c r="AY242" s="155">
        <f>IF(A13stdlife="n/a","n/a",IF(AY$3&gt;(A13stdlife+$E242),(Input!$O$223*(1+rvanilla)^0.5)-SUM($O242:AX242),(Input!$O$223*(1+rvanilla)^0.5)/A13stdlife))</f>
        <v>0</v>
      </c>
      <c r="AZ242" s="155">
        <f>IF(A13stdlife="n/a","n/a",IF(AZ$3&gt;(A13stdlife+$E242),(Input!$O$223*(1+rvanilla)^0.5)-SUM($O242:AY242),(Input!$O$223*(1+rvanilla)^0.5)/A13stdlife))</f>
        <v>0</v>
      </c>
      <c r="BA242" s="155">
        <f>IF(A13stdlife="n/a","n/a",IF(BA$3&gt;(A13stdlife+$E242),(Input!$O$223*(1+rvanilla)^0.5)-SUM($O242:AZ242),(Input!$O$223*(1+rvanilla)^0.5)/A13stdlife))</f>
        <v>0</v>
      </c>
      <c r="BB242" s="155">
        <f>IF(A13stdlife="n/a","n/a",IF(BB$3&gt;(A13stdlife+$E242),(Input!$O$223*(1+rvanilla)^0.5)-SUM($O242:BA242),(Input!$O$223*(1+rvanilla)^0.5)/A13stdlife))</f>
        <v>0</v>
      </c>
      <c r="BC242" s="155">
        <f>IF(A13stdlife="n/a","n/a",IF(BC$3&gt;(A13stdlife+$E242),(Input!$O$223*(1+rvanilla)^0.5)-SUM($O242:BB242),(Input!$O$223*(1+rvanilla)^0.5)/A13stdlife))</f>
        <v>0</v>
      </c>
      <c r="BD242" s="155">
        <f>IF(A13stdlife="n/a","n/a",IF(BD$3&gt;(A13stdlife+$E242),(Input!$O$223*(1+rvanilla)^0.5)-SUM($O242:BC242),(Input!$O$223*(1+rvanilla)^0.5)/A13stdlife))</f>
        <v>0</v>
      </c>
      <c r="BE242" s="155">
        <f>IF(A13stdlife="n/a","n/a",IF(BE$3&gt;(A13stdlife+$E242),(Input!$O$223*(1+rvanilla)^0.5)-SUM($O242:BD242),(Input!$O$223*(1+rvanilla)^0.5)/A13stdlife))</f>
        <v>0</v>
      </c>
      <c r="BF242" s="155">
        <f>IF(A13stdlife="n/a","n/a",IF(BF$3&gt;(A13stdlife+$E242),(Input!$O$223*(1+rvanilla)^0.5)-SUM($O242:BE242),(Input!$O$223*(1+rvanilla)^0.5)/A13stdlife))</f>
        <v>0</v>
      </c>
      <c r="BG242" s="155">
        <f>IF(A13stdlife="n/a","n/a",IF(BG$3&gt;(A13stdlife+$E242),(Input!$O$223*(1+rvanilla)^0.5)-SUM($O242:BF242),(Input!$O$223*(1+rvanilla)^0.5)/A13stdlife))</f>
        <v>0</v>
      </c>
      <c r="BH242" s="155">
        <f>IF(A13stdlife="n/a","n/a",IF(BH$3&gt;(A13stdlife+$E242),(Input!$O$223*(1+rvanilla)^0.5)-SUM($O242:BG242),(Input!$O$223*(1+rvanilla)^0.5)/A13stdlife))</f>
        <v>0</v>
      </c>
      <c r="BI242" s="155">
        <f>IF(A13stdlife="n/a","n/a",IF(BI$3&gt;(A13stdlife+$E242),(Input!$O$223*(1+rvanilla)^0.5)-SUM($O242:BH242),(Input!$O$223*(1+rvanilla)^0.5)/A13stdlife))</f>
        <v>0</v>
      </c>
      <c r="BJ242" s="14"/>
      <c r="BK242" s="14"/>
      <c r="BL242" s="14"/>
      <c r="BM242" s="14"/>
      <c r="BN242" s="14"/>
      <c r="BO242" s="14"/>
      <c r="BP242" s="14"/>
      <c r="BQ242" s="14"/>
      <c r="BR242" s="14"/>
      <c r="BS242" s="14"/>
      <c r="BT242" s="14"/>
      <c r="BU242" s="14"/>
      <c r="BV242" s="14"/>
      <c r="BW242" s="14"/>
      <c r="BX242" s="14"/>
      <c r="BY242" s="14"/>
      <c r="BZ242" s="14"/>
      <c r="CA242" s="410"/>
      <c r="CB242" s="410"/>
      <c r="CC242" s="410"/>
      <c r="CD242" s="410"/>
      <c r="CE242" s="410"/>
      <c r="CF242" s="410"/>
      <c r="CG242" s="410"/>
      <c r="CH242" s="410"/>
      <c r="CI242" s="410"/>
      <c r="CJ242" s="410"/>
      <c r="CK242" s="410"/>
      <c r="CL242" s="410"/>
      <c r="CM242" s="410"/>
      <c r="CN242" s="410"/>
      <c r="CO242" s="410"/>
      <c r="CP242" s="410"/>
      <c r="CQ242" s="410"/>
      <c r="CR242" s="410"/>
      <c r="CS242" s="410"/>
      <c r="CT242" s="410"/>
      <c r="CU242" s="410"/>
      <c r="CV242" s="410"/>
      <c r="CW242" s="410"/>
      <c r="CX242" s="410"/>
      <c r="CY242" s="410"/>
      <c r="CZ242" s="410"/>
      <c r="DA242" s="410"/>
      <c r="DB242" s="410"/>
      <c r="DC242" s="410"/>
      <c r="DD242" s="410"/>
      <c r="DE242" s="410"/>
      <c r="DF242" s="410"/>
      <c r="DG242" s="410"/>
      <c r="DH242" s="410"/>
      <c r="DI242" s="410"/>
      <c r="DJ242" s="410"/>
      <c r="DK242" s="410"/>
      <c r="DL242" s="410"/>
      <c r="DM242" s="410"/>
      <c r="DN242" s="410"/>
      <c r="DO242" s="410"/>
      <c r="DP242" s="410"/>
      <c r="DQ242" s="410"/>
      <c r="DR242" s="410"/>
      <c r="DS242" s="410"/>
      <c r="DT242" s="410"/>
      <c r="DU242" s="410"/>
      <c r="DV242" s="410"/>
      <c r="DW242" s="410"/>
      <c r="DX242" s="410"/>
      <c r="DY242" s="410"/>
      <c r="DZ242" s="410"/>
      <c r="EA242" s="410"/>
      <c r="EB242" s="410"/>
      <c r="EC242" s="410"/>
      <c r="ED242" s="410"/>
      <c r="EE242" s="410"/>
      <c r="EF242" s="410"/>
      <c r="EG242" s="410"/>
      <c r="EH242" s="410"/>
      <c r="EI242" s="410"/>
      <c r="EJ242" s="410"/>
      <c r="EK242" s="410"/>
      <c r="EL242" s="410"/>
      <c r="EM242" s="410"/>
      <c r="EN242" s="410"/>
      <c r="EO242" s="410"/>
      <c r="EP242" s="410"/>
      <c r="EQ242" s="410"/>
      <c r="ER242" s="410"/>
      <c r="ES242" s="410"/>
      <c r="ET242" s="410"/>
      <c r="EU242" s="410"/>
      <c r="EV242" s="410"/>
      <c r="EW242" s="410"/>
      <c r="EX242" s="410"/>
      <c r="EY242" s="410"/>
      <c r="EZ242" s="410"/>
      <c r="FA242" s="410"/>
      <c r="FB242" s="410"/>
      <c r="FC242" s="410"/>
      <c r="FD242" s="410"/>
      <c r="FE242" s="410"/>
      <c r="FF242" s="410"/>
      <c r="FG242" s="410"/>
      <c r="FH242" s="410"/>
      <c r="FI242" s="410"/>
      <c r="FJ242" s="410"/>
      <c r="FK242" s="410"/>
      <c r="FL242" s="410"/>
      <c r="FM242" s="410"/>
      <c r="FN242" s="410"/>
      <c r="FO242" s="410"/>
      <c r="FP242" s="410"/>
      <c r="FQ242" s="410"/>
      <c r="FR242" s="410"/>
      <c r="FS242" s="410"/>
      <c r="FT242" s="410"/>
      <c r="FU242" s="410"/>
      <c r="FV242" s="410"/>
      <c r="FW242" s="410"/>
      <c r="FX242" s="410"/>
      <c r="FY242" s="410"/>
      <c r="FZ242" s="410"/>
      <c r="GA242" s="410"/>
      <c r="GB242" s="410"/>
      <c r="GC242" s="410"/>
      <c r="GD242" s="410"/>
      <c r="GE242" s="410"/>
      <c r="GF242" s="410"/>
      <c r="GG242" s="410"/>
      <c r="GH242" s="410"/>
      <c r="GI242" s="410"/>
      <c r="GJ242" s="410"/>
      <c r="GK242" s="410"/>
      <c r="GL242" s="410"/>
      <c r="GM242" s="410"/>
      <c r="GN242" s="410"/>
      <c r="GO242" s="410"/>
      <c r="GP242" s="410"/>
      <c r="GQ242" s="410"/>
      <c r="GR242" s="410"/>
      <c r="GS242" s="410"/>
      <c r="GT242" s="410"/>
      <c r="GU242" s="410"/>
      <c r="GV242" s="410"/>
      <c r="GW242" s="410"/>
      <c r="GX242" s="410"/>
      <c r="GY242" s="410"/>
      <c r="GZ242" s="410"/>
      <c r="HA242" s="410"/>
      <c r="HB242" s="410"/>
      <c r="HC242" s="410"/>
      <c r="HD242" s="410"/>
      <c r="HE242" s="410"/>
      <c r="HF242" s="410"/>
      <c r="HG242" s="410"/>
      <c r="HH242" s="410"/>
      <c r="HI242" s="410"/>
      <c r="HJ242" s="410"/>
      <c r="HK242" s="410"/>
      <c r="HL242" s="410"/>
      <c r="HM242" s="410"/>
      <c r="HN242" s="410"/>
      <c r="HO242" s="410"/>
      <c r="HP242" s="410"/>
      <c r="HQ242" s="410"/>
      <c r="HR242" s="410"/>
      <c r="HS242" s="410"/>
      <c r="HT242" s="410"/>
      <c r="HU242" s="410"/>
      <c r="HV242" s="410"/>
      <c r="HW242" s="410"/>
      <c r="HX242" s="410"/>
      <c r="HY242" s="410"/>
      <c r="HZ242" s="410"/>
      <c r="IA242" s="410"/>
      <c r="IB242" s="410"/>
      <c r="IC242" s="410"/>
      <c r="ID242" s="410"/>
      <c r="IE242" s="410"/>
      <c r="IF242" s="410"/>
      <c r="IG242" s="410"/>
      <c r="IH242" s="410"/>
      <c r="II242" s="410"/>
      <c r="IJ242" s="410"/>
      <c r="IK242" s="410"/>
      <c r="IL242" s="410"/>
      <c r="IM242" s="410"/>
      <c r="IN242" s="410"/>
      <c r="IO242" s="410"/>
      <c r="IP242" s="410"/>
      <c r="IQ242" s="410"/>
      <c r="IR242" s="410"/>
      <c r="IS242" s="410"/>
      <c r="IT242" s="410"/>
      <c r="IU242" s="410"/>
      <c r="IV242" s="410"/>
    </row>
    <row r="243" spans="1:256" s="2" customFormat="1" ht="12.75" hidden="1" customHeight="1" outlineLevel="2">
      <c r="A243" s="14"/>
      <c r="B243" s="14"/>
      <c r="C243" s="27"/>
      <c r="D243" s="413"/>
      <c r="E243" s="262">
        <v>10</v>
      </c>
      <c r="F243" s="372"/>
      <c r="G243" s="269"/>
      <c r="H243" s="271"/>
      <c r="I243" s="271"/>
      <c r="J243" s="271"/>
      <c r="K243" s="271"/>
      <c r="L243" s="271"/>
      <c r="M243" s="271"/>
      <c r="N243" s="271"/>
      <c r="O243" s="271"/>
      <c r="P243" s="270"/>
      <c r="Q243" s="155">
        <f>IF(A13stdlife="n/a","n/a",IF(Q$3&gt;(A13stdlife+$E243),(Input!$P$223*(1+rvanilla)^0.5)-SUM($P243:P243),(Input!$P$223*(1+rvanilla)^0.5)/A13stdlife))</f>
        <v>0</v>
      </c>
      <c r="R243" s="155">
        <f>IF(A13stdlife="n/a","n/a",IF(R$3&gt;(A13stdlife+$E243),(Input!$P$223*(1+rvanilla)^0.5)-SUM($P243:Q243),(Input!$P$223*(1+rvanilla)^0.5)/A13stdlife))</f>
        <v>0</v>
      </c>
      <c r="S243" s="155">
        <f>IF(A13stdlife="n/a","n/a",IF(S$3&gt;(A13stdlife+$E243),(Input!$P$223*(1+rvanilla)^0.5)-SUM($P243:R243),(Input!$P$223*(1+rvanilla)^0.5)/A13stdlife))</f>
        <v>0</v>
      </c>
      <c r="T243" s="155">
        <f>IF(A13stdlife="n/a","n/a",IF(T$3&gt;(A13stdlife+$E243),(Input!$P$223*(1+rvanilla)^0.5)-SUM($P243:S243),(Input!$P$223*(1+rvanilla)^0.5)/A13stdlife))</f>
        <v>0</v>
      </c>
      <c r="U243" s="155">
        <f>IF(A13stdlife="n/a","n/a",IF(U$3&gt;(A13stdlife+$E243),(Input!$P$223*(1+rvanilla)^0.5)-SUM($P243:T243),(Input!$P$223*(1+rvanilla)^0.5)/A13stdlife))</f>
        <v>0</v>
      </c>
      <c r="V243" s="155">
        <f>IF(A13stdlife="n/a","n/a",IF(V$3&gt;(A13stdlife+$E243),(Input!$P$223*(1+rvanilla)^0.5)-SUM($P243:U243),(Input!$P$223*(1+rvanilla)^0.5)/A13stdlife))</f>
        <v>0</v>
      </c>
      <c r="W243" s="155">
        <f>IF(A13stdlife="n/a","n/a",IF(W$3&gt;(A13stdlife+$E243),(Input!$P$223*(1+rvanilla)^0.5)-SUM($P243:V243),(Input!$P$223*(1+rvanilla)^0.5)/A13stdlife))</f>
        <v>0</v>
      </c>
      <c r="X243" s="155">
        <f>IF(A13stdlife="n/a","n/a",IF(X$3&gt;(A13stdlife+$E243),(Input!$P$223*(1+rvanilla)^0.5)-SUM($P243:W243),(Input!$P$223*(1+rvanilla)^0.5)/A13stdlife))</f>
        <v>0</v>
      </c>
      <c r="Y243" s="155">
        <f>IF(A13stdlife="n/a","n/a",IF(Y$3&gt;(A13stdlife+$E243),(Input!$P$223*(1+rvanilla)^0.5)-SUM($P243:X243),(Input!$P$223*(1+rvanilla)^0.5)/A13stdlife))</f>
        <v>0</v>
      </c>
      <c r="Z243" s="155">
        <f>IF(A13stdlife="n/a","n/a",IF(Z$3&gt;(A13stdlife+$E243),(Input!$P$223*(1+rvanilla)^0.5)-SUM($P243:Y243),(Input!$P$223*(1+rvanilla)^0.5)/A13stdlife))</f>
        <v>0</v>
      </c>
      <c r="AA243" s="155">
        <f>IF(A13stdlife="n/a","n/a",IF(AA$3&gt;(A13stdlife+$E243),(Input!$P$223*(1+rvanilla)^0.5)-SUM($P243:Z243),(Input!$P$223*(1+rvanilla)^0.5)/A13stdlife))</f>
        <v>0</v>
      </c>
      <c r="AB243" s="155">
        <f>IF(A13stdlife="n/a","n/a",IF(AB$3&gt;(A13stdlife+$E243),(Input!$P$223*(1+rvanilla)^0.5)-SUM($P243:AA243),(Input!$P$223*(1+rvanilla)^0.5)/A13stdlife))</f>
        <v>0</v>
      </c>
      <c r="AC243" s="155">
        <f>IF(A13stdlife="n/a","n/a",IF(AC$3&gt;(A13stdlife+$E243),(Input!$P$223*(1+rvanilla)^0.5)-SUM($P243:AB243),(Input!$P$223*(1+rvanilla)^0.5)/A13stdlife))</f>
        <v>0</v>
      </c>
      <c r="AD243" s="155">
        <f>IF(A13stdlife="n/a","n/a",IF(AD$3&gt;(A13stdlife+$E243),(Input!$P$223*(1+rvanilla)^0.5)-SUM($P243:AC243),(Input!$P$223*(1+rvanilla)^0.5)/A13stdlife))</f>
        <v>0</v>
      </c>
      <c r="AE243" s="155">
        <f>IF(A13stdlife="n/a","n/a",IF(AE$3&gt;(A13stdlife+$E243),(Input!$P$223*(1+rvanilla)^0.5)-SUM($P243:AD243),(Input!$P$223*(1+rvanilla)^0.5)/A13stdlife))</f>
        <v>0</v>
      </c>
      <c r="AF243" s="155">
        <f>IF(A13stdlife="n/a","n/a",IF(AF$3&gt;(A13stdlife+$E243),(Input!$P$223*(1+rvanilla)^0.5)-SUM($P243:AE243),(Input!$P$223*(1+rvanilla)^0.5)/A13stdlife))</f>
        <v>0</v>
      </c>
      <c r="AG243" s="155">
        <f>IF(A13stdlife="n/a","n/a",IF(AG$3&gt;(A13stdlife+$E243),(Input!$P$223*(1+rvanilla)^0.5)-SUM($P243:AF243),(Input!$P$223*(1+rvanilla)^0.5)/A13stdlife))</f>
        <v>0</v>
      </c>
      <c r="AH243" s="155">
        <f>IF(A13stdlife="n/a","n/a",IF(AH$3&gt;(A13stdlife+$E243),(Input!$P$223*(1+rvanilla)^0.5)-SUM($P243:AG243),(Input!$P$223*(1+rvanilla)^0.5)/A13stdlife))</f>
        <v>0</v>
      </c>
      <c r="AI243" s="155">
        <f>IF(A13stdlife="n/a","n/a",IF(AI$3&gt;(A13stdlife+$E243),(Input!$P$223*(1+rvanilla)^0.5)-SUM($P243:AH243),(Input!$P$223*(1+rvanilla)^0.5)/A13stdlife))</f>
        <v>0</v>
      </c>
      <c r="AJ243" s="155">
        <f>IF(A13stdlife="n/a","n/a",IF(AJ$3&gt;(A13stdlife+$E243),(Input!$P$223*(1+rvanilla)^0.5)-SUM($P243:AI243),(Input!$P$223*(1+rvanilla)^0.5)/A13stdlife))</f>
        <v>0</v>
      </c>
      <c r="AK243" s="155">
        <f>IF(A13stdlife="n/a","n/a",IF(AK$3&gt;(A13stdlife+$E243),(Input!$P$223*(1+rvanilla)^0.5)-SUM($P243:AJ243),(Input!$P$223*(1+rvanilla)^0.5)/A13stdlife))</f>
        <v>0</v>
      </c>
      <c r="AL243" s="155">
        <f>IF(A13stdlife="n/a","n/a",IF(AL$3&gt;(A13stdlife+$E243),(Input!$P$223*(1+rvanilla)^0.5)-SUM($P243:AK243),(Input!$P$223*(1+rvanilla)^0.5)/A13stdlife))</f>
        <v>0</v>
      </c>
      <c r="AM243" s="155">
        <f>IF(A13stdlife="n/a","n/a",IF(AM$3&gt;(A13stdlife+$E243),(Input!$P$223*(1+rvanilla)^0.5)-SUM($P243:AL243),(Input!$P$223*(1+rvanilla)^0.5)/A13stdlife))</f>
        <v>0</v>
      </c>
      <c r="AN243" s="155">
        <f>IF(A13stdlife="n/a","n/a",IF(AN$3&gt;(A13stdlife+$E243),(Input!$P$223*(1+rvanilla)^0.5)-SUM($P243:AM243),(Input!$P$223*(1+rvanilla)^0.5)/A13stdlife))</f>
        <v>0</v>
      </c>
      <c r="AO243" s="155">
        <f>IF(A13stdlife="n/a","n/a",IF(AO$3&gt;(A13stdlife+$E243),(Input!$P$223*(1+rvanilla)^0.5)-SUM($P243:AN243),(Input!$P$223*(1+rvanilla)^0.5)/A13stdlife))</f>
        <v>0</v>
      </c>
      <c r="AP243" s="155">
        <f>IF(A13stdlife="n/a","n/a",IF(AP$3&gt;(A13stdlife+$E243),(Input!$P$223*(1+rvanilla)^0.5)-SUM($P243:AO243),(Input!$P$223*(1+rvanilla)^0.5)/A13stdlife))</f>
        <v>0</v>
      </c>
      <c r="AQ243" s="155">
        <f>IF(A13stdlife="n/a","n/a",IF(AQ$3&gt;(A13stdlife+$E243),(Input!$P$223*(1+rvanilla)^0.5)-SUM($P243:AP243),(Input!$P$223*(1+rvanilla)^0.5)/A13stdlife))</f>
        <v>0</v>
      </c>
      <c r="AR243" s="155">
        <f>IF(A13stdlife="n/a","n/a",IF(AR$3&gt;(A13stdlife+$E243),(Input!$P$223*(1+rvanilla)^0.5)-SUM($P243:AQ243),(Input!$P$223*(1+rvanilla)^0.5)/A13stdlife))</f>
        <v>0</v>
      </c>
      <c r="AS243" s="155">
        <f>IF(A13stdlife="n/a","n/a",IF(AS$3&gt;(A13stdlife+$E243),(Input!$P$223*(1+rvanilla)^0.5)-SUM($P243:AR243),(Input!$P$223*(1+rvanilla)^0.5)/A13stdlife))</f>
        <v>0</v>
      </c>
      <c r="AT243" s="155">
        <f>IF(A13stdlife="n/a","n/a",IF(AT$3&gt;(A13stdlife+$E243),(Input!$P$223*(1+rvanilla)^0.5)-SUM($P243:AS243),(Input!$P$223*(1+rvanilla)^0.5)/A13stdlife))</f>
        <v>0</v>
      </c>
      <c r="AU243" s="155">
        <f>IF(A13stdlife="n/a","n/a",IF(AU$3&gt;(A13stdlife+$E243),(Input!$P$223*(1+rvanilla)^0.5)-SUM($P243:AT243),(Input!$P$223*(1+rvanilla)^0.5)/A13stdlife))</f>
        <v>0</v>
      </c>
      <c r="AV243" s="155">
        <f>IF(A13stdlife="n/a","n/a",IF(AV$3&gt;(A13stdlife+$E243),(Input!$P$223*(1+rvanilla)^0.5)-SUM($P243:AU243),(Input!$P$223*(1+rvanilla)^0.5)/A13stdlife))</f>
        <v>0</v>
      </c>
      <c r="AW243" s="155">
        <f>IF(A13stdlife="n/a","n/a",IF(AW$3&gt;(A13stdlife+$E243),(Input!$P$223*(1+rvanilla)^0.5)-SUM($P243:AV243),(Input!$P$223*(1+rvanilla)^0.5)/A13stdlife))</f>
        <v>0</v>
      </c>
      <c r="AX243" s="155">
        <f>IF(A13stdlife="n/a","n/a",IF(AX$3&gt;(A13stdlife+$E243),(Input!$P$223*(1+rvanilla)^0.5)-SUM($P243:AW243),(Input!$P$223*(1+rvanilla)^0.5)/A13stdlife))</f>
        <v>0</v>
      </c>
      <c r="AY243" s="155">
        <f>IF(A13stdlife="n/a","n/a",IF(AY$3&gt;(A13stdlife+$E243),(Input!$P$223*(1+rvanilla)^0.5)-SUM($P243:AX243),(Input!$P$223*(1+rvanilla)^0.5)/A13stdlife))</f>
        <v>0</v>
      </c>
      <c r="AZ243" s="155">
        <f>IF(A13stdlife="n/a","n/a",IF(AZ$3&gt;(A13stdlife+$E243),(Input!$P$223*(1+rvanilla)^0.5)-SUM($P243:AY243),(Input!$P$223*(1+rvanilla)^0.5)/A13stdlife))</f>
        <v>0</v>
      </c>
      <c r="BA243" s="155">
        <f>IF(A13stdlife="n/a","n/a",IF(BA$3&gt;(A13stdlife+$E243),(Input!$P$223*(1+rvanilla)^0.5)-SUM($P243:AZ243),(Input!$P$223*(1+rvanilla)^0.5)/A13stdlife))</f>
        <v>0</v>
      </c>
      <c r="BB243" s="155">
        <f>IF(A13stdlife="n/a","n/a",IF(BB$3&gt;(A13stdlife+$E243),(Input!$P$223*(1+rvanilla)^0.5)-SUM($P243:BA243),(Input!$P$223*(1+rvanilla)^0.5)/A13stdlife))</f>
        <v>0</v>
      </c>
      <c r="BC243" s="155">
        <f>IF(A13stdlife="n/a","n/a",IF(BC$3&gt;(A13stdlife+$E243),(Input!$P$223*(1+rvanilla)^0.5)-SUM($P243:BB243),(Input!$P$223*(1+rvanilla)^0.5)/A13stdlife))</f>
        <v>0</v>
      </c>
      <c r="BD243" s="155">
        <f>IF(A13stdlife="n/a","n/a",IF(BD$3&gt;(A13stdlife+$E243),(Input!$P$223*(1+rvanilla)^0.5)-SUM($P243:BC243),(Input!$P$223*(1+rvanilla)^0.5)/A13stdlife))</f>
        <v>0</v>
      </c>
      <c r="BE243" s="155">
        <f>IF(A13stdlife="n/a","n/a",IF(BE$3&gt;(A13stdlife+$E243),(Input!$P$223*(1+rvanilla)^0.5)-SUM($P243:BD243),(Input!$P$223*(1+rvanilla)^0.5)/A13stdlife))</f>
        <v>0</v>
      </c>
      <c r="BF243" s="155">
        <f>IF(A13stdlife="n/a","n/a",IF(BF$3&gt;(A13stdlife+$E243),(Input!$P$223*(1+rvanilla)^0.5)-SUM($P243:BE243),(Input!$P$223*(1+rvanilla)^0.5)/A13stdlife))</f>
        <v>0</v>
      </c>
      <c r="BG243" s="155">
        <f>IF(A13stdlife="n/a","n/a",IF(BG$3&gt;(A13stdlife+$E243),(Input!$P$223*(1+rvanilla)^0.5)-SUM($P243:BF243),(Input!$P$223*(1+rvanilla)^0.5)/A13stdlife))</f>
        <v>0</v>
      </c>
      <c r="BH243" s="155">
        <f>IF(A13stdlife="n/a","n/a",IF(BH$3&gt;(A13stdlife+$E243),(Input!$P$223*(1+rvanilla)^0.5)-SUM($P243:BG243),(Input!$P$223*(1+rvanilla)^0.5)/A13stdlife))</f>
        <v>0</v>
      </c>
      <c r="BI243" s="155">
        <f>IF(A13stdlife="n/a","n/a",IF(BI$3&gt;(A13stdlife+$E243),(Input!$P$223*(1+rvanilla)^0.5)-SUM($P243:BH243),(Input!$P$223*(1+rvanilla)^0.5)/A13stdlife))</f>
        <v>0</v>
      </c>
      <c r="BJ243" s="14"/>
      <c r="BK243" s="14"/>
      <c r="BL243" s="14"/>
      <c r="BM243" s="14"/>
      <c r="BN243" s="14"/>
      <c r="BO243" s="14"/>
      <c r="BP243" s="14"/>
      <c r="BQ243" s="14"/>
      <c r="BR243" s="14"/>
      <c r="BS243" s="14"/>
      <c r="BT243" s="14"/>
      <c r="BU243" s="14"/>
      <c r="BV243" s="14"/>
      <c r="BW243" s="14"/>
      <c r="BX243" s="14"/>
      <c r="BY243" s="14"/>
      <c r="BZ243" s="14"/>
      <c r="CA243" s="410"/>
      <c r="CB243" s="410"/>
      <c r="CC243" s="410"/>
      <c r="CD243" s="410"/>
      <c r="CE243" s="410"/>
      <c r="CF243" s="410"/>
      <c r="CG243" s="410"/>
      <c r="CH243" s="410"/>
      <c r="CI243" s="410"/>
      <c r="CJ243" s="410"/>
      <c r="CK243" s="410"/>
      <c r="CL243" s="410"/>
      <c r="CM243" s="410"/>
      <c r="CN243" s="410"/>
      <c r="CO243" s="410"/>
      <c r="CP243" s="410"/>
      <c r="CQ243" s="410"/>
      <c r="CR243" s="410"/>
      <c r="CS243" s="410"/>
      <c r="CT243" s="410"/>
      <c r="CU243" s="410"/>
      <c r="CV243" s="410"/>
      <c r="CW243" s="410"/>
      <c r="CX243" s="410"/>
      <c r="CY243" s="410"/>
      <c r="CZ243" s="410"/>
      <c r="DA243" s="410"/>
      <c r="DB243" s="410"/>
      <c r="DC243" s="410"/>
      <c r="DD243" s="410"/>
      <c r="DE243" s="410"/>
      <c r="DF243" s="410"/>
      <c r="DG243" s="410"/>
      <c r="DH243" s="410"/>
      <c r="DI243" s="410"/>
      <c r="DJ243" s="410"/>
      <c r="DK243" s="410"/>
      <c r="DL243" s="410"/>
      <c r="DM243" s="410"/>
      <c r="DN243" s="410"/>
      <c r="DO243" s="410"/>
      <c r="DP243" s="410"/>
      <c r="DQ243" s="410"/>
      <c r="DR243" s="410"/>
      <c r="DS243" s="410"/>
      <c r="DT243" s="410"/>
      <c r="DU243" s="410"/>
      <c r="DV243" s="410"/>
      <c r="DW243" s="410"/>
      <c r="DX243" s="410"/>
      <c r="DY243" s="410"/>
      <c r="DZ243" s="410"/>
      <c r="EA243" s="410"/>
      <c r="EB243" s="410"/>
      <c r="EC243" s="410"/>
      <c r="ED243" s="410"/>
      <c r="EE243" s="410"/>
      <c r="EF243" s="410"/>
      <c r="EG243" s="410"/>
      <c r="EH243" s="410"/>
      <c r="EI243" s="410"/>
      <c r="EJ243" s="410"/>
      <c r="EK243" s="410"/>
      <c r="EL243" s="410"/>
      <c r="EM243" s="410"/>
      <c r="EN243" s="410"/>
      <c r="EO243" s="410"/>
      <c r="EP243" s="410"/>
      <c r="EQ243" s="410"/>
      <c r="ER243" s="410"/>
      <c r="ES243" s="410"/>
      <c r="ET243" s="410"/>
      <c r="EU243" s="410"/>
      <c r="EV243" s="410"/>
      <c r="EW243" s="410"/>
      <c r="EX243" s="410"/>
      <c r="EY243" s="410"/>
      <c r="EZ243" s="410"/>
      <c r="FA243" s="410"/>
      <c r="FB243" s="410"/>
      <c r="FC243" s="410"/>
      <c r="FD243" s="410"/>
      <c r="FE243" s="410"/>
      <c r="FF243" s="410"/>
      <c r="FG243" s="410"/>
      <c r="FH243" s="410"/>
      <c r="FI243" s="410"/>
      <c r="FJ243" s="410"/>
      <c r="FK243" s="410"/>
      <c r="FL243" s="410"/>
      <c r="FM243" s="410"/>
      <c r="FN243" s="410"/>
      <c r="FO243" s="410"/>
      <c r="FP243" s="410"/>
      <c r="FQ243" s="410"/>
      <c r="FR243" s="410"/>
      <c r="FS243" s="410"/>
      <c r="FT243" s="410"/>
      <c r="FU243" s="410"/>
      <c r="FV243" s="410"/>
      <c r="FW243" s="410"/>
      <c r="FX243" s="410"/>
      <c r="FY243" s="410"/>
      <c r="FZ243" s="410"/>
      <c r="GA243" s="410"/>
      <c r="GB243" s="410"/>
      <c r="GC243" s="410"/>
      <c r="GD243" s="410"/>
      <c r="GE243" s="410"/>
      <c r="GF243" s="410"/>
      <c r="GG243" s="410"/>
      <c r="GH243" s="410"/>
      <c r="GI243" s="410"/>
      <c r="GJ243" s="410"/>
      <c r="GK243" s="410"/>
      <c r="GL243" s="410"/>
      <c r="GM243" s="410"/>
      <c r="GN243" s="410"/>
      <c r="GO243" s="410"/>
      <c r="GP243" s="410"/>
      <c r="GQ243" s="410"/>
      <c r="GR243" s="410"/>
      <c r="GS243" s="410"/>
      <c r="GT243" s="410"/>
      <c r="GU243" s="410"/>
      <c r="GV243" s="410"/>
      <c r="GW243" s="410"/>
      <c r="GX243" s="410"/>
      <c r="GY243" s="410"/>
      <c r="GZ243" s="410"/>
      <c r="HA243" s="410"/>
      <c r="HB243" s="410"/>
      <c r="HC243" s="410"/>
      <c r="HD243" s="410"/>
      <c r="HE243" s="410"/>
      <c r="HF243" s="410"/>
      <c r="HG243" s="410"/>
      <c r="HH243" s="410"/>
      <c r="HI243" s="410"/>
      <c r="HJ243" s="410"/>
      <c r="HK243" s="410"/>
      <c r="HL243" s="410"/>
      <c r="HM243" s="410"/>
      <c r="HN243" s="410"/>
      <c r="HO243" s="410"/>
      <c r="HP243" s="410"/>
      <c r="HQ243" s="410"/>
      <c r="HR243" s="410"/>
      <c r="HS243" s="410"/>
      <c r="HT243" s="410"/>
      <c r="HU243" s="410"/>
      <c r="HV243" s="410"/>
      <c r="HW243" s="410"/>
      <c r="HX243" s="410"/>
      <c r="HY243" s="410"/>
      <c r="HZ243" s="410"/>
      <c r="IA243" s="410"/>
      <c r="IB243" s="410"/>
      <c r="IC243" s="410"/>
      <c r="ID243" s="410"/>
      <c r="IE243" s="410"/>
      <c r="IF243" s="410"/>
      <c r="IG243" s="410"/>
      <c r="IH243" s="410"/>
      <c r="II243" s="410"/>
      <c r="IJ243" s="410"/>
      <c r="IK243" s="410"/>
      <c r="IL243" s="410"/>
      <c r="IM243" s="410"/>
      <c r="IN243" s="410"/>
      <c r="IO243" s="410"/>
      <c r="IP243" s="410"/>
      <c r="IQ243" s="410"/>
      <c r="IR243" s="410"/>
      <c r="IS243" s="410"/>
      <c r="IT243" s="410"/>
      <c r="IU243" s="410"/>
      <c r="IV243" s="410"/>
    </row>
    <row r="244" spans="1:256" s="2" customFormat="1" ht="12.75" hidden="1" customHeight="1" outlineLevel="1" collapsed="1">
      <c r="A244" s="14"/>
      <c r="B244" s="14"/>
      <c r="C244" s="324" t="str">
        <f>Asset13</f>
        <v>Computer Equipment</v>
      </c>
      <c r="D244" s="14"/>
      <c r="E244" s="14"/>
      <c r="F244" s="366"/>
      <c r="G244" s="365">
        <f t="shared" ref="G244:AL244" si="43">SUM(G232:G243)</f>
        <v>12.186697530864198</v>
      </c>
      <c r="H244" s="365">
        <f t="shared" si="43"/>
        <v>15.668017466998489</v>
      </c>
      <c r="I244" s="365">
        <f t="shared" si="43"/>
        <v>18.980659287195255</v>
      </c>
      <c r="J244" s="365">
        <f t="shared" si="43"/>
        <v>12.759630878948</v>
      </c>
      <c r="K244" s="365">
        <f t="shared" si="43"/>
        <v>12.664887988203153</v>
      </c>
      <c r="L244" s="365">
        <f t="shared" si="43"/>
        <v>16.216229573008064</v>
      </c>
      <c r="M244" s="365">
        <f t="shared" si="43"/>
        <v>12.734909636873773</v>
      </c>
      <c r="N244" s="365">
        <f t="shared" si="43"/>
        <v>9.4222678166770049</v>
      </c>
      <c r="O244" s="365">
        <f t="shared" si="43"/>
        <v>6.381406101467471</v>
      </c>
      <c r="P244" s="365">
        <f t="shared" si="43"/>
        <v>3.5513415848049119</v>
      </c>
      <c r="Q244" s="365">
        <f t="shared" si="43"/>
        <v>0</v>
      </c>
      <c r="R244" s="365">
        <f t="shared" si="43"/>
        <v>0</v>
      </c>
      <c r="S244" s="365">
        <f t="shared" si="43"/>
        <v>0</v>
      </c>
      <c r="T244" s="365">
        <f t="shared" si="43"/>
        <v>0</v>
      </c>
      <c r="U244" s="365">
        <f t="shared" si="43"/>
        <v>0</v>
      </c>
      <c r="V244" s="365">
        <f t="shared" si="43"/>
        <v>0</v>
      </c>
      <c r="W244" s="365">
        <f t="shared" si="43"/>
        <v>0</v>
      </c>
      <c r="X244" s="365">
        <f t="shared" si="43"/>
        <v>0</v>
      </c>
      <c r="Y244" s="365">
        <f t="shared" si="43"/>
        <v>0</v>
      </c>
      <c r="Z244" s="365">
        <f t="shared" si="43"/>
        <v>0</v>
      </c>
      <c r="AA244" s="365">
        <f t="shared" si="43"/>
        <v>0</v>
      </c>
      <c r="AB244" s="365">
        <f t="shared" si="43"/>
        <v>0</v>
      </c>
      <c r="AC244" s="365">
        <f t="shared" si="43"/>
        <v>0</v>
      </c>
      <c r="AD244" s="365">
        <f t="shared" si="43"/>
        <v>0</v>
      </c>
      <c r="AE244" s="365">
        <f t="shared" si="43"/>
        <v>0</v>
      </c>
      <c r="AF244" s="365">
        <f t="shared" si="43"/>
        <v>0</v>
      </c>
      <c r="AG244" s="365">
        <f t="shared" si="43"/>
        <v>0</v>
      </c>
      <c r="AH244" s="365">
        <f t="shared" si="43"/>
        <v>0</v>
      </c>
      <c r="AI244" s="365">
        <f t="shared" si="43"/>
        <v>0</v>
      </c>
      <c r="AJ244" s="365">
        <f t="shared" si="43"/>
        <v>0</v>
      </c>
      <c r="AK244" s="365">
        <f t="shared" si="43"/>
        <v>0</v>
      </c>
      <c r="AL244" s="365">
        <f t="shared" si="43"/>
        <v>0</v>
      </c>
      <c r="AM244" s="365">
        <f t="shared" ref="AM244:BI244" si="44">SUM(AM232:AM243)</f>
        <v>0</v>
      </c>
      <c r="AN244" s="365">
        <f t="shared" si="44"/>
        <v>0</v>
      </c>
      <c r="AO244" s="365">
        <f t="shared" si="44"/>
        <v>0</v>
      </c>
      <c r="AP244" s="365">
        <f t="shared" si="44"/>
        <v>0</v>
      </c>
      <c r="AQ244" s="365">
        <f t="shared" si="44"/>
        <v>0</v>
      </c>
      <c r="AR244" s="365">
        <f t="shared" si="44"/>
        <v>0</v>
      </c>
      <c r="AS244" s="365">
        <f t="shared" si="44"/>
        <v>0</v>
      </c>
      <c r="AT244" s="365">
        <f t="shared" si="44"/>
        <v>0</v>
      </c>
      <c r="AU244" s="365">
        <f t="shared" si="44"/>
        <v>0</v>
      </c>
      <c r="AV244" s="365">
        <f t="shared" si="44"/>
        <v>0</v>
      </c>
      <c r="AW244" s="365">
        <f t="shared" si="44"/>
        <v>0</v>
      </c>
      <c r="AX244" s="365">
        <f t="shared" si="44"/>
        <v>0</v>
      </c>
      <c r="AY244" s="365">
        <f t="shared" si="44"/>
        <v>0</v>
      </c>
      <c r="AZ244" s="365">
        <f t="shared" si="44"/>
        <v>0</v>
      </c>
      <c r="BA244" s="365">
        <f t="shared" si="44"/>
        <v>0</v>
      </c>
      <c r="BB244" s="365">
        <f t="shared" si="44"/>
        <v>0</v>
      </c>
      <c r="BC244" s="365">
        <f t="shared" si="44"/>
        <v>0</v>
      </c>
      <c r="BD244" s="365">
        <f t="shared" si="44"/>
        <v>0</v>
      </c>
      <c r="BE244" s="365">
        <f t="shared" si="44"/>
        <v>0</v>
      </c>
      <c r="BF244" s="365">
        <f t="shared" si="44"/>
        <v>0</v>
      </c>
      <c r="BG244" s="365">
        <f t="shared" si="44"/>
        <v>0</v>
      </c>
      <c r="BH244" s="365">
        <f t="shared" si="44"/>
        <v>0</v>
      </c>
      <c r="BI244" s="365">
        <f t="shared" si="44"/>
        <v>0</v>
      </c>
      <c r="BJ244" s="14"/>
      <c r="BK244" s="14"/>
      <c r="BL244" s="14"/>
      <c r="BM244" s="14"/>
      <c r="BN244" s="14"/>
      <c r="BO244" s="14"/>
      <c r="BP244" s="14"/>
      <c r="BQ244" s="14"/>
      <c r="BR244" s="14"/>
      <c r="BS244" s="14"/>
      <c r="BT244" s="14"/>
      <c r="BU244" s="14"/>
      <c r="BV244" s="14"/>
      <c r="BW244" s="14"/>
      <c r="BX244" s="14"/>
      <c r="BY244" s="14"/>
      <c r="BZ244" s="14"/>
      <c r="CA244" s="410"/>
      <c r="CB244" s="410"/>
      <c r="CC244" s="410"/>
      <c r="CD244" s="410"/>
      <c r="CE244" s="410"/>
      <c r="CF244" s="410"/>
      <c r="CG244" s="410"/>
      <c r="CH244" s="410"/>
      <c r="CI244" s="410"/>
      <c r="CJ244" s="410"/>
      <c r="CK244" s="410"/>
      <c r="CL244" s="410"/>
      <c r="CM244" s="410"/>
      <c r="CN244" s="410"/>
      <c r="CO244" s="410"/>
      <c r="CP244" s="410"/>
      <c r="CQ244" s="410"/>
      <c r="CR244" s="410"/>
      <c r="CS244" s="410"/>
      <c r="CT244" s="410"/>
      <c r="CU244" s="410"/>
      <c r="CV244" s="410"/>
      <c r="CW244" s="410"/>
      <c r="CX244" s="410"/>
      <c r="CY244" s="410"/>
      <c r="CZ244" s="410"/>
      <c r="DA244" s="410"/>
      <c r="DB244" s="410"/>
      <c r="DC244" s="410"/>
      <c r="DD244" s="410"/>
      <c r="DE244" s="410"/>
      <c r="DF244" s="410"/>
      <c r="DG244" s="410"/>
      <c r="DH244" s="410"/>
      <c r="DI244" s="410"/>
      <c r="DJ244" s="410"/>
      <c r="DK244" s="410"/>
      <c r="DL244" s="410"/>
      <c r="DM244" s="410"/>
      <c r="DN244" s="410"/>
      <c r="DO244" s="410"/>
      <c r="DP244" s="410"/>
      <c r="DQ244" s="410"/>
      <c r="DR244" s="410"/>
      <c r="DS244" s="410"/>
      <c r="DT244" s="410"/>
      <c r="DU244" s="410"/>
      <c r="DV244" s="410"/>
      <c r="DW244" s="410"/>
      <c r="DX244" s="410"/>
      <c r="DY244" s="410"/>
      <c r="DZ244" s="410"/>
      <c r="EA244" s="410"/>
      <c r="EB244" s="410"/>
      <c r="EC244" s="410"/>
      <c r="ED244" s="410"/>
      <c r="EE244" s="410"/>
      <c r="EF244" s="410"/>
      <c r="EG244" s="410"/>
      <c r="EH244" s="410"/>
      <c r="EI244" s="410"/>
      <c r="EJ244" s="410"/>
      <c r="EK244" s="410"/>
      <c r="EL244" s="410"/>
      <c r="EM244" s="410"/>
      <c r="EN244" s="410"/>
      <c r="EO244" s="410"/>
      <c r="EP244" s="410"/>
      <c r="EQ244" s="410"/>
      <c r="ER244" s="410"/>
      <c r="ES244" s="410"/>
      <c r="ET244" s="410"/>
      <c r="EU244" s="410"/>
      <c r="EV244" s="410"/>
      <c r="EW244" s="410"/>
      <c r="EX244" s="410"/>
      <c r="EY244" s="410"/>
      <c r="EZ244" s="410"/>
      <c r="FA244" s="410"/>
      <c r="FB244" s="410"/>
      <c r="FC244" s="410"/>
      <c r="FD244" s="410"/>
      <c r="FE244" s="410"/>
      <c r="FF244" s="410"/>
      <c r="FG244" s="410"/>
      <c r="FH244" s="410"/>
      <c r="FI244" s="410"/>
      <c r="FJ244" s="410"/>
      <c r="FK244" s="410"/>
      <c r="FL244" s="410"/>
      <c r="FM244" s="410"/>
      <c r="FN244" s="410"/>
      <c r="FO244" s="410"/>
      <c r="FP244" s="410"/>
      <c r="FQ244" s="410"/>
      <c r="FR244" s="410"/>
      <c r="FS244" s="410"/>
      <c r="FT244" s="410"/>
      <c r="FU244" s="410"/>
      <c r="FV244" s="410"/>
      <c r="FW244" s="410"/>
      <c r="FX244" s="410"/>
      <c r="FY244" s="410"/>
      <c r="FZ244" s="410"/>
      <c r="GA244" s="410"/>
      <c r="GB244" s="410"/>
      <c r="GC244" s="410"/>
      <c r="GD244" s="410"/>
      <c r="GE244" s="410"/>
      <c r="GF244" s="410"/>
      <c r="GG244" s="410"/>
      <c r="GH244" s="410"/>
      <c r="GI244" s="410"/>
      <c r="GJ244" s="410"/>
      <c r="GK244" s="410"/>
      <c r="GL244" s="410"/>
      <c r="GM244" s="410"/>
      <c r="GN244" s="410"/>
      <c r="GO244" s="410"/>
      <c r="GP244" s="410"/>
      <c r="GQ244" s="410"/>
      <c r="GR244" s="410"/>
      <c r="GS244" s="410"/>
      <c r="GT244" s="410"/>
      <c r="GU244" s="410"/>
      <c r="GV244" s="410"/>
      <c r="GW244" s="410"/>
      <c r="GX244" s="410"/>
      <c r="GY244" s="410"/>
      <c r="GZ244" s="410"/>
      <c r="HA244" s="410"/>
      <c r="HB244" s="410"/>
      <c r="HC244" s="410"/>
      <c r="HD244" s="410"/>
      <c r="HE244" s="410"/>
      <c r="HF244" s="410"/>
      <c r="HG244" s="410"/>
      <c r="HH244" s="410"/>
      <c r="HI244" s="410"/>
      <c r="HJ244" s="410"/>
      <c r="HK244" s="410"/>
      <c r="HL244" s="410"/>
      <c r="HM244" s="410"/>
      <c r="HN244" s="410"/>
      <c r="HO244" s="410"/>
      <c r="HP244" s="410"/>
      <c r="HQ244" s="410"/>
      <c r="HR244" s="410"/>
      <c r="HS244" s="410"/>
      <c r="HT244" s="410"/>
      <c r="HU244" s="410"/>
      <c r="HV244" s="410"/>
      <c r="HW244" s="410"/>
      <c r="HX244" s="410"/>
      <c r="HY244" s="410"/>
      <c r="HZ244" s="410"/>
      <c r="IA244" s="410"/>
      <c r="IB244" s="410"/>
      <c r="IC244" s="410"/>
      <c r="ID244" s="410"/>
      <c r="IE244" s="410"/>
      <c r="IF244" s="410"/>
      <c r="IG244" s="410"/>
      <c r="IH244" s="410"/>
      <c r="II244" s="410"/>
      <c r="IJ244" s="410"/>
      <c r="IK244" s="410"/>
      <c r="IL244" s="410"/>
      <c r="IM244" s="410"/>
      <c r="IN244" s="410"/>
      <c r="IO244" s="410"/>
      <c r="IP244" s="410"/>
      <c r="IQ244" s="410"/>
      <c r="IR244" s="410"/>
      <c r="IS244" s="410"/>
      <c r="IT244" s="410"/>
      <c r="IU244" s="410"/>
      <c r="IV244" s="410"/>
    </row>
    <row r="245" spans="1:256" s="2" customFormat="1" ht="12.75" hidden="1" customHeight="1" outlineLevel="2">
      <c r="A245" s="14"/>
      <c r="B245" s="325" t="str">
        <f>C257</f>
        <v>Office Furniture &amp; Miscellaneous</v>
      </c>
      <c r="C245" s="32"/>
      <c r="D245" s="33" t="s">
        <v>65</v>
      </c>
      <c r="E245" s="32"/>
      <c r="F245" s="371"/>
      <c r="G245" s="154">
        <f>IF(G$3&gt;A14remlife,A14acvalue-SUM($F245:F245),IF(A14remlife="N/A","n/a",A14acvalue/A14remlife))</f>
        <v>0.22156043956043955</v>
      </c>
      <c r="H245" s="154">
        <f>IF(H$3&gt;A14remlife,A14acvalue-SUM($F245:G245),IF(A14remlife="N/A","n/a",A14acvalue/A14remlife))</f>
        <v>0.22156043956043955</v>
      </c>
      <c r="I245" s="154">
        <f>IF(I$3&gt;A14remlife,A14acvalue-SUM($F245:H245),IF(A14remlife="N/A","n/a",A14acvalue/A14remlife))</f>
        <v>0.22156043956043955</v>
      </c>
      <c r="J245" s="154">
        <f>IF(J$3&gt;A14remlife,A14acvalue-SUM($F245:I245),IF(A14remlife="N/A","n/a",A14acvalue/A14remlife))</f>
        <v>0.14179868131868134</v>
      </c>
      <c r="K245" s="154">
        <f>IF(K$3&gt;A14remlife,A14acvalue-SUM($F245:J245),IF(A14remlife="N/A","n/a",A14acvalue/A14remlife))</f>
        <v>0</v>
      </c>
      <c r="L245" s="154">
        <f>IF(L$3&gt;A14remlife,A14acvalue-SUM($F245:K245),IF(A14remlife="N/A","n/a",A14acvalue/A14remlife))</f>
        <v>0</v>
      </c>
      <c r="M245" s="154">
        <f>IF(M$3&gt;A14remlife,A14acvalue-SUM($F245:L245),IF(A14remlife="N/A","n/a",A14acvalue/A14remlife))</f>
        <v>0</v>
      </c>
      <c r="N245" s="154">
        <f>IF(N$3&gt;A14remlife,A14acvalue-SUM($F245:M245),IF(A14remlife="N/A","n/a",A14acvalue/A14remlife))</f>
        <v>0</v>
      </c>
      <c r="O245" s="154">
        <f>IF(O$3&gt;A14remlife,A14acvalue-SUM($F245:N245),IF(A14remlife="N/A","n/a",A14acvalue/A14remlife))</f>
        <v>0</v>
      </c>
      <c r="P245" s="154">
        <f>IF(P$3&gt;A14remlife,A14acvalue-SUM($F245:O245),IF(A14remlife="N/A","n/a",A14acvalue/A14remlife))</f>
        <v>0</v>
      </c>
      <c r="Q245" s="154">
        <f>IF(Q$3&gt;A14remlife,A14acvalue-SUM($F245:P245),IF(A14remlife="N/A","n/a",A14acvalue/A14remlife))</f>
        <v>0</v>
      </c>
      <c r="R245" s="154">
        <f>IF(R$3&gt;A14remlife,A14acvalue-SUM($F245:Q245),IF(A14remlife="N/A","n/a",A14acvalue/A14remlife))</f>
        <v>0</v>
      </c>
      <c r="S245" s="154">
        <f>IF(S$3&gt;A14remlife,A14acvalue-SUM($F245:R245),IF(A14remlife="N/A","n/a",A14acvalue/A14remlife))</f>
        <v>0</v>
      </c>
      <c r="T245" s="154">
        <f>IF(T$3&gt;A14remlife,A14acvalue-SUM($F245:S245),IF(A14remlife="N/A","n/a",A14acvalue/A14remlife))</f>
        <v>0</v>
      </c>
      <c r="U245" s="154">
        <f>IF(U$3&gt;A14remlife,A14acvalue-SUM($F245:T245),IF(A14remlife="N/A","n/a",A14acvalue/A14remlife))</f>
        <v>0</v>
      </c>
      <c r="V245" s="154">
        <f>IF(V$3&gt;A14remlife,A14acvalue-SUM($F245:U245),IF(A14remlife="N/A","n/a",A14acvalue/A14remlife))</f>
        <v>0</v>
      </c>
      <c r="W245" s="154">
        <f>IF(W$3&gt;A14remlife,A14acvalue-SUM($F245:V245),IF(A14remlife="N/A","n/a",A14acvalue/A14remlife))</f>
        <v>0</v>
      </c>
      <c r="X245" s="154">
        <f>IF(X$3&gt;A14remlife,A14acvalue-SUM($F245:W245),IF(A14remlife="N/A","n/a",A14acvalue/A14remlife))</f>
        <v>0</v>
      </c>
      <c r="Y245" s="154">
        <f>IF(Y$3&gt;A14remlife,A14acvalue-SUM($F245:X245),IF(A14remlife="N/A","n/a",A14acvalue/A14remlife))</f>
        <v>0</v>
      </c>
      <c r="Z245" s="154">
        <f>IF(Z$3&gt;A14remlife,A14acvalue-SUM($F245:Y245),IF(A14remlife="N/A","n/a",A14acvalue/A14remlife))</f>
        <v>0</v>
      </c>
      <c r="AA245" s="154">
        <f>IF(AA$3&gt;A14remlife,A14acvalue-SUM($F245:Z245),IF(A14remlife="N/A","n/a",A14acvalue/A14remlife))</f>
        <v>0</v>
      </c>
      <c r="AB245" s="154">
        <f>IF(AB$3&gt;A14remlife,A14acvalue-SUM($F245:AA245),IF(A14remlife="N/A","n/a",A14acvalue/A14remlife))</f>
        <v>0</v>
      </c>
      <c r="AC245" s="154">
        <f>IF(AC$3&gt;A14remlife,A14acvalue-SUM($F245:AB245),IF(A14remlife="N/A","n/a",A14acvalue/A14remlife))</f>
        <v>0</v>
      </c>
      <c r="AD245" s="154">
        <f>IF(AD$3&gt;A14remlife,A14acvalue-SUM($F245:AC245),IF(A14remlife="N/A","n/a",A14acvalue/A14remlife))</f>
        <v>0</v>
      </c>
      <c r="AE245" s="154">
        <f>IF(AE$3&gt;A14remlife,A14acvalue-SUM($F245:AD245),IF(A14remlife="N/A","n/a",A14acvalue/A14remlife))</f>
        <v>0</v>
      </c>
      <c r="AF245" s="154">
        <f>IF(AF$3&gt;A14remlife,A14acvalue-SUM($F245:AE245),IF(A14remlife="N/A","n/a",A14acvalue/A14remlife))</f>
        <v>0</v>
      </c>
      <c r="AG245" s="154">
        <f>IF(AG$3&gt;A14remlife,A14acvalue-SUM($F245:AF245),IF(A14remlife="N/A","n/a",A14acvalue/A14remlife))</f>
        <v>0</v>
      </c>
      <c r="AH245" s="154">
        <f>IF(AH$3&gt;A14remlife,A14acvalue-SUM($F245:AG245),IF(A14remlife="N/A","n/a",A14acvalue/A14remlife))</f>
        <v>0</v>
      </c>
      <c r="AI245" s="154">
        <f>IF(AI$3&gt;A14remlife,A14acvalue-SUM($F245:AH245),IF(A14remlife="N/A","n/a",A14acvalue/A14remlife))</f>
        <v>0</v>
      </c>
      <c r="AJ245" s="154">
        <f>IF(AJ$3&gt;A14remlife,A14acvalue-SUM($F245:AI245),IF(A14remlife="N/A","n/a",A14acvalue/A14remlife))</f>
        <v>0</v>
      </c>
      <c r="AK245" s="154">
        <f>IF(AK$3&gt;A14remlife,A14acvalue-SUM($F245:AJ245),IF(A14remlife="N/A","n/a",A14acvalue/A14remlife))</f>
        <v>0</v>
      </c>
      <c r="AL245" s="154">
        <f>IF(AL$3&gt;A14remlife,A14acvalue-SUM($F245:AK245),IF(A14remlife="N/A","n/a",A14acvalue/A14remlife))</f>
        <v>0</v>
      </c>
      <c r="AM245" s="154">
        <f>IF(AM$3&gt;A14remlife,A14acvalue-SUM($F245:AL245),IF(A14remlife="N/A","n/a",A14acvalue/A14remlife))</f>
        <v>0</v>
      </c>
      <c r="AN245" s="154">
        <f>IF(AN$3&gt;A14remlife,A14acvalue-SUM($F245:AM245),IF(A14remlife="N/A","n/a",A14acvalue/A14remlife))</f>
        <v>0</v>
      </c>
      <c r="AO245" s="154">
        <f>IF(AO$3&gt;A14remlife,A14acvalue-SUM($F245:AN245),IF(A14remlife="N/A","n/a",A14acvalue/A14remlife))</f>
        <v>0</v>
      </c>
      <c r="AP245" s="154">
        <f>IF(AP$3&gt;A14remlife,A14acvalue-SUM($F245:AO245),IF(A14remlife="N/A","n/a",A14acvalue/A14remlife))</f>
        <v>0</v>
      </c>
      <c r="AQ245" s="154">
        <f>IF(AQ$3&gt;A14remlife,A14acvalue-SUM($F245:AP245),IF(A14remlife="N/A","n/a",A14acvalue/A14remlife))</f>
        <v>0</v>
      </c>
      <c r="AR245" s="154">
        <f>IF(AR$3&gt;A14remlife,A14acvalue-SUM($F245:AQ245),IF(A14remlife="N/A","n/a",A14acvalue/A14remlife))</f>
        <v>0</v>
      </c>
      <c r="AS245" s="154">
        <f>IF(AS$3&gt;A14remlife,A14acvalue-SUM($F245:AR245),IF(A14remlife="N/A","n/a",A14acvalue/A14remlife))</f>
        <v>0</v>
      </c>
      <c r="AT245" s="154">
        <f>IF(AT$3&gt;A14remlife,A14acvalue-SUM($F245:AS245),IF(A14remlife="N/A","n/a",A14acvalue/A14remlife))</f>
        <v>0</v>
      </c>
      <c r="AU245" s="154">
        <f>IF(AU$3&gt;A14remlife,A14acvalue-SUM($F245:AT245),IF(A14remlife="N/A","n/a",A14acvalue/A14remlife))</f>
        <v>0</v>
      </c>
      <c r="AV245" s="154">
        <f>IF(AV$3&gt;A14remlife,A14acvalue-SUM($F245:AU245),IF(A14remlife="N/A","n/a",A14acvalue/A14remlife))</f>
        <v>0</v>
      </c>
      <c r="AW245" s="154">
        <f>IF(AW$3&gt;A14remlife,A14acvalue-SUM($F245:AV245),IF(A14remlife="N/A","n/a",A14acvalue/A14remlife))</f>
        <v>0</v>
      </c>
      <c r="AX245" s="154">
        <f>IF(AX$3&gt;A14remlife,A14acvalue-SUM($F245:AW245),IF(A14remlife="N/A","n/a",A14acvalue/A14remlife))</f>
        <v>0</v>
      </c>
      <c r="AY245" s="154">
        <f>IF(AY$3&gt;A14remlife,A14acvalue-SUM($F245:AX245),IF(A14remlife="N/A","n/a",A14acvalue/A14remlife))</f>
        <v>0</v>
      </c>
      <c r="AZ245" s="154">
        <f>IF(AZ$3&gt;A14remlife,A14acvalue-SUM($F245:AY245),IF(A14remlife="N/A","n/a",A14acvalue/A14remlife))</f>
        <v>0</v>
      </c>
      <c r="BA245" s="154">
        <f>IF(BA$3&gt;A14remlife,A14acvalue-SUM($F245:AZ245),IF(A14remlife="N/A","n/a",A14acvalue/A14remlife))</f>
        <v>0</v>
      </c>
      <c r="BB245" s="154">
        <f>IF(BB$3&gt;A14remlife,A14acvalue-SUM($F245:BA245),IF(A14remlife="N/A","n/a",A14acvalue/A14remlife))</f>
        <v>0</v>
      </c>
      <c r="BC245" s="154">
        <f>IF(BC$3&gt;A14remlife,A14acvalue-SUM($F245:BB245),IF(A14remlife="N/A","n/a",A14acvalue/A14remlife))</f>
        <v>0</v>
      </c>
      <c r="BD245" s="154">
        <f>IF(BD$3&gt;A14remlife,A14acvalue-SUM($F245:BC245),IF(A14remlife="N/A","n/a",A14acvalue/A14remlife))</f>
        <v>0</v>
      </c>
      <c r="BE245" s="154">
        <f>IF(BE$3&gt;A14remlife,A14acvalue-SUM($F245:BD245),IF(A14remlife="N/A","n/a",A14acvalue/A14remlife))</f>
        <v>0</v>
      </c>
      <c r="BF245" s="154">
        <f>IF(BF$3&gt;A14remlife,A14acvalue-SUM($F245:BE245),IF(A14remlife="N/A","n/a",A14acvalue/A14remlife))</f>
        <v>0</v>
      </c>
      <c r="BG245" s="154">
        <f>IF(BG$3&gt;A14remlife,A14acvalue-SUM($F245:BF245),IF(A14remlife="N/A","n/a",A14acvalue/A14remlife))</f>
        <v>0</v>
      </c>
      <c r="BH245" s="154">
        <f>IF(BH$3&gt;A14remlife,A14acvalue-SUM($F245:BG245),IF(A14remlife="N/A","n/a",A14acvalue/A14remlife))</f>
        <v>0</v>
      </c>
      <c r="BI245" s="154">
        <f>IF(BI$3&gt;A14remlife,A14acvalue-SUM($F245:BH245),IF(A14remlife="N/A","n/a",A14acvalue/A14remlife))</f>
        <v>0</v>
      </c>
      <c r="BJ245" s="14"/>
      <c r="BK245" s="14"/>
      <c r="BL245" s="14"/>
      <c r="BM245" s="14"/>
      <c r="BN245" s="14"/>
      <c r="BO245" s="14"/>
      <c r="BP245" s="14"/>
      <c r="BQ245" s="14"/>
      <c r="BR245" s="14"/>
      <c r="BS245" s="14"/>
      <c r="BT245" s="14"/>
      <c r="BU245" s="14"/>
      <c r="BV245" s="14"/>
      <c r="BW245" s="14"/>
      <c r="BX245" s="14"/>
      <c r="BY245" s="14"/>
      <c r="BZ245" s="14"/>
      <c r="CA245" s="410"/>
      <c r="CB245" s="410"/>
      <c r="CC245" s="410"/>
      <c r="CD245" s="410"/>
      <c r="CE245" s="410"/>
      <c r="CF245" s="410"/>
      <c r="CG245" s="410"/>
      <c r="CH245" s="410"/>
      <c r="CI245" s="410"/>
      <c r="CJ245" s="410"/>
      <c r="CK245" s="410"/>
      <c r="CL245" s="410"/>
      <c r="CM245" s="410"/>
      <c r="CN245" s="410"/>
      <c r="CO245" s="410"/>
      <c r="CP245" s="410"/>
      <c r="CQ245" s="410"/>
      <c r="CR245" s="410"/>
      <c r="CS245" s="410"/>
      <c r="CT245" s="410"/>
      <c r="CU245" s="410"/>
      <c r="CV245" s="410"/>
      <c r="CW245" s="410"/>
      <c r="CX245" s="410"/>
      <c r="CY245" s="410"/>
      <c r="CZ245" s="410"/>
      <c r="DA245" s="410"/>
      <c r="DB245" s="410"/>
      <c r="DC245" s="410"/>
      <c r="DD245" s="410"/>
      <c r="DE245" s="410"/>
      <c r="DF245" s="410"/>
      <c r="DG245" s="410"/>
      <c r="DH245" s="410"/>
      <c r="DI245" s="410"/>
      <c r="DJ245" s="410"/>
      <c r="DK245" s="410"/>
      <c r="DL245" s="410"/>
      <c r="DM245" s="410"/>
      <c r="DN245" s="410"/>
      <c r="DO245" s="410"/>
      <c r="DP245" s="410"/>
      <c r="DQ245" s="410"/>
      <c r="DR245" s="410"/>
      <c r="DS245" s="410"/>
      <c r="DT245" s="410"/>
      <c r="DU245" s="410"/>
      <c r="DV245" s="410"/>
      <c r="DW245" s="410"/>
      <c r="DX245" s="410"/>
      <c r="DY245" s="410"/>
      <c r="DZ245" s="410"/>
      <c r="EA245" s="410"/>
      <c r="EB245" s="410"/>
      <c r="EC245" s="410"/>
      <c r="ED245" s="410"/>
      <c r="EE245" s="410"/>
      <c r="EF245" s="410"/>
      <c r="EG245" s="410"/>
      <c r="EH245" s="410"/>
      <c r="EI245" s="410"/>
      <c r="EJ245" s="410"/>
      <c r="EK245" s="410"/>
      <c r="EL245" s="410"/>
      <c r="EM245" s="410"/>
      <c r="EN245" s="410"/>
      <c r="EO245" s="410"/>
      <c r="EP245" s="410"/>
      <c r="EQ245" s="410"/>
      <c r="ER245" s="410"/>
      <c r="ES245" s="410"/>
      <c r="ET245" s="410"/>
      <c r="EU245" s="410"/>
      <c r="EV245" s="410"/>
      <c r="EW245" s="410"/>
      <c r="EX245" s="410"/>
      <c r="EY245" s="410"/>
      <c r="EZ245" s="410"/>
      <c r="FA245" s="410"/>
      <c r="FB245" s="410"/>
      <c r="FC245" s="410"/>
      <c r="FD245" s="410"/>
      <c r="FE245" s="410"/>
      <c r="FF245" s="410"/>
      <c r="FG245" s="410"/>
      <c r="FH245" s="410"/>
      <c r="FI245" s="410"/>
      <c r="FJ245" s="410"/>
      <c r="FK245" s="410"/>
      <c r="FL245" s="410"/>
      <c r="FM245" s="410"/>
      <c r="FN245" s="410"/>
      <c r="FO245" s="410"/>
      <c r="FP245" s="410"/>
      <c r="FQ245" s="410"/>
      <c r="FR245" s="410"/>
      <c r="FS245" s="410"/>
      <c r="FT245" s="410"/>
      <c r="FU245" s="410"/>
      <c r="FV245" s="410"/>
      <c r="FW245" s="410"/>
      <c r="FX245" s="410"/>
      <c r="FY245" s="410"/>
      <c r="FZ245" s="410"/>
      <c r="GA245" s="410"/>
      <c r="GB245" s="410"/>
      <c r="GC245" s="410"/>
      <c r="GD245" s="410"/>
      <c r="GE245" s="410"/>
      <c r="GF245" s="410"/>
      <c r="GG245" s="410"/>
      <c r="GH245" s="410"/>
      <c r="GI245" s="410"/>
      <c r="GJ245" s="410"/>
      <c r="GK245" s="410"/>
      <c r="GL245" s="410"/>
      <c r="GM245" s="410"/>
      <c r="GN245" s="410"/>
      <c r="GO245" s="410"/>
      <c r="GP245" s="410"/>
      <c r="GQ245" s="410"/>
      <c r="GR245" s="410"/>
      <c r="GS245" s="410"/>
      <c r="GT245" s="410"/>
      <c r="GU245" s="410"/>
      <c r="GV245" s="410"/>
      <c r="GW245" s="410"/>
      <c r="GX245" s="410"/>
      <c r="GY245" s="410"/>
      <c r="GZ245" s="410"/>
      <c r="HA245" s="410"/>
      <c r="HB245" s="410"/>
      <c r="HC245" s="410"/>
      <c r="HD245" s="410"/>
      <c r="HE245" s="410"/>
      <c r="HF245" s="410"/>
      <c r="HG245" s="410"/>
      <c r="HH245" s="410"/>
      <c r="HI245" s="410"/>
      <c r="HJ245" s="410"/>
      <c r="HK245" s="410"/>
      <c r="HL245" s="410"/>
      <c r="HM245" s="410"/>
      <c r="HN245" s="410"/>
      <c r="HO245" s="410"/>
      <c r="HP245" s="410"/>
      <c r="HQ245" s="410"/>
      <c r="HR245" s="410"/>
      <c r="HS245" s="410"/>
      <c r="HT245" s="410"/>
      <c r="HU245" s="410"/>
      <c r="HV245" s="410"/>
      <c r="HW245" s="410"/>
      <c r="HX245" s="410"/>
      <c r="HY245" s="410"/>
      <c r="HZ245" s="410"/>
      <c r="IA245" s="410"/>
      <c r="IB245" s="410"/>
      <c r="IC245" s="410"/>
      <c r="ID245" s="410"/>
      <c r="IE245" s="410"/>
      <c r="IF245" s="410"/>
      <c r="IG245" s="410"/>
      <c r="IH245" s="410"/>
      <c r="II245" s="410"/>
      <c r="IJ245" s="410"/>
      <c r="IK245" s="410"/>
      <c r="IL245" s="410"/>
      <c r="IM245" s="410"/>
      <c r="IN245" s="410"/>
      <c r="IO245" s="410"/>
      <c r="IP245" s="410"/>
      <c r="IQ245" s="410"/>
      <c r="IR245" s="410"/>
      <c r="IS245" s="410"/>
      <c r="IT245" s="410"/>
      <c r="IU245" s="410"/>
      <c r="IV245" s="410"/>
    </row>
    <row r="246" spans="1:256" s="2" customFormat="1" ht="12.75" hidden="1" customHeight="1" outlineLevel="2">
      <c r="A246" s="14"/>
      <c r="B246" s="14"/>
      <c r="C246" s="27"/>
      <c r="D246" s="413" t="s">
        <v>198</v>
      </c>
      <c r="E246" s="261">
        <v>0</v>
      </c>
      <c r="F246" s="372"/>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4"/>
      <c r="BK246" s="14"/>
      <c r="BL246" s="14"/>
      <c r="BM246" s="14"/>
      <c r="BN246" s="14"/>
      <c r="BO246" s="14"/>
      <c r="BP246" s="14"/>
      <c r="BQ246" s="14"/>
      <c r="BR246" s="14"/>
      <c r="BS246" s="14"/>
      <c r="BT246" s="14"/>
      <c r="BU246" s="14"/>
      <c r="BV246" s="14"/>
      <c r="BW246" s="14"/>
      <c r="BX246" s="14"/>
      <c r="BY246" s="14"/>
      <c r="BZ246" s="14"/>
      <c r="CA246" s="410"/>
      <c r="CB246" s="410"/>
      <c r="CC246" s="410"/>
      <c r="CD246" s="410"/>
      <c r="CE246" s="410"/>
      <c r="CF246" s="410"/>
      <c r="CG246" s="410"/>
      <c r="CH246" s="410"/>
      <c r="CI246" s="410"/>
      <c r="CJ246" s="410"/>
      <c r="CK246" s="410"/>
      <c r="CL246" s="410"/>
      <c r="CM246" s="410"/>
      <c r="CN246" s="410"/>
      <c r="CO246" s="410"/>
      <c r="CP246" s="410"/>
      <c r="CQ246" s="410"/>
      <c r="CR246" s="410"/>
      <c r="CS246" s="410"/>
      <c r="CT246" s="410"/>
      <c r="CU246" s="410"/>
      <c r="CV246" s="410"/>
      <c r="CW246" s="410"/>
      <c r="CX246" s="410"/>
      <c r="CY246" s="410"/>
      <c r="CZ246" s="410"/>
      <c r="DA246" s="410"/>
      <c r="DB246" s="410"/>
      <c r="DC246" s="410"/>
      <c r="DD246" s="410"/>
      <c r="DE246" s="410"/>
      <c r="DF246" s="410"/>
      <c r="DG246" s="410"/>
      <c r="DH246" s="410"/>
      <c r="DI246" s="410"/>
      <c r="DJ246" s="410"/>
      <c r="DK246" s="410"/>
      <c r="DL246" s="410"/>
      <c r="DM246" s="410"/>
      <c r="DN246" s="410"/>
      <c r="DO246" s="410"/>
      <c r="DP246" s="410"/>
      <c r="DQ246" s="410"/>
      <c r="DR246" s="410"/>
      <c r="DS246" s="410"/>
      <c r="DT246" s="410"/>
      <c r="DU246" s="410"/>
      <c r="DV246" s="410"/>
      <c r="DW246" s="410"/>
      <c r="DX246" s="410"/>
      <c r="DY246" s="410"/>
      <c r="DZ246" s="410"/>
      <c r="EA246" s="410"/>
      <c r="EB246" s="410"/>
      <c r="EC246" s="410"/>
      <c r="ED246" s="410"/>
      <c r="EE246" s="410"/>
      <c r="EF246" s="410"/>
      <c r="EG246" s="410"/>
      <c r="EH246" s="410"/>
      <c r="EI246" s="410"/>
      <c r="EJ246" s="410"/>
      <c r="EK246" s="410"/>
      <c r="EL246" s="410"/>
      <c r="EM246" s="410"/>
      <c r="EN246" s="410"/>
      <c r="EO246" s="410"/>
      <c r="EP246" s="410"/>
      <c r="EQ246" s="410"/>
      <c r="ER246" s="410"/>
      <c r="ES246" s="410"/>
      <c r="ET246" s="410"/>
      <c r="EU246" s="410"/>
      <c r="EV246" s="410"/>
      <c r="EW246" s="410"/>
      <c r="EX246" s="410"/>
      <c r="EY246" s="410"/>
      <c r="EZ246" s="410"/>
      <c r="FA246" s="410"/>
      <c r="FB246" s="410"/>
      <c r="FC246" s="410"/>
      <c r="FD246" s="410"/>
      <c r="FE246" s="410"/>
      <c r="FF246" s="410"/>
      <c r="FG246" s="410"/>
      <c r="FH246" s="410"/>
      <c r="FI246" s="410"/>
      <c r="FJ246" s="410"/>
      <c r="FK246" s="410"/>
      <c r="FL246" s="410"/>
      <c r="FM246" s="410"/>
      <c r="FN246" s="410"/>
      <c r="FO246" s="410"/>
      <c r="FP246" s="410"/>
      <c r="FQ246" s="410"/>
      <c r="FR246" s="410"/>
      <c r="FS246" s="410"/>
      <c r="FT246" s="410"/>
      <c r="FU246" s="410"/>
      <c r="FV246" s="410"/>
      <c r="FW246" s="410"/>
      <c r="FX246" s="410"/>
      <c r="FY246" s="410"/>
      <c r="FZ246" s="410"/>
      <c r="GA246" s="410"/>
      <c r="GB246" s="410"/>
      <c r="GC246" s="410"/>
      <c r="GD246" s="410"/>
      <c r="GE246" s="410"/>
      <c r="GF246" s="410"/>
      <c r="GG246" s="410"/>
      <c r="GH246" s="410"/>
      <c r="GI246" s="410"/>
      <c r="GJ246" s="410"/>
      <c r="GK246" s="410"/>
      <c r="GL246" s="410"/>
      <c r="GM246" s="410"/>
      <c r="GN246" s="410"/>
      <c r="GO246" s="410"/>
      <c r="GP246" s="410"/>
      <c r="GQ246" s="410"/>
      <c r="GR246" s="410"/>
      <c r="GS246" s="410"/>
      <c r="GT246" s="410"/>
      <c r="GU246" s="410"/>
      <c r="GV246" s="410"/>
      <c r="GW246" s="410"/>
      <c r="GX246" s="410"/>
      <c r="GY246" s="410"/>
      <c r="GZ246" s="410"/>
      <c r="HA246" s="410"/>
      <c r="HB246" s="410"/>
      <c r="HC246" s="410"/>
      <c r="HD246" s="410"/>
      <c r="HE246" s="410"/>
      <c r="HF246" s="410"/>
      <c r="HG246" s="410"/>
      <c r="HH246" s="410"/>
      <c r="HI246" s="410"/>
      <c r="HJ246" s="410"/>
      <c r="HK246" s="410"/>
      <c r="HL246" s="410"/>
      <c r="HM246" s="410"/>
      <c r="HN246" s="410"/>
      <c r="HO246" s="410"/>
      <c r="HP246" s="410"/>
      <c r="HQ246" s="410"/>
      <c r="HR246" s="410"/>
      <c r="HS246" s="410"/>
      <c r="HT246" s="410"/>
      <c r="HU246" s="410"/>
      <c r="HV246" s="410"/>
      <c r="HW246" s="410"/>
      <c r="HX246" s="410"/>
      <c r="HY246" s="410"/>
      <c r="HZ246" s="410"/>
      <c r="IA246" s="410"/>
      <c r="IB246" s="410"/>
      <c r="IC246" s="410"/>
      <c r="ID246" s="410"/>
      <c r="IE246" s="410"/>
      <c r="IF246" s="410"/>
      <c r="IG246" s="410"/>
      <c r="IH246" s="410"/>
      <c r="II246" s="410"/>
      <c r="IJ246" s="410"/>
      <c r="IK246" s="410"/>
      <c r="IL246" s="410"/>
      <c r="IM246" s="410"/>
      <c r="IN246" s="410"/>
      <c r="IO246" s="410"/>
      <c r="IP246" s="410"/>
      <c r="IQ246" s="410"/>
      <c r="IR246" s="410"/>
      <c r="IS246" s="410"/>
      <c r="IT246" s="410"/>
      <c r="IU246" s="410"/>
      <c r="IV246" s="410"/>
    </row>
    <row r="247" spans="1:256" s="2" customFormat="1" ht="12.75" hidden="1" customHeight="1" outlineLevel="2">
      <c r="A247" s="14"/>
      <c r="B247" s="14"/>
      <c r="C247" s="27"/>
      <c r="D247" s="413"/>
      <c r="E247" s="261">
        <v>1</v>
      </c>
      <c r="F247" s="372"/>
      <c r="G247" s="268"/>
      <c r="H247" s="155">
        <f>IF(A14stdlife="n/a","n/a",IF(H$3&gt;(A14stdlife+$E247),(Input!$G$224*(1+rvanilla)^0.5)-SUM($G247:G247),(Input!$G$224*(1+rvanilla)^0.5)/A14stdlife))</f>
        <v>9.1211526446027293E-4</v>
      </c>
      <c r="I247" s="155">
        <f>IF(A14stdlife="n/a","n/a",IF(I$3&gt;(A14stdlife+$E247),(Input!$G$224*(1+rvanilla)^0.5)-SUM($G247:H247),(Input!$G$224*(1+rvanilla)^0.5)/A14stdlife))</f>
        <v>9.1211526446027293E-4</v>
      </c>
      <c r="J247" s="155">
        <f>IF(A14stdlife="n/a","n/a",IF(J$3&gt;(A14stdlife+$E247),(Input!$G$224*(1+rvanilla)^0.5)-SUM($G247:I247),(Input!$G$224*(1+rvanilla)^0.5)/A14stdlife))</f>
        <v>9.1211526446027293E-4</v>
      </c>
      <c r="K247" s="155">
        <f>IF(A14stdlife="n/a","n/a",IF(K$3&gt;(A14stdlife+$E247),(Input!$G$224*(1+rvanilla)^0.5)-SUM($G247:J247),(Input!$G$224*(1+rvanilla)^0.5)/A14stdlife))</f>
        <v>9.1211526446027293E-4</v>
      </c>
      <c r="L247" s="155">
        <f>IF(A14stdlife="n/a","n/a",IF(L$3&gt;(A14stdlife+$E247),(Input!$G$224*(1+rvanilla)^0.5)-SUM($G247:K247),(Input!$G$224*(1+rvanilla)^0.5)/A14stdlife))</f>
        <v>9.1211526446027293E-4</v>
      </c>
      <c r="M247" s="155">
        <f>IF(A14stdlife="n/a","n/a",IF(M$3&gt;(A14stdlife+$E247),(Input!$G$224*(1+rvanilla)^0.5)-SUM($G247:L247),(Input!$G$224*(1+rvanilla)^0.5)/A14stdlife))</f>
        <v>9.1211526446027293E-4</v>
      </c>
      <c r="N247" s="155">
        <f>IF(A14stdlife="n/a","n/a",IF(N$3&gt;(A14stdlife+$E247),(Input!$G$224*(1+rvanilla)^0.5)-SUM($G247:M247),(Input!$G$224*(1+rvanilla)^0.5)/A14stdlife))</f>
        <v>9.1211526446027293E-4</v>
      </c>
      <c r="O247" s="155">
        <f>IF(A14stdlife="n/a","n/a",IF(O$3&gt;(A14stdlife+$E247),(Input!$G$224*(1+rvanilla)^0.5)-SUM($G247:N247),(Input!$G$224*(1+rvanilla)^0.5)/A14stdlife))</f>
        <v>0</v>
      </c>
      <c r="P247" s="155">
        <f>IF(A14stdlife="n/a","n/a",IF(P$3&gt;(A14stdlife+$E247),(Input!$G$224*(1+rvanilla)^0.5)-SUM($G247:O247),(Input!$G$224*(1+rvanilla)^0.5)/A14stdlife))</f>
        <v>0</v>
      </c>
      <c r="Q247" s="155">
        <f>IF(A14stdlife="n/a","n/a",IF(Q$3&gt;(A14stdlife+$E247),(Input!$G$224*(1+rvanilla)^0.5)-SUM($G247:P247),(Input!$G$224*(1+rvanilla)^0.5)/A14stdlife))</f>
        <v>0</v>
      </c>
      <c r="R247" s="155">
        <f>IF(A14stdlife="n/a","n/a",IF(R$3&gt;(A14stdlife+$E247),(Input!$G$224*(1+rvanilla)^0.5)-SUM($G247:Q247),(Input!$G$224*(1+rvanilla)^0.5)/A14stdlife))</f>
        <v>0</v>
      </c>
      <c r="S247" s="155">
        <f>IF(A14stdlife="n/a","n/a",IF(S$3&gt;(A14stdlife+$E247),(Input!$G$224*(1+rvanilla)^0.5)-SUM($G247:R247),(Input!$G$224*(1+rvanilla)^0.5)/A14stdlife))</f>
        <v>0</v>
      </c>
      <c r="T247" s="155">
        <f>IF(A14stdlife="n/a","n/a",IF(T$3&gt;(A14stdlife+$E247),(Input!$G$224*(1+rvanilla)^0.5)-SUM($G247:S247),(Input!$G$224*(1+rvanilla)^0.5)/A14stdlife))</f>
        <v>0</v>
      </c>
      <c r="U247" s="155">
        <f>IF(A14stdlife="n/a","n/a",IF(U$3&gt;(A14stdlife+$E247),(Input!$G$224*(1+rvanilla)^0.5)-SUM($G247:T247),(Input!$G$224*(1+rvanilla)^0.5)/A14stdlife))</f>
        <v>0</v>
      </c>
      <c r="V247" s="155">
        <f>IF(A14stdlife="n/a","n/a",IF(V$3&gt;(A14stdlife+$E247),(Input!$G$224*(1+rvanilla)^0.5)-SUM($G247:U247),(Input!$G$224*(1+rvanilla)^0.5)/A14stdlife))</f>
        <v>0</v>
      </c>
      <c r="W247" s="155">
        <f>IF(A14stdlife="n/a","n/a",IF(W$3&gt;(A14stdlife+$E247),(Input!$G$224*(1+rvanilla)^0.5)-SUM($G247:V247),(Input!$G$224*(1+rvanilla)^0.5)/A14stdlife))</f>
        <v>0</v>
      </c>
      <c r="X247" s="155">
        <f>IF(A14stdlife="n/a","n/a",IF(X$3&gt;(A14stdlife+$E247),(Input!$G$224*(1+rvanilla)^0.5)-SUM($G247:W247),(Input!$G$224*(1+rvanilla)^0.5)/A14stdlife))</f>
        <v>0</v>
      </c>
      <c r="Y247" s="155">
        <f>IF(A14stdlife="n/a","n/a",IF(Y$3&gt;(A14stdlife+$E247),(Input!$G$224*(1+rvanilla)^0.5)-SUM($G247:X247),(Input!$G$224*(1+rvanilla)^0.5)/A14stdlife))</f>
        <v>0</v>
      </c>
      <c r="Z247" s="155">
        <f>IF(A14stdlife="n/a","n/a",IF(Z$3&gt;(A14stdlife+$E247),(Input!$G$224*(1+rvanilla)^0.5)-SUM($G247:Y247),(Input!$G$224*(1+rvanilla)^0.5)/A14stdlife))</f>
        <v>0</v>
      </c>
      <c r="AA247" s="155">
        <f>IF(A14stdlife="n/a","n/a",IF(AA$3&gt;(A14stdlife+$E247),(Input!$G$224*(1+rvanilla)^0.5)-SUM($G247:Z247),(Input!$G$224*(1+rvanilla)^0.5)/A14stdlife))</f>
        <v>0</v>
      </c>
      <c r="AB247" s="155">
        <f>IF(A14stdlife="n/a","n/a",IF(AB$3&gt;(A14stdlife+$E247),(Input!$G$224*(1+rvanilla)^0.5)-SUM($G247:AA247),(Input!$G$224*(1+rvanilla)^0.5)/A14stdlife))</f>
        <v>0</v>
      </c>
      <c r="AC247" s="155">
        <f>IF(A14stdlife="n/a","n/a",IF(AC$3&gt;(A14stdlife+$E247),(Input!$G$224*(1+rvanilla)^0.5)-SUM($G247:AB247),(Input!$G$224*(1+rvanilla)^0.5)/A14stdlife))</f>
        <v>0</v>
      </c>
      <c r="AD247" s="155">
        <f>IF(A14stdlife="n/a","n/a",IF(AD$3&gt;(A14stdlife+$E247),(Input!$G$224*(1+rvanilla)^0.5)-SUM($G247:AC247),(Input!$G$224*(1+rvanilla)^0.5)/A14stdlife))</f>
        <v>0</v>
      </c>
      <c r="AE247" s="155">
        <f>IF(A14stdlife="n/a","n/a",IF(AE$3&gt;(A14stdlife+$E247),(Input!$G$224*(1+rvanilla)^0.5)-SUM($G247:AD247),(Input!$G$224*(1+rvanilla)^0.5)/A14stdlife))</f>
        <v>0</v>
      </c>
      <c r="AF247" s="155">
        <f>IF(A14stdlife="n/a","n/a",IF(AF$3&gt;(A14stdlife+$E247),(Input!$G$224*(1+rvanilla)^0.5)-SUM($G247:AE247),(Input!$G$224*(1+rvanilla)^0.5)/A14stdlife))</f>
        <v>0</v>
      </c>
      <c r="AG247" s="155">
        <f>IF(A14stdlife="n/a","n/a",IF(AG$3&gt;(A14stdlife+$E247),(Input!$G$224*(1+rvanilla)^0.5)-SUM($G247:AF247),(Input!$G$224*(1+rvanilla)^0.5)/A14stdlife))</f>
        <v>0</v>
      </c>
      <c r="AH247" s="155">
        <f>IF(A14stdlife="n/a","n/a",IF(AH$3&gt;(A14stdlife+$E247),(Input!$G$224*(1+rvanilla)^0.5)-SUM($G247:AG247),(Input!$G$224*(1+rvanilla)^0.5)/A14stdlife))</f>
        <v>0</v>
      </c>
      <c r="AI247" s="155">
        <f>IF(A14stdlife="n/a","n/a",IF(AI$3&gt;(A14stdlife+$E247),(Input!$G$224*(1+rvanilla)^0.5)-SUM($G247:AH247),(Input!$G$224*(1+rvanilla)^0.5)/A14stdlife))</f>
        <v>0</v>
      </c>
      <c r="AJ247" s="155">
        <f>IF(A14stdlife="n/a","n/a",IF(AJ$3&gt;(A14stdlife+$E247),(Input!$G$224*(1+rvanilla)^0.5)-SUM($G247:AI247),(Input!$G$224*(1+rvanilla)^0.5)/A14stdlife))</f>
        <v>0</v>
      </c>
      <c r="AK247" s="155">
        <f>IF(A14stdlife="n/a","n/a",IF(AK$3&gt;(A14stdlife+$E247),(Input!$G$224*(1+rvanilla)^0.5)-SUM($G247:AJ247),(Input!$G$224*(1+rvanilla)^0.5)/A14stdlife))</f>
        <v>0</v>
      </c>
      <c r="AL247" s="155">
        <f>IF(A14stdlife="n/a","n/a",IF(AL$3&gt;(A14stdlife+$E247),(Input!$G$224*(1+rvanilla)^0.5)-SUM($G247:AK247),(Input!$G$224*(1+rvanilla)^0.5)/A14stdlife))</f>
        <v>0</v>
      </c>
      <c r="AM247" s="155">
        <f>IF(A14stdlife="n/a","n/a",IF(AM$3&gt;(A14stdlife+$E247),(Input!$G$224*(1+rvanilla)^0.5)-SUM($G247:AL247),(Input!$G$224*(1+rvanilla)^0.5)/A14stdlife))</f>
        <v>0</v>
      </c>
      <c r="AN247" s="155">
        <f>IF(A14stdlife="n/a","n/a",IF(AN$3&gt;(A14stdlife+$E247),(Input!$G$224*(1+rvanilla)^0.5)-SUM($G247:AM247),(Input!$G$224*(1+rvanilla)^0.5)/A14stdlife))</f>
        <v>0</v>
      </c>
      <c r="AO247" s="155">
        <f>IF(A14stdlife="n/a","n/a",IF(AO$3&gt;(A14stdlife+$E247),(Input!$G$224*(1+rvanilla)^0.5)-SUM($G247:AN247),(Input!$G$224*(1+rvanilla)^0.5)/A14stdlife))</f>
        <v>0</v>
      </c>
      <c r="AP247" s="155">
        <f>IF(A14stdlife="n/a","n/a",IF(AP$3&gt;(A14stdlife+$E247),(Input!$G$224*(1+rvanilla)^0.5)-SUM($G247:AO247),(Input!$G$224*(1+rvanilla)^0.5)/A14stdlife))</f>
        <v>0</v>
      </c>
      <c r="AQ247" s="155">
        <f>IF(A14stdlife="n/a","n/a",IF(AQ$3&gt;(A14stdlife+$E247),(Input!$G$224*(1+rvanilla)^0.5)-SUM($G247:AP247),(Input!$G$224*(1+rvanilla)^0.5)/A14stdlife))</f>
        <v>0</v>
      </c>
      <c r="AR247" s="155">
        <f>IF(A14stdlife="n/a","n/a",IF(AR$3&gt;(A14stdlife+$E247),(Input!$G$224*(1+rvanilla)^0.5)-SUM($G247:AQ247),(Input!$G$224*(1+rvanilla)^0.5)/A14stdlife))</f>
        <v>0</v>
      </c>
      <c r="AS247" s="155">
        <f>IF(A14stdlife="n/a","n/a",IF(AS$3&gt;(A14stdlife+$E247),(Input!$G$224*(1+rvanilla)^0.5)-SUM($G247:AR247),(Input!$G$224*(1+rvanilla)^0.5)/A14stdlife))</f>
        <v>0</v>
      </c>
      <c r="AT247" s="155">
        <f>IF(A14stdlife="n/a","n/a",IF(AT$3&gt;(A14stdlife+$E247),(Input!$G$224*(1+rvanilla)^0.5)-SUM($G247:AS247),(Input!$G$224*(1+rvanilla)^0.5)/A14stdlife))</f>
        <v>0</v>
      </c>
      <c r="AU247" s="155">
        <f>IF(A14stdlife="n/a","n/a",IF(AU$3&gt;(A14stdlife+$E247),(Input!$G$224*(1+rvanilla)^0.5)-SUM($G247:AT247),(Input!$G$224*(1+rvanilla)^0.5)/A14stdlife))</f>
        <v>0</v>
      </c>
      <c r="AV247" s="155">
        <f>IF(A14stdlife="n/a","n/a",IF(AV$3&gt;(A14stdlife+$E247),(Input!$G$224*(1+rvanilla)^0.5)-SUM($G247:AU247),(Input!$G$224*(1+rvanilla)^0.5)/A14stdlife))</f>
        <v>0</v>
      </c>
      <c r="AW247" s="155">
        <f>IF(A14stdlife="n/a","n/a",IF(AW$3&gt;(A14stdlife+$E247),(Input!$G$224*(1+rvanilla)^0.5)-SUM($G247:AV247),(Input!$G$224*(1+rvanilla)^0.5)/A14stdlife))</f>
        <v>0</v>
      </c>
      <c r="AX247" s="155">
        <f>IF(A14stdlife="n/a","n/a",IF(AX$3&gt;(A14stdlife+$E247),(Input!$G$224*(1+rvanilla)^0.5)-SUM($G247:AW247),(Input!$G$224*(1+rvanilla)^0.5)/A14stdlife))</f>
        <v>0</v>
      </c>
      <c r="AY247" s="155">
        <f>IF(A14stdlife="n/a","n/a",IF(AY$3&gt;(A14stdlife+$E247),(Input!$G$224*(1+rvanilla)^0.5)-SUM($G247:AX247),(Input!$G$224*(1+rvanilla)^0.5)/A14stdlife))</f>
        <v>0</v>
      </c>
      <c r="AZ247" s="155">
        <f>IF(A14stdlife="n/a","n/a",IF(AZ$3&gt;(A14stdlife+$E247),(Input!$G$224*(1+rvanilla)^0.5)-SUM($G247:AY247),(Input!$G$224*(1+rvanilla)^0.5)/A14stdlife))</f>
        <v>0</v>
      </c>
      <c r="BA247" s="155">
        <f>IF(A14stdlife="n/a","n/a",IF(BA$3&gt;(A14stdlife+$E247),(Input!$G$224*(1+rvanilla)^0.5)-SUM($G247:AZ247),(Input!$G$224*(1+rvanilla)^0.5)/A14stdlife))</f>
        <v>0</v>
      </c>
      <c r="BB247" s="155">
        <f>IF(A14stdlife="n/a","n/a",IF(BB$3&gt;(A14stdlife+$E247),(Input!$G$224*(1+rvanilla)^0.5)-SUM($G247:BA247),(Input!$G$224*(1+rvanilla)^0.5)/A14stdlife))</f>
        <v>0</v>
      </c>
      <c r="BC247" s="155">
        <f>IF(A14stdlife="n/a","n/a",IF(BC$3&gt;(A14stdlife+$E247),(Input!$G$224*(1+rvanilla)^0.5)-SUM($G247:BB247),(Input!$G$224*(1+rvanilla)^0.5)/A14stdlife))</f>
        <v>0</v>
      </c>
      <c r="BD247" s="155">
        <f>IF(A14stdlife="n/a","n/a",IF(BD$3&gt;(A14stdlife+$E247),(Input!$G$224*(1+rvanilla)^0.5)-SUM($G247:BC247),(Input!$G$224*(1+rvanilla)^0.5)/A14stdlife))</f>
        <v>0</v>
      </c>
      <c r="BE247" s="155">
        <f>IF(A14stdlife="n/a","n/a",IF(BE$3&gt;(A14stdlife+$E247),(Input!$G$224*(1+rvanilla)^0.5)-SUM($G247:BD247),(Input!$G$224*(1+rvanilla)^0.5)/A14stdlife))</f>
        <v>0</v>
      </c>
      <c r="BF247" s="155">
        <f>IF(A14stdlife="n/a","n/a",IF(BF$3&gt;(A14stdlife+$E247),(Input!$G$224*(1+rvanilla)^0.5)-SUM($G247:BE247),(Input!$G$224*(1+rvanilla)^0.5)/A14stdlife))</f>
        <v>0</v>
      </c>
      <c r="BG247" s="155">
        <f>IF(A14stdlife="n/a","n/a",IF(BG$3&gt;(A14stdlife+$E247),(Input!$G$224*(1+rvanilla)^0.5)-SUM($G247:BF247),(Input!$G$224*(1+rvanilla)^0.5)/A14stdlife))</f>
        <v>0</v>
      </c>
      <c r="BH247" s="155">
        <f>IF(A14stdlife="n/a","n/a",IF(BH$3&gt;(A14stdlife+$E247),(Input!$G$224*(1+rvanilla)^0.5)-SUM($G247:BG247),(Input!$G$224*(1+rvanilla)^0.5)/A14stdlife))</f>
        <v>0</v>
      </c>
      <c r="BI247" s="155">
        <f>IF(A14stdlife="n/a","n/a",IF(BI$3&gt;(A14stdlife+$E247),(Input!$G$224*(1+rvanilla)^0.5)-SUM($G247:BH247),(Input!$G$224*(1+rvanilla)^0.5)/A14stdlife))</f>
        <v>0</v>
      </c>
      <c r="BJ247" s="14"/>
      <c r="BK247" s="14"/>
      <c r="BL247" s="14"/>
      <c r="BM247" s="14"/>
      <c r="BN247" s="14"/>
      <c r="BO247" s="14"/>
      <c r="BP247" s="14"/>
      <c r="BQ247" s="14"/>
      <c r="BR247" s="14"/>
      <c r="BS247" s="14"/>
      <c r="BT247" s="14"/>
      <c r="BU247" s="14"/>
      <c r="BV247" s="14"/>
      <c r="BW247" s="14"/>
      <c r="BX247" s="14"/>
      <c r="BY247" s="14"/>
      <c r="BZ247" s="14"/>
      <c r="CA247" s="410"/>
      <c r="CB247" s="410"/>
      <c r="CC247" s="410"/>
      <c r="CD247" s="410"/>
      <c r="CE247" s="410"/>
      <c r="CF247" s="410"/>
      <c r="CG247" s="410"/>
      <c r="CH247" s="410"/>
      <c r="CI247" s="410"/>
      <c r="CJ247" s="410"/>
      <c r="CK247" s="410"/>
      <c r="CL247" s="410"/>
      <c r="CM247" s="410"/>
      <c r="CN247" s="410"/>
      <c r="CO247" s="410"/>
      <c r="CP247" s="410"/>
      <c r="CQ247" s="410"/>
      <c r="CR247" s="410"/>
      <c r="CS247" s="410"/>
      <c r="CT247" s="410"/>
      <c r="CU247" s="410"/>
      <c r="CV247" s="410"/>
      <c r="CW247" s="410"/>
      <c r="CX247" s="410"/>
      <c r="CY247" s="410"/>
      <c r="CZ247" s="410"/>
      <c r="DA247" s="410"/>
      <c r="DB247" s="410"/>
      <c r="DC247" s="410"/>
      <c r="DD247" s="410"/>
      <c r="DE247" s="410"/>
      <c r="DF247" s="410"/>
      <c r="DG247" s="410"/>
      <c r="DH247" s="410"/>
      <c r="DI247" s="410"/>
      <c r="DJ247" s="410"/>
      <c r="DK247" s="410"/>
      <c r="DL247" s="410"/>
      <c r="DM247" s="410"/>
      <c r="DN247" s="410"/>
      <c r="DO247" s="410"/>
      <c r="DP247" s="410"/>
      <c r="DQ247" s="410"/>
      <c r="DR247" s="410"/>
      <c r="DS247" s="410"/>
      <c r="DT247" s="410"/>
      <c r="DU247" s="410"/>
      <c r="DV247" s="410"/>
      <c r="DW247" s="410"/>
      <c r="DX247" s="410"/>
      <c r="DY247" s="410"/>
      <c r="DZ247" s="410"/>
      <c r="EA247" s="410"/>
      <c r="EB247" s="410"/>
      <c r="EC247" s="410"/>
      <c r="ED247" s="410"/>
      <c r="EE247" s="410"/>
      <c r="EF247" s="410"/>
      <c r="EG247" s="410"/>
      <c r="EH247" s="410"/>
      <c r="EI247" s="410"/>
      <c r="EJ247" s="410"/>
      <c r="EK247" s="410"/>
      <c r="EL247" s="410"/>
      <c r="EM247" s="410"/>
      <c r="EN247" s="410"/>
      <c r="EO247" s="410"/>
      <c r="EP247" s="410"/>
      <c r="EQ247" s="410"/>
      <c r="ER247" s="410"/>
      <c r="ES247" s="410"/>
      <c r="ET247" s="410"/>
      <c r="EU247" s="410"/>
      <c r="EV247" s="410"/>
      <c r="EW247" s="410"/>
      <c r="EX247" s="410"/>
      <c r="EY247" s="410"/>
      <c r="EZ247" s="410"/>
      <c r="FA247" s="410"/>
      <c r="FB247" s="410"/>
      <c r="FC247" s="410"/>
      <c r="FD247" s="410"/>
      <c r="FE247" s="410"/>
      <c r="FF247" s="410"/>
      <c r="FG247" s="410"/>
      <c r="FH247" s="410"/>
      <c r="FI247" s="410"/>
      <c r="FJ247" s="410"/>
      <c r="FK247" s="410"/>
      <c r="FL247" s="410"/>
      <c r="FM247" s="410"/>
      <c r="FN247" s="410"/>
      <c r="FO247" s="410"/>
      <c r="FP247" s="410"/>
      <c r="FQ247" s="410"/>
      <c r="FR247" s="410"/>
      <c r="FS247" s="410"/>
      <c r="FT247" s="410"/>
      <c r="FU247" s="410"/>
      <c r="FV247" s="410"/>
      <c r="FW247" s="410"/>
      <c r="FX247" s="410"/>
      <c r="FY247" s="410"/>
      <c r="FZ247" s="410"/>
      <c r="GA247" s="410"/>
      <c r="GB247" s="410"/>
      <c r="GC247" s="410"/>
      <c r="GD247" s="410"/>
      <c r="GE247" s="410"/>
      <c r="GF247" s="410"/>
      <c r="GG247" s="410"/>
      <c r="GH247" s="410"/>
      <c r="GI247" s="410"/>
      <c r="GJ247" s="410"/>
      <c r="GK247" s="410"/>
      <c r="GL247" s="410"/>
      <c r="GM247" s="410"/>
      <c r="GN247" s="410"/>
      <c r="GO247" s="410"/>
      <c r="GP247" s="410"/>
      <c r="GQ247" s="410"/>
      <c r="GR247" s="410"/>
      <c r="GS247" s="410"/>
      <c r="GT247" s="410"/>
      <c r="GU247" s="410"/>
      <c r="GV247" s="410"/>
      <c r="GW247" s="410"/>
      <c r="GX247" s="410"/>
      <c r="GY247" s="410"/>
      <c r="GZ247" s="410"/>
      <c r="HA247" s="410"/>
      <c r="HB247" s="410"/>
      <c r="HC247" s="410"/>
      <c r="HD247" s="410"/>
      <c r="HE247" s="410"/>
      <c r="HF247" s="410"/>
      <c r="HG247" s="410"/>
      <c r="HH247" s="410"/>
      <c r="HI247" s="410"/>
      <c r="HJ247" s="410"/>
      <c r="HK247" s="410"/>
      <c r="HL247" s="410"/>
      <c r="HM247" s="410"/>
      <c r="HN247" s="410"/>
      <c r="HO247" s="410"/>
      <c r="HP247" s="410"/>
      <c r="HQ247" s="410"/>
      <c r="HR247" s="410"/>
      <c r="HS247" s="410"/>
      <c r="HT247" s="410"/>
      <c r="HU247" s="410"/>
      <c r="HV247" s="410"/>
      <c r="HW247" s="410"/>
      <c r="HX247" s="410"/>
      <c r="HY247" s="410"/>
      <c r="HZ247" s="410"/>
      <c r="IA247" s="410"/>
      <c r="IB247" s="410"/>
      <c r="IC247" s="410"/>
      <c r="ID247" s="410"/>
      <c r="IE247" s="410"/>
      <c r="IF247" s="410"/>
      <c r="IG247" s="410"/>
      <c r="IH247" s="410"/>
      <c r="II247" s="410"/>
      <c r="IJ247" s="410"/>
      <c r="IK247" s="410"/>
      <c r="IL247" s="410"/>
      <c r="IM247" s="410"/>
      <c r="IN247" s="410"/>
      <c r="IO247" s="410"/>
      <c r="IP247" s="410"/>
      <c r="IQ247" s="410"/>
      <c r="IR247" s="410"/>
      <c r="IS247" s="410"/>
      <c r="IT247" s="410"/>
      <c r="IU247" s="410"/>
      <c r="IV247" s="410"/>
    </row>
    <row r="248" spans="1:256" s="2" customFormat="1" ht="12.75" hidden="1" customHeight="1" outlineLevel="2">
      <c r="A248" s="14"/>
      <c r="B248" s="14"/>
      <c r="C248" s="27"/>
      <c r="D248" s="413"/>
      <c r="E248" s="261">
        <v>2</v>
      </c>
      <c r="F248" s="372"/>
      <c r="G248" s="269"/>
      <c r="H248" s="270"/>
      <c r="I248" s="155">
        <f>IF(A14stdlife="n/a","n/a",IF(I$3&gt;(A14stdlife+$E248),(Input!$H$224*(1+rvanilla)^0.5)-SUM($H248:H248),(Input!$H$224*(1+rvanilla)^0.5)/A14stdlife))</f>
        <v>9.1920750136912407E-4</v>
      </c>
      <c r="J248" s="155">
        <f>IF(A14stdlife="n/a","n/a",IF(J$3&gt;(A14stdlife+$E248),(Input!$H$224*(1+rvanilla)^0.5)-SUM($H248:I248),(Input!$H$224*(1+rvanilla)^0.5)/A14stdlife))</f>
        <v>9.1920750136912407E-4</v>
      </c>
      <c r="K248" s="155">
        <f>IF(A14stdlife="n/a","n/a",IF(K$3&gt;(A14stdlife+$E248),(Input!$H$224*(1+rvanilla)^0.5)-SUM($H248:J248),(Input!$H$224*(1+rvanilla)^0.5)/A14stdlife))</f>
        <v>9.1920750136912407E-4</v>
      </c>
      <c r="L248" s="155">
        <f>IF(A14stdlife="n/a","n/a",IF(L$3&gt;(A14stdlife+$E248),(Input!$H$224*(1+rvanilla)^0.5)-SUM($H248:K248),(Input!$H$224*(1+rvanilla)^0.5)/A14stdlife))</f>
        <v>9.1920750136912407E-4</v>
      </c>
      <c r="M248" s="155">
        <f>IF(A14stdlife="n/a","n/a",IF(M$3&gt;(A14stdlife+$E248),(Input!$H$224*(1+rvanilla)^0.5)-SUM($H248:L248),(Input!$H$224*(1+rvanilla)^0.5)/A14stdlife))</f>
        <v>9.1920750136912407E-4</v>
      </c>
      <c r="N248" s="155">
        <f>IF(A14stdlife="n/a","n/a",IF(N$3&gt;(A14stdlife+$E248),(Input!$H$224*(1+rvanilla)^0.5)-SUM($H248:M248),(Input!$H$224*(1+rvanilla)^0.5)/A14stdlife))</f>
        <v>9.1920750136912407E-4</v>
      </c>
      <c r="O248" s="155">
        <f>IF(A14stdlife="n/a","n/a",IF(O$3&gt;(A14stdlife+$E248),(Input!$H$224*(1+rvanilla)^0.5)-SUM($H248:N248),(Input!$H$224*(1+rvanilla)^0.5)/A14stdlife))</f>
        <v>9.1920750136912407E-4</v>
      </c>
      <c r="P248" s="155">
        <f>IF(A14stdlife="n/a","n/a",IF(P$3&gt;(A14stdlife+$E248),(Input!$H$224*(1+rvanilla)^0.5)-SUM($H248:O248),(Input!$H$224*(1+rvanilla)^0.5)/A14stdlife))</f>
        <v>0</v>
      </c>
      <c r="Q248" s="155">
        <f>IF(A14stdlife="n/a","n/a",IF(Q$3&gt;(A14stdlife+$E248),(Input!$H$224*(1+rvanilla)^0.5)-SUM($H248:P248),(Input!$H$224*(1+rvanilla)^0.5)/A14stdlife))</f>
        <v>0</v>
      </c>
      <c r="R248" s="155">
        <f>IF(A14stdlife="n/a","n/a",IF(R$3&gt;(A14stdlife+$E248),(Input!$H$224*(1+rvanilla)^0.5)-SUM($H248:Q248),(Input!$H$224*(1+rvanilla)^0.5)/A14stdlife))</f>
        <v>0</v>
      </c>
      <c r="S248" s="155">
        <f>IF(A14stdlife="n/a","n/a",IF(S$3&gt;(A14stdlife+$E248),(Input!$H$224*(1+rvanilla)^0.5)-SUM($H248:R248),(Input!$H$224*(1+rvanilla)^0.5)/A14stdlife))</f>
        <v>0</v>
      </c>
      <c r="T248" s="155">
        <f>IF(A14stdlife="n/a","n/a",IF(T$3&gt;(A14stdlife+$E248),(Input!$H$224*(1+rvanilla)^0.5)-SUM($H248:S248),(Input!$H$224*(1+rvanilla)^0.5)/A14stdlife))</f>
        <v>0</v>
      </c>
      <c r="U248" s="155">
        <f>IF(A14stdlife="n/a","n/a",IF(U$3&gt;(A14stdlife+$E248),(Input!$H$224*(1+rvanilla)^0.5)-SUM($H248:T248),(Input!$H$224*(1+rvanilla)^0.5)/A14stdlife))</f>
        <v>0</v>
      </c>
      <c r="V248" s="155">
        <f>IF(A14stdlife="n/a","n/a",IF(V$3&gt;(A14stdlife+$E248),(Input!$H$224*(1+rvanilla)^0.5)-SUM($H248:U248),(Input!$H$224*(1+rvanilla)^0.5)/A14stdlife))</f>
        <v>0</v>
      </c>
      <c r="W248" s="155">
        <f>IF(A14stdlife="n/a","n/a",IF(W$3&gt;(A14stdlife+$E248),(Input!$H$224*(1+rvanilla)^0.5)-SUM($H248:V248),(Input!$H$224*(1+rvanilla)^0.5)/A14stdlife))</f>
        <v>0</v>
      </c>
      <c r="X248" s="155">
        <f>IF(A14stdlife="n/a","n/a",IF(X$3&gt;(A14stdlife+$E248),(Input!$H$224*(1+rvanilla)^0.5)-SUM($H248:W248),(Input!$H$224*(1+rvanilla)^0.5)/A14stdlife))</f>
        <v>0</v>
      </c>
      <c r="Y248" s="155">
        <f>IF(A14stdlife="n/a","n/a",IF(Y$3&gt;(A14stdlife+$E248),(Input!$H$224*(1+rvanilla)^0.5)-SUM($H248:X248),(Input!$H$224*(1+rvanilla)^0.5)/A14stdlife))</f>
        <v>0</v>
      </c>
      <c r="Z248" s="155">
        <f>IF(A14stdlife="n/a","n/a",IF(Z$3&gt;(A14stdlife+$E248),(Input!$H$224*(1+rvanilla)^0.5)-SUM($H248:Y248),(Input!$H$224*(1+rvanilla)^0.5)/A14stdlife))</f>
        <v>0</v>
      </c>
      <c r="AA248" s="155">
        <f>IF(A14stdlife="n/a","n/a",IF(AA$3&gt;(A14stdlife+$E248),(Input!$H$224*(1+rvanilla)^0.5)-SUM($H248:Z248),(Input!$H$224*(1+rvanilla)^0.5)/A14stdlife))</f>
        <v>0</v>
      </c>
      <c r="AB248" s="155">
        <f>IF(A14stdlife="n/a","n/a",IF(AB$3&gt;(A14stdlife+$E248),(Input!$H$224*(1+rvanilla)^0.5)-SUM($H248:AA248),(Input!$H$224*(1+rvanilla)^0.5)/A14stdlife))</f>
        <v>0</v>
      </c>
      <c r="AC248" s="155">
        <f>IF(A14stdlife="n/a","n/a",IF(AC$3&gt;(A14stdlife+$E248),(Input!$H$224*(1+rvanilla)^0.5)-SUM($H248:AB248),(Input!$H$224*(1+rvanilla)^0.5)/A14stdlife))</f>
        <v>0</v>
      </c>
      <c r="AD248" s="155">
        <f>IF(A14stdlife="n/a","n/a",IF(AD$3&gt;(A14stdlife+$E248),(Input!$H$224*(1+rvanilla)^0.5)-SUM($H248:AC248),(Input!$H$224*(1+rvanilla)^0.5)/A14stdlife))</f>
        <v>0</v>
      </c>
      <c r="AE248" s="155">
        <f>IF(A14stdlife="n/a","n/a",IF(AE$3&gt;(A14stdlife+$E248),(Input!$H$224*(1+rvanilla)^0.5)-SUM($H248:AD248),(Input!$H$224*(1+rvanilla)^0.5)/A14stdlife))</f>
        <v>0</v>
      </c>
      <c r="AF248" s="155">
        <f>IF(A14stdlife="n/a","n/a",IF(AF$3&gt;(A14stdlife+$E248),(Input!$H$224*(1+rvanilla)^0.5)-SUM($H248:AE248),(Input!$H$224*(1+rvanilla)^0.5)/A14stdlife))</f>
        <v>0</v>
      </c>
      <c r="AG248" s="155">
        <f>IF(A14stdlife="n/a","n/a",IF(AG$3&gt;(A14stdlife+$E248),(Input!$H$224*(1+rvanilla)^0.5)-SUM($H248:AF248),(Input!$H$224*(1+rvanilla)^0.5)/A14stdlife))</f>
        <v>0</v>
      </c>
      <c r="AH248" s="155">
        <f>IF(A14stdlife="n/a","n/a",IF(AH$3&gt;(A14stdlife+$E248),(Input!$H$224*(1+rvanilla)^0.5)-SUM($H248:AG248),(Input!$H$224*(1+rvanilla)^0.5)/A14stdlife))</f>
        <v>0</v>
      </c>
      <c r="AI248" s="155">
        <f>IF(A14stdlife="n/a","n/a",IF(AI$3&gt;(A14stdlife+$E248),(Input!$H$224*(1+rvanilla)^0.5)-SUM($H248:AH248),(Input!$H$224*(1+rvanilla)^0.5)/A14stdlife))</f>
        <v>0</v>
      </c>
      <c r="AJ248" s="155">
        <f>IF(A14stdlife="n/a","n/a",IF(AJ$3&gt;(A14stdlife+$E248),(Input!$H$224*(1+rvanilla)^0.5)-SUM($H248:AI248),(Input!$H$224*(1+rvanilla)^0.5)/A14stdlife))</f>
        <v>0</v>
      </c>
      <c r="AK248" s="155">
        <f>IF(A14stdlife="n/a","n/a",IF(AK$3&gt;(A14stdlife+$E248),(Input!$H$224*(1+rvanilla)^0.5)-SUM($H248:AJ248),(Input!$H$224*(1+rvanilla)^0.5)/A14stdlife))</f>
        <v>0</v>
      </c>
      <c r="AL248" s="155">
        <f>IF(A14stdlife="n/a","n/a",IF(AL$3&gt;(A14stdlife+$E248),(Input!$H$224*(1+rvanilla)^0.5)-SUM($H248:AK248),(Input!$H$224*(1+rvanilla)^0.5)/A14stdlife))</f>
        <v>0</v>
      </c>
      <c r="AM248" s="155">
        <f>IF(A14stdlife="n/a","n/a",IF(AM$3&gt;(A14stdlife+$E248),(Input!$H$224*(1+rvanilla)^0.5)-SUM($H248:AL248),(Input!$H$224*(1+rvanilla)^0.5)/A14stdlife))</f>
        <v>0</v>
      </c>
      <c r="AN248" s="155">
        <f>IF(A14stdlife="n/a","n/a",IF(AN$3&gt;(A14stdlife+$E248),(Input!$H$224*(1+rvanilla)^0.5)-SUM($H248:AM248),(Input!$H$224*(1+rvanilla)^0.5)/A14stdlife))</f>
        <v>0</v>
      </c>
      <c r="AO248" s="155">
        <f>IF(A14stdlife="n/a","n/a",IF(AO$3&gt;(A14stdlife+$E248),(Input!$H$224*(1+rvanilla)^0.5)-SUM($H248:AN248),(Input!$H$224*(1+rvanilla)^0.5)/A14stdlife))</f>
        <v>0</v>
      </c>
      <c r="AP248" s="155">
        <f>IF(A14stdlife="n/a","n/a",IF(AP$3&gt;(A14stdlife+$E248),(Input!$H$224*(1+rvanilla)^0.5)-SUM($H248:AO248),(Input!$H$224*(1+rvanilla)^0.5)/A14stdlife))</f>
        <v>0</v>
      </c>
      <c r="AQ248" s="155">
        <f>IF(A14stdlife="n/a","n/a",IF(AQ$3&gt;(A14stdlife+$E248),(Input!$H$224*(1+rvanilla)^0.5)-SUM($H248:AP248),(Input!$H$224*(1+rvanilla)^0.5)/A14stdlife))</f>
        <v>0</v>
      </c>
      <c r="AR248" s="155">
        <f>IF(A14stdlife="n/a","n/a",IF(AR$3&gt;(A14stdlife+$E248),(Input!$H$224*(1+rvanilla)^0.5)-SUM($H248:AQ248),(Input!$H$224*(1+rvanilla)^0.5)/A14stdlife))</f>
        <v>0</v>
      </c>
      <c r="AS248" s="155">
        <f>IF(A14stdlife="n/a","n/a",IF(AS$3&gt;(A14stdlife+$E248),(Input!$H$224*(1+rvanilla)^0.5)-SUM($H248:AR248),(Input!$H$224*(1+rvanilla)^0.5)/A14stdlife))</f>
        <v>0</v>
      </c>
      <c r="AT248" s="155">
        <f>IF(A14stdlife="n/a","n/a",IF(AT$3&gt;(A14stdlife+$E248),(Input!$H$224*(1+rvanilla)^0.5)-SUM($H248:AS248),(Input!$H$224*(1+rvanilla)^0.5)/A14stdlife))</f>
        <v>0</v>
      </c>
      <c r="AU248" s="155">
        <f>IF(A14stdlife="n/a","n/a",IF(AU$3&gt;(A14stdlife+$E248),(Input!$H$224*(1+rvanilla)^0.5)-SUM($H248:AT248),(Input!$H$224*(1+rvanilla)^0.5)/A14stdlife))</f>
        <v>0</v>
      </c>
      <c r="AV248" s="155">
        <f>IF(A14stdlife="n/a","n/a",IF(AV$3&gt;(A14stdlife+$E248),(Input!$H$224*(1+rvanilla)^0.5)-SUM($H248:AU248),(Input!$H$224*(1+rvanilla)^0.5)/A14stdlife))</f>
        <v>0</v>
      </c>
      <c r="AW248" s="155">
        <f>IF(A14stdlife="n/a","n/a",IF(AW$3&gt;(A14stdlife+$E248),(Input!$H$224*(1+rvanilla)^0.5)-SUM($H248:AV248),(Input!$H$224*(1+rvanilla)^0.5)/A14stdlife))</f>
        <v>0</v>
      </c>
      <c r="AX248" s="155">
        <f>IF(A14stdlife="n/a","n/a",IF(AX$3&gt;(A14stdlife+$E248),(Input!$H$224*(1+rvanilla)^0.5)-SUM($H248:AW248),(Input!$H$224*(1+rvanilla)^0.5)/A14stdlife))</f>
        <v>0</v>
      </c>
      <c r="AY248" s="155">
        <f>IF(A14stdlife="n/a","n/a",IF(AY$3&gt;(A14stdlife+$E248),(Input!$H$224*(1+rvanilla)^0.5)-SUM($H248:AX248),(Input!$H$224*(1+rvanilla)^0.5)/A14stdlife))</f>
        <v>0</v>
      </c>
      <c r="AZ248" s="155">
        <f>IF(A14stdlife="n/a","n/a",IF(AZ$3&gt;(A14stdlife+$E248),(Input!$H$224*(1+rvanilla)^0.5)-SUM($H248:AY248),(Input!$H$224*(1+rvanilla)^0.5)/A14stdlife))</f>
        <v>0</v>
      </c>
      <c r="BA248" s="155">
        <f>IF(A14stdlife="n/a","n/a",IF(BA$3&gt;(A14stdlife+$E248),(Input!$H$224*(1+rvanilla)^0.5)-SUM($H248:AZ248),(Input!$H$224*(1+rvanilla)^0.5)/A14stdlife))</f>
        <v>0</v>
      </c>
      <c r="BB248" s="155">
        <f>IF(A14stdlife="n/a","n/a",IF(BB$3&gt;(A14stdlife+$E248),(Input!$H$224*(1+rvanilla)^0.5)-SUM($H248:BA248),(Input!$H$224*(1+rvanilla)^0.5)/A14stdlife))</f>
        <v>0</v>
      </c>
      <c r="BC248" s="155">
        <f>IF(A14stdlife="n/a","n/a",IF(BC$3&gt;(A14stdlife+$E248),(Input!$H$224*(1+rvanilla)^0.5)-SUM($H248:BB248),(Input!$H$224*(1+rvanilla)^0.5)/A14stdlife))</f>
        <v>0</v>
      </c>
      <c r="BD248" s="155">
        <f>IF(A14stdlife="n/a","n/a",IF(BD$3&gt;(A14stdlife+$E248),(Input!$H$224*(1+rvanilla)^0.5)-SUM($H248:BC248),(Input!$H$224*(1+rvanilla)^0.5)/A14stdlife))</f>
        <v>0</v>
      </c>
      <c r="BE248" s="155">
        <f>IF(A14stdlife="n/a","n/a",IF(BE$3&gt;(A14stdlife+$E248),(Input!$H$224*(1+rvanilla)^0.5)-SUM($H248:BD248),(Input!$H$224*(1+rvanilla)^0.5)/A14stdlife))</f>
        <v>0</v>
      </c>
      <c r="BF248" s="155">
        <f>IF(A14stdlife="n/a","n/a",IF(BF$3&gt;(A14stdlife+$E248),(Input!$H$224*(1+rvanilla)^0.5)-SUM($H248:BE248),(Input!$H$224*(1+rvanilla)^0.5)/A14stdlife))</f>
        <v>0</v>
      </c>
      <c r="BG248" s="155">
        <f>IF(A14stdlife="n/a","n/a",IF(BG$3&gt;(A14stdlife+$E248),(Input!$H$224*(1+rvanilla)^0.5)-SUM($H248:BF248),(Input!$H$224*(1+rvanilla)^0.5)/A14stdlife))</f>
        <v>0</v>
      </c>
      <c r="BH248" s="155">
        <f>IF(A14stdlife="n/a","n/a",IF(BH$3&gt;(A14stdlife+$E248),(Input!$H$224*(1+rvanilla)^0.5)-SUM($H248:BG248),(Input!$H$224*(1+rvanilla)^0.5)/A14stdlife))</f>
        <v>0</v>
      </c>
      <c r="BI248" s="155">
        <f>IF(A14stdlife="n/a","n/a",IF(BI$3&gt;(A14stdlife+$E248),(Input!$H$224*(1+rvanilla)^0.5)-SUM($H248:BH248),(Input!$H$224*(1+rvanilla)^0.5)/A14stdlife))</f>
        <v>0</v>
      </c>
      <c r="BJ248" s="14"/>
      <c r="BK248" s="14"/>
      <c r="BL248" s="14"/>
      <c r="BM248" s="14"/>
      <c r="BN248" s="14"/>
      <c r="BO248" s="14"/>
      <c r="BP248" s="14"/>
      <c r="BQ248" s="14"/>
      <c r="BR248" s="14"/>
      <c r="BS248" s="14"/>
      <c r="BT248" s="14"/>
      <c r="BU248" s="14"/>
      <c r="BV248" s="14"/>
      <c r="BW248" s="14"/>
      <c r="BX248" s="14"/>
      <c r="BY248" s="14"/>
      <c r="BZ248" s="14"/>
      <c r="CA248" s="410"/>
      <c r="CB248" s="410"/>
      <c r="CC248" s="410"/>
      <c r="CD248" s="410"/>
      <c r="CE248" s="410"/>
      <c r="CF248" s="410"/>
      <c r="CG248" s="410"/>
      <c r="CH248" s="410"/>
      <c r="CI248" s="410"/>
      <c r="CJ248" s="410"/>
      <c r="CK248" s="410"/>
      <c r="CL248" s="410"/>
      <c r="CM248" s="410"/>
      <c r="CN248" s="410"/>
      <c r="CO248" s="410"/>
      <c r="CP248" s="410"/>
      <c r="CQ248" s="410"/>
      <c r="CR248" s="410"/>
      <c r="CS248" s="410"/>
      <c r="CT248" s="410"/>
      <c r="CU248" s="410"/>
      <c r="CV248" s="410"/>
      <c r="CW248" s="410"/>
      <c r="CX248" s="410"/>
      <c r="CY248" s="410"/>
      <c r="CZ248" s="410"/>
      <c r="DA248" s="410"/>
      <c r="DB248" s="410"/>
      <c r="DC248" s="410"/>
      <c r="DD248" s="410"/>
      <c r="DE248" s="410"/>
      <c r="DF248" s="410"/>
      <c r="DG248" s="410"/>
      <c r="DH248" s="410"/>
      <c r="DI248" s="410"/>
      <c r="DJ248" s="410"/>
      <c r="DK248" s="410"/>
      <c r="DL248" s="410"/>
      <c r="DM248" s="410"/>
      <c r="DN248" s="410"/>
      <c r="DO248" s="410"/>
      <c r="DP248" s="410"/>
      <c r="DQ248" s="410"/>
      <c r="DR248" s="410"/>
      <c r="DS248" s="410"/>
      <c r="DT248" s="410"/>
      <c r="DU248" s="410"/>
      <c r="DV248" s="410"/>
      <c r="DW248" s="410"/>
      <c r="DX248" s="410"/>
      <c r="DY248" s="410"/>
      <c r="DZ248" s="410"/>
      <c r="EA248" s="410"/>
      <c r="EB248" s="410"/>
      <c r="EC248" s="410"/>
      <c r="ED248" s="410"/>
      <c r="EE248" s="410"/>
      <c r="EF248" s="410"/>
      <c r="EG248" s="410"/>
      <c r="EH248" s="410"/>
      <c r="EI248" s="410"/>
      <c r="EJ248" s="410"/>
      <c r="EK248" s="410"/>
      <c r="EL248" s="410"/>
      <c r="EM248" s="410"/>
      <c r="EN248" s="410"/>
      <c r="EO248" s="410"/>
      <c r="EP248" s="410"/>
      <c r="EQ248" s="410"/>
      <c r="ER248" s="410"/>
      <c r="ES248" s="410"/>
      <c r="ET248" s="410"/>
      <c r="EU248" s="410"/>
      <c r="EV248" s="410"/>
      <c r="EW248" s="410"/>
      <c r="EX248" s="410"/>
      <c r="EY248" s="410"/>
      <c r="EZ248" s="410"/>
      <c r="FA248" s="410"/>
      <c r="FB248" s="410"/>
      <c r="FC248" s="410"/>
      <c r="FD248" s="410"/>
      <c r="FE248" s="410"/>
      <c r="FF248" s="410"/>
      <c r="FG248" s="410"/>
      <c r="FH248" s="410"/>
      <c r="FI248" s="410"/>
      <c r="FJ248" s="410"/>
      <c r="FK248" s="410"/>
      <c r="FL248" s="410"/>
      <c r="FM248" s="410"/>
      <c r="FN248" s="410"/>
      <c r="FO248" s="410"/>
      <c r="FP248" s="410"/>
      <c r="FQ248" s="410"/>
      <c r="FR248" s="410"/>
      <c r="FS248" s="410"/>
      <c r="FT248" s="410"/>
      <c r="FU248" s="410"/>
      <c r="FV248" s="410"/>
      <c r="FW248" s="410"/>
      <c r="FX248" s="410"/>
      <c r="FY248" s="410"/>
      <c r="FZ248" s="410"/>
      <c r="GA248" s="410"/>
      <c r="GB248" s="410"/>
      <c r="GC248" s="410"/>
      <c r="GD248" s="410"/>
      <c r="GE248" s="410"/>
      <c r="GF248" s="410"/>
      <c r="GG248" s="410"/>
      <c r="GH248" s="410"/>
      <c r="GI248" s="410"/>
      <c r="GJ248" s="410"/>
      <c r="GK248" s="410"/>
      <c r="GL248" s="410"/>
      <c r="GM248" s="410"/>
      <c r="GN248" s="410"/>
      <c r="GO248" s="410"/>
      <c r="GP248" s="410"/>
      <c r="GQ248" s="410"/>
      <c r="GR248" s="410"/>
      <c r="GS248" s="410"/>
      <c r="GT248" s="410"/>
      <c r="GU248" s="410"/>
      <c r="GV248" s="410"/>
      <c r="GW248" s="410"/>
      <c r="GX248" s="410"/>
      <c r="GY248" s="410"/>
      <c r="GZ248" s="410"/>
      <c r="HA248" s="410"/>
      <c r="HB248" s="410"/>
      <c r="HC248" s="410"/>
      <c r="HD248" s="410"/>
      <c r="HE248" s="410"/>
      <c r="HF248" s="410"/>
      <c r="HG248" s="410"/>
      <c r="HH248" s="410"/>
      <c r="HI248" s="410"/>
      <c r="HJ248" s="410"/>
      <c r="HK248" s="410"/>
      <c r="HL248" s="410"/>
      <c r="HM248" s="410"/>
      <c r="HN248" s="410"/>
      <c r="HO248" s="410"/>
      <c r="HP248" s="410"/>
      <c r="HQ248" s="410"/>
      <c r="HR248" s="410"/>
      <c r="HS248" s="410"/>
      <c r="HT248" s="410"/>
      <c r="HU248" s="410"/>
      <c r="HV248" s="410"/>
      <c r="HW248" s="410"/>
      <c r="HX248" s="410"/>
      <c r="HY248" s="410"/>
      <c r="HZ248" s="410"/>
      <c r="IA248" s="410"/>
      <c r="IB248" s="410"/>
      <c r="IC248" s="410"/>
      <c r="ID248" s="410"/>
      <c r="IE248" s="410"/>
      <c r="IF248" s="410"/>
      <c r="IG248" s="410"/>
      <c r="IH248" s="410"/>
      <c r="II248" s="410"/>
      <c r="IJ248" s="410"/>
      <c r="IK248" s="410"/>
      <c r="IL248" s="410"/>
      <c r="IM248" s="410"/>
      <c r="IN248" s="410"/>
      <c r="IO248" s="410"/>
      <c r="IP248" s="410"/>
      <c r="IQ248" s="410"/>
      <c r="IR248" s="410"/>
      <c r="IS248" s="410"/>
      <c r="IT248" s="410"/>
      <c r="IU248" s="410"/>
      <c r="IV248" s="410"/>
    </row>
    <row r="249" spans="1:256" s="2" customFormat="1" ht="12.75" hidden="1" customHeight="1" outlineLevel="2">
      <c r="A249" s="14"/>
      <c r="B249" s="14"/>
      <c r="C249" s="27"/>
      <c r="D249" s="413"/>
      <c r="E249" s="261">
        <v>3</v>
      </c>
      <c r="F249" s="372"/>
      <c r="G249" s="269"/>
      <c r="H249" s="271"/>
      <c r="I249" s="270"/>
      <c r="J249" s="155">
        <f>IF(A14stdlife="n/a","n/a",IF(J$3&gt;(A14stdlife+$E249),(Input!$I$224*(1+rvanilla)^0.5)-SUM($I249:I249),(Input!$I$224*(1+rvanilla)^0.5)/A14stdlife))</f>
        <v>9.2392724813930203E-4</v>
      </c>
      <c r="K249" s="155">
        <f>IF(A14stdlife="n/a","n/a",IF(K$3&gt;(A14stdlife+$E249),(Input!$I$224*(1+rvanilla)^0.5)-SUM($I249:J249),(Input!$I$224*(1+rvanilla)^0.5)/A14stdlife))</f>
        <v>9.2392724813930203E-4</v>
      </c>
      <c r="L249" s="155">
        <f>IF(A14stdlife="n/a","n/a",IF(L$3&gt;(A14stdlife+$E249),(Input!$I$224*(1+rvanilla)^0.5)-SUM($I249:K249),(Input!$I$224*(1+rvanilla)^0.5)/A14stdlife))</f>
        <v>9.2392724813930203E-4</v>
      </c>
      <c r="M249" s="155">
        <f>IF(A14stdlife="n/a","n/a",IF(M$3&gt;(A14stdlife+$E249),(Input!$I$224*(1+rvanilla)^0.5)-SUM($I249:L249),(Input!$I$224*(1+rvanilla)^0.5)/A14stdlife))</f>
        <v>9.2392724813930203E-4</v>
      </c>
      <c r="N249" s="155">
        <f>IF(A14stdlife="n/a","n/a",IF(N$3&gt;(A14stdlife+$E249),(Input!$I$224*(1+rvanilla)^0.5)-SUM($I249:M249),(Input!$I$224*(1+rvanilla)^0.5)/A14stdlife))</f>
        <v>9.2392724813930203E-4</v>
      </c>
      <c r="O249" s="155">
        <f>IF(A14stdlife="n/a","n/a",IF(O$3&gt;(A14stdlife+$E249),(Input!$I$224*(1+rvanilla)^0.5)-SUM($I249:N249),(Input!$I$224*(1+rvanilla)^0.5)/A14stdlife))</f>
        <v>9.2392724813930203E-4</v>
      </c>
      <c r="P249" s="155">
        <f>IF(A14stdlife="n/a","n/a",IF(P$3&gt;(A14stdlife+$E249),(Input!$I$224*(1+rvanilla)^0.5)-SUM($I249:O249),(Input!$I$224*(1+rvanilla)^0.5)/A14stdlife))</f>
        <v>9.2392724813930203E-4</v>
      </c>
      <c r="Q249" s="155">
        <f>IF(A14stdlife="n/a","n/a",IF(Q$3&gt;(A14stdlife+$E249),(Input!$I$224*(1+rvanilla)^0.5)-SUM($I249:P249),(Input!$I$224*(1+rvanilla)^0.5)/A14stdlife))</f>
        <v>-8.6736173798840355E-19</v>
      </c>
      <c r="R249" s="155">
        <f>IF(A14stdlife="n/a","n/a",IF(R$3&gt;(A14stdlife+$E249),(Input!$I$224*(1+rvanilla)^0.5)-SUM($I249:Q249),(Input!$I$224*(1+rvanilla)^0.5)/A14stdlife))</f>
        <v>0</v>
      </c>
      <c r="S249" s="155">
        <f>IF(A14stdlife="n/a","n/a",IF(S$3&gt;(A14stdlife+$E249),(Input!$I$224*(1+rvanilla)^0.5)-SUM($I249:R249),(Input!$I$224*(1+rvanilla)^0.5)/A14stdlife))</f>
        <v>0</v>
      </c>
      <c r="T249" s="155">
        <f>IF(A14stdlife="n/a","n/a",IF(T$3&gt;(A14stdlife+$E249),(Input!$I$224*(1+rvanilla)^0.5)-SUM($I249:S249),(Input!$I$224*(1+rvanilla)^0.5)/A14stdlife))</f>
        <v>0</v>
      </c>
      <c r="U249" s="155">
        <f>IF(A14stdlife="n/a","n/a",IF(U$3&gt;(A14stdlife+$E249),(Input!$I$224*(1+rvanilla)^0.5)-SUM($I249:T249),(Input!$I$224*(1+rvanilla)^0.5)/A14stdlife))</f>
        <v>0</v>
      </c>
      <c r="V249" s="155">
        <f>IF(A14stdlife="n/a","n/a",IF(V$3&gt;(A14stdlife+$E249),(Input!$I$224*(1+rvanilla)^0.5)-SUM($I249:U249),(Input!$I$224*(1+rvanilla)^0.5)/A14stdlife))</f>
        <v>0</v>
      </c>
      <c r="W249" s="155">
        <f>IF(A14stdlife="n/a","n/a",IF(W$3&gt;(A14stdlife+$E249),(Input!$I$224*(1+rvanilla)^0.5)-SUM($I249:V249),(Input!$I$224*(1+rvanilla)^0.5)/A14stdlife))</f>
        <v>0</v>
      </c>
      <c r="X249" s="155">
        <f>IF(A14stdlife="n/a","n/a",IF(X$3&gt;(A14stdlife+$E249),(Input!$I$224*(1+rvanilla)^0.5)-SUM($I249:W249),(Input!$I$224*(1+rvanilla)^0.5)/A14stdlife))</f>
        <v>0</v>
      </c>
      <c r="Y249" s="155">
        <f>IF(A14stdlife="n/a","n/a",IF(Y$3&gt;(A14stdlife+$E249),(Input!$I$224*(1+rvanilla)^0.5)-SUM($I249:X249),(Input!$I$224*(1+rvanilla)^0.5)/A14stdlife))</f>
        <v>0</v>
      </c>
      <c r="Z249" s="155">
        <f>IF(A14stdlife="n/a","n/a",IF(Z$3&gt;(A14stdlife+$E249),(Input!$I$224*(1+rvanilla)^0.5)-SUM($I249:Y249),(Input!$I$224*(1+rvanilla)^0.5)/A14stdlife))</f>
        <v>0</v>
      </c>
      <c r="AA249" s="155">
        <f>IF(A14stdlife="n/a","n/a",IF(AA$3&gt;(A14stdlife+$E249),(Input!$I$224*(1+rvanilla)^0.5)-SUM($I249:Z249),(Input!$I$224*(1+rvanilla)^0.5)/A14stdlife))</f>
        <v>0</v>
      </c>
      <c r="AB249" s="155">
        <f>IF(A14stdlife="n/a","n/a",IF(AB$3&gt;(A14stdlife+$E249),(Input!$I$224*(1+rvanilla)^0.5)-SUM($I249:AA249),(Input!$I$224*(1+rvanilla)^0.5)/A14stdlife))</f>
        <v>0</v>
      </c>
      <c r="AC249" s="155">
        <f>IF(A14stdlife="n/a","n/a",IF(AC$3&gt;(A14stdlife+$E249),(Input!$I$224*(1+rvanilla)^0.5)-SUM($I249:AB249),(Input!$I$224*(1+rvanilla)^0.5)/A14stdlife))</f>
        <v>0</v>
      </c>
      <c r="AD249" s="155">
        <f>IF(A14stdlife="n/a","n/a",IF(AD$3&gt;(A14stdlife+$E249),(Input!$I$224*(1+rvanilla)^0.5)-SUM($I249:AC249),(Input!$I$224*(1+rvanilla)^0.5)/A14stdlife))</f>
        <v>0</v>
      </c>
      <c r="AE249" s="155">
        <f>IF(A14stdlife="n/a","n/a",IF(AE$3&gt;(A14stdlife+$E249),(Input!$I$224*(1+rvanilla)^0.5)-SUM($I249:AD249),(Input!$I$224*(1+rvanilla)^0.5)/A14stdlife))</f>
        <v>0</v>
      </c>
      <c r="AF249" s="155">
        <f>IF(A14stdlife="n/a","n/a",IF(AF$3&gt;(A14stdlife+$E249),(Input!$I$224*(1+rvanilla)^0.5)-SUM($I249:AE249),(Input!$I$224*(1+rvanilla)^0.5)/A14stdlife))</f>
        <v>0</v>
      </c>
      <c r="AG249" s="155">
        <f>IF(A14stdlife="n/a","n/a",IF(AG$3&gt;(A14stdlife+$E249),(Input!$I$224*(1+rvanilla)^0.5)-SUM($I249:AF249),(Input!$I$224*(1+rvanilla)^0.5)/A14stdlife))</f>
        <v>0</v>
      </c>
      <c r="AH249" s="155">
        <f>IF(A14stdlife="n/a","n/a",IF(AH$3&gt;(A14stdlife+$E249),(Input!$I$224*(1+rvanilla)^0.5)-SUM($I249:AG249),(Input!$I$224*(1+rvanilla)^0.5)/A14stdlife))</f>
        <v>0</v>
      </c>
      <c r="AI249" s="155">
        <f>IF(A14stdlife="n/a","n/a",IF(AI$3&gt;(A14stdlife+$E249),(Input!$I$224*(1+rvanilla)^0.5)-SUM($I249:AH249),(Input!$I$224*(1+rvanilla)^0.5)/A14stdlife))</f>
        <v>0</v>
      </c>
      <c r="AJ249" s="155">
        <f>IF(A14stdlife="n/a","n/a",IF(AJ$3&gt;(A14stdlife+$E249),(Input!$I$224*(1+rvanilla)^0.5)-SUM($I249:AI249),(Input!$I$224*(1+rvanilla)^0.5)/A14stdlife))</f>
        <v>0</v>
      </c>
      <c r="AK249" s="155">
        <f>IF(A14stdlife="n/a","n/a",IF(AK$3&gt;(A14stdlife+$E249),(Input!$I$224*(1+rvanilla)^0.5)-SUM($I249:AJ249),(Input!$I$224*(1+rvanilla)^0.5)/A14stdlife))</f>
        <v>0</v>
      </c>
      <c r="AL249" s="155">
        <f>IF(A14stdlife="n/a","n/a",IF(AL$3&gt;(A14stdlife+$E249),(Input!$I$224*(1+rvanilla)^0.5)-SUM($I249:AK249),(Input!$I$224*(1+rvanilla)^0.5)/A14stdlife))</f>
        <v>0</v>
      </c>
      <c r="AM249" s="155">
        <f>IF(A14stdlife="n/a","n/a",IF(AM$3&gt;(A14stdlife+$E249),(Input!$I$224*(1+rvanilla)^0.5)-SUM($I249:AL249),(Input!$I$224*(1+rvanilla)^0.5)/A14stdlife))</f>
        <v>0</v>
      </c>
      <c r="AN249" s="155">
        <f>IF(A14stdlife="n/a","n/a",IF(AN$3&gt;(A14stdlife+$E249),(Input!$I$224*(1+rvanilla)^0.5)-SUM($I249:AM249),(Input!$I$224*(1+rvanilla)^0.5)/A14stdlife))</f>
        <v>0</v>
      </c>
      <c r="AO249" s="155">
        <f>IF(A14stdlife="n/a","n/a",IF(AO$3&gt;(A14stdlife+$E249),(Input!$I$224*(1+rvanilla)^0.5)-SUM($I249:AN249),(Input!$I$224*(1+rvanilla)^0.5)/A14stdlife))</f>
        <v>0</v>
      </c>
      <c r="AP249" s="155">
        <f>IF(A14stdlife="n/a","n/a",IF(AP$3&gt;(A14stdlife+$E249),(Input!$I$224*(1+rvanilla)^0.5)-SUM($I249:AO249),(Input!$I$224*(1+rvanilla)^0.5)/A14stdlife))</f>
        <v>0</v>
      </c>
      <c r="AQ249" s="155">
        <f>IF(A14stdlife="n/a","n/a",IF(AQ$3&gt;(A14stdlife+$E249),(Input!$I$224*(1+rvanilla)^0.5)-SUM($I249:AP249),(Input!$I$224*(1+rvanilla)^0.5)/A14stdlife))</f>
        <v>0</v>
      </c>
      <c r="AR249" s="155">
        <f>IF(A14stdlife="n/a","n/a",IF(AR$3&gt;(A14stdlife+$E249),(Input!$I$224*(1+rvanilla)^0.5)-SUM($I249:AQ249),(Input!$I$224*(1+rvanilla)^0.5)/A14stdlife))</f>
        <v>0</v>
      </c>
      <c r="AS249" s="155">
        <f>IF(A14stdlife="n/a","n/a",IF(AS$3&gt;(A14stdlife+$E249),(Input!$I$224*(1+rvanilla)^0.5)-SUM($I249:AR249),(Input!$I$224*(1+rvanilla)^0.5)/A14stdlife))</f>
        <v>0</v>
      </c>
      <c r="AT249" s="155">
        <f>IF(A14stdlife="n/a","n/a",IF(AT$3&gt;(A14stdlife+$E249),(Input!$I$224*(1+rvanilla)^0.5)-SUM($I249:AS249),(Input!$I$224*(1+rvanilla)^0.5)/A14stdlife))</f>
        <v>0</v>
      </c>
      <c r="AU249" s="155">
        <f>IF(A14stdlife="n/a","n/a",IF(AU$3&gt;(A14stdlife+$E249),(Input!$I$224*(1+rvanilla)^0.5)-SUM($I249:AT249),(Input!$I$224*(1+rvanilla)^0.5)/A14stdlife))</f>
        <v>0</v>
      </c>
      <c r="AV249" s="155">
        <f>IF(A14stdlife="n/a","n/a",IF(AV$3&gt;(A14stdlife+$E249),(Input!$I$224*(1+rvanilla)^0.5)-SUM($I249:AU249),(Input!$I$224*(1+rvanilla)^0.5)/A14stdlife))</f>
        <v>0</v>
      </c>
      <c r="AW249" s="155">
        <f>IF(A14stdlife="n/a","n/a",IF(AW$3&gt;(A14stdlife+$E249),(Input!$I$224*(1+rvanilla)^0.5)-SUM($I249:AV249),(Input!$I$224*(1+rvanilla)^0.5)/A14stdlife))</f>
        <v>0</v>
      </c>
      <c r="AX249" s="155">
        <f>IF(A14stdlife="n/a","n/a",IF(AX$3&gt;(A14stdlife+$E249),(Input!$I$224*(1+rvanilla)^0.5)-SUM($I249:AW249),(Input!$I$224*(1+rvanilla)^0.5)/A14stdlife))</f>
        <v>0</v>
      </c>
      <c r="AY249" s="155">
        <f>IF(A14stdlife="n/a","n/a",IF(AY$3&gt;(A14stdlife+$E249),(Input!$I$224*(1+rvanilla)^0.5)-SUM($I249:AX249),(Input!$I$224*(1+rvanilla)^0.5)/A14stdlife))</f>
        <v>0</v>
      </c>
      <c r="AZ249" s="155">
        <f>IF(A14stdlife="n/a","n/a",IF(AZ$3&gt;(A14stdlife+$E249),(Input!$I$224*(1+rvanilla)^0.5)-SUM($I249:AY249),(Input!$I$224*(1+rvanilla)^0.5)/A14stdlife))</f>
        <v>0</v>
      </c>
      <c r="BA249" s="155">
        <f>IF(A14stdlife="n/a","n/a",IF(BA$3&gt;(A14stdlife+$E249),(Input!$I$224*(1+rvanilla)^0.5)-SUM($I249:AZ249),(Input!$I$224*(1+rvanilla)^0.5)/A14stdlife))</f>
        <v>0</v>
      </c>
      <c r="BB249" s="155">
        <f>IF(A14stdlife="n/a","n/a",IF(BB$3&gt;(A14stdlife+$E249),(Input!$I$224*(1+rvanilla)^0.5)-SUM($I249:BA249),(Input!$I$224*(1+rvanilla)^0.5)/A14stdlife))</f>
        <v>0</v>
      </c>
      <c r="BC249" s="155">
        <f>IF(A14stdlife="n/a","n/a",IF(BC$3&gt;(A14stdlife+$E249),(Input!$I$224*(1+rvanilla)^0.5)-SUM($I249:BB249),(Input!$I$224*(1+rvanilla)^0.5)/A14stdlife))</f>
        <v>0</v>
      </c>
      <c r="BD249" s="155">
        <f>IF(A14stdlife="n/a","n/a",IF(BD$3&gt;(A14stdlife+$E249),(Input!$I$224*(1+rvanilla)^0.5)-SUM($I249:BC249),(Input!$I$224*(1+rvanilla)^0.5)/A14stdlife))</f>
        <v>0</v>
      </c>
      <c r="BE249" s="155">
        <f>IF(A14stdlife="n/a","n/a",IF(BE$3&gt;(A14stdlife+$E249),(Input!$I$224*(1+rvanilla)^0.5)-SUM($I249:BD249),(Input!$I$224*(1+rvanilla)^0.5)/A14stdlife))</f>
        <v>0</v>
      </c>
      <c r="BF249" s="155">
        <f>IF(A14stdlife="n/a","n/a",IF(BF$3&gt;(A14stdlife+$E249),(Input!$I$224*(1+rvanilla)^0.5)-SUM($I249:BE249),(Input!$I$224*(1+rvanilla)^0.5)/A14stdlife))</f>
        <v>0</v>
      </c>
      <c r="BG249" s="155">
        <f>IF(A14stdlife="n/a","n/a",IF(BG$3&gt;(A14stdlife+$E249),(Input!$I$224*(1+rvanilla)^0.5)-SUM($I249:BF249),(Input!$I$224*(1+rvanilla)^0.5)/A14stdlife))</f>
        <v>0</v>
      </c>
      <c r="BH249" s="155">
        <f>IF(A14stdlife="n/a","n/a",IF(BH$3&gt;(A14stdlife+$E249),(Input!$I$224*(1+rvanilla)^0.5)-SUM($I249:BG249),(Input!$I$224*(1+rvanilla)^0.5)/A14stdlife))</f>
        <v>0</v>
      </c>
      <c r="BI249" s="155">
        <f>IF(A14stdlife="n/a","n/a",IF(BI$3&gt;(A14stdlife+$E249),(Input!$I$224*(1+rvanilla)^0.5)-SUM($I249:BH249),(Input!$I$224*(1+rvanilla)^0.5)/A14stdlife))</f>
        <v>0</v>
      </c>
      <c r="BJ249" s="14"/>
      <c r="BK249" s="14"/>
      <c r="BL249" s="14"/>
      <c r="BM249" s="14"/>
      <c r="BN249" s="14"/>
      <c r="BO249" s="14"/>
      <c r="BP249" s="14"/>
      <c r="BQ249" s="14"/>
      <c r="BR249" s="14"/>
      <c r="BS249" s="14"/>
      <c r="BT249" s="14"/>
      <c r="BU249" s="14"/>
      <c r="BV249" s="14"/>
      <c r="BW249" s="14"/>
      <c r="BX249" s="14"/>
      <c r="BY249" s="14"/>
      <c r="BZ249" s="14"/>
      <c r="CA249" s="410"/>
      <c r="CB249" s="410"/>
      <c r="CC249" s="410"/>
      <c r="CD249" s="410"/>
      <c r="CE249" s="410"/>
      <c r="CF249" s="410"/>
      <c r="CG249" s="410"/>
      <c r="CH249" s="410"/>
      <c r="CI249" s="410"/>
      <c r="CJ249" s="410"/>
      <c r="CK249" s="410"/>
      <c r="CL249" s="410"/>
      <c r="CM249" s="410"/>
      <c r="CN249" s="410"/>
      <c r="CO249" s="410"/>
      <c r="CP249" s="410"/>
      <c r="CQ249" s="410"/>
      <c r="CR249" s="410"/>
      <c r="CS249" s="410"/>
      <c r="CT249" s="410"/>
      <c r="CU249" s="410"/>
      <c r="CV249" s="410"/>
      <c r="CW249" s="410"/>
      <c r="CX249" s="410"/>
      <c r="CY249" s="410"/>
      <c r="CZ249" s="410"/>
      <c r="DA249" s="410"/>
      <c r="DB249" s="410"/>
      <c r="DC249" s="410"/>
      <c r="DD249" s="410"/>
      <c r="DE249" s="410"/>
      <c r="DF249" s="410"/>
      <c r="DG249" s="410"/>
      <c r="DH249" s="410"/>
      <c r="DI249" s="410"/>
      <c r="DJ249" s="410"/>
      <c r="DK249" s="410"/>
      <c r="DL249" s="410"/>
      <c r="DM249" s="410"/>
      <c r="DN249" s="410"/>
      <c r="DO249" s="410"/>
      <c r="DP249" s="410"/>
      <c r="DQ249" s="410"/>
      <c r="DR249" s="410"/>
      <c r="DS249" s="410"/>
      <c r="DT249" s="410"/>
      <c r="DU249" s="410"/>
      <c r="DV249" s="410"/>
      <c r="DW249" s="410"/>
      <c r="DX249" s="410"/>
      <c r="DY249" s="410"/>
      <c r="DZ249" s="410"/>
      <c r="EA249" s="410"/>
      <c r="EB249" s="410"/>
      <c r="EC249" s="410"/>
      <c r="ED249" s="410"/>
      <c r="EE249" s="410"/>
      <c r="EF249" s="410"/>
      <c r="EG249" s="410"/>
      <c r="EH249" s="410"/>
      <c r="EI249" s="410"/>
      <c r="EJ249" s="410"/>
      <c r="EK249" s="410"/>
      <c r="EL249" s="410"/>
      <c r="EM249" s="410"/>
      <c r="EN249" s="410"/>
      <c r="EO249" s="410"/>
      <c r="EP249" s="410"/>
      <c r="EQ249" s="410"/>
      <c r="ER249" s="410"/>
      <c r="ES249" s="410"/>
      <c r="ET249" s="410"/>
      <c r="EU249" s="410"/>
      <c r="EV249" s="410"/>
      <c r="EW249" s="410"/>
      <c r="EX249" s="410"/>
      <c r="EY249" s="410"/>
      <c r="EZ249" s="410"/>
      <c r="FA249" s="410"/>
      <c r="FB249" s="410"/>
      <c r="FC249" s="410"/>
      <c r="FD249" s="410"/>
      <c r="FE249" s="410"/>
      <c r="FF249" s="410"/>
      <c r="FG249" s="410"/>
      <c r="FH249" s="410"/>
      <c r="FI249" s="410"/>
      <c r="FJ249" s="410"/>
      <c r="FK249" s="410"/>
      <c r="FL249" s="410"/>
      <c r="FM249" s="410"/>
      <c r="FN249" s="410"/>
      <c r="FO249" s="410"/>
      <c r="FP249" s="410"/>
      <c r="FQ249" s="410"/>
      <c r="FR249" s="410"/>
      <c r="FS249" s="410"/>
      <c r="FT249" s="410"/>
      <c r="FU249" s="410"/>
      <c r="FV249" s="410"/>
      <c r="FW249" s="410"/>
      <c r="FX249" s="410"/>
      <c r="FY249" s="410"/>
      <c r="FZ249" s="410"/>
      <c r="GA249" s="410"/>
      <c r="GB249" s="410"/>
      <c r="GC249" s="410"/>
      <c r="GD249" s="410"/>
      <c r="GE249" s="410"/>
      <c r="GF249" s="410"/>
      <c r="GG249" s="410"/>
      <c r="GH249" s="410"/>
      <c r="GI249" s="410"/>
      <c r="GJ249" s="410"/>
      <c r="GK249" s="410"/>
      <c r="GL249" s="410"/>
      <c r="GM249" s="410"/>
      <c r="GN249" s="410"/>
      <c r="GO249" s="410"/>
      <c r="GP249" s="410"/>
      <c r="GQ249" s="410"/>
      <c r="GR249" s="410"/>
      <c r="GS249" s="410"/>
      <c r="GT249" s="410"/>
      <c r="GU249" s="410"/>
      <c r="GV249" s="410"/>
      <c r="GW249" s="410"/>
      <c r="GX249" s="410"/>
      <c r="GY249" s="410"/>
      <c r="GZ249" s="410"/>
      <c r="HA249" s="410"/>
      <c r="HB249" s="410"/>
      <c r="HC249" s="410"/>
      <c r="HD249" s="410"/>
      <c r="HE249" s="410"/>
      <c r="HF249" s="410"/>
      <c r="HG249" s="410"/>
      <c r="HH249" s="410"/>
      <c r="HI249" s="410"/>
      <c r="HJ249" s="410"/>
      <c r="HK249" s="410"/>
      <c r="HL249" s="410"/>
      <c r="HM249" s="410"/>
      <c r="HN249" s="410"/>
      <c r="HO249" s="410"/>
      <c r="HP249" s="410"/>
      <c r="HQ249" s="410"/>
      <c r="HR249" s="410"/>
      <c r="HS249" s="410"/>
      <c r="HT249" s="410"/>
      <c r="HU249" s="410"/>
      <c r="HV249" s="410"/>
      <c r="HW249" s="410"/>
      <c r="HX249" s="410"/>
      <c r="HY249" s="410"/>
      <c r="HZ249" s="410"/>
      <c r="IA249" s="410"/>
      <c r="IB249" s="410"/>
      <c r="IC249" s="410"/>
      <c r="ID249" s="410"/>
      <c r="IE249" s="410"/>
      <c r="IF249" s="410"/>
      <c r="IG249" s="410"/>
      <c r="IH249" s="410"/>
      <c r="II249" s="410"/>
      <c r="IJ249" s="410"/>
      <c r="IK249" s="410"/>
      <c r="IL249" s="410"/>
      <c r="IM249" s="410"/>
      <c r="IN249" s="410"/>
      <c r="IO249" s="410"/>
      <c r="IP249" s="410"/>
      <c r="IQ249" s="410"/>
      <c r="IR249" s="410"/>
      <c r="IS249" s="410"/>
      <c r="IT249" s="410"/>
      <c r="IU249" s="410"/>
      <c r="IV249" s="410"/>
    </row>
    <row r="250" spans="1:256" s="2" customFormat="1" ht="12.75" hidden="1" customHeight="1" outlineLevel="2">
      <c r="A250" s="14"/>
      <c r="B250" s="14"/>
      <c r="C250" s="27"/>
      <c r="D250" s="413"/>
      <c r="E250" s="261">
        <v>4</v>
      </c>
      <c r="F250" s="372"/>
      <c r="G250" s="269"/>
      <c r="H250" s="271"/>
      <c r="I250" s="271"/>
      <c r="J250" s="270"/>
      <c r="K250" s="155">
        <f>IF(A14stdlife="n/a","n/a",IF(K$3&gt;(A14stdlife+$E250),(Input!$J$224*(1+rvanilla)^0.5)-SUM($J250:J250),(Input!$J$224*(1+rvanilla)^0.5)/A14stdlife))</f>
        <v>9.4525461353909439E-4</v>
      </c>
      <c r="L250" s="155">
        <f>IF(A14stdlife="n/a","n/a",IF(L$3&gt;(A14stdlife+$E250),(Input!$J$224*(1+rvanilla)^0.5)-SUM($J250:K250),(Input!$J$224*(1+rvanilla)^0.5)/A14stdlife))</f>
        <v>9.4525461353909439E-4</v>
      </c>
      <c r="M250" s="155">
        <f>IF(A14stdlife="n/a","n/a",IF(M$3&gt;(A14stdlife+$E250),(Input!$J$224*(1+rvanilla)^0.5)-SUM($J250:L250),(Input!$J$224*(1+rvanilla)^0.5)/A14stdlife))</f>
        <v>9.4525461353909439E-4</v>
      </c>
      <c r="N250" s="155">
        <f>IF(A14stdlife="n/a","n/a",IF(N$3&gt;(A14stdlife+$E250),(Input!$J$224*(1+rvanilla)^0.5)-SUM($J250:M250),(Input!$J$224*(1+rvanilla)^0.5)/A14stdlife))</f>
        <v>9.4525461353909439E-4</v>
      </c>
      <c r="O250" s="155">
        <f>IF(A14stdlife="n/a","n/a",IF(O$3&gt;(A14stdlife+$E250),(Input!$J$224*(1+rvanilla)^0.5)-SUM($J250:N250),(Input!$J$224*(1+rvanilla)^0.5)/A14stdlife))</f>
        <v>9.4525461353909439E-4</v>
      </c>
      <c r="P250" s="155">
        <f>IF(A14stdlife="n/a","n/a",IF(P$3&gt;(A14stdlife+$E250),(Input!$J$224*(1+rvanilla)^0.5)-SUM($J250:O250),(Input!$J$224*(1+rvanilla)^0.5)/A14stdlife))</f>
        <v>9.4525461353909439E-4</v>
      </c>
      <c r="Q250" s="155">
        <f>IF(A14stdlife="n/a","n/a",IF(Q$3&gt;(A14stdlife+$E250),(Input!$J$224*(1+rvanilla)^0.5)-SUM($J250:P250),(Input!$J$224*(1+rvanilla)^0.5)/A14stdlife))</f>
        <v>9.4525461353909439E-4</v>
      </c>
      <c r="R250" s="155">
        <f>IF(A14stdlife="n/a","n/a",IF(R$3&gt;(A14stdlife+$E250),(Input!$J$224*(1+rvanilla)^0.5)-SUM($J250:Q250),(Input!$J$224*(1+rvanilla)^0.5)/A14stdlife))</f>
        <v>8.6736173798840355E-19</v>
      </c>
      <c r="S250" s="155">
        <f>IF(A14stdlife="n/a","n/a",IF(S$3&gt;(A14stdlife+$E250),(Input!$J$224*(1+rvanilla)^0.5)-SUM($J250:R250),(Input!$J$224*(1+rvanilla)^0.5)/A14stdlife))</f>
        <v>0</v>
      </c>
      <c r="T250" s="155">
        <f>IF(A14stdlife="n/a","n/a",IF(T$3&gt;(A14stdlife+$E250),(Input!$J$224*(1+rvanilla)^0.5)-SUM($J250:S250),(Input!$J$224*(1+rvanilla)^0.5)/A14stdlife))</f>
        <v>0</v>
      </c>
      <c r="U250" s="155">
        <f>IF(A14stdlife="n/a","n/a",IF(U$3&gt;(A14stdlife+$E250),(Input!$J$224*(1+rvanilla)^0.5)-SUM($J250:T250),(Input!$J$224*(1+rvanilla)^0.5)/A14stdlife))</f>
        <v>0</v>
      </c>
      <c r="V250" s="155">
        <f>IF(A14stdlife="n/a","n/a",IF(V$3&gt;(A14stdlife+$E250),(Input!$J$224*(1+rvanilla)^0.5)-SUM($J250:U250),(Input!$J$224*(1+rvanilla)^0.5)/A14stdlife))</f>
        <v>0</v>
      </c>
      <c r="W250" s="155">
        <f>IF(A14stdlife="n/a","n/a",IF(W$3&gt;(A14stdlife+$E250),(Input!$J$224*(1+rvanilla)^0.5)-SUM($J250:V250),(Input!$J$224*(1+rvanilla)^0.5)/A14stdlife))</f>
        <v>0</v>
      </c>
      <c r="X250" s="155">
        <f>IF(A14stdlife="n/a","n/a",IF(X$3&gt;(A14stdlife+$E250),(Input!$J$224*(1+rvanilla)^0.5)-SUM($J250:W250),(Input!$J$224*(1+rvanilla)^0.5)/A14stdlife))</f>
        <v>0</v>
      </c>
      <c r="Y250" s="155">
        <f>IF(A14stdlife="n/a","n/a",IF(Y$3&gt;(A14stdlife+$E250),(Input!$J$224*(1+rvanilla)^0.5)-SUM($J250:X250),(Input!$J$224*(1+rvanilla)^0.5)/A14stdlife))</f>
        <v>0</v>
      </c>
      <c r="Z250" s="155">
        <f>IF(A14stdlife="n/a","n/a",IF(Z$3&gt;(A14stdlife+$E250),(Input!$J$224*(1+rvanilla)^0.5)-SUM($J250:Y250),(Input!$J$224*(1+rvanilla)^0.5)/A14stdlife))</f>
        <v>0</v>
      </c>
      <c r="AA250" s="155">
        <f>IF(A14stdlife="n/a","n/a",IF(AA$3&gt;(A14stdlife+$E250),(Input!$J$224*(1+rvanilla)^0.5)-SUM($J250:Z250),(Input!$J$224*(1+rvanilla)^0.5)/A14stdlife))</f>
        <v>0</v>
      </c>
      <c r="AB250" s="155">
        <f>IF(A14stdlife="n/a","n/a",IF(AB$3&gt;(A14stdlife+$E250),(Input!$J$224*(1+rvanilla)^0.5)-SUM($J250:AA250),(Input!$J$224*(1+rvanilla)^0.5)/A14stdlife))</f>
        <v>0</v>
      </c>
      <c r="AC250" s="155">
        <f>IF(A14stdlife="n/a","n/a",IF(AC$3&gt;(A14stdlife+$E250),(Input!$J$224*(1+rvanilla)^0.5)-SUM($J250:AB250),(Input!$J$224*(1+rvanilla)^0.5)/A14stdlife))</f>
        <v>0</v>
      </c>
      <c r="AD250" s="155">
        <f>IF(A14stdlife="n/a","n/a",IF(AD$3&gt;(A14stdlife+$E250),(Input!$J$224*(1+rvanilla)^0.5)-SUM($J250:AC250),(Input!$J$224*(1+rvanilla)^0.5)/A14stdlife))</f>
        <v>0</v>
      </c>
      <c r="AE250" s="155">
        <f>IF(A14stdlife="n/a","n/a",IF(AE$3&gt;(A14stdlife+$E250),(Input!$J$224*(1+rvanilla)^0.5)-SUM($J250:AD250),(Input!$J$224*(1+rvanilla)^0.5)/A14stdlife))</f>
        <v>0</v>
      </c>
      <c r="AF250" s="155">
        <f>IF(A14stdlife="n/a","n/a",IF(AF$3&gt;(A14stdlife+$E250),(Input!$J$224*(1+rvanilla)^0.5)-SUM($J250:AE250),(Input!$J$224*(1+rvanilla)^0.5)/A14stdlife))</f>
        <v>0</v>
      </c>
      <c r="AG250" s="155">
        <f>IF(A14stdlife="n/a","n/a",IF(AG$3&gt;(A14stdlife+$E250),(Input!$J$224*(1+rvanilla)^0.5)-SUM($J250:AF250),(Input!$J$224*(1+rvanilla)^0.5)/A14stdlife))</f>
        <v>0</v>
      </c>
      <c r="AH250" s="155">
        <f>IF(A14stdlife="n/a","n/a",IF(AH$3&gt;(A14stdlife+$E250),(Input!$J$224*(1+rvanilla)^0.5)-SUM($J250:AG250),(Input!$J$224*(1+rvanilla)^0.5)/A14stdlife))</f>
        <v>0</v>
      </c>
      <c r="AI250" s="155">
        <f>IF(A14stdlife="n/a","n/a",IF(AI$3&gt;(A14stdlife+$E250),(Input!$J$224*(1+rvanilla)^0.5)-SUM($J250:AH250),(Input!$J$224*(1+rvanilla)^0.5)/A14stdlife))</f>
        <v>0</v>
      </c>
      <c r="AJ250" s="155">
        <f>IF(A14stdlife="n/a","n/a",IF(AJ$3&gt;(A14stdlife+$E250),(Input!$J$224*(1+rvanilla)^0.5)-SUM($J250:AI250),(Input!$J$224*(1+rvanilla)^0.5)/A14stdlife))</f>
        <v>0</v>
      </c>
      <c r="AK250" s="155">
        <f>IF(A14stdlife="n/a","n/a",IF(AK$3&gt;(A14stdlife+$E250),(Input!$J$224*(1+rvanilla)^0.5)-SUM($J250:AJ250),(Input!$J$224*(1+rvanilla)^0.5)/A14stdlife))</f>
        <v>0</v>
      </c>
      <c r="AL250" s="155">
        <f>IF(A14stdlife="n/a","n/a",IF(AL$3&gt;(A14stdlife+$E250),(Input!$J$224*(1+rvanilla)^0.5)-SUM($J250:AK250),(Input!$J$224*(1+rvanilla)^0.5)/A14stdlife))</f>
        <v>0</v>
      </c>
      <c r="AM250" s="155">
        <f>IF(A14stdlife="n/a","n/a",IF(AM$3&gt;(A14stdlife+$E250),(Input!$J$224*(1+rvanilla)^0.5)-SUM($J250:AL250),(Input!$J$224*(1+rvanilla)^0.5)/A14stdlife))</f>
        <v>0</v>
      </c>
      <c r="AN250" s="155">
        <f>IF(A14stdlife="n/a","n/a",IF(AN$3&gt;(A14stdlife+$E250),(Input!$J$224*(1+rvanilla)^0.5)-SUM($J250:AM250),(Input!$J$224*(1+rvanilla)^0.5)/A14stdlife))</f>
        <v>0</v>
      </c>
      <c r="AO250" s="155">
        <f>IF(A14stdlife="n/a","n/a",IF(AO$3&gt;(A14stdlife+$E250),(Input!$J$224*(1+rvanilla)^0.5)-SUM($J250:AN250),(Input!$J$224*(1+rvanilla)^0.5)/A14stdlife))</f>
        <v>0</v>
      </c>
      <c r="AP250" s="155">
        <f>IF(A14stdlife="n/a","n/a",IF(AP$3&gt;(A14stdlife+$E250),(Input!$J$224*(1+rvanilla)^0.5)-SUM($J250:AO250),(Input!$J$224*(1+rvanilla)^0.5)/A14stdlife))</f>
        <v>0</v>
      </c>
      <c r="AQ250" s="155">
        <f>IF(A14stdlife="n/a","n/a",IF(AQ$3&gt;(A14stdlife+$E250),(Input!$J$224*(1+rvanilla)^0.5)-SUM($J250:AP250),(Input!$J$224*(1+rvanilla)^0.5)/A14stdlife))</f>
        <v>0</v>
      </c>
      <c r="AR250" s="155">
        <f>IF(A14stdlife="n/a","n/a",IF(AR$3&gt;(A14stdlife+$E250),(Input!$J$224*(1+rvanilla)^0.5)-SUM($J250:AQ250),(Input!$J$224*(1+rvanilla)^0.5)/A14stdlife))</f>
        <v>0</v>
      </c>
      <c r="AS250" s="155">
        <f>IF(A14stdlife="n/a","n/a",IF(AS$3&gt;(A14stdlife+$E250),(Input!$J$224*(1+rvanilla)^0.5)-SUM($J250:AR250),(Input!$J$224*(1+rvanilla)^0.5)/A14stdlife))</f>
        <v>0</v>
      </c>
      <c r="AT250" s="155">
        <f>IF(A14stdlife="n/a","n/a",IF(AT$3&gt;(A14stdlife+$E250),(Input!$J$224*(1+rvanilla)^0.5)-SUM($J250:AS250),(Input!$J$224*(1+rvanilla)^0.5)/A14stdlife))</f>
        <v>0</v>
      </c>
      <c r="AU250" s="155">
        <f>IF(A14stdlife="n/a","n/a",IF(AU$3&gt;(A14stdlife+$E250),(Input!$J$224*(1+rvanilla)^0.5)-SUM($J250:AT250),(Input!$J$224*(1+rvanilla)^0.5)/A14stdlife))</f>
        <v>0</v>
      </c>
      <c r="AV250" s="155">
        <f>IF(A14stdlife="n/a","n/a",IF(AV$3&gt;(A14stdlife+$E250),(Input!$J$224*(1+rvanilla)^0.5)-SUM($J250:AU250),(Input!$J$224*(1+rvanilla)^0.5)/A14stdlife))</f>
        <v>0</v>
      </c>
      <c r="AW250" s="155">
        <f>IF(A14stdlife="n/a","n/a",IF(AW$3&gt;(A14stdlife+$E250),(Input!$J$224*(1+rvanilla)^0.5)-SUM($J250:AV250),(Input!$J$224*(1+rvanilla)^0.5)/A14stdlife))</f>
        <v>0</v>
      </c>
      <c r="AX250" s="155">
        <f>IF(A14stdlife="n/a","n/a",IF(AX$3&gt;(A14stdlife+$E250),(Input!$J$224*(1+rvanilla)^0.5)-SUM($J250:AW250),(Input!$J$224*(1+rvanilla)^0.5)/A14stdlife))</f>
        <v>0</v>
      </c>
      <c r="AY250" s="155">
        <f>IF(A14stdlife="n/a","n/a",IF(AY$3&gt;(A14stdlife+$E250),(Input!$J$224*(1+rvanilla)^0.5)-SUM($J250:AX250),(Input!$J$224*(1+rvanilla)^0.5)/A14stdlife))</f>
        <v>0</v>
      </c>
      <c r="AZ250" s="155">
        <f>IF(A14stdlife="n/a","n/a",IF(AZ$3&gt;(A14stdlife+$E250),(Input!$J$224*(1+rvanilla)^0.5)-SUM($J250:AY250),(Input!$J$224*(1+rvanilla)^0.5)/A14stdlife))</f>
        <v>0</v>
      </c>
      <c r="BA250" s="155">
        <f>IF(A14stdlife="n/a","n/a",IF(BA$3&gt;(A14stdlife+$E250),(Input!$J$224*(1+rvanilla)^0.5)-SUM($J250:AZ250),(Input!$J$224*(1+rvanilla)^0.5)/A14stdlife))</f>
        <v>0</v>
      </c>
      <c r="BB250" s="155">
        <f>IF(A14stdlife="n/a","n/a",IF(BB$3&gt;(A14stdlife+$E250),(Input!$J$224*(1+rvanilla)^0.5)-SUM($J250:BA250),(Input!$J$224*(1+rvanilla)^0.5)/A14stdlife))</f>
        <v>0</v>
      </c>
      <c r="BC250" s="155">
        <f>IF(A14stdlife="n/a","n/a",IF(BC$3&gt;(A14stdlife+$E250),(Input!$J$224*(1+rvanilla)^0.5)-SUM($J250:BB250),(Input!$J$224*(1+rvanilla)^0.5)/A14stdlife))</f>
        <v>0</v>
      </c>
      <c r="BD250" s="155">
        <f>IF(A14stdlife="n/a","n/a",IF(BD$3&gt;(A14stdlife+$E250),(Input!$J$224*(1+rvanilla)^0.5)-SUM($J250:BC250),(Input!$J$224*(1+rvanilla)^0.5)/A14stdlife))</f>
        <v>0</v>
      </c>
      <c r="BE250" s="155">
        <f>IF(A14stdlife="n/a","n/a",IF(BE$3&gt;(A14stdlife+$E250),(Input!$J$224*(1+rvanilla)^0.5)-SUM($J250:BD250),(Input!$J$224*(1+rvanilla)^0.5)/A14stdlife))</f>
        <v>0</v>
      </c>
      <c r="BF250" s="155">
        <f>IF(A14stdlife="n/a","n/a",IF(BF$3&gt;(A14stdlife+$E250),(Input!$J$224*(1+rvanilla)^0.5)-SUM($J250:BE250),(Input!$J$224*(1+rvanilla)^0.5)/A14stdlife))</f>
        <v>0</v>
      </c>
      <c r="BG250" s="155">
        <f>IF(A14stdlife="n/a","n/a",IF(BG$3&gt;(A14stdlife+$E250),(Input!$J$224*(1+rvanilla)^0.5)-SUM($J250:BF250),(Input!$J$224*(1+rvanilla)^0.5)/A14stdlife))</f>
        <v>0</v>
      </c>
      <c r="BH250" s="155">
        <f>IF(A14stdlife="n/a","n/a",IF(BH$3&gt;(A14stdlife+$E250),(Input!$J$224*(1+rvanilla)^0.5)-SUM($J250:BG250),(Input!$J$224*(1+rvanilla)^0.5)/A14stdlife))</f>
        <v>0</v>
      </c>
      <c r="BI250" s="155">
        <f>IF(A14stdlife="n/a","n/a",IF(BI$3&gt;(A14stdlife+$E250),(Input!$J$224*(1+rvanilla)^0.5)-SUM($J250:BH250),(Input!$J$224*(1+rvanilla)^0.5)/A14stdlife))</f>
        <v>0</v>
      </c>
      <c r="BJ250" s="14"/>
      <c r="BK250" s="14"/>
      <c r="BL250" s="14"/>
      <c r="BM250" s="14"/>
      <c r="BN250" s="14"/>
      <c r="BO250" s="14"/>
      <c r="BP250" s="14"/>
      <c r="BQ250" s="14"/>
      <c r="BR250" s="14"/>
      <c r="BS250" s="14"/>
      <c r="BT250" s="14"/>
      <c r="BU250" s="14"/>
      <c r="BV250" s="14"/>
      <c r="BW250" s="14"/>
      <c r="BX250" s="14"/>
      <c r="BY250" s="14"/>
      <c r="BZ250" s="14"/>
      <c r="CA250" s="410"/>
      <c r="CB250" s="410"/>
      <c r="CC250" s="410"/>
      <c r="CD250" s="410"/>
      <c r="CE250" s="410"/>
      <c r="CF250" s="410"/>
      <c r="CG250" s="410"/>
      <c r="CH250" s="410"/>
      <c r="CI250" s="410"/>
      <c r="CJ250" s="410"/>
      <c r="CK250" s="410"/>
      <c r="CL250" s="410"/>
      <c r="CM250" s="410"/>
      <c r="CN250" s="410"/>
      <c r="CO250" s="410"/>
      <c r="CP250" s="410"/>
      <c r="CQ250" s="410"/>
      <c r="CR250" s="410"/>
      <c r="CS250" s="410"/>
      <c r="CT250" s="410"/>
      <c r="CU250" s="410"/>
      <c r="CV250" s="410"/>
      <c r="CW250" s="410"/>
      <c r="CX250" s="410"/>
      <c r="CY250" s="410"/>
      <c r="CZ250" s="410"/>
      <c r="DA250" s="410"/>
      <c r="DB250" s="410"/>
      <c r="DC250" s="410"/>
      <c r="DD250" s="410"/>
      <c r="DE250" s="410"/>
      <c r="DF250" s="410"/>
      <c r="DG250" s="410"/>
      <c r="DH250" s="410"/>
      <c r="DI250" s="410"/>
      <c r="DJ250" s="410"/>
      <c r="DK250" s="410"/>
      <c r="DL250" s="410"/>
      <c r="DM250" s="410"/>
      <c r="DN250" s="410"/>
      <c r="DO250" s="410"/>
      <c r="DP250" s="410"/>
      <c r="DQ250" s="410"/>
      <c r="DR250" s="410"/>
      <c r="DS250" s="410"/>
      <c r="DT250" s="410"/>
      <c r="DU250" s="410"/>
      <c r="DV250" s="410"/>
      <c r="DW250" s="410"/>
      <c r="DX250" s="410"/>
      <c r="DY250" s="410"/>
      <c r="DZ250" s="410"/>
      <c r="EA250" s="410"/>
      <c r="EB250" s="410"/>
      <c r="EC250" s="410"/>
      <c r="ED250" s="410"/>
      <c r="EE250" s="410"/>
      <c r="EF250" s="410"/>
      <c r="EG250" s="410"/>
      <c r="EH250" s="410"/>
      <c r="EI250" s="410"/>
      <c r="EJ250" s="410"/>
      <c r="EK250" s="410"/>
      <c r="EL250" s="410"/>
      <c r="EM250" s="410"/>
      <c r="EN250" s="410"/>
      <c r="EO250" s="410"/>
      <c r="EP250" s="410"/>
      <c r="EQ250" s="410"/>
      <c r="ER250" s="410"/>
      <c r="ES250" s="410"/>
      <c r="ET250" s="410"/>
      <c r="EU250" s="410"/>
      <c r="EV250" s="410"/>
      <c r="EW250" s="410"/>
      <c r="EX250" s="410"/>
      <c r="EY250" s="410"/>
      <c r="EZ250" s="410"/>
      <c r="FA250" s="410"/>
      <c r="FB250" s="410"/>
      <c r="FC250" s="410"/>
      <c r="FD250" s="410"/>
      <c r="FE250" s="410"/>
      <c r="FF250" s="410"/>
      <c r="FG250" s="410"/>
      <c r="FH250" s="410"/>
      <c r="FI250" s="410"/>
      <c r="FJ250" s="410"/>
      <c r="FK250" s="410"/>
      <c r="FL250" s="410"/>
      <c r="FM250" s="410"/>
      <c r="FN250" s="410"/>
      <c r="FO250" s="410"/>
      <c r="FP250" s="410"/>
      <c r="FQ250" s="410"/>
      <c r="FR250" s="410"/>
      <c r="FS250" s="410"/>
      <c r="FT250" s="410"/>
      <c r="FU250" s="410"/>
      <c r="FV250" s="410"/>
      <c r="FW250" s="410"/>
      <c r="FX250" s="410"/>
      <c r="FY250" s="410"/>
      <c r="FZ250" s="410"/>
      <c r="GA250" s="410"/>
      <c r="GB250" s="410"/>
      <c r="GC250" s="410"/>
      <c r="GD250" s="410"/>
      <c r="GE250" s="410"/>
      <c r="GF250" s="410"/>
      <c r="GG250" s="410"/>
      <c r="GH250" s="410"/>
      <c r="GI250" s="410"/>
      <c r="GJ250" s="410"/>
      <c r="GK250" s="410"/>
      <c r="GL250" s="410"/>
      <c r="GM250" s="410"/>
      <c r="GN250" s="410"/>
      <c r="GO250" s="410"/>
      <c r="GP250" s="410"/>
      <c r="GQ250" s="410"/>
      <c r="GR250" s="410"/>
      <c r="GS250" s="410"/>
      <c r="GT250" s="410"/>
      <c r="GU250" s="410"/>
      <c r="GV250" s="410"/>
      <c r="GW250" s="410"/>
      <c r="GX250" s="410"/>
      <c r="GY250" s="410"/>
      <c r="GZ250" s="410"/>
      <c r="HA250" s="410"/>
      <c r="HB250" s="410"/>
      <c r="HC250" s="410"/>
      <c r="HD250" s="410"/>
      <c r="HE250" s="410"/>
      <c r="HF250" s="410"/>
      <c r="HG250" s="410"/>
      <c r="HH250" s="410"/>
      <c r="HI250" s="410"/>
      <c r="HJ250" s="410"/>
      <c r="HK250" s="410"/>
      <c r="HL250" s="410"/>
      <c r="HM250" s="410"/>
      <c r="HN250" s="410"/>
      <c r="HO250" s="410"/>
      <c r="HP250" s="410"/>
      <c r="HQ250" s="410"/>
      <c r="HR250" s="410"/>
      <c r="HS250" s="410"/>
      <c r="HT250" s="410"/>
      <c r="HU250" s="410"/>
      <c r="HV250" s="410"/>
      <c r="HW250" s="410"/>
      <c r="HX250" s="410"/>
      <c r="HY250" s="410"/>
      <c r="HZ250" s="410"/>
      <c r="IA250" s="410"/>
      <c r="IB250" s="410"/>
      <c r="IC250" s="410"/>
      <c r="ID250" s="410"/>
      <c r="IE250" s="410"/>
      <c r="IF250" s="410"/>
      <c r="IG250" s="410"/>
      <c r="IH250" s="410"/>
      <c r="II250" s="410"/>
      <c r="IJ250" s="410"/>
      <c r="IK250" s="410"/>
      <c r="IL250" s="410"/>
      <c r="IM250" s="410"/>
      <c r="IN250" s="410"/>
      <c r="IO250" s="410"/>
      <c r="IP250" s="410"/>
      <c r="IQ250" s="410"/>
      <c r="IR250" s="410"/>
      <c r="IS250" s="410"/>
      <c r="IT250" s="410"/>
      <c r="IU250" s="410"/>
      <c r="IV250" s="410"/>
    </row>
    <row r="251" spans="1:256" s="2" customFormat="1" ht="12.75" hidden="1" customHeight="1" outlineLevel="2">
      <c r="A251" s="14"/>
      <c r="B251" s="14"/>
      <c r="C251" s="27"/>
      <c r="D251" s="413"/>
      <c r="E251" s="261">
        <v>5</v>
      </c>
      <c r="F251" s="372"/>
      <c r="G251" s="269"/>
      <c r="H251" s="271"/>
      <c r="I251" s="271"/>
      <c r="J251" s="271"/>
      <c r="K251" s="270"/>
      <c r="L251" s="155">
        <f>IF(A14stdlife="n/a","n/a",IF(L$3&gt;(A14stdlife+$E251),(Input!$K$224*(1+rvanilla)^0.5)-SUM($K251:K251),(Input!$K$224*(1+rvanilla)^0.5)/A14stdlife))</f>
        <v>9.5980308198223791E-4</v>
      </c>
      <c r="M251" s="155">
        <f>IF(A14stdlife="n/a","n/a",IF(M$3&gt;(A14stdlife+$E251),(Input!$K$224*(1+rvanilla)^0.5)-SUM($K251:L251),(Input!$K$224*(1+rvanilla)^0.5)/A14stdlife))</f>
        <v>9.5980308198223791E-4</v>
      </c>
      <c r="N251" s="155">
        <f>IF(A14stdlife="n/a","n/a",IF(N$3&gt;(A14stdlife+$E251),(Input!$K$224*(1+rvanilla)^0.5)-SUM($K251:M251),(Input!$K$224*(1+rvanilla)^0.5)/A14stdlife))</f>
        <v>9.5980308198223791E-4</v>
      </c>
      <c r="O251" s="155">
        <f>IF(A14stdlife="n/a","n/a",IF(O$3&gt;(A14stdlife+$E251),(Input!$K$224*(1+rvanilla)^0.5)-SUM($K251:N251),(Input!$K$224*(1+rvanilla)^0.5)/A14stdlife))</f>
        <v>9.5980308198223791E-4</v>
      </c>
      <c r="P251" s="155">
        <f>IF(A14stdlife="n/a","n/a",IF(P$3&gt;(A14stdlife+$E251),(Input!$K$224*(1+rvanilla)^0.5)-SUM($K251:O251),(Input!$K$224*(1+rvanilla)^0.5)/A14stdlife))</f>
        <v>9.5980308198223791E-4</v>
      </c>
      <c r="Q251" s="155">
        <f>IF(A14stdlife="n/a","n/a",IF(Q$3&gt;(A14stdlife+$E251),(Input!$K$224*(1+rvanilla)^0.5)-SUM($K251:P251),(Input!$K$224*(1+rvanilla)^0.5)/A14stdlife))</f>
        <v>9.5980308198223791E-4</v>
      </c>
      <c r="R251" s="155">
        <f>IF(A14stdlife="n/a","n/a",IF(R$3&gt;(A14stdlife+$E251),(Input!$K$224*(1+rvanilla)^0.5)-SUM($K251:Q251),(Input!$K$224*(1+rvanilla)^0.5)/A14stdlife))</f>
        <v>9.5980308198223791E-4</v>
      </c>
      <c r="S251" s="155">
        <f>IF(A14stdlife="n/a","n/a",IF(S$3&gt;(A14stdlife+$E251),(Input!$K$224*(1+rvanilla)^0.5)-SUM($K251:R251),(Input!$K$224*(1+rvanilla)^0.5)/A14stdlife))</f>
        <v>-8.6736173798840355E-19</v>
      </c>
      <c r="T251" s="155">
        <f>IF(A14stdlife="n/a","n/a",IF(T$3&gt;(A14stdlife+$E251),(Input!$K$224*(1+rvanilla)^0.5)-SUM($K251:S251),(Input!$K$224*(1+rvanilla)^0.5)/A14stdlife))</f>
        <v>0</v>
      </c>
      <c r="U251" s="155">
        <f>IF(A14stdlife="n/a","n/a",IF(U$3&gt;(A14stdlife+$E251),(Input!$K$224*(1+rvanilla)^0.5)-SUM($K251:T251),(Input!$K$224*(1+rvanilla)^0.5)/A14stdlife))</f>
        <v>0</v>
      </c>
      <c r="V251" s="155">
        <f>IF(A14stdlife="n/a","n/a",IF(V$3&gt;(A14stdlife+$E251),(Input!$K$224*(1+rvanilla)^0.5)-SUM($K251:U251),(Input!$K$224*(1+rvanilla)^0.5)/A14stdlife))</f>
        <v>0</v>
      </c>
      <c r="W251" s="155">
        <f>IF(A14stdlife="n/a","n/a",IF(W$3&gt;(A14stdlife+$E251),(Input!$K$224*(1+rvanilla)^0.5)-SUM($K251:V251),(Input!$K$224*(1+rvanilla)^0.5)/A14stdlife))</f>
        <v>0</v>
      </c>
      <c r="X251" s="155">
        <f>IF(A14stdlife="n/a","n/a",IF(X$3&gt;(A14stdlife+$E251),(Input!$K$224*(1+rvanilla)^0.5)-SUM($K251:W251),(Input!$K$224*(1+rvanilla)^0.5)/A14stdlife))</f>
        <v>0</v>
      </c>
      <c r="Y251" s="155">
        <f>IF(A14stdlife="n/a","n/a",IF(Y$3&gt;(A14stdlife+$E251),(Input!$K$224*(1+rvanilla)^0.5)-SUM($K251:X251),(Input!$K$224*(1+rvanilla)^0.5)/A14stdlife))</f>
        <v>0</v>
      </c>
      <c r="Z251" s="155">
        <f>IF(A14stdlife="n/a","n/a",IF(Z$3&gt;(A14stdlife+$E251),(Input!$K$224*(1+rvanilla)^0.5)-SUM($K251:Y251),(Input!$K$224*(1+rvanilla)^0.5)/A14stdlife))</f>
        <v>0</v>
      </c>
      <c r="AA251" s="155">
        <f>IF(A14stdlife="n/a","n/a",IF(AA$3&gt;(A14stdlife+$E251),(Input!$K$224*(1+rvanilla)^0.5)-SUM($K251:Z251),(Input!$K$224*(1+rvanilla)^0.5)/A14stdlife))</f>
        <v>0</v>
      </c>
      <c r="AB251" s="155">
        <f>IF(A14stdlife="n/a","n/a",IF(AB$3&gt;(A14stdlife+$E251),(Input!$K$224*(1+rvanilla)^0.5)-SUM($K251:AA251),(Input!$K$224*(1+rvanilla)^0.5)/A14stdlife))</f>
        <v>0</v>
      </c>
      <c r="AC251" s="155">
        <f>IF(A14stdlife="n/a","n/a",IF(AC$3&gt;(A14stdlife+$E251),(Input!$K$224*(1+rvanilla)^0.5)-SUM($K251:AB251),(Input!$K$224*(1+rvanilla)^0.5)/A14stdlife))</f>
        <v>0</v>
      </c>
      <c r="AD251" s="155">
        <f>IF(A14stdlife="n/a","n/a",IF(AD$3&gt;(A14stdlife+$E251),(Input!$K$224*(1+rvanilla)^0.5)-SUM($K251:AC251),(Input!$K$224*(1+rvanilla)^0.5)/A14stdlife))</f>
        <v>0</v>
      </c>
      <c r="AE251" s="155">
        <f>IF(A14stdlife="n/a","n/a",IF(AE$3&gt;(A14stdlife+$E251),(Input!$K$224*(1+rvanilla)^0.5)-SUM($K251:AD251),(Input!$K$224*(1+rvanilla)^0.5)/A14stdlife))</f>
        <v>0</v>
      </c>
      <c r="AF251" s="155">
        <f>IF(A14stdlife="n/a","n/a",IF(AF$3&gt;(A14stdlife+$E251),(Input!$K$224*(1+rvanilla)^0.5)-SUM($K251:AE251),(Input!$K$224*(1+rvanilla)^0.5)/A14stdlife))</f>
        <v>0</v>
      </c>
      <c r="AG251" s="155">
        <f>IF(A14stdlife="n/a","n/a",IF(AG$3&gt;(A14stdlife+$E251),(Input!$K$224*(1+rvanilla)^0.5)-SUM($K251:AF251),(Input!$K$224*(1+rvanilla)^0.5)/A14stdlife))</f>
        <v>0</v>
      </c>
      <c r="AH251" s="155">
        <f>IF(A14stdlife="n/a","n/a",IF(AH$3&gt;(A14stdlife+$E251),(Input!$K$224*(1+rvanilla)^0.5)-SUM($K251:AG251),(Input!$K$224*(1+rvanilla)^0.5)/A14stdlife))</f>
        <v>0</v>
      </c>
      <c r="AI251" s="155">
        <f>IF(A14stdlife="n/a","n/a",IF(AI$3&gt;(A14stdlife+$E251),(Input!$K$224*(1+rvanilla)^0.5)-SUM($K251:AH251),(Input!$K$224*(1+rvanilla)^0.5)/A14stdlife))</f>
        <v>0</v>
      </c>
      <c r="AJ251" s="155">
        <f>IF(A14stdlife="n/a","n/a",IF(AJ$3&gt;(A14stdlife+$E251),(Input!$K$224*(1+rvanilla)^0.5)-SUM($K251:AI251),(Input!$K$224*(1+rvanilla)^0.5)/A14stdlife))</f>
        <v>0</v>
      </c>
      <c r="AK251" s="155">
        <f>IF(A14stdlife="n/a","n/a",IF(AK$3&gt;(A14stdlife+$E251),(Input!$K$224*(1+rvanilla)^0.5)-SUM($K251:AJ251),(Input!$K$224*(1+rvanilla)^0.5)/A14stdlife))</f>
        <v>0</v>
      </c>
      <c r="AL251" s="155">
        <f>IF(A14stdlife="n/a","n/a",IF(AL$3&gt;(A14stdlife+$E251),(Input!$K$224*(1+rvanilla)^0.5)-SUM($K251:AK251),(Input!$K$224*(1+rvanilla)^0.5)/A14stdlife))</f>
        <v>0</v>
      </c>
      <c r="AM251" s="155">
        <f>IF(A14stdlife="n/a","n/a",IF(AM$3&gt;(A14stdlife+$E251),(Input!$K$224*(1+rvanilla)^0.5)-SUM($K251:AL251),(Input!$K$224*(1+rvanilla)^0.5)/A14stdlife))</f>
        <v>0</v>
      </c>
      <c r="AN251" s="155">
        <f>IF(A14stdlife="n/a","n/a",IF(AN$3&gt;(A14stdlife+$E251),(Input!$K$224*(1+rvanilla)^0.5)-SUM($K251:AM251),(Input!$K$224*(1+rvanilla)^0.5)/A14stdlife))</f>
        <v>0</v>
      </c>
      <c r="AO251" s="155">
        <f>IF(A14stdlife="n/a","n/a",IF(AO$3&gt;(A14stdlife+$E251),(Input!$K$224*(1+rvanilla)^0.5)-SUM($K251:AN251),(Input!$K$224*(1+rvanilla)^0.5)/A14stdlife))</f>
        <v>0</v>
      </c>
      <c r="AP251" s="155">
        <f>IF(A14stdlife="n/a","n/a",IF(AP$3&gt;(A14stdlife+$E251),(Input!$K$224*(1+rvanilla)^0.5)-SUM($K251:AO251),(Input!$K$224*(1+rvanilla)^0.5)/A14stdlife))</f>
        <v>0</v>
      </c>
      <c r="AQ251" s="155">
        <f>IF(A14stdlife="n/a","n/a",IF(AQ$3&gt;(A14stdlife+$E251),(Input!$K$224*(1+rvanilla)^0.5)-SUM($K251:AP251),(Input!$K$224*(1+rvanilla)^0.5)/A14stdlife))</f>
        <v>0</v>
      </c>
      <c r="AR251" s="155">
        <f>IF(A14stdlife="n/a","n/a",IF(AR$3&gt;(A14stdlife+$E251),(Input!$K$224*(1+rvanilla)^0.5)-SUM($K251:AQ251),(Input!$K$224*(1+rvanilla)^0.5)/A14stdlife))</f>
        <v>0</v>
      </c>
      <c r="AS251" s="155">
        <f>IF(A14stdlife="n/a","n/a",IF(AS$3&gt;(A14stdlife+$E251),(Input!$K$224*(1+rvanilla)^0.5)-SUM($K251:AR251),(Input!$K$224*(1+rvanilla)^0.5)/A14stdlife))</f>
        <v>0</v>
      </c>
      <c r="AT251" s="155">
        <f>IF(A14stdlife="n/a","n/a",IF(AT$3&gt;(A14stdlife+$E251),(Input!$K$224*(1+rvanilla)^0.5)-SUM($K251:AS251),(Input!$K$224*(1+rvanilla)^0.5)/A14stdlife))</f>
        <v>0</v>
      </c>
      <c r="AU251" s="155">
        <f>IF(A14stdlife="n/a","n/a",IF(AU$3&gt;(A14stdlife+$E251),(Input!$K$224*(1+rvanilla)^0.5)-SUM($K251:AT251),(Input!$K$224*(1+rvanilla)^0.5)/A14stdlife))</f>
        <v>0</v>
      </c>
      <c r="AV251" s="155">
        <f>IF(A14stdlife="n/a","n/a",IF(AV$3&gt;(A14stdlife+$E251),(Input!$K$224*(1+rvanilla)^0.5)-SUM($K251:AU251),(Input!$K$224*(1+rvanilla)^0.5)/A14stdlife))</f>
        <v>0</v>
      </c>
      <c r="AW251" s="155">
        <f>IF(A14stdlife="n/a","n/a",IF(AW$3&gt;(A14stdlife+$E251),(Input!$K$224*(1+rvanilla)^0.5)-SUM($K251:AV251),(Input!$K$224*(1+rvanilla)^0.5)/A14stdlife))</f>
        <v>0</v>
      </c>
      <c r="AX251" s="155">
        <f>IF(A14stdlife="n/a","n/a",IF(AX$3&gt;(A14stdlife+$E251),(Input!$K$224*(1+rvanilla)^0.5)-SUM($K251:AW251),(Input!$K$224*(1+rvanilla)^0.5)/A14stdlife))</f>
        <v>0</v>
      </c>
      <c r="AY251" s="155">
        <f>IF(A14stdlife="n/a","n/a",IF(AY$3&gt;(A14stdlife+$E251),(Input!$K$224*(1+rvanilla)^0.5)-SUM($K251:AX251),(Input!$K$224*(1+rvanilla)^0.5)/A14stdlife))</f>
        <v>0</v>
      </c>
      <c r="AZ251" s="155">
        <f>IF(A14stdlife="n/a","n/a",IF(AZ$3&gt;(A14stdlife+$E251),(Input!$K$224*(1+rvanilla)^0.5)-SUM($K251:AY251),(Input!$K$224*(1+rvanilla)^0.5)/A14stdlife))</f>
        <v>0</v>
      </c>
      <c r="BA251" s="155">
        <f>IF(A14stdlife="n/a","n/a",IF(BA$3&gt;(A14stdlife+$E251),(Input!$K$224*(1+rvanilla)^0.5)-SUM($K251:AZ251),(Input!$K$224*(1+rvanilla)^0.5)/A14stdlife))</f>
        <v>0</v>
      </c>
      <c r="BB251" s="155">
        <f>IF(A14stdlife="n/a","n/a",IF(BB$3&gt;(A14stdlife+$E251),(Input!$K$224*(1+rvanilla)^0.5)-SUM($K251:BA251),(Input!$K$224*(1+rvanilla)^0.5)/A14stdlife))</f>
        <v>0</v>
      </c>
      <c r="BC251" s="155">
        <f>IF(A14stdlife="n/a","n/a",IF(BC$3&gt;(A14stdlife+$E251),(Input!$K$224*(1+rvanilla)^0.5)-SUM($K251:BB251),(Input!$K$224*(1+rvanilla)^0.5)/A14stdlife))</f>
        <v>0</v>
      </c>
      <c r="BD251" s="155">
        <f>IF(A14stdlife="n/a","n/a",IF(BD$3&gt;(A14stdlife+$E251),(Input!$K$224*(1+rvanilla)^0.5)-SUM($K251:BC251),(Input!$K$224*(1+rvanilla)^0.5)/A14stdlife))</f>
        <v>0</v>
      </c>
      <c r="BE251" s="155">
        <f>IF(A14stdlife="n/a","n/a",IF(BE$3&gt;(A14stdlife+$E251),(Input!$K$224*(1+rvanilla)^0.5)-SUM($K251:BD251),(Input!$K$224*(1+rvanilla)^0.5)/A14stdlife))</f>
        <v>0</v>
      </c>
      <c r="BF251" s="155">
        <f>IF(A14stdlife="n/a","n/a",IF(BF$3&gt;(A14stdlife+$E251),(Input!$K$224*(1+rvanilla)^0.5)-SUM($K251:BE251),(Input!$K$224*(1+rvanilla)^0.5)/A14stdlife))</f>
        <v>0</v>
      </c>
      <c r="BG251" s="155">
        <f>IF(A14stdlife="n/a","n/a",IF(BG$3&gt;(A14stdlife+$E251),(Input!$K$224*(1+rvanilla)^0.5)-SUM($K251:BF251),(Input!$K$224*(1+rvanilla)^0.5)/A14stdlife))</f>
        <v>0</v>
      </c>
      <c r="BH251" s="155">
        <f>IF(A14stdlife="n/a","n/a",IF(BH$3&gt;(A14stdlife+$E251),(Input!$K$224*(1+rvanilla)^0.5)-SUM($K251:BG251),(Input!$K$224*(1+rvanilla)^0.5)/A14stdlife))</f>
        <v>0</v>
      </c>
      <c r="BI251" s="155">
        <f>IF(A14stdlife="n/a","n/a",IF(BI$3&gt;(A14stdlife+$E251),(Input!$K$224*(1+rvanilla)^0.5)-SUM($K251:BH251),(Input!$K$224*(1+rvanilla)^0.5)/A14stdlife))</f>
        <v>0</v>
      </c>
      <c r="BJ251" s="14"/>
      <c r="BK251" s="14"/>
      <c r="BL251" s="14"/>
      <c r="BM251" s="14"/>
      <c r="BN251" s="14"/>
      <c r="BO251" s="14"/>
      <c r="BP251" s="14"/>
      <c r="BQ251" s="14"/>
      <c r="BR251" s="14"/>
      <c r="BS251" s="14"/>
      <c r="BT251" s="14"/>
      <c r="BU251" s="14"/>
      <c r="BV251" s="14"/>
      <c r="BW251" s="14"/>
      <c r="BX251" s="14"/>
      <c r="BY251" s="14"/>
      <c r="BZ251" s="14"/>
      <c r="CA251" s="410"/>
      <c r="CB251" s="410"/>
      <c r="CC251" s="410"/>
      <c r="CD251" s="410"/>
      <c r="CE251" s="410"/>
      <c r="CF251" s="410"/>
      <c r="CG251" s="410"/>
      <c r="CH251" s="410"/>
      <c r="CI251" s="410"/>
      <c r="CJ251" s="410"/>
      <c r="CK251" s="410"/>
      <c r="CL251" s="410"/>
      <c r="CM251" s="410"/>
      <c r="CN251" s="410"/>
      <c r="CO251" s="410"/>
      <c r="CP251" s="410"/>
      <c r="CQ251" s="410"/>
      <c r="CR251" s="410"/>
      <c r="CS251" s="410"/>
      <c r="CT251" s="410"/>
      <c r="CU251" s="410"/>
      <c r="CV251" s="410"/>
      <c r="CW251" s="410"/>
      <c r="CX251" s="410"/>
      <c r="CY251" s="410"/>
      <c r="CZ251" s="410"/>
      <c r="DA251" s="410"/>
      <c r="DB251" s="410"/>
      <c r="DC251" s="410"/>
      <c r="DD251" s="410"/>
      <c r="DE251" s="410"/>
      <c r="DF251" s="410"/>
      <c r="DG251" s="410"/>
      <c r="DH251" s="410"/>
      <c r="DI251" s="410"/>
      <c r="DJ251" s="410"/>
      <c r="DK251" s="410"/>
      <c r="DL251" s="410"/>
      <c r="DM251" s="410"/>
      <c r="DN251" s="410"/>
      <c r="DO251" s="410"/>
      <c r="DP251" s="410"/>
      <c r="DQ251" s="410"/>
      <c r="DR251" s="410"/>
      <c r="DS251" s="410"/>
      <c r="DT251" s="410"/>
      <c r="DU251" s="410"/>
      <c r="DV251" s="410"/>
      <c r="DW251" s="410"/>
      <c r="DX251" s="410"/>
      <c r="DY251" s="410"/>
      <c r="DZ251" s="410"/>
      <c r="EA251" s="410"/>
      <c r="EB251" s="410"/>
      <c r="EC251" s="410"/>
      <c r="ED251" s="410"/>
      <c r="EE251" s="410"/>
      <c r="EF251" s="410"/>
      <c r="EG251" s="410"/>
      <c r="EH251" s="410"/>
      <c r="EI251" s="410"/>
      <c r="EJ251" s="410"/>
      <c r="EK251" s="410"/>
      <c r="EL251" s="410"/>
      <c r="EM251" s="410"/>
      <c r="EN251" s="410"/>
      <c r="EO251" s="410"/>
      <c r="EP251" s="410"/>
      <c r="EQ251" s="410"/>
      <c r="ER251" s="410"/>
      <c r="ES251" s="410"/>
      <c r="ET251" s="410"/>
      <c r="EU251" s="410"/>
      <c r="EV251" s="410"/>
      <c r="EW251" s="410"/>
      <c r="EX251" s="410"/>
      <c r="EY251" s="410"/>
      <c r="EZ251" s="410"/>
      <c r="FA251" s="410"/>
      <c r="FB251" s="410"/>
      <c r="FC251" s="410"/>
      <c r="FD251" s="410"/>
      <c r="FE251" s="410"/>
      <c r="FF251" s="410"/>
      <c r="FG251" s="410"/>
      <c r="FH251" s="410"/>
      <c r="FI251" s="410"/>
      <c r="FJ251" s="410"/>
      <c r="FK251" s="410"/>
      <c r="FL251" s="410"/>
      <c r="FM251" s="410"/>
      <c r="FN251" s="410"/>
      <c r="FO251" s="410"/>
      <c r="FP251" s="410"/>
      <c r="FQ251" s="410"/>
      <c r="FR251" s="410"/>
      <c r="FS251" s="410"/>
      <c r="FT251" s="410"/>
      <c r="FU251" s="410"/>
      <c r="FV251" s="410"/>
      <c r="FW251" s="410"/>
      <c r="FX251" s="410"/>
      <c r="FY251" s="410"/>
      <c r="FZ251" s="410"/>
      <c r="GA251" s="410"/>
      <c r="GB251" s="410"/>
      <c r="GC251" s="410"/>
      <c r="GD251" s="410"/>
      <c r="GE251" s="410"/>
      <c r="GF251" s="410"/>
      <c r="GG251" s="410"/>
      <c r="GH251" s="410"/>
      <c r="GI251" s="410"/>
      <c r="GJ251" s="410"/>
      <c r="GK251" s="410"/>
      <c r="GL251" s="410"/>
      <c r="GM251" s="410"/>
      <c r="GN251" s="410"/>
      <c r="GO251" s="410"/>
      <c r="GP251" s="410"/>
      <c r="GQ251" s="410"/>
      <c r="GR251" s="410"/>
      <c r="GS251" s="410"/>
      <c r="GT251" s="410"/>
      <c r="GU251" s="410"/>
      <c r="GV251" s="410"/>
      <c r="GW251" s="410"/>
      <c r="GX251" s="410"/>
      <c r="GY251" s="410"/>
      <c r="GZ251" s="410"/>
      <c r="HA251" s="410"/>
      <c r="HB251" s="410"/>
      <c r="HC251" s="410"/>
      <c r="HD251" s="410"/>
      <c r="HE251" s="410"/>
      <c r="HF251" s="410"/>
      <c r="HG251" s="410"/>
      <c r="HH251" s="410"/>
      <c r="HI251" s="410"/>
      <c r="HJ251" s="410"/>
      <c r="HK251" s="410"/>
      <c r="HL251" s="410"/>
      <c r="HM251" s="410"/>
      <c r="HN251" s="410"/>
      <c r="HO251" s="410"/>
      <c r="HP251" s="410"/>
      <c r="HQ251" s="410"/>
      <c r="HR251" s="410"/>
      <c r="HS251" s="410"/>
      <c r="HT251" s="410"/>
      <c r="HU251" s="410"/>
      <c r="HV251" s="410"/>
      <c r="HW251" s="410"/>
      <c r="HX251" s="410"/>
      <c r="HY251" s="410"/>
      <c r="HZ251" s="410"/>
      <c r="IA251" s="410"/>
      <c r="IB251" s="410"/>
      <c r="IC251" s="410"/>
      <c r="ID251" s="410"/>
      <c r="IE251" s="410"/>
      <c r="IF251" s="410"/>
      <c r="IG251" s="410"/>
      <c r="IH251" s="410"/>
      <c r="II251" s="410"/>
      <c r="IJ251" s="410"/>
      <c r="IK251" s="410"/>
      <c r="IL251" s="410"/>
      <c r="IM251" s="410"/>
      <c r="IN251" s="410"/>
      <c r="IO251" s="410"/>
      <c r="IP251" s="410"/>
      <c r="IQ251" s="410"/>
      <c r="IR251" s="410"/>
      <c r="IS251" s="410"/>
      <c r="IT251" s="410"/>
      <c r="IU251" s="410"/>
      <c r="IV251" s="410"/>
    </row>
    <row r="252" spans="1:256" s="2" customFormat="1" ht="12.75" hidden="1" customHeight="1" outlineLevel="2">
      <c r="A252" s="14"/>
      <c r="B252" s="14"/>
      <c r="C252" s="27"/>
      <c r="D252" s="413"/>
      <c r="E252" s="261">
        <v>6</v>
      </c>
      <c r="F252" s="372"/>
      <c r="G252" s="269"/>
      <c r="H252" s="271"/>
      <c r="I252" s="271"/>
      <c r="J252" s="271"/>
      <c r="K252" s="271"/>
      <c r="L252" s="270"/>
      <c r="M252" s="155">
        <f>IF(A14stdlife="n/a","n/a",IF(M$3&gt;(A14stdlife+$E252),(Input!$L$224*(1+rvanilla)^0.5)-SUM($L252:L252),(Input!$L$224*(1+rvanilla)^0.5)/A14stdlife))</f>
        <v>0</v>
      </c>
      <c r="N252" s="155">
        <f>IF(A14stdlife="n/a","n/a",IF(N$3&gt;(A14stdlife+$E252),(Input!$L$224*(1+rvanilla)^0.5)-SUM($L252:M252),(Input!$L$224*(1+rvanilla)^0.5)/A14stdlife))</f>
        <v>0</v>
      </c>
      <c r="O252" s="155">
        <f>IF(A14stdlife="n/a","n/a",IF(O$3&gt;(A14stdlife+$E252),(Input!$L$224*(1+rvanilla)^0.5)-SUM($L252:N252),(Input!$L$224*(1+rvanilla)^0.5)/A14stdlife))</f>
        <v>0</v>
      </c>
      <c r="P252" s="155">
        <f>IF(A14stdlife="n/a","n/a",IF(P$3&gt;(A14stdlife+$E252),(Input!$L$224*(1+rvanilla)^0.5)-SUM($L252:O252),(Input!$L$224*(1+rvanilla)^0.5)/A14stdlife))</f>
        <v>0</v>
      </c>
      <c r="Q252" s="155">
        <f>IF(A14stdlife="n/a","n/a",IF(Q$3&gt;(A14stdlife+$E252),(Input!$L$224*(1+rvanilla)^0.5)-SUM($L252:P252),(Input!$L$224*(1+rvanilla)^0.5)/A14stdlife))</f>
        <v>0</v>
      </c>
      <c r="R252" s="155">
        <f>IF(A14stdlife="n/a","n/a",IF(R$3&gt;(A14stdlife+$E252),(Input!$L$224*(1+rvanilla)^0.5)-SUM($L252:Q252),(Input!$L$224*(1+rvanilla)^0.5)/A14stdlife))</f>
        <v>0</v>
      </c>
      <c r="S252" s="155">
        <f>IF(A14stdlife="n/a","n/a",IF(S$3&gt;(A14stdlife+$E252),(Input!$L$224*(1+rvanilla)^0.5)-SUM($L252:R252),(Input!$L$224*(1+rvanilla)^0.5)/A14stdlife))</f>
        <v>0</v>
      </c>
      <c r="T252" s="155">
        <f>IF(A14stdlife="n/a","n/a",IF(T$3&gt;(A14stdlife+$E252),(Input!$L$224*(1+rvanilla)^0.5)-SUM($L252:S252),(Input!$L$224*(1+rvanilla)^0.5)/A14stdlife))</f>
        <v>0</v>
      </c>
      <c r="U252" s="155">
        <f>IF(A14stdlife="n/a","n/a",IF(U$3&gt;(A14stdlife+$E252),(Input!$L$224*(1+rvanilla)^0.5)-SUM($L252:T252),(Input!$L$224*(1+rvanilla)^0.5)/A14stdlife))</f>
        <v>0</v>
      </c>
      <c r="V252" s="155">
        <f>IF(A14stdlife="n/a","n/a",IF(V$3&gt;(A14stdlife+$E252),(Input!$L$224*(1+rvanilla)^0.5)-SUM($L252:U252),(Input!$L$224*(1+rvanilla)^0.5)/A14stdlife))</f>
        <v>0</v>
      </c>
      <c r="W252" s="155">
        <f>IF(A14stdlife="n/a","n/a",IF(W$3&gt;(A14stdlife+$E252),(Input!$L$224*(1+rvanilla)^0.5)-SUM($L252:V252),(Input!$L$224*(1+rvanilla)^0.5)/A14stdlife))</f>
        <v>0</v>
      </c>
      <c r="X252" s="155">
        <f>IF(A14stdlife="n/a","n/a",IF(X$3&gt;(A14stdlife+$E252),(Input!$L$224*(1+rvanilla)^0.5)-SUM($L252:W252),(Input!$L$224*(1+rvanilla)^0.5)/A14stdlife))</f>
        <v>0</v>
      </c>
      <c r="Y252" s="155">
        <f>IF(A14stdlife="n/a","n/a",IF(Y$3&gt;(A14stdlife+$E252),(Input!$L$224*(1+rvanilla)^0.5)-SUM($L252:X252),(Input!$L$224*(1+rvanilla)^0.5)/A14stdlife))</f>
        <v>0</v>
      </c>
      <c r="Z252" s="155">
        <f>IF(A14stdlife="n/a","n/a",IF(Z$3&gt;(A14stdlife+$E252),(Input!$L$224*(1+rvanilla)^0.5)-SUM($L252:Y252),(Input!$L$224*(1+rvanilla)^0.5)/A14stdlife))</f>
        <v>0</v>
      </c>
      <c r="AA252" s="155">
        <f>IF(A14stdlife="n/a","n/a",IF(AA$3&gt;(A14stdlife+$E252),(Input!$L$224*(1+rvanilla)^0.5)-SUM($L252:Z252),(Input!$L$224*(1+rvanilla)^0.5)/A14stdlife))</f>
        <v>0</v>
      </c>
      <c r="AB252" s="155">
        <f>IF(A14stdlife="n/a","n/a",IF(AB$3&gt;(A14stdlife+$E252),(Input!$L$224*(1+rvanilla)^0.5)-SUM($L252:AA252),(Input!$L$224*(1+rvanilla)^0.5)/A14stdlife))</f>
        <v>0</v>
      </c>
      <c r="AC252" s="155">
        <f>IF(A14stdlife="n/a","n/a",IF(AC$3&gt;(A14stdlife+$E252),(Input!$L$224*(1+rvanilla)^0.5)-SUM($L252:AB252),(Input!$L$224*(1+rvanilla)^0.5)/A14stdlife))</f>
        <v>0</v>
      </c>
      <c r="AD252" s="155">
        <f>IF(A14stdlife="n/a","n/a",IF(AD$3&gt;(A14stdlife+$E252),(Input!$L$224*(1+rvanilla)^0.5)-SUM($L252:AC252),(Input!$L$224*(1+rvanilla)^0.5)/A14stdlife))</f>
        <v>0</v>
      </c>
      <c r="AE252" s="155">
        <f>IF(A14stdlife="n/a","n/a",IF(AE$3&gt;(A14stdlife+$E252),(Input!$L$224*(1+rvanilla)^0.5)-SUM($L252:AD252),(Input!$L$224*(1+rvanilla)^0.5)/A14stdlife))</f>
        <v>0</v>
      </c>
      <c r="AF252" s="155">
        <f>IF(A14stdlife="n/a","n/a",IF(AF$3&gt;(A14stdlife+$E252),(Input!$L$224*(1+rvanilla)^0.5)-SUM($L252:AE252),(Input!$L$224*(1+rvanilla)^0.5)/A14stdlife))</f>
        <v>0</v>
      </c>
      <c r="AG252" s="155">
        <f>IF(A14stdlife="n/a","n/a",IF(AG$3&gt;(A14stdlife+$E252),(Input!$L$224*(1+rvanilla)^0.5)-SUM($L252:AF252),(Input!$L$224*(1+rvanilla)^0.5)/A14stdlife))</f>
        <v>0</v>
      </c>
      <c r="AH252" s="155">
        <f>IF(A14stdlife="n/a","n/a",IF(AH$3&gt;(A14stdlife+$E252),(Input!$L$224*(1+rvanilla)^0.5)-SUM($L252:AG252),(Input!$L$224*(1+rvanilla)^0.5)/A14stdlife))</f>
        <v>0</v>
      </c>
      <c r="AI252" s="155">
        <f>IF(A14stdlife="n/a","n/a",IF(AI$3&gt;(A14stdlife+$E252),(Input!$L$224*(1+rvanilla)^0.5)-SUM($L252:AH252),(Input!$L$224*(1+rvanilla)^0.5)/A14stdlife))</f>
        <v>0</v>
      </c>
      <c r="AJ252" s="155">
        <f>IF(A14stdlife="n/a","n/a",IF(AJ$3&gt;(A14stdlife+$E252),(Input!$L$224*(1+rvanilla)^0.5)-SUM($L252:AI252),(Input!$L$224*(1+rvanilla)^0.5)/A14stdlife))</f>
        <v>0</v>
      </c>
      <c r="AK252" s="155">
        <f>IF(A14stdlife="n/a","n/a",IF(AK$3&gt;(A14stdlife+$E252),(Input!$L$224*(1+rvanilla)^0.5)-SUM($L252:AJ252),(Input!$L$224*(1+rvanilla)^0.5)/A14stdlife))</f>
        <v>0</v>
      </c>
      <c r="AL252" s="155">
        <f>IF(A14stdlife="n/a","n/a",IF(AL$3&gt;(A14stdlife+$E252),(Input!$L$224*(1+rvanilla)^0.5)-SUM($L252:AK252),(Input!$L$224*(1+rvanilla)^0.5)/A14stdlife))</f>
        <v>0</v>
      </c>
      <c r="AM252" s="155">
        <f>IF(A14stdlife="n/a","n/a",IF(AM$3&gt;(A14stdlife+$E252),(Input!$L$224*(1+rvanilla)^0.5)-SUM($L252:AL252),(Input!$L$224*(1+rvanilla)^0.5)/A14stdlife))</f>
        <v>0</v>
      </c>
      <c r="AN252" s="155">
        <f>IF(A14stdlife="n/a","n/a",IF(AN$3&gt;(A14stdlife+$E252),(Input!$L$224*(1+rvanilla)^0.5)-SUM($L252:AM252),(Input!$L$224*(1+rvanilla)^0.5)/A14stdlife))</f>
        <v>0</v>
      </c>
      <c r="AO252" s="155">
        <f>IF(A14stdlife="n/a","n/a",IF(AO$3&gt;(A14stdlife+$E252),(Input!$L$224*(1+rvanilla)^0.5)-SUM($L252:AN252),(Input!$L$224*(1+rvanilla)^0.5)/A14stdlife))</f>
        <v>0</v>
      </c>
      <c r="AP252" s="155">
        <f>IF(A14stdlife="n/a","n/a",IF(AP$3&gt;(A14stdlife+$E252),(Input!$L$224*(1+rvanilla)^0.5)-SUM($L252:AO252),(Input!$L$224*(1+rvanilla)^0.5)/A14stdlife))</f>
        <v>0</v>
      </c>
      <c r="AQ252" s="155">
        <f>IF(A14stdlife="n/a","n/a",IF(AQ$3&gt;(A14stdlife+$E252),(Input!$L$224*(1+rvanilla)^0.5)-SUM($L252:AP252),(Input!$L$224*(1+rvanilla)^0.5)/A14stdlife))</f>
        <v>0</v>
      </c>
      <c r="AR252" s="155">
        <f>IF(A14stdlife="n/a","n/a",IF(AR$3&gt;(A14stdlife+$E252),(Input!$L$224*(1+rvanilla)^0.5)-SUM($L252:AQ252),(Input!$L$224*(1+rvanilla)^0.5)/A14stdlife))</f>
        <v>0</v>
      </c>
      <c r="AS252" s="155">
        <f>IF(A14stdlife="n/a","n/a",IF(AS$3&gt;(A14stdlife+$E252),(Input!$L$224*(1+rvanilla)^0.5)-SUM($L252:AR252),(Input!$L$224*(1+rvanilla)^0.5)/A14stdlife))</f>
        <v>0</v>
      </c>
      <c r="AT252" s="155">
        <f>IF(A14stdlife="n/a","n/a",IF(AT$3&gt;(A14stdlife+$E252),(Input!$L$224*(1+rvanilla)^0.5)-SUM($L252:AS252),(Input!$L$224*(1+rvanilla)^0.5)/A14stdlife))</f>
        <v>0</v>
      </c>
      <c r="AU252" s="155">
        <f>IF(A14stdlife="n/a","n/a",IF(AU$3&gt;(A14stdlife+$E252),(Input!$L$224*(1+rvanilla)^0.5)-SUM($L252:AT252),(Input!$L$224*(1+rvanilla)^0.5)/A14stdlife))</f>
        <v>0</v>
      </c>
      <c r="AV252" s="155">
        <f>IF(A14stdlife="n/a","n/a",IF(AV$3&gt;(A14stdlife+$E252),(Input!$L$224*(1+rvanilla)^0.5)-SUM($L252:AU252),(Input!$L$224*(1+rvanilla)^0.5)/A14stdlife))</f>
        <v>0</v>
      </c>
      <c r="AW252" s="155">
        <f>IF(A14stdlife="n/a","n/a",IF(AW$3&gt;(A14stdlife+$E252),(Input!$L$224*(1+rvanilla)^0.5)-SUM($L252:AV252),(Input!$L$224*(1+rvanilla)^0.5)/A14stdlife))</f>
        <v>0</v>
      </c>
      <c r="AX252" s="155">
        <f>IF(A14stdlife="n/a","n/a",IF(AX$3&gt;(A14stdlife+$E252),(Input!$L$224*(1+rvanilla)^0.5)-SUM($L252:AW252),(Input!$L$224*(1+rvanilla)^0.5)/A14stdlife))</f>
        <v>0</v>
      </c>
      <c r="AY252" s="155">
        <f>IF(A14stdlife="n/a","n/a",IF(AY$3&gt;(A14stdlife+$E252),(Input!$L$224*(1+rvanilla)^0.5)-SUM($L252:AX252),(Input!$L$224*(1+rvanilla)^0.5)/A14stdlife))</f>
        <v>0</v>
      </c>
      <c r="AZ252" s="155">
        <f>IF(A14stdlife="n/a","n/a",IF(AZ$3&gt;(A14stdlife+$E252),(Input!$L$224*(1+rvanilla)^0.5)-SUM($L252:AY252),(Input!$L$224*(1+rvanilla)^0.5)/A14stdlife))</f>
        <v>0</v>
      </c>
      <c r="BA252" s="155">
        <f>IF(A14stdlife="n/a","n/a",IF(BA$3&gt;(A14stdlife+$E252),(Input!$L$224*(1+rvanilla)^0.5)-SUM($L252:AZ252),(Input!$L$224*(1+rvanilla)^0.5)/A14stdlife))</f>
        <v>0</v>
      </c>
      <c r="BB252" s="155">
        <f>IF(A14stdlife="n/a","n/a",IF(BB$3&gt;(A14stdlife+$E252),(Input!$L$224*(1+rvanilla)^0.5)-SUM($L252:BA252),(Input!$L$224*(1+rvanilla)^0.5)/A14stdlife))</f>
        <v>0</v>
      </c>
      <c r="BC252" s="155">
        <f>IF(A14stdlife="n/a","n/a",IF(BC$3&gt;(A14stdlife+$E252),(Input!$L$224*(1+rvanilla)^0.5)-SUM($L252:BB252),(Input!$L$224*(1+rvanilla)^0.5)/A14stdlife))</f>
        <v>0</v>
      </c>
      <c r="BD252" s="155">
        <f>IF(A14stdlife="n/a","n/a",IF(BD$3&gt;(A14stdlife+$E252),(Input!$L$224*(1+rvanilla)^0.5)-SUM($L252:BC252),(Input!$L$224*(1+rvanilla)^0.5)/A14stdlife))</f>
        <v>0</v>
      </c>
      <c r="BE252" s="155">
        <f>IF(A14stdlife="n/a","n/a",IF(BE$3&gt;(A14stdlife+$E252),(Input!$L$224*(1+rvanilla)^0.5)-SUM($L252:BD252),(Input!$L$224*(1+rvanilla)^0.5)/A14stdlife))</f>
        <v>0</v>
      </c>
      <c r="BF252" s="155">
        <f>IF(A14stdlife="n/a","n/a",IF(BF$3&gt;(A14stdlife+$E252),(Input!$L$224*(1+rvanilla)^0.5)-SUM($L252:BE252),(Input!$L$224*(1+rvanilla)^0.5)/A14stdlife))</f>
        <v>0</v>
      </c>
      <c r="BG252" s="155">
        <f>IF(A14stdlife="n/a","n/a",IF(BG$3&gt;(A14stdlife+$E252),(Input!$L$224*(1+rvanilla)^0.5)-SUM($L252:BF252),(Input!$L$224*(1+rvanilla)^0.5)/A14stdlife))</f>
        <v>0</v>
      </c>
      <c r="BH252" s="155">
        <f>IF(A14stdlife="n/a","n/a",IF(BH$3&gt;(A14stdlife+$E252),(Input!$L$224*(1+rvanilla)^0.5)-SUM($L252:BG252),(Input!$L$224*(1+rvanilla)^0.5)/A14stdlife))</f>
        <v>0</v>
      </c>
      <c r="BI252" s="155">
        <f>IF(A14stdlife="n/a","n/a",IF(BI$3&gt;(A14stdlife+$E252),(Input!$L$224*(1+rvanilla)^0.5)-SUM($L252:BH252),(Input!$L$224*(1+rvanilla)^0.5)/A14stdlife))</f>
        <v>0</v>
      </c>
      <c r="BJ252" s="14"/>
      <c r="BK252" s="14"/>
      <c r="BL252" s="14"/>
      <c r="BM252" s="14"/>
      <c r="BN252" s="14"/>
      <c r="BO252" s="14"/>
      <c r="BP252" s="14"/>
      <c r="BQ252" s="14"/>
      <c r="BR252" s="14"/>
      <c r="BS252" s="14"/>
      <c r="BT252" s="14"/>
      <c r="BU252" s="14"/>
      <c r="BV252" s="14"/>
      <c r="BW252" s="14"/>
      <c r="BX252" s="14"/>
      <c r="BY252" s="14"/>
      <c r="BZ252" s="14"/>
      <c r="CA252" s="410"/>
      <c r="CB252" s="410"/>
      <c r="CC252" s="410"/>
      <c r="CD252" s="410"/>
      <c r="CE252" s="410"/>
      <c r="CF252" s="410"/>
      <c r="CG252" s="410"/>
      <c r="CH252" s="410"/>
      <c r="CI252" s="410"/>
      <c r="CJ252" s="410"/>
      <c r="CK252" s="410"/>
      <c r="CL252" s="410"/>
      <c r="CM252" s="410"/>
      <c r="CN252" s="410"/>
      <c r="CO252" s="410"/>
      <c r="CP252" s="410"/>
      <c r="CQ252" s="410"/>
      <c r="CR252" s="410"/>
      <c r="CS252" s="410"/>
      <c r="CT252" s="410"/>
      <c r="CU252" s="410"/>
      <c r="CV252" s="410"/>
      <c r="CW252" s="410"/>
      <c r="CX252" s="410"/>
      <c r="CY252" s="410"/>
      <c r="CZ252" s="410"/>
      <c r="DA252" s="410"/>
      <c r="DB252" s="410"/>
      <c r="DC252" s="410"/>
      <c r="DD252" s="410"/>
      <c r="DE252" s="410"/>
      <c r="DF252" s="410"/>
      <c r="DG252" s="410"/>
      <c r="DH252" s="410"/>
      <c r="DI252" s="410"/>
      <c r="DJ252" s="410"/>
      <c r="DK252" s="410"/>
      <c r="DL252" s="410"/>
      <c r="DM252" s="410"/>
      <c r="DN252" s="410"/>
      <c r="DO252" s="410"/>
      <c r="DP252" s="410"/>
      <c r="DQ252" s="410"/>
      <c r="DR252" s="410"/>
      <c r="DS252" s="410"/>
      <c r="DT252" s="410"/>
      <c r="DU252" s="410"/>
      <c r="DV252" s="410"/>
      <c r="DW252" s="410"/>
      <c r="DX252" s="410"/>
      <c r="DY252" s="410"/>
      <c r="DZ252" s="410"/>
      <c r="EA252" s="410"/>
      <c r="EB252" s="410"/>
      <c r="EC252" s="410"/>
      <c r="ED252" s="410"/>
      <c r="EE252" s="410"/>
      <c r="EF252" s="410"/>
      <c r="EG252" s="410"/>
      <c r="EH252" s="410"/>
      <c r="EI252" s="410"/>
      <c r="EJ252" s="410"/>
      <c r="EK252" s="410"/>
      <c r="EL252" s="410"/>
      <c r="EM252" s="410"/>
      <c r="EN252" s="410"/>
      <c r="EO252" s="410"/>
      <c r="EP252" s="410"/>
      <c r="EQ252" s="410"/>
      <c r="ER252" s="410"/>
      <c r="ES252" s="410"/>
      <c r="ET252" s="410"/>
      <c r="EU252" s="410"/>
      <c r="EV252" s="410"/>
      <c r="EW252" s="410"/>
      <c r="EX252" s="410"/>
      <c r="EY252" s="410"/>
      <c r="EZ252" s="410"/>
      <c r="FA252" s="410"/>
      <c r="FB252" s="410"/>
      <c r="FC252" s="410"/>
      <c r="FD252" s="410"/>
      <c r="FE252" s="410"/>
      <c r="FF252" s="410"/>
      <c r="FG252" s="410"/>
      <c r="FH252" s="410"/>
      <c r="FI252" s="410"/>
      <c r="FJ252" s="410"/>
      <c r="FK252" s="410"/>
      <c r="FL252" s="410"/>
      <c r="FM252" s="410"/>
      <c r="FN252" s="410"/>
      <c r="FO252" s="410"/>
      <c r="FP252" s="410"/>
      <c r="FQ252" s="410"/>
      <c r="FR252" s="410"/>
      <c r="FS252" s="410"/>
      <c r="FT252" s="410"/>
      <c r="FU252" s="410"/>
      <c r="FV252" s="410"/>
      <c r="FW252" s="410"/>
      <c r="FX252" s="410"/>
      <c r="FY252" s="410"/>
      <c r="FZ252" s="410"/>
      <c r="GA252" s="410"/>
      <c r="GB252" s="410"/>
      <c r="GC252" s="410"/>
      <c r="GD252" s="410"/>
      <c r="GE252" s="410"/>
      <c r="GF252" s="410"/>
      <c r="GG252" s="410"/>
      <c r="GH252" s="410"/>
      <c r="GI252" s="410"/>
      <c r="GJ252" s="410"/>
      <c r="GK252" s="410"/>
      <c r="GL252" s="410"/>
      <c r="GM252" s="410"/>
      <c r="GN252" s="410"/>
      <c r="GO252" s="410"/>
      <c r="GP252" s="410"/>
      <c r="GQ252" s="410"/>
      <c r="GR252" s="410"/>
      <c r="GS252" s="410"/>
      <c r="GT252" s="410"/>
      <c r="GU252" s="410"/>
      <c r="GV252" s="410"/>
      <c r="GW252" s="410"/>
      <c r="GX252" s="410"/>
      <c r="GY252" s="410"/>
      <c r="GZ252" s="410"/>
      <c r="HA252" s="410"/>
      <c r="HB252" s="410"/>
      <c r="HC252" s="410"/>
      <c r="HD252" s="410"/>
      <c r="HE252" s="410"/>
      <c r="HF252" s="410"/>
      <c r="HG252" s="410"/>
      <c r="HH252" s="410"/>
      <c r="HI252" s="410"/>
      <c r="HJ252" s="410"/>
      <c r="HK252" s="410"/>
      <c r="HL252" s="410"/>
      <c r="HM252" s="410"/>
      <c r="HN252" s="410"/>
      <c r="HO252" s="410"/>
      <c r="HP252" s="410"/>
      <c r="HQ252" s="410"/>
      <c r="HR252" s="410"/>
      <c r="HS252" s="410"/>
      <c r="HT252" s="410"/>
      <c r="HU252" s="410"/>
      <c r="HV252" s="410"/>
      <c r="HW252" s="410"/>
      <c r="HX252" s="410"/>
      <c r="HY252" s="410"/>
      <c r="HZ252" s="410"/>
      <c r="IA252" s="410"/>
      <c r="IB252" s="410"/>
      <c r="IC252" s="410"/>
      <c r="ID252" s="410"/>
      <c r="IE252" s="410"/>
      <c r="IF252" s="410"/>
      <c r="IG252" s="410"/>
      <c r="IH252" s="410"/>
      <c r="II252" s="410"/>
      <c r="IJ252" s="410"/>
      <c r="IK252" s="410"/>
      <c r="IL252" s="410"/>
      <c r="IM252" s="410"/>
      <c r="IN252" s="410"/>
      <c r="IO252" s="410"/>
      <c r="IP252" s="410"/>
      <c r="IQ252" s="410"/>
      <c r="IR252" s="410"/>
      <c r="IS252" s="410"/>
      <c r="IT252" s="410"/>
      <c r="IU252" s="410"/>
      <c r="IV252" s="410"/>
    </row>
    <row r="253" spans="1:256" s="2" customFormat="1" ht="12.75" hidden="1" customHeight="1" outlineLevel="2">
      <c r="A253" s="14"/>
      <c r="B253" s="14"/>
      <c r="C253" s="27"/>
      <c r="D253" s="413"/>
      <c r="E253" s="261">
        <v>7</v>
      </c>
      <c r="F253" s="372"/>
      <c r="G253" s="269"/>
      <c r="H253" s="271"/>
      <c r="I253" s="271"/>
      <c r="J253" s="271"/>
      <c r="K253" s="271"/>
      <c r="L253" s="271"/>
      <c r="M253" s="270"/>
      <c r="N253" s="155">
        <f>IF(A14stdlife="n/a","n/a",IF(N$3&gt;(A14stdlife+$E253),(Input!$M$224*(1+rvanilla)^0.5)-SUM($M253:M253),(Input!$M$224*(1+rvanilla)^0.5)/A14stdlife))</f>
        <v>0</v>
      </c>
      <c r="O253" s="155">
        <f>IF(A14stdlife="n/a","n/a",IF(O$3&gt;(A14stdlife+$E253),(Input!$M$224*(1+rvanilla)^0.5)-SUM($M253:N253),(Input!$M$224*(1+rvanilla)^0.5)/A14stdlife))</f>
        <v>0</v>
      </c>
      <c r="P253" s="155">
        <f>IF(A14stdlife="n/a","n/a",IF(P$3&gt;(A14stdlife+$E253),(Input!$M$224*(1+rvanilla)^0.5)-SUM($M253:O253),(Input!$M$224*(1+rvanilla)^0.5)/A14stdlife))</f>
        <v>0</v>
      </c>
      <c r="Q253" s="155">
        <f>IF(A14stdlife="n/a","n/a",IF(Q$3&gt;(A14stdlife+$E253),(Input!$M$224*(1+rvanilla)^0.5)-SUM($M253:P253),(Input!$M$224*(1+rvanilla)^0.5)/A14stdlife))</f>
        <v>0</v>
      </c>
      <c r="R253" s="155">
        <f>IF(A14stdlife="n/a","n/a",IF(R$3&gt;(A14stdlife+$E253),(Input!$M$224*(1+rvanilla)^0.5)-SUM($M253:Q253),(Input!$M$224*(1+rvanilla)^0.5)/A14stdlife))</f>
        <v>0</v>
      </c>
      <c r="S253" s="155">
        <f>IF(A14stdlife="n/a","n/a",IF(S$3&gt;(A14stdlife+$E253),(Input!$M$224*(1+rvanilla)^0.5)-SUM($M253:R253),(Input!$M$224*(1+rvanilla)^0.5)/A14stdlife))</f>
        <v>0</v>
      </c>
      <c r="T253" s="155">
        <f>IF(A14stdlife="n/a","n/a",IF(T$3&gt;(A14stdlife+$E253),(Input!$M$224*(1+rvanilla)^0.5)-SUM($M253:S253),(Input!$M$224*(1+rvanilla)^0.5)/A14stdlife))</f>
        <v>0</v>
      </c>
      <c r="U253" s="155">
        <f>IF(A14stdlife="n/a","n/a",IF(U$3&gt;(A14stdlife+$E253),(Input!$M$224*(1+rvanilla)^0.5)-SUM($M253:T253),(Input!$M$224*(1+rvanilla)^0.5)/A14stdlife))</f>
        <v>0</v>
      </c>
      <c r="V253" s="155">
        <f>IF(A14stdlife="n/a","n/a",IF(V$3&gt;(A14stdlife+$E253),(Input!$M$224*(1+rvanilla)^0.5)-SUM($M253:U253),(Input!$M$224*(1+rvanilla)^0.5)/A14stdlife))</f>
        <v>0</v>
      </c>
      <c r="W253" s="155">
        <f>IF(A14stdlife="n/a","n/a",IF(W$3&gt;(A14stdlife+$E253),(Input!$M$224*(1+rvanilla)^0.5)-SUM($M253:V253),(Input!$M$224*(1+rvanilla)^0.5)/A14stdlife))</f>
        <v>0</v>
      </c>
      <c r="X253" s="155">
        <f>IF(A14stdlife="n/a","n/a",IF(X$3&gt;(A14stdlife+$E253),(Input!$M$224*(1+rvanilla)^0.5)-SUM($M253:W253),(Input!$M$224*(1+rvanilla)^0.5)/A14stdlife))</f>
        <v>0</v>
      </c>
      <c r="Y253" s="155">
        <f>IF(A14stdlife="n/a","n/a",IF(Y$3&gt;(A14stdlife+$E253),(Input!$M$224*(1+rvanilla)^0.5)-SUM($M253:X253),(Input!$M$224*(1+rvanilla)^0.5)/A14stdlife))</f>
        <v>0</v>
      </c>
      <c r="Z253" s="155">
        <f>IF(A14stdlife="n/a","n/a",IF(Z$3&gt;(A14stdlife+$E253),(Input!$M$224*(1+rvanilla)^0.5)-SUM($M253:Y253),(Input!$M$224*(1+rvanilla)^0.5)/A14stdlife))</f>
        <v>0</v>
      </c>
      <c r="AA253" s="155">
        <f>IF(A14stdlife="n/a","n/a",IF(AA$3&gt;(A14stdlife+$E253),(Input!$M$224*(1+rvanilla)^0.5)-SUM($M253:Z253),(Input!$M$224*(1+rvanilla)^0.5)/A14stdlife))</f>
        <v>0</v>
      </c>
      <c r="AB253" s="155">
        <f>IF(A14stdlife="n/a","n/a",IF(AB$3&gt;(A14stdlife+$E253),(Input!$M$224*(1+rvanilla)^0.5)-SUM($M253:AA253),(Input!$M$224*(1+rvanilla)^0.5)/A14stdlife))</f>
        <v>0</v>
      </c>
      <c r="AC253" s="155">
        <f>IF(A14stdlife="n/a","n/a",IF(AC$3&gt;(A14stdlife+$E253),(Input!$M$224*(1+rvanilla)^0.5)-SUM($M253:AB253),(Input!$M$224*(1+rvanilla)^0.5)/A14stdlife))</f>
        <v>0</v>
      </c>
      <c r="AD253" s="155">
        <f>IF(A14stdlife="n/a","n/a",IF(AD$3&gt;(A14stdlife+$E253),(Input!$M$224*(1+rvanilla)^0.5)-SUM($M253:AC253),(Input!$M$224*(1+rvanilla)^0.5)/A14stdlife))</f>
        <v>0</v>
      </c>
      <c r="AE253" s="155">
        <f>IF(A14stdlife="n/a","n/a",IF(AE$3&gt;(A14stdlife+$E253),(Input!$M$224*(1+rvanilla)^0.5)-SUM($M253:AD253),(Input!$M$224*(1+rvanilla)^0.5)/A14stdlife))</f>
        <v>0</v>
      </c>
      <c r="AF253" s="155">
        <f>IF(A14stdlife="n/a","n/a",IF(AF$3&gt;(A14stdlife+$E253),(Input!$M$224*(1+rvanilla)^0.5)-SUM($M253:AE253),(Input!$M$224*(1+rvanilla)^0.5)/A14stdlife))</f>
        <v>0</v>
      </c>
      <c r="AG253" s="155">
        <f>IF(A14stdlife="n/a","n/a",IF(AG$3&gt;(A14stdlife+$E253),(Input!$M$224*(1+rvanilla)^0.5)-SUM($M253:AF253),(Input!$M$224*(1+rvanilla)^0.5)/A14stdlife))</f>
        <v>0</v>
      </c>
      <c r="AH253" s="155">
        <f>IF(A14stdlife="n/a","n/a",IF(AH$3&gt;(A14stdlife+$E253),(Input!$M$224*(1+rvanilla)^0.5)-SUM($M253:AG253),(Input!$M$224*(1+rvanilla)^0.5)/A14stdlife))</f>
        <v>0</v>
      </c>
      <c r="AI253" s="155">
        <f>IF(A14stdlife="n/a","n/a",IF(AI$3&gt;(A14stdlife+$E253),(Input!$M$224*(1+rvanilla)^0.5)-SUM($M253:AH253),(Input!$M$224*(1+rvanilla)^0.5)/A14stdlife))</f>
        <v>0</v>
      </c>
      <c r="AJ253" s="155">
        <f>IF(A14stdlife="n/a","n/a",IF(AJ$3&gt;(A14stdlife+$E253),(Input!$M$224*(1+rvanilla)^0.5)-SUM($M253:AI253),(Input!$M$224*(1+rvanilla)^0.5)/A14stdlife))</f>
        <v>0</v>
      </c>
      <c r="AK253" s="155">
        <f>IF(A14stdlife="n/a","n/a",IF(AK$3&gt;(A14stdlife+$E253),(Input!$M$224*(1+rvanilla)^0.5)-SUM($M253:AJ253),(Input!$M$224*(1+rvanilla)^0.5)/A14stdlife))</f>
        <v>0</v>
      </c>
      <c r="AL253" s="155">
        <f>IF(A14stdlife="n/a","n/a",IF(AL$3&gt;(A14stdlife+$E253),(Input!$M$224*(1+rvanilla)^0.5)-SUM($M253:AK253),(Input!$M$224*(1+rvanilla)^0.5)/A14stdlife))</f>
        <v>0</v>
      </c>
      <c r="AM253" s="155">
        <f>IF(A14stdlife="n/a","n/a",IF(AM$3&gt;(A14stdlife+$E253),(Input!$M$224*(1+rvanilla)^0.5)-SUM($M253:AL253),(Input!$M$224*(1+rvanilla)^0.5)/A14stdlife))</f>
        <v>0</v>
      </c>
      <c r="AN253" s="155">
        <f>IF(A14stdlife="n/a","n/a",IF(AN$3&gt;(A14stdlife+$E253),(Input!$M$224*(1+rvanilla)^0.5)-SUM($M253:AM253),(Input!$M$224*(1+rvanilla)^0.5)/A14stdlife))</f>
        <v>0</v>
      </c>
      <c r="AO253" s="155">
        <f>IF(A14stdlife="n/a","n/a",IF(AO$3&gt;(A14stdlife+$E253),(Input!$M$224*(1+rvanilla)^0.5)-SUM($M253:AN253),(Input!$M$224*(1+rvanilla)^0.5)/A14stdlife))</f>
        <v>0</v>
      </c>
      <c r="AP253" s="155">
        <f>IF(A14stdlife="n/a","n/a",IF(AP$3&gt;(A14stdlife+$E253),(Input!$M$224*(1+rvanilla)^0.5)-SUM($M253:AO253),(Input!$M$224*(1+rvanilla)^0.5)/A14stdlife))</f>
        <v>0</v>
      </c>
      <c r="AQ253" s="155">
        <f>IF(A14stdlife="n/a","n/a",IF(AQ$3&gt;(A14stdlife+$E253),(Input!$M$224*(1+rvanilla)^0.5)-SUM($M253:AP253),(Input!$M$224*(1+rvanilla)^0.5)/A14stdlife))</f>
        <v>0</v>
      </c>
      <c r="AR253" s="155">
        <f>IF(A14stdlife="n/a","n/a",IF(AR$3&gt;(A14stdlife+$E253),(Input!$M$224*(1+rvanilla)^0.5)-SUM($M253:AQ253),(Input!$M$224*(1+rvanilla)^0.5)/A14stdlife))</f>
        <v>0</v>
      </c>
      <c r="AS253" s="155">
        <f>IF(A14stdlife="n/a","n/a",IF(AS$3&gt;(A14stdlife+$E253),(Input!$M$224*(1+rvanilla)^0.5)-SUM($M253:AR253),(Input!$M$224*(1+rvanilla)^0.5)/A14stdlife))</f>
        <v>0</v>
      </c>
      <c r="AT253" s="155">
        <f>IF(A14stdlife="n/a","n/a",IF(AT$3&gt;(A14stdlife+$E253),(Input!$M$224*(1+rvanilla)^0.5)-SUM($M253:AS253),(Input!$M$224*(1+rvanilla)^0.5)/A14stdlife))</f>
        <v>0</v>
      </c>
      <c r="AU253" s="155">
        <f>IF(A14stdlife="n/a","n/a",IF(AU$3&gt;(A14stdlife+$E253),(Input!$M$224*(1+rvanilla)^0.5)-SUM($M253:AT253),(Input!$M$224*(1+rvanilla)^0.5)/A14stdlife))</f>
        <v>0</v>
      </c>
      <c r="AV253" s="155">
        <f>IF(A14stdlife="n/a","n/a",IF(AV$3&gt;(A14stdlife+$E253),(Input!$M$224*(1+rvanilla)^0.5)-SUM($M253:AU253),(Input!$M$224*(1+rvanilla)^0.5)/A14stdlife))</f>
        <v>0</v>
      </c>
      <c r="AW253" s="155">
        <f>IF(A14stdlife="n/a","n/a",IF(AW$3&gt;(A14stdlife+$E253),(Input!$M$224*(1+rvanilla)^0.5)-SUM($M253:AV253),(Input!$M$224*(1+rvanilla)^0.5)/A14stdlife))</f>
        <v>0</v>
      </c>
      <c r="AX253" s="155">
        <f>IF(A14stdlife="n/a","n/a",IF(AX$3&gt;(A14stdlife+$E253),(Input!$M$224*(1+rvanilla)^0.5)-SUM($M253:AW253),(Input!$M$224*(1+rvanilla)^0.5)/A14stdlife))</f>
        <v>0</v>
      </c>
      <c r="AY253" s="155">
        <f>IF(A14stdlife="n/a","n/a",IF(AY$3&gt;(A14stdlife+$E253),(Input!$M$224*(1+rvanilla)^0.5)-SUM($M253:AX253),(Input!$M$224*(1+rvanilla)^0.5)/A14stdlife))</f>
        <v>0</v>
      </c>
      <c r="AZ253" s="155">
        <f>IF(A14stdlife="n/a","n/a",IF(AZ$3&gt;(A14stdlife+$E253),(Input!$M$224*(1+rvanilla)^0.5)-SUM($M253:AY253),(Input!$M$224*(1+rvanilla)^0.5)/A14stdlife))</f>
        <v>0</v>
      </c>
      <c r="BA253" s="155">
        <f>IF(A14stdlife="n/a","n/a",IF(BA$3&gt;(A14stdlife+$E253),(Input!$M$224*(1+rvanilla)^0.5)-SUM($M253:AZ253),(Input!$M$224*(1+rvanilla)^0.5)/A14stdlife))</f>
        <v>0</v>
      </c>
      <c r="BB253" s="155">
        <f>IF(A14stdlife="n/a","n/a",IF(BB$3&gt;(A14stdlife+$E253),(Input!$M$224*(1+rvanilla)^0.5)-SUM($M253:BA253),(Input!$M$224*(1+rvanilla)^0.5)/A14stdlife))</f>
        <v>0</v>
      </c>
      <c r="BC253" s="155">
        <f>IF(A14stdlife="n/a","n/a",IF(BC$3&gt;(A14stdlife+$E253),(Input!$M$224*(1+rvanilla)^0.5)-SUM($M253:BB253),(Input!$M$224*(1+rvanilla)^0.5)/A14stdlife))</f>
        <v>0</v>
      </c>
      <c r="BD253" s="155">
        <f>IF(A14stdlife="n/a","n/a",IF(BD$3&gt;(A14stdlife+$E253),(Input!$M$224*(1+rvanilla)^0.5)-SUM($M253:BC253),(Input!$M$224*(1+rvanilla)^0.5)/A14stdlife))</f>
        <v>0</v>
      </c>
      <c r="BE253" s="155">
        <f>IF(A14stdlife="n/a","n/a",IF(BE$3&gt;(A14stdlife+$E253),(Input!$M$224*(1+rvanilla)^0.5)-SUM($M253:BD253),(Input!$M$224*(1+rvanilla)^0.5)/A14stdlife))</f>
        <v>0</v>
      </c>
      <c r="BF253" s="155">
        <f>IF(A14stdlife="n/a","n/a",IF(BF$3&gt;(A14stdlife+$E253),(Input!$M$224*(1+rvanilla)^0.5)-SUM($M253:BE253),(Input!$M$224*(1+rvanilla)^0.5)/A14stdlife))</f>
        <v>0</v>
      </c>
      <c r="BG253" s="155">
        <f>IF(A14stdlife="n/a","n/a",IF(BG$3&gt;(A14stdlife+$E253),(Input!$M$224*(1+rvanilla)^0.5)-SUM($M253:BF253),(Input!$M$224*(1+rvanilla)^0.5)/A14stdlife))</f>
        <v>0</v>
      </c>
      <c r="BH253" s="155">
        <f>IF(A14stdlife="n/a","n/a",IF(BH$3&gt;(A14stdlife+$E253),(Input!$M$224*(1+rvanilla)^0.5)-SUM($M253:BG253),(Input!$M$224*(1+rvanilla)^0.5)/A14stdlife))</f>
        <v>0</v>
      </c>
      <c r="BI253" s="155">
        <f>IF(A14stdlife="n/a","n/a",IF(BI$3&gt;(A14stdlife+$E253),(Input!$M$224*(1+rvanilla)^0.5)-SUM($M253:BH253),(Input!$M$224*(1+rvanilla)^0.5)/A14stdlife))</f>
        <v>0</v>
      </c>
      <c r="BJ253" s="14"/>
      <c r="BK253" s="14"/>
      <c r="BL253" s="14"/>
      <c r="BM253" s="14"/>
      <c r="BN253" s="14"/>
      <c r="BO253" s="14"/>
      <c r="BP253" s="14"/>
      <c r="BQ253" s="14"/>
      <c r="BR253" s="14"/>
      <c r="BS253" s="14"/>
      <c r="BT253" s="14"/>
      <c r="BU253" s="14"/>
      <c r="BV253" s="14"/>
      <c r="BW253" s="14"/>
      <c r="BX253" s="14"/>
      <c r="BY253" s="14"/>
      <c r="BZ253" s="14"/>
      <c r="CA253" s="410"/>
      <c r="CB253" s="410"/>
      <c r="CC253" s="410"/>
      <c r="CD253" s="410"/>
      <c r="CE253" s="410"/>
      <c r="CF253" s="410"/>
      <c r="CG253" s="410"/>
      <c r="CH253" s="410"/>
      <c r="CI253" s="410"/>
      <c r="CJ253" s="410"/>
      <c r="CK253" s="410"/>
      <c r="CL253" s="410"/>
      <c r="CM253" s="410"/>
      <c r="CN253" s="410"/>
      <c r="CO253" s="410"/>
      <c r="CP253" s="410"/>
      <c r="CQ253" s="410"/>
      <c r="CR253" s="410"/>
      <c r="CS253" s="410"/>
      <c r="CT253" s="410"/>
      <c r="CU253" s="410"/>
      <c r="CV253" s="410"/>
      <c r="CW253" s="410"/>
      <c r="CX253" s="410"/>
      <c r="CY253" s="410"/>
      <c r="CZ253" s="410"/>
      <c r="DA253" s="410"/>
      <c r="DB253" s="410"/>
      <c r="DC253" s="410"/>
      <c r="DD253" s="410"/>
      <c r="DE253" s="410"/>
      <c r="DF253" s="410"/>
      <c r="DG253" s="410"/>
      <c r="DH253" s="410"/>
      <c r="DI253" s="410"/>
      <c r="DJ253" s="410"/>
      <c r="DK253" s="410"/>
      <c r="DL253" s="410"/>
      <c r="DM253" s="410"/>
      <c r="DN253" s="410"/>
      <c r="DO253" s="410"/>
      <c r="DP253" s="410"/>
      <c r="DQ253" s="410"/>
      <c r="DR253" s="410"/>
      <c r="DS253" s="410"/>
      <c r="DT253" s="410"/>
      <c r="DU253" s="410"/>
      <c r="DV253" s="410"/>
      <c r="DW253" s="410"/>
      <c r="DX253" s="410"/>
      <c r="DY253" s="410"/>
      <c r="DZ253" s="410"/>
      <c r="EA253" s="410"/>
      <c r="EB253" s="410"/>
      <c r="EC253" s="410"/>
      <c r="ED253" s="410"/>
      <c r="EE253" s="410"/>
      <c r="EF253" s="410"/>
      <c r="EG253" s="410"/>
      <c r="EH253" s="410"/>
      <c r="EI253" s="410"/>
      <c r="EJ253" s="410"/>
      <c r="EK253" s="410"/>
      <c r="EL253" s="410"/>
      <c r="EM253" s="410"/>
      <c r="EN253" s="410"/>
      <c r="EO253" s="410"/>
      <c r="EP253" s="410"/>
      <c r="EQ253" s="410"/>
      <c r="ER253" s="410"/>
      <c r="ES253" s="410"/>
      <c r="ET253" s="410"/>
      <c r="EU253" s="410"/>
      <c r="EV253" s="410"/>
      <c r="EW253" s="410"/>
      <c r="EX253" s="410"/>
      <c r="EY253" s="410"/>
      <c r="EZ253" s="410"/>
      <c r="FA253" s="410"/>
      <c r="FB253" s="410"/>
      <c r="FC253" s="410"/>
      <c r="FD253" s="410"/>
      <c r="FE253" s="410"/>
      <c r="FF253" s="410"/>
      <c r="FG253" s="410"/>
      <c r="FH253" s="410"/>
      <c r="FI253" s="410"/>
      <c r="FJ253" s="410"/>
      <c r="FK253" s="410"/>
      <c r="FL253" s="410"/>
      <c r="FM253" s="410"/>
      <c r="FN253" s="410"/>
      <c r="FO253" s="410"/>
      <c r="FP253" s="410"/>
      <c r="FQ253" s="410"/>
      <c r="FR253" s="410"/>
      <c r="FS253" s="410"/>
      <c r="FT253" s="410"/>
      <c r="FU253" s="410"/>
      <c r="FV253" s="410"/>
      <c r="FW253" s="410"/>
      <c r="FX253" s="410"/>
      <c r="FY253" s="410"/>
      <c r="FZ253" s="410"/>
      <c r="GA253" s="410"/>
      <c r="GB253" s="410"/>
      <c r="GC253" s="410"/>
      <c r="GD253" s="410"/>
      <c r="GE253" s="410"/>
      <c r="GF253" s="410"/>
      <c r="GG253" s="410"/>
      <c r="GH253" s="410"/>
      <c r="GI253" s="410"/>
      <c r="GJ253" s="410"/>
      <c r="GK253" s="410"/>
      <c r="GL253" s="410"/>
      <c r="GM253" s="410"/>
      <c r="GN253" s="410"/>
      <c r="GO253" s="410"/>
      <c r="GP253" s="410"/>
      <c r="GQ253" s="410"/>
      <c r="GR253" s="410"/>
      <c r="GS253" s="410"/>
      <c r="GT253" s="410"/>
      <c r="GU253" s="410"/>
      <c r="GV253" s="410"/>
      <c r="GW253" s="410"/>
      <c r="GX253" s="410"/>
      <c r="GY253" s="410"/>
      <c r="GZ253" s="410"/>
      <c r="HA253" s="410"/>
      <c r="HB253" s="410"/>
      <c r="HC253" s="410"/>
      <c r="HD253" s="410"/>
      <c r="HE253" s="410"/>
      <c r="HF253" s="410"/>
      <c r="HG253" s="410"/>
      <c r="HH253" s="410"/>
      <c r="HI253" s="410"/>
      <c r="HJ253" s="410"/>
      <c r="HK253" s="410"/>
      <c r="HL253" s="410"/>
      <c r="HM253" s="410"/>
      <c r="HN253" s="410"/>
      <c r="HO253" s="410"/>
      <c r="HP253" s="410"/>
      <c r="HQ253" s="410"/>
      <c r="HR253" s="410"/>
      <c r="HS253" s="410"/>
      <c r="HT253" s="410"/>
      <c r="HU253" s="410"/>
      <c r="HV253" s="410"/>
      <c r="HW253" s="410"/>
      <c r="HX253" s="410"/>
      <c r="HY253" s="410"/>
      <c r="HZ253" s="410"/>
      <c r="IA253" s="410"/>
      <c r="IB253" s="410"/>
      <c r="IC253" s="410"/>
      <c r="ID253" s="410"/>
      <c r="IE253" s="410"/>
      <c r="IF253" s="410"/>
      <c r="IG253" s="410"/>
      <c r="IH253" s="410"/>
      <c r="II253" s="410"/>
      <c r="IJ253" s="410"/>
      <c r="IK253" s="410"/>
      <c r="IL253" s="410"/>
      <c r="IM253" s="410"/>
      <c r="IN253" s="410"/>
      <c r="IO253" s="410"/>
      <c r="IP253" s="410"/>
      <c r="IQ253" s="410"/>
      <c r="IR253" s="410"/>
      <c r="IS253" s="410"/>
      <c r="IT253" s="410"/>
      <c r="IU253" s="410"/>
      <c r="IV253" s="410"/>
    </row>
    <row r="254" spans="1:256" s="2" customFormat="1" ht="12.75" hidden="1" customHeight="1" outlineLevel="2">
      <c r="A254" s="14"/>
      <c r="B254" s="14"/>
      <c r="C254" s="27"/>
      <c r="D254" s="413"/>
      <c r="E254" s="261">
        <v>8</v>
      </c>
      <c r="F254" s="372"/>
      <c r="G254" s="269"/>
      <c r="H254" s="271"/>
      <c r="I254" s="271"/>
      <c r="J254" s="271"/>
      <c r="K254" s="271"/>
      <c r="L254" s="271"/>
      <c r="M254" s="271"/>
      <c r="N254" s="270"/>
      <c r="O254" s="155">
        <f>IF(A14stdlife="n/a","n/a",IF(O$3&gt;(A14stdlife+$E254),(Input!$N$224*(1+rvanilla)^0.5)-SUM($N254:N254),(Input!$N$224*(1+rvanilla)^0.5)/A14stdlife))</f>
        <v>0</v>
      </c>
      <c r="P254" s="155">
        <f>IF(A14stdlife="n/a","n/a",IF(P$3&gt;(A14stdlife+$E254),(Input!$N$224*(1+rvanilla)^0.5)-SUM($N254:O254),(Input!$N$224*(1+rvanilla)^0.5)/A14stdlife))</f>
        <v>0</v>
      </c>
      <c r="Q254" s="155">
        <f>IF(A14stdlife="n/a","n/a",IF(Q$3&gt;(A14stdlife+$E254),(Input!$N$224*(1+rvanilla)^0.5)-SUM($N254:P254),(Input!$N$224*(1+rvanilla)^0.5)/A14stdlife))</f>
        <v>0</v>
      </c>
      <c r="R254" s="155">
        <f>IF(A14stdlife="n/a","n/a",IF(R$3&gt;(A14stdlife+$E254),(Input!$N$224*(1+rvanilla)^0.5)-SUM($N254:Q254),(Input!$N$224*(1+rvanilla)^0.5)/A14stdlife))</f>
        <v>0</v>
      </c>
      <c r="S254" s="155">
        <f>IF(A14stdlife="n/a","n/a",IF(S$3&gt;(A14stdlife+$E254),(Input!$N$224*(1+rvanilla)^0.5)-SUM($N254:R254),(Input!$N$224*(1+rvanilla)^0.5)/A14stdlife))</f>
        <v>0</v>
      </c>
      <c r="T254" s="155">
        <f>IF(A14stdlife="n/a","n/a",IF(T$3&gt;(A14stdlife+$E254),(Input!$N$224*(1+rvanilla)^0.5)-SUM($N254:S254),(Input!$N$224*(1+rvanilla)^0.5)/A14stdlife))</f>
        <v>0</v>
      </c>
      <c r="U254" s="155">
        <f>IF(A14stdlife="n/a","n/a",IF(U$3&gt;(A14stdlife+$E254),(Input!$N$224*(1+rvanilla)^0.5)-SUM($N254:T254),(Input!$N$224*(1+rvanilla)^0.5)/A14stdlife))</f>
        <v>0</v>
      </c>
      <c r="V254" s="155">
        <f>IF(A14stdlife="n/a","n/a",IF(V$3&gt;(A14stdlife+$E254),(Input!$N$224*(1+rvanilla)^0.5)-SUM($N254:U254),(Input!$N$224*(1+rvanilla)^0.5)/A14stdlife))</f>
        <v>0</v>
      </c>
      <c r="W254" s="155">
        <f>IF(A14stdlife="n/a","n/a",IF(W$3&gt;(A14stdlife+$E254),(Input!$N$224*(1+rvanilla)^0.5)-SUM($N254:V254),(Input!$N$224*(1+rvanilla)^0.5)/A14stdlife))</f>
        <v>0</v>
      </c>
      <c r="X254" s="155">
        <f>IF(A14stdlife="n/a","n/a",IF(X$3&gt;(A14stdlife+$E254),(Input!$N$224*(1+rvanilla)^0.5)-SUM($N254:W254),(Input!$N$224*(1+rvanilla)^0.5)/A14stdlife))</f>
        <v>0</v>
      </c>
      <c r="Y254" s="155">
        <f>IF(A14stdlife="n/a","n/a",IF(Y$3&gt;(A14stdlife+$E254),(Input!$N$224*(1+rvanilla)^0.5)-SUM($N254:X254),(Input!$N$224*(1+rvanilla)^0.5)/A14stdlife))</f>
        <v>0</v>
      </c>
      <c r="Z254" s="155">
        <f>IF(A14stdlife="n/a","n/a",IF(Z$3&gt;(A14stdlife+$E254),(Input!$N$224*(1+rvanilla)^0.5)-SUM($N254:Y254),(Input!$N$224*(1+rvanilla)^0.5)/A14stdlife))</f>
        <v>0</v>
      </c>
      <c r="AA254" s="155">
        <f>IF(A14stdlife="n/a","n/a",IF(AA$3&gt;(A14stdlife+$E254),(Input!$N$224*(1+rvanilla)^0.5)-SUM($N254:Z254),(Input!$N$224*(1+rvanilla)^0.5)/A14stdlife))</f>
        <v>0</v>
      </c>
      <c r="AB254" s="155">
        <f>IF(A14stdlife="n/a","n/a",IF(AB$3&gt;(A14stdlife+$E254),(Input!$N$224*(1+rvanilla)^0.5)-SUM($N254:AA254),(Input!$N$224*(1+rvanilla)^0.5)/A14stdlife))</f>
        <v>0</v>
      </c>
      <c r="AC254" s="155">
        <f>IF(A14stdlife="n/a","n/a",IF(AC$3&gt;(A14stdlife+$E254),(Input!$N$224*(1+rvanilla)^0.5)-SUM($N254:AB254),(Input!$N$224*(1+rvanilla)^0.5)/A14stdlife))</f>
        <v>0</v>
      </c>
      <c r="AD254" s="155">
        <f>IF(A14stdlife="n/a","n/a",IF(AD$3&gt;(A14stdlife+$E254),(Input!$N$224*(1+rvanilla)^0.5)-SUM($N254:AC254),(Input!$N$224*(1+rvanilla)^0.5)/A14stdlife))</f>
        <v>0</v>
      </c>
      <c r="AE254" s="155">
        <f>IF(A14stdlife="n/a","n/a",IF(AE$3&gt;(A14stdlife+$E254),(Input!$N$224*(1+rvanilla)^0.5)-SUM($N254:AD254),(Input!$N$224*(1+rvanilla)^0.5)/A14stdlife))</f>
        <v>0</v>
      </c>
      <c r="AF254" s="155">
        <f>IF(A14stdlife="n/a","n/a",IF(AF$3&gt;(A14stdlife+$E254),(Input!$N$224*(1+rvanilla)^0.5)-SUM($N254:AE254),(Input!$N$224*(1+rvanilla)^0.5)/A14stdlife))</f>
        <v>0</v>
      </c>
      <c r="AG254" s="155">
        <f>IF(A14stdlife="n/a","n/a",IF(AG$3&gt;(A14stdlife+$E254),(Input!$N$224*(1+rvanilla)^0.5)-SUM($N254:AF254),(Input!$N$224*(1+rvanilla)^0.5)/A14stdlife))</f>
        <v>0</v>
      </c>
      <c r="AH254" s="155">
        <f>IF(A14stdlife="n/a","n/a",IF(AH$3&gt;(A14stdlife+$E254),(Input!$N$224*(1+rvanilla)^0.5)-SUM($N254:AG254),(Input!$N$224*(1+rvanilla)^0.5)/A14stdlife))</f>
        <v>0</v>
      </c>
      <c r="AI254" s="155">
        <f>IF(A14stdlife="n/a","n/a",IF(AI$3&gt;(A14stdlife+$E254),(Input!$N$224*(1+rvanilla)^0.5)-SUM($N254:AH254),(Input!$N$224*(1+rvanilla)^0.5)/A14stdlife))</f>
        <v>0</v>
      </c>
      <c r="AJ254" s="155">
        <f>IF(A14stdlife="n/a","n/a",IF(AJ$3&gt;(A14stdlife+$E254),(Input!$N$224*(1+rvanilla)^0.5)-SUM($N254:AI254),(Input!$N$224*(1+rvanilla)^0.5)/A14stdlife))</f>
        <v>0</v>
      </c>
      <c r="AK254" s="155">
        <f>IF(A14stdlife="n/a","n/a",IF(AK$3&gt;(A14stdlife+$E254),(Input!$N$224*(1+rvanilla)^0.5)-SUM($N254:AJ254),(Input!$N$224*(1+rvanilla)^0.5)/A14stdlife))</f>
        <v>0</v>
      </c>
      <c r="AL254" s="155">
        <f>IF(A14stdlife="n/a","n/a",IF(AL$3&gt;(A14stdlife+$E254),(Input!$N$224*(1+rvanilla)^0.5)-SUM($N254:AK254),(Input!$N$224*(1+rvanilla)^0.5)/A14stdlife))</f>
        <v>0</v>
      </c>
      <c r="AM254" s="155">
        <f>IF(A14stdlife="n/a","n/a",IF(AM$3&gt;(A14stdlife+$E254),(Input!$N$224*(1+rvanilla)^0.5)-SUM($N254:AL254),(Input!$N$224*(1+rvanilla)^0.5)/A14stdlife))</f>
        <v>0</v>
      </c>
      <c r="AN254" s="155">
        <f>IF(A14stdlife="n/a","n/a",IF(AN$3&gt;(A14stdlife+$E254),(Input!$N$224*(1+rvanilla)^0.5)-SUM($N254:AM254),(Input!$N$224*(1+rvanilla)^0.5)/A14stdlife))</f>
        <v>0</v>
      </c>
      <c r="AO254" s="155">
        <f>IF(A14stdlife="n/a","n/a",IF(AO$3&gt;(A14stdlife+$E254),(Input!$N$224*(1+rvanilla)^0.5)-SUM($N254:AN254),(Input!$N$224*(1+rvanilla)^0.5)/A14stdlife))</f>
        <v>0</v>
      </c>
      <c r="AP254" s="155">
        <f>IF(A14stdlife="n/a","n/a",IF(AP$3&gt;(A14stdlife+$E254),(Input!$N$224*(1+rvanilla)^0.5)-SUM($N254:AO254),(Input!$N$224*(1+rvanilla)^0.5)/A14stdlife))</f>
        <v>0</v>
      </c>
      <c r="AQ254" s="155">
        <f>IF(A14stdlife="n/a","n/a",IF(AQ$3&gt;(A14stdlife+$E254),(Input!$N$224*(1+rvanilla)^0.5)-SUM($N254:AP254),(Input!$N$224*(1+rvanilla)^0.5)/A14stdlife))</f>
        <v>0</v>
      </c>
      <c r="AR254" s="155">
        <f>IF(A14stdlife="n/a","n/a",IF(AR$3&gt;(A14stdlife+$E254),(Input!$N$224*(1+rvanilla)^0.5)-SUM($N254:AQ254),(Input!$N$224*(1+rvanilla)^0.5)/A14stdlife))</f>
        <v>0</v>
      </c>
      <c r="AS254" s="155">
        <f>IF(A14stdlife="n/a","n/a",IF(AS$3&gt;(A14stdlife+$E254),(Input!$N$224*(1+rvanilla)^0.5)-SUM($N254:AR254),(Input!$N$224*(1+rvanilla)^0.5)/A14stdlife))</f>
        <v>0</v>
      </c>
      <c r="AT254" s="155">
        <f>IF(A14stdlife="n/a","n/a",IF(AT$3&gt;(A14stdlife+$E254),(Input!$N$224*(1+rvanilla)^0.5)-SUM($N254:AS254),(Input!$N$224*(1+rvanilla)^0.5)/A14stdlife))</f>
        <v>0</v>
      </c>
      <c r="AU254" s="155">
        <f>IF(A14stdlife="n/a","n/a",IF(AU$3&gt;(A14stdlife+$E254),(Input!$N$224*(1+rvanilla)^0.5)-SUM($N254:AT254),(Input!$N$224*(1+rvanilla)^0.5)/A14stdlife))</f>
        <v>0</v>
      </c>
      <c r="AV254" s="155">
        <f>IF(A14stdlife="n/a","n/a",IF(AV$3&gt;(A14stdlife+$E254),(Input!$N$224*(1+rvanilla)^0.5)-SUM($N254:AU254),(Input!$N$224*(1+rvanilla)^0.5)/A14stdlife))</f>
        <v>0</v>
      </c>
      <c r="AW254" s="155">
        <f>IF(A14stdlife="n/a","n/a",IF(AW$3&gt;(A14stdlife+$E254),(Input!$N$224*(1+rvanilla)^0.5)-SUM($N254:AV254),(Input!$N$224*(1+rvanilla)^0.5)/A14stdlife))</f>
        <v>0</v>
      </c>
      <c r="AX254" s="155">
        <f>IF(A14stdlife="n/a","n/a",IF(AX$3&gt;(A14stdlife+$E254),(Input!$N$224*(1+rvanilla)^0.5)-SUM($N254:AW254),(Input!$N$224*(1+rvanilla)^0.5)/A14stdlife))</f>
        <v>0</v>
      </c>
      <c r="AY254" s="155">
        <f>IF(A14stdlife="n/a","n/a",IF(AY$3&gt;(A14stdlife+$E254),(Input!$N$224*(1+rvanilla)^0.5)-SUM($N254:AX254),(Input!$N$224*(1+rvanilla)^0.5)/A14stdlife))</f>
        <v>0</v>
      </c>
      <c r="AZ254" s="155">
        <f>IF(A14stdlife="n/a","n/a",IF(AZ$3&gt;(A14stdlife+$E254),(Input!$N$224*(1+rvanilla)^0.5)-SUM($N254:AY254),(Input!$N$224*(1+rvanilla)^0.5)/A14stdlife))</f>
        <v>0</v>
      </c>
      <c r="BA254" s="155">
        <f>IF(A14stdlife="n/a","n/a",IF(BA$3&gt;(A14stdlife+$E254),(Input!$N$224*(1+rvanilla)^0.5)-SUM($N254:AZ254),(Input!$N$224*(1+rvanilla)^0.5)/A14stdlife))</f>
        <v>0</v>
      </c>
      <c r="BB254" s="155">
        <f>IF(A14stdlife="n/a","n/a",IF(BB$3&gt;(A14stdlife+$E254),(Input!$N$224*(1+rvanilla)^0.5)-SUM($N254:BA254),(Input!$N$224*(1+rvanilla)^0.5)/A14stdlife))</f>
        <v>0</v>
      </c>
      <c r="BC254" s="155">
        <f>IF(A14stdlife="n/a","n/a",IF(BC$3&gt;(A14stdlife+$E254),(Input!$N$224*(1+rvanilla)^0.5)-SUM($N254:BB254),(Input!$N$224*(1+rvanilla)^0.5)/A14stdlife))</f>
        <v>0</v>
      </c>
      <c r="BD254" s="155">
        <f>IF(A14stdlife="n/a","n/a",IF(BD$3&gt;(A14stdlife+$E254),(Input!$N$224*(1+rvanilla)^0.5)-SUM($N254:BC254),(Input!$N$224*(1+rvanilla)^0.5)/A14stdlife))</f>
        <v>0</v>
      </c>
      <c r="BE254" s="155">
        <f>IF(A14stdlife="n/a","n/a",IF(BE$3&gt;(A14stdlife+$E254),(Input!$N$224*(1+rvanilla)^0.5)-SUM($N254:BD254),(Input!$N$224*(1+rvanilla)^0.5)/A14stdlife))</f>
        <v>0</v>
      </c>
      <c r="BF254" s="155">
        <f>IF(A14stdlife="n/a","n/a",IF(BF$3&gt;(A14stdlife+$E254),(Input!$N$224*(1+rvanilla)^0.5)-SUM($N254:BE254),(Input!$N$224*(1+rvanilla)^0.5)/A14stdlife))</f>
        <v>0</v>
      </c>
      <c r="BG254" s="155">
        <f>IF(A14stdlife="n/a","n/a",IF(BG$3&gt;(A14stdlife+$E254),(Input!$N$224*(1+rvanilla)^0.5)-SUM($N254:BF254),(Input!$N$224*(1+rvanilla)^0.5)/A14stdlife))</f>
        <v>0</v>
      </c>
      <c r="BH254" s="155">
        <f>IF(A14stdlife="n/a","n/a",IF(BH$3&gt;(A14stdlife+$E254),(Input!$N$224*(1+rvanilla)^0.5)-SUM($N254:BG254),(Input!$N$224*(1+rvanilla)^0.5)/A14stdlife))</f>
        <v>0</v>
      </c>
      <c r="BI254" s="155">
        <f>IF(A14stdlife="n/a","n/a",IF(BI$3&gt;(A14stdlife+$E254),(Input!$N$224*(1+rvanilla)^0.5)-SUM($N254:BH254),(Input!$N$224*(1+rvanilla)^0.5)/A14stdlife))</f>
        <v>0</v>
      </c>
      <c r="BJ254" s="14"/>
      <c r="BK254" s="14"/>
      <c r="BL254" s="14"/>
      <c r="BM254" s="14"/>
      <c r="BN254" s="14"/>
      <c r="BO254" s="14"/>
      <c r="BP254" s="14"/>
      <c r="BQ254" s="14"/>
      <c r="BR254" s="14"/>
      <c r="BS254" s="14"/>
      <c r="BT254" s="14"/>
      <c r="BU254" s="14"/>
      <c r="BV254" s="14"/>
      <c r="BW254" s="14"/>
      <c r="BX254" s="14"/>
      <c r="BY254" s="14"/>
      <c r="BZ254" s="14"/>
      <c r="CA254" s="410"/>
      <c r="CB254" s="410"/>
      <c r="CC254" s="410"/>
      <c r="CD254" s="410"/>
      <c r="CE254" s="410"/>
      <c r="CF254" s="410"/>
      <c r="CG254" s="410"/>
      <c r="CH254" s="410"/>
      <c r="CI254" s="410"/>
      <c r="CJ254" s="410"/>
      <c r="CK254" s="410"/>
      <c r="CL254" s="410"/>
      <c r="CM254" s="410"/>
      <c r="CN254" s="410"/>
      <c r="CO254" s="410"/>
      <c r="CP254" s="410"/>
      <c r="CQ254" s="410"/>
      <c r="CR254" s="410"/>
      <c r="CS254" s="410"/>
      <c r="CT254" s="410"/>
      <c r="CU254" s="410"/>
      <c r="CV254" s="410"/>
      <c r="CW254" s="410"/>
      <c r="CX254" s="410"/>
      <c r="CY254" s="410"/>
      <c r="CZ254" s="410"/>
      <c r="DA254" s="410"/>
      <c r="DB254" s="410"/>
      <c r="DC254" s="410"/>
      <c r="DD254" s="410"/>
      <c r="DE254" s="410"/>
      <c r="DF254" s="410"/>
      <c r="DG254" s="410"/>
      <c r="DH254" s="410"/>
      <c r="DI254" s="410"/>
      <c r="DJ254" s="410"/>
      <c r="DK254" s="410"/>
      <c r="DL254" s="410"/>
      <c r="DM254" s="410"/>
      <c r="DN254" s="410"/>
      <c r="DO254" s="410"/>
      <c r="DP254" s="410"/>
      <c r="DQ254" s="410"/>
      <c r="DR254" s="410"/>
      <c r="DS254" s="410"/>
      <c r="DT254" s="410"/>
      <c r="DU254" s="410"/>
      <c r="DV254" s="410"/>
      <c r="DW254" s="410"/>
      <c r="DX254" s="410"/>
      <c r="DY254" s="410"/>
      <c r="DZ254" s="410"/>
      <c r="EA254" s="410"/>
      <c r="EB254" s="410"/>
      <c r="EC254" s="410"/>
      <c r="ED254" s="410"/>
      <c r="EE254" s="410"/>
      <c r="EF254" s="410"/>
      <c r="EG254" s="410"/>
      <c r="EH254" s="410"/>
      <c r="EI254" s="410"/>
      <c r="EJ254" s="410"/>
      <c r="EK254" s="410"/>
      <c r="EL254" s="410"/>
      <c r="EM254" s="410"/>
      <c r="EN254" s="410"/>
      <c r="EO254" s="410"/>
      <c r="EP254" s="410"/>
      <c r="EQ254" s="410"/>
      <c r="ER254" s="410"/>
      <c r="ES254" s="410"/>
      <c r="ET254" s="410"/>
      <c r="EU254" s="410"/>
      <c r="EV254" s="410"/>
      <c r="EW254" s="410"/>
      <c r="EX254" s="410"/>
      <c r="EY254" s="410"/>
      <c r="EZ254" s="410"/>
      <c r="FA254" s="410"/>
      <c r="FB254" s="410"/>
      <c r="FC254" s="410"/>
      <c r="FD254" s="410"/>
      <c r="FE254" s="410"/>
      <c r="FF254" s="410"/>
      <c r="FG254" s="410"/>
      <c r="FH254" s="410"/>
      <c r="FI254" s="410"/>
      <c r="FJ254" s="410"/>
      <c r="FK254" s="410"/>
      <c r="FL254" s="410"/>
      <c r="FM254" s="410"/>
      <c r="FN254" s="410"/>
      <c r="FO254" s="410"/>
      <c r="FP254" s="410"/>
      <c r="FQ254" s="410"/>
      <c r="FR254" s="410"/>
      <c r="FS254" s="410"/>
      <c r="FT254" s="410"/>
      <c r="FU254" s="410"/>
      <c r="FV254" s="410"/>
      <c r="FW254" s="410"/>
      <c r="FX254" s="410"/>
      <c r="FY254" s="410"/>
      <c r="FZ254" s="410"/>
      <c r="GA254" s="410"/>
      <c r="GB254" s="410"/>
      <c r="GC254" s="410"/>
      <c r="GD254" s="410"/>
      <c r="GE254" s="410"/>
      <c r="GF254" s="410"/>
      <c r="GG254" s="410"/>
      <c r="GH254" s="410"/>
      <c r="GI254" s="410"/>
      <c r="GJ254" s="410"/>
      <c r="GK254" s="410"/>
      <c r="GL254" s="410"/>
      <c r="GM254" s="410"/>
      <c r="GN254" s="410"/>
      <c r="GO254" s="410"/>
      <c r="GP254" s="410"/>
      <c r="GQ254" s="410"/>
      <c r="GR254" s="410"/>
      <c r="GS254" s="410"/>
      <c r="GT254" s="410"/>
      <c r="GU254" s="410"/>
      <c r="GV254" s="410"/>
      <c r="GW254" s="410"/>
      <c r="GX254" s="410"/>
      <c r="GY254" s="410"/>
      <c r="GZ254" s="410"/>
      <c r="HA254" s="410"/>
      <c r="HB254" s="410"/>
      <c r="HC254" s="410"/>
      <c r="HD254" s="410"/>
      <c r="HE254" s="410"/>
      <c r="HF254" s="410"/>
      <c r="HG254" s="410"/>
      <c r="HH254" s="410"/>
      <c r="HI254" s="410"/>
      <c r="HJ254" s="410"/>
      <c r="HK254" s="410"/>
      <c r="HL254" s="410"/>
      <c r="HM254" s="410"/>
      <c r="HN254" s="410"/>
      <c r="HO254" s="410"/>
      <c r="HP254" s="410"/>
      <c r="HQ254" s="410"/>
      <c r="HR254" s="410"/>
      <c r="HS254" s="410"/>
      <c r="HT254" s="410"/>
      <c r="HU254" s="410"/>
      <c r="HV254" s="410"/>
      <c r="HW254" s="410"/>
      <c r="HX254" s="410"/>
      <c r="HY254" s="410"/>
      <c r="HZ254" s="410"/>
      <c r="IA254" s="410"/>
      <c r="IB254" s="410"/>
      <c r="IC254" s="410"/>
      <c r="ID254" s="410"/>
      <c r="IE254" s="410"/>
      <c r="IF254" s="410"/>
      <c r="IG254" s="410"/>
      <c r="IH254" s="410"/>
      <c r="II254" s="410"/>
      <c r="IJ254" s="410"/>
      <c r="IK254" s="410"/>
      <c r="IL254" s="410"/>
      <c r="IM254" s="410"/>
      <c r="IN254" s="410"/>
      <c r="IO254" s="410"/>
      <c r="IP254" s="410"/>
      <c r="IQ254" s="410"/>
      <c r="IR254" s="410"/>
      <c r="IS254" s="410"/>
      <c r="IT254" s="410"/>
      <c r="IU254" s="410"/>
      <c r="IV254" s="410"/>
    </row>
    <row r="255" spans="1:256" s="2" customFormat="1" ht="12.75" hidden="1" customHeight="1" outlineLevel="2">
      <c r="A255" s="14"/>
      <c r="B255" s="14"/>
      <c r="C255" s="27"/>
      <c r="D255" s="413"/>
      <c r="E255" s="261">
        <v>9</v>
      </c>
      <c r="F255" s="372"/>
      <c r="G255" s="269"/>
      <c r="H255" s="271"/>
      <c r="I255" s="271"/>
      <c r="J255" s="271"/>
      <c r="K255" s="271"/>
      <c r="L255" s="271"/>
      <c r="M255" s="271"/>
      <c r="N255" s="271"/>
      <c r="O255" s="270"/>
      <c r="P255" s="155">
        <f>IF(A14stdlife="n/a","n/a",IF(P$3&gt;(A14stdlife+$E255),(Input!$O$224*(1+rvanilla)^0.5)-SUM($O255:O255),(Input!$O$224*(1+rvanilla)^0.5)/A14stdlife))</f>
        <v>0</v>
      </c>
      <c r="Q255" s="155">
        <f>IF(A14stdlife="n/a","n/a",IF(Q$3&gt;(A14stdlife+$E255),(Input!$O$224*(1+rvanilla)^0.5)-SUM($O255:P255),(Input!$O$224*(1+rvanilla)^0.5)/A14stdlife))</f>
        <v>0</v>
      </c>
      <c r="R255" s="155">
        <f>IF(A14stdlife="n/a","n/a",IF(R$3&gt;(A14stdlife+$E255),(Input!$O$224*(1+rvanilla)^0.5)-SUM($O255:Q255),(Input!$O$224*(1+rvanilla)^0.5)/A14stdlife))</f>
        <v>0</v>
      </c>
      <c r="S255" s="155">
        <f>IF(A14stdlife="n/a","n/a",IF(S$3&gt;(A14stdlife+$E255),(Input!$O$224*(1+rvanilla)^0.5)-SUM($O255:R255),(Input!$O$224*(1+rvanilla)^0.5)/A14stdlife))</f>
        <v>0</v>
      </c>
      <c r="T255" s="155">
        <f>IF(A14stdlife="n/a","n/a",IF(T$3&gt;(A14stdlife+$E255),(Input!$O$224*(1+rvanilla)^0.5)-SUM($O255:S255),(Input!$O$224*(1+rvanilla)^0.5)/A14stdlife))</f>
        <v>0</v>
      </c>
      <c r="U255" s="155">
        <f>IF(A14stdlife="n/a","n/a",IF(U$3&gt;(A14stdlife+$E255),(Input!$O$224*(1+rvanilla)^0.5)-SUM($O255:T255),(Input!$O$224*(1+rvanilla)^0.5)/A14stdlife))</f>
        <v>0</v>
      </c>
      <c r="V255" s="155">
        <f>IF(A14stdlife="n/a","n/a",IF(V$3&gt;(A14stdlife+$E255),(Input!$O$224*(1+rvanilla)^0.5)-SUM($O255:U255),(Input!$O$224*(1+rvanilla)^0.5)/A14stdlife))</f>
        <v>0</v>
      </c>
      <c r="W255" s="155">
        <f>IF(A14stdlife="n/a","n/a",IF(W$3&gt;(A14stdlife+$E255),(Input!$O$224*(1+rvanilla)^0.5)-SUM($O255:V255),(Input!$O$224*(1+rvanilla)^0.5)/A14stdlife))</f>
        <v>0</v>
      </c>
      <c r="X255" s="155">
        <f>IF(A14stdlife="n/a","n/a",IF(X$3&gt;(A14stdlife+$E255),(Input!$O$224*(1+rvanilla)^0.5)-SUM($O255:W255),(Input!$O$224*(1+rvanilla)^0.5)/A14stdlife))</f>
        <v>0</v>
      </c>
      <c r="Y255" s="155">
        <f>IF(A14stdlife="n/a","n/a",IF(Y$3&gt;(A14stdlife+$E255),(Input!$O$224*(1+rvanilla)^0.5)-SUM($O255:X255),(Input!$O$224*(1+rvanilla)^0.5)/A14stdlife))</f>
        <v>0</v>
      </c>
      <c r="Z255" s="155">
        <f>IF(A14stdlife="n/a","n/a",IF(Z$3&gt;(A14stdlife+$E255),(Input!$O$224*(1+rvanilla)^0.5)-SUM($O255:Y255),(Input!$O$224*(1+rvanilla)^0.5)/A14stdlife))</f>
        <v>0</v>
      </c>
      <c r="AA255" s="155">
        <f>IF(A14stdlife="n/a","n/a",IF(AA$3&gt;(A14stdlife+$E255),(Input!$O$224*(1+rvanilla)^0.5)-SUM($O255:Z255),(Input!$O$224*(1+rvanilla)^0.5)/A14stdlife))</f>
        <v>0</v>
      </c>
      <c r="AB255" s="155">
        <f>IF(A14stdlife="n/a","n/a",IF(AB$3&gt;(A14stdlife+$E255),(Input!$O$224*(1+rvanilla)^0.5)-SUM($O255:AA255),(Input!$O$224*(1+rvanilla)^0.5)/A14stdlife))</f>
        <v>0</v>
      </c>
      <c r="AC255" s="155">
        <f>IF(A14stdlife="n/a","n/a",IF(AC$3&gt;(A14stdlife+$E255),(Input!$O$224*(1+rvanilla)^0.5)-SUM($O255:AB255),(Input!$O$224*(1+rvanilla)^0.5)/A14stdlife))</f>
        <v>0</v>
      </c>
      <c r="AD255" s="155">
        <f>IF(A14stdlife="n/a","n/a",IF(AD$3&gt;(A14stdlife+$E255),(Input!$O$224*(1+rvanilla)^0.5)-SUM($O255:AC255),(Input!$O$224*(1+rvanilla)^0.5)/A14stdlife))</f>
        <v>0</v>
      </c>
      <c r="AE255" s="155">
        <f>IF(A14stdlife="n/a","n/a",IF(AE$3&gt;(A14stdlife+$E255),(Input!$O$224*(1+rvanilla)^0.5)-SUM($O255:AD255),(Input!$O$224*(1+rvanilla)^0.5)/A14stdlife))</f>
        <v>0</v>
      </c>
      <c r="AF255" s="155">
        <f>IF(A14stdlife="n/a","n/a",IF(AF$3&gt;(A14stdlife+$E255),(Input!$O$224*(1+rvanilla)^0.5)-SUM($O255:AE255),(Input!$O$224*(1+rvanilla)^0.5)/A14stdlife))</f>
        <v>0</v>
      </c>
      <c r="AG255" s="155">
        <f>IF(A14stdlife="n/a","n/a",IF(AG$3&gt;(A14stdlife+$E255),(Input!$O$224*(1+rvanilla)^0.5)-SUM($O255:AF255),(Input!$O$224*(1+rvanilla)^0.5)/A14stdlife))</f>
        <v>0</v>
      </c>
      <c r="AH255" s="155">
        <f>IF(A14stdlife="n/a","n/a",IF(AH$3&gt;(A14stdlife+$E255),(Input!$O$224*(1+rvanilla)^0.5)-SUM($O255:AG255),(Input!$O$224*(1+rvanilla)^0.5)/A14stdlife))</f>
        <v>0</v>
      </c>
      <c r="AI255" s="155">
        <f>IF(A14stdlife="n/a","n/a",IF(AI$3&gt;(A14stdlife+$E255),(Input!$O$224*(1+rvanilla)^0.5)-SUM($O255:AH255),(Input!$O$224*(1+rvanilla)^0.5)/A14stdlife))</f>
        <v>0</v>
      </c>
      <c r="AJ255" s="155">
        <f>IF(A14stdlife="n/a","n/a",IF(AJ$3&gt;(A14stdlife+$E255),(Input!$O$224*(1+rvanilla)^0.5)-SUM($O255:AI255),(Input!$O$224*(1+rvanilla)^0.5)/A14stdlife))</f>
        <v>0</v>
      </c>
      <c r="AK255" s="155">
        <f>IF(A14stdlife="n/a","n/a",IF(AK$3&gt;(A14stdlife+$E255),(Input!$O$224*(1+rvanilla)^0.5)-SUM($O255:AJ255),(Input!$O$224*(1+rvanilla)^0.5)/A14stdlife))</f>
        <v>0</v>
      </c>
      <c r="AL255" s="155">
        <f>IF(A14stdlife="n/a","n/a",IF(AL$3&gt;(A14stdlife+$E255),(Input!$O$224*(1+rvanilla)^0.5)-SUM($O255:AK255),(Input!$O$224*(1+rvanilla)^0.5)/A14stdlife))</f>
        <v>0</v>
      </c>
      <c r="AM255" s="155">
        <f>IF(A14stdlife="n/a","n/a",IF(AM$3&gt;(A14stdlife+$E255),(Input!$O$224*(1+rvanilla)^0.5)-SUM($O255:AL255),(Input!$O$224*(1+rvanilla)^0.5)/A14stdlife))</f>
        <v>0</v>
      </c>
      <c r="AN255" s="155">
        <f>IF(A14stdlife="n/a","n/a",IF(AN$3&gt;(A14stdlife+$E255),(Input!$O$224*(1+rvanilla)^0.5)-SUM($O255:AM255),(Input!$O$224*(1+rvanilla)^0.5)/A14stdlife))</f>
        <v>0</v>
      </c>
      <c r="AO255" s="155">
        <f>IF(A14stdlife="n/a","n/a",IF(AO$3&gt;(A14stdlife+$E255),(Input!$O$224*(1+rvanilla)^0.5)-SUM($O255:AN255),(Input!$O$224*(1+rvanilla)^0.5)/A14stdlife))</f>
        <v>0</v>
      </c>
      <c r="AP255" s="155">
        <f>IF(A14stdlife="n/a","n/a",IF(AP$3&gt;(A14stdlife+$E255),(Input!$O$224*(1+rvanilla)^0.5)-SUM($O255:AO255),(Input!$O$224*(1+rvanilla)^0.5)/A14stdlife))</f>
        <v>0</v>
      </c>
      <c r="AQ255" s="155">
        <f>IF(A14stdlife="n/a","n/a",IF(AQ$3&gt;(A14stdlife+$E255),(Input!$O$224*(1+rvanilla)^0.5)-SUM($O255:AP255),(Input!$O$224*(1+rvanilla)^0.5)/A14stdlife))</f>
        <v>0</v>
      </c>
      <c r="AR255" s="155">
        <f>IF(A14stdlife="n/a","n/a",IF(AR$3&gt;(A14stdlife+$E255),(Input!$O$224*(1+rvanilla)^0.5)-SUM($O255:AQ255),(Input!$O$224*(1+rvanilla)^0.5)/A14stdlife))</f>
        <v>0</v>
      </c>
      <c r="AS255" s="155">
        <f>IF(A14stdlife="n/a","n/a",IF(AS$3&gt;(A14stdlife+$E255),(Input!$O$224*(1+rvanilla)^0.5)-SUM($O255:AR255),(Input!$O$224*(1+rvanilla)^0.5)/A14stdlife))</f>
        <v>0</v>
      </c>
      <c r="AT255" s="155">
        <f>IF(A14stdlife="n/a","n/a",IF(AT$3&gt;(A14stdlife+$E255),(Input!$O$224*(1+rvanilla)^0.5)-SUM($O255:AS255),(Input!$O$224*(1+rvanilla)^0.5)/A14stdlife))</f>
        <v>0</v>
      </c>
      <c r="AU255" s="155">
        <f>IF(A14stdlife="n/a","n/a",IF(AU$3&gt;(A14stdlife+$E255),(Input!$O$224*(1+rvanilla)^0.5)-SUM($O255:AT255),(Input!$O$224*(1+rvanilla)^0.5)/A14stdlife))</f>
        <v>0</v>
      </c>
      <c r="AV255" s="155">
        <f>IF(A14stdlife="n/a","n/a",IF(AV$3&gt;(A14stdlife+$E255),(Input!$O$224*(1+rvanilla)^0.5)-SUM($O255:AU255),(Input!$O$224*(1+rvanilla)^0.5)/A14stdlife))</f>
        <v>0</v>
      </c>
      <c r="AW255" s="155">
        <f>IF(A14stdlife="n/a","n/a",IF(AW$3&gt;(A14stdlife+$E255),(Input!$O$224*(1+rvanilla)^0.5)-SUM($O255:AV255),(Input!$O$224*(1+rvanilla)^0.5)/A14stdlife))</f>
        <v>0</v>
      </c>
      <c r="AX255" s="155">
        <f>IF(A14stdlife="n/a","n/a",IF(AX$3&gt;(A14stdlife+$E255),(Input!$O$224*(1+rvanilla)^0.5)-SUM($O255:AW255),(Input!$O$224*(1+rvanilla)^0.5)/A14stdlife))</f>
        <v>0</v>
      </c>
      <c r="AY255" s="155">
        <f>IF(A14stdlife="n/a","n/a",IF(AY$3&gt;(A14stdlife+$E255),(Input!$O$224*(1+rvanilla)^0.5)-SUM($O255:AX255),(Input!$O$224*(1+rvanilla)^0.5)/A14stdlife))</f>
        <v>0</v>
      </c>
      <c r="AZ255" s="155">
        <f>IF(A14stdlife="n/a","n/a",IF(AZ$3&gt;(A14stdlife+$E255),(Input!$O$224*(1+rvanilla)^0.5)-SUM($O255:AY255),(Input!$O$224*(1+rvanilla)^0.5)/A14stdlife))</f>
        <v>0</v>
      </c>
      <c r="BA255" s="155">
        <f>IF(A14stdlife="n/a","n/a",IF(BA$3&gt;(A14stdlife+$E255),(Input!$O$224*(1+rvanilla)^0.5)-SUM($O255:AZ255),(Input!$O$224*(1+rvanilla)^0.5)/A14stdlife))</f>
        <v>0</v>
      </c>
      <c r="BB255" s="155">
        <f>IF(A14stdlife="n/a","n/a",IF(BB$3&gt;(A14stdlife+$E255),(Input!$O$224*(1+rvanilla)^0.5)-SUM($O255:BA255),(Input!$O$224*(1+rvanilla)^0.5)/A14stdlife))</f>
        <v>0</v>
      </c>
      <c r="BC255" s="155">
        <f>IF(A14stdlife="n/a","n/a",IF(BC$3&gt;(A14stdlife+$E255),(Input!$O$224*(1+rvanilla)^0.5)-SUM($O255:BB255),(Input!$O$224*(1+rvanilla)^0.5)/A14stdlife))</f>
        <v>0</v>
      </c>
      <c r="BD255" s="155">
        <f>IF(A14stdlife="n/a","n/a",IF(BD$3&gt;(A14stdlife+$E255),(Input!$O$224*(1+rvanilla)^0.5)-SUM($O255:BC255),(Input!$O$224*(1+rvanilla)^0.5)/A14stdlife))</f>
        <v>0</v>
      </c>
      <c r="BE255" s="155">
        <f>IF(A14stdlife="n/a","n/a",IF(BE$3&gt;(A14stdlife+$E255),(Input!$O$224*(1+rvanilla)^0.5)-SUM($O255:BD255),(Input!$O$224*(1+rvanilla)^0.5)/A14stdlife))</f>
        <v>0</v>
      </c>
      <c r="BF255" s="155">
        <f>IF(A14stdlife="n/a","n/a",IF(BF$3&gt;(A14stdlife+$E255),(Input!$O$224*(1+rvanilla)^0.5)-SUM($O255:BE255),(Input!$O$224*(1+rvanilla)^0.5)/A14stdlife))</f>
        <v>0</v>
      </c>
      <c r="BG255" s="155">
        <f>IF(A14stdlife="n/a","n/a",IF(BG$3&gt;(A14stdlife+$E255),(Input!$O$224*(1+rvanilla)^0.5)-SUM($O255:BF255),(Input!$O$224*(1+rvanilla)^0.5)/A14stdlife))</f>
        <v>0</v>
      </c>
      <c r="BH255" s="155">
        <f>IF(A14stdlife="n/a","n/a",IF(BH$3&gt;(A14stdlife+$E255),(Input!$O$224*(1+rvanilla)^0.5)-SUM($O255:BG255),(Input!$O$224*(1+rvanilla)^0.5)/A14stdlife))</f>
        <v>0</v>
      </c>
      <c r="BI255" s="155">
        <f>IF(A14stdlife="n/a","n/a",IF(BI$3&gt;(A14stdlife+$E255),(Input!$O$224*(1+rvanilla)^0.5)-SUM($O255:BH255),(Input!$O$224*(1+rvanilla)^0.5)/A14stdlife))</f>
        <v>0</v>
      </c>
      <c r="BJ255" s="14"/>
      <c r="BK255" s="14"/>
      <c r="BL255" s="14"/>
      <c r="BM255" s="14"/>
      <c r="BN255" s="14"/>
      <c r="BO255" s="14"/>
      <c r="BP255" s="14"/>
      <c r="BQ255" s="14"/>
      <c r="BR255" s="14"/>
      <c r="BS255" s="14"/>
      <c r="BT255" s="14"/>
      <c r="BU255" s="14"/>
      <c r="BV255" s="14"/>
      <c r="BW255" s="14"/>
      <c r="BX255" s="14"/>
      <c r="BY255" s="14"/>
      <c r="BZ255" s="14"/>
      <c r="CA255" s="410"/>
      <c r="CB255" s="410"/>
      <c r="CC255" s="410"/>
      <c r="CD255" s="410"/>
      <c r="CE255" s="410"/>
      <c r="CF255" s="410"/>
      <c r="CG255" s="410"/>
      <c r="CH255" s="410"/>
      <c r="CI255" s="410"/>
      <c r="CJ255" s="410"/>
      <c r="CK255" s="410"/>
      <c r="CL255" s="410"/>
      <c r="CM255" s="410"/>
      <c r="CN255" s="410"/>
      <c r="CO255" s="410"/>
      <c r="CP255" s="410"/>
      <c r="CQ255" s="410"/>
      <c r="CR255" s="410"/>
      <c r="CS255" s="410"/>
      <c r="CT255" s="410"/>
      <c r="CU255" s="410"/>
      <c r="CV255" s="410"/>
      <c r="CW255" s="410"/>
      <c r="CX255" s="410"/>
      <c r="CY255" s="410"/>
      <c r="CZ255" s="410"/>
      <c r="DA255" s="410"/>
      <c r="DB255" s="410"/>
      <c r="DC255" s="410"/>
      <c r="DD255" s="410"/>
      <c r="DE255" s="410"/>
      <c r="DF255" s="410"/>
      <c r="DG255" s="410"/>
      <c r="DH255" s="410"/>
      <c r="DI255" s="410"/>
      <c r="DJ255" s="410"/>
      <c r="DK255" s="410"/>
      <c r="DL255" s="410"/>
      <c r="DM255" s="410"/>
      <c r="DN255" s="410"/>
      <c r="DO255" s="410"/>
      <c r="DP255" s="410"/>
      <c r="DQ255" s="410"/>
      <c r="DR255" s="410"/>
      <c r="DS255" s="410"/>
      <c r="DT255" s="410"/>
      <c r="DU255" s="410"/>
      <c r="DV255" s="410"/>
      <c r="DW255" s="410"/>
      <c r="DX255" s="410"/>
      <c r="DY255" s="410"/>
      <c r="DZ255" s="410"/>
      <c r="EA255" s="410"/>
      <c r="EB255" s="410"/>
      <c r="EC255" s="410"/>
      <c r="ED255" s="410"/>
      <c r="EE255" s="410"/>
      <c r="EF255" s="410"/>
      <c r="EG255" s="410"/>
      <c r="EH255" s="410"/>
      <c r="EI255" s="410"/>
      <c r="EJ255" s="410"/>
      <c r="EK255" s="410"/>
      <c r="EL255" s="410"/>
      <c r="EM255" s="410"/>
      <c r="EN255" s="410"/>
      <c r="EO255" s="410"/>
      <c r="EP255" s="410"/>
      <c r="EQ255" s="410"/>
      <c r="ER255" s="410"/>
      <c r="ES255" s="410"/>
      <c r="ET255" s="410"/>
      <c r="EU255" s="410"/>
      <c r="EV255" s="410"/>
      <c r="EW255" s="410"/>
      <c r="EX255" s="410"/>
      <c r="EY255" s="410"/>
      <c r="EZ255" s="410"/>
      <c r="FA255" s="410"/>
      <c r="FB255" s="410"/>
      <c r="FC255" s="410"/>
      <c r="FD255" s="410"/>
      <c r="FE255" s="410"/>
      <c r="FF255" s="410"/>
      <c r="FG255" s="410"/>
      <c r="FH255" s="410"/>
      <c r="FI255" s="410"/>
      <c r="FJ255" s="410"/>
      <c r="FK255" s="410"/>
      <c r="FL255" s="410"/>
      <c r="FM255" s="410"/>
      <c r="FN255" s="410"/>
      <c r="FO255" s="410"/>
      <c r="FP255" s="410"/>
      <c r="FQ255" s="410"/>
      <c r="FR255" s="410"/>
      <c r="FS255" s="410"/>
      <c r="FT255" s="410"/>
      <c r="FU255" s="410"/>
      <c r="FV255" s="410"/>
      <c r="FW255" s="410"/>
      <c r="FX255" s="410"/>
      <c r="FY255" s="410"/>
      <c r="FZ255" s="410"/>
      <c r="GA255" s="410"/>
      <c r="GB255" s="410"/>
      <c r="GC255" s="410"/>
      <c r="GD255" s="410"/>
      <c r="GE255" s="410"/>
      <c r="GF255" s="410"/>
      <c r="GG255" s="410"/>
      <c r="GH255" s="410"/>
      <c r="GI255" s="410"/>
      <c r="GJ255" s="410"/>
      <c r="GK255" s="410"/>
      <c r="GL255" s="410"/>
      <c r="GM255" s="410"/>
      <c r="GN255" s="410"/>
      <c r="GO255" s="410"/>
      <c r="GP255" s="410"/>
      <c r="GQ255" s="410"/>
      <c r="GR255" s="410"/>
      <c r="GS255" s="410"/>
      <c r="GT255" s="410"/>
      <c r="GU255" s="410"/>
      <c r="GV255" s="410"/>
      <c r="GW255" s="410"/>
      <c r="GX255" s="410"/>
      <c r="GY255" s="410"/>
      <c r="GZ255" s="410"/>
      <c r="HA255" s="410"/>
      <c r="HB255" s="410"/>
      <c r="HC255" s="410"/>
      <c r="HD255" s="410"/>
      <c r="HE255" s="410"/>
      <c r="HF255" s="410"/>
      <c r="HG255" s="410"/>
      <c r="HH255" s="410"/>
      <c r="HI255" s="410"/>
      <c r="HJ255" s="410"/>
      <c r="HK255" s="410"/>
      <c r="HL255" s="410"/>
      <c r="HM255" s="410"/>
      <c r="HN255" s="410"/>
      <c r="HO255" s="410"/>
      <c r="HP255" s="410"/>
      <c r="HQ255" s="410"/>
      <c r="HR255" s="410"/>
      <c r="HS255" s="410"/>
      <c r="HT255" s="410"/>
      <c r="HU255" s="410"/>
      <c r="HV255" s="410"/>
      <c r="HW255" s="410"/>
      <c r="HX255" s="410"/>
      <c r="HY255" s="410"/>
      <c r="HZ255" s="410"/>
      <c r="IA255" s="410"/>
      <c r="IB255" s="410"/>
      <c r="IC255" s="410"/>
      <c r="ID255" s="410"/>
      <c r="IE255" s="410"/>
      <c r="IF255" s="410"/>
      <c r="IG255" s="410"/>
      <c r="IH255" s="410"/>
      <c r="II255" s="410"/>
      <c r="IJ255" s="410"/>
      <c r="IK255" s="410"/>
      <c r="IL255" s="410"/>
      <c r="IM255" s="410"/>
      <c r="IN255" s="410"/>
      <c r="IO255" s="410"/>
      <c r="IP255" s="410"/>
      <c r="IQ255" s="410"/>
      <c r="IR255" s="410"/>
      <c r="IS255" s="410"/>
      <c r="IT255" s="410"/>
      <c r="IU255" s="410"/>
      <c r="IV255" s="410"/>
    </row>
    <row r="256" spans="1:256" s="2" customFormat="1" ht="12.75" hidden="1" customHeight="1" outlineLevel="2">
      <c r="A256" s="14"/>
      <c r="B256" s="14"/>
      <c r="C256" s="27"/>
      <c r="D256" s="413"/>
      <c r="E256" s="262">
        <v>10</v>
      </c>
      <c r="F256" s="372"/>
      <c r="G256" s="269"/>
      <c r="H256" s="271"/>
      <c r="I256" s="271"/>
      <c r="J256" s="271"/>
      <c r="K256" s="271"/>
      <c r="L256" s="271"/>
      <c r="M256" s="271"/>
      <c r="N256" s="271"/>
      <c r="O256" s="271"/>
      <c r="P256" s="270"/>
      <c r="Q256" s="155">
        <f>IF(A14stdlife="n/a","n/a",IF(Q$3&gt;(A14stdlife+$E256),(Input!$P$224*(1+rvanilla)^0.5)-SUM($P256:P256),(Input!$P$224*(1+rvanilla)^0.5)/A14stdlife))</f>
        <v>0</v>
      </c>
      <c r="R256" s="155">
        <f>IF(A14stdlife="n/a","n/a",IF(R$3&gt;(A14stdlife+$E256),(Input!$P$224*(1+rvanilla)^0.5)-SUM($P256:Q256),(Input!$P$224*(1+rvanilla)^0.5)/A14stdlife))</f>
        <v>0</v>
      </c>
      <c r="S256" s="155">
        <f>IF(A14stdlife="n/a","n/a",IF(S$3&gt;(A14stdlife+$E256),(Input!$P$224*(1+rvanilla)^0.5)-SUM($P256:R256),(Input!$P$224*(1+rvanilla)^0.5)/A14stdlife))</f>
        <v>0</v>
      </c>
      <c r="T256" s="155">
        <f>IF(A14stdlife="n/a","n/a",IF(T$3&gt;(A14stdlife+$E256),(Input!$P$224*(1+rvanilla)^0.5)-SUM($P256:S256),(Input!$P$224*(1+rvanilla)^0.5)/A14stdlife))</f>
        <v>0</v>
      </c>
      <c r="U256" s="155">
        <f>IF(A14stdlife="n/a","n/a",IF(U$3&gt;(A14stdlife+$E256),(Input!$P$224*(1+rvanilla)^0.5)-SUM($P256:T256),(Input!$P$224*(1+rvanilla)^0.5)/A14stdlife))</f>
        <v>0</v>
      </c>
      <c r="V256" s="155">
        <f>IF(A14stdlife="n/a","n/a",IF(V$3&gt;(A14stdlife+$E256),(Input!$P$224*(1+rvanilla)^0.5)-SUM($P256:U256),(Input!$P$224*(1+rvanilla)^0.5)/A14stdlife))</f>
        <v>0</v>
      </c>
      <c r="W256" s="155">
        <f>IF(A14stdlife="n/a","n/a",IF(W$3&gt;(A14stdlife+$E256),(Input!$P$224*(1+rvanilla)^0.5)-SUM($P256:V256),(Input!$P$224*(1+rvanilla)^0.5)/A14stdlife))</f>
        <v>0</v>
      </c>
      <c r="X256" s="155">
        <f>IF(A14stdlife="n/a","n/a",IF(X$3&gt;(A14stdlife+$E256),(Input!$P$224*(1+rvanilla)^0.5)-SUM($P256:W256),(Input!$P$224*(1+rvanilla)^0.5)/A14stdlife))</f>
        <v>0</v>
      </c>
      <c r="Y256" s="155">
        <f>IF(A14stdlife="n/a","n/a",IF(Y$3&gt;(A14stdlife+$E256),(Input!$P$224*(1+rvanilla)^0.5)-SUM($P256:X256),(Input!$P$224*(1+rvanilla)^0.5)/A14stdlife))</f>
        <v>0</v>
      </c>
      <c r="Z256" s="155">
        <f>IF(A14stdlife="n/a","n/a",IF(Z$3&gt;(A14stdlife+$E256),(Input!$P$224*(1+rvanilla)^0.5)-SUM($P256:Y256),(Input!$P$224*(1+rvanilla)^0.5)/A14stdlife))</f>
        <v>0</v>
      </c>
      <c r="AA256" s="155">
        <f>IF(A14stdlife="n/a","n/a",IF(AA$3&gt;(A14stdlife+$E256),(Input!$P$224*(1+rvanilla)^0.5)-SUM($P256:Z256),(Input!$P$224*(1+rvanilla)^0.5)/A14stdlife))</f>
        <v>0</v>
      </c>
      <c r="AB256" s="155">
        <f>IF(A14stdlife="n/a","n/a",IF(AB$3&gt;(A14stdlife+$E256),(Input!$P$224*(1+rvanilla)^0.5)-SUM($P256:AA256),(Input!$P$224*(1+rvanilla)^0.5)/A14stdlife))</f>
        <v>0</v>
      </c>
      <c r="AC256" s="155">
        <f>IF(A14stdlife="n/a","n/a",IF(AC$3&gt;(A14stdlife+$E256),(Input!$P$224*(1+rvanilla)^0.5)-SUM($P256:AB256),(Input!$P$224*(1+rvanilla)^0.5)/A14stdlife))</f>
        <v>0</v>
      </c>
      <c r="AD256" s="155">
        <f>IF(A14stdlife="n/a","n/a",IF(AD$3&gt;(A14stdlife+$E256),(Input!$P$224*(1+rvanilla)^0.5)-SUM($P256:AC256),(Input!$P$224*(1+rvanilla)^0.5)/A14stdlife))</f>
        <v>0</v>
      </c>
      <c r="AE256" s="155">
        <f>IF(A14stdlife="n/a","n/a",IF(AE$3&gt;(A14stdlife+$E256),(Input!$P$224*(1+rvanilla)^0.5)-SUM($P256:AD256),(Input!$P$224*(1+rvanilla)^0.5)/A14stdlife))</f>
        <v>0</v>
      </c>
      <c r="AF256" s="155">
        <f>IF(A14stdlife="n/a","n/a",IF(AF$3&gt;(A14stdlife+$E256),(Input!$P$224*(1+rvanilla)^0.5)-SUM($P256:AE256),(Input!$P$224*(1+rvanilla)^0.5)/A14stdlife))</f>
        <v>0</v>
      </c>
      <c r="AG256" s="155">
        <f>IF(A14stdlife="n/a","n/a",IF(AG$3&gt;(A14stdlife+$E256),(Input!$P$224*(1+rvanilla)^0.5)-SUM($P256:AF256),(Input!$P$224*(1+rvanilla)^0.5)/A14stdlife))</f>
        <v>0</v>
      </c>
      <c r="AH256" s="155">
        <f>IF(A14stdlife="n/a","n/a",IF(AH$3&gt;(A14stdlife+$E256),(Input!$P$224*(1+rvanilla)^0.5)-SUM($P256:AG256),(Input!$P$224*(1+rvanilla)^0.5)/A14stdlife))</f>
        <v>0</v>
      </c>
      <c r="AI256" s="155">
        <f>IF(A14stdlife="n/a","n/a",IF(AI$3&gt;(A14stdlife+$E256),(Input!$P$224*(1+rvanilla)^0.5)-SUM($P256:AH256),(Input!$P$224*(1+rvanilla)^0.5)/A14stdlife))</f>
        <v>0</v>
      </c>
      <c r="AJ256" s="155">
        <f>IF(A14stdlife="n/a","n/a",IF(AJ$3&gt;(A14stdlife+$E256),(Input!$P$224*(1+rvanilla)^0.5)-SUM($P256:AI256),(Input!$P$224*(1+rvanilla)^0.5)/A14stdlife))</f>
        <v>0</v>
      </c>
      <c r="AK256" s="155">
        <f>IF(A14stdlife="n/a","n/a",IF(AK$3&gt;(A14stdlife+$E256),(Input!$P$224*(1+rvanilla)^0.5)-SUM($P256:AJ256),(Input!$P$224*(1+rvanilla)^0.5)/A14stdlife))</f>
        <v>0</v>
      </c>
      <c r="AL256" s="155">
        <f>IF(A14stdlife="n/a","n/a",IF(AL$3&gt;(A14stdlife+$E256),(Input!$P$224*(1+rvanilla)^0.5)-SUM($P256:AK256),(Input!$P$224*(1+rvanilla)^0.5)/A14stdlife))</f>
        <v>0</v>
      </c>
      <c r="AM256" s="155">
        <f>IF(A14stdlife="n/a","n/a",IF(AM$3&gt;(A14stdlife+$E256),(Input!$P$224*(1+rvanilla)^0.5)-SUM($P256:AL256),(Input!$P$224*(1+rvanilla)^0.5)/A14stdlife))</f>
        <v>0</v>
      </c>
      <c r="AN256" s="155">
        <f>IF(A14stdlife="n/a","n/a",IF(AN$3&gt;(A14stdlife+$E256),(Input!$P$224*(1+rvanilla)^0.5)-SUM($P256:AM256),(Input!$P$224*(1+rvanilla)^0.5)/A14stdlife))</f>
        <v>0</v>
      </c>
      <c r="AO256" s="155">
        <f>IF(A14stdlife="n/a","n/a",IF(AO$3&gt;(A14stdlife+$E256),(Input!$P$224*(1+rvanilla)^0.5)-SUM($P256:AN256),(Input!$P$224*(1+rvanilla)^0.5)/A14stdlife))</f>
        <v>0</v>
      </c>
      <c r="AP256" s="155">
        <f>IF(A14stdlife="n/a","n/a",IF(AP$3&gt;(A14stdlife+$E256),(Input!$P$224*(1+rvanilla)^0.5)-SUM($P256:AO256),(Input!$P$224*(1+rvanilla)^0.5)/A14stdlife))</f>
        <v>0</v>
      </c>
      <c r="AQ256" s="155">
        <f>IF(A14stdlife="n/a","n/a",IF(AQ$3&gt;(A14stdlife+$E256),(Input!$P$224*(1+rvanilla)^0.5)-SUM($P256:AP256),(Input!$P$224*(1+rvanilla)^0.5)/A14stdlife))</f>
        <v>0</v>
      </c>
      <c r="AR256" s="155">
        <f>IF(A14stdlife="n/a","n/a",IF(AR$3&gt;(A14stdlife+$E256),(Input!$P$224*(1+rvanilla)^0.5)-SUM($P256:AQ256),(Input!$P$224*(1+rvanilla)^0.5)/A14stdlife))</f>
        <v>0</v>
      </c>
      <c r="AS256" s="155">
        <f>IF(A14stdlife="n/a","n/a",IF(AS$3&gt;(A14stdlife+$E256),(Input!$P$224*(1+rvanilla)^0.5)-SUM($P256:AR256),(Input!$P$224*(1+rvanilla)^0.5)/A14stdlife))</f>
        <v>0</v>
      </c>
      <c r="AT256" s="155">
        <f>IF(A14stdlife="n/a","n/a",IF(AT$3&gt;(A14stdlife+$E256),(Input!$P$224*(1+rvanilla)^0.5)-SUM($P256:AS256),(Input!$P$224*(1+rvanilla)^0.5)/A14stdlife))</f>
        <v>0</v>
      </c>
      <c r="AU256" s="155">
        <f>IF(A14stdlife="n/a","n/a",IF(AU$3&gt;(A14stdlife+$E256),(Input!$P$224*(1+rvanilla)^0.5)-SUM($P256:AT256),(Input!$P$224*(1+rvanilla)^0.5)/A14stdlife))</f>
        <v>0</v>
      </c>
      <c r="AV256" s="155">
        <f>IF(A14stdlife="n/a","n/a",IF(AV$3&gt;(A14stdlife+$E256),(Input!$P$224*(1+rvanilla)^0.5)-SUM($P256:AU256),(Input!$P$224*(1+rvanilla)^0.5)/A14stdlife))</f>
        <v>0</v>
      </c>
      <c r="AW256" s="155">
        <f>IF(A14stdlife="n/a","n/a",IF(AW$3&gt;(A14stdlife+$E256),(Input!$P$224*(1+rvanilla)^0.5)-SUM($P256:AV256),(Input!$P$224*(1+rvanilla)^0.5)/A14stdlife))</f>
        <v>0</v>
      </c>
      <c r="AX256" s="155">
        <f>IF(A14stdlife="n/a","n/a",IF(AX$3&gt;(A14stdlife+$E256),(Input!$P$224*(1+rvanilla)^0.5)-SUM($P256:AW256),(Input!$P$224*(1+rvanilla)^0.5)/A14stdlife))</f>
        <v>0</v>
      </c>
      <c r="AY256" s="155">
        <f>IF(A14stdlife="n/a","n/a",IF(AY$3&gt;(A14stdlife+$E256),(Input!$P$224*(1+rvanilla)^0.5)-SUM($P256:AX256),(Input!$P$224*(1+rvanilla)^0.5)/A14stdlife))</f>
        <v>0</v>
      </c>
      <c r="AZ256" s="155">
        <f>IF(A14stdlife="n/a","n/a",IF(AZ$3&gt;(A14stdlife+$E256),(Input!$P$224*(1+rvanilla)^0.5)-SUM($P256:AY256),(Input!$P$224*(1+rvanilla)^0.5)/A14stdlife))</f>
        <v>0</v>
      </c>
      <c r="BA256" s="155">
        <f>IF(A14stdlife="n/a","n/a",IF(BA$3&gt;(A14stdlife+$E256),(Input!$P$224*(1+rvanilla)^0.5)-SUM($P256:AZ256),(Input!$P$224*(1+rvanilla)^0.5)/A14stdlife))</f>
        <v>0</v>
      </c>
      <c r="BB256" s="155">
        <f>IF(A14stdlife="n/a","n/a",IF(BB$3&gt;(A14stdlife+$E256),(Input!$P$224*(1+rvanilla)^0.5)-SUM($P256:BA256),(Input!$P$224*(1+rvanilla)^0.5)/A14stdlife))</f>
        <v>0</v>
      </c>
      <c r="BC256" s="155">
        <f>IF(A14stdlife="n/a","n/a",IF(BC$3&gt;(A14stdlife+$E256),(Input!$P$224*(1+rvanilla)^0.5)-SUM($P256:BB256),(Input!$P$224*(1+rvanilla)^0.5)/A14stdlife))</f>
        <v>0</v>
      </c>
      <c r="BD256" s="155">
        <f>IF(A14stdlife="n/a","n/a",IF(BD$3&gt;(A14stdlife+$E256),(Input!$P$224*(1+rvanilla)^0.5)-SUM($P256:BC256),(Input!$P$224*(1+rvanilla)^0.5)/A14stdlife))</f>
        <v>0</v>
      </c>
      <c r="BE256" s="155">
        <f>IF(A14stdlife="n/a","n/a",IF(BE$3&gt;(A14stdlife+$E256),(Input!$P$224*(1+rvanilla)^0.5)-SUM($P256:BD256),(Input!$P$224*(1+rvanilla)^0.5)/A14stdlife))</f>
        <v>0</v>
      </c>
      <c r="BF256" s="155">
        <f>IF(A14stdlife="n/a","n/a",IF(BF$3&gt;(A14stdlife+$E256),(Input!$P$224*(1+rvanilla)^0.5)-SUM($P256:BE256),(Input!$P$224*(1+rvanilla)^0.5)/A14stdlife))</f>
        <v>0</v>
      </c>
      <c r="BG256" s="155">
        <f>IF(A14stdlife="n/a","n/a",IF(BG$3&gt;(A14stdlife+$E256),(Input!$P$224*(1+rvanilla)^0.5)-SUM($P256:BF256),(Input!$P$224*(1+rvanilla)^0.5)/A14stdlife))</f>
        <v>0</v>
      </c>
      <c r="BH256" s="155">
        <f>IF(A14stdlife="n/a","n/a",IF(BH$3&gt;(A14stdlife+$E256),(Input!$P$224*(1+rvanilla)^0.5)-SUM($P256:BG256),(Input!$P$224*(1+rvanilla)^0.5)/A14stdlife))</f>
        <v>0</v>
      </c>
      <c r="BI256" s="155">
        <f>IF(A14stdlife="n/a","n/a",IF(BI$3&gt;(A14stdlife+$E256),(Input!$P$224*(1+rvanilla)^0.5)-SUM($P256:BH256),(Input!$P$224*(1+rvanilla)^0.5)/A14stdlife))</f>
        <v>0</v>
      </c>
      <c r="BJ256" s="14"/>
      <c r="BK256" s="14"/>
      <c r="BL256" s="14"/>
      <c r="BM256" s="14"/>
      <c r="BN256" s="14"/>
      <c r="BO256" s="14"/>
      <c r="BP256" s="14"/>
      <c r="BQ256" s="14"/>
      <c r="BR256" s="14"/>
      <c r="BS256" s="14"/>
      <c r="BT256" s="14"/>
      <c r="BU256" s="14"/>
      <c r="BV256" s="14"/>
      <c r="BW256" s="14"/>
      <c r="BX256" s="14"/>
      <c r="BY256" s="14"/>
      <c r="BZ256" s="14"/>
      <c r="CA256" s="410"/>
      <c r="CB256" s="410"/>
      <c r="CC256" s="410"/>
      <c r="CD256" s="410"/>
      <c r="CE256" s="410"/>
      <c r="CF256" s="410"/>
      <c r="CG256" s="410"/>
      <c r="CH256" s="410"/>
      <c r="CI256" s="410"/>
      <c r="CJ256" s="410"/>
      <c r="CK256" s="410"/>
      <c r="CL256" s="410"/>
      <c r="CM256" s="410"/>
      <c r="CN256" s="410"/>
      <c r="CO256" s="410"/>
      <c r="CP256" s="410"/>
      <c r="CQ256" s="410"/>
      <c r="CR256" s="410"/>
      <c r="CS256" s="410"/>
      <c r="CT256" s="410"/>
      <c r="CU256" s="410"/>
      <c r="CV256" s="410"/>
      <c r="CW256" s="410"/>
      <c r="CX256" s="410"/>
      <c r="CY256" s="410"/>
      <c r="CZ256" s="410"/>
      <c r="DA256" s="410"/>
      <c r="DB256" s="410"/>
      <c r="DC256" s="410"/>
      <c r="DD256" s="410"/>
      <c r="DE256" s="410"/>
      <c r="DF256" s="410"/>
      <c r="DG256" s="410"/>
      <c r="DH256" s="410"/>
      <c r="DI256" s="410"/>
      <c r="DJ256" s="410"/>
      <c r="DK256" s="410"/>
      <c r="DL256" s="410"/>
      <c r="DM256" s="410"/>
      <c r="DN256" s="410"/>
      <c r="DO256" s="410"/>
      <c r="DP256" s="410"/>
      <c r="DQ256" s="410"/>
      <c r="DR256" s="410"/>
      <c r="DS256" s="410"/>
      <c r="DT256" s="410"/>
      <c r="DU256" s="410"/>
      <c r="DV256" s="410"/>
      <c r="DW256" s="410"/>
      <c r="DX256" s="410"/>
      <c r="DY256" s="410"/>
      <c r="DZ256" s="410"/>
      <c r="EA256" s="410"/>
      <c r="EB256" s="410"/>
      <c r="EC256" s="410"/>
      <c r="ED256" s="410"/>
      <c r="EE256" s="410"/>
      <c r="EF256" s="410"/>
      <c r="EG256" s="410"/>
      <c r="EH256" s="410"/>
      <c r="EI256" s="410"/>
      <c r="EJ256" s="410"/>
      <c r="EK256" s="410"/>
      <c r="EL256" s="410"/>
      <c r="EM256" s="410"/>
      <c r="EN256" s="410"/>
      <c r="EO256" s="410"/>
      <c r="EP256" s="410"/>
      <c r="EQ256" s="410"/>
      <c r="ER256" s="410"/>
      <c r="ES256" s="410"/>
      <c r="ET256" s="410"/>
      <c r="EU256" s="410"/>
      <c r="EV256" s="410"/>
      <c r="EW256" s="410"/>
      <c r="EX256" s="410"/>
      <c r="EY256" s="410"/>
      <c r="EZ256" s="410"/>
      <c r="FA256" s="410"/>
      <c r="FB256" s="410"/>
      <c r="FC256" s="410"/>
      <c r="FD256" s="410"/>
      <c r="FE256" s="410"/>
      <c r="FF256" s="410"/>
      <c r="FG256" s="410"/>
      <c r="FH256" s="410"/>
      <c r="FI256" s="410"/>
      <c r="FJ256" s="410"/>
      <c r="FK256" s="410"/>
      <c r="FL256" s="410"/>
      <c r="FM256" s="410"/>
      <c r="FN256" s="410"/>
      <c r="FO256" s="410"/>
      <c r="FP256" s="410"/>
      <c r="FQ256" s="410"/>
      <c r="FR256" s="410"/>
      <c r="FS256" s="410"/>
      <c r="FT256" s="410"/>
      <c r="FU256" s="410"/>
      <c r="FV256" s="410"/>
      <c r="FW256" s="410"/>
      <c r="FX256" s="410"/>
      <c r="FY256" s="410"/>
      <c r="FZ256" s="410"/>
      <c r="GA256" s="410"/>
      <c r="GB256" s="410"/>
      <c r="GC256" s="410"/>
      <c r="GD256" s="410"/>
      <c r="GE256" s="410"/>
      <c r="GF256" s="410"/>
      <c r="GG256" s="410"/>
      <c r="GH256" s="410"/>
      <c r="GI256" s="410"/>
      <c r="GJ256" s="410"/>
      <c r="GK256" s="410"/>
      <c r="GL256" s="410"/>
      <c r="GM256" s="410"/>
      <c r="GN256" s="410"/>
      <c r="GO256" s="410"/>
      <c r="GP256" s="410"/>
      <c r="GQ256" s="410"/>
      <c r="GR256" s="410"/>
      <c r="GS256" s="410"/>
      <c r="GT256" s="410"/>
      <c r="GU256" s="410"/>
      <c r="GV256" s="410"/>
      <c r="GW256" s="410"/>
      <c r="GX256" s="410"/>
      <c r="GY256" s="410"/>
      <c r="GZ256" s="410"/>
      <c r="HA256" s="410"/>
      <c r="HB256" s="410"/>
      <c r="HC256" s="410"/>
      <c r="HD256" s="410"/>
      <c r="HE256" s="410"/>
      <c r="HF256" s="410"/>
      <c r="HG256" s="410"/>
      <c r="HH256" s="410"/>
      <c r="HI256" s="410"/>
      <c r="HJ256" s="410"/>
      <c r="HK256" s="410"/>
      <c r="HL256" s="410"/>
      <c r="HM256" s="410"/>
      <c r="HN256" s="410"/>
      <c r="HO256" s="410"/>
      <c r="HP256" s="410"/>
      <c r="HQ256" s="410"/>
      <c r="HR256" s="410"/>
      <c r="HS256" s="410"/>
      <c r="HT256" s="410"/>
      <c r="HU256" s="410"/>
      <c r="HV256" s="410"/>
      <c r="HW256" s="410"/>
      <c r="HX256" s="410"/>
      <c r="HY256" s="410"/>
      <c r="HZ256" s="410"/>
      <c r="IA256" s="410"/>
      <c r="IB256" s="410"/>
      <c r="IC256" s="410"/>
      <c r="ID256" s="410"/>
      <c r="IE256" s="410"/>
      <c r="IF256" s="410"/>
      <c r="IG256" s="410"/>
      <c r="IH256" s="410"/>
      <c r="II256" s="410"/>
      <c r="IJ256" s="410"/>
      <c r="IK256" s="410"/>
      <c r="IL256" s="410"/>
      <c r="IM256" s="410"/>
      <c r="IN256" s="410"/>
      <c r="IO256" s="410"/>
      <c r="IP256" s="410"/>
      <c r="IQ256" s="410"/>
      <c r="IR256" s="410"/>
      <c r="IS256" s="410"/>
      <c r="IT256" s="410"/>
      <c r="IU256" s="410"/>
      <c r="IV256" s="410"/>
    </row>
    <row r="257" spans="1:256" s="2" customFormat="1" ht="12.75" hidden="1" customHeight="1" outlineLevel="1" collapsed="1">
      <c r="A257" s="14"/>
      <c r="B257" s="14"/>
      <c r="C257" s="324" t="str">
        <f>Asset14</f>
        <v>Office Furniture &amp; Miscellaneous</v>
      </c>
      <c r="D257" s="14"/>
      <c r="E257" s="14"/>
      <c r="F257" s="366"/>
      <c r="G257" s="365">
        <f>SUM(G245:G256)</f>
        <v>0.22156043956043955</v>
      </c>
      <c r="H257" s="365">
        <f t="shared" ref="H257:AL257" si="45">SUM(H245:H256)</f>
        <v>0.22247255482489983</v>
      </c>
      <c r="I257" s="365">
        <f t="shared" si="45"/>
        <v>0.22339176232626895</v>
      </c>
      <c r="J257" s="365">
        <f t="shared" si="45"/>
        <v>0.14455393133265004</v>
      </c>
      <c r="K257" s="365">
        <f t="shared" si="45"/>
        <v>3.7005046275077938E-3</v>
      </c>
      <c r="L257" s="365">
        <f t="shared" si="45"/>
        <v>4.6603077094900316E-3</v>
      </c>
      <c r="M257" s="365">
        <f t="shared" si="45"/>
        <v>4.6603077094900316E-3</v>
      </c>
      <c r="N257" s="365">
        <f t="shared" si="45"/>
        <v>4.6603077094900316E-3</v>
      </c>
      <c r="O257" s="365">
        <f t="shared" si="45"/>
        <v>3.7481924450297583E-3</v>
      </c>
      <c r="P257" s="365">
        <f t="shared" si="45"/>
        <v>2.8289849436606341E-3</v>
      </c>
      <c r="Q257" s="365">
        <f t="shared" si="45"/>
        <v>1.9050576955213314E-3</v>
      </c>
      <c r="R257" s="365">
        <f t="shared" si="45"/>
        <v>9.5980308198223877E-4</v>
      </c>
      <c r="S257" s="365">
        <f t="shared" si="45"/>
        <v>-8.6736173798840355E-19</v>
      </c>
      <c r="T257" s="365">
        <f t="shared" si="45"/>
        <v>0</v>
      </c>
      <c r="U257" s="365">
        <f t="shared" si="45"/>
        <v>0</v>
      </c>
      <c r="V257" s="365">
        <f t="shared" si="45"/>
        <v>0</v>
      </c>
      <c r="W257" s="365">
        <f t="shared" si="45"/>
        <v>0</v>
      </c>
      <c r="X257" s="365">
        <f t="shared" si="45"/>
        <v>0</v>
      </c>
      <c r="Y257" s="365">
        <f t="shared" si="45"/>
        <v>0</v>
      </c>
      <c r="Z257" s="365">
        <f t="shared" si="45"/>
        <v>0</v>
      </c>
      <c r="AA257" s="365">
        <f t="shared" si="45"/>
        <v>0</v>
      </c>
      <c r="AB257" s="365">
        <f t="shared" si="45"/>
        <v>0</v>
      </c>
      <c r="AC257" s="365">
        <f t="shared" si="45"/>
        <v>0</v>
      </c>
      <c r="AD257" s="365">
        <f t="shared" si="45"/>
        <v>0</v>
      </c>
      <c r="AE257" s="365">
        <f t="shared" si="45"/>
        <v>0</v>
      </c>
      <c r="AF257" s="365">
        <f t="shared" si="45"/>
        <v>0</v>
      </c>
      <c r="AG257" s="365">
        <f t="shared" si="45"/>
        <v>0</v>
      </c>
      <c r="AH257" s="365">
        <f t="shared" si="45"/>
        <v>0</v>
      </c>
      <c r="AI257" s="365">
        <f t="shared" si="45"/>
        <v>0</v>
      </c>
      <c r="AJ257" s="365">
        <f t="shared" si="45"/>
        <v>0</v>
      </c>
      <c r="AK257" s="365">
        <f t="shared" si="45"/>
        <v>0</v>
      </c>
      <c r="AL257" s="365">
        <f t="shared" si="45"/>
        <v>0</v>
      </c>
      <c r="AM257" s="365">
        <f t="shared" ref="AM257:BI257" si="46">SUM(AM245:AM256)</f>
        <v>0</v>
      </c>
      <c r="AN257" s="365">
        <f t="shared" si="46"/>
        <v>0</v>
      </c>
      <c r="AO257" s="365">
        <f t="shared" si="46"/>
        <v>0</v>
      </c>
      <c r="AP257" s="365">
        <f t="shared" si="46"/>
        <v>0</v>
      </c>
      <c r="AQ257" s="365">
        <f t="shared" si="46"/>
        <v>0</v>
      </c>
      <c r="AR257" s="365">
        <f t="shared" si="46"/>
        <v>0</v>
      </c>
      <c r="AS257" s="365">
        <f t="shared" si="46"/>
        <v>0</v>
      </c>
      <c r="AT257" s="365">
        <f t="shared" si="46"/>
        <v>0</v>
      </c>
      <c r="AU257" s="365">
        <f t="shared" si="46"/>
        <v>0</v>
      </c>
      <c r="AV257" s="365">
        <f t="shared" si="46"/>
        <v>0</v>
      </c>
      <c r="AW257" s="365">
        <f t="shared" si="46"/>
        <v>0</v>
      </c>
      <c r="AX257" s="365">
        <f t="shared" si="46"/>
        <v>0</v>
      </c>
      <c r="AY257" s="365">
        <f t="shared" si="46"/>
        <v>0</v>
      </c>
      <c r="AZ257" s="365">
        <f t="shared" si="46"/>
        <v>0</v>
      </c>
      <c r="BA257" s="365">
        <f t="shared" si="46"/>
        <v>0</v>
      </c>
      <c r="BB257" s="365">
        <f t="shared" si="46"/>
        <v>0</v>
      </c>
      <c r="BC257" s="365">
        <f t="shared" si="46"/>
        <v>0</v>
      </c>
      <c r="BD257" s="365">
        <f t="shared" si="46"/>
        <v>0</v>
      </c>
      <c r="BE257" s="365">
        <f t="shared" si="46"/>
        <v>0</v>
      </c>
      <c r="BF257" s="365">
        <f t="shared" si="46"/>
        <v>0</v>
      </c>
      <c r="BG257" s="365">
        <f t="shared" si="46"/>
        <v>0</v>
      </c>
      <c r="BH257" s="365">
        <f t="shared" si="46"/>
        <v>0</v>
      </c>
      <c r="BI257" s="365">
        <f t="shared" si="46"/>
        <v>0</v>
      </c>
      <c r="BJ257" s="14"/>
      <c r="BK257" s="14"/>
      <c r="BL257" s="14"/>
      <c r="BM257" s="14"/>
      <c r="BN257" s="14"/>
      <c r="BO257" s="14"/>
      <c r="BP257" s="14"/>
      <c r="BQ257" s="14"/>
      <c r="BR257" s="14"/>
      <c r="BS257" s="14"/>
      <c r="BT257" s="14"/>
      <c r="BU257" s="14"/>
      <c r="BV257" s="14"/>
      <c r="BW257" s="14"/>
      <c r="BX257" s="14"/>
      <c r="BY257" s="14"/>
      <c r="BZ257" s="14"/>
      <c r="CA257" s="410"/>
      <c r="CB257" s="410"/>
      <c r="CC257" s="410"/>
      <c r="CD257" s="410"/>
      <c r="CE257" s="410"/>
      <c r="CF257" s="410"/>
      <c r="CG257" s="410"/>
      <c r="CH257" s="410"/>
      <c r="CI257" s="410"/>
      <c r="CJ257" s="410"/>
      <c r="CK257" s="410"/>
      <c r="CL257" s="410"/>
      <c r="CM257" s="410"/>
      <c r="CN257" s="410"/>
      <c r="CO257" s="410"/>
      <c r="CP257" s="410"/>
      <c r="CQ257" s="410"/>
      <c r="CR257" s="410"/>
      <c r="CS257" s="410"/>
      <c r="CT257" s="410"/>
      <c r="CU257" s="410"/>
      <c r="CV257" s="410"/>
      <c r="CW257" s="410"/>
      <c r="CX257" s="410"/>
      <c r="CY257" s="410"/>
      <c r="CZ257" s="410"/>
      <c r="DA257" s="410"/>
      <c r="DB257" s="410"/>
      <c r="DC257" s="410"/>
      <c r="DD257" s="410"/>
      <c r="DE257" s="410"/>
      <c r="DF257" s="410"/>
      <c r="DG257" s="410"/>
      <c r="DH257" s="410"/>
      <c r="DI257" s="410"/>
      <c r="DJ257" s="410"/>
      <c r="DK257" s="410"/>
      <c r="DL257" s="410"/>
      <c r="DM257" s="410"/>
      <c r="DN257" s="410"/>
      <c r="DO257" s="410"/>
      <c r="DP257" s="410"/>
      <c r="DQ257" s="410"/>
      <c r="DR257" s="410"/>
      <c r="DS257" s="410"/>
      <c r="DT257" s="410"/>
      <c r="DU257" s="410"/>
      <c r="DV257" s="410"/>
      <c r="DW257" s="410"/>
      <c r="DX257" s="410"/>
      <c r="DY257" s="410"/>
      <c r="DZ257" s="410"/>
      <c r="EA257" s="410"/>
      <c r="EB257" s="410"/>
      <c r="EC257" s="410"/>
      <c r="ED257" s="410"/>
      <c r="EE257" s="410"/>
      <c r="EF257" s="410"/>
      <c r="EG257" s="410"/>
      <c r="EH257" s="410"/>
      <c r="EI257" s="410"/>
      <c r="EJ257" s="410"/>
      <c r="EK257" s="410"/>
      <c r="EL257" s="410"/>
      <c r="EM257" s="410"/>
      <c r="EN257" s="410"/>
      <c r="EO257" s="410"/>
      <c r="EP257" s="410"/>
      <c r="EQ257" s="410"/>
      <c r="ER257" s="410"/>
      <c r="ES257" s="410"/>
      <c r="ET257" s="410"/>
      <c r="EU257" s="410"/>
      <c r="EV257" s="410"/>
      <c r="EW257" s="410"/>
      <c r="EX257" s="410"/>
      <c r="EY257" s="410"/>
      <c r="EZ257" s="410"/>
      <c r="FA257" s="410"/>
      <c r="FB257" s="410"/>
      <c r="FC257" s="410"/>
      <c r="FD257" s="410"/>
      <c r="FE257" s="410"/>
      <c r="FF257" s="410"/>
      <c r="FG257" s="410"/>
      <c r="FH257" s="410"/>
      <c r="FI257" s="410"/>
      <c r="FJ257" s="410"/>
      <c r="FK257" s="410"/>
      <c r="FL257" s="410"/>
      <c r="FM257" s="410"/>
      <c r="FN257" s="410"/>
      <c r="FO257" s="410"/>
      <c r="FP257" s="410"/>
      <c r="FQ257" s="410"/>
      <c r="FR257" s="410"/>
      <c r="FS257" s="410"/>
      <c r="FT257" s="410"/>
      <c r="FU257" s="410"/>
      <c r="FV257" s="410"/>
      <c r="FW257" s="410"/>
      <c r="FX257" s="410"/>
      <c r="FY257" s="410"/>
      <c r="FZ257" s="410"/>
      <c r="GA257" s="410"/>
      <c r="GB257" s="410"/>
      <c r="GC257" s="410"/>
      <c r="GD257" s="410"/>
      <c r="GE257" s="410"/>
      <c r="GF257" s="410"/>
      <c r="GG257" s="410"/>
      <c r="GH257" s="410"/>
      <c r="GI257" s="410"/>
      <c r="GJ257" s="410"/>
      <c r="GK257" s="410"/>
      <c r="GL257" s="410"/>
      <c r="GM257" s="410"/>
      <c r="GN257" s="410"/>
      <c r="GO257" s="410"/>
      <c r="GP257" s="410"/>
      <c r="GQ257" s="410"/>
      <c r="GR257" s="410"/>
      <c r="GS257" s="410"/>
      <c r="GT257" s="410"/>
      <c r="GU257" s="410"/>
      <c r="GV257" s="410"/>
      <c r="GW257" s="410"/>
      <c r="GX257" s="410"/>
      <c r="GY257" s="410"/>
      <c r="GZ257" s="410"/>
      <c r="HA257" s="410"/>
      <c r="HB257" s="410"/>
      <c r="HC257" s="410"/>
      <c r="HD257" s="410"/>
      <c r="HE257" s="410"/>
      <c r="HF257" s="410"/>
      <c r="HG257" s="410"/>
      <c r="HH257" s="410"/>
      <c r="HI257" s="410"/>
      <c r="HJ257" s="410"/>
      <c r="HK257" s="410"/>
      <c r="HL257" s="410"/>
      <c r="HM257" s="410"/>
      <c r="HN257" s="410"/>
      <c r="HO257" s="410"/>
      <c r="HP257" s="410"/>
      <c r="HQ257" s="410"/>
      <c r="HR257" s="410"/>
      <c r="HS257" s="410"/>
      <c r="HT257" s="410"/>
      <c r="HU257" s="410"/>
      <c r="HV257" s="410"/>
      <c r="HW257" s="410"/>
      <c r="HX257" s="410"/>
      <c r="HY257" s="410"/>
      <c r="HZ257" s="410"/>
      <c r="IA257" s="410"/>
      <c r="IB257" s="410"/>
      <c r="IC257" s="410"/>
      <c r="ID257" s="410"/>
      <c r="IE257" s="410"/>
      <c r="IF257" s="410"/>
      <c r="IG257" s="410"/>
      <c r="IH257" s="410"/>
      <c r="II257" s="410"/>
      <c r="IJ257" s="410"/>
      <c r="IK257" s="410"/>
      <c r="IL257" s="410"/>
      <c r="IM257" s="410"/>
      <c r="IN257" s="410"/>
      <c r="IO257" s="410"/>
      <c r="IP257" s="410"/>
      <c r="IQ257" s="410"/>
      <c r="IR257" s="410"/>
      <c r="IS257" s="410"/>
      <c r="IT257" s="410"/>
      <c r="IU257" s="410"/>
      <c r="IV257" s="410"/>
    </row>
    <row r="258" spans="1:256" s="2" customFormat="1" ht="12.75" hidden="1" customHeight="1" outlineLevel="2">
      <c r="A258" s="14"/>
      <c r="B258" s="325" t="str">
        <f>C270</f>
        <v>Office Machines</v>
      </c>
      <c r="C258" s="32"/>
      <c r="D258" s="33" t="s">
        <v>65</v>
      </c>
      <c r="E258" s="32"/>
      <c r="F258" s="371"/>
      <c r="G258" s="154">
        <f>IF(G$3&gt;A15remlife,A15acvalue-SUM($F258:F258),IF(A15remlife="N/A","n/a",A15acvalue/A15remlife))</f>
        <v>0.14483856502242154</v>
      </c>
      <c r="H258" s="154">
        <f>IF(H$3&gt;A15remlife,A15acvalue-SUM($F258:G258),IF(A15remlife="N/A","n/a",A15acvalue/A15remlife))</f>
        <v>0.14483856502242154</v>
      </c>
      <c r="I258" s="154">
        <f>IF(I$3&gt;A15remlife,A15acvalue-SUM($F258:H258),IF(A15remlife="N/A","n/a",A15acvalue/A15remlife))</f>
        <v>0.14483856502242154</v>
      </c>
      <c r="J258" s="154">
        <f>IF(J$3&gt;A15remlife,A15acvalue-SUM($F258:I258),IF(A15remlife="N/A","n/a",A15acvalue/A15remlife))</f>
        <v>0.14483856502242154</v>
      </c>
      <c r="K258" s="154">
        <f>IF(K$3&gt;A15remlife,A15acvalue-SUM($F258:J258),IF(A15remlife="N/A","n/a",A15acvalue/A15remlife))</f>
        <v>6.6625739910313841E-2</v>
      </c>
      <c r="L258" s="154">
        <f>IF(L$3&gt;A15remlife,A15acvalue-SUM($F258:K258),IF(A15remlife="N/A","n/a",A15acvalue/A15remlife))</f>
        <v>0</v>
      </c>
      <c r="M258" s="154">
        <f>IF(M$3&gt;A15remlife,A15acvalue-SUM($F258:L258),IF(A15remlife="N/A","n/a",A15acvalue/A15remlife))</f>
        <v>0</v>
      </c>
      <c r="N258" s="154">
        <f>IF(N$3&gt;A15remlife,A15acvalue-SUM($F258:M258),IF(A15remlife="N/A","n/a",A15acvalue/A15remlife))</f>
        <v>0</v>
      </c>
      <c r="O258" s="154">
        <f>IF(O$3&gt;A15remlife,A15acvalue-SUM($F258:N258),IF(A15remlife="N/A","n/a",A15acvalue/A15remlife))</f>
        <v>0</v>
      </c>
      <c r="P258" s="154">
        <f>IF(P$3&gt;A15remlife,A15acvalue-SUM($F258:O258),IF(A15remlife="N/A","n/a",A15acvalue/A15remlife))</f>
        <v>0</v>
      </c>
      <c r="Q258" s="154">
        <f>IF(Q$3&gt;A15remlife,A15acvalue-SUM($F258:P258),IF(A15remlife="N/A","n/a",A15acvalue/A15remlife))</f>
        <v>0</v>
      </c>
      <c r="R258" s="154">
        <f>IF(R$3&gt;A15remlife,A15acvalue-SUM($F258:Q258),IF(A15remlife="N/A","n/a",A15acvalue/A15remlife))</f>
        <v>0</v>
      </c>
      <c r="S258" s="154">
        <f>IF(S$3&gt;A15remlife,A15acvalue-SUM($F258:R258),IF(A15remlife="N/A","n/a",A15acvalue/A15remlife))</f>
        <v>0</v>
      </c>
      <c r="T258" s="154">
        <f>IF(T$3&gt;A15remlife,A15acvalue-SUM($F258:S258),IF(A15remlife="N/A","n/a",A15acvalue/A15remlife))</f>
        <v>0</v>
      </c>
      <c r="U258" s="154">
        <f>IF(U$3&gt;A15remlife,A15acvalue-SUM($F258:T258),IF(A15remlife="N/A","n/a",A15acvalue/A15remlife))</f>
        <v>0</v>
      </c>
      <c r="V258" s="154">
        <f>IF(V$3&gt;A15remlife,A15acvalue-SUM($F258:U258),IF(A15remlife="N/A","n/a",A15acvalue/A15remlife))</f>
        <v>0</v>
      </c>
      <c r="W258" s="154">
        <f>IF(W$3&gt;A15remlife,A15acvalue-SUM($F258:V258),IF(A15remlife="N/A","n/a",A15acvalue/A15remlife))</f>
        <v>0</v>
      </c>
      <c r="X258" s="154">
        <f>IF(X$3&gt;A15remlife,A15acvalue-SUM($F258:W258),IF(A15remlife="N/A","n/a",A15acvalue/A15remlife))</f>
        <v>0</v>
      </c>
      <c r="Y258" s="154">
        <f>IF(Y$3&gt;A15remlife,A15acvalue-SUM($F258:X258),IF(A15remlife="N/A","n/a",A15acvalue/A15remlife))</f>
        <v>0</v>
      </c>
      <c r="Z258" s="154">
        <f>IF(Z$3&gt;A15remlife,A15acvalue-SUM($F258:Y258),IF(A15remlife="N/A","n/a",A15acvalue/A15remlife))</f>
        <v>0</v>
      </c>
      <c r="AA258" s="154">
        <f>IF(AA$3&gt;A15remlife,A15acvalue-SUM($F258:Z258),IF(A15remlife="N/A","n/a",A15acvalue/A15remlife))</f>
        <v>0</v>
      </c>
      <c r="AB258" s="154">
        <f>IF(AB$3&gt;A15remlife,A15acvalue-SUM($F258:AA258),IF(A15remlife="N/A","n/a",A15acvalue/A15remlife))</f>
        <v>0</v>
      </c>
      <c r="AC258" s="154">
        <f>IF(AC$3&gt;A15remlife,A15acvalue-SUM($F258:AB258),IF(A15remlife="N/A","n/a",A15acvalue/A15remlife))</f>
        <v>0</v>
      </c>
      <c r="AD258" s="154">
        <f>IF(AD$3&gt;A15remlife,A15acvalue-SUM($F258:AC258),IF(A15remlife="N/A","n/a",A15acvalue/A15remlife))</f>
        <v>0</v>
      </c>
      <c r="AE258" s="154">
        <f>IF(AE$3&gt;A15remlife,A15acvalue-SUM($F258:AD258),IF(A15remlife="N/A","n/a",A15acvalue/A15remlife))</f>
        <v>0</v>
      </c>
      <c r="AF258" s="154">
        <f>IF(AF$3&gt;A15remlife,A15acvalue-SUM($F258:AE258),IF(A15remlife="N/A","n/a",A15acvalue/A15remlife))</f>
        <v>0</v>
      </c>
      <c r="AG258" s="154">
        <f>IF(AG$3&gt;A15remlife,A15acvalue-SUM($F258:AF258),IF(A15remlife="N/A","n/a",A15acvalue/A15remlife))</f>
        <v>0</v>
      </c>
      <c r="AH258" s="154">
        <f>IF(AH$3&gt;A15remlife,A15acvalue-SUM($F258:AG258),IF(A15remlife="N/A","n/a",A15acvalue/A15remlife))</f>
        <v>0</v>
      </c>
      <c r="AI258" s="154">
        <f>IF(AI$3&gt;A15remlife,A15acvalue-SUM($F258:AH258),IF(A15remlife="N/A","n/a",A15acvalue/A15remlife))</f>
        <v>0</v>
      </c>
      <c r="AJ258" s="154">
        <f>IF(AJ$3&gt;A15remlife,A15acvalue-SUM($F258:AI258),IF(A15remlife="N/A","n/a",A15acvalue/A15remlife))</f>
        <v>0</v>
      </c>
      <c r="AK258" s="154">
        <f>IF(AK$3&gt;A15remlife,A15acvalue-SUM($F258:AJ258),IF(A15remlife="N/A","n/a",A15acvalue/A15remlife))</f>
        <v>0</v>
      </c>
      <c r="AL258" s="154">
        <f>IF(AL$3&gt;A15remlife,A15acvalue-SUM($F258:AK258),IF(A15remlife="N/A","n/a",A15acvalue/A15remlife))</f>
        <v>0</v>
      </c>
      <c r="AM258" s="154">
        <f>IF(AM$3&gt;A15remlife,A15acvalue-SUM($F258:AL258),IF(A15remlife="N/A","n/a",A15acvalue/A15remlife))</f>
        <v>0</v>
      </c>
      <c r="AN258" s="154">
        <f>IF(AN$3&gt;A15remlife,A15acvalue-SUM($F258:AM258),IF(A15remlife="N/A","n/a",A15acvalue/A15remlife))</f>
        <v>0</v>
      </c>
      <c r="AO258" s="154">
        <f>IF(AO$3&gt;A15remlife,A15acvalue-SUM($F258:AN258),IF(A15remlife="N/A","n/a",A15acvalue/A15remlife))</f>
        <v>0</v>
      </c>
      <c r="AP258" s="154">
        <f>IF(AP$3&gt;A15remlife,A15acvalue-SUM($F258:AO258),IF(A15remlife="N/A","n/a",A15acvalue/A15remlife))</f>
        <v>0</v>
      </c>
      <c r="AQ258" s="154">
        <f>IF(AQ$3&gt;A15remlife,A15acvalue-SUM($F258:AP258),IF(A15remlife="N/A","n/a",A15acvalue/A15remlife))</f>
        <v>0</v>
      </c>
      <c r="AR258" s="154">
        <f>IF(AR$3&gt;A15remlife,A15acvalue-SUM($F258:AQ258),IF(A15remlife="N/A","n/a",A15acvalue/A15remlife))</f>
        <v>0</v>
      </c>
      <c r="AS258" s="154">
        <f>IF(AS$3&gt;A15remlife,A15acvalue-SUM($F258:AR258),IF(A15remlife="N/A","n/a",A15acvalue/A15remlife))</f>
        <v>0</v>
      </c>
      <c r="AT258" s="154">
        <f>IF(AT$3&gt;A15remlife,A15acvalue-SUM($F258:AS258),IF(A15remlife="N/A","n/a",A15acvalue/A15remlife))</f>
        <v>0</v>
      </c>
      <c r="AU258" s="154">
        <f>IF(AU$3&gt;A15remlife,A15acvalue-SUM($F258:AT258),IF(A15remlife="N/A","n/a",A15acvalue/A15remlife))</f>
        <v>0</v>
      </c>
      <c r="AV258" s="154">
        <f>IF(AV$3&gt;A15remlife,A15acvalue-SUM($F258:AU258),IF(A15remlife="N/A","n/a",A15acvalue/A15remlife))</f>
        <v>0</v>
      </c>
      <c r="AW258" s="154">
        <f>IF(AW$3&gt;A15remlife,A15acvalue-SUM($F258:AV258),IF(A15remlife="N/A","n/a",A15acvalue/A15remlife))</f>
        <v>0</v>
      </c>
      <c r="AX258" s="154">
        <f>IF(AX$3&gt;A15remlife,A15acvalue-SUM($F258:AW258),IF(A15remlife="N/A","n/a",A15acvalue/A15remlife))</f>
        <v>0</v>
      </c>
      <c r="AY258" s="154">
        <f>IF(AY$3&gt;A15remlife,A15acvalue-SUM($F258:AX258),IF(A15remlife="N/A","n/a",A15acvalue/A15remlife))</f>
        <v>0</v>
      </c>
      <c r="AZ258" s="154">
        <f>IF(AZ$3&gt;A15remlife,A15acvalue-SUM($F258:AY258),IF(A15remlife="N/A","n/a",A15acvalue/A15remlife))</f>
        <v>0</v>
      </c>
      <c r="BA258" s="154">
        <f>IF(BA$3&gt;A15remlife,A15acvalue-SUM($F258:AZ258),IF(A15remlife="N/A","n/a",A15acvalue/A15remlife))</f>
        <v>0</v>
      </c>
      <c r="BB258" s="154">
        <f>IF(BB$3&gt;A15remlife,A15acvalue-SUM($F258:BA258),IF(A15remlife="N/A","n/a",A15acvalue/A15remlife))</f>
        <v>0</v>
      </c>
      <c r="BC258" s="154">
        <f>IF(BC$3&gt;A15remlife,A15acvalue-SUM($F258:BB258),IF(A15remlife="N/A","n/a",A15acvalue/A15remlife))</f>
        <v>0</v>
      </c>
      <c r="BD258" s="154">
        <f>IF(BD$3&gt;A15remlife,A15acvalue-SUM($F258:BC258),IF(A15remlife="N/A","n/a",A15acvalue/A15remlife))</f>
        <v>0</v>
      </c>
      <c r="BE258" s="154">
        <f>IF(BE$3&gt;A15remlife,A15acvalue-SUM($F258:BD258),IF(A15remlife="N/A","n/a",A15acvalue/A15remlife))</f>
        <v>0</v>
      </c>
      <c r="BF258" s="154">
        <f>IF(BF$3&gt;A15remlife,A15acvalue-SUM($F258:BE258),IF(A15remlife="N/A","n/a",A15acvalue/A15remlife))</f>
        <v>0</v>
      </c>
      <c r="BG258" s="154">
        <f>IF(BG$3&gt;A15remlife,A15acvalue-SUM($F258:BF258),IF(A15remlife="N/A","n/a",A15acvalue/A15remlife))</f>
        <v>0</v>
      </c>
      <c r="BH258" s="154">
        <f>IF(BH$3&gt;A15remlife,A15acvalue-SUM($F258:BG258),IF(A15remlife="N/A","n/a",A15acvalue/A15remlife))</f>
        <v>0</v>
      </c>
      <c r="BI258" s="154">
        <f>IF(BI$3&gt;A15remlife,A15acvalue-SUM($F258:BH258),IF(A15remlife="N/A","n/a",A15acvalue/A15remlife))</f>
        <v>0</v>
      </c>
      <c r="BJ258" s="14"/>
      <c r="BK258" s="14"/>
      <c r="BL258" s="14"/>
      <c r="BM258" s="14"/>
      <c r="BN258" s="14"/>
      <c r="BO258" s="14"/>
      <c r="BP258" s="14"/>
      <c r="BQ258" s="14"/>
      <c r="BR258" s="14"/>
      <c r="BS258" s="14"/>
      <c r="BT258" s="14"/>
      <c r="BU258" s="14"/>
      <c r="BV258" s="14"/>
      <c r="BW258" s="14"/>
      <c r="BX258" s="14"/>
      <c r="BY258" s="14"/>
      <c r="BZ258" s="14"/>
      <c r="CA258" s="410"/>
      <c r="CB258" s="410"/>
      <c r="CC258" s="410"/>
      <c r="CD258" s="410"/>
      <c r="CE258" s="410"/>
      <c r="CF258" s="410"/>
      <c r="CG258" s="410"/>
      <c r="CH258" s="410"/>
      <c r="CI258" s="410"/>
      <c r="CJ258" s="410"/>
      <c r="CK258" s="410"/>
      <c r="CL258" s="410"/>
      <c r="CM258" s="410"/>
      <c r="CN258" s="410"/>
      <c r="CO258" s="410"/>
      <c r="CP258" s="410"/>
      <c r="CQ258" s="410"/>
      <c r="CR258" s="410"/>
      <c r="CS258" s="410"/>
      <c r="CT258" s="410"/>
      <c r="CU258" s="410"/>
      <c r="CV258" s="410"/>
      <c r="CW258" s="410"/>
      <c r="CX258" s="410"/>
      <c r="CY258" s="410"/>
      <c r="CZ258" s="410"/>
      <c r="DA258" s="410"/>
      <c r="DB258" s="410"/>
      <c r="DC258" s="410"/>
      <c r="DD258" s="410"/>
      <c r="DE258" s="410"/>
      <c r="DF258" s="410"/>
      <c r="DG258" s="410"/>
      <c r="DH258" s="410"/>
      <c r="DI258" s="410"/>
      <c r="DJ258" s="410"/>
      <c r="DK258" s="410"/>
      <c r="DL258" s="410"/>
      <c r="DM258" s="410"/>
      <c r="DN258" s="410"/>
      <c r="DO258" s="410"/>
      <c r="DP258" s="410"/>
      <c r="DQ258" s="410"/>
      <c r="DR258" s="410"/>
      <c r="DS258" s="410"/>
      <c r="DT258" s="410"/>
      <c r="DU258" s="410"/>
      <c r="DV258" s="410"/>
      <c r="DW258" s="410"/>
      <c r="DX258" s="410"/>
      <c r="DY258" s="410"/>
      <c r="DZ258" s="410"/>
      <c r="EA258" s="410"/>
      <c r="EB258" s="410"/>
      <c r="EC258" s="410"/>
      <c r="ED258" s="410"/>
      <c r="EE258" s="410"/>
      <c r="EF258" s="410"/>
      <c r="EG258" s="410"/>
      <c r="EH258" s="410"/>
      <c r="EI258" s="410"/>
      <c r="EJ258" s="410"/>
      <c r="EK258" s="410"/>
      <c r="EL258" s="410"/>
      <c r="EM258" s="410"/>
      <c r="EN258" s="410"/>
      <c r="EO258" s="410"/>
      <c r="EP258" s="410"/>
      <c r="EQ258" s="410"/>
      <c r="ER258" s="410"/>
      <c r="ES258" s="410"/>
      <c r="ET258" s="410"/>
      <c r="EU258" s="410"/>
      <c r="EV258" s="410"/>
      <c r="EW258" s="410"/>
      <c r="EX258" s="410"/>
      <c r="EY258" s="410"/>
      <c r="EZ258" s="410"/>
      <c r="FA258" s="410"/>
      <c r="FB258" s="410"/>
      <c r="FC258" s="410"/>
      <c r="FD258" s="410"/>
      <c r="FE258" s="410"/>
      <c r="FF258" s="410"/>
      <c r="FG258" s="410"/>
      <c r="FH258" s="410"/>
      <c r="FI258" s="410"/>
      <c r="FJ258" s="410"/>
      <c r="FK258" s="410"/>
      <c r="FL258" s="410"/>
      <c r="FM258" s="410"/>
      <c r="FN258" s="410"/>
      <c r="FO258" s="410"/>
      <c r="FP258" s="410"/>
      <c r="FQ258" s="410"/>
      <c r="FR258" s="410"/>
      <c r="FS258" s="410"/>
      <c r="FT258" s="410"/>
      <c r="FU258" s="410"/>
      <c r="FV258" s="410"/>
      <c r="FW258" s="410"/>
      <c r="FX258" s="410"/>
      <c r="FY258" s="410"/>
      <c r="FZ258" s="410"/>
      <c r="GA258" s="410"/>
      <c r="GB258" s="410"/>
      <c r="GC258" s="410"/>
      <c r="GD258" s="410"/>
      <c r="GE258" s="410"/>
      <c r="GF258" s="410"/>
      <c r="GG258" s="410"/>
      <c r="GH258" s="410"/>
      <c r="GI258" s="410"/>
      <c r="GJ258" s="410"/>
      <c r="GK258" s="410"/>
      <c r="GL258" s="410"/>
      <c r="GM258" s="410"/>
      <c r="GN258" s="410"/>
      <c r="GO258" s="410"/>
      <c r="GP258" s="410"/>
      <c r="GQ258" s="410"/>
      <c r="GR258" s="410"/>
      <c r="GS258" s="410"/>
      <c r="GT258" s="410"/>
      <c r="GU258" s="410"/>
      <c r="GV258" s="410"/>
      <c r="GW258" s="410"/>
      <c r="GX258" s="410"/>
      <c r="GY258" s="410"/>
      <c r="GZ258" s="410"/>
      <c r="HA258" s="410"/>
      <c r="HB258" s="410"/>
      <c r="HC258" s="410"/>
      <c r="HD258" s="410"/>
      <c r="HE258" s="410"/>
      <c r="HF258" s="410"/>
      <c r="HG258" s="410"/>
      <c r="HH258" s="410"/>
      <c r="HI258" s="410"/>
      <c r="HJ258" s="410"/>
      <c r="HK258" s="410"/>
      <c r="HL258" s="410"/>
      <c r="HM258" s="410"/>
      <c r="HN258" s="410"/>
      <c r="HO258" s="410"/>
      <c r="HP258" s="410"/>
      <c r="HQ258" s="410"/>
      <c r="HR258" s="410"/>
      <c r="HS258" s="410"/>
      <c r="HT258" s="410"/>
      <c r="HU258" s="410"/>
      <c r="HV258" s="410"/>
      <c r="HW258" s="410"/>
      <c r="HX258" s="410"/>
      <c r="HY258" s="410"/>
      <c r="HZ258" s="410"/>
      <c r="IA258" s="410"/>
      <c r="IB258" s="410"/>
      <c r="IC258" s="410"/>
      <c r="ID258" s="410"/>
      <c r="IE258" s="410"/>
      <c r="IF258" s="410"/>
      <c r="IG258" s="410"/>
      <c r="IH258" s="410"/>
      <c r="II258" s="410"/>
      <c r="IJ258" s="410"/>
      <c r="IK258" s="410"/>
      <c r="IL258" s="410"/>
      <c r="IM258" s="410"/>
      <c r="IN258" s="410"/>
      <c r="IO258" s="410"/>
      <c r="IP258" s="410"/>
      <c r="IQ258" s="410"/>
      <c r="IR258" s="410"/>
      <c r="IS258" s="410"/>
      <c r="IT258" s="410"/>
      <c r="IU258" s="410"/>
      <c r="IV258" s="410"/>
    </row>
    <row r="259" spans="1:256" s="2" customFormat="1" ht="12.75" hidden="1" customHeight="1" outlineLevel="2">
      <c r="A259" s="14"/>
      <c r="B259" s="14"/>
      <c r="C259" s="27"/>
      <c r="D259" s="413" t="s">
        <v>198</v>
      </c>
      <c r="E259" s="261">
        <v>0</v>
      </c>
      <c r="F259" s="372"/>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c r="BI259" s="155"/>
      <c r="BJ259" s="14"/>
      <c r="BK259" s="14"/>
      <c r="BL259" s="14"/>
      <c r="BM259" s="14"/>
      <c r="BN259" s="14"/>
      <c r="BO259" s="14"/>
      <c r="BP259" s="14"/>
      <c r="BQ259" s="14"/>
      <c r="BR259" s="14"/>
      <c r="BS259" s="14"/>
      <c r="BT259" s="14"/>
      <c r="BU259" s="14"/>
      <c r="BV259" s="14"/>
      <c r="BW259" s="14"/>
      <c r="BX259" s="14"/>
      <c r="BY259" s="14"/>
      <c r="BZ259" s="14"/>
      <c r="CA259" s="410"/>
      <c r="CB259" s="410"/>
      <c r="CC259" s="410"/>
      <c r="CD259" s="410"/>
      <c r="CE259" s="410"/>
      <c r="CF259" s="410"/>
      <c r="CG259" s="410"/>
      <c r="CH259" s="410"/>
      <c r="CI259" s="410"/>
      <c r="CJ259" s="410"/>
      <c r="CK259" s="410"/>
      <c r="CL259" s="410"/>
      <c r="CM259" s="410"/>
      <c r="CN259" s="410"/>
      <c r="CO259" s="410"/>
      <c r="CP259" s="410"/>
      <c r="CQ259" s="410"/>
      <c r="CR259" s="410"/>
      <c r="CS259" s="410"/>
      <c r="CT259" s="410"/>
      <c r="CU259" s="410"/>
      <c r="CV259" s="410"/>
      <c r="CW259" s="410"/>
      <c r="CX259" s="410"/>
      <c r="CY259" s="410"/>
      <c r="CZ259" s="410"/>
      <c r="DA259" s="410"/>
      <c r="DB259" s="410"/>
      <c r="DC259" s="410"/>
      <c r="DD259" s="410"/>
      <c r="DE259" s="410"/>
      <c r="DF259" s="410"/>
      <c r="DG259" s="410"/>
      <c r="DH259" s="410"/>
      <c r="DI259" s="410"/>
      <c r="DJ259" s="410"/>
      <c r="DK259" s="410"/>
      <c r="DL259" s="410"/>
      <c r="DM259" s="410"/>
      <c r="DN259" s="410"/>
      <c r="DO259" s="410"/>
      <c r="DP259" s="410"/>
      <c r="DQ259" s="410"/>
      <c r="DR259" s="410"/>
      <c r="DS259" s="410"/>
      <c r="DT259" s="410"/>
      <c r="DU259" s="410"/>
      <c r="DV259" s="410"/>
      <c r="DW259" s="410"/>
      <c r="DX259" s="410"/>
      <c r="DY259" s="410"/>
      <c r="DZ259" s="410"/>
      <c r="EA259" s="410"/>
      <c r="EB259" s="410"/>
      <c r="EC259" s="410"/>
      <c r="ED259" s="410"/>
      <c r="EE259" s="410"/>
      <c r="EF259" s="410"/>
      <c r="EG259" s="410"/>
      <c r="EH259" s="410"/>
      <c r="EI259" s="410"/>
      <c r="EJ259" s="410"/>
      <c r="EK259" s="410"/>
      <c r="EL259" s="410"/>
      <c r="EM259" s="410"/>
      <c r="EN259" s="410"/>
      <c r="EO259" s="410"/>
      <c r="EP259" s="410"/>
      <c r="EQ259" s="410"/>
      <c r="ER259" s="410"/>
      <c r="ES259" s="410"/>
      <c r="ET259" s="410"/>
      <c r="EU259" s="410"/>
      <c r="EV259" s="410"/>
      <c r="EW259" s="410"/>
      <c r="EX259" s="410"/>
      <c r="EY259" s="410"/>
      <c r="EZ259" s="410"/>
      <c r="FA259" s="410"/>
      <c r="FB259" s="410"/>
      <c r="FC259" s="410"/>
      <c r="FD259" s="410"/>
      <c r="FE259" s="410"/>
      <c r="FF259" s="410"/>
      <c r="FG259" s="410"/>
      <c r="FH259" s="410"/>
      <c r="FI259" s="410"/>
      <c r="FJ259" s="410"/>
      <c r="FK259" s="410"/>
      <c r="FL259" s="410"/>
      <c r="FM259" s="410"/>
      <c r="FN259" s="410"/>
      <c r="FO259" s="410"/>
      <c r="FP259" s="410"/>
      <c r="FQ259" s="410"/>
      <c r="FR259" s="410"/>
      <c r="FS259" s="410"/>
      <c r="FT259" s="410"/>
      <c r="FU259" s="410"/>
      <c r="FV259" s="410"/>
      <c r="FW259" s="410"/>
      <c r="FX259" s="410"/>
      <c r="FY259" s="410"/>
      <c r="FZ259" s="410"/>
      <c r="GA259" s="410"/>
      <c r="GB259" s="410"/>
      <c r="GC259" s="410"/>
      <c r="GD259" s="410"/>
      <c r="GE259" s="410"/>
      <c r="GF259" s="410"/>
      <c r="GG259" s="410"/>
      <c r="GH259" s="410"/>
      <c r="GI259" s="410"/>
      <c r="GJ259" s="410"/>
      <c r="GK259" s="410"/>
      <c r="GL259" s="410"/>
      <c r="GM259" s="410"/>
      <c r="GN259" s="410"/>
      <c r="GO259" s="410"/>
      <c r="GP259" s="410"/>
      <c r="GQ259" s="410"/>
      <c r="GR259" s="410"/>
      <c r="GS259" s="410"/>
      <c r="GT259" s="410"/>
      <c r="GU259" s="410"/>
      <c r="GV259" s="410"/>
      <c r="GW259" s="410"/>
      <c r="GX259" s="410"/>
      <c r="GY259" s="410"/>
      <c r="GZ259" s="410"/>
      <c r="HA259" s="410"/>
      <c r="HB259" s="410"/>
      <c r="HC259" s="410"/>
      <c r="HD259" s="410"/>
      <c r="HE259" s="410"/>
      <c r="HF259" s="410"/>
      <c r="HG259" s="410"/>
      <c r="HH259" s="410"/>
      <c r="HI259" s="410"/>
      <c r="HJ259" s="410"/>
      <c r="HK259" s="410"/>
      <c r="HL259" s="410"/>
      <c r="HM259" s="410"/>
      <c r="HN259" s="410"/>
      <c r="HO259" s="410"/>
      <c r="HP259" s="410"/>
      <c r="HQ259" s="410"/>
      <c r="HR259" s="410"/>
      <c r="HS259" s="410"/>
      <c r="HT259" s="410"/>
      <c r="HU259" s="410"/>
      <c r="HV259" s="410"/>
      <c r="HW259" s="410"/>
      <c r="HX259" s="410"/>
      <c r="HY259" s="410"/>
      <c r="HZ259" s="410"/>
      <c r="IA259" s="410"/>
      <c r="IB259" s="410"/>
      <c r="IC259" s="410"/>
      <c r="ID259" s="410"/>
      <c r="IE259" s="410"/>
      <c r="IF259" s="410"/>
      <c r="IG259" s="410"/>
      <c r="IH259" s="410"/>
      <c r="II259" s="410"/>
      <c r="IJ259" s="410"/>
      <c r="IK259" s="410"/>
      <c r="IL259" s="410"/>
      <c r="IM259" s="410"/>
      <c r="IN259" s="410"/>
      <c r="IO259" s="410"/>
      <c r="IP259" s="410"/>
      <c r="IQ259" s="410"/>
      <c r="IR259" s="410"/>
      <c r="IS259" s="410"/>
      <c r="IT259" s="410"/>
      <c r="IU259" s="410"/>
      <c r="IV259" s="410"/>
    </row>
    <row r="260" spans="1:256" s="2" customFormat="1" ht="12.75" hidden="1" customHeight="1" outlineLevel="2">
      <c r="A260" s="14"/>
      <c r="B260" s="14"/>
      <c r="C260" s="27"/>
      <c r="D260" s="413"/>
      <c r="E260" s="261">
        <v>1</v>
      </c>
      <c r="F260" s="372"/>
      <c r="G260" s="268"/>
      <c r="H260" s="155">
        <f>IF(A15stdlife="n/a","n/a",IF(H$3&gt;(A15stdlife+$E260),(Input!$G$225*(1+rvanilla)^0.5)-SUM($G260:G260),(Input!$G$225*(1+rvanilla)^0.5)/A15stdlife))</f>
        <v>0</v>
      </c>
      <c r="I260" s="155">
        <f>IF(A15stdlife="n/a","n/a",IF(I$3&gt;(A15stdlife+$E260),(Input!$G$225*(1+rvanilla)^0.5)-SUM($G260:H260),(Input!$G$225*(1+rvanilla)^0.5)/A15stdlife))</f>
        <v>0</v>
      </c>
      <c r="J260" s="155">
        <f>IF(A15stdlife="n/a","n/a",IF(J$3&gt;(A15stdlife+$E260),(Input!$G$225*(1+rvanilla)^0.5)-SUM($G260:I260),(Input!$G$225*(1+rvanilla)^0.5)/A15stdlife))</f>
        <v>0</v>
      </c>
      <c r="K260" s="155">
        <f>IF(A15stdlife="n/a","n/a",IF(K$3&gt;(A15stdlife+$E260),(Input!$G$225*(1+rvanilla)^0.5)-SUM($G260:J260),(Input!$G$225*(1+rvanilla)^0.5)/A15stdlife))</f>
        <v>0</v>
      </c>
      <c r="L260" s="155">
        <f>IF(A15stdlife="n/a","n/a",IF(L$3&gt;(A15stdlife+$E260),(Input!$G$225*(1+rvanilla)^0.5)-SUM($G260:K260),(Input!$G$225*(1+rvanilla)^0.5)/A15stdlife))</f>
        <v>0</v>
      </c>
      <c r="M260" s="155">
        <f>IF(A15stdlife="n/a","n/a",IF(M$3&gt;(A15stdlife+$E260),(Input!$G$225*(1+rvanilla)^0.5)-SUM($G260:L260),(Input!$G$225*(1+rvanilla)^0.5)/A15stdlife))</f>
        <v>0</v>
      </c>
      <c r="N260" s="155">
        <f>IF(A15stdlife="n/a","n/a",IF(N$3&gt;(A15stdlife+$E260),(Input!$G$225*(1+rvanilla)^0.5)-SUM($G260:M260),(Input!$G$225*(1+rvanilla)^0.5)/A15stdlife))</f>
        <v>0</v>
      </c>
      <c r="O260" s="155">
        <f>IF(A15stdlife="n/a","n/a",IF(O$3&gt;(A15stdlife+$E260),(Input!$G$225*(1+rvanilla)^0.5)-SUM($G260:N260),(Input!$G$225*(1+rvanilla)^0.5)/A15stdlife))</f>
        <v>0</v>
      </c>
      <c r="P260" s="155">
        <f>IF(A15stdlife="n/a","n/a",IF(P$3&gt;(A15stdlife+$E260),(Input!$G$225*(1+rvanilla)^0.5)-SUM($G260:O260),(Input!$G$225*(1+rvanilla)^0.5)/A15stdlife))</f>
        <v>0</v>
      </c>
      <c r="Q260" s="155">
        <f>IF(A15stdlife="n/a","n/a",IF(Q$3&gt;(A15stdlife+$E260),(Input!$G$225*(1+rvanilla)^0.5)-SUM($G260:P260),(Input!$G$225*(1+rvanilla)^0.5)/A15stdlife))</f>
        <v>0</v>
      </c>
      <c r="R260" s="155">
        <f>IF(A15stdlife="n/a","n/a",IF(R$3&gt;(A15stdlife+$E260),(Input!$G$225*(1+rvanilla)^0.5)-SUM($G260:Q260),(Input!$G$225*(1+rvanilla)^0.5)/A15stdlife))</f>
        <v>0</v>
      </c>
      <c r="S260" s="155">
        <f>IF(A15stdlife="n/a","n/a",IF(S$3&gt;(A15stdlife+$E260),(Input!$G$225*(1+rvanilla)^0.5)-SUM($G260:R260),(Input!$G$225*(1+rvanilla)^0.5)/A15stdlife))</f>
        <v>0</v>
      </c>
      <c r="T260" s="155">
        <f>IF(A15stdlife="n/a","n/a",IF(T$3&gt;(A15stdlife+$E260),(Input!$G$225*(1+rvanilla)^0.5)-SUM($G260:S260),(Input!$G$225*(1+rvanilla)^0.5)/A15stdlife))</f>
        <v>0</v>
      </c>
      <c r="U260" s="155">
        <f>IF(A15stdlife="n/a","n/a",IF(U$3&gt;(A15stdlife+$E260),(Input!$G$225*(1+rvanilla)^0.5)-SUM($G260:T260),(Input!$G$225*(1+rvanilla)^0.5)/A15stdlife))</f>
        <v>0</v>
      </c>
      <c r="V260" s="155">
        <f>IF(A15stdlife="n/a","n/a",IF(V$3&gt;(A15stdlife+$E260),(Input!$G$225*(1+rvanilla)^0.5)-SUM($G260:U260),(Input!$G$225*(1+rvanilla)^0.5)/A15stdlife))</f>
        <v>0</v>
      </c>
      <c r="W260" s="155">
        <f>IF(A15stdlife="n/a","n/a",IF(W$3&gt;(A15stdlife+$E260),(Input!$G$225*(1+rvanilla)^0.5)-SUM($G260:V260),(Input!$G$225*(1+rvanilla)^0.5)/A15stdlife))</f>
        <v>0</v>
      </c>
      <c r="X260" s="155">
        <f>IF(A15stdlife="n/a","n/a",IF(X$3&gt;(A15stdlife+$E260),(Input!$G$225*(1+rvanilla)^0.5)-SUM($G260:W260),(Input!$G$225*(1+rvanilla)^0.5)/A15stdlife))</f>
        <v>0</v>
      </c>
      <c r="Y260" s="155">
        <f>IF(A15stdlife="n/a","n/a",IF(Y$3&gt;(A15stdlife+$E260),(Input!$G$225*(1+rvanilla)^0.5)-SUM($G260:X260),(Input!$G$225*(1+rvanilla)^0.5)/A15stdlife))</f>
        <v>0</v>
      </c>
      <c r="Z260" s="155">
        <f>IF(A15stdlife="n/a","n/a",IF(Z$3&gt;(A15stdlife+$E260),(Input!$G$225*(1+rvanilla)^0.5)-SUM($G260:Y260),(Input!$G$225*(1+rvanilla)^0.5)/A15stdlife))</f>
        <v>0</v>
      </c>
      <c r="AA260" s="155">
        <f>IF(A15stdlife="n/a","n/a",IF(AA$3&gt;(A15stdlife+$E260),(Input!$G$225*(1+rvanilla)^0.5)-SUM($G260:Z260),(Input!$G$225*(1+rvanilla)^0.5)/A15stdlife))</f>
        <v>0</v>
      </c>
      <c r="AB260" s="155">
        <f>IF(A15stdlife="n/a","n/a",IF(AB$3&gt;(A15stdlife+$E260),(Input!$G$225*(1+rvanilla)^0.5)-SUM($G260:AA260),(Input!$G$225*(1+rvanilla)^0.5)/A15stdlife))</f>
        <v>0</v>
      </c>
      <c r="AC260" s="155">
        <f>IF(A15stdlife="n/a","n/a",IF(AC$3&gt;(A15stdlife+$E260),(Input!$G$225*(1+rvanilla)^0.5)-SUM($G260:AB260),(Input!$G$225*(1+rvanilla)^0.5)/A15stdlife))</f>
        <v>0</v>
      </c>
      <c r="AD260" s="155">
        <f>IF(A15stdlife="n/a","n/a",IF(AD$3&gt;(A15stdlife+$E260),(Input!$G$225*(1+rvanilla)^0.5)-SUM($G260:AC260),(Input!$G$225*(1+rvanilla)^0.5)/A15stdlife))</f>
        <v>0</v>
      </c>
      <c r="AE260" s="155">
        <f>IF(A15stdlife="n/a","n/a",IF(AE$3&gt;(A15stdlife+$E260),(Input!$G$225*(1+rvanilla)^0.5)-SUM($G260:AD260),(Input!$G$225*(1+rvanilla)^0.5)/A15stdlife))</f>
        <v>0</v>
      </c>
      <c r="AF260" s="155">
        <f>IF(A15stdlife="n/a","n/a",IF(AF$3&gt;(A15stdlife+$E260),(Input!$G$225*(1+rvanilla)^0.5)-SUM($G260:AE260),(Input!$G$225*(1+rvanilla)^0.5)/A15stdlife))</f>
        <v>0</v>
      </c>
      <c r="AG260" s="155">
        <f>IF(A15stdlife="n/a","n/a",IF(AG$3&gt;(A15stdlife+$E260),(Input!$G$225*(1+rvanilla)^0.5)-SUM($G260:AF260),(Input!$G$225*(1+rvanilla)^0.5)/A15stdlife))</f>
        <v>0</v>
      </c>
      <c r="AH260" s="155">
        <f>IF(A15stdlife="n/a","n/a",IF(AH$3&gt;(A15stdlife+$E260),(Input!$G$225*(1+rvanilla)^0.5)-SUM($G260:AG260),(Input!$G$225*(1+rvanilla)^0.5)/A15stdlife))</f>
        <v>0</v>
      </c>
      <c r="AI260" s="155">
        <f>IF(A15stdlife="n/a","n/a",IF(AI$3&gt;(A15stdlife+$E260),(Input!$G$225*(1+rvanilla)^0.5)-SUM($G260:AH260),(Input!$G$225*(1+rvanilla)^0.5)/A15stdlife))</f>
        <v>0</v>
      </c>
      <c r="AJ260" s="155">
        <f>IF(A15stdlife="n/a","n/a",IF(AJ$3&gt;(A15stdlife+$E260),(Input!$G$225*(1+rvanilla)^0.5)-SUM($G260:AI260),(Input!$G$225*(1+rvanilla)^0.5)/A15stdlife))</f>
        <v>0</v>
      </c>
      <c r="AK260" s="155">
        <f>IF(A15stdlife="n/a","n/a",IF(AK$3&gt;(A15stdlife+$E260),(Input!$G$225*(1+rvanilla)^0.5)-SUM($G260:AJ260),(Input!$G$225*(1+rvanilla)^0.5)/A15stdlife))</f>
        <v>0</v>
      </c>
      <c r="AL260" s="155">
        <f>IF(A15stdlife="n/a","n/a",IF(AL$3&gt;(A15stdlife+$E260),(Input!$G$225*(1+rvanilla)^0.5)-SUM($G260:AK260),(Input!$G$225*(1+rvanilla)^0.5)/A15stdlife))</f>
        <v>0</v>
      </c>
      <c r="AM260" s="155">
        <f>IF(A15stdlife="n/a","n/a",IF(AM$3&gt;(A15stdlife+$E260),(Input!$G$225*(1+rvanilla)^0.5)-SUM($G260:AL260),(Input!$G$225*(1+rvanilla)^0.5)/A15stdlife))</f>
        <v>0</v>
      </c>
      <c r="AN260" s="155">
        <f>IF(A15stdlife="n/a","n/a",IF(AN$3&gt;(A15stdlife+$E260),(Input!$G$225*(1+rvanilla)^0.5)-SUM($G260:AM260),(Input!$G$225*(1+rvanilla)^0.5)/A15stdlife))</f>
        <v>0</v>
      </c>
      <c r="AO260" s="155">
        <f>IF(A15stdlife="n/a","n/a",IF(AO$3&gt;(A15stdlife+$E260),(Input!$G$225*(1+rvanilla)^0.5)-SUM($G260:AN260),(Input!$G$225*(1+rvanilla)^0.5)/A15stdlife))</f>
        <v>0</v>
      </c>
      <c r="AP260" s="155">
        <f>IF(A15stdlife="n/a","n/a",IF(AP$3&gt;(A15stdlife+$E260),(Input!$G$225*(1+rvanilla)^0.5)-SUM($G260:AO260),(Input!$G$225*(1+rvanilla)^0.5)/A15stdlife))</f>
        <v>0</v>
      </c>
      <c r="AQ260" s="155">
        <f>IF(A15stdlife="n/a","n/a",IF(AQ$3&gt;(A15stdlife+$E260),(Input!$G$225*(1+rvanilla)^0.5)-SUM($G260:AP260),(Input!$G$225*(1+rvanilla)^0.5)/A15stdlife))</f>
        <v>0</v>
      </c>
      <c r="AR260" s="155">
        <f>IF(A15stdlife="n/a","n/a",IF(AR$3&gt;(A15stdlife+$E260),(Input!$G$225*(1+rvanilla)^0.5)-SUM($G260:AQ260),(Input!$G$225*(1+rvanilla)^0.5)/A15stdlife))</f>
        <v>0</v>
      </c>
      <c r="AS260" s="155">
        <f>IF(A15stdlife="n/a","n/a",IF(AS$3&gt;(A15stdlife+$E260),(Input!$G$225*(1+rvanilla)^0.5)-SUM($G260:AR260),(Input!$G$225*(1+rvanilla)^0.5)/A15stdlife))</f>
        <v>0</v>
      </c>
      <c r="AT260" s="155">
        <f>IF(A15stdlife="n/a","n/a",IF(AT$3&gt;(A15stdlife+$E260),(Input!$G$225*(1+rvanilla)^0.5)-SUM($G260:AS260),(Input!$G$225*(1+rvanilla)^0.5)/A15stdlife))</f>
        <v>0</v>
      </c>
      <c r="AU260" s="155">
        <f>IF(A15stdlife="n/a","n/a",IF(AU$3&gt;(A15stdlife+$E260),(Input!$G$225*(1+rvanilla)^0.5)-SUM($G260:AT260),(Input!$G$225*(1+rvanilla)^0.5)/A15stdlife))</f>
        <v>0</v>
      </c>
      <c r="AV260" s="155">
        <f>IF(A15stdlife="n/a","n/a",IF(AV$3&gt;(A15stdlife+$E260),(Input!$G$225*(1+rvanilla)^0.5)-SUM($G260:AU260),(Input!$G$225*(1+rvanilla)^0.5)/A15stdlife))</f>
        <v>0</v>
      </c>
      <c r="AW260" s="155">
        <f>IF(A15stdlife="n/a","n/a",IF(AW$3&gt;(A15stdlife+$E260),(Input!$G$225*(1+rvanilla)^0.5)-SUM($G260:AV260),(Input!$G$225*(1+rvanilla)^0.5)/A15stdlife))</f>
        <v>0</v>
      </c>
      <c r="AX260" s="155">
        <f>IF(A15stdlife="n/a","n/a",IF(AX$3&gt;(A15stdlife+$E260),(Input!$G$225*(1+rvanilla)^0.5)-SUM($G260:AW260),(Input!$G$225*(1+rvanilla)^0.5)/A15stdlife))</f>
        <v>0</v>
      </c>
      <c r="AY260" s="155">
        <f>IF(A15stdlife="n/a","n/a",IF(AY$3&gt;(A15stdlife+$E260),(Input!$G$225*(1+rvanilla)^0.5)-SUM($G260:AX260),(Input!$G$225*(1+rvanilla)^0.5)/A15stdlife))</f>
        <v>0</v>
      </c>
      <c r="AZ260" s="155">
        <f>IF(A15stdlife="n/a","n/a",IF(AZ$3&gt;(A15stdlife+$E260),(Input!$G$225*(1+rvanilla)^0.5)-SUM($G260:AY260),(Input!$G$225*(1+rvanilla)^0.5)/A15stdlife))</f>
        <v>0</v>
      </c>
      <c r="BA260" s="155">
        <f>IF(A15stdlife="n/a","n/a",IF(BA$3&gt;(A15stdlife+$E260),(Input!$G$225*(1+rvanilla)^0.5)-SUM($G260:AZ260),(Input!$G$225*(1+rvanilla)^0.5)/A15stdlife))</f>
        <v>0</v>
      </c>
      <c r="BB260" s="155">
        <f>IF(A15stdlife="n/a","n/a",IF(BB$3&gt;(A15stdlife+$E260),(Input!$G$225*(1+rvanilla)^0.5)-SUM($G260:BA260),(Input!$G$225*(1+rvanilla)^0.5)/A15stdlife))</f>
        <v>0</v>
      </c>
      <c r="BC260" s="155">
        <f>IF(A15stdlife="n/a","n/a",IF(BC$3&gt;(A15stdlife+$E260),(Input!$G$225*(1+rvanilla)^0.5)-SUM($G260:BB260),(Input!$G$225*(1+rvanilla)^0.5)/A15stdlife))</f>
        <v>0</v>
      </c>
      <c r="BD260" s="155">
        <f>IF(A15stdlife="n/a","n/a",IF(BD$3&gt;(A15stdlife+$E260),(Input!$G$225*(1+rvanilla)^0.5)-SUM($G260:BC260),(Input!$G$225*(1+rvanilla)^0.5)/A15stdlife))</f>
        <v>0</v>
      </c>
      <c r="BE260" s="155">
        <f>IF(A15stdlife="n/a","n/a",IF(BE$3&gt;(A15stdlife+$E260),(Input!$G$225*(1+rvanilla)^0.5)-SUM($G260:BD260),(Input!$G$225*(1+rvanilla)^0.5)/A15stdlife))</f>
        <v>0</v>
      </c>
      <c r="BF260" s="155">
        <f>IF(A15stdlife="n/a","n/a",IF(BF$3&gt;(A15stdlife+$E260),(Input!$G$225*(1+rvanilla)^0.5)-SUM($G260:BE260),(Input!$G$225*(1+rvanilla)^0.5)/A15stdlife))</f>
        <v>0</v>
      </c>
      <c r="BG260" s="155">
        <f>IF(A15stdlife="n/a","n/a",IF(BG$3&gt;(A15stdlife+$E260),(Input!$G$225*(1+rvanilla)^0.5)-SUM($G260:BF260),(Input!$G$225*(1+rvanilla)^0.5)/A15stdlife))</f>
        <v>0</v>
      </c>
      <c r="BH260" s="155">
        <f>IF(A15stdlife="n/a","n/a",IF(BH$3&gt;(A15stdlife+$E260),(Input!$G$225*(1+rvanilla)^0.5)-SUM($G260:BG260),(Input!$G$225*(1+rvanilla)^0.5)/A15stdlife))</f>
        <v>0</v>
      </c>
      <c r="BI260" s="155">
        <f>IF(A15stdlife="n/a","n/a",IF(BI$3&gt;(A15stdlife+$E260),(Input!$G$225*(1+rvanilla)^0.5)-SUM($G260:BH260),(Input!$G$225*(1+rvanilla)^0.5)/A15stdlife))</f>
        <v>0</v>
      </c>
      <c r="BJ260" s="14"/>
      <c r="BK260" s="14"/>
      <c r="BL260" s="14"/>
      <c r="BM260" s="14"/>
      <c r="BN260" s="14"/>
      <c r="BO260" s="14"/>
      <c r="BP260" s="14"/>
      <c r="BQ260" s="14"/>
      <c r="BR260" s="14"/>
      <c r="BS260" s="14"/>
      <c r="BT260" s="14"/>
      <c r="BU260" s="14"/>
      <c r="BV260" s="14"/>
      <c r="BW260" s="14"/>
      <c r="BX260" s="14"/>
      <c r="BY260" s="14"/>
      <c r="BZ260" s="14"/>
      <c r="CA260" s="410"/>
      <c r="CB260" s="410"/>
      <c r="CC260" s="410"/>
      <c r="CD260" s="410"/>
      <c r="CE260" s="410"/>
      <c r="CF260" s="410"/>
      <c r="CG260" s="410"/>
      <c r="CH260" s="410"/>
      <c r="CI260" s="410"/>
      <c r="CJ260" s="410"/>
      <c r="CK260" s="410"/>
      <c r="CL260" s="410"/>
      <c r="CM260" s="410"/>
      <c r="CN260" s="410"/>
      <c r="CO260" s="410"/>
      <c r="CP260" s="410"/>
      <c r="CQ260" s="410"/>
      <c r="CR260" s="410"/>
      <c r="CS260" s="410"/>
      <c r="CT260" s="410"/>
      <c r="CU260" s="410"/>
      <c r="CV260" s="410"/>
      <c r="CW260" s="410"/>
      <c r="CX260" s="410"/>
      <c r="CY260" s="410"/>
      <c r="CZ260" s="410"/>
      <c r="DA260" s="410"/>
      <c r="DB260" s="410"/>
      <c r="DC260" s="410"/>
      <c r="DD260" s="410"/>
      <c r="DE260" s="410"/>
      <c r="DF260" s="410"/>
      <c r="DG260" s="410"/>
      <c r="DH260" s="410"/>
      <c r="DI260" s="410"/>
      <c r="DJ260" s="410"/>
      <c r="DK260" s="410"/>
      <c r="DL260" s="410"/>
      <c r="DM260" s="410"/>
      <c r="DN260" s="410"/>
      <c r="DO260" s="410"/>
      <c r="DP260" s="410"/>
      <c r="DQ260" s="410"/>
      <c r="DR260" s="410"/>
      <c r="DS260" s="410"/>
      <c r="DT260" s="410"/>
      <c r="DU260" s="410"/>
      <c r="DV260" s="410"/>
      <c r="DW260" s="410"/>
      <c r="DX260" s="410"/>
      <c r="DY260" s="410"/>
      <c r="DZ260" s="410"/>
      <c r="EA260" s="410"/>
      <c r="EB260" s="410"/>
      <c r="EC260" s="410"/>
      <c r="ED260" s="410"/>
      <c r="EE260" s="410"/>
      <c r="EF260" s="410"/>
      <c r="EG260" s="410"/>
      <c r="EH260" s="410"/>
      <c r="EI260" s="410"/>
      <c r="EJ260" s="410"/>
      <c r="EK260" s="410"/>
      <c r="EL260" s="410"/>
      <c r="EM260" s="410"/>
      <c r="EN260" s="410"/>
      <c r="EO260" s="410"/>
      <c r="EP260" s="410"/>
      <c r="EQ260" s="410"/>
      <c r="ER260" s="410"/>
      <c r="ES260" s="410"/>
      <c r="ET260" s="410"/>
      <c r="EU260" s="410"/>
      <c r="EV260" s="410"/>
      <c r="EW260" s="410"/>
      <c r="EX260" s="410"/>
      <c r="EY260" s="410"/>
      <c r="EZ260" s="410"/>
      <c r="FA260" s="410"/>
      <c r="FB260" s="410"/>
      <c r="FC260" s="410"/>
      <c r="FD260" s="410"/>
      <c r="FE260" s="410"/>
      <c r="FF260" s="410"/>
      <c r="FG260" s="410"/>
      <c r="FH260" s="410"/>
      <c r="FI260" s="410"/>
      <c r="FJ260" s="410"/>
      <c r="FK260" s="410"/>
      <c r="FL260" s="410"/>
      <c r="FM260" s="410"/>
      <c r="FN260" s="410"/>
      <c r="FO260" s="410"/>
      <c r="FP260" s="410"/>
      <c r="FQ260" s="410"/>
      <c r="FR260" s="410"/>
      <c r="FS260" s="410"/>
      <c r="FT260" s="410"/>
      <c r="FU260" s="410"/>
      <c r="FV260" s="410"/>
      <c r="FW260" s="410"/>
      <c r="FX260" s="410"/>
      <c r="FY260" s="410"/>
      <c r="FZ260" s="410"/>
      <c r="GA260" s="410"/>
      <c r="GB260" s="410"/>
      <c r="GC260" s="410"/>
      <c r="GD260" s="410"/>
      <c r="GE260" s="410"/>
      <c r="GF260" s="410"/>
      <c r="GG260" s="410"/>
      <c r="GH260" s="410"/>
      <c r="GI260" s="410"/>
      <c r="GJ260" s="410"/>
      <c r="GK260" s="410"/>
      <c r="GL260" s="410"/>
      <c r="GM260" s="410"/>
      <c r="GN260" s="410"/>
      <c r="GO260" s="410"/>
      <c r="GP260" s="410"/>
      <c r="GQ260" s="410"/>
      <c r="GR260" s="410"/>
      <c r="GS260" s="410"/>
      <c r="GT260" s="410"/>
      <c r="GU260" s="410"/>
      <c r="GV260" s="410"/>
      <c r="GW260" s="410"/>
      <c r="GX260" s="410"/>
      <c r="GY260" s="410"/>
      <c r="GZ260" s="410"/>
      <c r="HA260" s="410"/>
      <c r="HB260" s="410"/>
      <c r="HC260" s="410"/>
      <c r="HD260" s="410"/>
      <c r="HE260" s="410"/>
      <c r="HF260" s="410"/>
      <c r="HG260" s="410"/>
      <c r="HH260" s="410"/>
      <c r="HI260" s="410"/>
      <c r="HJ260" s="410"/>
      <c r="HK260" s="410"/>
      <c r="HL260" s="410"/>
      <c r="HM260" s="410"/>
      <c r="HN260" s="410"/>
      <c r="HO260" s="410"/>
      <c r="HP260" s="410"/>
      <c r="HQ260" s="410"/>
      <c r="HR260" s="410"/>
      <c r="HS260" s="410"/>
      <c r="HT260" s="410"/>
      <c r="HU260" s="410"/>
      <c r="HV260" s="410"/>
      <c r="HW260" s="410"/>
      <c r="HX260" s="410"/>
      <c r="HY260" s="410"/>
      <c r="HZ260" s="410"/>
      <c r="IA260" s="410"/>
      <c r="IB260" s="410"/>
      <c r="IC260" s="410"/>
      <c r="ID260" s="410"/>
      <c r="IE260" s="410"/>
      <c r="IF260" s="410"/>
      <c r="IG260" s="410"/>
      <c r="IH260" s="410"/>
      <c r="II260" s="410"/>
      <c r="IJ260" s="410"/>
      <c r="IK260" s="410"/>
      <c r="IL260" s="410"/>
      <c r="IM260" s="410"/>
      <c r="IN260" s="410"/>
      <c r="IO260" s="410"/>
      <c r="IP260" s="410"/>
      <c r="IQ260" s="410"/>
      <c r="IR260" s="410"/>
      <c r="IS260" s="410"/>
      <c r="IT260" s="410"/>
      <c r="IU260" s="410"/>
      <c r="IV260" s="410"/>
    </row>
    <row r="261" spans="1:256" s="2" customFormat="1" ht="12.75" hidden="1" customHeight="1" outlineLevel="2">
      <c r="A261" s="14"/>
      <c r="B261" s="14"/>
      <c r="C261" s="27"/>
      <c r="D261" s="413"/>
      <c r="E261" s="261">
        <v>2</v>
      </c>
      <c r="F261" s="372"/>
      <c r="G261" s="269"/>
      <c r="H261" s="270"/>
      <c r="I261" s="155">
        <f>IF(A15stdlife="n/a","n/a",IF(I$3&gt;(A15stdlife+$E261),(Input!$H$225*(1+rvanilla)^0.5)-SUM($H261:H261),(Input!$H$225*(1+rvanilla)^0.5)/A15stdlife))</f>
        <v>0</v>
      </c>
      <c r="J261" s="155">
        <f>IF(A15stdlife="n/a","n/a",IF(J$3&gt;(A15stdlife+$E261),(Input!$H$225*(1+rvanilla)^0.5)-SUM($H261:I261),(Input!$H$225*(1+rvanilla)^0.5)/A15stdlife))</f>
        <v>0</v>
      </c>
      <c r="K261" s="155">
        <f>IF(A15stdlife="n/a","n/a",IF(K$3&gt;(A15stdlife+$E261),(Input!$H$225*(1+rvanilla)^0.5)-SUM($H261:J261),(Input!$H$225*(1+rvanilla)^0.5)/A15stdlife))</f>
        <v>0</v>
      </c>
      <c r="L261" s="155">
        <f>IF(A15stdlife="n/a","n/a",IF(L$3&gt;(A15stdlife+$E261),(Input!$H$225*(1+rvanilla)^0.5)-SUM($H261:K261),(Input!$H$225*(1+rvanilla)^0.5)/A15stdlife))</f>
        <v>0</v>
      </c>
      <c r="M261" s="155">
        <f>IF(A15stdlife="n/a","n/a",IF(M$3&gt;(A15stdlife+$E261),(Input!$H$225*(1+rvanilla)^0.5)-SUM($H261:L261),(Input!$H$225*(1+rvanilla)^0.5)/A15stdlife))</f>
        <v>0</v>
      </c>
      <c r="N261" s="155">
        <f>IF(A15stdlife="n/a","n/a",IF(N$3&gt;(A15stdlife+$E261),(Input!$H$225*(1+rvanilla)^0.5)-SUM($H261:M261),(Input!$H$225*(1+rvanilla)^0.5)/A15stdlife))</f>
        <v>0</v>
      </c>
      <c r="O261" s="155">
        <f>IF(A15stdlife="n/a","n/a",IF(O$3&gt;(A15stdlife+$E261),(Input!$H$225*(1+rvanilla)^0.5)-SUM($H261:N261),(Input!$H$225*(1+rvanilla)^0.5)/A15stdlife))</f>
        <v>0</v>
      </c>
      <c r="P261" s="155">
        <f>IF(A15stdlife="n/a","n/a",IF(P$3&gt;(A15stdlife+$E261),(Input!$H$225*(1+rvanilla)^0.5)-SUM($H261:O261),(Input!$H$225*(1+rvanilla)^0.5)/A15stdlife))</f>
        <v>0</v>
      </c>
      <c r="Q261" s="155">
        <f>IF(A15stdlife="n/a","n/a",IF(Q$3&gt;(A15stdlife+$E261),(Input!$H$225*(1+rvanilla)^0.5)-SUM($H261:P261),(Input!$H$225*(1+rvanilla)^0.5)/A15stdlife))</f>
        <v>0</v>
      </c>
      <c r="R261" s="155">
        <f>IF(A15stdlife="n/a","n/a",IF(R$3&gt;(A15stdlife+$E261),(Input!$H$225*(1+rvanilla)^0.5)-SUM($H261:Q261),(Input!$H$225*(1+rvanilla)^0.5)/A15stdlife))</f>
        <v>0</v>
      </c>
      <c r="S261" s="155">
        <f>IF(A15stdlife="n/a","n/a",IF(S$3&gt;(A15stdlife+$E261),(Input!$H$225*(1+rvanilla)^0.5)-SUM($H261:R261),(Input!$H$225*(1+rvanilla)^0.5)/A15stdlife))</f>
        <v>0</v>
      </c>
      <c r="T261" s="155">
        <f>IF(A15stdlife="n/a","n/a",IF(T$3&gt;(A15stdlife+$E261),(Input!$H$225*(1+rvanilla)^0.5)-SUM($H261:S261),(Input!$H$225*(1+rvanilla)^0.5)/A15stdlife))</f>
        <v>0</v>
      </c>
      <c r="U261" s="155">
        <f>IF(A15stdlife="n/a","n/a",IF(U$3&gt;(A15stdlife+$E261),(Input!$H$225*(1+rvanilla)^0.5)-SUM($H261:T261),(Input!$H$225*(1+rvanilla)^0.5)/A15stdlife))</f>
        <v>0</v>
      </c>
      <c r="V261" s="155">
        <f>IF(A15stdlife="n/a","n/a",IF(V$3&gt;(A15stdlife+$E261),(Input!$H$225*(1+rvanilla)^0.5)-SUM($H261:U261),(Input!$H$225*(1+rvanilla)^0.5)/A15stdlife))</f>
        <v>0</v>
      </c>
      <c r="W261" s="155">
        <f>IF(A15stdlife="n/a","n/a",IF(W$3&gt;(A15stdlife+$E261),(Input!$H$225*(1+rvanilla)^0.5)-SUM($H261:V261),(Input!$H$225*(1+rvanilla)^0.5)/A15stdlife))</f>
        <v>0</v>
      </c>
      <c r="X261" s="155">
        <f>IF(A15stdlife="n/a","n/a",IF(X$3&gt;(A15stdlife+$E261),(Input!$H$225*(1+rvanilla)^0.5)-SUM($H261:W261),(Input!$H$225*(1+rvanilla)^0.5)/A15stdlife))</f>
        <v>0</v>
      </c>
      <c r="Y261" s="155">
        <f>IF(A15stdlife="n/a","n/a",IF(Y$3&gt;(A15stdlife+$E261),(Input!$H$225*(1+rvanilla)^0.5)-SUM($H261:X261),(Input!$H$225*(1+rvanilla)^0.5)/A15stdlife))</f>
        <v>0</v>
      </c>
      <c r="Z261" s="155">
        <f>IF(A15stdlife="n/a","n/a",IF(Z$3&gt;(A15stdlife+$E261),(Input!$H$225*(1+rvanilla)^0.5)-SUM($H261:Y261),(Input!$H$225*(1+rvanilla)^0.5)/A15stdlife))</f>
        <v>0</v>
      </c>
      <c r="AA261" s="155">
        <f>IF(A15stdlife="n/a","n/a",IF(AA$3&gt;(A15stdlife+$E261),(Input!$H$225*(1+rvanilla)^0.5)-SUM($H261:Z261),(Input!$H$225*(1+rvanilla)^0.5)/A15stdlife))</f>
        <v>0</v>
      </c>
      <c r="AB261" s="155">
        <f>IF(A15stdlife="n/a","n/a",IF(AB$3&gt;(A15stdlife+$E261),(Input!$H$225*(1+rvanilla)^0.5)-SUM($H261:AA261),(Input!$H$225*(1+rvanilla)^0.5)/A15stdlife))</f>
        <v>0</v>
      </c>
      <c r="AC261" s="155">
        <f>IF(A15stdlife="n/a","n/a",IF(AC$3&gt;(A15stdlife+$E261),(Input!$H$225*(1+rvanilla)^0.5)-SUM($H261:AB261),(Input!$H$225*(1+rvanilla)^0.5)/A15stdlife))</f>
        <v>0</v>
      </c>
      <c r="AD261" s="155">
        <f>IF(A15stdlife="n/a","n/a",IF(AD$3&gt;(A15stdlife+$E261),(Input!$H$225*(1+rvanilla)^0.5)-SUM($H261:AC261),(Input!$H$225*(1+rvanilla)^0.5)/A15stdlife))</f>
        <v>0</v>
      </c>
      <c r="AE261" s="155">
        <f>IF(A15stdlife="n/a","n/a",IF(AE$3&gt;(A15stdlife+$E261),(Input!$H$225*(1+rvanilla)^0.5)-SUM($H261:AD261),(Input!$H$225*(1+rvanilla)^0.5)/A15stdlife))</f>
        <v>0</v>
      </c>
      <c r="AF261" s="155">
        <f>IF(A15stdlife="n/a","n/a",IF(AF$3&gt;(A15stdlife+$E261),(Input!$H$225*(1+rvanilla)^0.5)-SUM($H261:AE261),(Input!$H$225*(1+rvanilla)^0.5)/A15stdlife))</f>
        <v>0</v>
      </c>
      <c r="AG261" s="155">
        <f>IF(A15stdlife="n/a","n/a",IF(AG$3&gt;(A15stdlife+$E261),(Input!$H$225*(1+rvanilla)^0.5)-SUM($H261:AF261),(Input!$H$225*(1+rvanilla)^0.5)/A15stdlife))</f>
        <v>0</v>
      </c>
      <c r="AH261" s="155">
        <f>IF(A15stdlife="n/a","n/a",IF(AH$3&gt;(A15stdlife+$E261),(Input!$H$225*(1+rvanilla)^0.5)-SUM($H261:AG261),(Input!$H$225*(1+rvanilla)^0.5)/A15stdlife))</f>
        <v>0</v>
      </c>
      <c r="AI261" s="155">
        <f>IF(A15stdlife="n/a","n/a",IF(AI$3&gt;(A15stdlife+$E261),(Input!$H$225*(1+rvanilla)^0.5)-SUM($H261:AH261),(Input!$H$225*(1+rvanilla)^0.5)/A15stdlife))</f>
        <v>0</v>
      </c>
      <c r="AJ261" s="155">
        <f>IF(A15stdlife="n/a","n/a",IF(AJ$3&gt;(A15stdlife+$E261),(Input!$H$225*(1+rvanilla)^0.5)-SUM($H261:AI261),(Input!$H$225*(1+rvanilla)^0.5)/A15stdlife))</f>
        <v>0</v>
      </c>
      <c r="AK261" s="155">
        <f>IF(A15stdlife="n/a","n/a",IF(AK$3&gt;(A15stdlife+$E261),(Input!$H$225*(1+rvanilla)^0.5)-SUM($H261:AJ261),(Input!$H$225*(1+rvanilla)^0.5)/A15stdlife))</f>
        <v>0</v>
      </c>
      <c r="AL261" s="155">
        <f>IF(A15stdlife="n/a","n/a",IF(AL$3&gt;(A15stdlife+$E261),(Input!$H$225*(1+rvanilla)^0.5)-SUM($H261:AK261),(Input!$H$225*(1+rvanilla)^0.5)/A15stdlife))</f>
        <v>0</v>
      </c>
      <c r="AM261" s="155">
        <f>IF(A15stdlife="n/a","n/a",IF(AM$3&gt;(A15stdlife+$E261),(Input!$H$225*(1+rvanilla)^0.5)-SUM($H261:AL261),(Input!$H$225*(1+rvanilla)^0.5)/A15stdlife))</f>
        <v>0</v>
      </c>
      <c r="AN261" s="155">
        <f>IF(A15stdlife="n/a","n/a",IF(AN$3&gt;(A15stdlife+$E261),(Input!$H$225*(1+rvanilla)^0.5)-SUM($H261:AM261),(Input!$H$225*(1+rvanilla)^0.5)/A15stdlife))</f>
        <v>0</v>
      </c>
      <c r="AO261" s="155">
        <f>IF(A15stdlife="n/a","n/a",IF(AO$3&gt;(A15stdlife+$E261),(Input!$H$225*(1+rvanilla)^0.5)-SUM($H261:AN261),(Input!$H$225*(1+rvanilla)^0.5)/A15stdlife))</f>
        <v>0</v>
      </c>
      <c r="AP261" s="155">
        <f>IF(A15stdlife="n/a","n/a",IF(AP$3&gt;(A15stdlife+$E261),(Input!$H$225*(1+rvanilla)^0.5)-SUM($H261:AO261),(Input!$H$225*(1+rvanilla)^0.5)/A15stdlife))</f>
        <v>0</v>
      </c>
      <c r="AQ261" s="155">
        <f>IF(A15stdlife="n/a","n/a",IF(AQ$3&gt;(A15stdlife+$E261),(Input!$H$225*(1+rvanilla)^0.5)-SUM($H261:AP261),(Input!$H$225*(1+rvanilla)^0.5)/A15stdlife))</f>
        <v>0</v>
      </c>
      <c r="AR261" s="155">
        <f>IF(A15stdlife="n/a","n/a",IF(AR$3&gt;(A15stdlife+$E261),(Input!$H$225*(1+rvanilla)^0.5)-SUM($H261:AQ261),(Input!$H$225*(1+rvanilla)^0.5)/A15stdlife))</f>
        <v>0</v>
      </c>
      <c r="AS261" s="155">
        <f>IF(A15stdlife="n/a","n/a",IF(AS$3&gt;(A15stdlife+$E261),(Input!$H$225*(1+rvanilla)^0.5)-SUM($H261:AR261),(Input!$H$225*(1+rvanilla)^0.5)/A15stdlife))</f>
        <v>0</v>
      </c>
      <c r="AT261" s="155">
        <f>IF(A15stdlife="n/a","n/a",IF(AT$3&gt;(A15stdlife+$E261),(Input!$H$225*(1+rvanilla)^0.5)-SUM($H261:AS261),(Input!$H$225*(1+rvanilla)^0.5)/A15stdlife))</f>
        <v>0</v>
      </c>
      <c r="AU261" s="155">
        <f>IF(A15stdlife="n/a","n/a",IF(AU$3&gt;(A15stdlife+$E261),(Input!$H$225*(1+rvanilla)^0.5)-SUM($H261:AT261),(Input!$H$225*(1+rvanilla)^0.5)/A15stdlife))</f>
        <v>0</v>
      </c>
      <c r="AV261" s="155">
        <f>IF(A15stdlife="n/a","n/a",IF(AV$3&gt;(A15stdlife+$E261),(Input!$H$225*(1+rvanilla)^0.5)-SUM($H261:AU261),(Input!$H$225*(1+rvanilla)^0.5)/A15stdlife))</f>
        <v>0</v>
      </c>
      <c r="AW261" s="155">
        <f>IF(A15stdlife="n/a","n/a",IF(AW$3&gt;(A15stdlife+$E261),(Input!$H$225*(1+rvanilla)^0.5)-SUM($H261:AV261),(Input!$H$225*(1+rvanilla)^0.5)/A15stdlife))</f>
        <v>0</v>
      </c>
      <c r="AX261" s="155">
        <f>IF(A15stdlife="n/a","n/a",IF(AX$3&gt;(A15stdlife+$E261),(Input!$H$225*(1+rvanilla)^0.5)-SUM($H261:AW261),(Input!$H$225*(1+rvanilla)^0.5)/A15stdlife))</f>
        <v>0</v>
      </c>
      <c r="AY261" s="155">
        <f>IF(A15stdlife="n/a","n/a",IF(AY$3&gt;(A15stdlife+$E261),(Input!$H$225*(1+rvanilla)^0.5)-SUM($H261:AX261),(Input!$H$225*(1+rvanilla)^0.5)/A15stdlife))</f>
        <v>0</v>
      </c>
      <c r="AZ261" s="155">
        <f>IF(A15stdlife="n/a","n/a",IF(AZ$3&gt;(A15stdlife+$E261),(Input!$H$225*(1+rvanilla)^0.5)-SUM($H261:AY261),(Input!$H$225*(1+rvanilla)^0.5)/A15stdlife))</f>
        <v>0</v>
      </c>
      <c r="BA261" s="155">
        <f>IF(A15stdlife="n/a","n/a",IF(BA$3&gt;(A15stdlife+$E261),(Input!$H$225*(1+rvanilla)^0.5)-SUM($H261:AZ261),(Input!$H$225*(1+rvanilla)^0.5)/A15stdlife))</f>
        <v>0</v>
      </c>
      <c r="BB261" s="155">
        <f>IF(A15stdlife="n/a","n/a",IF(BB$3&gt;(A15stdlife+$E261),(Input!$H$225*(1+rvanilla)^0.5)-SUM($H261:BA261),(Input!$H$225*(1+rvanilla)^0.5)/A15stdlife))</f>
        <v>0</v>
      </c>
      <c r="BC261" s="155">
        <f>IF(A15stdlife="n/a","n/a",IF(BC$3&gt;(A15stdlife+$E261),(Input!$H$225*(1+rvanilla)^0.5)-SUM($H261:BB261),(Input!$H$225*(1+rvanilla)^0.5)/A15stdlife))</f>
        <v>0</v>
      </c>
      <c r="BD261" s="155">
        <f>IF(A15stdlife="n/a","n/a",IF(BD$3&gt;(A15stdlife+$E261),(Input!$H$225*(1+rvanilla)^0.5)-SUM($H261:BC261),(Input!$H$225*(1+rvanilla)^0.5)/A15stdlife))</f>
        <v>0</v>
      </c>
      <c r="BE261" s="155">
        <f>IF(A15stdlife="n/a","n/a",IF(BE$3&gt;(A15stdlife+$E261),(Input!$H$225*(1+rvanilla)^0.5)-SUM($H261:BD261),(Input!$H$225*(1+rvanilla)^0.5)/A15stdlife))</f>
        <v>0</v>
      </c>
      <c r="BF261" s="155">
        <f>IF(A15stdlife="n/a","n/a",IF(BF$3&gt;(A15stdlife+$E261),(Input!$H$225*(1+rvanilla)^0.5)-SUM($H261:BE261),(Input!$H$225*(1+rvanilla)^0.5)/A15stdlife))</f>
        <v>0</v>
      </c>
      <c r="BG261" s="155">
        <f>IF(A15stdlife="n/a","n/a",IF(BG$3&gt;(A15stdlife+$E261),(Input!$H$225*(1+rvanilla)^0.5)-SUM($H261:BF261),(Input!$H$225*(1+rvanilla)^0.5)/A15stdlife))</f>
        <v>0</v>
      </c>
      <c r="BH261" s="155">
        <f>IF(A15stdlife="n/a","n/a",IF(BH$3&gt;(A15stdlife+$E261),(Input!$H$225*(1+rvanilla)^0.5)-SUM($H261:BG261),(Input!$H$225*(1+rvanilla)^0.5)/A15stdlife))</f>
        <v>0</v>
      </c>
      <c r="BI261" s="155">
        <f>IF(A15stdlife="n/a","n/a",IF(BI$3&gt;(A15stdlife+$E261),(Input!$H$225*(1+rvanilla)^0.5)-SUM($H261:BH261),(Input!$H$225*(1+rvanilla)^0.5)/A15stdlife))</f>
        <v>0</v>
      </c>
      <c r="BJ261" s="14"/>
      <c r="BK261" s="14"/>
      <c r="BL261" s="14"/>
      <c r="BM261" s="14"/>
      <c r="BN261" s="14"/>
      <c r="BO261" s="14"/>
      <c r="BP261" s="14"/>
      <c r="BQ261" s="14"/>
      <c r="BR261" s="14"/>
      <c r="BS261" s="14"/>
      <c r="BT261" s="14"/>
      <c r="BU261" s="14"/>
      <c r="BV261" s="14"/>
      <c r="BW261" s="14"/>
      <c r="BX261" s="14"/>
      <c r="BY261" s="14"/>
      <c r="BZ261" s="14"/>
      <c r="CA261" s="410"/>
      <c r="CB261" s="410"/>
      <c r="CC261" s="410"/>
      <c r="CD261" s="410"/>
      <c r="CE261" s="410"/>
      <c r="CF261" s="410"/>
      <c r="CG261" s="410"/>
      <c r="CH261" s="410"/>
      <c r="CI261" s="410"/>
      <c r="CJ261" s="410"/>
      <c r="CK261" s="410"/>
      <c r="CL261" s="410"/>
      <c r="CM261" s="410"/>
      <c r="CN261" s="410"/>
      <c r="CO261" s="410"/>
      <c r="CP261" s="410"/>
      <c r="CQ261" s="410"/>
      <c r="CR261" s="410"/>
      <c r="CS261" s="410"/>
      <c r="CT261" s="410"/>
      <c r="CU261" s="410"/>
      <c r="CV261" s="410"/>
      <c r="CW261" s="410"/>
      <c r="CX261" s="410"/>
      <c r="CY261" s="410"/>
      <c r="CZ261" s="410"/>
      <c r="DA261" s="410"/>
      <c r="DB261" s="410"/>
      <c r="DC261" s="410"/>
      <c r="DD261" s="410"/>
      <c r="DE261" s="410"/>
      <c r="DF261" s="410"/>
      <c r="DG261" s="410"/>
      <c r="DH261" s="410"/>
      <c r="DI261" s="410"/>
      <c r="DJ261" s="410"/>
      <c r="DK261" s="410"/>
      <c r="DL261" s="410"/>
      <c r="DM261" s="410"/>
      <c r="DN261" s="410"/>
      <c r="DO261" s="410"/>
      <c r="DP261" s="410"/>
      <c r="DQ261" s="410"/>
      <c r="DR261" s="410"/>
      <c r="DS261" s="410"/>
      <c r="DT261" s="410"/>
      <c r="DU261" s="410"/>
      <c r="DV261" s="410"/>
      <c r="DW261" s="410"/>
      <c r="DX261" s="410"/>
      <c r="DY261" s="410"/>
      <c r="DZ261" s="410"/>
      <c r="EA261" s="410"/>
      <c r="EB261" s="410"/>
      <c r="EC261" s="410"/>
      <c r="ED261" s="410"/>
      <c r="EE261" s="410"/>
      <c r="EF261" s="410"/>
      <c r="EG261" s="410"/>
      <c r="EH261" s="410"/>
      <c r="EI261" s="410"/>
      <c r="EJ261" s="410"/>
      <c r="EK261" s="410"/>
      <c r="EL261" s="410"/>
      <c r="EM261" s="410"/>
      <c r="EN261" s="410"/>
      <c r="EO261" s="410"/>
      <c r="EP261" s="410"/>
      <c r="EQ261" s="410"/>
      <c r="ER261" s="410"/>
      <c r="ES261" s="410"/>
      <c r="ET261" s="410"/>
      <c r="EU261" s="410"/>
      <c r="EV261" s="410"/>
      <c r="EW261" s="410"/>
      <c r="EX261" s="410"/>
      <c r="EY261" s="410"/>
      <c r="EZ261" s="410"/>
      <c r="FA261" s="410"/>
      <c r="FB261" s="410"/>
      <c r="FC261" s="410"/>
      <c r="FD261" s="410"/>
      <c r="FE261" s="410"/>
      <c r="FF261" s="410"/>
      <c r="FG261" s="410"/>
      <c r="FH261" s="410"/>
      <c r="FI261" s="410"/>
      <c r="FJ261" s="410"/>
      <c r="FK261" s="410"/>
      <c r="FL261" s="410"/>
      <c r="FM261" s="410"/>
      <c r="FN261" s="410"/>
      <c r="FO261" s="410"/>
      <c r="FP261" s="410"/>
      <c r="FQ261" s="410"/>
      <c r="FR261" s="410"/>
      <c r="FS261" s="410"/>
      <c r="FT261" s="410"/>
      <c r="FU261" s="410"/>
      <c r="FV261" s="410"/>
      <c r="FW261" s="410"/>
      <c r="FX261" s="410"/>
      <c r="FY261" s="410"/>
      <c r="FZ261" s="410"/>
      <c r="GA261" s="410"/>
      <c r="GB261" s="410"/>
      <c r="GC261" s="410"/>
      <c r="GD261" s="410"/>
      <c r="GE261" s="410"/>
      <c r="GF261" s="410"/>
      <c r="GG261" s="410"/>
      <c r="GH261" s="410"/>
      <c r="GI261" s="410"/>
      <c r="GJ261" s="410"/>
      <c r="GK261" s="410"/>
      <c r="GL261" s="410"/>
      <c r="GM261" s="410"/>
      <c r="GN261" s="410"/>
      <c r="GO261" s="410"/>
      <c r="GP261" s="410"/>
      <c r="GQ261" s="410"/>
      <c r="GR261" s="410"/>
      <c r="GS261" s="410"/>
      <c r="GT261" s="410"/>
      <c r="GU261" s="410"/>
      <c r="GV261" s="410"/>
      <c r="GW261" s="410"/>
      <c r="GX261" s="410"/>
      <c r="GY261" s="410"/>
      <c r="GZ261" s="410"/>
      <c r="HA261" s="410"/>
      <c r="HB261" s="410"/>
      <c r="HC261" s="410"/>
      <c r="HD261" s="410"/>
      <c r="HE261" s="410"/>
      <c r="HF261" s="410"/>
      <c r="HG261" s="410"/>
      <c r="HH261" s="410"/>
      <c r="HI261" s="410"/>
      <c r="HJ261" s="410"/>
      <c r="HK261" s="410"/>
      <c r="HL261" s="410"/>
      <c r="HM261" s="410"/>
      <c r="HN261" s="410"/>
      <c r="HO261" s="410"/>
      <c r="HP261" s="410"/>
      <c r="HQ261" s="410"/>
      <c r="HR261" s="410"/>
      <c r="HS261" s="410"/>
      <c r="HT261" s="410"/>
      <c r="HU261" s="410"/>
      <c r="HV261" s="410"/>
      <c r="HW261" s="410"/>
      <c r="HX261" s="410"/>
      <c r="HY261" s="410"/>
      <c r="HZ261" s="410"/>
      <c r="IA261" s="410"/>
      <c r="IB261" s="410"/>
      <c r="IC261" s="410"/>
      <c r="ID261" s="410"/>
      <c r="IE261" s="410"/>
      <c r="IF261" s="410"/>
      <c r="IG261" s="410"/>
      <c r="IH261" s="410"/>
      <c r="II261" s="410"/>
      <c r="IJ261" s="410"/>
      <c r="IK261" s="410"/>
      <c r="IL261" s="410"/>
      <c r="IM261" s="410"/>
      <c r="IN261" s="410"/>
      <c r="IO261" s="410"/>
      <c r="IP261" s="410"/>
      <c r="IQ261" s="410"/>
      <c r="IR261" s="410"/>
      <c r="IS261" s="410"/>
      <c r="IT261" s="410"/>
      <c r="IU261" s="410"/>
      <c r="IV261" s="410"/>
    </row>
    <row r="262" spans="1:256" s="2" customFormat="1" ht="12.75" hidden="1" customHeight="1" outlineLevel="2">
      <c r="A262" s="14"/>
      <c r="B262" s="14"/>
      <c r="C262" s="27"/>
      <c r="D262" s="413"/>
      <c r="E262" s="261">
        <v>3</v>
      </c>
      <c r="F262" s="372"/>
      <c r="G262" s="269"/>
      <c r="H262" s="271"/>
      <c r="I262" s="270"/>
      <c r="J262" s="155">
        <f>IF(A15stdlife="n/a","n/a",IF(J$3&gt;(A15stdlife+$E262),(Input!$I$225*(1+rvanilla)^0.5)-SUM($I262:I262),(Input!$I$225*(1+rvanilla)^0.5)/A15stdlife))</f>
        <v>0</v>
      </c>
      <c r="K262" s="155">
        <f>IF(A15stdlife="n/a","n/a",IF(K$3&gt;(A15stdlife+$E262),(Input!$I$225*(1+rvanilla)^0.5)-SUM($I262:J262),(Input!$I$225*(1+rvanilla)^0.5)/A15stdlife))</f>
        <v>0</v>
      </c>
      <c r="L262" s="155">
        <f>IF(A15stdlife="n/a","n/a",IF(L$3&gt;(A15stdlife+$E262),(Input!$I$225*(1+rvanilla)^0.5)-SUM($I262:K262),(Input!$I$225*(1+rvanilla)^0.5)/A15stdlife))</f>
        <v>0</v>
      </c>
      <c r="M262" s="155">
        <f>IF(A15stdlife="n/a","n/a",IF(M$3&gt;(A15stdlife+$E262),(Input!$I$225*(1+rvanilla)^0.5)-SUM($I262:L262),(Input!$I$225*(1+rvanilla)^0.5)/A15stdlife))</f>
        <v>0</v>
      </c>
      <c r="N262" s="155">
        <f>IF(A15stdlife="n/a","n/a",IF(N$3&gt;(A15stdlife+$E262),(Input!$I$225*(1+rvanilla)^0.5)-SUM($I262:M262),(Input!$I$225*(1+rvanilla)^0.5)/A15stdlife))</f>
        <v>0</v>
      </c>
      <c r="O262" s="155">
        <f>IF(A15stdlife="n/a","n/a",IF(O$3&gt;(A15stdlife+$E262),(Input!$I$225*(1+rvanilla)^0.5)-SUM($I262:N262),(Input!$I$225*(1+rvanilla)^0.5)/A15stdlife))</f>
        <v>0</v>
      </c>
      <c r="P262" s="155">
        <f>IF(A15stdlife="n/a","n/a",IF(P$3&gt;(A15stdlife+$E262),(Input!$I$225*(1+rvanilla)^0.5)-SUM($I262:O262),(Input!$I$225*(1+rvanilla)^0.5)/A15stdlife))</f>
        <v>0</v>
      </c>
      <c r="Q262" s="155">
        <f>IF(A15stdlife="n/a","n/a",IF(Q$3&gt;(A15stdlife+$E262),(Input!$I$225*(1+rvanilla)^0.5)-SUM($I262:P262),(Input!$I$225*(1+rvanilla)^0.5)/A15stdlife))</f>
        <v>0</v>
      </c>
      <c r="R262" s="155">
        <f>IF(A15stdlife="n/a","n/a",IF(R$3&gt;(A15stdlife+$E262),(Input!$I$225*(1+rvanilla)^0.5)-SUM($I262:Q262),(Input!$I$225*(1+rvanilla)^0.5)/A15stdlife))</f>
        <v>0</v>
      </c>
      <c r="S262" s="155">
        <f>IF(A15stdlife="n/a","n/a",IF(S$3&gt;(A15stdlife+$E262),(Input!$I$225*(1+rvanilla)^0.5)-SUM($I262:R262),(Input!$I$225*(1+rvanilla)^0.5)/A15stdlife))</f>
        <v>0</v>
      </c>
      <c r="T262" s="155">
        <f>IF(A15stdlife="n/a","n/a",IF(T$3&gt;(A15stdlife+$E262),(Input!$I$225*(1+rvanilla)^0.5)-SUM($I262:S262),(Input!$I$225*(1+rvanilla)^0.5)/A15stdlife))</f>
        <v>0</v>
      </c>
      <c r="U262" s="155">
        <f>IF(A15stdlife="n/a","n/a",IF(U$3&gt;(A15stdlife+$E262),(Input!$I$225*(1+rvanilla)^0.5)-SUM($I262:T262),(Input!$I$225*(1+rvanilla)^0.5)/A15stdlife))</f>
        <v>0</v>
      </c>
      <c r="V262" s="155">
        <f>IF(A15stdlife="n/a","n/a",IF(V$3&gt;(A15stdlife+$E262),(Input!$I$225*(1+rvanilla)^0.5)-SUM($I262:U262),(Input!$I$225*(1+rvanilla)^0.5)/A15stdlife))</f>
        <v>0</v>
      </c>
      <c r="W262" s="155">
        <f>IF(A15stdlife="n/a","n/a",IF(W$3&gt;(A15stdlife+$E262),(Input!$I$225*(1+rvanilla)^0.5)-SUM($I262:V262),(Input!$I$225*(1+rvanilla)^0.5)/A15stdlife))</f>
        <v>0</v>
      </c>
      <c r="X262" s="155">
        <f>IF(A15stdlife="n/a","n/a",IF(X$3&gt;(A15stdlife+$E262),(Input!$I$225*(1+rvanilla)^0.5)-SUM($I262:W262),(Input!$I$225*(1+rvanilla)^0.5)/A15stdlife))</f>
        <v>0</v>
      </c>
      <c r="Y262" s="155">
        <f>IF(A15stdlife="n/a","n/a",IF(Y$3&gt;(A15stdlife+$E262),(Input!$I$225*(1+rvanilla)^0.5)-SUM($I262:X262),(Input!$I$225*(1+rvanilla)^0.5)/A15stdlife))</f>
        <v>0</v>
      </c>
      <c r="Z262" s="155">
        <f>IF(A15stdlife="n/a","n/a",IF(Z$3&gt;(A15stdlife+$E262),(Input!$I$225*(1+rvanilla)^0.5)-SUM($I262:Y262),(Input!$I$225*(1+rvanilla)^0.5)/A15stdlife))</f>
        <v>0</v>
      </c>
      <c r="AA262" s="155">
        <f>IF(A15stdlife="n/a","n/a",IF(AA$3&gt;(A15stdlife+$E262),(Input!$I$225*(1+rvanilla)^0.5)-SUM($I262:Z262),(Input!$I$225*(1+rvanilla)^0.5)/A15stdlife))</f>
        <v>0</v>
      </c>
      <c r="AB262" s="155">
        <f>IF(A15stdlife="n/a","n/a",IF(AB$3&gt;(A15stdlife+$E262),(Input!$I$225*(1+rvanilla)^0.5)-SUM($I262:AA262),(Input!$I$225*(1+rvanilla)^0.5)/A15stdlife))</f>
        <v>0</v>
      </c>
      <c r="AC262" s="155">
        <f>IF(A15stdlife="n/a","n/a",IF(AC$3&gt;(A15stdlife+$E262),(Input!$I$225*(1+rvanilla)^0.5)-SUM($I262:AB262),(Input!$I$225*(1+rvanilla)^0.5)/A15stdlife))</f>
        <v>0</v>
      </c>
      <c r="AD262" s="155">
        <f>IF(A15stdlife="n/a","n/a",IF(AD$3&gt;(A15stdlife+$E262),(Input!$I$225*(1+rvanilla)^0.5)-SUM($I262:AC262),(Input!$I$225*(1+rvanilla)^0.5)/A15stdlife))</f>
        <v>0</v>
      </c>
      <c r="AE262" s="155">
        <f>IF(A15stdlife="n/a","n/a",IF(AE$3&gt;(A15stdlife+$E262),(Input!$I$225*(1+rvanilla)^0.5)-SUM($I262:AD262),(Input!$I$225*(1+rvanilla)^0.5)/A15stdlife))</f>
        <v>0</v>
      </c>
      <c r="AF262" s="155">
        <f>IF(A15stdlife="n/a","n/a",IF(AF$3&gt;(A15stdlife+$E262),(Input!$I$225*(1+rvanilla)^0.5)-SUM($I262:AE262),(Input!$I$225*(1+rvanilla)^0.5)/A15stdlife))</f>
        <v>0</v>
      </c>
      <c r="AG262" s="155">
        <f>IF(A15stdlife="n/a","n/a",IF(AG$3&gt;(A15stdlife+$E262),(Input!$I$225*(1+rvanilla)^0.5)-SUM($I262:AF262),(Input!$I$225*(1+rvanilla)^0.5)/A15stdlife))</f>
        <v>0</v>
      </c>
      <c r="AH262" s="155">
        <f>IF(A15stdlife="n/a","n/a",IF(AH$3&gt;(A15stdlife+$E262),(Input!$I$225*(1+rvanilla)^0.5)-SUM($I262:AG262),(Input!$I$225*(1+rvanilla)^0.5)/A15stdlife))</f>
        <v>0</v>
      </c>
      <c r="AI262" s="155">
        <f>IF(A15stdlife="n/a","n/a",IF(AI$3&gt;(A15stdlife+$E262),(Input!$I$225*(1+rvanilla)^0.5)-SUM($I262:AH262),(Input!$I$225*(1+rvanilla)^0.5)/A15stdlife))</f>
        <v>0</v>
      </c>
      <c r="AJ262" s="155">
        <f>IF(A15stdlife="n/a","n/a",IF(AJ$3&gt;(A15stdlife+$E262),(Input!$I$225*(1+rvanilla)^0.5)-SUM($I262:AI262),(Input!$I$225*(1+rvanilla)^0.5)/A15stdlife))</f>
        <v>0</v>
      </c>
      <c r="AK262" s="155">
        <f>IF(A15stdlife="n/a","n/a",IF(AK$3&gt;(A15stdlife+$E262),(Input!$I$225*(1+rvanilla)^0.5)-SUM($I262:AJ262),(Input!$I$225*(1+rvanilla)^0.5)/A15stdlife))</f>
        <v>0</v>
      </c>
      <c r="AL262" s="155">
        <f>IF(A15stdlife="n/a","n/a",IF(AL$3&gt;(A15stdlife+$E262),(Input!$I$225*(1+rvanilla)^0.5)-SUM($I262:AK262),(Input!$I$225*(1+rvanilla)^0.5)/A15stdlife))</f>
        <v>0</v>
      </c>
      <c r="AM262" s="155">
        <f>IF(A15stdlife="n/a","n/a",IF(AM$3&gt;(A15stdlife+$E262),(Input!$I$225*(1+rvanilla)^0.5)-SUM($I262:AL262),(Input!$I$225*(1+rvanilla)^0.5)/A15stdlife))</f>
        <v>0</v>
      </c>
      <c r="AN262" s="155">
        <f>IF(A15stdlife="n/a","n/a",IF(AN$3&gt;(A15stdlife+$E262),(Input!$I$225*(1+rvanilla)^0.5)-SUM($I262:AM262),(Input!$I$225*(1+rvanilla)^0.5)/A15stdlife))</f>
        <v>0</v>
      </c>
      <c r="AO262" s="155">
        <f>IF(A15stdlife="n/a","n/a",IF(AO$3&gt;(A15stdlife+$E262),(Input!$I$225*(1+rvanilla)^0.5)-SUM($I262:AN262),(Input!$I$225*(1+rvanilla)^0.5)/A15stdlife))</f>
        <v>0</v>
      </c>
      <c r="AP262" s="155">
        <f>IF(A15stdlife="n/a","n/a",IF(AP$3&gt;(A15stdlife+$E262),(Input!$I$225*(1+rvanilla)^0.5)-SUM($I262:AO262),(Input!$I$225*(1+rvanilla)^0.5)/A15stdlife))</f>
        <v>0</v>
      </c>
      <c r="AQ262" s="155">
        <f>IF(A15stdlife="n/a","n/a",IF(AQ$3&gt;(A15stdlife+$E262),(Input!$I$225*(1+rvanilla)^0.5)-SUM($I262:AP262),(Input!$I$225*(1+rvanilla)^0.5)/A15stdlife))</f>
        <v>0</v>
      </c>
      <c r="AR262" s="155">
        <f>IF(A15stdlife="n/a","n/a",IF(AR$3&gt;(A15stdlife+$E262),(Input!$I$225*(1+rvanilla)^0.5)-SUM($I262:AQ262),(Input!$I$225*(1+rvanilla)^0.5)/A15stdlife))</f>
        <v>0</v>
      </c>
      <c r="AS262" s="155">
        <f>IF(A15stdlife="n/a","n/a",IF(AS$3&gt;(A15stdlife+$E262),(Input!$I$225*(1+rvanilla)^0.5)-SUM($I262:AR262),(Input!$I$225*(1+rvanilla)^0.5)/A15stdlife))</f>
        <v>0</v>
      </c>
      <c r="AT262" s="155">
        <f>IF(A15stdlife="n/a","n/a",IF(AT$3&gt;(A15stdlife+$E262),(Input!$I$225*(1+rvanilla)^0.5)-SUM($I262:AS262),(Input!$I$225*(1+rvanilla)^0.5)/A15stdlife))</f>
        <v>0</v>
      </c>
      <c r="AU262" s="155">
        <f>IF(A15stdlife="n/a","n/a",IF(AU$3&gt;(A15stdlife+$E262),(Input!$I$225*(1+rvanilla)^0.5)-SUM($I262:AT262),(Input!$I$225*(1+rvanilla)^0.5)/A15stdlife))</f>
        <v>0</v>
      </c>
      <c r="AV262" s="155">
        <f>IF(A15stdlife="n/a","n/a",IF(AV$3&gt;(A15stdlife+$E262),(Input!$I$225*(1+rvanilla)^0.5)-SUM($I262:AU262),(Input!$I$225*(1+rvanilla)^0.5)/A15stdlife))</f>
        <v>0</v>
      </c>
      <c r="AW262" s="155">
        <f>IF(A15stdlife="n/a","n/a",IF(AW$3&gt;(A15stdlife+$E262),(Input!$I$225*(1+rvanilla)^0.5)-SUM($I262:AV262),(Input!$I$225*(1+rvanilla)^0.5)/A15stdlife))</f>
        <v>0</v>
      </c>
      <c r="AX262" s="155">
        <f>IF(A15stdlife="n/a","n/a",IF(AX$3&gt;(A15stdlife+$E262),(Input!$I$225*(1+rvanilla)^0.5)-SUM($I262:AW262),(Input!$I$225*(1+rvanilla)^0.5)/A15stdlife))</f>
        <v>0</v>
      </c>
      <c r="AY262" s="155">
        <f>IF(A15stdlife="n/a","n/a",IF(AY$3&gt;(A15stdlife+$E262),(Input!$I$225*(1+rvanilla)^0.5)-SUM($I262:AX262),(Input!$I$225*(1+rvanilla)^0.5)/A15stdlife))</f>
        <v>0</v>
      </c>
      <c r="AZ262" s="155">
        <f>IF(A15stdlife="n/a","n/a",IF(AZ$3&gt;(A15stdlife+$E262),(Input!$I$225*(1+rvanilla)^0.5)-SUM($I262:AY262),(Input!$I$225*(1+rvanilla)^0.5)/A15stdlife))</f>
        <v>0</v>
      </c>
      <c r="BA262" s="155">
        <f>IF(A15stdlife="n/a","n/a",IF(BA$3&gt;(A15stdlife+$E262),(Input!$I$225*(1+rvanilla)^0.5)-SUM($I262:AZ262),(Input!$I$225*(1+rvanilla)^0.5)/A15stdlife))</f>
        <v>0</v>
      </c>
      <c r="BB262" s="155">
        <f>IF(A15stdlife="n/a","n/a",IF(BB$3&gt;(A15stdlife+$E262),(Input!$I$225*(1+rvanilla)^0.5)-SUM($I262:BA262),(Input!$I$225*(1+rvanilla)^0.5)/A15stdlife))</f>
        <v>0</v>
      </c>
      <c r="BC262" s="155">
        <f>IF(A15stdlife="n/a","n/a",IF(BC$3&gt;(A15stdlife+$E262),(Input!$I$225*(1+rvanilla)^0.5)-SUM($I262:BB262),(Input!$I$225*(1+rvanilla)^0.5)/A15stdlife))</f>
        <v>0</v>
      </c>
      <c r="BD262" s="155">
        <f>IF(A15stdlife="n/a","n/a",IF(BD$3&gt;(A15stdlife+$E262),(Input!$I$225*(1+rvanilla)^0.5)-SUM($I262:BC262),(Input!$I$225*(1+rvanilla)^0.5)/A15stdlife))</f>
        <v>0</v>
      </c>
      <c r="BE262" s="155">
        <f>IF(A15stdlife="n/a","n/a",IF(BE$3&gt;(A15stdlife+$E262),(Input!$I$225*(1+rvanilla)^0.5)-SUM($I262:BD262),(Input!$I$225*(1+rvanilla)^0.5)/A15stdlife))</f>
        <v>0</v>
      </c>
      <c r="BF262" s="155">
        <f>IF(A15stdlife="n/a","n/a",IF(BF$3&gt;(A15stdlife+$E262),(Input!$I$225*(1+rvanilla)^0.5)-SUM($I262:BE262),(Input!$I$225*(1+rvanilla)^0.5)/A15stdlife))</f>
        <v>0</v>
      </c>
      <c r="BG262" s="155">
        <f>IF(A15stdlife="n/a","n/a",IF(BG$3&gt;(A15stdlife+$E262),(Input!$I$225*(1+rvanilla)^0.5)-SUM($I262:BF262),(Input!$I$225*(1+rvanilla)^0.5)/A15stdlife))</f>
        <v>0</v>
      </c>
      <c r="BH262" s="155">
        <f>IF(A15stdlife="n/a","n/a",IF(BH$3&gt;(A15stdlife+$E262),(Input!$I$225*(1+rvanilla)^0.5)-SUM($I262:BG262),(Input!$I$225*(1+rvanilla)^0.5)/A15stdlife))</f>
        <v>0</v>
      </c>
      <c r="BI262" s="155">
        <f>IF(A15stdlife="n/a","n/a",IF(BI$3&gt;(A15stdlife+$E262),(Input!$I$225*(1+rvanilla)^0.5)-SUM($I262:BH262),(Input!$I$225*(1+rvanilla)^0.5)/A15stdlife))</f>
        <v>0</v>
      </c>
      <c r="BJ262" s="14"/>
      <c r="BK262" s="14"/>
      <c r="BL262" s="14"/>
      <c r="BM262" s="14"/>
      <c r="BN262" s="14"/>
      <c r="BO262" s="14"/>
      <c r="BP262" s="14"/>
      <c r="BQ262" s="14"/>
      <c r="BR262" s="14"/>
      <c r="BS262" s="14"/>
      <c r="BT262" s="14"/>
      <c r="BU262" s="14"/>
      <c r="BV262" s="14"/>
      <c r="BW262" s="14"/>
      <c r="BX262" s="14"/>
      <c r="BY262" s="14"/>
      <c r="BZ262" s="14"/>
      <c r="CA262" s="410"/>
      <c r="CB262" s="410"/>
      <c r="CC262" s="410"/>
      <c r="CD262" s="410"/>
      <c r="CE262" s="410"/>
      <c r="CF262" s="410"/>
      <c r="CG262" s="410"/>
      <c r="CH262" s="410"/>
      <c r="CI262" s="410"/>
      <c r="CJ262" s="410"/>
      <c r="CK262" s="410"/>
      <c r="CL262" s="410"/>
      <c r="CM262" s="410"/>
      <c r="CN262" s="410"/>
      <c r="CO262" s="410"/>
      <c r="CP262" s="410"/>
      <c r="CQ262" s="410"/>
      <c r="CR262" s="410"/>
      <c r="CS262" s="410"/>
      <c r="CT262" s="410"/>
      <c r="CU262" s="410"/>
      <c r="CV262" s="410"/>
      <c r="CW262" s="410"/>
      <c r="CX262" s="410"/>
      <c r="CY262" s="410"/>
      <c r="CZ262" s="410"/>
      <c r="DA262" s="410"/>
      <c r="DB262" s="410"/>
      <c r="DC262" s="410"/>
      <c r="DD262" s="410"/>
      <c r="DE262" s="410"/>
      <c r="DF262" s="410"/>
      <c r="DG262" s="410"/>
      <c r="DH262" s="410"/>
      <c r="DI262" s="410"/>
      <c r="DJ262" s="410"/>
      <c r="DK262" s="410"/>
      <c r="DL262" s="410"/>
      <c r="DM262" s="410"/>
      <c r="DN262" s="410"/>
      <c r="DO262" s="410"/>
      <c r="DP262" s="410"/>
      <c r="DQ262" s="410"/>
      <c r="DR262" s="410"/>
      <c r="DS262" s="410"/>
      <c r="DT262" s="410"/>
      <c r="DU262" s="410"/>
      <c r="DV262" s="410"/>
      <c r="DW262" s="410"/>
      <c r="DX262" s="410"/>
      <c r="DY262" s="410"/>
      <c r="DZ262" s="410"/>
      <c r="EA262" s="410"/>
      <c r="EB262" s="410"/>
      <c r="EC262" s="410"/>
      <c r="ED262" s="410"/>
      <c r="EE262" s="410"/>
      <c r="EF262" s="410"/>
      <c r="EG262" s="410"/>
      <c r="EH262" s="410"/>
      <c r="EI262" s="410"/>
      <c r="EJ262" s="410"/>
      <c r="EK262" s="410"/>
      <c r="EL262" s="410"/>
      <c r="EM262" s="410"/>
      <c r="EN262" s="410"/>
      <c r="EO262" s="410"/>
      <c r="EP262" s="410"/>
      <c r="EQ262" s="410"/>
      <c r="ER262" s="410"/>
      <c r="ES262" s="410"/>
      <c r="ET262" s="410"/>
      <c r="EU262" s="410"/>
      <c r="EV262" s="410"/>
      <c r="EW262" s="410"/>
      <c r="EX262" s="410"/>
      <c r="EY262" s="410"/>
      <c r="EZ262" s="410"/>
      <c r="FA262" s="410"/>
      <c r="FB262" s="410"/>
      <c r="FC262" s="410"/>
      <c r="FD262" s="410"/>
      <c r="FE262" s="410"/>
      <c r="FF262" s="410"/>
      <c r="FG262" s="410"/>
      <c r="FH262" s="410"/>
      <c r="FI262" s="410"/>
      <c r="FJ262" s="410"/>
      <c r="FK262" s="410"/>
      <c r="FL262" s="410"/>
      <c r="FM262" s="410"/>
      <c r="FN262" s="410"/>
      <c r="FO262" s="410"/>
      <c r="FP262" s="410"/>
      <c r="FQ262" s="410"/>
      <c r="FR262" s="410"/>
      <c r="FS262" s="410"/>
      <c r="FT262" s="410"/>
      <c r="FU262" s="410"/>
      <c r="FV262" s="410"/>
      <c r="FW262" s="410"/>
      <c r="FX262" s="410"/>
      <c r="FY262" s="410"/>
      <c r="FZ262" s="410"/>
      <c r="GA262" s="410"/>
      <c r="GB262" s="410"/>
      <c r="GC262" s="410"/>
      <c r="GD262" s="410"/>
      <c r="GE262" s="410"/>
      <c r="GF262" s="410"/>
      <c r="GG262" s="410"/>
      <c r="GH262" s="410"/>
      <c r="GI262" s="410"/>
      <c r="GJ262" s="410"/>
      <c r="GK262" s="410"/>
      <c r="GL262" s="410"/>
      <c r="GM262" s="410"/>
      <c r="GN262" s="410"/>
      <c r="GO262" s="410"/>
      <c r="GP262" s="410"/>
      <c r="GQ262" s="410"/>
      <c r="GR262" s="410"/>
      <c r="GS262" s="410"/>
      <c r="GT262" s="410"/>
      <c r="GU262" s="410"/>
      <c r="GV262" s="410"/>
      <c r="GW262" s="410"/>
      <c r="GX262" s="410"/>
      <c r="GY262" s="410"/>
      <c r="GZ262" s="410"/>
      <c r="HA262" s="410"/>
      <c r="HB262" s="410"/>
      <c r="HC262" s="410"/>
      <c r="HD262" s="410"/>
      <c r="HE262" s="410"/>
      <c r="HF262" s="410"/>
      <c r="HG262" s="410"/>
      <c r="HH262" s="410"/>
      <c r="HI262" s="410"/>
      <c r="HJ262" s="410"/>
      <c r="HK262" s="410"/>
      <c r="HL262" s="410"/>
      <c r="HM262" s="410"/>
      <c r="HN262" s="410"/>
      <c r="HO262" s="410"/>
      <c r="HP262" s="410"/>
      <c r="HQ262" s="410"/>
      <c r="HR262" s="410"/>
      <c r="HS262" s="410"/>
      <c r="HT262" s="410"/>
      <c r="HU262" s="410"/>
      <c r="HV262" s="410"/>
      <c r="HW262" s="410"/>
      <c r="HX262" s="410"/>
      <c r="HY262" s="410"/>
      <c r="HZ262" s="410"/>
      <c r="IA262" s="410"/>
      <c r="IB262" s="410"/>
      <c r="IC262" s="410"/>
      <c r="ID262" s="410"/>
      <c r="IE262" s="410"/>
      <c r="IF262" s="410"/>
      <c r="IG262" s="410"/>
      <c r="IH262" s="410"/>
      <c r="II262" s="410"/>
      <c r="IJ262" s="410"/>
      <c r="IK262" s="410"/>
      <c r="IL262" s="410"/>
      <c r="IM262" s="410"/>
      <c r="IN262" s="410"/>
      <c r="IO262" s="410"/>
      <c r="IP262" s="410"/>
      <c r="IQ262" s="410"/>
      <c r="IR262" s="410"/>
      <c r="IS262" s="410"/>
      <c r="IT262" s="410"/>
      <c r="IU262" s="410"/>
      <c r="IV262" s="410"/>
    </row>
    <row r="263" spans="1:256" s="2" customFormat="1" ht="12.75" hidden="1" customHeight="1" outlineLevel="2">
      <c r="A263" s="14"/>
      <c r="B263" s="14"/>
      <c r="C263" s="27"/>
      <c r="D263" s="413"/>
      <c r="E263" s="261">
        <v>4</v>
      </c>
      <c r="F263" s="372"/>
      <c r="G263" s="269"/>
      <c r="H263" s="271"/>
      <c r="I263" s="271"/>
      <c r="J263" s="270"/>
      <c r="K263" s="155">
        <f>IF(A15stdlife="n/a","n/a",IF(K$3&gt;(A15stdlife+$E263),(Input!$J$225*(1+rvanilla)^0.5)-SUM($J263:J263),(Input!$J$225*(1+rvanilla)^0.5)/A15stdlife))</f>
        <v>0</v>
      </c>
      <c r="L263" s="155">
        <f>IF(A15stdlife="n/a","n/a",IF(L$3&gt;(A15stdlife+$E263),(Input!$J$225*(1+rvanilla)^0.5)-SUM($J263:K263),(Input!$J$225*(1+rvanilla)^0.5)/A15stdlife))</f>
        <v>0</v>
      </c>
      <c r="M263" s="155">
        <f>IF(A15stdlife="n/a","n/a",IF(M$3&gt;(A15stdlife+$E263),(Input!$J$225*(1+rvanilla)^0.5)-SUM($J263:L263),(Input!$J$225*(1+rvanilla)^0.5)/A15stdlife))</f>
        <v>0</v>
      </c>
      <c r="N263" s="155">
        <f>IF(A15stdlife="n/a","n/a",IF(N$3&gt;(A15stdlife+$E263),(Input!$J$225*(1+rvanilla)^0.5)-SUM($J263:M263),(Input!$J$225*(1+rvanilla)^0.5)/A15stdlife))</f>
        <v>0</v>
      </c>
      <c r="O263" s="155">
        <f>IF(A15stdlife="n/a","n/a",IF(O$3&gt;(A15stdlife+$E263),(Input!$J$225*(1+rvanilla)^0.5)-SUM($J263:N263),(Input!$J$225*(1+rvanilla)^0.5)/A15stdlife))</f>
        <v>0</v>
      </c>
      <c r="P263" s="155">
        <f>IF(A15stdlife="n/a","n/a",IF(P$3&gt;(A15stdlife+$E263),(Input!$J$225*(1+rvanilla)^0.5)-SUM($J263:O263),(Input!$J$225*(1+rvanilla)^0.5)/A15stdlife))</f>
        <v>0</v>
      </c>
      <c r="Q263" s="155">
        <f>IF(A15stdlife="n/a","n/a",IF(Q$3&gt;(A15stdlife+$E263),(Input!$J$225*(1+rvanilla)^0.5)-SUM($J263:P263),(Input!$J$225*(1+rvanilla)^0.5)/A15stdlife))</f>
        <v>0</v>
      </c>
      <c r="R263" s="155">
        <f>IF(A15stdlife="n/a","n/a",IF(R$3&gt;(A15stdlife+$E263),(Input!$J$225*(1+rvanilla)^0.5)-SUM($J263:Q263),(Input!$J$225*(1+rvanilla)^0.5)/A15stdlife))</f>
        <v>0</v>
      </c>
      <c r="S263" s="155">
        <f>IF(A15stdlife="n/a","n/a",IF(S$3&gt;(A15stdlife+$E263),(Input!$J$225*(1+rvanilla)^0.5)-SUM($J263:R263),(Input!$J$225*(1+rvanilla)^0.5)/A15stdlife))</f>
        <v>0</v>
      </c>
      <c r="T263" s="155">
        <f>IF(A15stdlife="n/a","n/a",IF(T$3&gt;(A15stdlife+$E263),(Input!$J$225*(1+rvanilla)^0.5)-SUM($J263:S263),(Input!$J$225*(1+rvanilla)^0.5)/A15stdlife))</f>
        <v>0</v>
      </c>
      <c r="U263" s="155">
        <f>IF(A15stdlife="n/a","n/a",IF(U$3&gt;(A15stdlife+$E263),(Input!$J$225*(1+rvanilla)^0.5)-SUM($J263:T263),(Input!$J$225*(1+rvanilla)^0.5)/A15stdlife))</f>
        <v>0</v>
      </c>
      <c r="V263" s="155">
        <f>IF(A15stdlife="n/a","n/a",IF(V$3&gt;(A15stdlife+$E263),(Input!$J$225*(1+rvanilla)^0.5)-SUM($J263:U263),(Input!$J$225*(1+rvanilla)^0.5)/A15stdlife))</f>
        <v>0</v>
      </c>
      <c r="W263" s="155">
        <f>IF(A15stdlife="n/a","n/a",IF(W$3&gt;(A15stdlife+$E263),(Input!$J$225*(1+rvanilla)^0.5)-SUM($J263:V263),(Input!$J$225*(1+rvanilla)^0.5)/A15stdlife))</f>
        <v>0</v>
      </c>
      <c r="X263" s="155">
        <f>IF(A15stdlife="n/a","n/a",IF(X$3&gt;(A15stdlife+$E263),(Input!$J$225*(1+rvanilla)^0.5)-SUM($J263:W263),(Input!$J$225*(1+rvanilla)^0.5)/A15stdlife))</f>
        <v>0</v>
      </c>
      <c r="Y263" s="155">
        <f>IF(A15stdlife="n/a","n/a",IF(Y$3&gt;(A15stdlife+$E263),(Input!$J$225*(1+rvanilla)^0.5)-SUM($J263:X263),(Input!$J$225*(1+rvanilla)^0.5)/A15stdlife))</f>
        <v>0</v>
      </c>
      <c r="Z263" s="155">
        <f>IF(A15stdlife="n/a","n/a",IF(Z$3&gt;(A15stdlife+$E263),(Input!$J$225*(1+rvanilla)^0.5)-SUM($J263:Y263),(Input!$J$225*(1+rvanilla)^0.5)/A15stdlife))</f>
        <v>0</v>
      </c>
      <c r="AA263" s="155">
        <f>IF(A15stdlife="n/a","n/a",IF(AA$3&gt;(A15stdlife+$E263),(Input!$J$225*(1+rvanilla)^0.5)-SUM($J263:Z263),(Input!$J$225*(1+rvanilla)^0.5)/A15stdlife))</f>
        <v>0</v>
      </c>
      <c r="AB263" s="155">
        <f>IF(A15stdlife="n/a","n/a",IF(AB$3&gt;(A15stdlife+$E263),(Input!$J$225*(1+rvanilla)^0.5)-SUM($J263:AA263),(Input!$J$225*(1+rvanilla)^0.5)/A15stdlife))</f>
        <v>0</v>
      </c>
      <c r="AC263" s="155">
        <f>IF(A15stdlife="n/a","n/a",IF(AC$3&gt;(A15stdlife+$E263),(Input!$J$225*(1+rvanilla)^0.5)-SUM($J263:AB263),(Input!$J$225*(1+rvanilla)^0.5)/A15stdlife))</f>
        <v>0</v>
      </c>
      <c r="AD263" s="155">
        <f>IF(A15stdlife="n/a","n/a",IF(AD$3&gt;(A15stdlife+$E263),(Input!$J$225*(1+rvanilla)^0.5)-SUM($J263:AC263),(Input!$J$225*(1+rvanilla)^0.5)/A15stdlife))</f>
        <v>0</v>
      </c>
      <c r="AE263" s="155">
        <f>IF(A15stdlife="n/a","n/a",IF(AE$3&gt;(A15stdlife+$E263),(Input!$J$225*(1+rvanilla)^0.5)-SUM($J263:AD263),(Input!$J$225*(1+rvanilla)^0.5)/A15stdlife))</f>
        <v>0</v>
      </c>
      <c r="AF263" s="155">
        <f>IF(A15stdlife="n/a","n/a",IF(AF$3&gt;(A15stdlife+$E263),(Input!$J$225*(1+rvanilla)^0.5)-SUM($J263:AE263),(Input!$J$225*(1+rvanilla)^0.5)/A15stdlife))</f>
        <v>0</v>
      </c>
      <c r="AG263" s="155">
        <f>IF(A15stdlife="n/a","n/a",IF(AG$3&gt;(A15stdlife+$E263),(Input!$J$225*(1+rvanilla)^0.5)-SUM($J263:AF263),(Input!$J$225*(1+rvanilla)^0.5)/A15stdlife))</f>
        <v>0</v>
      </c>
      <c r="AH263" s="155">
        <f>IF(A15stdlife="n/a","n/a",IF(AH$3&gt;(A15stdlife+$E263),(Input!$J$225*(1+rvanilla)^0.5)-SUM($J263:AG263),(Input!$J$225*(1+rvanilla)^0.5)/A15stdlife))</f>
        <v>0</v>
      </c>
      <c r="AI263" s="155">
        <f>IF(A15stdlife="n/a","n/a",IF(AI$3&gt;(A15stdlife+$E263),(Input!$J$225*(1+rvanilla)^0.5)-SUM($J263:AH263),(Input!$J$225*(1+rvanilla)^0.5)/A15stdlife))</f>
        <v>0</v>
      </c>
      <c r="AJ263" s="155">
        <f>IF(A15stdlife="n/a","n/a",IF(AJ$3&gt;(A15stdlife+$E263),(Input!$J$225*(1+rvanilla)^0.5)-SUM($J263:AI263),(Input!$J$225*(1+rvanilla)^0.5)/A15stdlife))</f>
        <v>0</v>
      </c>
      <c r="AK263" s="155">
        <f>IF(A15stdlife="n/a","n/a",IF(AK$3&gt;(A15stdlife+$E263),(Input!$J$225*(1+rvanilla)^0.5)-SUM($J263:AJ263),(Input!$J$225*(1+rvanilla)^0.5)/A15stdlife))</f>
        <v>0</v>
      </c>
      <c r="AL263" s="155">
        <f>IF(A15stdlife="n/a","n/a",IF(AL$3&gt;(A15stdlife+$E263),(Input!$J$225*(1+rvanilla)^0.5)-SUM($J263:AK263),(Input!$J$225*(1+rvanilla)^0.5)/A15stdlife))</f>
        <v>0</v>
      </c>
      <c r="AM263" s="155">
        <f>IF(A15stdlife="n/a","n/a",IF(AM$3&gt;(A15stdlife+$E263),(Input!$J$225*(1+rvanilla)^0.5)-SUM($J263:AL263),(Input!$J$225*(1+rvanilla)^0.5)/A15stdlife))</f>
        <v>0</v>
      </c>
      <c r="AN263" s="155">
        <f>IF(A15stdlife="n/a","n/a",IF(AN$3&gt;(A15stdlife+$E263),(Input!$J$225*(1+rvanilla)^0.5)-SUM($J263:AM263),(Input!$J$225*(1+rvanilla)^0.5)/A15stdlife))</f>
        <v>0</v>
      </c>
      <c r="AO263" s="155">
        <f>IF(A15stdlife="n/a","n/a",IF(AO$3&gt;(A15stdlife+$E263),(Input!$J$225*(1+rvanilla)^0.5)-SUM($J263:AN263),(Input!$J$225*(1+rvanilla)^0.5)/A15stdlife))</f>
        <v>0</v>
      </c>
      <c r="AP263" s="155">
        <f>IF(A15stdlife="n/a","n/a",IF(AP$3&gt;(A15stdlife+$E263),(Input!$J$225*(1+rvanilla)^0.5)-SUM($J263:AO263),(Input!$J$225*(1+rvanilla)^0.5)/A15stdlife))</f>
        <v>0</v>
      </c>
      <c r="AQ263" s="155">
        <f>IF(A15stdlife="n/a","n/a",IF(AQ$3&gt;(A15stdlife+$E263),(Input!$J$225*(1+rvanilla)^0.5)-SUM($J263:AP263),(Input!$J$225*(1+rvanilla)^0.5)/A15stdlife))</f>
        <v>0</v>
      </c>
      <c r="AR263" s="155">
        <f>IF(A15stdlife="n/a","n/a",IF(AR$3&gt;(A15stdlife+$E263),(Input!$J$225*(1+rvanilla)^0.5)-SUM($J263:AQ263),(Input!$J$225*(1+rvanilla)^0.5)/A15stdlife))</f>
        <v>0</v>
      </c>
      <c r="AS263" s="155">
        <f>IF(A15stdlife="n/a","n/a",IF(AS$3&gt;(A15stdlife+$E263),(Input!$J$225*(1+rvanilla)^0.5)-SUM($J263:AR263),(Input!$J$225*(1+rvanilla)^0.5)/A15stdlife))</f>
        <v>0</v>
      </c>
      <c r="AT263" s="155">
        <f>IF(A15stdlife="n/a","n/a",IF(AT$3&gt;(A15stdlife+$E263),(Input!$J$225*(1+rvanilla)^0.5)-SUM($J263:AS263),(Input!$J$225*(1+rvanilla)^0.5)/A15stdlife))</f>
        <v>0</v>
      </c>
      <c r="AU263" s="155">
        <f>IF(A15stdlife="n/a","n/a",IF(AU$3&gt;(A15stdlife+$E263),(Input!$J$225*(1+rvanilla)^0.5)-SUM($J263:AT263),(Input!$J$225*(1+rvanilla)^0.5)/A15stdlife))</f>
        <v>0</v>
      </c>
      <c r="AV263" s="155">
        <f>IF(A15stdlife="n/a","n/a",IF(AV$3&gt;(A15stdlife+$E263),(Input!$J$225*(1+rvanilla)^0.5)-SUM($J263:AU263),(Input!$J$225*(1+rvanilla)^0.5)/A15stdlife))</f>
        <v>0</v>
      </c>
      <c r="AW263" s="155">
        <f>IF(A15stdlife="n/a","n/a",IF(AW$3&gt;(A15stdlife+$E263),(Input!$J$225*(1+rvanilla)^0.5)-SUM($J263:AV263),(Input!$J$225*(1+rvanilla)^0.5)/A15stdlife))</f>
        <v>0</v>
      </c>
      <c r="AX263" s="155">
        <f>IF(A15stdlife="n/a","n/a",IF(AX$3&gt;(A15stdlife+$E263),(Input!$J$225*(1+rvanilla)^0.5)-SUM($J263:AW263),(Input!$J$225*(1+rvanilla)^0.5)/A15stdlife))</f>
        <v>0</v>
      </c>
      <c r="AY263" s="155">
        <f>IF(A15stdlife="n/a","n/a",IF(AY$3&gt;(A15stdlife+$E263),(Input!$J$225*(1+rvanilla)^0.5)-SUM($J263:AX263),(Input!$J$225*(1+rvanilla)^0.5)/A15stdlife))</f>
        <v>0</v>
      </c>
      <c r="AZ263" s="155">
        <f>IF(A15stdlife="n/a","n/a",IF(AZ$3&gt;(A15stdlife+$E263),(Input!$J$225*(1+rvanilla)^0.5)-SUM($J263:AY263),(Input!$J$225*(1+rvanilla)^0.5)/A15stdlife))</f>
        <v>0</v>
      </c>
      <c r="BA263" s="155">
        <f>IF(A15stdlife="n/a","n/a",IF(BA$3&gt;(A15stdlife+$E263),(Input!$J$225*(1+rvanilla)^0.5)-SUM($J263:AZ263),(Input!$J$225*(1+rvanilla)^0.5)/A15stdlife))</f>
        <v>0</v>
      </c>
      <c r="BB263" s="155">
        <f>IF(A15stdlife="n/a","n/a",IF(BB$3&gt;(A15stdlife+$E263),(Input!$J$225*(1+rvanilla)^0.5)-SUM($J263:BA263),(Input!$J$225*(1+rvanilla)^0.5)/A15stdlife))</f>
        <v>0</v>
      </c>
      <c r="BC263" s="155">
        <f>IF(A15stdlife="n/a","n/a",IF(BC$3&gt;(A15stdlife+$E263),(Input!$J$225*(1+rvanilla)^0.5)-SUM($J263:BB263),(Input!$J$225*(1+rvanilla)^0.5)/A15stdlife))</f>
        <v>0</v>
      </c>
      <c r="BD263" s="155">
        <f>IF(A15stdlife="n/a","n/a",IF(BD$3&gt;(A15stdlife+$E263),(Input!$J$225*(1+rvanilla)^0.5)-SUM($J263:BC263),(Input!$J$225*(1+rvanilla)^0.5)/A15stdlife))</f>
        <v>0</v>
      </c>
      <c r="BE263" s="155">
        <f>IF(A15stdlife="n/a","n/a",IF(BE$3&gt;(A15stdlife+$E263),(Input!$J$225*(1+rvanilla)^0.5)-SUM($J263:BD263),(Input!$J$225*(1+rvanilla)^0.5)/A15stdlife))</f>
        <v>0</v>
      </c>
      <c r="BF263" s="155">
        <f>IF(A15stdlife="n/a","n/a",IF(BF$3&gt;(A15stdlife+$E263),(Input!$J$225*(1+rvanilla)^0.5)-SUM($J263:BE263),(Input!$J$225*(1+rvanilla)^0.5)/A15stdlife))</f>
        <v>0</v>
      </c>
      <c r="BG263" s="155">
        <f>IF(A15stdlife="n/a","n/a",IF(BG$3&gt;(A15stdlife+$E263),(Input!$J$225*(1+rvanilla)^0.5)-SUM($J263:BF263),(Input!$J$225*(1+rvanilla)^0.5)/A15stdlife))</f>
        <v>0</v>
      </c>
      <c r="BH263" s="155">
        <f>IF(A15stdlife="n/a","n/a",IF(BH$3&gt;(A15stdlife+$E263),(Input!$J$225*(1+rvanilla)^0.5)-SUM($J263:BG263),(Input!$J$225*(1+rvanilla)^0.5)/A15stdlife))</f>
        <v>0</v>
      </c>
      <c r="BI263" s="155">
        <f>IF(A15stdlife="n/a","n/a",IF(BI$3&gt;(A15stdlife+$E263),(Input!$J$225*(1+rvanilla)^0.5)-SUM($J263:BH263),(Input!$J$225*(1+rvanilla)^0.5)/A15stdlife))</f>
        <v>0</v>
      </c>
      <c r="BJ263" s="14"/>
      <c r="BK263" s="14"/>
      <c r="BL263" s="14"/>
      <c r="BM263" s="14"/>
      <c r="BN263" s="14"/>
      <c r="BO263" s="14"/>
      <c r="BP263" s="14"/>
      <c r="BQ263" s="14"/>
      <c r="BR263" s="14"/>
      <c r="BS263" s="14"/>
      <c r="BT263" s="14"/>
      <c r="BU263" s="14"/>
      <c r="BV263" s="14"/>
      <c r="BW263" s="14"/>
      <c r="BX263" s="14"/>
      <c r="BY263" s="14"/>
      <c r="BZ263" s="14"/>
      <c r="CA263" s="410"/>
      <c r="CB263" s="410"/>
      <c r="CC263" s="410"/>
      <c r="CD263" s="410"/>
      <c r="CE263" s="410"/>
      <c r="CF263" s="410"/>
      <c r="CG263" s="410"/>
      <c r="CH263" s="410"/>
      <c r="CI263" s="410"/>
      <c r="CJ263" s="410"/>
      <c r="CK263" s="410"/>
      <c r="CL263" s="410"/>
      <c r="CM263" s="410"/>
      <c r="CN263" s="410"/>
      <c r="CO263" s="410"/>
      <c r="CP263" s="410"/>
      <c r="CQ263" s="410"/>
      <c r="CR263" s="410"/>
      <c r="CS263" s="410"/>
      <c r="CT263" s="410"/>
      <c r="CU263" s="410"/>
      <c r="CV263" s="410"/>
      <c r="CW263" s="410"/>
      <c r="CX263" s="410"/>
      <c r="CY263" s="410"/>
      <c r="CZ263" s="410"/>
      <c r="DA263" s="410"/>
      <c r="DB263" s="410"/>
      <c r="DC263" s="410"/>
      <c r="DD263" s="410"/>
      <c r="DE263" s="410"/>
      <c r="DF263" s="410"/>
      <c r="DG263" s="410"/>
      <c r="DH263" s="410"/>
      <c r="DI263" s="410"/>
      <c r="DJ263" s="410"/>
      <c r="DK263" s="410"/>
      <c r="DL263" s="410"/>
      <c r="DM263" s="410"/>
      <c r="DN263" s="410"/>
      <c r="DO263" s="410"/>
      <c r="DP263" s="410"/>
      <c r="DQ263" s="410"/>
      <c r="DR263" s="410"/>
      <c r="DS263" s="410"/>
      <c r="DT263" s="410"/>
      <c r="DU263" s="410"/>
      <c r="DV263" s="410"/>
      <c r="DW263" s="410"/>
      <c r="DX263" s="410"/>
      <c r="DY263" s="410"/>
      <c r="DZ263" s="410"/>
      <c r="EA263" s="410"/>
      <c r="EB263" s="410"/>
      <c r="EC263" s="410"/>
      <c r="ED263" s="410"/>
      <c r="EE263" s="410"/>
      <c r="EF263" s="410"/>
      <c r="EG263" s="410"/>
      <c r="EH263" s="410"/>
      <c r="EI263" s="410"/>
      <c r="EJ263" s="410"/>
      <c r="EK263" s="410"/>
      <c r="EL263" s="410"/>
      <c r="EM263" s="410"/>
      <c r="EN263" s="410"/>
      <c r="EO263" s="410"/>
      <c r="EP263" s="410"/>
      <c r="EQ263" s="410"/>
      <c r="ER263" s="410"/>
      <c r="ES263" s="410"/>
      <c r="ET263" s="410"/>
      <c r="EU263" s="410"/>
      <c r="EV263" s="410"/>
      <c r="EW263" s="410"/>
      <c r="EX263" s="410"/>
      <c r="EY263" s="410"/>
      <c r="EZ263" s="410"/>
      <c r="FA263" s="410"/>
      <c r="FB263" s="410"/>
      <c r="FC263" s="410"/>
      <c r="FD263" s="410"/>
      <c r="FE263" s="410"/>
      <c r="FF263" s="410"/>
      <c r="FG263" s="410"/>
      <c r="FH263" s="410"/>
      <c r="FI263" s="410"/>
      <c r="FJ263" s="410"/>
      <c r="FK263" s="410"/>
      <c r="FL263" s="410"/>
      <c r="FM263" s="410"/>
      <c r="FN263" s="410"/>
      <c r="FO263" s="410"/>
      <c r="FP263" s="410"/>
      <c r="FQ263" s="410"/>
      <c r="FR263" s="410"/>
      <c r="FS263" s="410"/>
      <c r="FT263" s="410"/>
      <c r="FU263" s="410"/>
      <c r="FV263" s="410"/>
      <c r="FW263" s="410"/>
      <c r="FX263" s="410"/>
      <c r="FY263" s="410"/>
      <c r="FZ263" s="410"/>
      <c r="GA263" s="410"/>
      <c r="GB263" s="410"/>
      <c r="GC263" s="410"/>
      <c r="GD263" s="410"/>
      <c r="GE263" s="410"/>
      <c r="GF263" s="410"/>
      <c r="GG263" s="410"/>
      <c r="GH263" s="410"/>
      <c r="GI263" s="410"/>
      <c r="GJ263" s="410"/>
      <c r="GK263" s="410"/>
      <c r="GL263" s="410"/>
      <c r="GM263" s="410"/>
      <c r="GN263" s="410"/>
      <c r="GO263" s="410"/>
      <c r="GP263" s="410"/>
      <c r="GQ263" s="410"/>
      <c r="GR263" s="410"/>
      <c r="GS263" s="410"/>
      <c r="GT263" s="410"/>
      <c r="GU263" s="410"/>
      <c r="GV263" s="410"/>
      <c r="GW263" s="410"/>
      <c r="GX263" s="410"/>
      <c r="GY263" s="410"/>
      <c r="GZ263" s="410"/>
      <c r="HA263" s="410"/>
      <c r="HB263" s="410"/>
      <c r="HC263" s="410"/>
      <c r="HD263" s="410"/>
      <c r="HE263" s="410"/>
      <c r="HF263" s="410"/>
      <c r="HG263" s="410"/>
      <c r="HH263" s="410"/>
      <c r="HI263" s="410"/>
      <c r="HJ263" s="410"/>
      <c r="HK263" s="410"/>
      <c r="HL263" s="410"/>
      <c r="HM263" s="410"/>
      <c r="HN263" s="410"/>
      <c r="HO263" s="410"/>
      <c r="HP263" s="410"/>
      <c r="HQ263" s="410"/>
      <c r="HR263" s="410"/>
      <c r="HS263" s="410"/>
      <c r="HT263" s="410"/>
      <c r="HU263" s="410"/>
      <c r="HV263" s="410"/>
      <c r="HW263" s="410"/>
      <c r="HX263" s="410"/>
      <c r="HY263" s="410"/>
      <c r="HZ263" s="410"/>
      <c r="IA263" s="410"/>
      <c r="IB263" s="410"/>
      <c r="IC263" s="410"/>
      <c r="ID263" s="410"/>
      <c r="IE263" s="410"/>
      <c r="IF263" s="410"/>
      <c r="IG263" s="410"/>
      <c r="IH263" s="410"/>
      <c r="II263" s="410"/>
      <c r="IJ263" s="410"/>
      <c r="IK263" s="410"/>
      <c r="IL263" s="410"/>
      <c r="IM263" s="410"/>
      <c r="IN263" s="410"/>
      <c r="IO263" s="410"/>
      <c r="IP263" s="410"/>
      <c r="IQ263" s="410"/>
      <c r="IR263" s="410"/>
      <c r="IS263" s="410"/>
      <c r="IT263" s="410"/>
      <c r="IU263" s="410"/>
      <c r="IV263" s="410"/>
    </row>
    <row r="264" spans="1:256" s="2" customFormat="1" ht="12.75" hidden="1" customHeight="1" outlineLevel="2">
      <c r="A264" s="14"/>
      <c r="B264" s="14"/>
      <c r="C264" s="27"/>
      <c r="D264" s="413"/>
      <c r="E264" s="261">
        <v>5</v>
      </c>
      <c r="F264" s="372"/>
      <c r="G264" s="269"/>
      <c r="H264" s="271"/>
      <c r="I264" s="271"/>
      <c r="J264" s="271"/>
      <c r="K264" s="270"/>
      <c r="L264" s="155">
        <f>IF(A15stdlife="n/a","n/a",IF(L$3&gt;(A15stdlife+$E264),(Input!$K$225*(1+rvanilla)^0.5)-SUM($K264:K264),(Input!$K$225*(1+rvanilla)^0.5)/A15stdlife))</f>
        <v>0</v>
      </c>
      <c r="M264" s="155">
        <f>IF(A15stdlife="n/a","n/a",IF(M$3&gt;(A15stdlife+$E264),(Input!$K$225*(1+rvanilla)^0.5)-SUM($K264:L264),(Input!$K$225*(1+rvanilla)^0.5)/A15stdlife))</f>
        <v>0</v>
      </c>
      <c r="N264" s="155">
        <f>IF(A15stdlife="n/a","n/a",IF(N$3&gt;(A15stdlife+$E264),(Input!$K$225*(1+rvanilla)^0.5)-SUM($K264:M264),(Input!$K$225*(1+rvanilla)^0.5)/A15stdlife))</f>
        <v>0</v>
      </c>
      <c r="O264" s="155">
        <f>IF(A15stdlife="n/a","n/a",IF(O$3&gt;(A15stdlife+$E264),(Input!$K$225*(1+rvanilla)^0.5)-SUM($K264:N264),(Input!$K$225*(1+rvanilla)^0.5)/A15stdlife))</f>
        <v>0</v>
      </c>
      <c r="P264" s="155">
        <f>IF(A15stdlife="n/a","n/a",IF(P$3&gt;(A15stdlife+$E264),(Input!$K$225*(1+rvanilla)^0.5)-SUM($K264:O264),(Input!$K$225*(1+rvanilla)^0.5)/A15stdlife))</f>
        <v>0</v>
      </c>
      <c r="Q264" s="155">
        <f>IF(A15stdlife="n/a","n/a",IF(Q$3&gt;(A15stdlife+$E264),(Input!$K$225*(1+rvanilla)^0.5)-SUM($K264:P264),(Input!$K$225*(1+rvanilla)^0.5)/A15stdlife))</f>
        <v>0</v>
      </c>
      <c r="R264" s="155">
        <f>IF(A15stdlife="n/a","n/a",IF(R$3&gt;(A15stdlife+$E264),(Input!$K$225*(1+rvanilla)^0.5)-SUM($K264:Q264),(Input!$K$225*(1+rvanilla)^0.5)/A15stdlife))</f>
        <v>0</v>
      </c>
      <c r="S264" s="155">
        <f>IF(A15stdlife="n/a","n/a",IF(S$3&gt;(A15stdlife+$E264),(Input!$K$225*(1+rvanilla)^0.5)-SUM($K264:R264),(Input!$K$225*(1+rvanilla)^0.5)/A15stdlife))</f>
        <v>0</v>
      </c>
      <c r="T264" s="155">
        <f>IF(A15stdlife="n/a","n/a",IF(T$3&gt;(A15stdlife+$E264),(Input!$K$225*(1+rvanilla)^0.5)-SUM($K264:S264),(Input!$K$225*(1+rvanilla)^0.5)/A15stdlife))</f>
        <v>0</v>
      </c>
      <c r="U264" s="155">
        <f>IF(A15stdlife="n/a","n/a",IF(U$3&gt;(A15stdlife+$E264),(Input!$K$225*(1+rvanilla)^0.5)-SUM($K264:T264),(Input!$K$225*(1+rvanilla)^0.5)/A15stdlife))</f>
        <v>0</v>
      </c>
      <c r="V264" s="155">
        <f>IF(A15stdlife="n/a","n/a",IF(V$3&gt;(A15stdlife+$E264),(Input!$K$225*(1+rvanilla)^0.5)-SUM($K264:U264),(Input!$K$225*(1+rvanilla)^0.5)/A15stdlife))</f>
        <v>0</v>
      </c>
      <c r="W264" s="155">
        <f>IF(A15stdlife="n/a","n/a",IF(W$3&gt;(A15stdlife+$E264),(Input!$K$225*(1+rvanilla)^0.5)-SUM($K264:V264),(Input!$K$225*(1+rvanilla)^0.5)/A15stdlife))</f>
        <v>0</v>
      </c>
      <c r="X264" s="155">
        <f>IF(A15stdlife="n/a","n/a",IF(X$3&gt;(A15stdlife+$E264),(Input!$K$225*(1+rvanilla)^0.5)-SUM($K264:W264),(Input!$K$225*(1+rvanilla)^0.5)/A15stdlife))</f>
        <v>0</v>
      </c>
      <c r="Y264" s="155">
        <f>IF(A15stdlife="n/a","n/a",IF(Y$3&gt;(A15stdlife+$E264),(Input!$K$225*(1+rvanilla)^0.5)-SUM($K264:X264),(Input!$K$225*(1+rvanilla)^0.5)/A15stdlife))</f>
        <v>0</v>
      </c>
      <c r="Z264" s="155">
        <f>IF(A15stdlife="n/a","n/a",IF(Z$3&gt;(A15stdlife+$E264),(Input!$K$225*(1+rvanilla)^0.5)-SUM($K264:Y264),(Input!$K$225*(1+rvanilla)^0.5)/A15stdlife))</f>
        <v>0</v>
      </c>
      <c r="AA264" s="155">
        <f>IF(A15stdlife="n/a","n/a",IF(AA$3&gt;(A15stdlife+$E264),(Input!$K$225*(1+rvanilla)^0.5)-SUM($K264:Z264),(Input!$K$225*(1+rvanilla)^0.5)/A15stdlife))</f>
        <v>0</v>
      </c>
      <c r="AB264" s="155">
        <f>IF(A15stdlife="n/a","n/a",IF(AB$3&gt;(A15stdlife+$E264),(Input!$K$225*(1+rvanilla)^0.5)-SUM($K264:AA264),(Input!$K$225*(1+rvanilla)^0.5)/A15stdlife))</f>
        <v>0</v>
      </c>
      <c r="AC264" s="155">
        <f>IF(A15stdlife="n/a","n/a",IF(AC$3&gt;(A15stdlife+$E264),(Input!$K$225*(1+rvanilla)^0.5)-SUM($K264:AB264),(Input!$K$225*(1+rvanilla)^0.5)/A15stdlife))</f>
        <v>0</v>
      </c>
      <c r="AD264" s="155">
        <f>IF(A15stdlife="n/a","n/a",IF(AD$3&gt;(A15stdlife+$E264),(Input!$K$225*(1+rvanilla)^0.5)-SUM($K264:AC264),(Input!$K$225*(1+rvanilla)^0.5)/A15stdlife))</f>
        <v>0</v>
      </c>
      <c r="AE264" s="155">
        <f>IF(A15stdlife="n/a","n/a",IF(AE$3&gt;(A15stdlife+$E264),(Input!$K$225*(1+rvanilla)^0.5)-SUM($K264:AD264),(Input!$K$225*(1+rvanilla)^0.5)/A15stdlife))</f>
        <v>0</v>
      </c>
      <c r="AF264" s="155">
        <f>IF(A15stdlife="n/a","n/a",IF(AF$3&gt;(A15stdlife+$E264),(Input!$K$225*(1+rvanilla)^0.5)-SUM($K264:AE264),(Input!$K$225*(1+rvanilla)^0.5)/A15stdlife))</f>
        <v>0</v>
      </c>
      <c r="AG264" s="155">
        <f>IF(A15stdlife="n/a","n/a",IF(AG$3&gt;(A15stdlife+$E264),(Input!$K$225*(1+rvanilla)^0.5)-SUM($K264:AF264),(Input!$K$225*(1+rvanilla)^0.5)/A15stdlife))</f>
        <v>0</v>
      </c>
      <c r="AH264" s="155">
        <f>IF(A15stdlife="n/a","n/a",IF(AH$3&gt;(A15stdlife+$E264),(Input!$K$225*(1+rvanilla)^0.5)-SUM($K264:AG264),(Input!$K$225*(1+rvanilla)^0.5)/A15stdlife))</f>
        <v>0</v>
      </c>
      <c r="AI264" s="155">
        <f>IF(A15stdlife="n/a","n/a",IF(AI$3&gt;(A15stdlife+$E264),(Input!$K$225*(1+rvanilla)^0.5)-SUM($K264:AH264),(Input!$K$225*(1+rvanilla)^0.5)/A15stdlife))</f>
        <v>0</v>
      </c>
      <c r="AJ264" s="155">
        <f>IF(A15stdlife="n/a","n/a",IF(AJ$3&gt;(A15stdlife+$E264),(Input!$K$225*(1+rvanilla)^0.5)-SUM($K264:AI264),(Input!$K$225*(1+rvanilla)^0.5)/A15stdlife))</f>
        <v>0</v>
      </c>
      <c r="AK264" s="155">
        <f>IF(A15stdlife="n/a","n/a",IF(AK$3&gt;(A15stdlife+$E264),(Input!$K$225*(1+rvanilla)^0.5)-SUM($K264:AJ264),(Input!$K$225*(1+rvanilla)^0.5)/A15stdlife))</f>
        <v>0</v>
      </c>
      <c r="AL264" s="155">
        <f>IF(A15stdlife="n/a","n/a",IF(AL$3&gt;(A15stdlife+$E264),(Input!$K$225*(1+rvanilla)^0.5)-SUM($K264:AK264),(Input!$K$225*(1+rvanilla)^0.5)/A15stdlife))</f>
        <v>0</v>
      </c>
      <c r="AM264" s="155">
        <f>IF(A15stdlife="n/a","n/a",IF(AM$3&gt;(A15stdlife+$E264),(Input!$K$225*(1+rvanilla)^0.5)-SUM($K264:AL264),(Input!$K$225*(1+rvanilla)^0.5)/A15stdlife))</f>
        <v>0</v>
      </c>
      <c r="AN264" s="155">
        <f>IF(A15stdlife="n/a","n/a",IF(AN$3&gt;(A15stdlife+$E264),(Input!$K$225*(1+rvanilla)^0.5)-SUM($K264:AM264),(Input!$K$225*(1+rvanilla)^0.5)/A15stdlife))</f>
        <v>0</v>
      </c>
      <c r="AO264" s="155">
        <f>IF(A15stdlife="n/a","n/a",IF(AO$3&gt;(A15stdlife+$E264),(Input!$K$225*(1+rvanilla)^0.5)-SUM($K264:AN264),(Input!$K$225*(1+rvanilla)^0.5)/A15stdlife))</f>
        <v>0</v>
      </c>
      <c r="AP264" s="155">
        <f>IF(A15stdlife="n/a","n/a",IF(AP$3&gt;(A15stdlife+$E264),(Input!$K$225*(1+rvanilla)^0.5)-SUM($K264:AO264),(Input!$K$225*(1+rvanilla)^0.5)/A15stdlife))</f>
        <v>0</v>
      </c>
      <c r="AQ264" s="155">
        <f>IF(A15stdlife="n/a","n/a",IF(AQ$3&gt;(A15stdlife+$E264),(Input!$K$225*(1+rvanilla)^0.5)-SUM($K264:AP264),(Input!$K$225*(1+rvanilla)^0.5)/A15stdlife))</f>
        <v>0</v>
      </c>
      <c r="AR264" s="155">
        <f>IF(A15stdlife="n/a","n/a",IF(AR$3&gt;(A15stdlife+$E264),(Input!$K$225*(1+rvanilla)^0.5)-SUM($K264:AQ264),(Input!$K$225*(1+rvanilla)^0.5)/A15stdlife))</f>
        <v>0</v>
      </c>
      <c r="AS264" s="155">
        <f>IF(A15stdlife="n/a","n/a",IF(AS$3&gt;(A15stdlife+$E264),(Input!$K$225*(1+rvanilla)^0.5)-SUM($K264:AR264),(Input!$K$225*(1+rvanilla)^0.5)/A15stdlife))</f>
        <v>0</v>
      </c>
      <c r="AT264" s="155">
        <f>IF(A15stdlife="n/a","n/a",IF(AT$3&gt;(A15stdlife+$E264),(Input!$K$225*(1+rvanilla)^0.5)-SUM($K264:AS264),(Input!$K$225*(1+rvanilla)^0.5)/A15stdlife))</f>
        <v>0</v>
      </c>
      <c r="AU264" s="155">
        <f>IF(A15stdlife="n/a","n/a",IF(AU$3&gt;(A15stdlife+$E264),(Input!$K$225*(1+rvanilla)^0.5)-SUM($K264:AT264),(Input!$K$225*(1+rvanilla)^0.5)/A15stdlife))</f>
        <v>0</v>
      </c>
      <c r="AV264" s="155">
        <f>IF(A15stdlife="n/a","n/a",IF(AV$3&gt;(A15stdlife+$E264),(Input!$K$225*(1+rvanilla)^0.5)-SUM($K264:AU264),(Input!$K$225*(1+rvanilla)^0.5)/A15stdlife))</f>
        <v>0</v>
      </c>
      <c r="AW264" s="155">
        <f>IF(A15stdlife="n/a","n/a",IF(AW$3&gt;(A15stdlife+$E264),(Input!$K$225*(1+rvanilla)^0.5)-SUM($K264:AV264),(Input!$K$225*(1+rvanilla)^0.5)/A15stdlife))</f>
        <v>0</v>
      </c>
      <c r="AX264" s="155">
        <f>IF(A15stdlife="n/a","n/a",IF(AX$3&gt;(A15stdlife+$E264),(Input!$K$225*(1+rvanilla)^0.5)-SUM($K264:AW264),(Input!$K$225*(1+rvanilla)^0.5)/A15stdlife))</f>
        <v>0</v>
      </c>
      <c r="AY264" s="155">
        <f>IF(A15stdlife="n/a","n/a",IF(AY$3&gt;(A15stdlife+$E264),(Input!$K$225*(1+rvanilla)^0.5)-SUM($K264:AX264),(Input!$K$225*(1+rvanilla)^0.5)/A15stdlife))</f>
        <v>0</v>
      </c>
      <c r="AZ264" s="155">
        <f>IF(A15stdlife="n/a","n/a",IF(AZ$3&gt;(A15stdlife+$E264),(Input!$K$225*(1+rvanilla)^0.5)-SUM($K264:AY264),(Input!$K$225*(1+rvanilla)^0.5)/A15stdlife))</f>
        <v>0</v>
      </c>
      <c r="BA264" s="155">
        <f>IF(A15stdlife="n/a","n/a",IF(BA$3&gt;(A15stdlife+$E264),(Input!$K$225*(1+rvanilla)^0.5)-SUM($K264:AZ264),(Input!$K$225*(1+rvanilla)^0.5)/A15stdlife))</f>
        <v>0</v>
      </c>
      <c r="BB264" s="155">
        <f>IF(A15stdlife="n/a","n/a",IF(BB$3&gt;(A15stdlife+$E264),(Input!$K$225*(1+rvanilla)^0.5)-SUM($K264:BA264),(Input!$K$225*(1+rvanilla)^0.5)/A15stdlife))</f>
        <v>0</v>
      </c>
      <c r="BC264" s="155">
        <f>IF(A15stdlife="n/a","n/a",IF(BC$3&gt;(A15stdlife+$E264),(Input!$K$225*(1+rvanilla)^0.5)-SUM($K264:BB264),(Input!$K$225*(1+rvanilla)^0.5)/A15stdlife))</f>
        <v>0</v>
      </c>
      <c r="BD264" s="155">
        <f>IF(A15stdlife="n/a","n/a",IF(BD$3&gt;(A15stdlife+$E264),(Input!$K$225*(1+rvanilla)^0.5)-SUM($K264:BC264),(Input!$K$225*(1+rvanilla)^0.5)/A15stdlife))</f>
        <v>0</v>
      </c>
      <c r="BE264" s="155">
        <f>IF(A15stdlife="n/a","n/a",IF(BE$3&gt;(A15stdlife+$E264),(Input!$K$225*(1+rvanilla)^0.5)-SUM($K264:BD264),(Input!$K$225*(1+rvanilla)^0.5)/A15stdlife))</f>
        <v>0</v>
      </c>
      <c r="BF264" s="155">
        <f>IF(A15stdlife="n/a","n/a",IF(BF$3&gt;(A15stdlife+$E264),(Input!$K$225*(1+rvanilla)^0.5)-SUM($K264:BE264),(Input!$K$225*(1+rvanilla)^0.5)/A15stdlife))</f>
        <v>0</v>
      </c>
      <c r="BG264" s="155">
        <f>IF(A15stdlife="n/a","n/a",IF(BG$3&gt;(A15stdlife+$E264),(Input!$K$225*(1+rvanilla)^0.5)-SUM($K264:BF264),(Input!$K$225*(1+rvanilla)^0.5)/A15stdlife))</f>
        <v>0</v>
      </c>
      <c r="BH264" s="155">
        <f>IF(A15stdlife="n/a","n/a",IF(BH$3&gt;(A15stdlife+$E264),(Input!$K$225*(1+rvanilla)^0.5)-SUM($K264:BG264),(Input!$K$225*(1+rvanilla)^0.5)/A15stdlife))</f>
        <v>0</v>
      </c>
      <c r="BI264" s="155">
        <f>IF(A15stdlife="n/a","n/a",IF(BI$3&gt;(A15stdlife+$E264),(Input!$K$225*(1+rvanilla)^0.5)-SUM($K264:BH264),(Input!$K$225*(1+rvanilla)^0.5)/A15stdlife))</f>
        <v>0</v>
      </c>
      <c r="BJ264" s="14"/>
      <c r="BK264" s="14"/>
      <c r="BL264" s="14"/>
      <c r="BM264" s="14"/>
      <c r="BN264" s="14"/>
      <c r="BO264" s="14"/>
      <c r="BP264" s="14"/>
      <c r="BQ264" s="14"/>
      <c r="BR264" s="14"/>
      <c r="BS264" s="14"/>
      <c r="BT264" s="14"/>
      <c r="BU264" s="14"/>
      <c r="BV264" s="14"/>
      <c r="BW264" s="14"/>
      <c r="BX264" s="14"/>
      <c r="BY264" s="14"/>
      <c r="BZ264" s="14"/>
      <c r="CA264" s="410"/>
      <c r="CB264" s="410"/>
      <c r="CC264" s="410"/>
      <c r="CD264" s="410"/>
      <c r="CE264" s="410"/>
      <c r="CF264" s="410"/>
      <c r="CG264" s="410"/>
      <c r="CH264" s="410"/>
      <c r="CI264" s="410"/>
      <c r="CJ264" s="410"/>
      <c r="CK264" s="410"/>
      <c r="CL264" s="410"/>
      <c r="CM264" s="410"/>
      <c r="CN264" s="410"/>
      <c r="CO264" s="410"/>
      <c r="CP264" s="410"/>
      <c r="CQ264" s="410"/>
      <c r="CR264" s="410"/>
      <c r="CS264" s="410"/>
      <c r="CT264" s="410"/>
      <c r="CU264" s="410"/>
      <c r="CV264" s="410"/>
      <c r="CW264" s="410"/>
      <c r="CX264" s="410"/>
      <c r="CY264" s="410"/>
      <c r="CZ264" s="410"/>
      <c r="DA264" s="410"/>
      <c r="DB264" s="410"/>
      <c r="DC264" s="410"/>
      <c r="DD264" s="410"/>
      <c r="DE264" s="410"/>
      <c r="DF264" s="410"/>
      <c r="DG264" s="410"/>
      <c r="DH264" s="410"/>
      <c r="DI264" s="410"/>
      <c r="DJ264" s="410"/>
      <c r="DK264" s="410"/>
      <c r="DL264" s="410"/>
      <c r="DM264" s="410"/>
      <c r="DN264" s="410"/>
      <c r="DO264" s="410"/>
      <c r="DP264" s="410"/>
      <c r="DQ264" s="410"/>
      <c r="DR264" s="410"/>
      <c r="DS264" s="410"/>
      <c r="DT264" s="410"/>
      <c r="DU264" s="410"/>
      <c r="DV264" s="410"/>
      <c r="DW264" s="410"/>
      <c r="DX264" s="410"/>
      <c r="DY264" s="410"/>
      <c r="DZ264" s="410"/>
      <c r="EA264" s="410"/>
      <c r="EB264" s="410"/>
      <c r="EC264" s="410"/>
      <c r="ED264" s="410"/>
      <c r="EE264" s="410"/>
      <c r="EF264" s="410"/>
      <c r="EG264" s="410"/>
      <c r="EH264" s="410"/>
      <c r="EI264" s="410"/>
      <c r="EJ264" s="410"/>
      <c r="EK264" s="410"/>
      <c r="EL264" s="410"/>
      <c r="EM264" s="410"/>
      <c r="EN264" s="410"/>
      <c r="EO264" s="410"/>
      <c r="EP264" s="410"/>
      <c r="EQ264" s="410"/>
      <c r="ER264" s="410"/>
      <c r="ES264" s="410"/>
      <c r="ET264" s="410"/>
      <c r="EU264" s="410"/>
      <c r="EV264" s="410"/>
      <c r="EW264" s="410"/>
      <c r="EX264" s="410"/>
      <c r="EY264" s="410"/>
      <c r="EZ264" s="410"/>
      <c r="FA264" s="410"/>
      <c r="FB264" s="410"/>
      <c r="FC264" s="410"/>
      <c r="FD264" s="410"/>
      <c r="FE264" s="410"/>
      <c r="FF264" s="410"/>
      <c r="FG264" s="410"/>
      <c r="FH264" s="410"/>
      <c r="FI264" s="410"/>
      <c r="FJ264" s="410"/>
      <c r="FK264" s="410"/>
      <c r="FL264" s="410"/>
      <c r="FM264" s="410"/>
      <c r="FN264" s="410"/>
      <c r="FO264" s="410"/>
      <c r="FP264" s="410"/>
      <c r="FQ264" s="410"/>
      <c r="FR264" s="410"/>
      <c r="FS264" s="410"/>
      <c r="FT264" s="410"/>
      <c r="FU264" s="410"/>
      <c r="FV264" s="410"/>
      <c r="FW264" s="410"/>
      <c r="FX264" s="410"/>
      <c r="FY264" s="410"/>
      <c r="FZ264" s="410"/>
      <c r="GA264" s="410"/>
      <c r="GB264" s="410"/>
      <c r="GC264" s="410"/>
      <c r="GD264" s="410"/>
      <c r="GE264" s="410"/>
      <c r="GF264" s="410"/>
      <c r="GG264" s="410"/>
      <c r="GH264" s="410"/>
      <c r="GI264" s="410"/>
      <c r="GJ264" s="410"/>
      <c r="GK264" s="410"/>
      <c r="GL264" s="410"/>
      <c r="GM264" s="410"/>
      <c r="GN264" s="410"/>
      <c r="GO264" s="410"/>
      <c r="GP264" s="410"/>
      <c r="GQ264" s="410"/>
      <c r="GR264" s="410"/>
      <c r="GS264" s="410"/>
      <c r="GT264" s="410"/>
      <c r="GU264" s="410"/>
      <c r="GV264" s="410"/>
      <c r="GW264" s="410"/>
      <c r="GX264" s="410"/>
      <c r="GY264" s="410"/>
      <c r="GZ264" s="410"/>
      <c r="HA264" s="410"/>
      <c r="HB264" s="410"/>
      <c r="HC264" s="410"/>
      <c r="HD264" s="410"/>
      <c r="HE264" s="410"/>
      <c r="HF264" s="410"/>
      <c r="HG264" s="410"/>
      <c r="HH264" s="410"/>
      <c r="HI264" s="410"/>
      <c r="HJ264" s="410"/>
      <c r="HK264" s="410"/>
      <c r="HL264" s="410"/>
      <c r="HM264" s="410"/>
      <c r="HN264" s="410"/>
      <c r="HO264" s="410"/>
      <c r="HP264" s="410"/>
      <c r="HQ264" s="410"/>
      <c r="HR264" s="410"/>
      <c r="HS264" s="410"/>
      <c r="HT264" s="410"/>
      <c r="HU264" s="410"/>
      <c r="HV264" s="410"/>
      <c r="HW264" s="410"/>
      <c r="HX264" s="410"/>
      <c r="HY264" s="410"/>
      <c r="HZ264" s="410"/>
      <c r="IA264" s="410"/>
      <c r="IB264" s="410"/>
      <c r="IC264" s="410"/>
      <c r="ID264" s="410"/>
      <c r="IE264" s="410"/>
      <c r="IF264" s="410"/>
      <c r="IG264" s="410"/>
      <c r="IH264" s="410"/>
      <c r="II264" s="410"/>
      <c r="IJ264" s="410"/>
      <c r="IK264" s="410"/>
      <c r="IL264" s="410"/>
      <c r="IM264" s="410"/>
      <c r="IN264" s="410"/>
      <c r="IO264" s="410"/>
      <c r="IP264" s="410"/>
      <c r="IQ264" s="410"/>
      <c r="IR264" s="410"/>
      <c r="IS264" s="410"/>
      <c r="IT264" s="410"/>
      <c r="IU264" s="410"/>
      <c r="IV264" s="410"/>
    </row>
    <row r="265" spans="1:256" s="2" customFormat="1" ht="12.75" hidden="1" customHeight="1" outlineLevel="2">
      <c r="A265" s="14"/>
      <c r="B265" s="14"/>
      <c r="C265" s="27"/>
      <c r="D265" s="413"/>
      <c r="E265" s="261">
        <v>6</v>
      </c>
      <c r="F265" s="372"/>
      <c r="G265" s="269"/>
      <c r="H265" s="271"/>
      <c r="I265" s="271"/>
      <c r="J265" s="271"/>
      <c r="K265" s="271"/>
      <c r="L265" s="270"/>
      <c r="M265" s="155">
        <f>IF(A15stdlife="n/a","n/a",IF(M$3&gt;(A15stdlife+$E265),(Input!$L$225*(1+rvanilla)^0.5)-SUM($L265:L265),(Input!$L$225*(1+rvanilla)^0.5)/A15stdlife))</f>
        <v>0</v>
      </c>
      <c r="N265" s="155">
        <f>IF(A15stdlife="n/a","n/a",IF(N$3&gt;(A15stdlife+$E265),(Input!$L$225*(1+rvanilla)^0.5)-SUM($L265:M265),(Input!$L$225*(1+rvanilla)^0.5)/A15stdlife))</f>
        <v>0</v>
      </c>
      <c r="O265" s="155">
        <f>IF(A15stdlife="n/a","n/a",IF(O$3&gt;(A15stdlife+$E265),(Input!$L$225*(1+rvanilla)^0.5)-SUM($L265:N265),(Input!$L$225*(1+rvanilla)^0.5)/A15stdlife))</f>
        <v>0</v>
      </c>
      <c r="P265" s="155">
        <f>IF(A15stdlife="n/a","n/a",IF(P$3&gt;(A15stdlife+$E265),(Input!$L$225*(1+rvanilla)^0.5)-SUM($L265:O265),(Input!$L$225*(1+rvanilla)^0.5)/A15stdlife))</f>
        <v>0</v>
      </c>
      <c r="Q265" s="155">
        <f>IF(A15stdlife="n/a","n/a",IF(Q$3&gt;(A15stdlife+$E265),(Input!$L$225*(1+rvanilla)^0.5)-SUM($L265:P265),(Input!$L$225*(1+rvanilla)^0.5)/A15stdlife))</f>
        <v>0</v>
      </c>
      <c r="R265" s="155">
        <f>IF(A15stdlife="n/a","n/a",IF(R$3&gt;(A15stdlife+$E265),(Input!$L$225*(1+rvanilla)^0.5)-SUM($L265:Q265),(Input!$L$225*(1+rvanilla)^0.5)/A15stdlife))</f>
        <v>0</v>
      </c>
      <c r="S265" s="155">
        <f>IF(A15stdlife="n/a","n/a",IF(S$3&gt;(A15stdlife+$E265),(Input!$L$225*(1+rvanilla)^0.5)-SUM($L265:R265),(Input!$L$225*(1+rvanilla)^0.5)/A15stdlife))</f>
        <v>0</v>
      </c>
      <c r="T265" s="155">
        <f>IF(A15stdlife="n/a","n/a",IF(T$3&gt;(A15stdlife+$E265),(Input!$L$225*(1+rvanilla)^0.5)-SUM($L265:S265),(Input!$L$225*(1+rvanilla)^0.5)/A15stdlife))</f>
        <v>0</v>
      </c>
      <c r="U265" s="155">
        <f>IF(A15stdlife="n/a","n/a",IF(U$3&gt;(A15stdlife+$E265),(Input!$L$225*(1+rvanilla)^0.5)-SUM($L265:T265),(Input!$L$225*(1+rvanilla)^0.5)/A15stdlife))</f>
        <v>0</v>
      </c>
      <c r="V265" s="155">
        <f>IF(A15stdlife="n/a","n/a",IF(V$3&gt;(A15stdlife+$E265),(Input!$L$225*(1+rvanilla)^0.5)-SUM($L265:U265),(Input!$L$225*(1+rvanilla)^0.5)/A15stdlife))</f>
        <v>0</v>
      </c>
      <c r="W265" s="155">
        <f>IF(A15stdlife="n/a","n/a",IF(W$3&gt;(A15stdlife+$E265),(Input!$L$225*(1+rvanilla)^0.5)-SUM($L265:V265),(Input!$L$225*(1+rvanilla)^0.5)/A15stdlife))</f>
        <v>0</v>
      </c>
      <c r="X265" s="155">
        <f>IF(A15stdlife="n/a","n/a",IF(X$3&gt;(A15stdlife+$E265),(Input!$L$225*(1+rvanilla)^0.5)-SUM($L265:W265),(Input!$L$225*(1+rvanilla)^0.5)/A15stdlife))</f>
        <v>0</v>
      </c>
      <c r="Y265" s="155">
        <f>IF(A15stdlife="n/a","n/a",IF(Y$3&gt;(A15stdlife+$E265),(Input!$L$225*(1+rvanilla)^0.5)-SUM($L265:X265),(Input!$L$225*(1+rvanilla)^0.5)/A15stdlife))</f>
        <v>0</v>
      </c>
      <c r="Z265" s="155">
        <f>IF(A15stdlife="n/a","n/a",IF(Z$3&gt;(A15stdlife+$E265),(Input!$L$225*(1+rvanilla)^0.5)-SUM($L265:Y265),(Input!$L$225*(1+rvanilla)^0.5)/A15stdlife))</f>
        <v>0</v>
      </c>
      <c r="AA265" s="155">
        <f>IF(A15stdlife="n/a","n/a",IF(AA$3&gt;(A15stdlife+$E265),(Input!$L$225*(1+rvanilla)^0.5)-SUM($L265:Z265),(Input!$L$225*(1+rvanilla)^0.5)/A15stdlife))</f>
        <v>0</v>
      </c>
      <c r="AB265" s="155">
        <f>IF(A15stdlife="n/a","n/a",IF(AB$3&gt;(A15stdlife+$E265),(Input!$L$225*(1+rvanilla)^0.5)-SUM($L265:AA265),(Input!$L$225*(1+rvanilla)^0.5)/A15stdlife))</f>
        <v>0</v>
      </c>
      <c r="AC265" s="155">
        <f>IF(A15stdlife="n/a","n/a",IF(AC$3&gt;(A15stdlife+$E265),(Input!$L$225*(1+rvanilla)^0.5)-SUM($L265:AB265),(Input!$L$225*(1+rvanilla)^0.5)/A15stdlife))</f>
        <v>0</v>
      </c>
      <c r="AD265" s="155">
        <f>IF(A15stdlife="n/a","n/a",IF(AD$3&gt;(A15stdlife+$E265),(Input!$L$225*(1+rvanilla)^0.5)-SUM($L265:AC265),(Input!$L$225*(1+rvanilla)^0.5)/A15stdlife))</f>
        <v>0</v>
      </c>
      <c r="AE265" s="155">
        <f>IF(A15stdlife="n/a","n/a",IF(AE$3&gt;(A15stdlife+$E265),(Input!$L$225*(1+rvanilla)^0.5)-SUM($L265:AD265),(Input!$L$225*(1+rvanilla)^0.5)/A15stdlife))</f>
        <v>0</v>
      </c>
      <c r="AF265" s="155">
        <f>IF(A15stdlife="n/a","n/a",IF(AF$3&gt;(A15stdlife+$E265),(Input!$L$225*(1+rvanilla)^0.5)-SUM($L265:AE265),(Input!$L$225*(1+rvanilla)^0.5)/A15stdlife))</f>
        <v>0</v>
      </c>
      <c r="AG265" s="155">
        <f>IF(A15stdlife="n/a","n/a",IF(AG$3&gt;(A15stdlife+$E265),(Input!$L$225*(1+rvanilla)^0.5)-SUM($L265:AF265),(Input!$L$225*(1+rvanilla)^0.5)/A15stdlife))</f>
        <v>0</v>
      </c>
      <c r="AH265" s="155">
        <f>IF(A15stdlife="n/a","n/a",IF(AH$3&gt;(A15stdlife+$E265),(Input!$L$225*(1+rvanilla)^0.5)-SUM($L265:AG265),(Input!$L$225*(1+rvanilla)^0.5)/A15stdlife))</f>
        <v>0</v>
      </c>
      <c r="AI265" s="155">
        <f>IF(A15stdlife="n/a","n/a",IF(AI$3&gt;(A15stdlife+$E265),(Input!$L$225*(1+rvanilla)^0.5)-SUM($L265:AH265),(Input!$L$225*(1+rvanilla)^0.5)/A15stdlife))</f>
        <v>0</v>
      </c>
      <c r="AJ265" s="155">
        <f>IF(A15stdlife="n/a","n/a",IF(AJ$3&gt;(A15stdlife+$E265),(Input!$L$225*(1+rvanilla)^0.5)-SUM($L265:AI265),(Input!$L$225*(1+rvanilla)^0.5)/A15stdlife))</f>
        <v>0</v>
      </c>
      <c r="AK265" s="155">
        <f>IF(A15stdlife="n/a","n/a",IF(AK$3&gt;(A15stdlife+$E265),(Input!$L$225*(1+rvanilla)^0.5)-SUM($L265:AJ265),(Input!$L$225*(1+rvanilla)^0.5)/A15stdlife))</f>
        <v>0</v>
      </c>
      <c r="AL265" s="155">
        <f>IF(A15stdlife="n/a","n/a",IF(AL$3&gt;(A15stdlife+$E265),(Input!$L$225*(1+rvanilla)^0.5)-SUM($L265:AK265),(Input!$L$225*(1+rvanilla)^0.5)/A15stdlife))</f>
        <v>0</v>
      </c>
      <c r="AM265" s="155">
        <f>IF(A15stdlife="n/a","n/a",IF(AM$3&gt;(A15stdlife+$E265),(Input!$L$225*(1+rvanilla)^0.5)-SUM($L265:AL265),(Input!$L$225*(1+rvanilla)^0.5)/A15stdlife))</f>
        <v>0</v>
      </c>
      <c r="AN265" s="155">
        <f>IF(A15stdlife="n/a","n/a",IF(AN$3&gt;(A15stdlife+$E265),(Input!$L$225*(1+rvanilla)^0.5)-SUM($L265:AM265),(Input!$L$225*(1+rvanilla)^0.5)/A15stdlife))</f>
        <v>0</v>
      </c>
      <c r="AO265" s="155">
        <f>IF(A15stdlife="n/a","n/a",IF(AO$3&gt;(A15stdlife+$E265),(Input!$L$225*(1+rvanilla)^0.5)-SUM($L265:AN265),(Input!$L$225*(1+rvanilla)^0.5)/A15stdlife))</f>
        <v>0</v>
      </c>
      <c r="AP265" s="155">
        <f>IF(A15stdlife="n/a","n/a",IF(AP$3&gt;(A15stdlife+$E265),(Input!$L$225*(1+rvanilla)^0.5)-SUM($L265:AO265),(Input!$L$225*(1+rvanilla)^0.5)/A15stdlife))</f>
        <v>0</v>
      </c>
      <c r="AQ265" s="155">
        <f>IF(A15stdlife="n/a","n/a",IF(AQ$3&gt;(A15stdlife+$E265),(Input!$L$225*(1+rvanilla)^0.5)-SUM($L265:AP265),(Input!$L$225*(1+rvanilla)^0.5)/A15stdlife))</f>
        <v>0</v>
      </c>
      <c r="AR265" s="155">
        <f>IF(A15stdlife="n/a","n/a",IF(AR$3&gt;(A15stdlife+$E265),(Input!$L$225*(1+rvanilla)^0.5)-SUM($L265:AQ265),(Input!$L$225*(1+rvanilla)^0.5)/A15stdlife))</f>
        <v>0</v>
      </c>
      <c r="AS265" s="155">
        <f>IF(A15stdlife="n/a","n/a",IF(AS$3&gt;(A15stdlife+$E265),(Input!$L$225*(1+rvanilla)^0.5)-SUM($L265:AR265),(Input!$L$225*(1+rvanilla)^0.5)/A15stdlife))</f>
        <v>0</v>
      </c>
      <c r="AT265" s="155">
        <f>IF(A15stdlife="n/a","n/a",IF(AT$3&gt;(A15stdlife+$E265),(Input!$L$225*(1+rvanilla)^0.5)-SUM($L265:AS265),(Input!$L$225*(1+rvanilla)^0.5)/A15stdlife))</f>
        <v>0</v>
      </c>
      <c r="AU265" s="155">
        <f>IF(A15stdlife="n/a","n/a",IF(AU$3&gt;(A15stdlife+$E265),(Input!$L$225*(1+rvanilla)^0.5)-SUM($L265:AT265),(Input!$L$225*(1+rvanilla)^0.5)/A15stdlife))</f>
        <v>0</v>
      </c>
      <c r="AV265" s="155">
        <f>IF(A15stdlife="n/a","n/a",IF(AV$3&gt;(A15stdlife+$E265),(Input!$L$225*(1+rvanilla)^0.5)-SUM($L265:AU265),(Input!$L$225*(1+rvanilla)^0.5)/A15stdlife))</f>
        <v>0</v>
      </c>
      <c r="AW265" s="155">
        <f>IF(A15stdlife="n/a","n/a",IF(AW$3&gt;(A15stdlife+$E265),(Input!$L$225*(1+rvanilla)^0.5)-SUM($L265:AV265),(Input!$L$225*(1+rvanilla)^0.5)/A15stdlife))</f>
        <v>0</v>
      </c>
      <c r="AX265" s="155">
        <f>IF(A15stdlife="n/a","n/a",IF(AX$3&gt;(A15stdlife+$E265),(Input!$L$225*(1+rvanilla)^0.5)-SUM($L265:AW265),(Input!$L$225*(1+rvanilla)^0.5)/A15stdlife))</f>
        <v>0</v>
      </c>
      <c r="AY265" s="155">
        <f>IF(A15stdlife="n/a","n/a",IF(AY$3&gt;(A15stdlife+$E265),(Input!$L$225*(1+rvanilla)^0.5)-SUM($L265:AX265),(Input!$L$225*(1+rvanilla)^0.5)/A15stdlife))</f>
        <v>0</v>
      </c>
      <c r="AZ265" s="155">
        <f>IF(A15stdlife="n/a","n/a",IF(AZ$3&gt;(A15stdlife+$E265),(Input!$L$225*(1+rvanilla)^0.5)-SUM($L265:AY265),(Input!$L$225*(1+rvanilla)^0.5)/A15stdlife))</f>
        <v>0</v>
      </c>
      <c r="BA265" s="155">
        <f>IF(A15stdlife="n/a","n/a",IF(BA$3&gt;(A15stdlife+$E265),(Input!$L$225*(1+rvanilla)^0.5)-SUM($L265:AZ265),(Input!$L$225*(1+rvanilla)^0.5)/A15stdlife))</f>
        <v>0</v>
      </c>
      <c r="BB265" s="155">
        <f>IF(A15stdlife="n/a","n/a",IF(BB$3&gt;(A15stdlife+$E265),(Input!$L$225*(1+rvanilla)^0.5)-SUM($L265:BA265),(Input!$L$225*(1+rvanilla)^0.5)/A15stdlife))</f>
        <v>0</v>
      </c>
      <c r="BC265" s="155">
        <f>IF(A15stdlife="n/a","n/a",IF(BC$3&gt;(A15stdlife+$E265),(Input!$L$225*(1+rvanilla)^0.5)-SUM($L265:BB265),(Input!$L$225*(1+rvanilla)^0.5)/A15stdlife))</f>
        <v>0</v>
      </c>
      <c r="BD265" s="155">
        <f>IF(A15stdlife="n/a","n/a",IF(BD$3&gt;(A15stdlife+$E265),(Input!$L$225*(1+rvanilla)^0.5)-SUM($L265:BC265),(Input!$L$225*(1+rvanilla)^0.5)/A15stdlife))</f>
        <v>0</v>
      </c>
      <c r="BE265" s="155">
        <f>IF(A15stdlife="n/a","n/a",IF(BE$3&gt;(A15stdlife+$E265),(Input!$L$225*(1+rvanilla)^0.5)-SUM($L265:BD265),(Input!$L$225*(1+rvanilla)^0.5)/A15stdlife))</f>
        <v>0</v>
      </c>
      <c r="BF265" s="155">
        <f>IF(A15stdlife="n/a","n/a",IF(BF$3&gt;(A15stdlife+$E265),(Input!$L$225*(1+rvanilla)^0.5)-SUM($L265:BE265),(Input!$L$225*(1+rvanilla)^0.5)/A15stdlife))</f>
        <v>0</v>
      </c>
      <c r="BG265" s="155">
        <f>IF(A15stdlife="n/a","n/a",IF(BG$3&gt;(A15stdlife+$E265),(Input!$L$225*(1+rvanilla)^0.5)-SUM($L265:BF265),(Input!$L$225*(1+rvanilla)^0.5)/A15stdlife))</f>
        <v>0</v>
      </c>
      <c r="BH265" s="155">
        <f>IF(A15stdlife="n/a","n/a",IF(BH$3&gt;(A15stdlife+$E265),(Input!$L$225*(1+rvanilla)^0.5)-SUM($L265:BG265),(Input!$L$225*(1+rvanilla)^0.5)/A15stdlife))</f>
        <v>0</v>
      </c>
      <c r="BI265" s="155">
        <f>IF(A15stdlife="n/a","n/a",IF(BI$3&gt;(A15stdlife+$E265),(Input!$L$225*(1+rvanilla)^0.5)-SUM($L265:BH265),(Input!$L$225*(1+rvanilla)^0.5)/A15stdlife))</f>
        <v>0</v>
      </c>
      <c r="BJ265" s="14"/>
      <c r="BK265" s="14"/>
      <c r="BL265" s="14"/>
      <c r="BM265" s="14"/>
      <c r="BN265" s="14"/>
      <c r="BO265" s="14"/>
      <c r="BP265" s="14"/>
      <c r="BQ265" s="14"/>
      <c r="BR265" s="14"/>
      <c r="BS265" s="14"/>
      <c r="BT265" s="14"/>
      <c r="BU265" s="14"/>
      <c r="BV265" s="14"/>
      <c r="BW265" s="14"/>
      <c r="BX265" s="14"/>
      <c r="BY265" s="14"/>
      <c r="BZ265" s="14"/>
      <c r="CA265" s="410"/>
      <c r="CB265" s="410"/>
      <c r="CC265" s="410"/>
      <c r="CD265" s="410"/>
      <c r="CE265" s="410"/>
      <c r="CF265" s="410"/>
      <c r="CG265" s="410"/>
      <c r="CH265" s="410"/>
      <c r="CI265" s="410"/>
      <c r="CJ265" s="410"/>
      <c r="CK265" s="410"/>
      <c r="CL265" s="410"/>
      <c r="CM265" s="410"/>
      <c r="CN265" s="410"/>
      <c r="CO265" s="410"/>
      <c r="CP265" s="410"/>
      <c r="CQ265" s="410"/>
      <c r="CR265" s="410"/>
      <c r="CS265" s="410"/>
      <c r="CT265" s="410"/>
      <c r="CU265" s="410"/>
      <c r="CV265" s="410"/>
      <c r="CW265" s="410"/>
      <c r="CX265" s="410"/>
      <c r="CY265" s="410"/>
      <c r="CZ265" s="410"/>
      <c r="DA265" s="410"/>
      <c r="DB265" s="410"/>
      <c r="DC265" s="410"/>
      <c r="DD265" s="410"/>
      <c r="DE265" s="410"/>
      <c r="DF265" s="410"/>
      <c r="DG265" s="410"/>
      <c r="DH265" s="410"/>
      <c r="DI265" s="410"/>
      <c r="DJ265" s="410"/>
      <c r="DK265" s="410"/>
      <c r="DL265" s="410"/>
      <c r="DM265" s="410"/>
      <c r="DN265" s="410"/>
      <c r="DO265" s="410"/>
      <c r="DP265" s="410"/>
      <c r="DQ265" s="410"/>
      <c r="DR265" s="410"/>
      <c r="DS265" s="410"/>
      <c r="DT265" s="410"/>
      <c r="DU265" s="410"/>
      <c r="DV265" s="410"/>
      <c r="DW265" s="410"/>
      <c r="DX265" s="410"/>
      <c r="DY265" s="410"/>
      <c r="DZ265" s="410"/>
      <c r="EA265" s="410"/>
      <c r="EB265" s="410"/>
      <c r="EC265" s="410"/>
      <c r="ED265" s="410"/>
      <c r="EE265" s="410"/>
      <c r="EF265" s="410"/>
      <c r="EG265" s="410"/>
      <c r="EH265" s="410"/>
      <c r="EI265" s="410"/>
      <c r="EJ265" s="410"/>
      <c r="EK265" s="410"/>
      <c r="EL265" s="410"/>
      <c r="EM265" s="410"/>
      <c r="EN265" s="410"/>
      <c r="EO265" s="410"/>
      <c r="EP265" s="410"/>
      <c r="EQ265" s="410"/>
      <c r="ER265" s="410"/>
      <c r="ES265" s="410"/>
      <c r="ET265" s="410"/>
      <c r="EU265" s="410"/>
      <c r="EV265" s="410"/>
      <c r="EW265" s="410"/>
      <c r="EX265" s="410"/>
      <c r="EY265" s="410"/>
      <c r="EZ265" s="410"/>
      <c r="FA265" s="410"/>
      <c r="FB265" s="410"/>
      <c r="FC265" s="410"/>
      <c r="FD265" s="410"/>
      <c r="FE265" s="410"/>
      <c r="FF265" s="410"/>
      <c r="FG265" s="410"/>
      <c r="FH265" s="410"/>
      <c r="FI265" s="410"/>
      <c r="FJ265" s="410"/>
      <c r="FK265" s="410"/>
      <c r="FL265" s="410"/>
      <c r="FM265" s="410"/>
      <c r="FN265" s="410"/>
      <c r="FO265" s="410"/>
      <c r="FP265" s="410"/>
      <c r="FQ265" s="410"/>
      <c r="FR265" s="410"/>
      <c r="FS265" s="410"/>
      <c r="FT265" s="410"/>
      <c r="FU265" s="410"/>
      <c r="FV265" s="410"/>
      <c r="FW265" s="410"/>
      <c r="FX265" s="410"/>
      <c r="FY265" s="410"/>
      <c r="FZ265" s="410"/>
      <c r="GA265" s="410"/>
      <c r="GB265" s="410"/>
      <c r="GC265" s="410"/>
      <c r="GD265" s="410"/>
      <c r="GE265" s="410"/>
      <c r="GF265" s="410"/>
      <c r="GG265" s="410"/>
      <c r="GH265" s="410"/>
      <c r="GI265" s="410"/>
      <c r="GJ265" s="410"/>
      <c r="GK265" s="410"/>
      <c r="GL265" s="410"/>
      <c r="GM265" s="410"/>
      <c r="GN265" s="410"/>
      <c r="GO265" s="410"/>
      <c r="GP265" s="410"/>
      <c r="GQ265" s="410"/>
      <c r="GR265" s="410"/>
      <c r="GS265" s="410"/>
      <c r="GT265" s="410"/>
      <c r="GU265" s="410"/>
      <c r="GV265" s="410"/>
      <c r="GW265" s="410"/>
      <c r="GX265" s="410"/>
      <c r="GY265" s="410"/>
      <c r="GZ265" s="410"/>
      <c r="HA265" s="410"/>
      <c r="HB265" s="410"/>
      <c r="HC265" s="410"/>
      <c r="HD265" s="410"/>
      <c r="HE265" s="410"/>
      <c r="HF265" s="410"/>
      <c r="HG265" s="410"/>
      <c r="HH265" s="410"/>
      <c r="HI265" s="410"/>
      <c r="HJ265" s="410"/>
      <c r="HK265" s="410"/>
      <c r="HL265" s="410"/>
      <c r="HM265" s="410"/>
      <c r="HN265" s="410"/>
      <c r="HO265" s="410"/>
      <c r="HP265" s="410"/>
      <c r="HQ265" s="410"/>
      <c r="HR265" s="410"/>
      <c r="HS265" s="410"/>
      <c r="HT265" s="410"/>
      <c r="HU265" s="410"/>
      <c r="HV265" s="410"/>
      <c r="HW265" s="410"/>
      <c r="HX265" s="410"/>
      <c r="HY265" s="410"/>
      <c r="HZ265" s="410"/>
      <c r="IA265" s="410"/>
      <c r="IB265" s="410"/>
      <c r="IC265" s="410"/>
      <c r="ID265" s="410"/>
      <c r="IE265" s="410"/>
      <c r="IF265" s="410"/>
      <c r="IG265" s="410"/>
      <c r="IH265" s="410"/>
      <c r="II265" s="410"/>
      <c r="IJ265" s="410"/>
      <c r="IK265" s="410"/>
      <c r="IL265" s="410"/>
      <c r="IM265" s="410"/>
      <c r="IN265" s="410"/>
      <c r="IO265" s="410"/>
      <c r="IP265" s="410"/>
      <c r="IQ265" s="410"/>
      <c r="IR265" s="410"/>
      <c r="IS265" s="410"/>
      <c r="IT265" s="410"/>
      <c r="IU265" s="410"/>
      <c r="IV265" s="410"/>
    </row>
    <row r="266" spans="1:256" s="2" customFormat="1" ht="12.75" hidden="1" customHeight="1" outlineLevel="2">
      <c r="A266" s="14"/>
      <c r="B266" s="14"/>
      <c r="C266" s="27"/>
      <c r="D266" s="413"/>
      <c r="E266" s="261">
        <v>7</v>
      </c>
      <c r="F266" s="372"/>
      <c r="G266" s="269"/>
      <c r="H266" s="271"/>
      <c r="I266" s="271"/>
      <c r="J266" s="271"/>
      <c r="K266" s="271"/>
      <c r="L266" s="271"/>
      <c r="M266" s="270"/>
      <c r="N266" s="155">
        <f>IF(A15stdlife="n/a","n/a",IF(N$3&gt;(A15stdlife+$E266),(Input!$M$225*(1+rvanilla)^0.5)-SUM($M266:M266),(Input!$M$225*(1+rvanilla)^0.5)/A15stdlife))</f>
        <v>0</v>
      </c>
      <c r="O266" s="155">
        <f>IF(A15stdlife="n/a","n/a",IF(O$3&gt;(A15stdlife+$E266),(Input!$M$225*(1+rvanilla)^0.5)-SUM($M266:N266),(Input!$M$225*(1+rvanilla)^0.5)/A15stdlife))</f>
        <v>0</v>
      </c>
      <c r="P266" s="155">
        <f>IF(A15stdlife="n/a","n/a",IF(P$3&gt;(A15stdlife+$E266),(Input!$M$225*(1+rvanilla)^0.5)-SUM($M266:O266),(Input!$M$225*(1+rvanilla)^0.5)/A15stdlife))</f>
        <v>0</v>
      </c>
      <c r="Q266" s="155">
        <f>IF(A15stdlife="n/a","n/a",IF(Q$3&gt;(A15stdlife+$E266),(Input!$M$225*(1+rvanilla)^0.5)-SUM($M266:P266),(Input!$M$225*(1+rvanilla)^0.5)/A15stdlife))</f>
        <v>0</v>
      </c>
      <c r="R266" s="155">
        <f>IF(A15stdlife="n/a","n/a",IF(R$3&gt;(A15stdlife+$E266),(Input!$M$225*(1+rvanilla)^0.5)-SUM($M266:Q266),(Input!$M$225*(1+rvanilla)^0.5)/A15stdlife))</f>
        <v>0</v>
      </c>
      <c r="S266" s="155">
        <f>IF(A15stdlife="n/a","n/a",IF(S$3&gt;(A15stdlife+$E266),(Input!$M$225*(1+rvanilla)^0.5)-SUM($M266:R266),(Input!$M$225*(1+rvanilla)^0.5)/A15stdlife))</f>
        <v>0</v>
      </c>
      <c r="T266" s="155">
        <f>IF(A15stdlife="n/a","n/a",IF(T$3&gt;(A15stdlife+$E266),(Input!$M$225*(1+rvanilla)^0.5)-SUM($M266:S266),(Input!$M$225*(1+rvanilla)^0.5)/A15stdlife))</f>
        <v>0</v>
      </c>
      <c r="U266" s="155">
        <f>IF(A15stdlife="n/a","n/a",IF(U$3&gt;(A15stdlife+$E266),(Input!$M$225*(1+rvanilla)^0.5)-SUM($M266:T266),(Input!$M$225*(1+rvanilla)^0.5)/A15stdlife))</f>
        <v>0</v>
      </c>
      <c r="V266" s="155">
        <f>IF(A15stdlife="n/a","n/a",IF(V$3&gt;(A15stdlife+$E266),(Input!$M$225*(1+rvanilla)^0.5)-SUM($M266:U266),(Input!$M$225*(1+rvanilla)^0.5)/A15stdlife))</f>
        <v>0</v>
      </c>
      <c r="W266" s="155">
        <f>IF(A15stdlife="n/a","n/a",IF(W$3&gt;(A15stdlife+$E266),(Input!$M$225*(1+rvanilla)^0.5)-SUM($M266:V266),(Input!$M$225*(1+rvanilla)^0.5)/A15stdlife))</f>
        <v>0</v>
      </c>
      <c r="X266" s="155">
        <f>IF(A15stdlife="n/a","n/a",IF(X$3&gt;(A15stdlife+$E266),(Input!$M$225*(1+rvanilla)^0.5)-SUM($M266:W266),(Input!$M$225*(1+rvanilla)^0.5)/A15stdlife))</f>
        <v>0</v>
      </c>
      <c r="Y266" s="155">
        <f>IF(A15stdlife="n/a","n/a",IF(Y$3&gt;(A15stdlife+$E266),(Input!$M$225*(1+rvanilla)^0.5)-SUM($M266:X266),(Input!$M$225*(1+rvanilla)^0.5)/A15stdlife))</f>
        <v>0</v>
      </c>
      <c r="Z266" s="155">
        <f>IF(A15stdlife="n/a","n/a",IF(Z$3&gt;(A15stdlife+$E266),(Input!$M$225*(1+rvanilla)^0.5)-SUM($M266:Y266),(Input!$M$225*(1+rvanilla)^0.5)/A15stdlife))</f>
        <v>0</v>
      </c>
      <c r="AA266" s="155">
        <f>IF(A15stdlife="n/a","n/a",IF(AA$3&gt;(A15stdlife+$E266),(Input!$M$225*(1+rvanilla)^0.5)-SUM($M266:Z266),(Input!$M$225*(1+rvanilla)^0.5)/A15stdlife))</f>
        <v>0</v>
      </c>
      <c r="AB266" s="155">
        <f>IF(A15stdlife="n/a","n/a",IF(AB$3&gt;(A15stdlife+$E266),(Input!$M$225*(1+rvanilla)^0.5)-SUM($M266:AA266),(Input!$M$225*(1+rvanilla)^0.5)/A15stdlife))</f>
        <v>0</v>
      </c>
      <c r="AC266" s="155">
        <f>IF(A15stdlife="n/a","n/a",IF(AC$3&gt;(A15stdlife+$E266),(Input!$M$225*(1+rvanilla)^0.5)-SUM($M266:AB266),(Input!$M$225*(1+rvanilla)^0.5)/A15stdlife))</f>
        <v>0</v>
      </c>
      <c r="AD266" s="155">
        <f>IF(A15stdlife="n/a","n/a",IF(AD$3&gt;(A15stdlife+$E266),(Input!$M$225*(1+rvanilla)^0.5)-SUM($M266:AC266),(Input!$M$225*(1+rvanilla)^0.5)/A15stdlife))</f>
        <v>0</v>
      </c>
      <c r="AE266" s="155">
        <f>IF(A15stdlife="n/a","n/a",IF(AE$3&gt;(A15stdlife+$E266),(Input!$M$225*(1+rvanilla)^0.5)-SUM($M266:AD266),(Input!$M$225*(1+rvanilla)^0.5)/A15stdlife))</f>
        <v>0</v>
      </c>
      <c r="AF266" s="155">
        <f>IF(A15stdlife="n/a","n/a",IF(AF$3&gt;(A15stdlife+$E266),(Input!$M$225*(1+rvanilla)^0.5)-SUM($M266:AE266),(Input!$M$225*(1+rvanilla)^0.5)/A15stdlife))</f>
        <v>0</v>
      </c>
      <c r="AG266" s="155">
        <f>IF(A15stdlife="n/a","n/a",IF(AG$3&gt;(A15stdlife+$E266),(Input!$M$225*(1+rvanilla)^0.5)-SUM($M266:AF266),(Input!$M$225*(1+rvanilla)^0.5)/A15stdlife))</f>
        <v>0</v>
      </c>
      <c r="AH266" s="155">
        <f>IF(A15stdlife="n/a","n/a",IF(AH$3&gt;(A15stdlife+$E266),(Input!$M$225*(1+rvanilla)^0.5)-SUM($M266:AG266),(Input!$M$225*(1+rvanilla)^0.5)/A15stdlife))</f>
        <v>0</v>
      </c>
      <c r="AI266" s="155">
        <f>IF(A15stdlife="n/a","n/a",IF(AI$3&gt;(A15stdlife+$E266),(Input!$M$225*(1+rvanilla)^0.5)-SUM($M266:AH266),(Input!$M$225*(1+rvanilla)^0.5)/A15stdlife))</f>
        <v>0</v>
      </c>
      <c r="AJ266" s="155">
        <f>IF(A15stdlife="n/a","n/a",IF(AJ$3&gt;(A15stdlife+$E266),(Input!$M$225*(1+rvanilla)^0.5)-SUM($M266:AI266),(Input!$M$225*(1+rvanilla)^0.5)/A15stdlife))</f>
        <v>0</v>
      </c>
      <c r="AK266" s="155">
        <f>IF(A15stdlife="n/a","n/a",IF(AK$3&gt;(A15stdlife+$E266),(Input!$M$225*(1+rvanilla)^0.5)-SUM($M266:AJ266),(Input!$M$225*(1+rvanilla)^0.5)/A15stdlife))</f>
        <v>0</v>
      </c>
      <c r="AL266" s="155">
        <f>IF(A15stdlife="n/a","n/a",IF(AL$3&gt;(A15stdlife+$E266),(Input!$M$225*(1+rvanilla)^0.5)-SUM($M266:AK266),(Input!$M$225*(1+rvanilla)^0.5)/A15stdlife))</f>
        <v>0</v>
      </c>
      <c r="AM266" s="155">
        <f>IF(A15stdlife="n/a","n/a",IF(AM$3&gt;(A15stdlife+$E266),(Input!$M$225*(1+rvanilla)^0.5)-SUM($M266:AL266),(Input!$M$225*(1+rvanilla)^0.5)/A15stdlife))</f>
        <v>0</v>
      </c>
      <c r="AN266" s="155">
        <f>IF(A15stdlife="n/a","n/a",IF(AN$3&gt;(A15stdlife+$E266),(Input!$M$225*(1+rvanilla)^0.5)-SUM($M266:AM266),(Input!$M$225*(1+rvanilla)^0.5)/A15stdlife))</f>
        <v>0</v>
      </c>
      <c r="AO266" s="155">
        <f>IF(A15stdlife="n/a","n/a",IF(AO$3&gt;(A15stdlife+$E266),(Input!$M$225*(1+rvanilla)^0.5)-SUM($M266:AN266),(Input!$M$225*(1+rvanilla)^0.5)/A15stdlife))</f>
        <v>0</v>
      </c>
      <c r="AP266" s="155">
        <f>IF(A15stdlife="n/a","n/a",IF(AP$3&gt;(A15stdlife+$E266),(Input!$M$225*(1+rvanilla)^0.5)-SUM($M266:AO266),(Input!$M$225*(1+rvanilla)^0.5)/A15stdlife))</f>
        <v>0</v>
      </c>
      <c r="AQ266" s="155">
        <f>IF(A15stdlife="n/a","n/a",IF(AQ$3&gt;(A15stdlife+$E266),(Input!$M$225*(1+rvanilla)^0.5)-SUM($M266:AP266),(Input!$M$225*(1+rvanilla)^0.5)/A15stdlife))</f>
        <v>0</v>
      </c>
      <c r="AR266" s="155">
        <f>IF(A15stdlife="n/a","n/a",IF(AR$3&gt;(A15stdlife+$E266),(Input!$M$225*(1+rvanilla)^0.5)-SUM($M266:AQ266),(Input!$M$225*(1+rvanilla)^0.5)/A15stdlife))</f>
        <v>0</v>
      </c>
      <c r="AS266" s="155">
        <f>IF(A15stdlife="n/a","n/a",IF(AS$3&gt;(A15stdlife+$E266),(Input!$M$225*(1+rvanilla)^0.5)-SUM($M266:AR266),(Input!$M$225*(1+rvanilla)^0.5)/A15stdlife))</f>
        <v>0</v>
      </c>
      <c r="AT266" s="155">
        <f>IF(A15stdlife="n/a","n/a",IF(AT$3&gt;(A15stdlife+$E266),(Input!$M$225*(1+rvanilla)^0.5)-SUM($M266:AS266),(Input!$M$225*(1+rvanilla)^0.5)/A15stdlife))</f>
        <v>0</v>
      </c>
      <c r="AU266" s="155">
        <f>IF(A15stdlife="n/a","n/a",IF(AU$3&gt;(A15stdlife+$E266),(Input!$M$225*(1+rvanilla)^0.5)-SUM($M266:AT266),(Input!$M$225*(1+rvanilla)^0.5)/A15stdlife))</f>
        <v>0</v>
      </c>
      <c r="AV266" s="155">
        <f>IF(A15stdlife="n/a","n/a",IF(AV$3&gt;(A15stdlife+$E266),(Input!$M$225*(1+rvanilla)^0.5)-SUM($M266:AU266),(Input!$M$225*(1+rvanilla)^0.5)/A15stdlife))</f>
        <v>0</v>
      </c>
      <c r="AW266" s="155">
        <f>IF(A15stdlife="n/a","n/a",IF(AW$3&gt;(A15stdlife+$E266),(Input!$M$225*(1+rvanilla)^0.5)-SUM($M266:AV266),(Input!$M$225*(1+rvanilla)^0.5)/A15stdlife))</f>
        <v>0</v>
      </c>
      <c r="AX266" s="155">
        <f>IF(A15stdlife="n/a","n/a",IF(AX$3&gt;(A15stdlife+$E266),(Input!$M$225*(1+rvanilla)^0.5)-SUM($M266:AW266),(Input!$M$225*(1+rvanilla)^0.5)/A15stdlife))</f>
        <v>0</v>
      </c>
      <c r="AY266" s="155">
        <f>IF(A15stdlife="n/a","n/a",IF(AY$3&gt;(A15stdlife+$E266),(Input!$M$225*(1+rvanilla)^0.5)-SUM($M266:AX266),(Input!$M$225*(1+rvanilla)^0.5)/A15stdlife))</f>
        <v>0</v>
      </c>
      <c r="AZ266" s="155">
        <f>IF(A15stdlife="n/a","n/a",IF(AZ$3&gt;(A15stdlife+$E266),(Input!$M$225*(1+rvanilla)^0.5)-SUM($M266:AY266),(Input!$M$225*(1+rvanilla)^0.5)/A15stdlife))</f>
        <v>0</v>
      </c>
      <c r="BA266" s="155">
        <f>IF(A15stdlife="n/a","n/a",IF(BA$3&gt;(A15stdlife+$E266),(Input!$M$225*(1+rvanilla)^0.5)-SUM($M266:AZ266),(Input!$M$225*(1+rvanilla)^0.5)/A15stdlife))</f>
        <v>0</v>
      </c>
      <c r="BB266" s="155">
        <f>IF(A15stdlife="n/a","n/a",IF(BB$3&gt;(A15stdlife+$E266),(Input!$M$225*(1+rvanilla)^0.5)-SUM($M266:BA266),(Input!$M$225*(1+rvanilla)^0.5)/A15stdlife))</f>
        <v>0</v>
      </c>
      <c r="BC266" s="155">
        <f>IF(A15stdlife="n/a","n/a",IF(BC$3&gt;(A15stdlife+$E266),(Input!$M$225*(1+rvanilla)^0.5)-SUM($M266:BB266),(Input!$M$225*(1+rvanilla)^0.5)/A15stdlife))</f>
        <v>0</v>
      </c>
      <c r="BD266" s="155">
        <f>IF(A15stdlife="n/a","n/a",IF(BD$3&gt;(A15stdlife+$E266),(Input!$M$225*(1+rvanilla)^0.5)-SUM($M266:BC266),(Input!$M$225*(1+rvanilla)^0.5)/A15stdlife))</f>
        <v>0</v>
      </c>
      <c r="BE266" s="155">
        <f>IF(A15stdlife="n/a","n/a",IF(BE$3&gt;(A15stdlife+$E266),(Input!$M$225*(1+rvanilla)^0.5)-SUM($M266:BD266),(Input!$M$225*(1+rvanilla)^0.5)/A15stdlife))</f>
        <v>0</v>
      </c>
      <c r="BF266" s="155">
        <f>IF(A15stdlife="n/a","n/a",IF(BF$3&gt;(A15stdlife+$E266),(Input!$M$225*(1+rvanilla)^0.5)-SUM($M266:BE266),(Input!$M$225*(1+rvanilla)^0.5)/A15stdlife))</f>
        <v>0</v>
      </c>
      <c r="BG266" s="155">
        <f>IF(A15stdlife="n/a","n/a",IF(BG$3&gt;(A15stdlife+$E266),(Input!$M$225*(1+rvanilla)^0.5)-SUM($M266:BF266),(Input!$M$225*(1+rvanilla)^0.5)/A15stdlife))</f>
        <v>0</v>
      </c>
      <c r="BH266" s="155">
        <f>IF(A15stdlife="n/a","n/a",IF(BH$3&gt;(A15stdlife+$E266),(Input!$M$225*(1+rvanilla)^0.5)-SUM($M266:BG266),(Input!$M$225*(1+rvanilla)^0.5)/A15stdlife))</f>
        <v>0</v>
      </c>
      <c r="BI266" s="155">
        <f>IF(A15stdlife="n/a","n/a",IF(BI$3&gt;(A15stdlife+$E266),(Input!$M$225*(1+rvanilla)^0.5)-SUM($M266:BH266),(Input!$M$225*(1+rvanilla)^0.5)/A15stdlife))</f>
        <v>0</v>
      </c>
      <c r="BJ266" s="14"/>
      <c r="BK266" s="14"/>
      <c r="BL266" s="14"/>
      <c r="BM266" s="14"/>
      <c r="BN266" s="14"/>
      <c r="BO266" s="14"/>
      <c r="BP266" s="14"/>
      <c r="BQ266" s="14"/>
      <c r="BR266" s="14"/>
      <c r="BS266" s="14"/>
      <c r="BT266" s="14"/>
      <c r="BU266" s="14"/>
      <c r="BV266" s="14"/>
      <c r="BW266" s="14"/>
      <c r="BX266" s="14"/>
      <c r="BY266" s="14"/>
      <c r="BZ266" s="14"/>
      <c r="CA266" s="410"/>
      <c r="CB266" s="410"/>
      <c r="CC266" s="410"/>
      <c r="CD266" s="410"/>
      <c r="CE266" s="410"/>
      <c r="CF266" s="410"/>
      <c r="CG266" s="410"/>
      <c r="CH266" s="410"/>
      <c r="CI266" s="410"/>
      <c r="CJ266" s="410"/>
      <c r="CK266" s="410"/>
      <c r="CL266" s="410"/>
      <c r="CM266" s="410"/>
      <c r="CN266" s="410"/>
      <c r="CO266" s="410"/>
      <c r="CP266" s="410"/>
      <c r="CQ266" s="410"/>
      <c r="CR266" s="410"/>
      <c r="CS266" s="410"/>
      <c r="CT266" s="410"/>
      <c r="CU266" s="410"/>
      <c r="CV266" s="410"/>
      <c r="CW266" s="410"/>
      <c r="CX266" s="410"/>
      <c r="CY266" s="410"/>
      <c r="CZ266" s="410"/>
      <c r="DA266" s="410"/>
      <c r="DB266" s="410"/>
      <c r="DC266" s="410"/>
      <c r="DD266" s="410"/>
      <c r="DE266" s="410"/>
      <c r="DF266" s="410"/>
      <c r="DG266" s="410"/>
      <c r="DH266" s="410"/>
      <c r="DI266" s="410"/>
      <c r="DJ266" s="410"/>
      <c r="DK266" s="410"/>
      <c r="DL266" s="410"/>
      <c r="DM266" s="410"/>
      <c r="DN266" s="410"/>
      <c r="DO266" s="410"/>
      <c r="DP266" s="410"/>
      <c r="DQ266" s="410"/>
      <c r="DR266" s="410"/>
      <c r="DS266" s="410"/>
      <c r="DT266" s="410"/>
      <c r="DU266" s="410"/>
      <c r="DV266" s="410"/>
      <c r="DW266" s="410"/>
      <c r="DX266" s="410"/>
      <c r="DY266" s="410"/>
      <c r="DZ266" s="410"/>
      <c r="EA266" s="410"/>
      <c r="EB266" s="410"/>
      <c r="EC266" s="410"/>
      <c r="ED266" s="410"/>
      <c r="EE266" s="410"/>
      <c r="EF266" s="410"/>
      <c r="EG266" s="410"/>
      <c r="EH266" s="410"/>
      <c r="EI266" s="410"/>
      <c r="EJ266" s="410"/>
      <c r="EK266" s="410"/>
      <c r="EL266" s="410"/>
      <c r="EM266" s="410"/>
      <c r="EN266" s="410"/>
      <c r="EO266" s="410"/>
      <c r="EP266" s="410"/>
      <c r="EQ266" s="410"/>
      <c r="ER266" s="410"/>
      <c r="ES266" s="410"/>
      <c r="ET266" s="410"/>
      <c r="EU266" s="410"/>
      <c r="EV266" s="410"/>
      <c r="EW266" s="410"/>
      <c r="EX266" s="410"/>
      <c r="EY266" s="410"/>
      <c r="EZ266" s="410"/>
      <c r="FA266" s="410"/>
      <c r="FB266" s="410"/>
      <c r="FC266" s="410"/>
      <c r="FD266" s="410"/>
      <c r="FE266" s="410"/>
      <c r="FF266" s="410"/>
      <c r="FG266" s="410"/>
      <c r="FH266" s="410"/>
      <c r="FI266" s="410"/>
      <c r="FJ266" s="410"/>
      <c r="FK266" s="410"/>
      <c r="FL266" s="410"/>
      <c r="FM266" s="410"/>
      <c r="FN266" s="410"/>
      <c r="FO266" s="410"/>
      <c r="FP266" s="410"/>
      <c r="FQ266" s="410"/>
      <c r="FR266" s="410"/>
      <c r="FS266" s="410"/>
      <c r="FT266" s="410"/>
      <c r="FU266" s="410"/>
      <c r="FV266" s="410"/>
      <c r="FW266" s="410"/>
      <c r="FX266" s="410"/>
      <c r="FY266" s="410"/>
      <c r="FZ266" s="410"/>
      <c r="GA266" s="410"/>
      <c r="GB266" s="410"/>
      <c r="GC266" s="410"/>
      <c r="GD266" s="410"/>
      <c r="GE266" s="410"/>
      <c r="GF266" s="410"/>
      <c r="GG266" s="410"/>
      <c r="GH266" s="410"/>
      <c r="GI266" s="410"/>
      <c r="GJ266" s="410"/>
      <c r="GK266" s="410"/>
      <c r="GL266" s="410"/>
      <c r="GM266" s="410"/>
      <c r="GN266" s="410"/>
      <c r="GO266" s="410"/>
      <c r="GP266" s="410"/>
      <c r="GQ266" s="410"/>
      <c r="GR266" s="410"/>
      <c r="GS266" s="410"/>
      <c r="GT266" s="410"/>
      <c r="GU266" s="410"/>
      <c r="GV266" s="410"/>
      <c r="GW266" s="410"/>
      <c r="GX266" s="410"/>
      <c r="GY266" s="410"/>
      <c r="GZ266" s="410"/>
      <c r="HA266" s="410"/>
      <c r="HB266" s="410"/>
      <c r="HC266" s="410"/>
      <c r="HD266" s="410"/>
      <c r="HE266" s="410"/>
      <c r="HF266" s="410"/>
      <c r="HG266" s="410"/>
      <c r="HH266" s="410"/>
      <c r="HI266" s="410"/>
      <c r="HJ266" s="410"/>
      <c r="HK266" s="410"/>
      <c r="HL266" s="410"/>
      <c r="HM266" s="410"/>
      <c r="HN266" s="410"/>
      <c r="HO266" s="410"/>
      <c r="HP266" s="410"/>
      <c r="HQ266" s="410"/>
      <c r="HR266" s="410"/>
      <c r="HS266" s="410"/>
      <c r="HT266" s="410"/>
      <c r="HU266" s="410"/>
      <c r="HV266" s="410"/>
      <c r="HW266" s="410"/>
      <c r="HX266" s="410"/>
      <c r="HY266" s="410"/>
      <c r="HZ266" s="410"/>
      <c r="IA266" s="410"/>
      <c r="IB266" s="410"/>
      <c r="IC266" s="410"/>
      <c r="ID266" s="410"/>
      <c r="IE266" s="410"/>
      <c r="IF266" s="410"/>
      <c r="IG266" s="410"/>
      <c r="IH266" s="410"/>
      <c r="II266" s="410"/>
      <c r="IJ266" s="410"/>
      <c r="IK266" s="410"/>
      <c r="IL266" s="410"/>
      <c r="IM266" s="410"/>
      <c r="IN266" s="410"/>
      <c r="IO266" s="410"/>
      <c r="IP266" s="410"/>
      <c r="IQ266" s="410"/>
      <c r="IR266" s="410"/>
      <c r="IS266" s="410"/>
      <c r="IT266" s="410"/>
      <c r="IU266" s="410"/>
      <c r="IV266" s="410"/>
    </row>
    <row r="267" spans="1:256" s="2" customFormat="1" ht="12.75" hidden="1" customHeight="1" outlineLevel="2">
      <c r="A267" s="14"/>
      <c r="B267" s="14"/>
      <c r="C267" s="27"/>
      <c r="D267" s="413"/>
      <c r="E267" s="261">
        <v>8</v>
      </c>
      <c r="F267" s="372"/>
      <c r="G267" s="269"/>
      <c r="H267" s="271"/>
      <c r="I267" s="271"/>
      <c r="J267" s="271"/>
      <c r="K267" s="271"/>
      <c r="L267" s="271"/>
      <c r="M267" s="271"/>
      <c r="N267" s="270"/>
      <c r="O267" s="155">
        <f>IF(A15stdlife="n/a","n/a",IF(O$3&gt;(A15stdlife+$E267),(Input!$N$225*(1+rvanilla)^0.5)-SUM($N267:N267),(Input!$N$225*(1+rvanilla)^0.5)/A15stdlife))</f>
        <v>0</v>
      </c>
      <c r="P267" s="155">
        <f>IF(A15stdlife="n/a","n/a",IF(P$3&gt;(A15stdlife+$E267),(Input!$N$225*(1+rvanilla)^0.5)-SUM($N267:O267),(Input!$N$225*(1+rvanilla)^0.5)/A15stdlife))</f>
        <v>0</v>
      </c>
      <c r="Q267" s="155">
        <f>IF(A15stdlife="n/a","n/a",IF(Q$3&gt;(A15stdlife+$E267),(Input!$N$225*(1+rvanilla)^0.5)-SUM($N267:P267),(Input!$N$225*(1+rvanilla)^0.5)/A15stdlife))</f>
        <v>0</v>
      </c>
      <c r="R267" s="155">
        <f>IF(A15stdlife="n/a","n/a",IF(R$3&gt;(A15stdlife+$E267),(Input!$N$225*(1+rvanilla)^0.5)-SUM($N267:Q267),(Input!$N$225*(1+rvanilla)^0.5)/A15stdlife))</f>
        <v>0</v>
      </c>
      <c r="S267" s="155">
        <f>IF(A15stdlife="n/a","n/a",IF(S$3&gt;(A15stdlife+$E267),(Input!$N$225*(1+rvanilla)^0.5)-SUM($N267:R267),(Input!$N$225*(1+rvanilla)^0.5)/A15stdlife))</f>
        <v>0</v>
      </c>
      <c r="T267" s="155">
        <f>IF(A15stdlife="n/a","n/a",IF(T$3&gt;(A15stdlife+$E267),(Input!$N$225*(1+rvanilla)^0.5)-SUM($N267:S267),(Input!$N$225*(1+rvanilla)^0.5)/A15stdlife))</f>
        <v>0</v>
      </c>
      <c r="U267" s="155">
        <f>IF(A15stdlife="n/a","n/a",IF(U$3&gt;(A15stdlife+$E267),(Input!$N$225*(1+rvanilla)^0.5)-SUM($N267:T267),(Input!$N$225*(1+rvanilla)^0.5)/A15stdlife))</f>
        <v>0</v>
      </c>
      <c r="V267" s="155">
        <f>IF(A15stdlife="n/a","n/a",IF(V$3&gt;(A15stdlife+$E267),(Input!$N$225*(1+rvanilla)^0.5)-SUM($N267:U267),(Input!$N$225*(1+rvanilla)^0.5)/A15stdlife))</f>
        <v>0</v>
      </c>
      <c r="W267" s="155">
        <f>IF(A15stdlife="n/a","n/a",IF(W$3&gt;(A15stdlife+$E267),(Input!$N$225*(1+rvanilla)^0.5)-SUM($N267:V267),(Input!$N$225*(1+rvanilla)^0.5)/A15stdlife))</f>
        <v>0</v>
      </c>
      <c r="X267" s="155">
        <f>IF(A15stdlife="n/a","n/a",IF(X$3&gt;(A15stdlife+$E267),(Input!$N$225*(1+rvanilla)^0.5)-SUM($N267:W267),(Input!$N$225*(1+rvanilla)^0.5)/A15stdlife))</f>
        <v>0</v>
      </c>
      <c r="Y267" s="155">
        <f>IF(A15stdlife="n/a","n/a",IF(Y$3&gt;(A15stdlife+$E267),(Input!$N$225*(1+rvanilla)^0.5)-SUM($N267:X267),(Input!$N$225*(1+rvanilla)^0.5)/A15stdlife))</f>
        <v>0</v>
      </c>
      <c r="Z267" s="155">
        <f>IF(A15stdlife="n/a","n/a",IF(Z$3&gt;(A15stdlife+$E267),(Input!$N$225*(1+rvanilla)^0.5)-SUM($N267:Y267),(Input!$N$225*(1+rvanilla)^0.5)/A15stdlife))</f>
        <v>0</v>
      </c>
      <c r="AA267" s="155">
        <f>IF(A15stdlife="n/a","n/a",IF(AA$3&gt;(A15stdlife+$E267),(Input!$N$225*(1+rvanilla)^0.5)-SUM($N267:Z267),(Input!$N$225*(1+rvanilla)^0.5)/A15stdlife))</f>
        <v>0</v>
      </c>
      <c r="AB267" s="155">
        <f>IF(A15stdlife="n/a","n/a",IF(AB$3&gt;(A15stdlife+$E267),(Input!$N$225*(1+rvanilla)^0.5)-SUM($N267:AA267),(Input!$N$225*(1+rvanilla)^0.5)/A15stdlife))</f>
        <v>0</v>
      </c>
      <c r="AC267" s="155">
        <f>IF(A15stdlife="n/a","n/a",IF(AC$3&gt;(A15stdlife+$E267),(Input!$N$225*(1+rvanilla)^0.5)-SUM($N267:AB267),(Input!$N$225*(1+rvanilla)^0.5)/A15stdlife))</f>
        <v>0</v>
      </c>
      <c r="AD267" s="155">
        <f>IF(A15stdlife="n/a","n/a",IF(AD$3&gt;(A15stdlife+$E267),(Input!$N$225*(1+rvanilla)^0.5)-SUM($N267:AC267),(Input!$N$225*(1+rvanilla)^0.5)/A15stdlife))</f>
        <v>0</v>
      </c>
      <c r="AE267" s="155">
        <f>IF(A15stdlife="n/a","n/a",IF(AE$3&gt;(A15stdlife+$E267),(Input!$N$225*(1+rvanilla)^0.5)-SUM($N267:AD267),(Input!$N$225*(1+rvanilla)^0.5)/A15stdlife))</f>
        <v>0</v>
      </c>
      <c r="AF267" s="155">
        <f>IF(A15stdlife="n/a","n/a",IF(AF$3&gt;(A15stdlife+$E267),(Input!$N$225*(1+rvanilla)^0.5)-SUM($N267:AE267),(Input!$N$225*(1+rvanilla)^0.5)/A15stdlife))</f>
        <v>0</v>
      </c>
      <c r="AG267" s="155">
        <f>IF(A15stdlife="n/a","n/a",IF(AG$3&gt;(A15stdlife+$E267),(Input!$N$225*(1+rvanilla)^0.5)-SUM($N267:AF267),(Input!$N$225*(1+rvanilla)^0.5)/A15stdlife))</f>
        <v>0</v>
      </c>
      <c r="AH267" s="155">
        <f>IF(A15stdlife="n/a","n/a",IF(AH$3&gt;(A15stdlife+$E267),(Input!$N$225*(1+rvanilla)^0.5)-SUM($N267:AG267),(Input!$N$225*(1+rvanilla)^0.5)/A15stdlife))</f>
        <v>0</v>
      </c>
      <c r="AI267" s="155">
        <f>IF(A15stdlife="n/a","n/a",IF(AI$3&gt;(A15stdlife+$E267),(Input!$N$225*(1+rvanilla)^0.5)-SUM($N267:AH267),(Input!$N$225*(1+rvanilla)^0.5)/A15stdlife))</f>
        <v>0</v>
      </c>
      <c r="AJ267" s="155">
        <f>IF(A15stdlife="n/a","n/a",IF(AJ$3&gt;(A15stdlife+$E267),(Input!$N$225*(1+rvanilla)^0.5)-SUM($N267:AI267),(Input!$N$225*(1+rvanilla)^0.5)/A15stdlife))</f>
        <v>0</v>
      </c>
      <c r="AK267" s="155">
        <f>IF(A15stdlife="n/a","n/a",IF(AK$3&gt;(A15stdlife+$E267),(Input!$N$225*(1+rvanilla)^0.5)-SUM($N267:AJ267),(Input!$N$225*(1+rvanilla)^0.5)/A15stdlife))</f>
        <v>0</v>
      </c>
      <c r="AL267" s="155">
        <f>IF(A15stdlife="n/a","n/a",IF(AL$3&gt;(A15stdlife+$E267),(Input!$N$225*(1+rvanilla)^0.5)-SUM($N267:AK267),(Input!$N$225*(1+rvanilla)^0.5)/A15stdlife))</f>
        <v>0</v>
      </c>
      <c r="AM267" s="155">
        <f>IF(A15stdlife="n/a","n/a",IF(AM$3&gt;(A15stdlife+$E267),(Input!$N$225*(1+rvanilla)^0.5)-SUM($N267:AL267),(Input!$N$225*(1+rvanilla)^0.5)/A15stdlife))</f>
        <v>0</v>
      </c>
      <c r="AN267" s="155">
        <f>IF(A15stdlife="n/a","n/a",IF(AN$3&gt;(A15stdlife+$E267),(Input!$N$225*(1+rvanilla)^0.5)-SUM($N267:AM267),(Input!$N$225*(1+rvanilla)^0.5)/A15stdlife))</f>
        <v>0</v>
      </c>
      <c r="AO267" s="155">
        <f>IF(A15stdlife="n/a","n/a",IF(AO$3&gt;(A15stdlife+$E267),(Input!$N$225*(1+rvanilla)^0.5)-SUM($N267:AN267),(Input!$N$225*(1+rvanilla)^0.5)/A15stdlife))</f>
        <v>0</v>
      </c>
      <c r="AP267" s="155">
        <f>IF(A15stdlife="n/a","n/a",IF(AP$3&gt;(A15stdlife+$E267),(Input!$N$225*(1+rvanilla)^0.5)-SUM($N267:AO267),(Input!$N$225*(1+rvanilla)^0.5)/A15stdlife))</f>
        <v>0</v>
      </c>
      <c r="AQ267" s="155">
        <f>IF(A15stdlife="n/a","n/a",IF(AQ$3&gt;(A15stdlife+$E267),(Input!$N$225*(1+rvanilla)^0.5)-SUM($N267:AP267),(Input!$N$225*(1+rvanilla)^0.5)/A15stdlife))</f>
        <v>0</v>
      </c>
      <c r="AR267" s="155">
        <f>IF(A15stdlife="n/a","n/a",IF(AR$3&gt;(A15stdlife+$E267),(Input!$N$225*(1+rvanilla)^0.5)-SUM($N267:AQ267),(Input!$N$225*(1+rvanilla)^0.5)/A15stdlife))</f>
        <v>0</v>
      </c>
      <c r="AS267" s="155">
        <f>IF(A15stdlife="n/a","n/a",IF(AS$3&gt;(A15stdlife+$E267),(Input!$N$225*(1+rvanilla)^0.5)-SUM($N267:AR267),(Input!$N$225*(1+rvanilla)^0.5)/A15stdlife))</f>
        <v>0</v>
      </c>
      <c r="AT267" s="155">
        <f>IF(A15stdlife="n/a","n/a",IF(AT$3&gt;(A15stdlife+$E267),(Input!$N$225*(1+rvanilla)^0.5)-SUM($N267:AS267),(Input!$N$225*(1+rvanilla)^0.5)/A15stdlife))</f>
        <v>0</v>
      </c>
      <c r="AU267" s="155">
        <f>IF(A15stdlife="n/a","n/a",IF(AU$3&gt;(A15stdlife+$E267),(Input!$N$225*(1+rvanilla)^0.5)-SUM($N267:AT267),(Input!$N$225*(1+rvanilla)^0.5)/A15stdlife))</f>
        <v>0</v>
      </c>
      <c r="AV267" s="155">
        <f>IF(A15stdlife="n/a","n/a",IF(AV$3&gt;(A15stdlife+$E267),(Input!$N$225*(1+rvanilla)^0.5)-SUM($N267:AU267),(Input!$N$225*(1+rvanilla)^0.5)/A15stdlife))</f>
        <v>0</v>
      </c>
      <c r="AW267" s="155">
        <f>IF(A15stdlife="n/a","n/a",IF(AW$3&gt;(A15stdlife+$E267),(Input!$N$225*(1+rvanilla)^0.5)-SUM($N267:AV267),(Input!$N$225*(1+rvanilla)^0.5)/A15stdlife))</f>
        <v>0</v>
      </c>
      <c r="AX267" s="155">
        <f>IF(A15stdlife="n/a","n/a",IF(AX$3&gt;(A15stdlife+$E267),(Input!$N$225*(1+rvanilla)^0.5)-SUM($N267:AW267),(Input!$N$225*(1+rvanilla)^0.5)/A15stdlife))</f>
        <v>0</v>
      </c>
      <c r="AY267" s="155">
        <f>IF(A15stdlife="n/a","n/a",IF(AY$3&gt;(A15stdlife+$E267),(Input!$N$225*(1+rvanilla)^0.5)-SUM($N267:AX267),(Input!$N$225*(1+rvanilla)^0.5)/A15stdlife))</f>
        <v>0</v>
      </c>
      <c r="AZ267" s="155">
        <f>IF(A15stdlife="n/a","n/a",IF(AZ$3&gt;(A15stdlife+$E267),(Input!$N$225*(1+rvanilla)^0.5)-SUM($N267:AY267),(Input!$N$225*(1+rvanilla)^0.5)/A15stdlife))</f>
        <v>0</v>
      </c>
      <c r="BA267" s="155">
        <f>IF(A15stdlife="n/a","n/a",IF(BA$3&gt;(A15stdlife+$E267),(Input!$N$225*(1+rvanilla)^0.5)-SUM($N267:AZ267),(Input!$N$225*(1+rvanilla)^0.5)/A15stdlife))</f>
        <v>0</v>
      </c>
      <c r="BB267" s="155">
        <f>IF(A15stdlife="n/a","n/a",IF(BB$3&gt;(A15stdlife+$E267),(Input!$N$225*(1+rvanilla)^0.5)-SUM($N267:BA267),(Input!$N$225*(1+rvanilla)^0.5)/A15stdlife))</f>
        <v>0</v>
      </c>
      <c r="BC267" s="155">
        <f>IF(A15stdlife="n/a","n/a",IF(BC$3&gt;(A15stdlife+$E267),(Input!$N$225*(1+rvanilla)^0.5)-SUM($N267:BB267),(Input!$N$225*(1+rvanilla)^0.5)/A15stdlife))</f>
        <v>0</v>
      </c>
      <c r="BD267" s="155">
        <f>IF(A15stdlife="n/a","n/a",IF(BD$3&gt;(A15stdlife+$E267),(Input!$N$225*(1+rvanilla)^0.5)-SUM($N267:BC267),(Input!$N$225*(1+rvanilla)^0.5)/A15stdlife))</f>
        <v>0</v>
      </c>
      <c r="BE267" s="155">
        <f>IF(A15stdlife="n/a","n/a",IF(BE$3&gt;(A15stdlife+$E267),(Input!$N$225*(1+rvanilla)^0.5)-SUM($N267:BD267),(Input!$N$225*(1+rvanilla)^0.5)/A15stdlife))</f>
        <v>0</v>
      </c>
      <c r="BF267" s="155">
        <f>IF(A15stdlife="n/a","n/a",IF(BF$3&gt;(A15stdlife+$E267),(Input!$N$225*(1+rvanilla)^0.5)-SUM($N267:BE267),(Input!$N$225*(1+rvanilla)^0.5)/A15stdlife))</f>
        <v>0</v>
      </c>
      <c r="BG267" s="155">
        <f>IF(A15stdlife="n/a","n/a",IF(BG$3&gt;(A15stdlife+$E267),(Input!$N$225*(1+rvanilla)^0.5)-SUM($N267:BF267),(Input!$N$225*(1+rvanilla)^0.5)/A15stdlife))</f>
        <v>0</v>
      </c>
      <c r="BH267" s="155">
        <f>IF(A15stdlife="n/a","n/a",IF(BH$3&gt;(A15stdlife+$E267),(Input!$N$225*(1+rvanilla)^0.5)-SUM($N267:BG267),(Input!$N$225*(1+rvanilla)^0.5)/A15stdlife))</f>
        <v>0</v>
      </c>
      <c r="BI267" s="155">
        <f>IF(A15stdlife="n/a","n/a",IF(BI$3&gt;(A15stdlife+$E267),(Input!$N$225*(1+rvanilla)^0.5)-SUM($N267:BH267),(Input!$N$225*(1+rvanilla)^0.5)/A15stdlife))</f>
        <v>0</v>
      </c>
      <c r="BJ267" s="14"/>
      <c r="BK267" s="14"/>
      <c r="BL267" s="14"/>
      <c r="BM267" s="14"/>
      <c r="BN267" s="14"/>
      <c r="BO267" s="14"/>
      <c r="BP267" s="14"/>
      <c r="BQ267" s="14"/>
      <c r="BR267" s="14"/>
      <c r="BS267" s="14"/>
      <c r="BT267" s="14"/>
      <c r="BU267" s="14"/>
      <c r="BV267" s="14"/>
      <c r="BW267" s="14"/>
      <c r="BX267" s="14"/>
      <c r="BY267" s="14"/>
      <c r="BZ267" s="14"/>
      <c r="CA267" s="410"/>
      <c r="CB267" s="410"/>
      <c r="CC267" s="410"/>
      <c r="CD267" s="410"/>
      <c r="CE267" s="410"/>
      <c r="CF267" s="410"/>
      <c r="CG267" s="410"/>
      <c r="CH267" s="410"/>
      <c r="CI267" s="410"/>
      <c r="CJ267" s="410"/>
      <c r="CK267" s="410"/>
      <c r="CL267" s="410"/>
      <c r="CM267" s="410"/>
      <c r="CN267" s="410"/>
      <c r="CO267" s="410"/>
      <c r="CP267" s="410"/>
      <c r="CQ267" s="410"/>
      <c r="CR267" s="410"/>
      <c r="CS267" s="410"/>
      <c r="CT267" s="410"/>
      <c r="CU267" s="410"/>
      <c r="CV267" s="410"/>
      <c r="CW267" s="410"/>
      <c r="CX267" s="410"/>
      <c r="CY267" s="410"/>
      <c r="CZ267" s="410"/>
      <c r="DA267" s="410"/>
      <c r="DB267" s="410"/>
      <c r="DC267" s="410"/>
      <c r="DD267" s="410"/>
      <c r="DE267" s="410"/>
      <c r="DF267" s="410"/>
      <c r="DG267" s="410"/>
      <c r="DH267" s="410"/>
      <c r="DI267" s="410"/>
      <c r="DJ267" s="410"/>
      <c r="DK267" s="410"/>
      <c r="DL267" s="410"/>
      <c r="DM267" s="410"/>
      <c r="DN267" s="410"/>
      <c r="DO267" s="410"/>
      <c r="DP267" s="410"/>
      <c r="DQ267" s="410"/>
      <c r="DR267" s="410"/>
      <c r="DS267" s="410"/>
      <c r="DT267" s="410"/>
      <c r="DU267" s="410"/>
      <c r="DV267" s="410"/>
      <c r="DW267" s="410"/>
      <c r="DX267" s="410"/>
      <c r="DY267" s="410"/>
      <c r="DZ267" s="410"/>
      <c r="EA267" s="410"/>
      <c r="EB267" s="410"/>
      <c r="EC267" s="410"/>
      <c r="ED267" s="410"/>
      <c r="EE267" s="410"/>
      <c r="EF267" s="410"/>
      <c r="EG267" s="410"/>
      <c r="EH267" s="410"/>
      <c r="EI267" s="410"/>
      <c r="EJ267" s="410"/>
      <c r="EK267" s="410"/>
      <c r="EL267" s="410"/>
      <c r="EM267" s="410"/>
      <c r="EN267" s="410"/>
      <c r="EO267" s="410"/>
      <c r="EP267" s="410"/>
      <c r="EQ267" s="410"/>
      <c r="ER267" s="410"/>
      <c r="ES267" s="410"/>
      <c r="ET267" s="410"/>
      <c r="EU267" s="410"/>
      <c r="EV267" s="410"/>
      <c r="EW267" s="410"/>
      <c r="EX267" s="410"/>
      <c r="EY267" s="410"/>
      <c r="EZ267" s="410"/>
      <c r="FA267" s="410"/>
      <c r="FB267" s="410"/>
      <c r="FC267" s="410"/>
      <c r="FD267" s="410"/>
      <c r="FE267" s="410"/>
      <c r="FF267" s="410"/>
      <c r="FG267" s="410"/>
      <c r="FH267" s="410"/>
      <c r="FI267" s="410"/>
      <c r="FJ267" s="410"/>
      <c r="FK267" s="410"/>
      <c r="FL267" s="410"/>
      <c r="FM267" s="410"/>
      <c r="FN267" s="410"/>
      <c r="FO267" s="410"/>
      <c r="FP267" s="410"/>
      <c r="FQ267" s="410"/>
      <c r="FR267" s="410"/>
      <c r="FS267" s="410"/>
      <c r="FT267" s="410"/>
      <c r="FU267" s="410"/>
      <c r="FV267" s="410"/>
      <c r="FW267" s="410"/>
      <c r="FX267" s="410"/>
      <c r="FY267" s="410"/>
      <c r="FZ267" s="410"/>
      <c r="GA267" s="410"/>
      <c r="GB267" s="410"/>
      <c r="GC267" s="410"/>
      <c r="GD267" s="410"/>
      <c r="GE267" s="410"/>
      <c r="GF267" s="410"/>
      <c r="GG267" s="410"/>
      <c r="GH267" s="410"/>
      <c r="GI267" s="410"/>
      <c r="GJ267" s="410"/>
      <c r="GK267" s="410"/>
      <c r="GL267" s="410"/>
      <c r="GM267" s="410"/>
      <c r="GN267" s="410"/>
      <c r="GO267" s="410"/>
      <c r="GP267" s="410"/>
      <c r="GQ267" s="410"/>
      <c r="GR267" s="410"/>
      <c r="GS267" s="410"/>
      <c r="GT267" s="410"/>
      <c r="GU267" s="410"/>
      <c r="GV267" s="410"/>
      <c r="GW267" s="410"/>
      <c r="GX267" s="410"/>
      <c r="GY267" s="410"/>
      <c r="GZ267" s="410"/>
      <c r="HA267" s="410"/>
      <c r="HB267" s="410"/>
      <c r="HC267" s="410"/>
      <c r="HD267" s="410"/>
      <c r="HE267" s="410"/>
      <c r="HF267" s="410"/>
      <c r="HG267" s="410"/>
      <c r="HH267" s="410"/>
      <c r="HI267" s="410"/>
      <c r="HJ267" s="410"/>
      <c r="HK267" s="410"/>
      <c r="HL267" s="410"/>
      <c r="HM267" s="410"/>
      <c r="HN267" s="410"/>
      <c r="HO267" s="410"/>
      <c r="HP267" s="410"/>
      <c r="HQ267" s="410"/>
      <c r="HR267" s="410"/>
      <c r="HS267" s="410"/>
      <c r="HT267" s="410"/>
      <c r="HU267" s="410"/>
      <c r="HV267" s="410"/>
      <c r="HW267" s="410"/>
      <c r="HX267" s="410"/>
      <c r="HY267" s="410"/>
      <c r="HZ267" s="410"/>
      <c r="IA267" s="410"/>
      <c r="IB267" s="410"/>
      <c r="IC267" s="410"/>
      <c r="ID267" s="410"/>
      <c r="IE267" s="410"/>
      <c r="IF267" s="410"/>
      <c r="IG267" s="410"/>
      <c r="IH267" s="410"/>
      <c r="II267" s="410"/>
      <c r="IJ267" s="410"/>
      <c r="IK267" s="410"/>
      <c r="IL267" s="410"/>
      <c r="IM267" s="410"/>
      <c r="IN267" s="410"/>
      <c r="IO267" s="410"/>
      <c r="IP267" s="410"/>
      <c r="IQ267" s="410"/>
      <c r="IR267" s="410"/>
      <c r="IS267" s="410"/>
      <c r="IT267" s="410"/>
      <c r="IU267" s="410"/>
      <c r="IV267" s="410"/>
    </row>
    <row r="268" spans="1:256" s="2" customFormat="1" ht="12.75" hidden="1" customHeight="1" outlineLevel="2">
      <c r="A268" s="14"/>
      <c r="B268" s="14"/>
      <c r="C268" s="27"/>
      <c r="D268" s="413"/>
      <c r="E268" s="261">
        <v>9</v>
      </c>
      <c r="F268" s="372"/>
      <c r="G268" s="269"/>
      <c r="H268" s="271"/>
      <c r="I268" s="271"/>
      <c r="J268" s="271"/>
      <c r="K268" s="271"/>
      <c r="L268" s="271"/>
      <c r="M268" s="271"/>
      <c r="N268" s="271"/>
      <c r="O268" s="270"/>
      <c r="P268" s="155">
        <f>IF(A15stdlife="n/a","n/a",IF(P$3&gt;(A15stdlife+$E268),(Input!$O$225*(1+rvanilla)^0.5)-SUM($O268:O268),(Input!$O$225*(1+rvanilla)^0.5)/A15stdlife))</f>
        <v>0</v>
      </c>
      <c r="Q268" s="155">
        <f>IF(A15stdlife="n/a","n/a",IF(Q$3&gt;(A15stdlife+$E268),(Input!$O$225*(1+rvanilla)^0.5)-SUM($O268:P268),(Input!$O$225*(1+rvanilla)^0.5)/A15stdlife))</f>
        <v>0</v>
      </c>
      <c r="R268" s="155">
        <f>IF(A15stdlife="n/a","n/a",IF(R$3&gt;(A15stdlife+$E268),(Input!$O$225*(1+rvanilla)^0.5)-SUM($O268:Q268),(Input!$O$225*(1+rvanilla)^0.5)/A15stdlife))</f>
        <v>0</v>
      </c>
      <c r="S268" s="155">
        <f>IF(A15stdlife="n/a","n/a",IF(S$3&gt;(A15stdlife+$E268),(Input!$O$225*(1+rvanilla)^0.5)-SUM($O268:R268),(Input!$O$225*(1+rvanilla)^0.5)/A15stdlife))</f>
        <v>0</v>
      </c>
      <c r="T268" s="155">
        <f>IF(A15stdlife="n/a","n/a",IF(T$3&gt;(A15stdlife+$E268),(Input!$O$225*(1+rvanilla)^0.5)-SUM($O268:S268),(Input!$O$225*(1+rvanilla)^0.5)/A15stdlife))</f>
        <v>0</v>
      </c>
      <c r="U268" s="155">
        <f>IF(A15stdlife="n/a","n/a",IF(U$3&gt;(A15stdlife+$E268),(Input!$O$225*(1+rvanilla)^0.5)-SUM($O268:T268),(Input!$O$225*(1+rvanilla)^0.5)/A15stdlife))</f>
        <v>0</v>
      </c>
      <c r="V268" s="155">
        <f>IF(A15stdlife="n/a","n/a",IF(V$3&gt;(A15stdlife+$E268),(Input!$O$225*(1+rvanilla)^0.5)-SUM($O268:U268),(Input!$O$225*(1+rvanilla)^0.5)/A15stdlife))</f>
        <v>0</v>
      </c>
      <c r="W268" s="155">
        <f>IF(A15stdlife="n/a","n/a",IF(W$3&gt;(A15stdlife+$E268),(Input!$O$225*(1+rvanilla)^0.5)-SUM($O268:V268),(Input!$O$225*(1+rvanilla)^0.5)/A15stdlife))</f>
        <v>0</v>
      </c>
      <c r="X268" s="155">
        <f>IF(A15stdlife="n/a","n/a",IF(X$3&gt;(A15stdlife+$E268),(Input!$O$225*(1+rvanilla)^0.5)-SUM($O268:W268),(Input!$O$225*(1+rvanilla)^0.5)/A15stdlife))</f>
        <v>0</v>
      </c>
      <c r="Y268" s="155">
        <f>IF(A15stdlife="n/a","n/a",IF(Y$3&gt;(A15stdlife+$E268),(Input!$O$225*(1+rvanilla)^0.5)-SUM($O268:X268),(Input!$O$225*(1+rvanilla)^0.5)/A15stdlife))</f>
        <v>0</v>
      </c>
      <c r="Z268" s="155">
        <f>IF(A15stdlife="n/a","n/a",IF(Z$3&gt;(A15stdlife+$E268),(Input!$O$225*(1+rvanilla)^0.5)-SUM($O268:Y268),(Input!$O$225*(1+rvanilla)^0.5)/A15stdlife))</f>
        <v>0</v>
      </c>
      <c r="AA268" s="155">
        <f>IF(A15stdlife="n/a","n/a",IF(AA$3&gt;(A15stdlife+$E268),(Input!$O$225*(1+rvanilla)^0.5)-SUM($O268:Z268),(Input!$O$225*(1+rvanilla)^0.5)/A15stdlife))</f>
        <v>0</v>
      </c>
      <c r="AB268" s="155">
        <f>IF(A15stdlife="n/a","n/a",IF(AB$3&gt;(A15stdlife+$E268),(Input!$O$225*(1+rvanilla)^0.5)-SUM($O268:AA268),(Input!$O$225*(1+rvanilla)^0.5)/A15stdlife))</f>
        <v>0</v>
      </c>
      <c r="AC268" s="155">
        <f>IF(A15stdlife="n/a","n/a",IF(AC$3&gt;(A15stdlife+$E268),(Input!$O$225*(1+rvanilla)^0.5)-SUM($O268:AB268),(Input!$O$225*(1+rvanilla)^0.5)/A15stdlife))</f>
        <v>0</v>
      </c>
      <c r="AD268" s="155">
        <f>IF(A15stdlife="n/a","n/a",IF(AD$3&gt;(A15stdlife+$E268),(Input!$O$225*(1+rvanilla)^0.5)-SUM($O268:AC268),(Input!$O$225*(1+rvanilla)^0.5)/A15stdlife))</f>
        <v>0</v>
      </c>
      <c r="AE268" s="155">
        <f>IF(A15stdlife="n/a","n/a",IF(AE$3&gt;(A15stdlife+$E268),(Input!$O$225*(1+rvanilla)^0.5)-SUM($O268:AD268),(Input!$O$225*(1+rvanilla)^0.5)/A15stdlife))</f>
        <v>0</v>
      </c>
      <c r="AF268" s="155">
        <f>IF(A15stdlife="n/a","n/a",IF(AF$3&gt;(A15stdlife+$E268),(Input!$O$225*(1+rvanilla)^0.5)-SUM($O268:AE268),(Input!$O$225*(1+rvanilla)^0.5)/A15stdlife))</f>
        <v>0</v>
      </c>
      <c r="AG268" s="155">
        <f>IF(A15stdlife="n/a","n/a",IF(AG$3&gt;(A15stdlife+$E268),(Input!$O$225*(1+rvanilla)^0.5)-SUM($O268:AF268),(Input!$O$225*(1+rvanilla)^0.5)/A15stdlife))</f>
        <v>0</v>
      </c>
      <c r="AH268" s="155">
        <f>IF(A15stdlife="n/a","n/a",IF(AH$3&gt;(A15stdlife+$E268),(Input!$O$225*(1+rvanilla)^0.5)-SUM($O268:AG268),(Input!$O$225*(1+rvanilla)^0.5)/A15stdlife))</f>
        <v>0</v>
      </c>
      <c r="AI268" s="155">
        <f>IF(A15stdlife="n/a","n/a",IF(AI$3&gt;(A15stdlife+$E268),(Input!$O$225*(1+rvanilla)^0.5)-SUM($O268:AH268),(Input!$O$225*(1+rvanilla)^0.5)/A15stdlife))</f>
        <v>0</v>
      </c>
      <c r="AJ268" s="155">
        <f>IF(A15stdlife="n/a","n/a",IF(AJ$3&gt;(A15stdlife+$E268),(Input!$O$225*(1+rvanilla)^0.5)-SUM($O268:AI268),(Input!$O$225*(1+rvanilla)^0.5)/A15stdlife))</f>
        <v>0</v>
      </c>
      <c r="AK268" s="155">
        <f>IF(A15stdlife="n/a","n/a",IF(AK$3&gt;(A15stdlife+$E268),(Input!$O$225*(1+rvanilla)^0.5)-SUM($O268:AJ268),(Input!$O$225*(1+rvanilla)^0.5)/A15stdlife))</f>
        <v>0</v>
      </c>
      <c r="AL268" s="155">
        <f>IF(A15stdlife="n/a","n/a",IF(AL$3&gt;(A15stdlife+$E268),(Input!$O$225*(1+rvanilla)^0.5)-SUM($O268:AK268),(Input!$O$225*(1+rvanilla)^0.5)/A15stdlife))</f>
        <v>0</v>
      </c>
      <c r="AM268" s="155">
        <f>IF(A15stdlife="n/a","n/a",IF(AM$3&gt;(A15stdlife+$E268),(Input!$O$225*(1+rvanilla)^0.5)-SUM($O268:AL268),(Input!$O$225*(1+rvanilla)^0.5)/A15stdlife))</f>
        <v>0</v>
      </c>
      <c r="AN268" s="155">
        <f>IF(A15stdlife="n/a","n/a",IF(AN$3&gt;(A15stdlife+$E268),(Input!$O$225*(1+rvanilla)^0.5)-SUM($O268:AM268),(Input!$O$225*(1+rvanilla)^0.5)/A15stdlife))</f>
        <v>0</v>
      </c>
      <c r="AO268" s="155">
        <f>IF(A15stdlife="n/a","n/a",IF(AO$3&gt;(A15stdlife+$E268),(Input!$O$225*(1+rvanilla)^0.5)-SUM($O268:AN268),(Input!$O$225*(1+rvanilla)^0.5)/A15stdlife))</f>
        <v>0</v>
      </c>
      <c r="AP268" s="155">
        <f>IF(A15stdlife="n/a","n/a",IF(AP$3&gt;(A15stdlife+$E268),(Input!$O$225*(1+rvanilla)^0.5)-SUM($O268:AO268),(Input!$O$225*(1+rvanilla)^0.5)/A15stdlife))</f>
        <v>0</v>
      </c>
      <c r="AQ268" s="155">
        <f>IF(A15stdlife="n/a","n/a",IF(AQ$3&gt;(A15stdlife+$E268),(Input!$O$225*(1+rvanilla)^0.5)-SUM($O268:AP268),(Input!$O$225*(1+rvanilla)^0.5)/A15stdlife))</f>
        <v>0</v>
      </c>
      <c r="AR268" s="155">
        <f>IF(A15stdlife="n/a","n/a",IF(AR$3&gt;(A15stdlife+$E268),(Input!$O$225*(1+rvanilla)^0.5)-SUM($O268:AQ268),(Input!$O$225*(1+rvanilla)^0.5)/A15stdlife))</f>
        <v>0</v>
      </c>
      <c r="AS268" s="155">
        <f>IF(A15stdlife="n/a","n/a",IF(AS$3&gt;(A15stdlife+$E268),(Input!$O$225*(1+rvanilla)^0.5)-SUM($O268:AR268),(Input!$O$225*(1+rvanilla)^0.5)/A15stdlife))</f>
        <v>0</v>
      </c>
      <c r="AT268" s="155">
        <f>IF(A15stdlife="n/a","n/a",IF(AT$3&gt;(A15stdlife+$E268),(Input!$O$225*(1+rvanilla)^0.5)-SUM($O268:AS268),(Input!$O$225*(1+rvanilla)^0.5)/A15stdlife))</f>
        <v>0</v>
      </c>
      <c r="AU268" s="155">
        <f>IF(A15stdlife="n/a","n/a",IF(AU$3&gt;(A15stdlife+$E268),(Input!$O$225*(1+rvanilla)^0.5)-SUM($O268:AT268),(Input!$O$225*(1+rvanilla)^0.5)/A15stdlife))</f>
        <v>0</v>
      </c>
      <c r="AV268" s="155">
        <f>IF(A15stdlife="n/a","n/a",IF(AV$3&gt;(A15stdlife+$E268),(Input!$O$225*(1+rvanilla)^0.5)-SUM($O268:AU268),(Input!$O$225*(1+rvanilla)^0.5)/A15stdlife))</f>
        <v>0</v>
      </c>
      <c r="AW268" s="155">
        <f>IF(A15stdlife="n/a","n/a",IF(AW$3&gt;(A15stdlife+$E268),(Input!$O$225*(1+rvanilla)^0.5)-SUM($O268:AV268),(Input!$O$225*(1+rvanilla)^0.5)/A15stdlife))</f>
        <v>0</v>
      </c>
      <c r="AX268" s="155">
        <f>IF(A15stdlife="n/a","n/a",IF(AX$3&gt;(A15stdlife+$E268),(Input!$O$225*(1+rvanilla)^0.5)-SUM($O268:AW268),(Input!$O$225*(1+rvanilla)^0.5)/A15stdlife))</f>
        <v>0</v>
      </c>
      <c r="AY268" s="155">
        <f>IF(A15stdlife="n/a","n/a",IF(AY$3&gt;(A15stdlife+$E268),(Input!$O$225*(1+rvanilla)^0.5)-SUM($O268:AX268),(Input!$O$225*(1+rvanilla)^0.5)/A15stdlife))</f>
        <v>0</v>
      </c>
      <c r="AZ268" s="155">
        <f>IF(A15stdlife="n/a","n/a",IF(AZ$3&gt;(A15stdlife+$E268),(Input!$O$225*(1+rvanilla)^0.5)-SUM($O268:AY268),(Input!$O$225*(1+rvanilla)^0.5)/A15stdlife))</f>
        <v>0</v>
      </c>
      <c r="BA268" s="155">
        <f>IF(A15stdlife="n/a","n/a",IF(BA$3&gt;(A15stdlife+$E268),(Input!$O$225*(1+rvanilla)^0.5)-SUM($O268:AZ268),(Input!$O$225*(1+rvanilla)^0.5)/A15stdlife))</f>
        <v>0</v>
      </c>
      <c r="BB268" s="155">
        <f>IF(A15stdlife="n/a","n/a",IF(BB$3&gt;(A15stdlife+$E268),(Input!$O$225*(1+rvanilla)^0.5)-SUM($O268:BA268),(Input!$O$225*(1+rvanilla)^0.5)/A15stdlife))</f>
        <v>0</v>
      </c>
      <c r="BC268" s="155">
        <f>IF(A15stdlife="n/a","n/a",IF(BC$3&gt;(A15stdlife+$E268),(Input!$O$225*(1+rvanilla)^0.5)-SUM($O268:BB268),(Input!$O$225*(1+rvanilla)^0.5)/A15stdlife))</f>
        <v>0</v>
      </c>
      <c r="BD268" s="155">
        <f>IF(A15stdlife="n/a","n/a",IF(BD$3&gt;(A15stdlife+$E268),(Input!$O$225*(1+rvanilla)^0.5)-SUM($O268:BC268),(Input!$O$225*(1+rvanilla)^0.5)/A15stdlife))</f>
        <v>0</v>
      </c>
      <c r="BE268" s="155">
        <f>IF(A15stdlife="n/a","n/a",IF(BE$3&gt;(A15stdlife+$E268),(Input!$O$225*(1+rvanilla)^0.5)-SUM($O268:BD268),(Input!$O$225*(1+rvanilla)^0.5)/A15stdlife))</f>
        <v>0</v>
      </c>
      <c r="BF268" s="155">
        <f>IF(A15stdlife="n/a","n/a",IF(BF$3&gt;(A15stdlife+$E268),(Input!$O$225*(1+rvanilla)^0.5)-SUM($O268:BE268),(Input!$O$225*(1+rvanilla)^0.5)/A15stdlife))</f>
        <v>0</v>
      </c>
      <c r="BG268" s="155">
        <f>IF(A15stdlife="n/a","n/a",IF(BG$3&gt;(A15stdlife+$E268),(Input!$O$225*(1+rvanilla)^0.5)-SUM($O268:BF268),(Input!$O$225*(1+rvanilla)^0.5)/A15stdlife))</f>
        <v>0</v>
      </c>
      <c r="BH268" s="155">
        <f>IF(A15stdlife="n/a","n/a",IF(BH$3&gt;(A15stdlife+$E268),(Input!$O$225*(1+rvanilla)^0.5)-SUM($O268:BG268),(Input!$O$225*(1+rvanilla)^0.5)/A15stdlife))</f>
        <v>0</v>
      </c>
      <c r="BI268" s="155">
        <f>IF(A15stdlife="n/a","n/a",IF(BI$3&gt;(A15stdlife+$E268),(Input!$O$225*(1+rvanilla)^0.5)-SUM($O268:BH268),(Input!$O$225*(1+rvanilla)^0.5)/A15stdlife))</f>
        <v>0</v>
      </c>
      <c r="BJ268" s="14"/>
      <c r="BK268" s="14"/>
      <c r="BL268" s="14"/>
      <c r="BM268" s="14"/>
      <c r="BN268" s="14"/>
      <c r="BO268" s="14"/>
      <c r="BP268" s="14"/>
      <c r="BQ268" s="14"/>
      <c r="BR268" s="14"/>
      <c r="BS268" s="14"/>
      <c r="BT268" s="14"/>
      <c r="BU268" s="14"/>
      <c r="BV268" s="14"/>
      <c r="BW268" s="14"/>
      <c r="BX268" s="14"/>
      <c r="BY268" s="14"/>
      <c r="BZ268" s="14"/>
      <c r="CA268" s="410"/>
      <c r="CB268" s="410"/>
      <c r="CC268" s="410"/>
      <c r="CD268" s="410"/>
      <c r="CE268" s="410"/>
      <c r="CF268" s="410"/>
      <c r="CG268" s="410"/>
      <c r="CH268" s="410"/>
      <c r="CI268" s="410"/>
      <c r="CJ268" s="410"/>
      <c r="CK268" s="410"/>
      <c r="CL268" s="410"/>
      <c r="CM268" s="410"/>
      <c r="CN268" s="410"/>
      <c r="CO268" s="410"/>
      <c r="CP268" s="410"/>
      <c r="CQ268" s="410"/>
      <c r="CR268" s="410"/>
      <c r="CS268" s="410"/>
      <c r="CT268" s="410"/>
      <c r="CU268" s="410"/>
      <c r="CV268" s="410"/>
      <c r="CW268" s="410"/>
      <c r="CX268" s="410"/>
      <c r="CY268" s="410"/>
      <c r="CZ268" s="410"/>
      <c r="DA268" s="410"/>
      <c r="DB268" s="410"/>
      <c r="DC268" s="410"/>
      <c r="DD268" s="410"/>
      <c r="DE268" s="410"/>
      <c r="DF268" s="410"/>
      <c r="DG268" s="410"/>
      <c r="DH268" s="410"/>
      <c r="DI268" s="410"/>
      <c r="DJ268" s="410"/>
      <c r="DK268" s="410"/>
      <c r="DL268" s="410"/>
      <c r="DM268" s="410"/>
      <c r="DN268" s="410"/>
      <c r="DO268" s="410"/>
      <c r="DP268" s="410"/>
      <c r="DQ268" s="410"/>
      <c r="DR268" s="410"/>
      <c r="DS268" s="410"/>
      <c r="DT268" s="410"/>
      <c r="DU268" s="410"/>
      <c r="DV268" s="410"/>
      <c r="DW268" s="410"/>
      <c r="DX268" s="410"/>
      <c r="DY268" s="410"/>
      <c r="DZ268" s="410"/>
      <c r="EA268" s="410"/>
      <c r="EB268" s="410"/>
      <c r="EC268" s="410"/>
      <c r="ED268" s="410"/>
      <c r="EE268" s="410"/>
      <c r="EF268" s="410"/>
      <c r="EG268" s="410"/>
      <c r="EH268" s="410"/>
      <c r="EI268" s="410"/>
      <c r="EJ268" s="410"/>
      <c r="EK268" s="410"/>
      <c r="EL268" s="410"/>
      <c r="EM268" s="410"/>
      <c r="EN268" s="410"/>
      <c r="EO268" s="410"/>
      <c r="EP268" s="410"/>
      <c r="EQ268" s="410"/>
      <c r="ER268" s="410"/>
      <c r="ES268" s="410"/>
      <c r="ET268" s="410"/>
      <c r="EU268" s="410"/>
      <c r="EV268" s="410"/>
      <c r="EW268" s="410"/>
      <c r="EX268" s="410"/>
      <c r="EY268" s="410"/>
      <c r="EZ268" s="410"/>
      <c r="FA268" s="410"/>
      <c r="FB268" s="410"/>
      <c r="FC268" s="410"/>
      <c r="FD268" s="410"/>
      <c r="FE268" s="410"/>
      <c r="FF268" s="410"/>
      <c r="FG268" s="410"/>
      <c r="FH268" s="410"/>
      <c r="FI268" s="410"/>
      <c r="FJ268" s="410"/>
      <c r="FK268" s="410"/>
      <c r="FL268" s="410"/>
      <c r="FM268" s="410"/>
      <c r="FN268" s="410"/>
      <c r="FO268" s="410"/>
      <c r="FP268" s="410"/>
      <c r="FQ268" s="410"/>
      <c r="FR268" s="410"/>
      <c r="FS268" s="410"/>
      <c r="FT268" s="410"/>
      <c r="FU268" s="410"/>
      <c r="FV268" s="410"/>
      <c r="FW268" s="410"/>
      <c r="FX268" s="410"/>
      <c r="FY268" s="410"/>
      <c r="FZ268" s="410"/>
      <c r="GA268" s="410"/>
      <c r="GB268" s="410"/>
      <c r="GC268" s="410"/>
      <c r="GD268" s="410"/>
      <c r="GE268" s="410"/>
      <c r="GF268" s="410"/>
      <c r="GG268" s="410"/>
      <c r="GH268" s="410"/>
      <c r="GI268" s="410"/>
      <c r="GJ268" s="410"/>
      <c r="GK268" s="410"/>
      <c r="GL268" s="410"/>
      <c r="GM268" s="410"/>
      <c r="GN268" s="410"/>
      <c r="GO268" s="410"/>
      <c r="GP268" s="410"/>
      <c r="GQ268" s="410"/>
      <c r="GR268" s="410"/>
      <c r="GS268" s="410"/>
      <c r="GT268" s="410"/>
      <c r="GU268" s="410"/>
      <c r="GV268" s="410"/>
      <c r="GW268" s="410"/>
      <c r="GX268" s="410"/>
      <c r="GY268" s="410"/>
      <c r="GZ268" s="410"/>
      <c r="HA268" s="410"/>
      <c r="HB268" s="410"/>
      <c r="HC268" s="410"/>
      <c r="HD268" s="410"/>
      <c r="HE268" s="410"/>
      <c r="HF268" s="410"/>
      <c r="HG268" s="410"/>
      <c r="HH268" s="410"/>
      <c r="HI268" s="410"/>
      <c r="HJ268" s="410"/>
      <c r="HK268" s="410"/>
      <c r="HL268" s="410"/>
      <c r="HM268" s="410"/>
      <c r="HN268" s="410"/>
      <c r="HO268" s="410"/>
      <c r="HP268" s="410"/>
      <c r="HQ268" s="410"/>
      <c r="HR268" s="410"/>
      <c r="HS268" s="410"/>
      <c r="HT268" s="410"/>
      <c r="HU268" s="410"/>
      <c r="HV268" s="410"/>
      <c r="HW268" s="410"/>
      <c r="HX268" s="410"/>
      <c r="HY268" s="410"/>
      <c r="HZ268" s="410"/>
      <c r="IA268" s="410"/>
      <c r="IB268" s="410"/>
      <c r="IC268" s="410"/>
      <c r="ID268" s="410"/>
      <c r="IE268" s="410"/>
      <c r="IF268" s="410"/>
      <c r="IG268" s="410"/>
      <c r="IH268" s="410"/>
      <c r="II268" s="410"/>
      <c r="IJ268" s="410"/>
      <c r="IK268" s="410"/>
      <c r="IL268" s="410"/>
      <c r="IM268" s="410"/>
      <c r="IN268" s="410"/>
      <c r="IO268" s="410"/>
      <c r="IP268" s="410"/>
      <c r="IQ268" s="410"/>
      <c r="IR268" s="410"/>
      <c r="IS268" s="410"/>
      <c r="IT268" s="410"/>
      <c r="IU268" s="410"/>
      <c r="IV268" s="410"/>
    </row>
    <row r="269" spans="1:256" s="2" customFormat="1" ht="12.75" hidden="1" customHeight="1" outlineLevel="2">
      <c r="A269" s="14"/>
      <c r="B269" s="14"/>
      <c r="C269" s="27"/>
      <c r="D269" s="413"/>
      <c r="E269" s="262">
        <v>10</v>
      </c>
      <c r="F269" s="372"/>
      <c r="G269" s="269"/>
      <c r="H269" s="271"/>
      <c r="I269" s="271"/>
      <c r="J269" s="271"/>
      <c r="K269" s="271"/>
      <c r="L269" s="271"/>
      <c r="M269" s="271"/>
      <c r="N269" s="271"/>
      <c r="O269" s="271"/>
      <c r="P269" s="270"/>
      <c r="Q269" s="155">
        <f>IF(A15stdlife="n/a","n/a",IF(Q$3&gt;(A15stdlife+$E269),(Input!$P$225*(1+rvanilla)^0.5)-SUM($P269:P269),(Input!$P$225*(1+rvanilla)^0.5)/A15stdlife))</f>
        <v>0</v>
      </c>
      <c r="R269" s="155">
        <f>IF(A15stdlife="n/a","n/a",IF(R$3&gt;(A15stdlife+$E269),(Input!$P$225*(1+rvanilla)^0.5)-SUM($P269:Q269),(Input!$P$225*(1+rvanilla)^0.5)/A15stdlife))</f>
        <v>0</v>
      </c>
      <c r="S269" s="155">
        <f>IF(A15stdlife="n/a","n/a",IF(S$3&gt;(A15stdlife+$E269),(Input!$P$225*(1+rvanilla)^0.5)-SUM($P269:R269),(Input!$P$225*(1+rvanilla)^0.5)/A15stdlife))</f>
        <v>0</v>
      </c>
      <c r="T269" s="155">
        <f>IF(A15stdlife="n/a","n/a",IF(T$3&gt;(A15stdlife+$E269),(Input!$P$225*(1+rvanilla)^0.5)-SUM($P269:S269),(Input!$P$225*(1+rvanilla)^0.5)/A15stdlife))</f>
        <v>0</v>
      </c>
      <c r="U269" s="155">
        <f>IF(A15stdlife="n/a","n/a",IF(U$3&gt;(A15stdlife+$E269),(Input!$P$225*(1+rvanilla)^0.5)-SUM($P269:T269),(Input!$P$225*(1+rvanilla)^0.5)/A15stdlife))</f>
        <v>0</v>
      </c>
      <c r="V269" s="155">
        <f>IF(A15stdlife="n/a","n/a",IF(V$3&gt;(A15stdlife+$E269),(Input!$P$225*(1+rvanilla)^0.5)-SUM($P269:U269),(Input!$P$225*(1+rvanilla)^0.5)/A15stdlife))</f>
        <v>0</v>
      </c>
      <c r="W269" s="155">
        <f>IF(A15stdlife="n/a","n/a",IF(W$3&gt;(A15stdlife+$E269),(Input!$P$225*(1+rvanilla)^0.5)-SUM($P269:V269),(Input!$P$225*(1+rvanilla)^0.5)/A15stdlife))</f>
        <v>0</v>
      </c>
      <c r="X269" s="155">
        <f>IF(A15stdlife="n/a","n/a",IF(X$3&gt;(A15stdlife+$E269),(Input!$P$225*(1+rvanilla)^0.5)-SUM($P269:W269),(Input!$P$225*(1+rvanilla)^0.5)/A15stdlife))</f>
        <v>0</v>
      </c>
      <c r="Y269" s="155">
        <f>IF(A15stdlife="n/a","n/a",IF(Y$3&gt;(A15stdlife+$E269),(Input!$P$225*(1+rvanilla)^0.5)-SUM($P269:X269),(Input!$P$225*(1+rvanilla)^0.5)/A15stdlife))</f>
        <v>0</v>
      </c>
      <c r="Z269" s="155">
        <f>IF(A15stdlife="n/a","n/a",IF(Z$3&gt;(A15stdlife+$E269),(Input!$P$225*(1+rvanilla)^0.5)-SUM($P269:Y269),(Input!$P$225*(1+rvanilla)^0.5)/A15stdlife))</f>
        <v>0</v>
      </c>
      <c r="AA269" s="155">
        <f>IF(A15stdlife="n/a","n/a",IF(AA$3&gt;(A15stdlife+$E269),(Input!$P$225*(1+rvanilla)^0.5)-SUM($P269:Z269),(Input!$P$225*(1+rvanilla)^0.5)/A15stdlife))</f>
        <v>0</v>
      </c>
      <c r="AB269" s="155">
        <f>IF(A15stdlife="n/a","n/a",IF(AB$3&gt;(A15stdlife+$E269),(Input!$P$225*(1+rvanilla)^0.5)-SUM($P269:AA269),(Input!$P$225*(1+rvanilla)^0.5)/A15stdlife))</f>
        <v>0</v>
      </c>
      <c r="AC269" s="155">
        <f>IF(A15stdlife="n/a","n/a",IF(AC$3&gt;(A15stdlife+$E269),(Input!$P$225*(1+rvanilla)^0.5)-SUM($P269:AB269),(Input!$P$225*(1+rvanilla)^0.5)/A15stdlife))</f>
        <v>0</v>
      </c>
      <c r="AD269" s="155">
        <f>IF(A15stdlife="n/a","n/a",IF(AD$3&gt;(A15stdlife+$E269),(Input!$P$225*(1+rvanilla)^0.5)-SUM($P269:AC269),(Input!$P$225*(1+rvanilla)^0.5)/A15stdlife))</f>
        <v>0</v>
      </c>
      <c r="AE269" s="155">
        <f>IF(A15stdlife="n/a","n/a",IF(AE$3&gt;(A15stdlife+$E269),(Input!$P$225*(1+rvanilla)^0.5)-SUM($P269:AD269),(Input!$P$225*(1+rvanilla)^0.5)/A15stdlife))</f>
        <v>0</v>
      </c>
      <c r="AF269" s="155">
        <f>IF(A15stdlife="n/a","n/a",IF(AF$3&gt;(A15stdlife+$E269),(Input!$P$225*(1+rvanilla)^0.5)-SUM($P269:AE269),(Input!$P$225*(1+rvanilla)^0.5)/A15stdlife))</f>
        <v>0</v>
      </c>
      <c r="AG269" s="155">
        <f>IF(A15stdlife="n/a","n/a",IF(AG$3&gt;(A15stdlife+$E269),(Input!$P$225*(1+rvanilla)^0.5)-SUM($P269:AF269),(Input!$P$225*(1+rvanilla)^0.5)/A15stdlife))</f>
        <v>0</v>
      </c>
      <c r="AH269" s="155">
        <f>IF(A15stdlife="n/a","n/a",IF(AH$3&gt;(A15stdlife+$E269),(Input!$P$225*(1+rvanilla)^0.5)-SUM($P269:AG269),(Input!$P$225*(1+rvanilla)^0.5)/A15stdlife))</f>
        <v>0</v>
      </c>
      <c r="AI269" s="155">
        <f>IF(A15stdlife="n/a","n/a",IF(AI$3&gt;(A15stdlife+$E269),(Input!$P$225*(1+rvanilla)^0.5)-SUM($P269:AH269),(Input!$P$225*(1+rvanilla)^0.5)/A15stdlife))</f>
        <v>0</v>
      </c>
      <c r="AJ269" s="155">
        <f>IF(A15stdlife="n/a","n/a",IF(AJ$3&gt;(A15stdlife+$E269),(Input!$P$225*(1+rvanilla)^0.5)-SUM($P269:AI269),(Input!$P$225*(1+rvanilla)^0.5)/A15stdlife))</f>
        <v>0</v>
      </c>
      <c r="AK269" s="155">
        <f>IF(A15stdlife="n/a","n/a",IF(AK$3&gt;(A15stdlife+$E269),(Input!$P$225*(1+rvanilla)^0.5)-SUM($P269:AJ269),(Input!$P$225*(1+rvanilla)^0.5)/A15stdlife))</f>
        <v>0</v>
      </c>
      <c r="AL269" s="155">
        <f>IF(A15stdlife="n/a","n/a",IF(AL$3&gt;(A15stdlife+$E269),(Input!$P$225*(1+rvanilla)^0.5)-SUM($P269:AK269),(Input!$P$225*(1+rvanilla)^0.5)/A15stdlife))</f>
        <v>0</v>
      </c>
      <c r="AM269" s="155">
        <f>IF(A15stdlife="n/a","n/a",IF(AM$3&gt;(A15stdlife+$E269),(Input!$P$225*(1+rvanilla)^0.5)-SUM($P269:AL269),(Input!$P$225*(1+rvanilla)^0.5)/A15stdlife))</f>
        <v>0</v>
      </c>
      <c r="AN269" s="155">
        <f>IF(A15stdlife="n/a","n/a",IF(AN$3&gt;(A15stdlife+$E269),(Input!$P$225*(1+rvanilla)^0.5)-SUM($P269:AM269),(Input!$P$225*(1+rvanilla)^0.5)/A15stdlife))</f>
        <v>0</v>
      </c>
      <c r="AO269" s="155">
        <f>IF(A15stdlife="n/a","n/a",IF(AO$3&gt;(A15stdlife+$E269),(Input!$P$225*(1+rvanilla)^0.5)-SUM($P269:AN269),(Input!$P$225*(1+rvanilla)^0.5)/A15stdlife))</f>
        <v>0</v>
      </c>
      <c r="AP269" s="155">
        <f>IF(A15stdlife="n/a","n/a",IF(AP$3&gt;(A15stdlife+$E269),(Input!$P$225*(1+rvanilla)^0.5)-SUM($P269:AO269),(Input!$P$225*(1+rvanilla)^0.5)/A15stdlife))</f>
        <v>0</v>
      </c>
      <c r="AQ269" s="155">
        <f>IF(A15stdlife="n/a","n/a",IF(AQ$3&gt;(A15stdlife+$E269),(Input!$P$225*(1+rvanilla)^0.5)-SUM($P269:AP269),(Input!$P$225*(1+rvanilla)^0.5)/A15stdlife))</f>
        <v>0</v>
      </c>
      <c r="AR269" s="155">
        <f>IF(A15stdlife="n/a","n/a",IF(AR$3&gt;(A15stdlife+$E269),(Input!$P$225*(1+rvanilla)^0.5)-SUM($P269:AQ269),(Input!$P$225*(1+rvanilla)^0.5)/A15stdlife))</f>
        <v>0</v>
      </c>
      <c r="AS269" s="155">
        <f>IF(A15stdlife="n/a","n/a",IF(AS$3&gt;(A15stdlife+$E269),(Input!$P$225*(1+rvanilla)^0.5)-SUM($P269:AR269),(Input!$P$225*(1+rvanilla)^0.5)/A15stdlife))</f>
        <v>0</v>
      </c>
      <c r="AT269" s="155">
        <f>IF(A15stdlife="n/a","n/a",IF(AT$3&gt;(A15stdlife+$E269),(Input!$P$225*(1+rvanilla)^0.5)-SUM($P269:AS269),(Input!$P$225*(1+rvanilla)^0.5)/A15stdlife))</f>
        <v>0</v>
      </c>
      <c r="AU269" s="155">
        <f>IF(A15stdlife="n/a","n/a",IF(AU$3&gt;(A15stdlife+$E269),(Input!$P$225*(1+rvanilla)^0.5)-SUM($P269:AT269),(Input!$P$225*(1+rvanilla)^0.5)/A15stdlife))</f>
        <v>0</v>
      </c>
      <c r="AV269" s="155">
        <f>IF(A15stdlife="n/a","n/a",IF(AV$3&gt;(A15stdlife+$E269),(Input!$P$225*(1+rvanilla)^0.5)-SUM($P269:AU269),(Input!$P$225*(1+rvanilla)^0.5)/A15stdlife))</f>
        <v>0</v>
      </c>
      <c r="AW269" s="155">
        <f>IF(A15stdlife="n/a","n/a",IF(AW$3&gt;(A15stdlife+$E269),(Input!$P$225*(1+rvanilla)^0.5)-SUM($P269:AV269),(Input!$P$225*(1+rvanilla)^0.5)/A15stdlife))</f>
        <v>0</v>
      </c>
      <c r="AX269" s="155">
        <f>IF(A15stdlife="n/a","n/a",IF(AX$3&gt;(A15stdlife+$E269),(Input!$P$225*(1+rvanilla)^0.5)-SUM($P269:AW269),(Input!$P$225*(1+rvanilla)^0.5)/A15stdlife))</f>
        <v>0</v>
      </c>
      <c r="AY269" s="155">
        <f>IF(A15stdlife="n/a","n/a",IF(AY$3&gt;(A15stdlife+$E269),(Input!$P$225*(1+rvanilla)^0.5)-SUM($P269:AX269),(Input!$P$225*(1+rvanilla)^0.5)/A15stdlife))</f>
        <v>0</v>
      </c>
      <c r="AZ269" s="155">
        <f>IF(A15stdlife="n/a","n/a",IF(AZ$3&gt;(A15stdlife+$E269),(Input!$P$225*(1+rvanilla)^0.5)-SUM($P269:AY269),(Input!$P$225*(1+rvanilla)^0.5)/A15stdlife))</f>
        <v>0</v>
      </c>
      <c r="BA269" s="155">
        <f>IF(A15stdlife="n/a","n/a",IF(BA$3&gt;(A15stdlife+$E269),(Input!$P$225*(1+rvanilla)^0.5)-SUM($P269:AZ269),(Input!$P$225*(1+rvanilla)^0.5)/A15stdlife))</f>
        <v>0</v>
      </c>
      <c r="BB269" s="155">
        <f>IF(A15stdlife="n/a","n/a",IF(BB$3&gt;(A15stdlife+$E269),(Input!$P$225*(1+rvanilla)^0.5)-SUM($P269:BA269),(Input!$P$225*(1+rvanilla)^0.5)/A15stdlife))</f>
        <v>0</v>
      </c>
      <c r="BC269" s="155">
        <f>IF(A15stdlife="n/a","n/a",IF(BC$3&gt;(A15stdlife+$E269),(Input!$P$225*(1+rvanilla)^0.5)-SUM($P269:BB269),(Input!$P$225*(1+rvanilla)^0.5)/A15stdlife))</f>
        <v>0</v>
      </c>
      <c r="BD269" s="155">
        <f>IF(A15stdlife="n/a","n/a",IF(BD$3&gt;(A15stdlife+$E269),(Input!$P$225*(1+rvanilla)^0.5)-SUM($P269:BC269),(Input!$P$225*(1+rvanilla)^0.5)/A15stdlife))</f>
        <v>0</v>
      </c>
      <c r="BE269" s="155">
        <f>IF(A15stdlife="n/a","n/a",IF(BE$3&gt;(A15stdlife+$E269),(Input!$P$225*(1+rvanilla)^0.5)-SUM($P269:BD269),(Input!$P$225*(1+rvanilla)^0.5)/A15stdlife))</f>
        <v>0</v>
      </c>
      <c r="BF269" s="155">
        <f>IF(A15stdlife="n/a","n/a",IF(BF$3&gt;(A15stdlife+$E269),(Input!$P$225*(1+rvanilla)^0.5)-SUM($P269:BE269),(Input!$P$225*(1+rvanilla)^0.5)/A15stdlife))</f>
        <v>0</v>
      </c>
      <c r="BG269" s="155">
        <f>IF(A15stdlife="n/a","n/a",IF(BG$3&gt;(A15stdlife+$E269),(Input!$P$225*(1+rvanilla)^0.5)-SUM($P269:BF269),(Input!$P$225*(1+rvanilla)^0.5)/A15stdlife))</f>
        <v>0</v>
      </c>
      <c r="BH269" s="155">
        <f>IF(A15stdlife="n/a","n/a",IF(BH$3&gt;(A15stdlife+$E269),(Input!$P$225*(1+rvanilla)^0.5)-SUM($P269:BG269),(Input!$P$225*(1+rvanilla)^0.5)/A15stdlife))</f>
        <v>0</v>
      </c>
      <c r="BI269" s="155">
        <f>IF(A15stdlife="n/a","n/a",IF(BI$3&gt;(A15stdlife+$E269),(Input!$P$225*(1+rvanilla)^0.5)-SUM($P269:BH269),(Input!$P$225*(1+rvanilla)^0.5)/A15stdlife))</f>
        <v>0</v>
      </c>
      <c r="BJ269" s="155"/>
      <c r="BK269" s="14"/>
      <c r="BL269" s="14"/>
      <c r="BM269" s="14"/>
      <c r="BN269" s="14"/>
      <c r="BO269" s="14"/>
      <c r="BP269" s="14"/>
      <c r="BQ269" s="14"/>
      <c r="BR269" s="14"/>
      <c r="BS269" s="14"/>
      <c r="BT269" s="14"/>
      <c r="BU269" s="14"/>
      <c r="BV269" s="14"/>
      <c r="BW269" s="14"/>
      <c r="BX269" s="14"/>
      <c r="BY269" s="14"/>
      <c r="BZ269" s="14"/>
      <c r="CA269" s="410"/>
      <c r="CB269" s="410"/>
      <c r="CC269" s="410"/>
      <c r="CD269" s="410"/>
      <c r="CE269" s="410"/>
      <c r="CF269" s="410"/>
      <c r="CG269" s="410"/>
      <c r="CH269" s="410"/>
      <c r="CI269" s="410"/>
      <c r="CJ269" s="410"/>
      <c r="CK269" s="410"/>
      <c r="CL269" s="410"/>
      <c r="CM269" s="410"/>
      <c r="CN269" s="410"/>
      <c r="CO269" s="410"/>
      <c r="CP269" s="410"/>
      <c r="CQ269" s="410"/>
      <c r="CR269" s="410"/>
      <c r="CS269" s="410"/>
      <c r="CT269" s="410"/>
      <c r="CU269" s="410"/>
      <c r="CV269" s="410"/>
      <c r="CW269" s="410"/>
      <c r="CX269" s="410"/>
      <c r="CY269" s="410"/>
      <c r="CZ269" s="410"/>
      <c r="DA269" s="410"/>
      <c r="DB269" s="410"/>
      <c r="DC269" s="410"/>
      <c r="DD269" s="410"/>
      <c r="DE269" s="410"/>
      <c r="DF269" s="410"/>
      <c r="DG269" s="410"/>
      <c r="DH269" s="410"/>
      <c r="DI269" s="410"/>
      <c r="DJ269" s="410"/>
      <c r="DK269" s="410"/>
      <c r="DL269" s="410"/>
      <c r="DM269" s="410"/>
      <c r="DN269" s="410"/>
      <c r="DO269" s="410"/>
      <c r="DP269" s="410"/>
      <c r="DQ269" s="410"/>
      <c r="DR269" s="410"/>
      <c r="DS269" s="410"/>
      <c r="DT269" s="410"/>
      <c r="DU269" s="410"/>
      <c r="DV269" s="410"/>
      <c r="DW269" s="410"/>
      <c r="DX269" s="410"/>
      <c r="DY269" s="410"/>
      <c r="DZ269" s="410"/>
      <c r="EA269" s="410"/>
      <c r="EB269" s="410"/>
      <c r="EC269" s="410"/>
      <c r="ED269" s="410"/>
      <c r="EE269" s="410"/>
      <c r="EF269" s="410"/>
      <c r="EG269" s="410"/>
      <c r="EH269" s="410"/>
      <c r="EI269" s="410"/>
      <c r="EJ269" s="410"/>
      <c r="EK269" s="410"/>
      <c r="EL269" s="410"/>
      <c r="EM269" s="410"/>
      <c r="EN269" s="410"/>
      <c r="EO269" s="410"/>
      <c r="EP269" s="410"/>
      <c r="EQ269" s="410"/>
      <c r="ER269" s="410"/>
      <c r="ES269" s="410"/>
      <c r="ET269" s="410"/>
      <c r="EU269" s="410"/>
      <c r="EV269" s="410"/>
      <c r="EW269" s="410"/>
      <c r="EX269" s="410"/>
      <c r="EY269" s="410"/>
      <c r="EZ269" s="410"/>
      <c r="FA269" s="410"/>
      <c r="FB269" s="410"/>
      <c r="FC269" s="410"/>
      <c r="FD269" s="410"/>
      <c r="FE269" s="410"/>
      <c r="FF269" s="410"/>
      <c r="FG269" s="410"/>
      <c r="FH269" s="410"/>
      <c r="FI269" s="410"/>
      <c r="FJ269" s="410"/>
      <c r="FK269" s="410"/>
      <c r="FL269" s="410"/>
      <c r="FM269" s="410"/>
      <c r="FN269" s="410"/>
      <c r="FO269" s="410"/>
      <c r="FP269" s="410"/>
      <c r="FQ269" s="410"/>
      <c r="FR269" s="410"/>
      <c r="FS269" s="410"/>
      <c r="FT269" s="410"/>
      <c r="FU269" s="410"/>
      <c r="FV269" s="410"/>
      <c r="FW269" s="410"/>
      <c r="FX269" s="410"/>
      <c r="FY269" s="410"/>
      <c r="FZ269" s="410"/>
      <c r="GA269" s="410"/>
      <c r="GB269" s="410"/>
      <c r="GC269" s="410"/>
      <c r="GD269" s="410"/>
      <c r="GE269" s="410"/>
      <c r="GF269" s="410"/>
      <c r="GG269" s="410"/>
      <c r="GH269" s="410"/>
      <c r="GI269" s="410"/>
      <c r="GJ269" s="410"/>
      <c r="GK269" s="410"/>
      <c r="GL269" s="410"/>
      <c r="GM269" s="410"/>
      <c r="GN269" s="410"/>
      <c r="GO269" s="410"/>
      <c r="GP269" s="410"/>
      <c r="GQ269" s="410"/>
      <c r="GR269" s="410"/>
      <c r="GS269" s="410"/>
      <c r="GT269" s="410"/>
      <c r="GU269" s="410"/>
      <c r="GV269" s="410"/>
      <c r="GW269" s="410"/>
      <c r="GX269" s="410"/>
      <c r="GY269" s="410"/>
      <c r="GZ269" s="410"/>
      <c r="HA269" s="410"/>
      <c r="HB269" s="410"/>
      <c r="HC269" s="410"/>
      <c r="HD269" s="410"/>
      <c r="HE269" s="410"/>
      <c r="HF269" s="410"/>
      <c r="HG269" s="410"/>
      <c r="HH269" s="410"/>
      <c r="HI269" s="410"/>
      <c r="HJ269" s="410"/>
      <c r="HK269" s="410"/>
      <c r="HL269" s="410"/>
      <c r="HM269" s="410"/>
      <c r="HN269" s="410"/>
      <c r="HO269" s="410"/>
      <c r="HP269" s="410"/>
      <c r="HQ269" s="410"/>
      <c r="HR269" s="410"/>
      <c r="HS269" s="410"/>
      <c r="HT269" s="410"/>
      <c r="HU269" s="410"/>
      <c r="HV269" s="410"/>
      <c r="HW269" s="410"/>
      <c r="HX269" s="410"/>
      <c r="HY269" s="410"/>
      <c r="HZ269" s="410"/>
      <c r="IA269" s="410"/>
      <c r="IB269" s="410"/>
      <c r="IC269" s="410"/>
      <c r="ID269" s="410"/>
      <c r="IE269" s="410"/>
      <c r="IF269" s="410"/>
      <c r="IG269" s="410"/>
      <c r="IH269" s="410"/>
      <c r="II269" s="410"/>
      <c r="IJ269" s="410"/>
      <c r="IK269" s="410"/>
      <c r="IL269" s="410"/>
      <c r="IM269" s="410"/>
      <c r="IN269" s="410"/>
      <c r="IO269" s="410"/>
      <c r="IP269" s="410"/>
      <c r="IQ269" s="410"/>
      <c r="IR269" s="410"/>
      <c r="IS269" s="410"/>
      <c r="IT269" s="410"/>
      <c r="IU269" s="410"/>
      <c r="IV269" s="410"/>
    </row>
    <row r="270" spans="1:256" s="2" customFormat="1" ht="12.75" hidden="1" customHeight="1" outlineLevel="1" collapsed="1">
      <c r="A270" s="14"/>
      <c r="B270" s="14"/>
      <c r="C270" s="324" t="str">
        <f>Asset15</f>
        <v>Office Machines</v>
      </c>
      <c r="D270" s="14"/>
      <c r="E270" s="14"/>
      <c r="F270" s="366"/>
      <c r="G270" s="365">
        <f t="shared" ref="G270:AL270" si="47">SUM(G258:G269)</f>
        <v>0.14483856502242154</v>
      </c>
      <c r="H270" s="365">
        <f t="shared" si="47"/>
        <v>0.14483856502242154</v>
      </c>
      <c r="I270" s="365">
        <f t="shared" si="47"/>
        <v>0.14483856502242154</v>
      </c>
      <c r="J270" s="365">
        <f t="shared" si="47"/>
        <v>0.14483856502242154</v>
      </c>
      <c r="K270" s="365">
        <f t="shared" si="47"/>
        <v>6.6625739910313841E-2</v>
      </c>
      <c r="L270" s="365">
        <f t="shared" si="47"/>
        <v>0</v>
      </c>
      <c r="M270" s="365">
        <f t="shared" si="47"/>
        <v>0</v>
      </c>
      <c r="N270" s="365">
        <f t="shared" si="47"/>
        <v>0</v>
      </c>
      <c r="O270" s="365">
        <f t="shared" si="47"/>
        <v>0</v>
      </c>
      <c r="P270" s="365">
        <f t="shared" si="47"/>
        <v>0</v>
      </c>
      <c r="Q270" s="365">
        <f t="shared" si="47"/>
        <v>0</v>
      </c>
      <c r="R270" s="365">
        <f t="shared" si="47"/>
        <v>0</v>
      </c>
      <c r="S270" s="365">
        <f t="shared" si="47"/>
        <v>0</v>
      </c>
      <c r="T270" s="365">
        <f t="shared" si="47"/>
        <v>0</v>
      </c>
      <c r="U270" s="365">
        <f t="shared" si="47"/>
        <v>0</v>
      </c>
      <c r="V270" s="365">
        <f t="shared" si="47"/>
        <v>0</v>
      </c>
      <c r="W270" s="365">
        <f t="shared" si="47"/>
        <v>0</v>
      </c>
      <c r="X270" s="365">
        <f t="shared" si="47"/>
        <v>0</v>
      </c>
      <c r="Y270" s="365">
        <f t="shared" si="47"/>
        <v>0</v>
      </c>
      <c r="Z270" s="365">
        <f t="shared" si="47"/>
        <v>0</v>
      </c>
      <c r="AA270" s="365">
        <f t="shared" si="47"/>
        <v>0</v>
      </c>
      <c r="AB270" s="365">
        <f t="shared" si="47"/>
        <v>0</v>
      </c>
      <c r="AC270" s="365">
        <f t="shared" si="47"/>
        <v>0</v>
      </c>
      <c r="AD270" s="365">
        <f t="shared" si="47"/>
        <v>0</v>
      </c>
      <c r="AE270" s="365">
        <f t="shared" si="47"/>
        <v>0</v>
      </c>
      <c r="AF270" s="365">
        <f t="shared" si="47"/>
        <v>0</v>
      </c>
      <c r="AG270" s="365">
        <f t="shared" si="47"/>
        <v>0</v>
      </c>
      <c r="AH270" s="365">
        <f t="shared" si="47"/>
        <v>0</v>
      </c>
      <c r="AI270" s="365">
        <f t="shared" si="47"/>
        <v>0</v>
      </c>
      <c r="AJ270" s="365">
        <f t="shared" si="47"/>
        <v>0</v>
      </c>
      <c r="AK270" s="365">
        <f t="shared" si="47"/>
        <v>0</v>
      </c>
      <c r="AL270" s="365">
        <f t="shared" si="47"/>
        <v>0</v>
      </c>
      <c r="AM270" s="365">
        <f t="shared" ref="AM270:BI270" si="48">SUM(AM258:AM269)</f>
        <v>0</v>
      </c>
      <c r="AN270" s="365">
        <f t="shared" si="48"/>
        <v>0</v>
      </c>
      <c r="AO270" s="365">
        <f t="shared" si="48"/>
        <v>0</v>
      </c>
      <c r="AP270" s="365">
        <f t="shared" si="48"/>
        <v>0</v>
      </c>
      <c r="AQ270" s="365">
        <f t="shared" si="48"/>
        <v>0</v>
      </c>
      <c r="AR270" s="365">
        <f t="shared" si="48"/>
        <v>0</v>
      </c>
      <c r="AS270" s="365">
        <f t="shared" si="48"/>
        <v>0</v>
      </c>
      <c r="AT270" s="365">
        <f t="shared" si="48"/>
        <v>0</v>
      </c>
      <c r="AU270" s="365">
        <f t="shared" si="48"/>
        <v>0</v>
      </c>
      <c r="AV270" s="365">
        <f t="shared" si="48"/>
        <v>0</v>
      </c>
      <c r="AW270" s="365">
        <f t="shared" si="48"/>
        <v>0</v>
      </c>
      <c r="AX270" s="365">
        <f t="shared" si="48"/>
        <v>0</v>
      </c>
      <c r="AY270" s="365">
        <f t="shared" si="48"/>
        <v>0</v>
      </c>
      <c r="AZ270" s="365">
        <f t="shared" si="48"/>
        <v>0</v>
      </c>
      <c r="BA270" s="365">
        <f t="shared" si="48"/>
        <v>0</v>
      </c>
      <c r="BB270" s="365">
        <f t="shared" si="48"/>
        <v>0</v>
      </c>
      <c r="BC270" s="365">
        <f t="shared" si="48"/>
        <v>0</v>
      </c>
      <c r="BD270" s="365">
        <f t="shared" si="48"/>
        <v>0</v>
      </c>
      <c r="BE270" s="365">
        <f t="shared" si="48"/>
        <v>0</v>
      </c>
      <c r="BF270" s="365">
        <f t="shared" si="48"/>
        <v>0</v>
      </c>
      <c r="BG270" s="365">
        <f t="shared" si="48"/>
        <v>0</v>
      </c>
      <c r="BH270" s="365">
        <f t="shared" si="48"/>
        <v>0</v>
      </c>
      <c r="BI270" s="365">
        <f t="shared" si="48"/>
        <v>0</v>
      </c>
      <c r="BJ270" s="14"/>
      <c r="BK270" s="14"/>
      <c r="BL270" s="14"/>
      <c r="BM270" s="14"/>
      <c r="BN270" s="14"/>
      <c r="BO270" s="14"/>
      <c r="BP270" s="14"/>
      <c r="BQ270" s="14"/>
      <c r="BR270" s="14"/>
      <c r="BS270" s="14"/>
      <c r="BT270" s="14"/>
      <c r="BU270" s="14"/>
      <c r="BV270" s="14"/>
      <c r="BW270" s="14"/>
      <c r="BX270" s="14"/>
      <c r="BY270" s="14"/>
      <c r="BZ270" s="14"/>
      <c r="CA270" s="410"/>
      <c r="CB270" s="410"/>
      <c r="CC270" s="410"/>
      <c r="CD270" s="410"/>
      <c r="CE270" s="410"/>
      <c r="CF270" s="410"/>
      <c r="CG270" s="410"/>
      <c r="CH270" s="410"/>
      <c r="CI270" s="410"/>
      <c r="CJ270" s="410"/>
      <c r="CK270" s="410"/>
      <c r="CL270" s="410"/>
      <c r="CM270" s="410"/>
      <c r="CN270" s="410"/>
      <c r="CO270" s="410"/>
      <c r="CP270" s="410"/>
      <c r="CQ270" s="410"/>
      <c r="CR270" s="410"/>
      <c r="CS270" s="410"/>
      <c r="CT270" s="410"/>
      <c r="CU270" s="410"/>
      <c r="CV270" s="410"/>
      <c r="CW270" s="410"/>
      <c r="CX270" s="410"/>
      <c r="CY270" s="410"/>
      <c r="CZ270" s="410"/>
      <c r="DA270" s="410"/>
      <c r="DB270" s="410"/>
      <c r="DC270" s="410"/>
      <c r="DD270" s="410"/>
      <c r="DE270" s="410"/>
      <c r="DF270" s="410"/>
      <c r="DG270" s="410"/>
      <c r="DH270" s="410"/>
      <c r="DI270" s="410"/>
      <c r="DJ270" s="410"/>
      <c r="DK270" s="410"/>
      <c r="DL270" s="410"/>
      <c r="DM270" s="410"/>
      <c r="DN270" s="410"/>
      <c r="DO270" s="410"/>
      <c r="DP270" s="410"/>
      <c r="DQ270" s="410"/>
      <c r="DR270" s="410"/>
      <c r="DS270" s="410"/>
      <c r="DT270" s="410"/>
      <c r="DU270" s="410"/>
      <c r="DV270" s="410"/>
      <c r="DW270" s="410"/>
      <c r="DX270" s="410"/>
      <c r="DY270" s="410"/>
      <c r="DZ270" s="410"/>
      <c r="EA270" s="410"/>
      <c r="EB270" s="410"/>
      <c r="EC270" s="410"/>
      <c r="ED270" s="410"/>
      <c r="EE270" s="410"/>
      <c r="EF270" s="410"/>
      <c r="EG270" s="410"/>
      <c r="EH270" s="410"/>
      <c r="EI270" s="410"/>
      <c r="EJ270" s="410"/>
      <c r="EK270" s="410"/>
      <c r="EL270" s="410"/>
      <c r="EM270" s="410"/>
      <c r="EN270" s="410"/>
      <c r="EO270" s="410"/>
      <c r="EP270" s="410"/>
      <c r="EQ270" s="410"/>
      <c r="ER270" s="410"/>
      <c r="ES270" s="410"/>
      <c r="ET270" s="410"/>
      <c r="EU270" s="410"/>
      <c r="EV270" s="410"/>
      <c r="EW270" s="410"/>
      <c r="EX270" s="410"/>
      <c r="EY270" s="410"/>
      <c r="EZ270" s="410"/>
      <c r="FA270" s="410"/>
      <c r="FB270" s="410"/>
      <c r="FC270" s="410"/>
      <c r="FD270" s="410"/>
      <c r="FE270" s="410"/>
      <c r="FF270" s="410"/>
      <c r="FG270" s="410"/>
      <c r="FH270" s="410"/>
      <c r="FI270" s="410"/>
      <c r="FJ270" s="410"/>
      <c r="FK270" s="410"/>
      <c r="FL270" s="410"/>
      <c r="FM270" s="410"/>
      <c r="FN270" s="410"/>
      <c r="FO270" s="410"/>
      <c r="FP270" s="410"/>
      <c r="FQ270" s="410"/>
      <c r="FR270" s="410"/>
      <c r="FS270" s="410"/>
      <c r="FT270" s="410"/>
      <c r="FU270" s="410"/>
      <c r="FV270" s="410"/>
      <c r="FW270" s="410"/>
      <c r="FX270" s="410"/>
      <c r="FY270" s="410"/>
      <c r="FZ270" s="410"/>
      <c r="GA270" s="410"/>
      <c r="GB270" s="410"/>
      <c r="GC270" s="410"/>
      <c r="GD270" s="410"/>
      <c r="GE270" s="410"/>
      <c r="GF270" s="410"/>
      <c r="GG270" s="410"/>
      <c r="GH270" s="410"/>
      <c r="GI270" s="410"/>
      <c r="GJ270" s="410"/>
      <c r="GK270" s="410"/>
      <c r="GL270" s="410"/>
      <c r="GM270" s="410"/>
      <c r="GN270" s="410"/>
      <c r="GO270" s="410"/>
      <c r="GP270" s="410"/>
      <c r="GQ270" s="410"/>
      <c r="GR270" s="410"/>
      <c r="GS270" s="410"/>
      <c r="GT270" s="410"/>
      <c r="GU270" s="410"/>
      <c r="GV270" s="410"/>
      <c r="GW270" s="410"/>
      <c r="GX270" s="410"/>
      <c r="GY270" s="410"/>
      <c r="GZ270" s="410"/>
      <c r="HA270" s="410"/>
      <c r="HB270" s="410"/>
      <c r="HC270" s="410"/>
      <c r="HD270" s="410"/>
      <c r="HE270" s="410"/>
      <c r="HF270" s="410"/>
      <c r="HG270" s="410"/>
      <c r="HH270" s="410"/>
      <c r="HI270" s="410"/>
      <c r="HJ270" s="410"/>
      <c r="HK270" s="410"/>
      <c r="HL270" s="410"/>
      <c r="HM270" s="410"/>
      <c r="HN270" s="410"/>
      <c r="HO270" s="410"/>
      <c r="HP270" s="410"/>
      <c r="HQ270" s="410"/>
      <c r="HR270" s="410"/>
      <c r="HS270" s="410"/>
      <c r="HT270" s="410"/>
      <c r="HU270" s="410"/>
      <c r="HV270" s="410"/>
      <c r="HW270" s="410"/>
      <c r="HX270" s="410"/>
      <c r="HY270" s="410"/>
      <c r="HZ270" s="410"/>
      <c r="IA270" s="410"/>
      <c r="IB270" s="410"/>
      <c r="IC270" s="410"/>
      <c r="ID270" s="410"/>
      <c r="IE270" s="410"/>
      <c r="IF270" s="410"/>
      <c r="IG270" s="410"/>
      <c r="IH270" s="410"/>
      <c r="II270" s="410"/>
      <c r="IJ270" s="410"/>
      <c r="IK270" s="410"/>
      <c r="IL270" s="410"/>
      <c r="IM270" s="410"/>
      <c r="IN270" s="410"/>
      <c r="IO270" s="410"/>
      <c r="IP270" s="410"/>
      <c r="IQ270" s="410"/>
      <c r="IR270" s="410"/>
      <c r="IS270" s="410"/>
      <c r="IT270" s="410"/>
      <c r="IU270" s="410"/>
      <c r="IV270" s="410"/>
    </row>
    <row r="271" spans="1:256" s="2" customFormat="1" ht="12.75" hidden="1" customHeight="1" outlineLevel="2">
      <c r="A271" s="14"/>
      <c r="B271" s="325" t="str">
        <f>C283</f>
        <v>Vehicles</v>
      </c>
      <c r="C271" s="32"/>
      <c r="D271" s="33" t="s">
        <v>65</v>
      </c>
      <c r="E271" s="32"/>
      <c r="F271" s="371"/>
      <c r="G271" s="154">
        <f>IF(G$3&gt;A16remlife,A16acvalue-SUM($F271:F271),IF(A16remlife="N/A","n/a",A16acvalue/A16remlife))</f>
        <v>2.2310536912751675</v>
      </c>
      <c r="H271" s="154">
        <f>IF(H$3&gt;A16remlife,A16acvalue-SUM($F271:G271),IF(A16remlife="N/A","n/a",A16acvalue/A16remlife))</f>
        <v>2.2310536912751675</v>
      </c>
      <c r="I271" s="154">
        <f>IF(I$3&gt;A16remlife,A16acvalue-SUM($F271:H271),IF(A16remlife="N/A","n/a",A16acvalue/A16remlife))</f>
        <v>2.2310536912751675</v>
      </c>
      <c r="J271" s="154">
        <f>IF(J$3&gt;A16remlife,A16acvalue-SUM($F271:I271),IF(A16remlife="N/A","n/a",A16acvalue/A16remlife))</f>
        <v>2.2310536912751675</v>
      </c>
      <c r="K271" s="154">
        <f>IF(K$3&gt;A16remlife,A16acvalue-SUM($F271:J271),IF(A16remlife="N/A","n/a",A16acvalue/A16remlife))</f>
        <v>2.2310536912751675</v>
      </c>
      <c r="L271" s="154">
        <f>IF(L$3&gt;A16remlife,A16acvalue-SUM($F271:K271),IF(A16remlife="N/A","n/a",A16acvalue/A16remlife))</f>
        <v>2.1418115436241614</v>
      </c>
      <c r="M271" s="154">
        <f>IF(M$3&gt;A16remlife,A16acvalue-SUM($F271:L271),IF(A16remlife="N/A","n/a",A16acvalue/A16remlife))</f>
        <v>0</v>
      </c>
      <c r="N271" s="154">
        <f>IF(N$3&gt;A16remlife,A16acvalue-SUM($F271:M271),IF(A16remlife="N/A","n/a",A16acvalue/A16remlife))</f>
        <v>0</v>
      </c>
      <c r="O271" s="154">
        <f>IF(O$3&gt;A16remlife,A16acvalue-SUM($F271:N271),IF(A16remlife="N/A","n/a",A16acvalue/A16remlife))</f>
        <v>0</v>
      </c>
      <c r="P271" s="154">
        <f>IF(P$3&gt;A16remlife,A16acvalue-SUM($F271:O271),IF(A16remlife="N/A","n/a",A16acvalue/A16remlife))</f>
        <v>0</v>
      </c>
      <c r="Q271" s="154">
        <f>IF(Q$3&gt;A16remlife,A16acvalue-SUM($F271:P271),IF(A16remlife="N/A","n/a",A16acvalue/A16remlife))</f>
        <v>0</v>
      </c>
      <c r="R271" s="154">
        <f>IF(R$3&gt;A16remlife,A16acvalue-SUM($F271:Q271),IF(A16remlife="N/A","n/a",A16acvalue/A16remlife))</f>
        <v>0</v>
      </c>
      <c r="S271" s="154">
        <f>IF(S$3&gt;A16remlife,A16acvalue-SUM($F271:R271),IF(A16remlife="N/A","n/a",A16acvalue/A16remlife))</f>
        <v>0</v>
      </c>
      <c r="T271" s="154">
        <f>IF(T$3&gt;A16remlife,A16acvalue-SUM($F271:S271),IF(A16remlife="N/A","n/a",A16acvalue/A16remlife))</f>
        <v>0</v>
      </c>
      <c r="U271" s="154">
        <f>IF(U$3&gt;A16remlife,A16acvalue-SUM($F271:T271),IF(A16remlife="N/A","n/a",A16acvalue/A16remlife))</f>
        <v>0</v>
      </c>
      <c r="V271" s="154">
        <f>IF(V$3&gt;A16remlife,A16acvalue-SUM($F271:U271),IF(A16remlife="N/A","n/a",A16acvalue/A16remlife))</f>
        <v>0</v>
      </c>
      <c r="W271" s="154">
        <f>IF(W$3&gt;A16remlife,A16acvalue-SUM($F271:V271),IF(A16remlife="N/A","n/a",A16acvalue/A16remlife))</f>
        <v>0</v>
      </c>
      <c r="X271" s="154">
        <f>IF(X$3&gt;A16remlife,A16acvalue-SUM($F271:W271),IF(A16remlife="N/A","n/a",A16acvalue/A16remlife))</f>
        <v>0</v>
      </c>
      <c r="Y271" s="154">
        <f>IF(Y$3&gt;A16remlife,A16acvalue-SUM($F271:X271),IF(A16remlife="N/A","n/a",A16acvalue/A16remlife))</f>
        <v>0</v>
      </c>
      <c r="Z271" s="154">
        <f>IF(Z$3&gt;A16remlife,A16acvalue-SUM($F271:Y271),IF(A16remlife="N/A","n/a",A16acvalue/A16remlife))</f>
        <v>0</v>
      </c>
      <c r="AA271" s="154">
        <f>IF(AA$3&gt;A16remlife,A16acvalue-SUM($F271:Z271),IF(A16remlife="N/A","n/a",A16acvalue/A16remlife))</f>
        <v>0</v>
      </c>
      <c r="AB271" s="154">
        <f>IF(AB$3&gt;A16remlife,A16acvalue-SUM($F271:AA271),IF(A16remlife="N/A","n/a",A16acvalue/A16remlife))</f>
        <v>0</v>
      </c>
      <c r="AC271" s="154">
        <f>IF(AC$3&gt;A16remlife,A16acvalue-SUM($F271:AB271),IF(A16remlife="N/A","n/a",A16acvalue/A16remlife))</f>
        <v>0</v>
      </c>
      <c r="AD271" s="154">
        <f>IF(AD$3&gt;A16remlife,A16acvalue-SUM($F271:AC271),IF(A16remlife="N/A","n/a",A16acvalue/A16remlife))</f>
        <v>0</v>
      </c>
      <c r="AE271" s="154">
        <f>IF(AE$3&gt;A16remlife,A16acvalue-SUM($F271:AD271),IF(A16remlife="N/A","n/a",A16acvalue/A16remlife))</f>
        <v>0</v>
      </c>
      <c r="AF271" s="154">
        <f>IF(AF$3&gt;A16remlife,A16acvalue-SUM($F271:AE271),IF(A16remlife="N/A","n/a",A16acvalue/A16remlife))</f>
        <v>0</v>
      </c>
      <c r="AG271" s="154">
        <f>IF(AG$3&gt;A16remlife,A16acvalue-SUM($F271:AF271),IF(A16remlife="N/A","n/a",A16acvalue/A16remlife))</f>
        <v>0</v>
      </c>
      <c r="AH271" s="154">
        <f>IF(AH$3&gt;A16remlife,A16acvalue-SUM($F271:AG271),IF(A16remlife="N/A","n/a",A16acvalue/A16remlife))</f>
        <v>0</v>
      </c>
      <c r="AI271" s="154">
        <f>IF(AI$3&gt;A16remlife,A16acvalue-SUM($F271:AH271),IF(A16remlife="N/A","n/a",A16acvalue/A16remlife))</f>
        <v>0</v>
      </c>
      <c r="AJ271" s="154">
        <f>IF(AJ$3&gt;A16remlife,A16acvalue-SUM($F271:AI271),IF(A16remlife="N/A","n/a",A16acvalue/A16remlife))</f>
        <v>0</v>
      </c>
      <c r="AK271" s="154">
        <f>IF(AK$3&gt;A16remlife,A16acvalue-SUM($F271:AJ271),IF(A16remlife="N/A","n/a",A16acvalue/A16remlife))</f>
        <v>0</v>
      </c>
      <c r="AL271" s="154">
        <f>IF(AL$3&gt;A16remlife,A16acvalue-SUM($F271:AK271),IF(A16remlife="N/A","n/a",A16acvalue/A16remlife))</f>
        <v>0</v>
      </c>
      <c r="AM271" s="154">
        <f>IF(AM$3&gt;A16remlife,A16acvalue-SUM($F271:AL271),IF(A16remlife="N/A","n/a",A16acvalue/A16remlife))</f>
        <v>0</v>
      </c>
      <c r="AN271" s="154">
        <f>IF(AN$3&gt;A16remlife,A16acvalue-SUM($F271:AM271),IF(A16remlife="N/A","n/a",A16acvalue/A16remlife))</f>
        <v>0</v>
      </c>
      <c r="AO271" s="154">
        <f>IF(AO$3&gt;A16remlife,A16acvalue-SUM($F271:AN271),IF(A16remlife="N/A","n/a",A16acvalue/A16remlife))</f>
        <v>0</v>
      </c>
      <c r="AP271" s="154">
        <f>IF(AP$3&gt;A16remlife,A16acvalue-SUM($F271:AO271),IF(A16remlife="N/A","n/a",A16acvalue/A16remlife))</f>
        <v>0</v>
      </c>
      <c r="AQ271" s="154">
        <f>IF(AQ$3&gt;A16remlife,A16acvalue-SUM($F271:AP271),IF(A16remlife="N/A","n/a",A16acvalue/A16remlife))</f>
        <v>0</v>
      </c>
      <c r="AR271" s="154">
        <f>IF(AR$3&gt;A16remlife,A16acvalue-SUM($F271:AQ271),IF(A16remlife="N/A","n/a",A16acvalue/A16remlife))</f>
        <v>0</v>
      </c>
      <c r="AS271" s="154">
        <f>IF(AS$3&gt;A16remlife,A16acvalue-SUM($F271:AR271),IF(A16remlife="N/A","n/a",A16acvalue/A16remlife))</f>
        <v>0</v>
      </c>
      <c r="AT271" s="154">
        <f>IF(AT$3&gt;A16remlife,A16acvalue-SUM($F271:AS271),IF(A16remlife="N/A","n/a",A16acvalue/A16remlife))</f>
        <v>0</v>
      </c>
      <c r="AU271" s="154">
        <f>IF(AU$3&gt;A16remlife,A16acvalue-SUM($F271:AT271),IF(A16remlife="N/A","n/a",A16acvalue/A16remlife))</f>
        <v>0</v>
      </c>
      <c r="AV271" s="154">
        <f>IF(AV$3&gt;A16remlife,A16acvalue-SUM($F271:AU271),IF(A16remlife="N/A","n/a",A16acvalue/A16remlife))</f>
        <v>0</v>
      </c>
      <c r="AW271" s="154">
        <f>IF(AW$3&gt;A16remlife,A16acvalue-SUM($F271:AV271),IF(A16remlife="N/A","n/a",A16acvalue/A16remlife))</f>
        <v>0</v>
      </c>
      <c r="AX271" s="154">
        <f>IF(AX$3&gt;A16remlife,A16acvalue-SUM($F271:AW271),IF(A16remlife="N/A","n/a",A16acvalue/A16remlife))</f>
        <v>0</v>
      </c>
      <c r="AY271" s="154">
        <f>IF(AY$3&gt;A16remlife,A16acvalue-SUM($F271:AX271),IF(A16remlife="N/A","n/a",A16acvalue/A16remlife))</f>
        <v>0</v>
      </c>
      <c r="AZ271" s="154">
        <f>IF(AZ$3&gt;A16remlife,A16acvalue-SUM($F271:AY271),IF(A16remlife="N/A","n/a",A16acvalue/A16remlife))</f>
        <v>0</v>
      </c>
      <c r="BA271" s="154">
        <f>IF(BA$3&gt;A16remlife,A16acvalue-SUM($F271:AZ271),IF(A16remlife="N/A","n/a",A16acvalue/A16remlife))</f>
        <v>0</v>
      </c>
      <c r="BB271" s="154">
        <f>IF(BB$3&gt;A16remlife,A16acvalue-SUM($F271:BA271),IF(A16remlife="N/A","n/a",A16acvalue/A16remlife))</f>
        <v>0</v>
      </c>
      <c r="BC271" s="154">
        <f>IF(BC$3&gt;A16remlife,A16acvalue-SUM($F271:BB271),IF(A16remlife="N/A","n/a",A16acvalue/A16remlife))</f>
        <v>0</v>
      </c>
      <c r="BD271" s="154">
        <f>IF(BD$3&gt;A16remlife,A16acvalue-SUM($F271:BC271),IF(A16remlife="N/A","n/a",A16acvalue/A16remlife))</f>
        <v>0</v>
      </c>
      <c r="BE271" s="154">
        <f>IF(BE$3&gt;A16remlife,A16acvalue-SUM($F271:BD271),IF(A16remlife="N/A","n/a",A16acvalue/A16remlife))</f>
        <v>0</v>
      </c>
      <c r="BF271" s="154">
        <f>IF(BF$3&gt;A16remlife,A16acvalue-SUM($F271:BE271),IF(A16remlife="N/A","n/a",A16acvalue/A16remlife))</f>
        <v>0</v>
      </c>
      <c r="BG271" s="154">
        <f>IF(BG$3&gt;A16remlife,A16acvalue-SUM($F271:BF271),IF(A16remlife="N/A","n/a",A16acvalue/A16remlife))</f>
        <v>0</v>
      </c>
      <c r="BH271" s="154">
        <f>IF(BH$3&gt;A16remlife,A16acvalue-SUM($F271:BG271),IF(A16remlife="N/A","n/a",A16acvalue/A16remlife))</f>
        <v>0</v>
      </c>
      <c r="BI271" s="154">
        <f>IF(BI$3&gt;A16remlife,A16acvalue-SUM($F271:BH271),IF(A16remlife="N/A","n/a",A16acvalue/A16remlife))</f>
        <v>0</v>
      </c>
      <c r="BJ271" s="14"/>
      <c r="BK271" s="14"/>
      <c r="BL271" s="14"/>
      <c r="BM271" s="14"/>
      <c r="BN271" s="14"/>
      <c r="BO271" s="14"/>
      <c r="BP271" s="14"/>
      <c r="BQ271" s="14"/>
      <c r="BR271" s="14"/>
      <c r="BS271" s="14"/>
      <c r="BT271" s="14"/>
      <c r="BU271" s="14"/>
      <c r="BV271" s="14"/>
      <c r="BW271" s="14"/>
      <c r="BX271" s="14"/>
      <c r="BY271" s="14"/>
      <c r="BZ271" s="14"/>
      <c r="CA271" s="410"/>
      <c r="CB271" s="410"/>
      <c r="CC271" s="410"/>
      <c r="CD271" s="410"/>
      <c r="CE271" s="410"/>
      <c r="CF271" s="410"/>
      <c r="CG271" s="410"/>
      <c r="CH271" s="410"/>
      <c r="CI271" s="410"/>
      <c r="CJ271" s="410"/>
      <c r="CK271" s="410"/>
      <c r="CL271" s="410"/>
      <c r="CM271" s="410"/>
      <c r="CN271" s="410"/>
      <c r="CO271" s="410"/>
      <c r="CP271" s="410"/>
      <c r="CQ271" s="410"/>
      <c r="CR271" s="410"/>
      <c r="CS271" s="410"/>
      <c r="CT271" s="410"/>
      <c r="CU271" s="410"/>
      <c r="CV271" s="410"/>
      <c r="CW271" s="410"/>
      <c r="CX271" s="410"/>
      <c r="CY271" s="410"/>
      <c r="CZ271" s="410"/>
      <c r="DA271" s="410"/>
      <c r="DB271" s="410"/>
      <c r="DC271" s="410"/>
      <c r="DD271" s="410"/>
      <c r="DE271" s="410"/>
      <c r="DF271" s="410"/>
      <c r="DG271" s="410"/>
      <c r="DH271" s="410"/>
      <c r="DI271" s="410"/>
      <c r="DJ271" s="410"/>
      <c r="DK271" s="410"/>
      <c r="DL271" s="410"/>
      <c r="DM271" s="410"/>
      <c r="DN271" s="410"/>
      <c r="DO271" s="410"/>
      <c r="DP271" s="410"/>
      <c r="DQ271" s="410"/>
      <c r="DR271" s="410"/>
      <c r="DS271" s="410"/>
      <c r="DT271" s="410"/>
      <c r="DU271" s="410"/>
      <c r="DV271" s="410"/>
      <c r="DW271" s="410"/>
      <c r="DX271" s="410"/>
      <c r="DY271" s="410"/>
      <c r="DZ271" s="410"/>
      <c r="EA271" s="410"/>
      <c r="EB271" s="410"/>
      <c r="EC271" s="410"/>
      <c r="ED271" s="410"/>
      <c r="EE271" s="410"/>
      <c r="EF271" s="410"/>
      <c r="EG271" s="410"/>
      <c r="EH271" s="410"/>
      <c r="EI271" s="410"/>
      <c r="EJ271" s="410"/>
      <c r="EK271" s="410"/>
      <c r="EL271" s="410"/>
      <c r="EM271" s="410"/>
      <c r="EN271" s="410"/>
      <c r="EO271" s="410"/>
      <c r="EP271" s="410"/>
      <c r="EQ271" s="410"/>
      <c r="ER271" s="410"/>
      <c r="ES271" s="410"/>
      <c r="ET271" s="410"/>
      <c r="EU271" s="410"/>
      <c r="EV271" s="410"/>
      <c r="EW271" s="410"/>
      <c r="EX271" s="410"/>
      <c r="EY271" s="410"/>
      <c r="EZ271" s="410"/>
      <c r="FA271" s="410"/>
      <c r="FB271" s="410"/>
      <c r="FC271" s="410"/>
      <c r="FD271" s="410"/>
      <c r="FE271" s="410"/>
      <c r="FF271" s="410"/>
      <c r="FG271" s="410"/>
      <c r="FH271" s="410"/>
      <c r="FI271" s="410"/>
      <c r="FJ271" s="410"/>
      <c r="FK271" s="410"/>
      <c r="FL271" s="410"/>
      <c r="FM271" s="410"/>
      <c r="FN271" s="410"/>
      <c r="FO271" s="410"/>
      <c r="FP271" s="410"/>
      <c r="FQ271" s="410"/>
      <c r="FR271" s="410"/>
      <c r="FS271" s="410"/>
      <c r="FT271" s="410"/>
      <c r="FU271" s="410"/>
      <c r="FV271" s="410"/>
      <c r="FW271" s="410"/>
      <c r="FX271" s="410"/>
      <c r="FY271" s="410"/>
      <c r="FZ271" s="410"/>
      <c r="GA271" s="410"/>
      <c r="GB271" s="410"/>
      <c r="GC271" s="410"/>
      <c r="GD271" s="410"/>
      <c r="GE271" s="410"/>
      <c r="GF271" s="410"/>
      <c r="GG271" s="410"/>
      <c r="GH271" s="410"/>
      <c r="GI271" s="410"/>
      <c r="GJ271" s="410"/>
      <c r="GK271" s="410"/>
      <c r="GL271" s="410"/>
      <c r="GM271" s="410"/>
      <c r="GN271" s="410"/>
      <c r="GO271" s="410"/>
      <c r="GP271" s="410"/>
      <c r="GQ271" s="410"/>
      <c r="GR271" s="410"/>
      <c r="GS271" s="410"/>
      <c r="GT271" s="410"/>
      <c r="GU271" s="410"/>
      <c r="GV271" s="410"/>
      <c r="GW271" s="410"/>
      <c r="GX271" s="410"/>
      <c r="GY271" s="410"/>
      <c r="GZ271" s="410"/>
      <c r="HA271" s="410"/>
      <c r="HB271" s="410"/>
      <c r="HC271" s="410"/>
      <c r="HD271" s="410"/>
      <c r="HE271" s="410"/>
      <c r="HF271" s="410"/>
      <c r="HG271" s="410"/>
      <c r="HH271" s="410"/>
      <c r="HI271" s="410"/>
      <c r="HJ271" s="410"/>
      <c r="HK271" s="410"/>
      <c r="HL271" s="410"/>
      <c r="HM271" s="410"/>
      <c r="HN271" s="410"/>
      <c r="HO271" s="410"/>
      <c r="HP271" s="410"/>
      <c r="HQ271" s="410"/>
      <c r="HR271" s="410"/>
      <c r="HS271" s="410"/>
      <c r="HT271" s="410"/>
      <c r="HU271" s="410"/>
      <c r="HV271" s="410"/>
      <c r="HW271" s="410"/>
      <c r="HX271" s="410"/>
      <c r="HY271" s="410"/>
      <c r="HZ271" s="410"/>
      <c r="IA271" s="410"/>
      <c r="IB271" s="410"/>
      <c r="IC271" s="410"/>
      <c r="ID271" s="410"/>
      <c r="IE271" s="410"/>
      <c r="IF271" s="410"/>
      <c r="IG271" s="410"/>
      <c r="IH271" s="410"/>
      <c r="II271" s="410"/>
      <c r="IJ271" s="410"/>
      <c r="IK271" s="410"/>
      <c r="IL271" s="410"/>
      <c r="IM271" s="410"/>
      <c r="IN271" s="410"/>
      <c r="IO271" s="410"/>
      <c r="IP271" s="410"/>
      <c r="IQ271" s="410"/>
      <c r="IR271" s="410"/>
      <c r="IS271" s="410"/>
      <c r="IT271" s="410"/>
      <c r="IU271" s="410"/>
      <c r="IV271" s="410"/>
    </row>
    <row r="272" spans="1:256" s="2" customFormat="1" ht="12.75" hidden="1" customHeight="1" outlineLevel="2">
      <c r="A272" s="14"/>
      <c r="B272" s="14"/>
      <c r="C272" s="27"/>
      <c r="D272" s="413" t="s">
        <v>198</v>
      </c>
      <c r="E272" s="261">
        <v>0</v>
      </c>
      <c r="F272" s="372"/>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c r="BI272" s="155"/>
      <c r="BJ272" s="14"/>
      <c r="BK272" s="14"/>
      <c r="BL272" s="14"/>
      <c r="BM272" s="14"/>
      <c r="BN272" s="14"/>
      <c r="BO272" s="14"/>
      <c r="BP272" s="14"/>
      <c r="BQ272" s="14"/>
      <c r="BR272" s="14"/>
      <c r="BS272" s="14"/>
      <c r="BT272" s="14"/>
      <c r="BU272" s="14"/>
      <c r="BV272" s="14"/>
      <c r="BW272" s="14"/>
      <c r="BX272" s="14"/>
      <c r="BY272" s="14"/>
      <c r="BZ272" s="14"/>
      <c r="CA272" s="410"/>
      <c r="CB272" s="410"/>
      <c r="CC272" s="410"/>
      <c r="CD272" s="410"/>
      <c r="CE272" s="410"/>
      <c r="CF272" s="410"/>
      <c r="CG272" s="410"/>
      <c r="CH272" s="410"/>
      <c r="CI272" s="410"/>
      <c r="CJ272" s="410"/>
      <c r="CK272" s="410"/>
      <c r="CL272" s="410"/>
      <c r="CM272" s="410"/>
      <c r="CN272" s="410"/>
      <c r="CO272" s="410"/>
      <c r="CP272" s="410"/>
      <c r="CQ272" s="410"/>
      <c r="CR272" s="410"/>
      <c r="CS272" s="410"/>
      <c r="CT272" s="410"/>
      <c r="CU272" s="410"/>
      <c r="CV272" s="410"/>
      <c r="CW272" s="410"/>
      <c r="CX272" s="410"/>
      <c r="CY272" s="410"/>
      <c r="CZ272" s="410"/>
      <c r="DA272" s="410"/>
      <c r="DB272" s="410"/>
      <c r="DC272" s="410"/>
      <c r="DD272" s="410"/>
      <c r="DE272" s="410"/>
      <c r="DF272" s="410"/>
      <c r="DG272" s="410"/>
      <c r="DH272" s="410"/>
      <c r="DI272" s="410"/>
      <c r="DJ272" s="410"/>
      <c r="DK272" s="410"/>
      <c r="DL272" s="410"/>
      <c r="DM272" s="410"/>
      <c r="DN272" s="410"/>
      <c r="DO272" s="410"/>
      <c r="DP272" s="410"/>
      <c r="DQ272" s="410"/>
      <c r="DR272" s="410"/>
      <c r="DS272" s="410"/>
      <c r="DT272" s="410"/>
      <c r="DU272" s="410"/>
      <c r="DV272" s="410"/>
      <c r="DW272" s="410"/>
      <c r="DX272" s="410"/>
      <c r="DY272" s="410"/>
      <c r="DZ272" s="410"/>
      <c r="EA272" s="410"/>
      <c r="EB272" s="410"/>
      <c r="EC272" s="410"/>
      <c r="ED272" s="410"/>
      <c r="EE272" s="410"/>
      <c r="EF272" s="410"/>
      <c r="EG272" s="410"/>
      <c r="EH272" s="410"/>
      <c r="EI272" s="410"/>
      <c r="EJ272" s="410"/>
      <c r="EK272" s="410"/>
      <c r="EL272" s="410"/>
      <c r="EM272" s="410"/>
      <c r="EN272" s="410"/>
      <c r="EO272" s="410"/>
      <c r="EP272" s="410"/>
      <c r="EQ272" s="410"/>
      <c r="ER272" s="410"/>
      <c r="ES272" s="410"/>
      <c r="ET272" s="410"/>
      <c r="EU272" s="410"/>
      <c r="EV272" s="410"/>
      <c r="EW272" s="410"/>
      <c r="EX272" s="410"/>
      <c r="EY272" s="410"/>
      <c r="EZ272" s="410"/>
      <c r="FA272" s="410"/>
      <c r="FB272" s="410"/>
      <c r="FC272" s="410"/>
      <c r="FD272" s="410"/>
      <c r="FE272" s="410"/>
      <c r="FF272" s="410"/>
      <c r="FG272" s="410"/>
      <c r="FH272" s="410"/>
      <c r="FI272" s="410"/>
      <c r="FJ272" s="410"/>
      <c r="FK272" s="410"/>
      <c r="FL272" s="410"/>
      <c r="FM272" s="410"/>
      <c r="FN272" s="410"/>
      <c r="FO272" s="410"/>
      <c r="FP272" s="410"/>
      <c r="FQ272" s="410"/>
      <c r="FR272" s="410"/>
      <c r="FS272" s="410"/>
      <c r="FT272" s="410"/>
      <c r="FU272" s="410"/>
      <c r="FV272" s="410"/>
      <c r="FW272" s="410"/>
      <c r="FX272" s="410"/>
      <c r="FY272" s="410"/>
      <c r="FZ272" s="410"/>
      <c r="GA272" s="410"/>
      <c r="GB272" s="410"/>
      <c r="GC272" s="410"/>
      <c r="GD272" s="410"/>
      <c r="GE272" s="410"/>
      <c r="GF272" s="410"/>
      <c r="GG272" s="410"/>
      <c r="GH272" s="410"/>
      <c r="GI272" s="410"/>
      <c r="GJ272" s="410"/>
      <c r="GK272" s="410"/>
      <c r="GL272" s="410"/>
      <c r="GM272" s="410"/>
      <c r="GN272" s="410"/>
      <c r="GO272" s="410"/>
      <c r="GP272" s="410"/>
      <c r="GQ272" s="410"/>
      <c r="GR272" s="410"/>
      <c r="GS272" s="410"/>
      <c r="GT272" s="410"/>
      <c r="GU272" s="410"/>
      <c r="GV272" s="410"/>
      <c r="GW272" s="410"/>
      <c r="GX272" s="410"/>
      <c r="GY272" s="410"/>
      <c r="GZ272" s="410"/>
      <c r="HA272" s="410"/>
      <c r="HB272" s="410"/>
      <c r="HC272" s="410"/>
      <c r="HD272" s="410"/>
      <c r="HE272" s="410"/>
      <c r="HF272" s="410"/>
      <c r="HG272" s="410"/>
      <c r="HH272" s="410"/>
      <c r="HI272" s="410"/>
      <c r="HJ272" s="410"/>
      <c r="HK272" s="410"/>
      <c r="HL272" s="410"/>
      <c r="HM272" s="410"/>
      <c r="HN272" s="410"/>
      <c r="HO272" s="410"/>
      <c r="HP272" s="410"/>
      <c r="HQ272" s="410"/>
      <c r="HR272" s="410"/>
      <c r="HS272" s="410"/>
      <c r="HT272" s="410"/>
      <c r="HU272" s="410"/>
      <c r="HV272" s="410"/>
      <c r="HW272" s="410"/>
      <c r="HX272" s="410"/>
      <c r="HY272" s="410"/>
      <c r="HZ272" s="410"/>
      <c r="IA272" s="410"/>
      <c r="IB272" s="410"/>
      <c r="IC272" s="410"/>
      <c r="ID272" s="410"/>
      <c r="IE272" s="410"/>
      <c r="IF272" s="410"/>
      <c r="IG272" s="410"/>
      <c r="IH272" s="410"/>
      <c r="II272" s="410"/>
      <c r="IJ272" s="410"/>
      <c r="IK272" s="410"/>
      <c r="IL272" s="410"/>
      <c r="IM272" s="410"/>
      <c r="IN272" s="410"/>
      <c r="IO272" s="410"/>
      <c r="IP272" s="410"/>
      <c r="IQ272" s="410"/>
      <c r="IR272" s="410"/>
      <c r="IS272" s="410"/>
      <c r="IT272" s="410"/>
      <c r="IU272" s="410"/>
      <c r="IV272" s="410"/>
    </row>
    <row r="273" spans="1:256" s="2" customFormat="1" ht="12.75" hidden="1" customHeight="1" outlineLevel="2">
      <c r="A273" s="14"/>
      <c r="B273" s="14"/>
      <c r="C273" s="27"/>
      <c r="D273" s="413"/>
      <c r="E273" s="261">
        <v>1</v>
      </c>
      <c r="F273" s="372"/>
      <c r="G273" s="268"/>
      <c r="H273" s="155">
        <f>IF(A16stdlife="n/a","n/a",IF(H$3&gt;(A16stdlife+$E273),(Input!$G$226*(1+rvanilla)^0.5)-SUM($G273:G273),(Input!$G$226*(1+rvanilla)^0.5)/A16stdlife))</f>
        <v>0.34398404199471705</v>
      </c>
      <c r="I273" s="155">
        <f>IF(A16stdlife="n/a","n/a",IF(I$3&gt;(A16stdlife+$E273),(Input!$G$226*(1+rvanilla)^0.5)-SUM($G273:H273),(Input!$G$226*(1+rvanilla)^0.5)/A16stdlife))</f>
        <v>0.34398404199471705</v>
      </c>
      <c r="J273" s="155">
        <f>IF(A16stdlife="n/a","n/a",IF(J$3&gt;(A16stdlife+$E273),(Input!$G$226*(1+rvanilla)^0.5)-SUM($G273:I273),(Input!$G$226*(1+rvanilla)^0.5)/A16stdlife))</f>
        <v>0.34398404199471705</v>
      </c>
      <c r="K273" s="155">
        <f>IF(A16stdlife="n/a","n/a",IF(K$3&gt;(A16stdlife+$E273),(Input!$G$226*(1+rvanilla)^0.5)-SUM($G273:J273),(Input!$G$226*(1+rvanilla)^0.5)/A16stdlife))</f>
        <v>0.34398404199471705</v>
      </c>
      <c r="L273" s="155">
        <f>IF(A16stdlife="n/a","n/a",IF(L$3&gt;(A16stdlife+$E273),(Input!$G$226*(1+rvanilla)^0.5)-SUM($G273:K273),(Input!$G$226*(1+rvanilla)^0.5)/A16stdlife))</f>
        <v>0.34398404199471705</v>
      </c>
      <c r="M273" s="155">
        <f>IF(A16stdlife="n/a","n/a",IF(M$3&gt;(A16stdlife+$E273),(Input!$G$226*(1+rvanilla)^0.5)-SUM($G273:L273),(Input!$G$226*(1+rvanilla)^0.5)/A16stdlife))</f>
        <v>0.34398404199471705</v>
      </c>
      <c r="N273" s="155">
        <f>IF(A16stdlife="n/a","n/a",IF(N$3&gt;(A16stdlife+$E273),(Input!$G$226*(1+rvanilla)^0.5)-SUM($G273:M273),(Input!$G$226*(1+rvanilla)^0.5)/A16stdlife))</f>
        <v>0.34398404199471705</v>
      </c>
      <c r="O273" s="155">
        <f>IF(A16stdlife="n/a","n/a",IF(O$3&gt;(A16stdlife+$E273),(Input!$G$226*(1+rvanilla)^0.5)-SUM($G273:N273),(Input!$G$226*(1+rvanilla)^0.5)/A16stdlife))</f>
        <v>4.4408920985006262E-16</v>
      </c>
      <c r="P273" s="155">
        <f>IF(A16stdlife="n/a","n/a",IF(P$3&gt;(A16stdlife+$E273),(Input!$G$226*(1+rvanilla)^0.5)-SUM($G273:O273),(Input!$G$226*(1+rvanilla)^0.5)/A16stdlife))</f>
        <v>0</v>
      </c>
      <c r="Q273" s="155">
        <f>IF(A16stdlife="n/a","n/a",IF(Q$3&gt;(A16stdlife+$E273),(Input!$G$226*(1+rvanilla)^0.5)-SUM($G273:P273),(Input!$G$226*(1+rvanilla)^0.5)/A16stdlife))</f>
        <v>0</v>
      </c>
      <c r="R273" s="155">
        <f>IF(A16stdlife="n/a","n/a",IF(R$3&gt;(A16stdlife+$E273),(Input!$G$226*(1+rvanilla)^0.5)-SUM($G273:Q273),(Input!$G$226*(1+rvanilla)^0.5)/A16stdlife))</f>
        <v>0</v>
      </c>
      <c r="S273" s="155">
        <f>IF(A16stdlife="n/a","n/a",IF(S$3&gt;(A16stdlife+$E273),(Input!$G$226*(1+rvanilla)^0.5)-SUM($G273:R273),(Input!$G$226*(1+rvanilla)^0.5)/A16stdlife))</f>
        <v>0</v>
      </c>
      <c r="T273" s="155">
        <f>IF(A16stdlife="n/a","n/a",IF(T$3&gt;(A16stdlife+$E273),(Input!$G$226*(1+rvanilla)^0.5)-SUM($G273:S273),(Input!$G$226*(1+rvanilla)^0.5)/A16stdlife))</f>
        <v>0</v>
      </c>
      <c r="U273" s="155">
        <f>IF(A16stdlife="n/a","n/a",IF(U$3&gt;(A16stdlife+$E273),(Input!$G$226*(1+rvanilla)^0.5)-SUM($G273:T273),(Input!$G$226*(1+rvanilla)^0.5)/A16stdlife))</f>
        <v>0</v>
      </c>
      <c r="V273" s="155">
        <f>IF(A16stdlife="n/a","n/a",IF(V$3&gt;(A16stdlife+$E273),(Input!$G$226*(1+rvanilla)^0.5)-SUM($G273:U273),(Input!$G$226*(1+rvanilla)^0.5)/A16stdlife))</f>
        <v>0</v>
      </c>
      <c r="W273" s="155">
        <f>IF(A16stdlife="n/a","n/a",IF(W$3&gt;(A16stdlife+$E273),(Input!$G$226*(1+rvanilla)^0.5)-SUM($G273:V273),(Input!$G$226*(1+rvanilla)^0.5)/A16stdlife))</f>
        <v>0</v>
      </c>
      <c r="X273" s="155">
        <f>IF(A16stdlife="n/a","n/a",IF(X$3&gt;(A16stdlife+$E273),(Input!$G$226*(1+rvanilla)^0.5)-SUM($G273:W273),(Input!$G$226*(1+rvanilla)^0.5)/A16stdlife))</f>
        <v>0</v>
      </c>
      <c r="Y273" s="155">
        <f>IF(A16stdlife="n/a","n/a",IF(Y$3&gt;(A16stdlife+$E273),(Input!$G$226*(1+rvanilla)^0.5)-SUM($G273:X273),(Input!$G$226*(1+rvanilla)^0.5)/A16stdlife))</f>
        <v>0</v>
      </c>
      <c r="Z273" s="155">
        <f>IF(A16stdlife="n/a","n/a",IF(Z$3&gt;(A16stdlife+$E273),(Input!$G$226*(1+rvanilla)^0.5)-SUM($G273:Y273),(Input!$G$226*(1+rvanilla)^0.5)/A16stdlife))</f>
        <v>0</v>
      </c>
      <c r="AA273" s="155">
        <f>IF(A16stdlife="n/a","n/a",IF(AA$3&gt;(A16stdlife+$E273),(Input!$G$226*(1+rvanilla)^0.5)-SUM($G273:Z273),(Input!$G$226*(1+rvanilla)^0.5)/A16stdlife))</f>
        <v>0</v>
      </c>
      <c r="AB273" s="155">
        <f>IF(A16stdlife="n/a","n/a",IF(AB$3&gt;(A16stdlife+$E273),(Input!$G$226*(1+rvanilla)^0.5)-SUM($G273:AA273),(Input!$G$226*(1+rvanilla)^0.5)/A16stdlife))</f>
        <v>0</v>
      </c>
      <c r="AC273" s="155">
        <f>IF(A16stdlife="n/a","n/a",IF(AC$3&gt;(A16stdlife+$E273),(Input!$G$226*(1+rvanilla)^0.5)-SUM($G273:AB273),(Input!$G$226*(1+rvanilla)^0.5)/A16stdlife))</f>
        <v>0</v>
      </c>
      <c r="AD273" s="155">
        <f>IF(A16stdlife="n/a","n/a",IF(AD$3&gt;(A16stdlife+$E273),(Input!$G$226*(1+rvanilla)^0.5)-SUM($G273:AC273),(Input!$G$226*(1+rvanilla)^0.5)/A16stdlife))</f>
        <v>0</v>
      </c>
      <c r="AE273" s="155">
        <f>IF(A16stdlife="n/a","n/a",IF(AE$3&gt;(A16stdlife+$E273),(Input!$G$226*(1+rvanilla)^0.5)-SUM($G273:AD273),(Input!$G$226*(1+rvanilla)^0.5)/A16stdlife))</f>
        <v>0</v>
      </c>
      <c r="AF273" s="155">
        <f>IF(A16stdlife="n/a","n/a",IF(AF$3&gt;(A16stdlife+$E273),(Input!$G$226*(1+rvanilla)^0.5)-SUM($G273:AE273),(Input!$G$226*(1+rvanilla)^0.5)/A16stdlife))</f>
        <v>0</v>
      </c>
      <c r="AG273" s="155">
        <f>IF(A16stdlife="n/a","n/a",IF(AG$3&gt;(A16stdlife+$E273),(Input!$G$226*(1+rvanilla)^0.5)-SUM($G273:AF273),(Input!$G$226*(1+rvanilla)^0.5)/A16stdlife))</f>
        <v>0</v>
      </c>
      <c r="AH273" s="155">
        <f>IF(A16stdlife="n/a","n/a",IF(AH$3&gt;(A16stdlife+$E273),(Input!$G$226*(1+rvanilla)^0.5)-SUM($G273:AG273),(Input!$G$226*(1+rvanilla)^0.5)/A16stdlife))</f>
        <v>0</v>
      </c>
      <c r="AI273" s="155">
        <f>IF(A16stdlife="n/a","n/a",IF(AI$3&gt;(A16stdlife+$E273),(Input!$G$226*(1+rvanilla)^0.5)-SUM($G273:AH273),(Input!$G$226*(1+rvanilla)^0.5)/A16stdlife))</f>
        <v>0</v>
      </c>
      <c r="AJ273" s="155">
        <f>IF(A16stdlife="n/a","n/a",IF(AJ$3&gt;(A16stdlife+$E273),(Input!$G$226*(1+rvanilla)^0.5)-SUM($G273:AI273),(Input!$G$226*(1+rvanilla)^0.5)/A16stdlife))</f>
        <v>0</v>
      </c>
      <c r="AK273" s="155">
        <f>IF(A16stdlife="n/a","n/a",IF(AK$3&gt;(A16stdlife+$E273),(Input!$G$226*(1+rvanilla)^0.5)-SUM($G273:AJ273),(Input!$G$226*(1+rvanilla)^0.5)/A16stdlife))</f>
        <v>0</v>
      </c>
      <c r="AL273" s="155">
        <f>IF(A16stdlife="n/a","n/a",IF(AL$3&gt;(A16stdlife+$E273),(Input!$G$226*(1+rvanilla)^0.5)-SUM($G273:AK273),(Input!$G$226*(1+rvanilla)^0.5)/A16stdlife))</f>
        <v>0</v>
      </c>
      <c r="AM273" s="155">
        <f>IF(A16stdlife="n/a","n/a",IF(AM$3&gt;(A16stdlife+$E273),(Input!$G$226*(1+rvanilla)^0.5)-SUM($G273:AL273),(Input!$G$226*(1+rvanilla)^0.5)/A16stdlife))</f>
        <v>0</v>
      </c>
      <c r="AN273" s="155">
        <f>IF(A16stdlife="n/a","n/a",IF(AN$3&gt;(A16stdlife+$E273),(Input!$G$226*(1+rvanilla)^0.5)-SUM($G273:AM273),(Input!$G$226*(1+rvanilla)^0.5)/A16stdlife))</f>
        <v>0</v>
      </c>
      <c r="AO273" s="155">
        <f>IF(A16stdlife="n/a","n/a",IF(AO$3&gt;(A16stdlife+$E273),(Input!$G$226*(1+rvanilla)^0.5)-SUM($G273:AN273),(Input!$G$226*(1+rvanilla)^0.5)/A16stdlife))</f>
        <v>0</v>
      </c>
      <c r="AP273" s="155">
        <f>IF(A16stdlife="n/a","n/a",IF(AP$3&gt;(A16stdlife+$E273),(Input!$G$226*(1+rvanilla)^0.5)-SUM($G273:AO273),(Input!$G$226*(1+rvanilla)^0.5)/A16stdlife))</f>
        <v>0</v>
      </c>
      <c r="AQ273" s="155">
        <f>IF(A16stdlife="n/a","n/a",IF(AQ$3&gt;(A16stdlife+$E273),(Input!$G$226*(1+rvanilla)^0.5)-SUM($G273:AP273),(Input!$G$226*(1+rvanilla)^0.5)/A16stdlife))</f>
        <v>0</v>
      </c>
      <c r="AR273" s="155">
        <f>IF(A16stdlife="n/a","n/a",IF(AR$3&gt;(A16stdlife+$E273),(Input!$G$226*(1+rvanilla)^0.5)-SUM($G273:AQ273),(Input!$G$226*(1+rvanilla)^0.5)/A16stdlife))</f>
        <v>0</v>
      </c>
      <c r="AS273" s="155">
        <f>IF(A16stdlife="n/a","n/a",IF(AS$3&gt;(A16stdlife+$E273),(Input!$G$226*(1+rvanilla)^0.5)-SUM($G273:AR273),(Input!$G$226*(1+rvanilla)^0.5)/A16stdlife))</f>
        <v>0</v>
      </c>
      <c r="AT273" s="155">
        <f>IF(A16stdlife="n/a","n/a",IF(AT$3&gt;(A16stdlife+$E273),(Input!$G$226*(1+rvanilla)^0.5)-SUM($G273:AS273),(Input!$G$226*(1+rvanilla)^0.5)/A16stdlife))</f>
        <v>0</v>
      </c>
      <c r="AU273" s="155">
        <f>IF(A16stdlife="n/a","n/a",IF(AU$3&gt;(A16stdlife+$E273),(Input!$G$226*(1+rvanilla)^0.5)-SUM($G273:AT273),(Input!$G$226*(1+rvanilla)^0.5)/A16stdlife))</f>
        <v>0</v>
      </c>
      <c r="AV273" s="155">
        <f>IF(A16stdlife="n/a","n/a",IF(AV$3&gt;(A16stdlife+$E273),(Input!$G$226*(1+rvanilla)^0.5)-SUM($G273:AU273),(Input!$G$226*(1+rvanilla)^0.5)/A16stdlife))</f>
        <v>0</v>
      </c>
      <c r="AW273" s="155">
        <f>IF(A16stdlife="n/a","n/a",IF(AW$3&gt;(A16stdlife+$E273),(Input!$G$226*(1+rvanilla)^0.5)-SUM($G273:AV273),(Input!$G$226*(1+rvanilla)^0.5)/A16stdlife))</f>
        <v>0</v>
      </c>
      <c r="AX273" s="155">
        <f>IF(A16stdlife="n/a","n/a",IF(AX$3&gt;(A16stdlife+$E273),(Input!$G$226*(1+rvanilla)^0.5)-SUM($G273:AW273),(Input!$G$226*(1+rvanilla)^0.5)/A16stdlife))</f>
        <v>0</v>
      </c>
      <c r="AY273" s="155">
        <f>IF(A16stdlife="n/a","n/a",IF(AY$3&gt;(A16stdlife+$E273),(Input!$G$226*(1+rvanilla)^0.5)-SUM($G273:AX273),(Input!$G$226*(1+rvanilla)^0.5)/A16stdlife))</f>
        <v>0</v>
      </c>
      <c r="AZ273" s="155">
        <f>IF(A16stdlife="n/a","n/a",IF(AZ$3&gt;(A16stdlife+$E273),(Input!$G$226*(1+rvanilla)^0.5)-SUM($G273:AY273),(Input!$G$226*(1+rvanilla)^0.5)/A16stdlife))</f>
        <v>0</v>
      </c>
      <c r="BA273" s="155">
        <f>IF(A16stdlife="n/a","n/a",IF(BA$3&gt;(A16stdlife+$E273),(Input!$G$226*(1+rvanilla)^0.5)-SUM($G273:AZ273),(Input!$G$226*(1+rvanilla)^0.5)/A16stdlife))</f>
        <v>0</v>
      </c>
      <c r="BB273" s="155">
        <f>IF(A16stdlife="n/a","n/a",IF(BB$3&gt;(A16stdlife+$E273),(Input!$G$226*(1+rvanilla)^0.5)-SUM($G273:BA273),(Input!$G$226*(1+rvanilla)^0.5)/A16stdlife))</f>
        <v>0</v>
      </c>
      <c r="BC273" s="155">
        <f>IF(A16stdlife="n/a","n/a",IF(BC$3&gt;(A16stdlife+$E273),(Input!$G$226*(1+rvanilla)^0.5)-SUM($G273:BB273),(Input!$G$226*(1+rvanilla)^0.5)/A16stdlife))</f>
        <v>0</v>
      </c>
      <c r="BD273" s="155">
        <f>IF(A16stdlife="n/a","n/a",IF(BD$3&gt;(A16stdlife+$E273),(Input!$G$226*(1+rvanilla)^0.5)-SUM($G273:BC273),(Input!$G$226*(1+rvanilla)^0.5)/A16stdlife))</f>
        <v>0</v>
      </c>
      <c r="BE273" s="155">
        <f>IF(A16stdlife="n/a","n/a",IF(BE$3&gt;(A16stdlife+$E273),(Input!$G$226*(1+rvanilla)^0.5)-SUM($G273:BD273),(Input!$G$226*(1+rvanilla)^0.5)/A16stdlife))</f>
        <v>0</v>
      </c>
      <c r="BF273" s="155">
        <f>IF(A16stdlife="n/a","n/a",IF(BF$3&gt;(A16stdlife+$E273),(Input!$G$226*(1+rvanilla)^0.5)-SUM($G273:BE273),(Input!$G$226*(1+rvanilla)^0.5)/A16stdlife))</f>
        <v>0</v>
      </c>
      <c r="BG273" s="155">
        <f>IF(A16stdlife="n/a","n/a",IF(BG$3&gt;(A16stdlife+$E273),(Input!$G$226*(1+rvanilla)^0.5)-SUM($G273:BF273),(Input!$G$226*(1+rvanilla)^0.5)/A16stdlife))</f>
        <v>0</v>
      </c>
      <c r="BH273" s="155">
        <f>IF(A16stdlife="n/a","n/a",IF(BH$3&gt;(A16stdlife+$E273),(Input!$G$226*(1+rvanilla)^0.5)-SUM($G273:BG273),(Input!$G$226*(1+rvanilla)^0.5)/A16stdlife))</f>
        <v>0</v>
      </c>
      <c r="BI273" s="155">
        <f>IF(A16stdlife="n/a","n/a",IF(BI$3&gt;(A16stdlife+$E273),(Input!$G$226*(1+rvanilla)^0.5)-SUM($G273:BH273),(Input!$G$226*(1+rvanilla)^0.5)/A16stdlife))</f>
        <v>0</v>
      </c>
      <c r="BJ273" s="14"/>
      <c r="BK273" s="14"/>
      <c r="BL273" s="14"/>
      <c r="BM273" s="14"/>
      <c r="BN273" s="14"/>
      <c r="BO273" s="14"/>
      <c r="BP273" s="14"/>
      <c r="BQ273" s="14"/>
      <c r="BR273" s="14"/>
      <c r="BS273" s="14"/>
      <c r="BT273" s="14"/>
      <c r="BU273" s="14"/>
      <c r="BV273" s="14"/>
      <c r="BW273" s="14"/>
      <c r="BX273" s="14"/>
      <c r="BY273" s="14"/>
      <c r="BZ273" s="14"/>
      <c r="CA273" s="410"/>
      <c r="CB273" s="410"/>
      <c r="CC273" s="410"/>
      <c r="CD273" s="410"/>
      <c r="CE273" s="410"/>
      <c r="CF273" s="410"/>
      <c r="CG273" s="410"/>
      <c r="CH273" s="410"/>
      <c r="CI273" s="410"/>
      <c r="CJ273" s="410"/>
      <c r="CK273" s="410"/>
      <c r="CL273" s="410"/>
      <c r="CM273" s="410"/>
      <c r="CN273" s="410"/>
      <c r="CO273" s="410"/>
      <c r="CP273" s="410"/>
      <c r="CQ273" s="410"/>
      <c r="CR273" s="410"/>
      <c r="CS273" s="410"/>
      <c r="CT273" s="410"/>
      <c r="CU273" s="410"/>
      <c r="CV273" s="410"/>
      <c r="CW273" s="410"/>
      <c r="CX273" s="410"/>
      <c r="CY273" s="410"/>
      <c r="CZ273" s="410"/>
      <c r="DA273" s="410"/>
      <c r="DB273" s="410"/>
      <c r="DC273" s="410"/>
      <c r="DD273" s="410"/>
      <c r="DE273" s="410"/>
      <c r="DF273" s="410"/>
      <c r="DG273" s="410"/>
      <c r="DH273" s="410"/>
      <c r="DI273" s="410"/>
      <c r="DJ273" s="410"/>
      <c r="DK273" s="410"/>
      <c r="DL273" s="410"/>
      <c r="DM273" s="410"/>
      <c r="DN273" s="410"/>
      <c r="DO273" s="410"/>
      <c r="DP273" s="410"/>
      <c r="DQ273" s="410"/>
      <c r="DR273" s="410"/>
      <c r="DS273" s="410"/>
      <c r="DT273" s="410"/>
      <c r="DU273" s="410"/>
      <c r="DV273" s="410"/>
      <c r="DW273" s="410"/>
      <c r="DX273" s="410"/>
      <c r="DY273" s="410"/>
      <c r="DZ273" s="410"/>
      <c r="EA273" s="410"/>
      <c r="EB273" s="410"/>
      <c r="EC273" s="410"/>
      <c r="ED273" s="410"/>
      <c r="EE273" s="410"/>
      <c r="EF273" s="410"/>
      <c r="EG273" s="410"/>
      <c r="EH273" s="410"/>
      <c r="EI273" s="410"/>
      <c r="EJ273" s="410"/>
      <c r="EK273" s="410"/>
      <c r="EL273" s="410"/>
      <c r="EM273" s="410"/>
      <c r="EN273" s="410"/>
      <c r="EO273" s="410"/>
      <c r="EP273" s="410"/>
      <c r="EQ273" s="410"/>
      <c r="ER273" s="410"/>
      <c r="ES273" s="410"/>
      <c r="ET273" s="410"/>
      <c r="EU273" s="410"/>
      <c r="EV273" s="410"/>
      <c r="EW273" s="410"/>
      <c r="EX273" s="410"/>
      <c r="EY273" s="410"/>
      <c r="EZ273" s="410"/>
      <c r="FA273" s="410"/>
      <c r="FB273" s="410"/>
      <c r="FC273" s="410"/>
      <c r="FD273" s="410"/>
      <c r="FE273" s="410"/>
      <c r="FF273" s="410"/>
      <c r="FG273" s="410"/>
      <c r="FH273" s="410"/>
      <c r="FI273" s="410"/>
      <c r="FJ273" s="410"/>
      <c r="FK273" s="410"/>
      <c r="FL273" s="410"/>
      <c r="FM273" s="410"/>
      <c r="FN273" s="410"/>
      <c r="FO273" s="410"/>
      <c r="FP273" s="410"/>
      <c r="FQ273" s="410"/>
      <c r="FR273" s="410"/>
      <c r="FS273" s="410"/>
      <c r="FT273" s="410"/>
      <c r="FU273" s="410"/>
      <c r="FV273" s="410"/>
      <c r="FW273" s="410"/>
      <c r="FX273" s="410"/>
      <c r="FY273" s="410"/>
      <c r="FZ273" s="410"/>
      <c r="GA273" s="410"/>
      <c r="GB273" s="410"/>
      <c r="GC273" s="410"/>
      <c r="GD273" s="410"/>
      <c r="GE273" s="410"/>
      <c r="GF273" s="410"/>
      <c r="GG273" s="410"/>
      <c r="GH273" s="410"/>
      <c r="GI273" s="410"/>
      <c r="GJ273" s="410"/>
      <c r="GK273" s="410"/>
      <c r="GL273" s="410"/>
      <c r="GM273" s="410"/>
      <c r="GN273" s="410"/>
      <c r="GO273" s="410"/>
      <c r="GP273" s="410"/>
      <c r="GQ273" s="410"/>
      <c r="GR273" s="410"/>
      <c r="GS273" s="410"/>
      <c r="GT273" s="410"/>
      <c r="GU273" s="410"/>
      <c r="GV273" s="410"/>
      <c r="GW273" s="410"/>
      <c r="GX273" s="410"/>
      <c r="GY273" s="410"/>
      <c r="GZ273" s="410"/>
      <c r="HA273" s="410"/>
      <c r="HB273" s="410"/>
      <c r="HC273" s="410"/>
      <c r="HD273" s="410"/>
      <c r="HE273" s="410"/>
      <c r="HF273" s="410"/>
      <c r="HG273" s="410"/>
      <c r="HH273" s="410"/>
      <c r="HI273" s="410"/>
      <c r="HJ273" s="410"/>
      <c r="HK273" s="410"/>
      <c r="HL273" s="410"/>
      <c r="HM273" s="410"/>
      <c r="HN273" s="410"/>
      <c r="HO273" s="410"/>
      <c r="HP273" s="410"/>
      <c r="HQ273" s="410"/>
      <c r="HR273" s="410"/>
      <c r="HS273" s="410"/>
      <c r="HT273" s="410"/>
      <c r="HU273" s="410"/>
      <c r="HV273" s="410"/>
      <c r="HW273" s="410"/>
      <c r="HX273" s="410"/>
      <c r="HY273" s="410"/>
      <c r="HZ273" s="410"/>
      <c r="IA273" s="410"/>
      <c r="IB273" s="410"/>
      <c r="IC273" s="410"/>
      <c r="ID273" s="410"/>
      <c r="IE273" s="410"/>
      <c r="IF273" s="410"/>
      <c r="IG273" s="410"/>
      <c r="IH273" s="410"/>
      <c r="II273" s="410"/>
      <c r="IJ273" s="410"/>
      <c r="IK273" s="410"/>
      <c r="IL273" s="410"/>
      <c r="IM273" s="410"/>
      <c r="IN273" s="410"/>
      <c r="IO273" s="410"/>
      <c r="IP273" s="410"/>
      <c r="IQ273" s="410"/>
      <c r="IR273" s="410"/>
      <c r="IS273" s="410"/>
      <c r="IT273" s="410"/>
      <c r="IU273" s="410"/>
      <c r="IV273" s="410"/>
    </row>
    <row r="274" spans="1:256" s="2" customFormat="1" ht="12.75" hidden="1" customHeight="1" outlineLevel="2">
      <c r="A274" s="14"/>
      <c r="B274" s="14"/>
      <c r="C274" s="27"/>
      <c r="D274" s="413"/>
      <c r="E274" s="261">
        <v>2</v>
      </c>
      <c r="F274" s="372"/>
      <c r="G274" s="269"/>
      <c r="H274" s="270"/>
      <c r="I274" s="155">
        <f>IF(A16stdlife="n/a","n/a",IF(I$3&gt;(A16stdlife+$E274),(Input!$H$226*(1+rvanilla)^0.5)-SUM($H274:H274),(Input!$H$226*(1+rvanilla)^0.5)/A16stdlife))</f>
        <v>0.3755991482457266</v>
      </c>
      <c r="J274" s="155">
        <f>IF(A16stdlife="n/a","n/a",IF(J$3&gt;(A16stdlife+$E274),(Input!$H$226*(1+rvanilla)^0.5)-SUM($H274:I274),(Input!$H$226*(1+rvanilla)^0.5)/A16stdlife))</f>
        <v>0.3755991482457266</v>
      </c>
      <c r="K274" s="155">
        <f>IF(A16stdlife="n/a","n/a",IF(K$3&gt;(A16stdlife+$E274),(Input!$H$226*(1+rvanilla)^0.5)-SUM($H274:J274),(Input!$H$226*(1+rvanilla)^0.5)/A16stdlife))</f>
        <v>0.3755991482457266</v>
      </c>
      <c r="L274" s="155">
        <f>IF(A16stdlife="n/a","n/a",IF(L$3&gt;(A16stdlife+$E274),(Input!$H$226*(1+rvanilla)^0.5)-SUM($H274:K274),(Input!$H$226*(1+rvanilla)^0.5)/A16stdlife))</f>
        <v>0.3755991482457266</v>
      </c>
      <c r="M274" s="155">
        <f>IF(A16stdlife="n/a","n/a",IF(M$3&gt;(A16stdlife+$E274),(Input!$H$226*(1+rvanilla)^0.5)-SUM($H274:L274),(Input!$H$226*(1+rvanilla)^0.5)/A16stdlife))</f>
        <v>0.3755991482457266</v>
      </c>
      <c r="N274" s="155">
        <f>IF(A16stdlife="n/a","n/a",IF(N$3&gt;(A16stdlife+$E274),(Input!$H$226*(1+rvanilla)^0.5)-SUM($H274:M274),(Input!$H$226*(1+rvanilla)^0.5)/A16stdlife))</f>
        <v>0.3755991482457266</v>
      </c>
      <c r="O274" s="155">
        <f>IF(A16stdlife="n/a","n/a",IF(O$3&gt;(A16stdlife+$E274),(Input!$H$226*(1+rvanilla)^0.5)-SUM($H274:N274),(Input!$H$226*(1+rvanilla)^0.5)/A16stdlife))</f>
        <v>0.3755991482457266</v>
      </c>
      <c r="P274" s="155">
        <f>IF(A16stdlife="n/a","n/a",IF(P$3&gt;(A16stdlife+$E274),(Input!$H$226*(1+rvanilla)^0.5)-SUM($H274:O274),(Input!$H$226*(1+rvanilla)^0.5)/A16stdlife))</f>
        <v>0</v>
      </c>
      <c r="Q274" s="155">
        <f>IF(A16stdlife="n/a","n/a",IF(Q$3&gt;(A16stdlife+$E274),(Input!$H$226*(1+rvanilla)^0.5)-SUM($H274:P274),(Input!$H$226*(1+rvanilla)^0.5)/A16stdlife))</f>
        <v>0</v>
      </c>
      <c r="R274" s="155">
        <f>IF(A16stdlife="n/a","n/a",IF(R$3&gt;(A16stdlife+$E274),(Input!$H$226*(1+rvanilla)^0.5)-SUM($H274:Q274),(Input!$H$226*(1+rvanilla)^0.5)/A16stdlife))</f>
        <v>0</v>
      </c>
      <c r="S274" s="155">
        <f>IF(A16stdlife="n/a","n/a",IF(S$3&gt;(A16stdlife+$E274),(Input!$H$226*(1+rvanilla)^0.5)-SUM($H274:R274),(Input!$H$226*(1+rvanilla)^0.5)/A16stdlife))</f>
        <v>0</v>
      </c>
      <c r="T274" s="155">
        <f>IF(A16stdlife="n/a","n/a",IF(T$3&gt;(A16stdlife+$E274),(Input!$H$226*(1+rvanilla)^0.5)-SUM($H274:S274),(Input!$H$226*(1+rvanilla)^0.5)/A16stdlife))</f>
        <v>0</v>
      </c>
      <c r="U274" s="155">
        <f>IF(A16stdlife="n/a","n/a",IF(U$3&gt;(A16stdlife+$E274),(Input!$H$226*(1+rvanilla)^0.5)-SUM($H274:T274),(Input!$H$226*(1+rvanilla)^0.5)/A16stdlife))</f>
        <v>0</v>
      </c>
      <c r="V274" s="155">
        <f>IF(A16stdlife="n/a","n/a",IF(V$3&gt;(A16stdlife+$E274),(Input!$H$226*(1+rvanilla)^0.5)-SUM($H274:U274),(Input!$H$226*(1+rvanilla)^0.5)/A16stdlife))</f>
        <v>0</v>
      </c>
      <c r="W274" s="155">
        <f>IF(A16stdlife="n/a","n/a",IF(W$3&gt;(A16stdlife+$E274),(Input!$H$226*(1+rvanilla)^0.5)-SUM($H274:V274),(Input!$H$226*(1+rvanilla)^0.5)/A16stdlife))</f>
        <v>0</v>
      </c>
      <c r="X274" s="155">
        <f>IF(A16stdlife="n/a","n/a",IF(X$3&gt;(A16stdlife+$E274),(Input!$H$226*(1+rvanilla)^0.5)-SUM($H274:W274),(Input!$H$226*(1+rvanilla)^0.5)/A16stdlife))</f>
        <v>0</v>
      </c>
      <c r="Y274" s="155">
        <f>IF(A16stdlife="n/a","n/a",IF(Y$3&gt;(A16stdlife+$E274),(Input!$H$226*(1+rvanilla)^0.5)-SUM($H274:X274),(Input!$H$226*(1+rvanilla)^0.5)/A16stdlife))</f>
        <v>0</v>
      </c>
      <c r="Z274" s="155">
        <f>IF(A16stdlife="n/a","n/a",IF(Z$3&gt;(A16stdlife+$E274),(Input!$H$226*(1+rvanilla)^0.5)-SUM($H274:Y274),(Input!$H$226*(1+rvanilla)^0.5)/A16stdlife))</f>
        <v>0</v>
      </c>
      <c r="AA274" s="155">
        <f>IF(A16stdlife="n/a","n/a",IF(AA$3&gt;(A16stdlife+$E274),(Input!$H$226*(1+rvanilla)^0.5)-SUM($H274:Z274),(Input!$H$226*(1+rvanilla)^0.5)/A16stdlife))</f>
        <v>0</v>
      </c>
      <c r="AB274" s="155">
        <f>IF(A16stdlife="n/a","n/a",IF(AB$3&gt;(A16stdlife+$E274),(Input!$H$226*(1+rvanilla)^0.5)-SUM($H274:AA274),(Input!$H$226*(1+rvanilla)^0.5)/A16stdlife))</f>
        <v>0</v>
      </c>
      <c r="AC274" s="155">
        <f>IF(A16stdlife="n/a","n/a",IF(AC$3&gt;(A16stdlife+$E274),(Input!$H$226*(1+rvanilla)^0.5)-SUM($H274:AB274),(Input!$H$226*(1+rvanilla)^0.5)/A16stdlife))</f>
        <v>0</v>
      </c>
      <c r="AD274" s="155">
        <f>IF(A16stdlife="n/a","n/a",IF(AD$3&gt;(A16stdlife+$E274),(Input!$H$226*(1+rvanilla)^0.5)-SUM($H274:AC274),(Input!$H$226*(1+rvanilla)^0.5)/A16stdlife))</f>
        <v>0</v>
      </c>
      <c r="AE274" s="155">
        <f>IF(A16stdlife="n/a","n/a",IF(AE$3&gt;(A16stdlife+$E274),(Input!$H$226*(1+rvanilla)^0.5)-SUM($H274:AD274),(Input!$H$226*(1+rvanilla)^0.5)/A16stdlife))</f>
        <v>0</v>
      </c>
      <c r="AF274" s="155">
        <f>IF(A16stdlife="n/a","n/a",IF(AF$3&gt;(A16stdlife+$E274),(Input!$H$226*(1+rvanilla)^0.5)-SUM($H274:AE274),(Input!$H$226*(1+rvanilla)^0.5)/A16stdlife))</f>
        <v>0</v>
      </c>
      <c r="AG274" s="155">
        <f>IF(A16stdlife="n/a","n/a",IF(AG$3&gt;(A16stdlife+$E274),(Input!$H$226*(1+rvanilla)^0.5)-SUM($H274:AF274),(Input!$H$226*(1+rvanilla)^0.5)/A16stdlife))</f>
        <v>0</v>
      </c>
      <c r="AH274" s="155">
        <f>IF(A16stdlife="n/a","n/a",IF(AH$3&gt;(A16stdlife+$E274),(Input!$H$226*(1+rvanilla)^0.5)-SUM($H274:AG274),(Input!$H$226*(1+rvanilla)^0.5)/A16stdlife))</f>
        <v>0</v>
      </c>
      <c r="AI274" s="155">
        <f>IF(A16stdlife="n/a","n/a",IF(AI$3&gt;(A16stdlife+$E274),(Input!$H$226*(1+rvanilla)^0.5)-SUM($H274:AH274),(Input!$H$226*(1+rvanilla)^0.5)/A16stdlife))</f>
        <v>0</v>
      </c>
      <c r="AJ274" s="155">
        <f>IF(A16stdlife="n/a","n/a",IF(AJ$3&gt;(A16stdlife+$E274),(Input!$H$226*(1+rvanilla)^0.5)-SUM($H274:AI274),(Input!$H$226*(1+rvanilla)^0.5)/A16stdlife))</f>
        <v>0</v>
      </c>
      <c r="AK274" s="155">
        <f>IF(A16stdlife="n/a","n/a",IF(AK$3&gt;(A16stdlife+$E274),(Input!$H$226*(1+rvanilla)^0.5)-SUM($H274:AJ274),(Input!$H$226*(1+rvanilla)^0.5)/A16stdlife))</f>
        <v>0</v>
      </c>
      <c r="AL274" s="155">
        <f>IF(A16stdlife="n/a","n/a",IF(AL$3&gt;(A16stdlife+$E274),(Input!$H$226*(1+rvanilla)^0.5)-SUM($H274:AK274),(Input!$H$226*(1+rvanilla)^0.5)/A16stdlife))</f>
        <v>0</v>
      </c>
      <c r="AM274" s="155">
        <f>IF(A16stdlife="n/a","n/a",IF(AM$3&gt;(A16stdlife+$E274),(Input!$H$226*(1+rvanilla)^0.5)-SUM($H274:AL274),(Input!$H$226*(1+rvanilla)^0.5)/A16stdlife))</f>
        <v>0</v>
      </c>
      <c r="AN274" s="155">
        <f>IF(A16stdlife="n/a","n/a",IF(AN$3&gt;(A16stdlife+$E274),(Input!$H$226*(1+rvanilla)^0.5)-SUM($H274:AM274),(Input!$H$226*(1+rvanilla)^0.5)/A16stdlife))</f>
        <v>0</v>
      </c>
      <c r="AO274" s="155">
        <f>IF(A16stdlife="n/a","n/a",IF(AO$3&gt;(A16stdlife+$E274),(Input!$H$226*(1+rvanilla)^0.5)-SUM($H274:AN274),(Input!$H$226*(1+rvanilla)^0.5)/A16stdlife))</f>
        <v>0</v>
      </c>
      <c r="AP274" s="155">
        <f>IF(A16stdlife="n/a","n/a",IF(AP$3&gt;(A16stdlife+$E274),(Input!$H$226*(1+rvanilla)^0.5)-SUM($H274:AO274),(Input!$H$226*(1+rvanilla)^0.5)/A16stdlife))</f>
        <v>0</v>
      </c>
      <c r="AQ274" s="155">
        <f>IF(A16stdlife="n/a","n/a",IF(AQ$3&gt;(A16stdlife+$E274),(Input!$H$226*(1+rvanilla)^0.5)-SUM($H274:AP274),(Input!$H$226*(1+rvanilla)^0.5)/A16stdlife))</f>
        <v>0</v>
      </c>
      <c r="AR274" s="155">
        <f>IF(A16stdlife="n/a","n/a",IF(AR$3&gt;(A16stdlife+$E274),(Input!$H$226*(1+rvanilla)^0.5)-SUM($H274:AQ274),(Input!$H$226*(1+rvanilla)^0.5)/A16stdlife))</f>
        <v>0</v>
      </c>
      <c r="AS274" s="155">
        <f>IF(A16stdlife="n/a","n/a",IF(AS$3&gt;(A16stdlife+$E274),(Input!$H$226*(1+rvanilla)^0.5)-SUM($H274:AR274),(Input!$H$226*(1+rvanilla)^0.5)/A16stdlife))</f>
        <v>0</v>
      </c>
      <c r="AT274" s="155">
        <f>IF(A16stdlife="n/a","n/a",IF(AT$3&gt;(A16stdlife+$E274),(Input!$H$226*(1+rvanilla)^0.5)-SUM($H274:AS274),(Input!$H$226*(1+rvanilla)^0.5)/A16stdlife))</f>
        <v>0</v>
      </c>
      <c r="AU274" s="155">
        <f>IF(A16stdlife="n/a","n/a",IF(AU$3&gt;(A16stdlife+$E274),(Input!$H$226*(1+rvanilla)^0.5)-SUM($H274:AT274),(Input!$H$226*(1+rvanilla)^0.5)/A16stdlife))</f>
        <v>0</v>
      </c>
      <c r="AV274" s="155">
        <f>IF(A16stdlife="n/a","n/a",IF(AV$3&gt;(A16stdlife+$E274),(Input!$H$226*(1+rvanilla)^0.5)-SUM($H274:AU274),(Input!$H$226*(1+rvanilla)^0.5)/A16stdlife))</f>
        <v>0</v>
      </c>
      <c r="AW274" s="155">
        <f>IF(A16stdlife="n/a","n/a",IF(AW$3&gt;(A16stdlife+$E274),(Input!$H$226*(1+rvanilla)^0.5)-SUM($H274:AV274),(Input!$H$226*(1+rvanilla)^0.5)/A16stdlife))</f>
        <v>0</v>
      </c>
      <c r="AX274" s="155">
        <f>IF(A16stdlife="n/a","n/a",IF(AX$3&gt;(A16stdlife+$E274),(Input!$H$226*(1+rvanilla)^0.5)-SUM($H274:AW274),(Input!$H$226*(1+rvanilla)^0.5)/A16stdlife))</f>
        <v>0</v>
      </c>
      <c r="AY274" s="155">
        <f>IF(A16stdlife="n/a","n/a",IF(AY$3&gt;(A16stdlife+$E274),(Input!$H$226*(1+rvanilla)^0.5)-SUM($H274:AX274),(Input!$H$226*(1+rvanilla)^0.5)/A16stdlife))</f>
        <v>0</v>
      </c>
      <c r="AZ274" s="155">
        <f>IF(A16stdlife="n/a","n/a",IF(AZ$3&gt;(A16stdlife+$E274),(Input!$H$226*(1+rvanilla)^0.5)-SUM($H274:AY274),(Input!$H$226*(1+rvanilla)^0.5)/A16stdlife))</f>
        <v>0</v>
      </c>
      <c r="BA274" s="155">
        <f>IF(A16stdlife="n/a","n/a",IF(BA$3&gt;(A16stdlife+$E274),(Input!$H$226*(1+rvanilla)^0.5)-SUM($H274:AZ274),(Input!$H$226*(1+rvanilla)^0.5)/A16stdlife))</f>
        <v>0</v>
      </c>
      <c r="BB274" s="155">
        <f>IF(A16stdlife="n/a","n/a",IF(BB$3&gt;(A16stdlife+$E274),(Input!$H$226*(1+rvanilla)^0.5)-SUM($H274:BA274),(Input!$H$226*(1+rvanilla)^0.5)/A16stdlife))</f>
        <v>0</v>
      </c>
      <c r="BC274" s="155">
        <f>IF(A16stdlife="n/a","n/a",IF(BC$3&gt;(A16stdlife+$E274),(Input!$H$226*(1+rvanilla)^0.5)-SUM($H274:BB274),(Input!$H$226*(1+rvanilla)^0.5)/A16stdlife))</f>
        <v>0</v>
      </c>
      <c r="BD274" s="155">
        <f>IF(A16stdlife="n/a","n/a",IF(BD$3&gt;(A16stdlife+$E274),(Input!$H$226*(1+rvanilla)^0.5)-SUM($H274:BC274),(Input!$H$226*(1+rvanilla)^0.5)/A16stdlife))</f>
        <v>0</v>
      </c>
      <c r="BE274" s="155">
        <f>IF(A16stdlife="n/a","n/a",IF(BE$3&gt;(A16stdlife+$E274),(Input!$H$226*(1+rvanilla)^0.5)-SUM($H274:BD274),(Input!$H$226*(1+rvanilla)^0.5)/A16stdlife))</f>
        <v>0</v>
      </c>
      <c r="BF274" s="155">
        <f>IF(A16stdlife="n/a","n/a",IF(BF$3&gt;(A16stdlife+$E274),(Input!$H$226*(1+rvanilla)^0.5)-SUM($H274:BE274),(Input!$H$226*(1+rvanilla)^0.5)/A16stdlife))</f>
        <v>0</v>
      </c>
      <c r="BG274" s="155">
        <f>IF(A16stdlife="n/a","n/a",IF(BG$3&gt;(A16stdlife+$E274),(Input!$H$226*(1+rvanilla)^0.5)-SUM($H274:BF274),(Input!$H$226*(1+rvanilla)^0.5)/A16stdlife))</f>
        <v>0</v>
      </c>
      <c r="BH274" s="155">
        <f>IF(A16stdlife="n/a","n/a",IF(BH$3&gt;(A16stdlife+$E274),(Input!$H$226*(1+rvanilla)^0.5)-SUM($H274:BG274),(Input!$H$226*(1+rvanilla)^0.5)/A16stdlife))</f>
        <v>0</v>
      </c>
      <c r="BI274" s="155">
        <f>IF(A16stdlife="n/a","n/a",IF(BI$3&gt;(A16stdlife+$E274),(Input!$H$226*(1+rvanilla)^0.5)-SUM($H274:BH274),(Input!$H$226*(1+rvanilla)^0.5)/A16stdlife))</f>
        <v>0</v>
      </c>
      <c r="BJ274" s="14"/>
      <c r="BK274" s="14"/>
      <c r="BL274" s="14"/>
      <c r="BM274" s="14"/>
      <c r="BN274" s="14"/>
      <c r="BO274" s="14"/>
      <c r="BP274" s="14"/>
      <c r="BQ274" s="14"/>
      <c r="BR274" s="14"/>
      <c r="BS274" s="14"/>
      <c r="BT274" s="14"/>
      <c r="BU274" s="14"/>
      <c r="BV274" s="14"/>
      <c r="BW274" s="14"/>
      <c r="BX274" s="14"/>
      <c r="BY274" s="14"/>
      <c r="BZ274" s="14"/>
      <c r="CA274" s="410"/>
      <c r="CB274" s="410"/>
      <c r="CC274" s="410"/>
      <c r="CD274" s="410"/>
      <c r="CE274" s="410"/>
      <c r="CF274" s="410"/>
      <c r="CG274" s="410"/>
      <c r="CH274" s="410"/>
      <c r="CI274" s="410"/>
      <c r="CJ274" s="410"/>
      <c r="CK274" s="410"/>
      <c r="CL274" s="410"/>
      <c r="CM274" s="410"/>
      <c r="CN274" s="410"/>
      <c r="CO274" s="410"/>
      <c r="CP274" s="410"/>
      <c r="CQ274" s="410"/>
      <c r="CR274" s="410"/>
      <c r="CS274" s="410"/>
      <c r="CT274" s="410"/>
      <c r="CU274" s="410"/>
      <c r="CV274" s="410"/>
      <c r="CW274" s="410"/>
      <c r="CX274" s="410"/>
      <c r="CY274" s="410"/>
      <c r="CZ274" s="410"/>
      <c r="DA274" s="410"/>
      <c r="DB274" s="410"/>
      <c r="DC274" s="410"/>
      <c r="DD274" s="410"/>
      <c r="DE274" s="410"/>
      <c r="DF274" s="410"/>
      <c r="DG274" s="410"/>
      <c r="DH274" s="410"/>
      <c r="DI274" s="410"/>
      <c r="DJ274" s="410"/>
      <c r="DK274" s="410"/>
      <c r="DL274" s="410"/>
      <c r="DM274" s="410"/>
      <c r="DN274" s="410"/>
      <c r="DO274" s="410"/>
      <c r="DP274" s="410"/>
      <c r="DQ274" s="410"/>
      <c r="DR274" s="410"/>
      <c r="DS274" s="410"/>
      <c r="DT274" s="410"/>
      <c r="DU274" s="410"/>
      <c r="DV274" s="410"/>
      <c r="DW274" s="410"/>
      <c r="DX274" s="410"/>
      <c r="DY274" s="410"/>
      <c r="DZ274" s="410"/>
      <c r="EA274" s="410"/>
      <c r="EB274" s="410"/>
      <c r="EC274" s="410"/>
      <c r="ED274" s="410"/>
      <c r="EE274" s="410"/>
      <c r="EF274" s="410"/>
      <c r="EG274" s="410"/>
      <c r="EH274" s="410"/>
      <c r="EI274" s="410"/>
      <c r="EJ274" s="410"/>
      <c r="EK274" s="410"/>
      <c r="EL274" s="410"/>
      <c r="EM274" s="410"/>
      <c r="EN274" s="410"/>
      <c r="EO274" s="410"/>
      <c r="EP274" s="410"/>
      <c r="EQ274" s="410"/>
      <c r="ER274" s="410"/>
      <c r="ES274" s="410"/>
      <c r="ET274" s="410"/>
      <c r="EU274" s="410"/>
      <c r="EV274" s="410"/>
      <c r="EW274" s="410"/>
      <c r="EX274" s="410"/>
      <c r="EY274" s="410"/>
      <c r="EZ274" s="410"/>
      <c r="FA274" s="410"/>
      <c r="FB274" s="410"/>
      <c r="FC274" s="410"/>
      <c r="FD274" s="410"/>
      <c r="FE274" s="410"/>
      <c r="FF274" s="410"/>
      <c r="FG274" s="410"/>
      <c r="FH274" s="410"/>
      <c r="FI274" s="410"/>
      <c r="FJ274" s="410"/>
      <c r="FK274" s="410"/>
      <c r="FL274" s="410"/>
      <c r="FM274" s="410"/>
      <c r="FN274" s="410"/>
      <c r="FO274" s="410"/>
      <c r="FP274" s="410"/>
      <c r="FQ274" s="410"/>
      <c r="FR274" s="410"/>
      <c r="FS274" s="410"/>
      <c r="FT274" s="410"/>
      <c r="FU274" s="410"/>
      <c r="FV274" s="410"/>
      <c r="FW274" s="410"/>
      <c r="FX274" s="410"/>
      <c r="FY274" s="410"/>
      <c r="FZ274" s="410"/>
      <c r="GA274" s="410"/>
      <c r="GB274" s="410"/>
      <c r="GC274" s="410"/>
      <c r="GD274" s="410"/>
      <c r="GE274" s="410"/>
      <c r="GF274" s="410"/>
      <c r="GG274" s="410"/>
      <c r="GH274" s="410"/>
      <c r="GI274" s="410"/>
      <c r="GJ274" s="410"/>
      <c r="GK274" s="410"/>
      <c r="GL274" s="410"/>
      <c r="GM274" s="410"/>
      <c r="GN274" s="410"/>
      <c r="GO274" s="410"/>
      <c r="GP274" s="410"/>
      <c r="GQ274" s="410"/>
      <c r="GR274" s="410"/>
      <c r="GS274" s="410"/>
      <c r="GT274" s="410"/>
      <c r="GU274" s="410"/>
      <c r="GV274" s="410"/>
      <c r="GW274" s="410"/>
      <c r="GX274" s="410"/>
      <c r="GY274" s="410"/>
      <c r="GZ274" s="410"/>
      <c r="HA274" s="410"/>
      <c r="HB274" s="410"/>
      <c r="HC274" s="410"/>
      <c r="HD274" s="410"/>
      <c r="HE274" s="410"/>
      <c r="HF274" s="410"/>
      <c r="HG274" s="410"/>
      <c r="HH274" s="410"/>
      <c r="HI274" s="410"/>
      <c r="HJ274" s="410"/>
      <c r="HK274" s="410"/>
      <c r="HL274" s="410"/>
      <c r="HM274" s="410"/>
      <c r="HN274" s="410"/>
      <c r="HO274" s="410"/>
      <c r="HP274" s="410"/>
      <c r="HQ274" s="410"/>
      <c r="HR274" s="410"/>
      <c r="HS274" s="410"/>
      <c r="HT274" s="410"/>
      <c r="HU274" s="410"/>
      <c r="HV274" s="410"/>
      <c r="HW274" s="410"/>
      <c r="HX274" s="410"/>
      <c r="HY274" s="410"/>
      <c r="HZ274" s="410"/>
      <c r="IA274" s="410"/>
      <c r="IB274" s="410"/>
      <c r="IC274" s="410"/>
      <c r="ID274" s="410"/>
      <c r="IE274" s="410"/>
      <c r="IF274" s="410"/>
      <c r="IG274" s="410"/>
      <c r="IH274" s="410"/>
      <c r="II274" s="410"/>
      <c r="IJ274" s="410"/>
      <c r="IK274" s="410"/>
      <c r="IL274" s="410"/>
      <c r="IM274" s="410"/>
      <c r="IN274" s="410"/>
      <c r="IO274" s="410"/>
      <c r="IP274" s="410"/>
      <c r="IQ274" s="410"/>
      <c r="IR274" s="410"/>
      <c r="IS274" s="410"/>
      <c r="IT274" s="410"/>
      <c r="IU274" s="410"/>
      <c r="IV274" s="410"/>
    </row>
    <row r="275" spans="1:256" s="2" customFormat="1" ht="12.75" hidden="1" customHeight="1" outlineLevel="2">
      <c r="A275" s="14"/>
      <c r="B275" s="14"/>
      <c r="C275" s="27"/>
      <c r="D275" s="413"/>
      <c r="E275" s="261">
        <v>3</v>
      </c>
      <c r="F275" s="372"/>
      <c r="G275" s="269"/>
      <c r="H275" s="271"/>
      <c r="I275" s="270"/>
      <c r="J275" s="155">
        <f>IF(A16stdlife="n/a","n/a",IF(J$3&gt;(A16stdlife+$E275),(Input!$I$226*(1+rvanilla)^0.5)-SUM($I275:I275),(Input!$I$226*(1+rvanilla)^0.5)/A16stdlife))</f>
        <v>0.48107490350373938</v>
      </c>
      <c r="K275" s="155">
        <f>IF(A16stdlife="n/a","n/a",IF(K$3&gt;(A16stdlife+$E275),(Input!$I$226*(1+rvanilla)^0.5)-SUM($I275:J275),(Input!$I$226*(1+rvanilla)^0.5)/A16stdlife))</f>
        <v>0.48107490350373938</v>
      </c>
      <c r="L275" s="155">
        <f>IF(A16stdlife="n/a","n/a",IF(L$3&gt;(A16stdlife+$E275),(Input!$I$226*(1+rvanilla)^0.5)-SUM($I275:K275),(Input!$I$226*(1+rvanilla)^0.5)/A16stdlife))</f>
        <v>0.48107490350373938</v>
      </c>
      <c r="M275" s="155">
        <f>IF(A16stdlife="n/a","n/a",IF(M$3&gt;(A16stdlife+$E275),(Input!$I$226*(1+rvanilla)^0.5)-SUM($I275:L275),(Input!$I$226*(1+rvanilla)^0.5)/A16stdlife))</f>
        <v>0.48107490350373938</v>
      </c>
      <c r="N275" s="155">
        <f>IF(A16stdlife="n/a","n/a",IF(N$3&gt;(A16stdlife+$E275),(Input!$I$226*(1+rvanilla)^0.5)-SUM($I275:M275),(Input!$I$226*(1+rvanilla)^0.5)/A16stdlife))</f>
        <v>0.48107490350373938</v>
      </c>
      <c r="O275" s="155">
        <f>IF(A16stdlife="n/a","n/a",IF(O$3&gt;(A16stdlife+$E275),(Input!$I$226*(1+rvanilla)^0.5)-SUM($I275:N275),(Input!$I$226*(1+rvanilla)^0.5)/A16stdlife))</f>
        <v>0.48107490350373938</v>
      </c>
      <c r="P275" s="155">
        <f>IF(A16stdlife="n/a","n/a",IF(P$3&gt;(A16stdlife+$E275),(Input!$I$226*(1+rvanilla)^0.5)-SUM($I275:O275),(Input!$I$226*(1+rvanilla)^0.5)/A16stdlife))</f>
        <v>0.48107490350373938</v>
      </c>
      <c r="Q275" s="155">
        <f>IF(A16stdlife="n/a","n/a",IF(Q$3&gt;(A16stdlife+$E275),(Input!$I$226*(1+rvanilla)^0.5)-SUM($I275:P275),(Input!$I$226*(1+rvanilla)^0.5)/A16stdlife))</f>
        <v>0</v>
      </c>
      <c r="R275" s="155">
        <f>IF(A16stdlife="n/a","n/a",IF(R$3&gt;(A16stdlife+$E275),(Input!$I$226*(1+rvanilla)^0.5)-SUM($I275:Q275),(Input!$I$226*(1+rvanilla)^0.5)/A16stdlife))</f>
        <v>0</v>
      </c>
      <c r="S275" s="155">
        <f>IF(A16stdlife="n/a","n/a",IF(S$3&gt;(A16stdlife+$E275),(Input!$I$226*(1+rvanilla)^0.5)-SUM($I275:R275),(Input!$I$226*(1+rvanilla)^0.5)/A16stdlife))</f>
        <v>0</v>
      </c>
      <c r="T275" s="155">
        <f>IF(A16stdlife="n/a","n/a",IF(T$3&gt;(A16stdlife+$E275),(Input!$I$226*(1+rvanilla)^0.5)-SUM($I275:S275),(Input!$I$226*(1+rvanilla)^0.5)/A16stdlife))</f>
        <v>0</v>
      </c>
      <c r="U275" s="155">
        <f>IF(A16stdlife="n/a","n/a",IF(U$3&gt;(A16stdlife+$E275),(Input!$I$226*(1+rvanilla)^0.5)-SUM($I275:T275),(Input!$I$226*(1+rvanilla)^0.5)/A16stdlife))</f>
        <v>0</v>
      </c>
      <c r="V275" s="155">
        <f>IF(A16stdlife="n/a","n/a",IF(V$3&gt;(A16stdlife+$E275),(Input!$I$226*(1+rvanilla)^0.5)-SUM($I275:U275),(Input!$I$226*(1+rvanilla)^0.5)/A16stdlife))</f>
        <v>0</v>
      </c>
      <c r="W275" s="155">
        <f>IF(A16stdlife="n/a","n/a",IF(W$3&gt;(A16stdlife+$E275),(Input!$I$226*(1+rvanilla)^0.5)-SUM($I275:V275),(Input!$I$226*(1+rvanilla)^0.5)/A16stdlife))</f>
        <v>0</v>
      </c>
      <c r="X275" s="155">
        <f>IF(A16stdlife="n/a","n/a",IF(X$3&gt;(A16stdlife+$E275),(Input!$I$226*(1+rvanilla)^0.5)-SUM($I275:W275),(Input!$I$226*(1+rvanilla)^0.5)/A16stdlife))</f>
        <v>0</v>
      </c>
      <c r="Y275" s="155">
        <f>IF(A16stdlife="n/a","n/a",IF(Y$3&gt;(A16stdlife+$E275),(Input!$I$226*(1+rvanilla)^0.5)-SUM($I275:X275),(Input!$I$226*(1+rvanilla)^0.5)/A16stdlife))</f>
        <v>0</v>
      </c>
      <c r="Z275" s="155">
        <f>IF(A16stdlife="n/a","n/a",IF(Z$3&gt;(A16stdlife+$E275),(Input!$I$226*(1+rvanilla)^0.5)-SUM($I275:Y275),(Input!$I$226*(1+rvanilla)^0.5)/A16stdlife))</f>
        <v>0</v>
      </c>
      <c r="AA275" s="155">
        <f>IF(A16stdlife="n/a","n/a",IF(AA$3&gt;(A16stdlife+$E275),(Input!$I$226*(1+rvanilla)^0.5)-SUM($I275:Z275),(Input!$I$226*(1+rvanilla)^0.5)/A16stdlife))</f>
        <v>0</v>
      </c>
      <c r="AB275" s="155">
        <f>IF(A16stdlife="n/a","n/a",IF(AB$3&gt;(A16stdlife+$E275),(Input!$I$226*(1+rvanilla)^0.5)-SUM($I275:AA275),(Input!$I$226*(1+rvanilla)^0.5)/A16stdlife))</f>
        <v>0</v>
      </c>
      <c r="AC275" s="155">
        <f>IF(A16stdlife="n/a","n/a",IF(AC$3&gt;(A16stdlife+$E275),(Input!$I$226*(1+rvanilla)^0.5)-SUM($I275:AB275),(Input!$I$226*(1+rvanilla)^0.5)/A16stdlife))</f>
        <v>0</v>
      </c>
      <c r="AD275" s="155">
        <f>IF(A16stdlife="n/a","n/a",IF(AD$3&gt;(A16stdlife+$E275),(Input!$I$226*(1+rvanilla)^0.5)-SUM($I275:AC275),(Input!$I$226*(1+rvanilla)^0.5)/A16stdlife))</f>
        <v>0</v>
      </c>
      <c r="AE275" s="155">
        <f>IF(A16stdlife="n/a","n/a",IF(AE$3&gt;(A16stdlife+$E275),(Input!$I$226*(1+rvanilla)^0.5)-SUM($I275:AD275),(Input!$I$226*(1+rvanilla)^0.5)/A16stdlife))</f>
        <v>0</v>
      </c>
      <c r="AF275" s="155">
        <f>IF(A16stdlife="n/a","n/a",IF(AF$3&gt;(A16stdlife+$E275),(Input!$I$226*(1+rvanilla)^0.5)-SUM($I275:AE275),(Input!$I$226*(1+rvanilla)^0.5)/A16stdlife))</f>
        <v>0</v>
      </c>
      <c r="AG275" s="155">
        <f>IF(A16stdlife="n/a","n/a",IF(AG$3&gt;(A16stdlife+$E275),(Input!$I$226*(1+rvanilla)^0.5)-SUM($I275:AF275),(Input!$I$226*(1+rvanilla)^0.5)/A16stdlife))</f>
        <v>0</v>
      </c>
      <c r="AH275" s="155">
        <f>IF(A16stdlife="n/a","n/a",IF(AH$3&gt;(A16stdlife+$E275),(Input!$I$226*(1+rvanilla)^0.5)-SUM($I275:AG275),(Input!$I$226*(1+rvanilla)^0.5)/A16stdlife))</f>
        <v>0</v>
      </c>
      <c r="AI275" s="155">
        <f>IF(A16stdlife="n/a","n/a",IF(AI$3&gt;(A16stdlife+$E275),(Input!$I$226*(1+rvanilla)^0.5)-SUM($I275:AH275),(Input!$I$226*(1+rvanilla)^0.5)/A16stdlife))</f>
        <v>0</v>
      </c>
      <c r="AJ275" s="155">
        <f>IF(A16stdlife="n/a","n/a",IF(AJ$3&gt;(A16stdlife+$E275),(Input!$I$226*(1+rvanilla)^0.5)-SUM($I275:AI275),(Input!$I$226*(1+rvanilla)^0.5)/A16stdlife))</f>
        <v>0</v>
      </c>
      <c r="AK275" s="155">
        <f>IF(A16stdlife="n/a","n/a",IF(AK$3&gt;(A16stdlife+$E275),(Input!$I$226*(1+rvanilla)^0.5)-SUM($I275:AJ275),(Input!$I$226*(1+rvanilla)^0.5)/A16stdlife))</f>
        <v>0</v>
      </c>
      <c r="AL275" s="155">
        <f>IF(A16stdlife="n/a","n/a",IF(AL$3&gt;(A16stdlife+$E275),(Input!$I$226*(1+rvanilla)^0.5)-SUM($I275:AK275),(Input!$I$226*(1+rvanilla)^0.5)/A16stdlife))</f>
        <v>0</v>
      </c>
      <c r="AM275" s="155">
        <f>IF(A16stdlife="n/a","n/a",IF(AM$3&gt;(A16stdlife+$E275),(Input!$I$226*(1+rvanilla)^0.5)-SUM($I275:AL275),(Input!$I$226*(1+rvanilla)^0.5)/A16stdlife))</f>
        <v>0</v>
      </c>
      <c r="AN275" s="155">
        <f>IF(A16stdlife="n/a","n/a",IF(AN$3&gt;(A16stdlife+$E275),(Input!$I$226*(1+rvanilla)^0.5)-SUM($I275:AM275),(Input!$I$226*(1+rvanilla)^0.5)/A16stdlife))</f>
        <v>0</v>
      </c>
      <c r="AO275" s="155">
        <f>IF(A16stdlife="n/a","n/a",IF(AO$3&gt;(A16stdlife+$E275),(Input!$I$226*(1+rvanilla)^0.5)-SUM($I275:AN275),(Input!$I$226*(1+rvanilla)^0.5)/A16stdlife))</f>
        <v>0</v>
      </c>
      <c r="AP275" s="155">
        <f>IF(A16stdlife="n/a","n/a",IF(AP$3&gt;(A16stdlife+$E275),(Input!$I$226*(1+rvanilla)^0.5)-SUM($I275:AO275),(Input!$I$226*(1+rvanilla)^0.5)/A16stdlife))</f>
        <v>0</v>
      </c>
      <c r="AQ275" s="155">
        <f>IF(A16stdlife="n/a","n/a",IF(AQ$3&gt;(A16stdlife+$E275),(Input!$I$226*(1+rvanilla)^0.5)-SUM($I275:AP275),(Input!$I$226*(1+rvanilla)^0.5)/A16stdlife))</f>
        <v>0</v>
      </c>
      <c r="AR275" s="155">
        <f>IF(A16stdlife="n/a","n/a",IF(AR$3&gt;(A16stdlife+$E275),(Input!$I$226*(1+rvanilla)^0.5)-SUM($I275:AQ275),(Input!$I$226*(1+rvanilla)^0.5)/A16stdlife))</f>
        <v>0</v>
      </c>
      <c r="AS275" s="155">
        <f>IF(A16stdlife="n/a","n/a",IF(AS$3&gt;(A16stdlife+$E275),(Input!$I$226*(1+rvanilla)^0.5)-SUM($I275:AR275),(Input!$I$226*(1+rvanilla)^0.5)/A16stdlife))</f>
        <v>0</v>
      </c>
      <c r="AT275" s="155">
        <f>IF(A16stdlife="n/a","n/a",IF(AT$3&gt;(A16stdlife+$E275),(Input!$I$226*(1+rvanilla)^0.5)-SUM($I275:AS275),(Input!$I$226*(1+rvanilla)^0.5)/A16stdlife))</f>
        <v>0</v>
      </c>
      <c r="AU275" s="155">
        <f>IF(A16stdlife="n/a","n/a",IF(AU$3&gt;(A16stdlife+$E275),(Input!$I$226*(1+rvanilla)^0.5)-SUM($I275:AT275),(Input!$I$226*(1+rvanilla)^0.5)/A16stdlife))</f>
        <v>0</v>
      </c>
      <c r="AV275" s="155">
        <f>IF(A16stdlife="n/a","n/a",IF(AV$3&gt;(A16stdlife+$E275),(Input!$I$226*(1+rvanilla)^0.5)-SUM($I275:AU275),(Input!$I$226*(1+rvanilla)^0.5)/A16stdlife))</f>
        <v>0</v>
      </c>
      <c r="AW275" s="155">
        <f>IF(A16stdlife="n/a","n/a",IF(AW$3&gt;(A16stdlife+$E275),(Input!$I$226*(1+rvanilla)^0.5)-SUM($I275:AV275),(Input!$I$226*(1+rvanilla)^0.5)/A16stdlife))</f>
        <v>0</v>
      </c>
      <c r="AX275" s="155">
        <f>IF(A16stdlife="n/a","n/a",IF(AX$3&gt;(A16stdlife+$E275),(Input!$I$226*(1+rvanilla)^0.5)-SUM($I275:AW275),(Input!$I$226*(1+rvanilla)^0.5)/A16stdlife))</f>
        <v>0</v>
      </c>
      <c r="AY275" s="155">
        <f>IF(A16stdlife="n/a","n/a",IF(AY$3&gt;(A16stdlife+$E275),(Input!$I$226*(1+rvanilla)^0.5)-SUM($I275:AX275),(Input!$I$226*(1+rvanilla)^0.5)/A16stdlife))</f>
        <v>0</v>
      </c>
      <c r="AZ275" s="155">
        <f>IF(A16stdlife="n/a","n/a",IF(AZ$3&gt;(A16stdlife+$E275),(Input!$I$226*(1+rvanilla)^0.5)-SUM($I275:AY275),(Input!$I$226*(1+rvanilla)^0.5)/A16stdlife))</f>
        <v>0</v>
      </c>
      <c r="BA275" s="155">
        <f>IF(A16stdlife="n/a","n/a",IF(BA$3&gt;(A16stdlife+$E275),(Input!$I$226*(1+rvanilla)^0.5)-SUM($I275:AZ275),(Input!$I$226*(1+rvanilla)^0.5)/A16stdlife))</f>
        <v>0</v>
      </c>
      <c r="BB275" s="155">
        <f>IF(A16stdlife="n/a","n/a",IF(BB$3&gt;(A16stdlife+$E275),(Input!$I$226*(1+rvanilla)^0.5)-SUM($I275:BA275),(Input!$I$226*(1+rvanilla)^0.5)/A16stdlife))</f>
        <v>0</v>
      </c>
      <c r="BC275" s="155">
        <f>IF(A16stdlife="n/a","n/a",IF(BC$3&gt;(A16stdlife+$E275),(Input!$I$226*(1+rvanilla)^0.5)-SUM($I275:BB275),(Input!$I$226*(1+rvanilla)^0.5)/A16stdlife))</f>
        <v>0</v>
      </c>
      <c r="BD275" s="155">
        <f>IF(A16stdlife="n/a","n/a",IF(BD$3&gt;(A16stdlife+$E275),(Input!$I$226*(1+rvanilla)^0.5)-SUM($I275:BC275),(Input!$I$226*(1+rvanilla)^0.5)/A16stdlife))</f>
        <v>0</v>
      </c>
      <c r="BE275" s="155">
        <f>IF(A16stdlife="n/a","n/a",IF(BE$3&gt;(A16stdlife+$E275),(Input!$I$226*(1+rvanilla)^0.5)-SUM($I275:BD275),(Input!$I$226*(1+rvanilla)^0.5)/A16stdlife))</f>
        <v>0</v>
      </c>
      <c r="BF275" s="155">
        <f>IF(A16stdlife="n/a","n/a",IF(BF$3&gt;(A16stdlife+$E275),(Input!$I$226*(1+rvanilla)^0.5)-SUM($I275:BE275),(Input!$I$226*(1+rvanilla)^0.5)/A16stdlife))</f>
        <v>0</v>
      </c>
      <c r="BG275" s="155">
        <f>IF(A16stdlife="n/a","n/a",IF(BG$3&gt;(A16stdlife+$E275),(Input!$I$226*(1+rvanilla)^0.5)-SUM($I275:BF275),(Input!$I$226*(1+rvanilla)^0.5)/A16stdlife))</f>
        <v>0</v>
      </c>
      <c r="BH275" s="155">
        <f>IF(A16stdlife="n/a","n/a",IF(BH$3&gt;(A16stdlife+$E275),(Input!$I$226*(1+rvanilla)^0.5)-SUM($I275:BG275),(Input!$I$226*(1+rvanilla)^0.5)/A16stdlife))</f>
        <v>0</v>
      </c>
      <c r="BI275" s="155">
        <f>IF(A16stdlife="n/a","n/a",IF(BI$3&gt;(A16stdlife+$E275),(Input!$I$226*(1+rvanilla)^0.5)-SUM($I275:BH275),(Input!$I$226*(1+rvanilla)^0.5)/A16stdlife))</f>
        <v>0</v>
      </c>
      <c r="BJ275" s="14"/>
      <c r="BK275" s="14"/>
      <c r="BL275" s="14"/>
      <c r="BM275" s="14"/>
      <c r="BN275" s="14"/>
      <c r="BO275" s="14"/>
      <c r="BP275" s="14"/>
      <c r="BQ275" s="14"/>
      <c r="BR275" s="14"/>
      <c r="BS275" s="14"/>
      <c r="BT275" s="14"/>
      <c r="BU275" s="14"/>
      <c r="BV275" s="14"/>
      <c r="BW275" s="14"/>
      <c r="BX275" s="14"/>
      <c r="BY275" s="14"/>
      <c r="BZ275" s="14"/>
      <c r="CA275" s="410"/>
      <c r="CB275" s="410"/>
      <c r="CC275" s="410"/>
      <c r="CD275" s="410"/>
      <c r="CE275" s="410"/>
      <c r="CF275" s="410"/>
      <c r="CG275" s="410"/>
      <c r="CH275" s="410"/>
      <c r="CI275" s="410"/>
      <c r="CJ275" s="410"/>
      <c r="CK275" s="410"/>
      <c r="CL275" s="410"/>
      <c r="CM275" s="410"/>
      <c r="CN275" s="410"/>
      <c r="CO275" s="410"/>
      <c r="CP275" s="410"/>
      <c r="CQ275" s="410"/>
      <c r="CR275" s="410"/>
      <c r="CS275" s="410"/>
      <c r="CT275" s="410"/>
      <c r="CU275" s="410"/>
      <c r="CV275" s="410"/>
      <c r="CW275" s="410"/>
      <c r="CX275" s="410"/>
      <c r="CY275" s="410"/>
      <c r="CZ275" s="410"/>
      <c r="DA275" s="410"/>
      <c r="DB275" s="410"/>
      <c r="DC275" s="410"/>
      <c r="DD275" s="410"/>
      <c r="DE275" s="410"/>
      <c r="DF275" s="410"/>
      <c r="DG275" s="410"/>
      <c r="DH275" s="410"/>
      <c r="DI275" s="410"/>
      <c r="DJ275" s="410"/>
      <c r="DK275" s="410"/>
      <c r="DL275" s="410"/>
      <c r="DM275" s="410"/>
      <c r="DN275" s="410"/>
      <c r="DO275" s="410"/>
      <c r="DP275" s="410"/>
      <c r="DQ275" s="410"/>
      <c r="DR275" s="410"/>
      <c r="DS275" s="410"/>
      <c r="DT275" s="410"/>
      <c r="DU275" s="410"/>
      <c r="DV275" s="410"/>
      <c r="DW275" s="410"/>
      <c r="DX275" s="410"/>
      <c r="DY275" s="410"/>
      <c r="DZ275" s="410"/>
      <c r="EA275" s="410"/>
      <c r="EB275" s="410"/>
      <c r="EC275" s="410"/>
      <c r="ED275" s="410"/>
      <c r="EE275" s="410"/>
      <c r="EF275" s="410"/>
      <c r="EG275" s="410"/>
      <c r="EH275" s="410"/>
      <c r="EI275" s="410"/>
      <c r="EJ275" s="410"/>
      <c r="EK275" s="410"/>
      <c r="EL275" s="410"/>
      <c r="EM275" s="410"/>
      <c r="EN275" s="410"/>
      <c r="EO275" s="410"/>
      <c r="EP275" s="410"/>
      <c r="EQ275" s="410"/>
      <c r="ER275" s="410"/>
      <c r="ES275" s="410"/>
      <c r="ET275" s="410"/>
      <c r="EU275" s="410"/>
      <c r="EV275" s="410"/>
      <c r="EW275" s="410"/>
      <c r="EX275" s="410"/>
      <c r="EY275" s="410"/>
      <c r="EZ275" s="410"/>
      <c r="FA275" s="410"/>
      <c r="FB275" s="410"/>
      <c r="FC275" s="410"/>
      <c r="FD275" s="410"/>
      <c r="FE275" s="410"/>
      <c r="FF275" s="410"/>
      <c r="FG275" s="410"/>
      <c r="FH275" s="410"/>
      <c r="FI275" s="410"/>
      <c r="FJ275" s="410"/>
      <c r="FK275" s="410"/>
      <c r="FL275" s="410"/>
      <c r="FM275" s="410"/>
      <c r="FN275" s="410"/>
      <c r="FO275" s="410"/>
      <c r="FP275" s="410"/>
      <c r="FQ275" s="410"/>
      <c r="FR275" s="410"/>
      <c r="FS275" s="410"/>
      <c r="FT275" s="410"/>
      <c r="FU275" s="410"/>
      <c r="FV275" s="410"/>
      <c r="FW275" s="410"/>
      <c r="FX275" s="410"/>
      <c r="FY275" s="410"/>
      <c r="FZ275" s="410"/>
      <c r="GA275" s="410"/>
      <c r="GB275" s="410"/>
      <c r="GC275" s="410"/>
      <c r="GD275" s="410"/>
      <c r="GE275" s="410"/>
      <c r="GF275" s="410"/>
      <c r="GG275" s="410"/>
      <c r="GH275" s="410"/>
      <c r="GI275" s="410"/>
      <c r="GJ275" s="410"/>
      <c r="GK275" s="410"/>
      <c r="GL275" s="410"/>
      <c r="GM275" s="410"/>
      <c r="GN275" s="410"/>
      <c r="GO275" s="410"/>
      <c r="GP275" s="410"/>
      <c r="GQ275" s="410"/>
      <c r="GR275" s="410"/>
      <c r="GS275" s="410"/>
      <c r="GT275" s="410"/>
      <c r="GU275" s="410"/>
      <c r="GV275" s="410"/>
      <c r="GW275" s="410"/>
      <c r="GX275" s="410"/>
      <c r="GY275" s="410"/>
      <c r="GZ275" s="410"/>
      <c r="HA275" s="410"/>
      <c r="HB275" s="410"/>
      <c r="HC275" s="410"/>
      <c r="HD275" s="410"/>
      <c r="HE275" s="410"/>
      <c r="HF275" s="410"/>
      <c r="HG275" s="410"/>
      <c r="HH275" s="410"/>
      <c r="HI275" s="410"/>
      <c r="HJ275" s="410"/>
      <c r="HK275" s="410"/>
      <c r="HL275" s="410"/>
      <c r="HM275" s="410"/>
      <c r="HN275" s="410"/>
      <c r="HO275" s="410"/>
      <c r="HP275" s="410"/>
      <c r="HQ275" s="410"/>
      <c r="HR275" s="410"/>
      <c r="HS275" s="410"/>
      <c r="HT275" s="410"/>
      <c r="HU275" s="410"/>
      <c r="HV275" s="410"/>
      <c r="HW275" s="410"/>
      <c r="HX275" s="410"/>
      <c r="HY275" s="410"/>
      <c r="HZ275" s="410"/>
      <c r="IA275" s="410"/>
      <c r="IB275" s="410"/>
      <c r="IC275" s="410"/>
      <c r="ID275" s="410"/>
      <c r="IE275" s="410"/>
      <c r="IF275" s="410"/>
      <c r="IG275" s="410"/>
      <c r="IH275" s="410"/>
      <c r="II275" s="410"/>
      <c r="IJ275" s="410"/>
      <c r="IK275" s="410"/>
      <c r="IL275" s="410"/>
      <c r="IM275" s="410"/>
      <c r="IN275" s="410"/>
      <c r="IO275" s="410"/>
      <c r="IP275" s="410"/>
      <c r="IQ275" s="410"/>
      <c r="IR275" s="410"/>
      <c r="IS275" s="410"/>
      <c r="IT275" s="410"/>
      <c r="IU275" s="410"/>
      <c r="IV275" s="410"/>
    </row>
    <row r="276" spans="1:256" s="2" customFormat="1" ht="12.75" hidden="1" customHeight="1" outlineLevel="2">
      <c r="A276" s="14"/>
      <c r="B276" s="14"/>
      <c r="C276" s="27"/>
      <c r="D276" s="413"/>
      <c r="E276" s="261">
        <v>4</v>
      </c>
      <c r="F276" s="372"/>
      <c r="G276" s="269"/>
      <c r="H276" s="271"/>
      <c r="I276" s="271"/>
      <c r="J276" s="270"/>
      <c r="K276" s="155">
        <f>IF(A16stdlife="n/a","n/a",IF(K$3&gt;(A16stdlife+$E276),(Input!$J$226*(1+rvanilla)^0.5)-SUM($J276:J276),(Input!$J$226*(1+rvanilla)^0.5)/A16stdlife))</f>
        <v>0.37126932678106017</v>
      </c>
      <c r="L276" s="155">
        <f>IF(A16stdlife="n/a","n/a",IF(L$3&gt;(A16stdlife+$E276),(Input!$J$226*(1+rvanilla)^0.5)-SUM($J276:K276),(Input!$J$226*(1+rvanilla)^0.5)/A16stdlife))</f>
        <v>0.37126932678106017</v>
      </c>
      <c r="M276" s="155">
        <f>IF(A16stdlife="n/a","n/a",IF(M$3&gt;(A16stdlife+$E276),(Input!$J$226*(1+rvanilla)^0.5)-SUM($J276:L276),(Input!$J$226*(1+rvanilla)^0.5)/A16stdlife))</f>
        <v>0.37126932678106017</v>
      </c>
      <c r="N276" s="155">
        <f>IF(A16stdlife="n/a","n/a",IF(N$3&gt;(A16stdlife+$E276),(Input!$J$226*(1+rvanilla)^0.5)-SUM($J276:M276),(Input!$J$226*(1+rvanilla)^0.5)/A16stdlife))</f>
        <v>0.37126932678106017</v>
      </c>
      <c r="O276" s="155">
        <f>IF(A16stdlife="n/a","n/a",IF(O$3&gt;(A16stdlife+$E276),(Input!$J$226*(1+rvanilla)^0.5)-SUM($J276:N276),(Input!$J$226*(1+rvanilla)^0.5)/A16stdlife))</f>
        <v>0.37126932678106017</v>
      </c>
      <c r="P276" s="155">
        <f>IF(A16stdlife="n/a","n/a",IF(P$3&gt;(A16stdlife+$E276),(Input!$J$226*(1+rvanilla)^0.5)-SUM($J276:O276),(Input!$J$226*(1+rvanilla)^0.5)/A16stdlife))</f>
        <v>0.37126932678106017</v>
      </c>
      <c r="Q276" s="155">
        <f>IF(A16stdlife="n/a","n/a",IF(Q$3&gt;(A16stdlife+$E276),(Input!$J$226*(1+rvanilla)^0.5)-SUM($J276:P276),(Input!$J$226*(1+rvanilla)^0.5)/A16stdlife))</f>
        <v>0.37126932678106017</v>
      </c>
      <c r="R276" s="155">
        <f>IF(A16stdlife="n/a","n/a",IF(R$3&gt;(A16stdlife+$E276),(Input!$J$226*(1+rvanilla)^0.5)-SUM($J276:Q276),(Input!$J$226*(1+rvanilla)^0.5)/A16stdlife))</f>
        <v>-4.4408920985006262E-16</v>
      </c>
      <c r="S276" s="155">
        <f>IF(A16stdlife="n/a","n/a",IF(S$3&gt;(A16stdlife+$E276),(Input!$J$226*(1+rvanilla)^0.5)-SUM($J276:R276),(Input!$J$226*(1+rvanilla)^0.5)/A16stdlife))</f>
        <v>0</v>
      </c>
      <c r="T276" s="155">
        <f>IF(A16stdlife="n/a","n/a",IF(T$3&gt;(A16stdlife+$E276),(Input!$J$226*(1+rvanilla)^0.5)-SUM($J276:S276),(Input!$J$226*(1+rvanilla)^0.5)/A16stdlife))</f>
        <v>0</v>
      </c>
      <c r="U276" s="155">
        <f>IF(A16stdlife="n/a","n/a",IF(U$3&gt;(A16stdlife+$E276),(Input!$J$226*(1+rvanilla)^0.5)-SUM($J276:T276),(Input!$J$226*(1+rvanilla)^0.5)/A16stdlife))</f>
        <v>0</v>
      </c>
      <c r="V276" s="155">
        <f>IF(A16stdlife="n/a","n/a",IF(V$3&gt;(A16stdlife+$E276),(Input!$J$226*(1+rvanilla)^0.5)-SUM($J276:U276),(Input!$J$226*(1+rvanilla)^0.5)/A16stdlife))</f>
        <v>0</v>
      </c>
      <c r="W276" s="155">
        <f>IF(A16stdlife="n/a","n/a",IF(W$3&gt;(A16stdlife+$E276),(Input!$J$226*(1+rvanilla)^0.5)-SUM($J276:V276),(Input!$J$226*(1+rvanilla)^0.5)/A16stdlife))</f>
        <v>0</v>
      </c>
      <c r="X276" s="155">
        <f>IF(A16stdlife="n/a","n/a",IF(X$3&gt;(A16stdlife+$E276),(Input!$J$226*(1+rvanilla)^0.5)-SUM($J276:W276),(Input!$J$226*(1+rvanilla)^0.5)/A16stdlife))</f>
        <v>0</v>
      </c>
      <c r="Y276" s="155">
        <f>IF(A16stdlife="n/a","n/a",IF(Y$3&gt;(A16stdlife+$E276),(Input!$J$226*(1+rvanilla)^0.5)-SUM($J276:X276),(Input!$J$226*(1+rvanilla)^0.5)/A16stdlife))</f>
        <v>0</v>
      </c>
      <c r="Z276" s="155">
        <f>IF(A16stdlife="n/a","n/a",IF(Z$3&gt;(A16stdlife+$E276),(Input!$J$226*(1+rvanilla)^0.5)-SUM($J276:Y276),(Input!$J$226*(1+rvanilla)^0.5)/A16stdlife))</f>
        <v>0</v>
      </c>
      <c r="AA276" s="155">
        <f>IF(A16stdlife="n/a","n/a",IF(AA$3&gt;(A16stdlife+$E276),(Input!$J$226*(1+rvanilla)^0.5)-SUM($J276:Z276),(Input!$J$226*(1+rvanilla)^0.5)/A16stdlife))</f>
        <v>0</v>
      </c>
      <c r="AB276" s="155">
        <f>IF(A16stdlife="n/a","n/a",IF(AB$3&gt;(A16stdlife+$E276),(Input!$J$226*(1+rvanilla)^0.5)-SUM($J276:AA276),(Input!$J$226*(1+rvanilla)^0.5)/A16stdlife))</f>
        <v>0</v>
      </c>
      <c r="AC276" s="155">
        <f>IF(A16stdlife="n/a","n/a",IF(AC$3&gt;(A16stdlife+$E276),(Input!$J$226*(1+rvanilla)^0.5)-SUM($J276:AB276),(Input!$J$226*(1+rvanilla)^0.5)/A16stdlife))</f>
        <v>0</v>
      </c>
      <c r="AD276" s="155">
        <f>IF(A16stdlife="n/a","n/a",IF(AD$3&gt;(A16stdlife+$E276),(Input!$J$226*(1+rvanilla)^0.5)-SUM($J276:AC276),(Input!$J$226*(1+rvanilla)^0.5)/A16stdlife))</f>
        <v>0</v>
      </c>
      <c r="AE276" s="155">
        <f>IF(A16stdlife="n/a","n/a",IF(AE$3&gt;(A16stdlife+$E276),(Input!$J$226*(1+rvanilla)^0.5)-SUM($J276:AD276),(Input!$J$226*(1+rvanilla)^0.5)/A16stdlife))</f>
        <v>0</v>
      </c>
      <c r="AF276" s="155">
        <f>IF(A16stdlife="n/a","n/a",IF(AF$3&gt;(A16stdlife+$E276),(Input!$J$226*(1+rvanilla)^0.5)-SUM($J276:AE276),(Input!$J$226*(1+rvanilla)^0.5)/A16stdlife))</f>
        <v>0</v>
      </c>
      <c r="AG276" s="155">
        <f>IF(A16stdlife="n/a","n/a",IF(AG$3&gt;(A16stdlife+$E276),(Input!$J$226*(1+rvanilla)^0.5)-SUM($J276:AF276),(Input!$J$226*(1+rvanilla)^0.5)/A16stdlife))</f>
        <v>0</v>
      </c>
      <c r="AH276" s="155">
        <f>IF(A16stdlife="n/a","n/a",IF(AH$3&gt;(A16stdlife+$E276),(Input!$J$226*(1+rvanilla)^0.5)-SUM($J276:AG276),(Input!$J$226*(1+rvanilla)^0.5)/A16stdlife))</f>
        <v>0</v>
      </c>
      <c r="AI276" s="155">
        <f>IF(A16stdlife="n/a","n/a",IF(AI$3&gt;(A16stdlife+$E276),(Input!$J$226*(1+rvanilla)^0.5)-SUM($J276:AH276),(Input!$J$226*(1+rvanilla)^0.5)/A16stdlife))</f>
        <v>0</v>
      </c>
      <c r="AJ276" s="155">
        <f>IF(A16stdlife="n/a","n/a",IF(AJ$3&gt;(A16stdlife+$E276),(Input!$J$226*(1+rvanilla)^0.5)-SUM($J276:AI276),(Input!$J$226*(1+rvanilla)^0.5)/A16stdlife))</f>
        <v>0</v>
      </c>
      <c r="AK276" s="155">
        <f>IF(A16stdlife="n/a","n/a",IF(AK$3&gt;(A16stdlife+$E276),(Input!$J$226*(1+rvanilla)^0.5)-SUM($J276:AJ276),(Input!$J$226*(1+rvanilla)^0.5)/A16stdlife))</f>
        <v>0</v>
      </c>
      <c r="AL276" s="155">
        <f>IF(A16stdlife="n/a","n/a",IF(AL$3&gt;(A16stdlife+$E276),(Input!$J$226*(1+rvanilla)^0.5)-SUM($J276:AK276),(Input!$J$226*(1+rvanilla)^0.5)/A16stdlife))</f>
        <v>0</v>
      </c>
      <c r="AM276" s="155">
        <f>IF(A16stdlife="n/a","n/a",IF(AM$3&gt;(A16stdlife+$E276),(Input!$J$226*(1+rvanilla)^0.5)-SUM($J276:AL276),(Input!$J$226*(1+rvanilla)^0.5)/A16stdlife))</f>
        <v>0</v>
      </c>
      <c r="AN276" s="155">
        <f>IF(A16stdlife="n/a","n/a",IF(AN$3&gt;(A16stdlife+$E276),(Input!$J$226*(1+rvanilla)^0.5)-SUM($J276:AM276),(Input!$J$226*(1+rvanilla)^0.5)/A16stdlife))</f>
        <v>0</v>
      </c>
      <c r="AO276" s="155">
        <f>IF(A16stdlife="n/a","n/a",IF(AO$3&gt;(A16stdlife+$E276),(Input!$J$226*(1+rvanilla)^0.5)-SUM($J276:AN276),(Input!$J$226*(1+rvanilla)^0.5)/A16stdlife))</f>
        <v>0</v>
      </c>
      <c r="AP276" s="155">
        <f>IF(A16stdlife="n/a","n/a",IF(AP$3&gt;(A16stdlife+$E276),(Input!$J$226*(1+rvanilla)^0.5)-SUM($J276:AO276),(Input!$J$226*(1+rvanilla)^0.5)/A16stdlife))</f>
        <v>0</v>
      </c>
      <c r="AQ276" s="155">
        <f>IF(A16stdlife="n/a","n/a",IF(AQ$3&gt;(A16stdlife+$E276),(Input!$J$226*(1+rvanilla)^0.5)-SUM($J276:AP276),(Input!$J$226*(1+rvanilla)^0.5)/A16stdlife))</f>
        <v>0</v>
      </c>
      <c r="AR276" s="155">
        <f>IF(A16stdlife="n/a","n/a",IF(AR$3&gt;(A16stdlife+$E276),(Input!$J$226*(1+rvanilla)^0.5)-SUM($J276:AQ276),(Input!$J$226*(1+rvanilla)^0.5)/A16stdlife))</f>
        <v>0</v>
      </c>
      <c r="AS276" s="155">
        <f>IF(A16stdlife="n/a","n/a",IF(AS$3&gt;(A16stdlife+$E276),(Input!$J$226*(1+rvanilla)^0.5)-SUM($J276:AR276),(Input!$J$226*(1+rvanilla)^0.5)/A16stdlife))</f>
        <v>0</v>
      </c>
      <c r="AT276" s="155">
        <f>IF(A16stdlife="n/a","n/a",IF(AT$3&gt;(A16stdlife+$E276),(Input!$J$226*(1+rvanilla)^0.5)-SUM($J276:AS276),(Input!$J$226*(1+rvanilla)^0.5)/A16stdlife))</f>
        <v>0</v>
      </c>
      <c r="AU276" s="155">
        <f>IF(A16stdlife="n/a","n/a",IF(AU$3&gt;(A16stdlife+$E276),(Input!$J$226*(1+rvanilla)^0.5)-SUM($J276:AT276),(Input!$J$226*(1+rvanilla)^0.5)/A16stdlife))</f>
        <v>0</v>
      </c>
      <c r="AV276" s="155">
        <f>IF(A16stdlife="n/a","n/a",IF(AV$3&gt;(A16stdlife+$E276),(Input!$J$226*(1+rvanilla)^0.5)-SUM($J276:AU276),(Input!$J$226*(1+rvanilla)^0.5)/A16stdlife))</f>
        <v>0</v>
      </c>
      <c r="AW276" s="155">
        <f>IF(A16stdlife="n/a","n/a",IF(AW$3&gt;(A16stdlife+$E276),(Input!$J$226*(1+rvanilla)^0.5)-SUM($J276:AV276),(Input!$J$226*(1+rvanilla)^0.5)/A16stdlife))</f>
        <v>0</v>
      </c>
      <c r="AX276" s="155">
        <f>IF(A16stdlife="n/a","n/a",IF(AX$3&gt;(A16stdlife+$E276),(Input!$J$226*(1+rvanilla)^0.5)-SUM($J276:AW276),(Input!$J$226*(1+rvanilla)^0.5)/A16stdlife))</f>
        <v>0</v>
      </c>
      <c r="AY276" s="155">
        <f>IF(A16stdlife="n/a","n/a",IF(AY$3&gt;(A16stdlife+$E276),(Input!$J$226*(1+rvanilla)^0.5)-SUM($J276:AX276),(Input!$J$226*(1+rvanilla)^0.5)/A16stdlife))</f>
        <v>0</v>
      </c>
      <c r="AZ276" s="155">
        <f>IF(A16stdlife="n/a","n/a",IF(AZ$3&gt;(A16stdlife+$E276),(Input!$J$226*(1+rvanilla)^0.5)-SUM($J276:AY276),(Input!$J$226*(1+rvanilla)^0.5)/A16stdlife))</f>
        <v>0</v>
      </c>
      <c r="BA276" s="155">
        <f>IF(A16stdlife="n/a","n/a",IF(BA$3&gt;(A16stdlife+$E276),(Input!$J$226*(1+rvanilla)^0.5)-SUM($J276:AZ276),(Input!$J$226*(1+rvanilla)^0.5)/A16stdlife))</f>
        <v>0</v>
      </c>
      <c r="BB276" s="155">
        <f>IF(A16stdlife="n/a","n/a",IF(BB$3&gt;(A16stdlife+$E276),(Input!$J$226*(1+rvanilla)^0.5)-SUM($J276:BA276),(Input!$J$226*(1+rvanilla)^0.5)/A16stdlife))</f>
        <v>0</v>
      </c>
      <c r="BC276" s="155">
        <f>IF(A16stdlife="n/a","n/a",IF(BC$3&gt;(A16stdlife+$E276),(Input!$J$226*(1+rvanilla)^0.5)-SUM($J276:BB276),(Input!$J$226*(1+rvanilla)^0.5)/A16stdlife))</f>
        <v>0</v>
      </c>
      <c r="BD276" s="155">
        <f>IF(A16stdlife="n/a","n/a",IF(BD$3&gt;(A16stdlife+$E276),(Input!$J$226*(1+rvanilla)^0.5)-SUM($J276:BC276),(Input!$J$226*(1+rvanilla)^0.5)/A16stdlife))</f>
        <v>0</v>
      </c>
      <c r="BE276" s="155">
        <f>IF(A16stdlife="n/a","n/a",IF(BE$3&gt;(A16stdlife+$E276),(Input!$J$226*(1+rvanilla)^0.5)-SUM($J276:BD276),(Input!$J$226*(1+rvanilla)^0.5)/A16stdlife))</f>
        <v>0</v>
      </c>
      <c r="BF276" s="155">
        <f>IF(A16stdlife="n/a","n/a",IF(BF$3&gt;(A16stdlife+$E276),(Input!$J$226*(1+rvanilla)^0.5)-SUM($J276:BE276),(Input!$J$226*(1+rvanilla)^0.5)/A16stdlife))</f>
        <v>0</v>
      </c>
      <c r="BG276" s="155">
        <f>IF(A16stdlife="n/a","n/a",IF(BG$3&gt;(A16stdlife+$E276),(Input!$J$226*(1+rvanilla)^0.5)-SUM($J276:BF276),(Input!$J$226*(1+rvanilla)^0.5)/A16stdlife))</f>
        <v>0</v>
      </c>
      <c r="BH276" s="155">
        <f>IF(A16stdlife="n/a","n/a",IF(BH$3&gt;(A16stdlife+$E276),(Input!$J$226*(1+rvanilla)^0.5)-SUM($J276:BG276),(Input!$J$226*(1+rvanilla)^0.5)/A16stdlife))</f>
        <v>0</v>
      </c>
      <c r="BI276" s="155">
        <f>IF(A16stdlife="n/a","n/a",IF(BI$3&gt;(A16stdlife+$E276),(Input!$J$226*(1+rvanilla)^0.5)-SUM($J276:BH276),(Input!$J$226*(1+rvanilla)^0.5)/A16stdlife))</f>
        <v>0</v>
      </c>
      <c r="BJ276" s="14"/>
      <c r="BK276" s="14"/>
      <c r="BL276" s="14"/>
      <c r="BM276" s="14"/>
      <c r="BN276" s="14"/>
      <c r="BO276" s="14"/>
      <c r="BP276" s="14"/>
      <c r="BQ276" s="14"/>
      <c r="BR276" s="14"/>
      <c r="BS276" s="14"/>
      <c r="BT276" s="14"/>
      <c r="BU276" s="14"/>
      <c r="BV276" s="14"/>
      <c r="BW276" s="14"/>
      <c r="BX276" s="14"/>
      <c r="BY276" s="14"/>
      <c r="BZ276" s="14"/>
      <c r="CA276" s="410"/>
      <c r="CB276" s="410"/>
      <c r="CC276" s="410"/>
      <c r="CD276" s="410"/>
      <c r="CE276" s="410"/>
      <c r="CF276" s="410"/>
      <c r="CG276" s="410"/>
      <c r="CH276" s="410"/>
      <c r="CI276" s="410"/>
      <c r="CJ276" s="410"/>
      <c r="CK276" s="410"/>
      <c r="CL276" s="410"/>
      <c r="CM276" s="410"/>
      <c r="CN276" s="410"/>
      <c r="CO276" s="410"/>
      <c r="CP276" s="410"/>
      <c r="CQ276" s="410"/>
      <c r="CR276" s="410"/>
      <c r="CS276" s="410"/>
      <c r="CT276" s="410"/>
      <c r="CU276" s="410"/>
      <c r="CV276" s="410"/>
      <c r="CW276" s="410"/>
      <c r="CX276" s="410"/>
      <c r="CY276" s="410"/>
      <c r="CZ276" s="410"/>
      <c r="DA276" s="410"/>
      <c r="DB276" s="410"/>
      <c r="DC276" s="410"/>
      <c r="DD276" s="410"/>
      <c r="DE276" s="410"/>
      <c r="DF276" s="410"/>
      <c r="DG276" s="410"/>
      <c r="DH276" s="410"/>
      <c r="DI276" s="410"/>
      <c r="DJ276" s="410"/>
      <c r="DK276" s="410"/>
      <c r="DL276" s="410"/>
      <c r="DM276" s="410"/>
      <c r="DN276" s="410"/>
      <c r="DO276" s="410"/>
      <c r="DP276" s="410"/>
      <c r="DQ276" s="410"/>
      <c r="DR276" s="410"/>
      <c r="DS276" s="410"/>
      <c r="DT276" s="410"/>
      <c r="DU276" s="410"/>
      <c r="DV276" s="410"/>
      <c r="DW276" s="410"/>
      <c r="DX276" s="410"/>
      <c r="DY276" s="410"/>
      <c r="DZ276" s="410"/>
      <c r="EA276" s="410"/>
      <c r="EB276" s="410"/>
      <c r="EC276" s="410"/>
      <c r="ED276" s="410"/>
      <c r="EE276" s="410"/>
      <c r="EF276" s="410"/>
      <c r="EG276" s="410"/>
      <c r="EH276" s="410"/>
      <c r="EI276" s="410"/>
      <c r="EJ276" s="410"/>
      <c r="EK276" s="410"/>
      <c r="EL276" s="410"/>
      <c r="EM276" s="410"/>
      <c r="EN276" s="410"/>
      <c r="EO276" s="410"/>
      <c r="EP276" s="410"/>
      <c r="EQ276" s="410"/>
      <c r="ER276" s="410"/>
      <c r="ES276" s="410"/>
      <c r="ET276" s="410"/>
      <c r="EU276" s="410"/>
      <c r="EV276" s="410"/>
      <c r="EW276" s="410"/>
      <c r="EX276" s="410"/>
      <c r="EY276" s="410"/>
      <c r="EZ276" s="410"/>
      <c r="FA276" s="410"/>
      <c r="FB276" s="410"/>
      <c r="FC276" s="410"/>
      <c r="FD276" s="410"/>
      <c r="FE276" s="410"/>
      <c r="FF276" s="410"/>
      <c r="FG276" s="410"/>
      <c r="FH276" s="410"/>
      <c r="FI276" s="410"/>
      <c r="FJ276" s="410"/>
      <c r="FK276" s="410"/>
      <c r="FL276" s="410"/>
      <c r="FM276" s="410"/>
      <c r="FN276" s="410"/>
      <c r="FO276" s="410"/>
      <c r="FP276" s="410"/>
      <c r="FQ276" s="410"/>
      <c r="FR276" s="410"/>
      <c r="FS276" s="410"/>
      <c r="FT276" s="410"/>
      <c r="FU276" s="410"/>
      <c r="FV276" s="410"/>
      <c r="FW276" s="410"/>
      <c r="FX276" s="410"/>
      <c r="FY276" s="410"/>
      <c r="FZ276" s="410"/>
      <c r="GA276" s="410"/>
      <c r="GB276" s="410"/>
      <c r="GC276" s="410"/>
      <c r="GD276" s="410"/>
      <c r="GE276" s="410"/>
      <c r="GF276" s="410"/>
      <c r="GG276" s="410"/>
      <c r="GH276" s="410"/>
      <c r="GI276" s="410"/>
      <c r="GJ276" s="410"/>
      <c r="GK276" s="410"/>
      <c r="GL276" s="410"/>
      <c r="GM276" s="410"/>
      <c r="GN276" s="410"/>
      <c r="GO276" s="410"/>
      <c r="GP276" s="410"/>
      <c r="GQ276" s="410"/>
      <c r="GR276" s="410"/>
      <c r="GS276" s="410"/>
      <c r="GT276" s="410"/>
      <c r="GU276" s="410"/>
      <c r="GV276" s="410"/>
      <c r="GW276" s="410"/>
      <c r="GX276" s="410"/>
      <c r="GY276" s="410"/>
      <c r="GZ276" s="410"/>
      <c r="HA276" s="410"/>
      <c r="HB276" s="410"/>
      <c r="HC276" s="410"/>
      <c r="HD276" s="410"/>
      <c r="HE276" s="410"/>
      <c r="HF276" s="410"/>
      <c r="HG276" s="410"/>
      <c r="HH276" s="410"/>
      <c r="HI276" s="410"/>
      <c r="HJ276" s="410"/>
      <c r="HK276" s="410"/>
      <c r="HL276" s="410"/>
      <c r="HM276" s="410"/>
      <c r="HN276" s="410"/>
      <c r="HO276" s="410"/>
      <c r="HP276" s="410"/>
      <c r="HQ276" s="410"/>
      <c r="HR276" s="410"/>
      <c r="HS276" s="410"/>
      <c r="HT276" s="410"/>
      <c r="HU276" s="410"/>
      <c r="HV276" s="410"/>
      <c r="HW276" s="410"/>
      <c r="HX276" s="410"/>
      <c r="HY276" s="410"/>
      <c r="HZ276" s="410"/>
      <c r="IA276" s="410"/>
      <c r="IB276" s="410"/>
      <c r="IC276" s="410"/>
      <c r="ID276" s="410"/>
      <c r="IE276" s="410"/>
      <c r="IF276" s="410"/>
      <c r="IG276" s="410"/>
      <c r="IH276" s="410"/>
      <c r="II276" s="410"/>
      <c r="IJ276" s="410"/>
      <c r="IK276" s="410"/>
      <c r="IL276" s="410"/>
      <c r="IM276" s="410"/>
      <c r="IN276" s="410"/>
      <c r="IO276" s="410"/>
      <c r="IP276" s="410"/>
      <c r="IQ276" s="410"/>
      <c r="IR276" s="410"/>
      <c r="IS276" s="410"/>
      <c r="IT276" s="410"/>
      <c r="IU276" s="410"/>
      <c r="IV276" s="410"/>
    </row>
    <row r="277" spans="1:256" s="2" customFormat="1" ht="12.75" hidden="1" customHeight="1" outlineLevel="2">
      <c r="A277" s="14"/>
      <c r="B277" s="14"/>
      <c r="C277" s="27"/>
      <c r="D277" s="413"/>
      <c r="E277" s="261">
        <v>5</v>
      </c>
      <c r="F277" s="372"/>
      <c r="G277" s="269"/>
      <c r="H277" s="271"/>
      <c r="I277" s="271"/>
      <c r="J277" s="271"/>
      <c r="K277" s="270"/>
      <c r="L277" s="155">
        <f>IF(A16stdlife="n/a","n/a",IF(L$3&gt;(A16stdlife+$E277),(Input!$K$226*(1+rvanilla)^0.5)-SUM($K277:K277),(Input!$K$226*(1+rvanilla)^0.5)/A16stdlife))</f>
        <v>0.51439116037549237</v>
      </c>
      <c r="M277" s="155">
        <f>IF(A16stdlife="n/a","n/a",IF(M$3&gt;(A16stdlife+$E277),(Input!$K$226*(1+rvanilla)^0.5)-SUM($K277:L277),(Input!$K$226*(1+rvanilla)^0.5)/A16stdlife))</f>
        <v>0.51439116037549237</v>
      </c>
      <c r="N277" s="155">
        <f>IF(A16stdlife="n/a","n/a",IF(N$3&gt;(A16stdlife+$E277),(Input!$K$226*(1+rvanilla)^0.5)-SUM($K277:M277),(Input!$K$226*(1+rvanilla)^0.5)/A16stdlife))</f>
        <v>0.51439116037549237</v>
      </c>
      <c r="O277" s="155">
        <f>IF(A16stdlife="n/a","n/a",IF(O$3&gt;(A16stdlife+$E277),(Input!$K$226*(1+rvanilla)^0.5)-SUM($K277:N277),(Input!$K$226*(1+rvanilla)^0.5)/A16stdlife))</f>
        <v>0.51439116037549237</v>
      </c>
      <c r="P277" s="155">
        <f>IF(A16stdlife="n/a","n/a",IF(P$3&gt;(A16stdlife+$E277),(Input!$K$226*(1+rvanilla)^0.5)-SUM($K277:O277),(Input!$K$226*(1+rvanilla)^0.5)/A16stdlife))</f>
        <v>0.51439116037549237</v>
      </c>
      <c r="Q277" s="155">
        <f>IF(A16stdlife="n/a","n/a",IF(Q$3&gt;(A16stdlife+$E277),(Input!$K$226*(1+rvanilla)^0.5)-SUM($K277:P277),(Input!$K$226*(1+rvanilla)^0.5)/A16stdlife))</f>
        <v>0.51439116037549237</v>
      </c>
      <c r="R277" s="155">
        <f>IF(A16stdlife="n/a","n/a",IF(R$3&gt;(A16stdlife+$E277),(Input!$K$226*(1+rvanilla)^0.5)-SUM($K277:Q277),(Input!$K$226*(1+rvanilla)^0.5)/A16stdlife))</f>
        <v>0.51439116037549237</v>
      </c>
      <c r="S277" s="155">
        <f>IF(A16stdlife="n/a","n/a",IF(S$3&gt;(A16stdlife+$E277),(Input!$K$226*(1+rvanilla)^0.5)-SUM($K277:R277),(Input!$K$226*(1+rvanilla)^0.5)/A16stdlife))</f>
        <v>0</v>
      </c>
      <c r="T277" s="155">
        <f>IF(A16stdlife="n/a","n/a",IF(T$3&gt;(A16stdlife+$E277),(Input!$K$226*(1+rvanilla)^0.5)-SUM($K277:S277),(Input!$K$226*(1+rvanilla)^0.5)/A16stdlife))</f>
        <v>0</v>
      </c>
      <c r="U277" s="155">
        <f>IF(A16stdlife="n/a","n/a",IF(U$3&gt;(A16stdlife+$E277),(Input!$K$226*(1+rvanilla)^0.5)-SUM($K277:T277),(Input!$K$226*(1+rvanilla)^0.5)/A16stdlife))</f>
        <v>0</v>
      </c>
      <c r="V277" s="155">
        <f>IF(A16stdlife="n/a","n/a",IF(V$3&gt;(A16stdlife+$E277),(Input!$K$226*(1+rvanilla)^0.5)-SUM($K277:U277),(Input!$K$226*(1+rvanilla)^0.5)/A16stdlife))</f>
        <v>0</v>
      </c>
      <c r="W277" s="155">
        <f>IF(A16stdlife="n/a","n/a",IF(W$3&gt;(A16stdlife+$E277),(Input!$K$226*(1+rvanilla)^0.5)-SUM($K277:V277),(Input!$K$226*(1+rvanilla)^0.5)/A16stdlife))</f>
        <v>0</v>
      </c>
      <c r="X277" s="155">
        <f>IF(A16stdlife="n/a","n/a",IF(X$3&gt;(A16stdlife+$E277),(Input!$K$226*(1+rvanilla)^0.5)-SUM($K277:W277),(Input!$K$226*(1+rvanilla)^0.5)/A16stdlife))</f>
        <v>0</v>
      </c>
      <c r="Y277" s="155">
        <f>IF(A16stdlife="n/a","n/a",IF(Y$3&gt;(A16stdlife+$E277),(Input!$K$226*(1+rvanilla)^0.5)-SUM($K277:X277),(Input!$K$226*(1+rvanilla)^0.5)/A16stdlife))</f>
        <v>0</v>
      </c>
      <c r="Z277" s="155">
        <f>IF(A16stdlife="n/a","n/a",IF(Z$3&gt;(A16stdlife+$E277),(Input!$K$226*(1+rvanilla)^0.5)-SUM($K277:Y277),(Input!$K$226*(1+rvanilla)^0.5)/A16stdlife))</f>
        <v>0</v>
      </c>
      <c r="AA277" s="155">
        <f>IF(A16stdlife="n/a","n/a",IF(AA$3&gt;(A16stdlife+$E277),(Input!$K$226*(1+rvanilla)^0.5)-SUM($K277:Z277),(Input!$K$226*(1+rvanilla)^0.5)/A16stdlife))</f>
        <v>0</v>
      </c>
      <c r="AB277" s="155">
        <f>IF(A16stdlife="n/a","n/a",IF(AB$3&gt;(A16stdlife+$E277),(Input!$K$226*(1+rvanilla)^0.5)-SUM($K277:AA277),(Input!$K$226*(1+rvanilla)^0.5)/A16stdlife))</f>
        <v>0</v>
      </c>
      <c r="AC277" s="155">
        <f>IF(A16stdlife="n/a","n/a",IF(AC$3&gt;(A16stdlife+$E277),(Input!$K$226*(1+rvanilla)^0.5)-SUM($K277:AB277),(Input!$K$226*(1+rvanilla)^0.5)/A16stdlife))</f>
        <v>0</v>
      </c>
      <c r="AD277" s="155">
        <f>IF(A16stdlife="n/a","n/a",IF(AD$3&gt;(A16stdlife+$E277),(Input!$K$226*(1+rvanilla)^0.5)-SUM($K277:AC277),(Input!$K$226*(1+rvanilla)^0.5)/A16stdlife))</f>
        <v>0</v>
      </c>
      <c r="AE277" s="155">
        <f>IF(A16stdlife="n/a","n/a",IF(AE$3&gt;(A16stdlife+$E277),(Input!$K$226*(1+rvanilla)^0.5)-SUM($K277:AD277),(Input!$K$226*(1+rvanilla)^0.5)/A16stdlife))</f>
        <v>0</v>
      </c>
      <c r="AF277" s="155">
        <f>IF(A16stdlife="n/a","n/a",IF(AF$3&gt;(A16stdlife+$E277),(Input!$K$226*(1+rvanilla)^0.5)-SUM($K277:AE277),(Input!$K$226*(1+rvanilla)^0.5)/A16stdlife))</f>
        <v>0</v>
      </c>
      <c r="AG277" s="155">
        <f>IF(A16stdlife="n/a","n/a",IF(AG$3&gt;(A16stdlife+$E277),(Input!$K$226*(1+rvanilla)^0.5)-SUM($K277:AF277),(Input!$K$226*(1+rvanilla)^0.5)/A16stdlife))</f>
        <v>0</v>
      </c>
      <c r="AH277" s="155">
        <f>IF(A16stdlife="n/a","n/a",IF(AH$3&gt;(A16stdlife+$E277),(Input!$K$226*(1+rvanilla)^0.5)-SUM($K277:AG277),(Input!$K$226*(1+rvanilla)^0.5)/A16stdlife))</f>
        <v>0</v>
      </c>
      <c r="AI277" s="155">
        <f>IF(A16stdlife="n/a","n/a",IF(AI$3&gt;(A16stdlife+$E277),(Input!$K$226*(1+rvanilla)^0.5)-SUM($K277:AH277),(Input!$K$226*(1+rvanilla)^0.5)/A16stdlife))</f>
        <v>0</v>
      </c>
      <c r="AJ277" s="155">
        <f>IF(A16stdlife="n/a","n/a",IF(AJ$3&gt;(A16stdlife+$E277),(Input!$K$226*(1+rvanilla)^0.5)-SUM($K277:AI277),(Input!$K$226*(1+rvanilla)^0.5)/A16stdlife))</f>
        <v>0</v>
      </c>
      <c r="AK277" s="155">
        <f>IF(A16stdlife="n/a","n/a",IF(AK$3&gt;(A16stdlife+$E277),(Input!$K$226*(1+rvanilla)^0.5)-SUM($K277:AJ277),(Input!$K$226*(1+rvanilla)^0.5)/A16stdlife))</f>
        <v>0</v>
      </c>
      <c r="AL277" s="155">
        <f>IF(A16stdlife="n/a","n/a",IF(AL$3&gt;(A16stdlife+$E277),(Input!$K$226*(1+rvanilla)^0.5)-SUM($K277:AK277),(Input!$K$226*(1+rvanilla)^0.5)/A16stdlife))</f>
        <v>0</v>
      </c>
      <c r="AM277" s="155">
        <f>IF(A16stdlife="n/a","n/a",IF(AM$3&gt;(A16stdlife+$E277),(Input!$K$226*(1+rvanilla)^0.5)-SUM($K277:AL277),(Input!$K$226*(1+rvanilla)^0.5)/A16stdlife))</f>
        <v>0</v>
      </c>
      <c r="AN277" s="155">
        <f>IF(A16stdlife="n/a","n/a",IF(AN$3&gt;(A16stdlife+$E277),(Input!$K$226*(1+rvanilla)^0.5)-SUM($K277:AM277),(Input!$K$226*(1+rvanilla)^0.5)/A16stdlife))</f>
        <v>0</v>
      </c>
      <c r="AO277" s="155">
        <f>IF(A16stdlife="n/a","n/a",IF(AO$3&gt;(A16stdlife+$E277),(Input!$K$226*(1+rvanilla)^0.5)-SUM($K277:AN277),(Input!$K$226*(1+rvanilla)^0.5)/A16stdlife))</f>
        <v>0</v>
      </c>
      <c r="AP277" s="155">
        <f>IF(A16stdlife="n/a","n/a",IF(AP$3&gt;(A16stdlife+$E277),(Input!$K$226*(1+rvanilla)^0.5)-SUM($K277:AO277),(Input!$K$226*(1+rvanilla)^0.5)/A16stdlife))</f>
        <v>0</v>
      </c>
      <c r="AQ277" s="155">
        <f>IF(A16stdlife="n/a","n/a",IF(AQ$3&gt;(A16stdlife+$E277),(Input!$K$226*(1+rvanilla)^0.5)-SUM($K277:AP277),(Input!$K$226*(1+rvanilla)^0.5)/A16stdlife))</f>
        <v>0</v>
      </c>
      <c r="AR277" s="155">
        <f>IF(A16stdlife="n/a","n/a",IF(AR$3&gt;(A16stdlife+$E277),(Input!$K$226*(1+rvanilla)^0.5)-SUM($K277:AQ277),(Input!$K$226*(1+rvanilla)^0.5)/A16stdlife))</f>
        <v>0</v>
      </c>
      <c r="AS277" s="155">
        <f>IF(A16stdlife="n/a","n/a",IF(AS$3&gt;(A16stdlife+$E277),(Input!$K$226*(1+rvanilla)^0.5)-SUM($K277:AR277),(Input!$K$226*(1+rvanilla)^0.5)/A16stdlife))</f>
        <v>0</v>
      </c>
      <c r="AT277" s="155">
        <f>IF(A16stdlife="n/a","n/a",IF(AT$3&gt;(A16stdlife+$E277),(Input!$K$226*(1+rvanilla)^0.5)-SUM($K277:AS277),(Input!$K$226*(1+rvanilla)^0.5)/A16stdlife))</f>
        <v>0</v>
      </c>
      <c r="AU277" s="155">
        <f>IF(A16stdlife="n/a","n/a",IF(AU$3&gt;(A16stdlife+$E277),(Input!$K$226*(1+rvanilla)^0.5)-SUM($K277:AT277),(Input!$K$226*(1+rvanilla)^0.5)/A16stdlife))</f>
        <v>0</v>
      </c>
      <c r="AV277" s="155">
        <f>IF(A16stdlife="n/a","n/a",IF(AV$3&gt;(A16stdlife+$E277),(Input!$K$226*(1+rvanilla)^0.5)-SUM($K277:AU277),(Input!$K$226*(1+rvanilla)^0.5)/A16stdlife))</f>
        <v>0</v>
      </c>
      <c r="AW277" s="155">
        <f>IF(A16stdlife="n/a","n/a",IF(AW$3&gt;(A16stdlife+$E277),(Input!$K$226*(1+rvanilla)^0.5)-SUM($K277:AV277),(Input!$K$226*(1+rvanilla)^0.5)/A16stdlife))</f>
        <v>0</v>
      </c>
      <c r="AX277" s="155">
        <f>IF(A16stdlife="n/a","n/a",IF(AX$3&gt;(A16stdlife+$E277),(Input!$K$226*(1+rvanilla)^0.5)-SUM($K277:AW277),(Input!$K$226*(1+rvanilla)^0.5)/A16stdlife))</f>
        <v>0</v>
      </c>
      <c r="AY277" s="155">
        <f>IF(A16stdlife="n/a","n/a",IF(AY$3&gt;(A16stdlife+$E277),(Input!$K$226*(1+rvanilla)^0.5)-SUM($K277:AX277),(Input!$K$226*(1+rvanilla)^0.5)/A16stdlife))</f>
        <v>0</v>
      </c>
      <c r="AZ277" s="155">
        <f>IF(A16stdlife="n/a","n/a",IF(AZ$3&gt;(A16stdlife+$E277),(Input!$K$226*(1+rvanilla)^0.5)-SUM($K277:AY277),(Input!$K$226*(1+rvanilla)^0.5)/A16stdlife))</f>
        <v>0</v>
      </c>
      <c r="BA277" s="155">
        <f>IF(A16stdlife="n/a","n/a",IF(BA$3&gt;(A16stdlife+$E277),(Input!$K$226*(1+rvanilla)^0.5)-SUM($K277:AZ277),(Input!$K$226*(1+rvanilla)^0.5)/A16stdlife))</f>
        <v>0</v>
      </c>
      <c r="BB277" s="155">
        <f>IF(A16stdlife="n/a","n/a",IF(BB$3&gt;(A16stdlife+$E277),(Input!$K$226*(1+rvanilla)^0.5)-SUM($K277:BA277),(Input!$K$226*(1+rvanilla)^0.5)/A16stdlife))</f>
        <v>0</v>
      </c>
      <c r="BC277" s="155">
        <f>IF(A16stdlife="n/a","n/a",IF(BC$3&gt;(A16stdlife+$E277),(Input!$K$226*(1+rvanilla)^0.5)-SUM($K277:BB277),(Input!$K$226*(1+rvanilla)^0.5)/A16stdlife))</f>
        <v>0</v>
      </c>
      <c r="BD277" s="155">
        <f>IF(A16stdlife="n/a","n/a",IF(BD$3&gt;(A16stdlife+$E277),(Input!$K$226*(1+rvanilla)^0.5)-SUM($K277:BC277),(Input!$K$226*(1+rvanilla)^0.5)/A16stdlife))</f>
        <v>0</v>
      </c>
      <c r="BE277" s="155">
        <f>IF(A16stdlife="n/a","n/a",IF(BE$3&gt;(A16stdlife+$E277),(Input!$K$226*(1+rvanilla)^0.5)-SUM($K277:BD277),(Input!$K$226*(1+rvanilla)^0.5)/A16stdlife))</f>
        <v>0</v>
      </c>
      <c r="BF277" s="155">
        <f>IF(A16stdlife="n/a","n/a",IF(BF$3&gt;(A16stdlife+$E277),(Input!$K$226*(1+rvanilla)^0.5)-SUM($K277:BE277),(Input!$K$226*(1+rvanilla)^0.5)/A16stdlife))</f>
        <v>0</v>
      </c>
      <c r="BG277" s="155">
        <f>IF(A16stdlife="n/a","n/a",IF(BG$3&gt;(A16stdlife+$E277),(Input!$K$226*(1+rvanilla)^0.5)-SUM($K277:BF277),(Input!$K$226*(1+rvanilla)^0.5)/A16stdlife))</f>
        <v>0</v>
      </c>
      <c r="BH277" s="155">
        <f>IF(A16stdlife="n/a","n/a",IF(BH$3&gt;(A16stdlife+$E277),(Input!$K$226*(1+rvanilla)^0.5)-SUM($K277:BG277),(Input!$K$226*(1+rvanilla)^0.5)/A16stdlife))</f>
        <v>0</v>
      </c>
      <c r="BI277" s="155">
        <f>IF(A16stdlife="n/a","n/a",IF(BI$3&gt;(A16stdlife+$E277),(Input!$K$226*(1+rvanilla)^0.5)-SUM($K277:BH277),(Input!$K$226*(1+rvanilla)^0.5)/A16stdlife))</f>
        <v>0</v>
      </c>
      <c r="BJ277" s="14"/>
      <c r="BK277" s="14"/>
      <c r="BL277" s="14"/>
      <c r="BM277" s="14"/>
      <c r="BN277" s="14"/>
      <c r="BO277" s="14"/>
      <c r="BP277" s="14"/>
      <c r="BQ277" s="14"/>
      <c r="BR277" s="14"/>
      <c r="BS277" s="14"/>
      <c r="BT277" s="14"/>
      <c r="BU277" s="14"/>
      <c r="BV277" s="14"/>
      <c r="BW277" s="14"/>
      <c r="BX277" s="14"/>
      <c r="BY277" s="14"/>
      <c r="BZ277" s="14"/>
      <c r="CA277" s="410"/>
      <c r="CB277" s="410"/>
      <c r="CC277" s="410"/>
      <c r="CD277" s="410"/>
      <c r="CE277" s="410"/>
      <c r="CF277" s="410"/>
      <c r="CG277" s="410"/>
      <c r="CH277" s="410"/>
      <c r="CI277" s="410"/>
      <c r="CJ277" s="410"/>
      <c r="CK277" s="410"/>
      <c r="CL277" s="410"/>
      <c r="CM277" s="410"/>
      <c r="CN277" s="410"/>
      <c r="CO277" s="410"/>
      <c r="CP277" s="410"/>
      <c r="CQ277" s="410"/>
      <c r="CR277" s="410"/>
      <c r="CS277" s="410"/>
      <c r="CT277" s="410"/>
      <c r="CU277" s="410"/>
      <c r="CV277" s="410"/>
      <c r="CW277" s="410"/>
      <c r="CX277" s="410"/>
      <c r="CY277" s="410"/>
      <c r="CZ277" s="410"/>
      <c r="DA277" s="410"/>
      <c r="DB277" s="410"/>
      <c r="DC277" s="410"/>
      <c r="DD277" s="410"/>
      <c r="DE277" s="410"/>
      <c r="DF277" s="410"/>
      <c r="DG277" s="410"/>
      <c r="DH277" s="410"/>
      <c r="DI277" s="410"/>
      <c r="DJ277" s="410"/>
      <c r="DK277" s="410"/>
      <c r="DL277" s="410"/>
      <c r="DM277" s="410"/>
      <c r="DN277" s="410"/>
      <c r="DO277" s="410"/>
      <c r="DP277" s="410"/>
      <c r="DQ277" s="410"/>
      <c r="DR277" s="410"/>
      <c r="DS277" s="410"/>
      <c r="DT277" s="410"/>
      <c r="DU277" s="410"/>
      <c r="DV277" s="410"/>
      <c r="DW277" s="410"/>
      <c r="DX277" s="410"/>
      <c r="DY277" s="410"/>
      <c r="DZ277" s="410"/>
      <c r="EA277" s="410"/>
      <c r="EB277" s="410"/>
      <c r="EC277" s="410"/>
      <c r="ED277" s="410"/>
      <c r="EE277" s="410"/>
      <c r="EF277" s="410"/>
      <c r="EG277" s="410"/>
      <c r="EH277" s="410"/>
      <c r="EI277" s="410"/>
      <c r="EJ277" s="410"/>
      <c r="EK277" s="410"/>
      <c r="EL277" s="410"/>
      <c r="EM277" s="410"/>
      <c r="EN277" s="410"/>
      <c r="EO277" s="410"/>
      <c r="EP277" s="410"/>
      <c r="EQ277" s="410"/>
      <c r="ER277" s="410"/>
      <c r="ES277" s="410"/>
      <c r="ET277" s="410"/>
      <c r="EU277" s="410"/>
      <c r="EV277" s="410"/>
      <c r="EW277" s="410"/>
      <c r="EX277" s="410"/>
      <c r="EY277" s="410"/>
      <c r="EZ277" s="410"/>
      <c r="FA277" s="410"/>
      <c r="FB277" s="410"/>
      <c r="FC277" s="410"/>
      <c r="FD277" s="410"/>
      <c r="FE277" s="410"/>
      <c r="FF277" s="410"/>
      <c r="FG277" s="410"/>
      <c r="FH277" s="410"/>
      <c r="FI277" s="410"/>
      <c r="FJ277" s="410"/>
      <c r="FK277" s="410"/>
      <c r="FL277" s="410"/>
      <c r="FM277" s="410"/>
      <c r="FN277" s="410"/>
      <c r="FO277" s="410"/>
      <c r="FP277" s="410"/>
      <c r="FQ277" s="410"/>
      <c r="FR277" s="410"/>
      <c r="FS277" s="410"/>
      <c r="FT277" s="410"/>
      <c r="FU277" s="410"/>
      <c r="FV277" s="410"/>
      <c r="FW277" s="410"/>
      <c r="FX277" s="410"/>
      <c r="FY277" s="410"/>
      <c r="FZ277" s="410"/>
      <c r="GA277" s="410"/>
      <c r="GB277" s="410"/>
      <c r="GC277" s="410"/>
      <c r="GD277" s="410"/>
      <c r="GE277" s="410"/>
      <c r="GF277" s="410"/>
      <c r="GG277" s="410"/>
      <c r="GH277" s="410"/>
      <c r="GI277" s="410"/>
      <c r="GJ277" s="410"/>
      <c r="GK277" s="410"/>
      <c r="GL277" s="410"/>
      <c r="GM277" s="410"/>
      <c r="GN277" s="410"/>
      <c r="GO277" s="410"/>
      <c r="GP277" s="410"/>
      <c r="GQ277" s="410"/>
      <c r="GR277" s="410"/>
      <c r="GS277" s="410"/>
      <c r="GT277" s="410"/>
      <c r="GU277" s="410"/>
      <c r="GV277" s="410"/>
      <c r="GW277" s="410"/>
      <c r="GX277" s="410"/>
      <c r="GY277" s="410"/>
      <c r="GZ277" s="410"/>
      <c r="HA277" s="410"/>
      <c r="HB277" s="410"/>
      <c r="HC277" s="410"/>
      <c r="HD277" s="410"/>
      <c r="HE277" s="410"/>
      <c r="HF277" s="410"/>
      <c r="HG277" s="410"/>
      <c r="HH277" s="410"/>
      <c r="HI277" s="410"/>
      <c r="HJ277" s="410"/>
      <c r="HK277" s="410"/>
      <c r="HL277" s="410"/>
      <c r="HM277" s="410"/>
      <c r="HN277" s="410"/>
      <c r="HO277" s="410"/>
      <c r="HP277" s="410"/>
      <c r="HQ277" s="410"/>
      <c r="HR277" s="410"/>
      <c r="HS277" s="410"/>
      <c r="HT277" s="410"/>
      <c r="HU277" s="410"/>
      <c r="HV277" s="410"/>
      <c r="HW277" s="410"/>
      <c r="HX277" s="410"/>
      <c r="HY277" s="410"/>
      <c r="HZ277" s="410"/>
      <c r="IA277" s="410"/>
      <c r="IB277" s="410"/>
      <c r="IC277" s="410"/>
      <c r="ID277" s="410"/>
      <c r="IE277" s="410"/>
      <c r="IF277" s="410"/>
      <c r="IG277" s="410"/>
      <c r="IH277" s="410"/>
      <c r="II277" s="410"/>
      <c r="IJ277" s="410"/>
      <c r="IK277" s="410"/>
      <c r="IL277" s="410"/>
      <c r="IM277" s="410"/>
      <c r="IN277" s="410"/>
      <c r="IO277" s="410"/>
      <c r="IP277" s="410"/>
      <c r="IQ277" s="410"/>
      <c r="IR277" s="410"/>
      <c r="IS277" s="410"/>
      <c r="IT277" s="410"/>
      <c r="IU277" s="410"/>
      <c r="IV277" s="410"/>
    </row>
    <row r="278" spans="1:256" s="2" customFormat="1" ht="12.75" hidden="1" customHeight="1" outlineLevel="2">
      <c r="A278" s="14"/>
      <c r="B278" s="14"/>
      <c r="C278" s="27"/>
      <c r="D278" s="413"/>
      <c r="E278" s="261">
        <v>6</v>
      </c>
      <c r="F278" s="372"/>
      <c r="G278" s="269"/>
      <c r="H278" s="271"/>
      <c r="I278" s="271"/>
      <c r="J278" s="271"/>
      <c r="K278" s="271"/>
      <c r="L278" s="270"/>
      <c r="M278" s="155">
        <f>IF(A16stdlife="n/a","n/a",IF(M$3&gt;(A16stdlife+$E278),(Input!$L$226*(1+rvanilla)^0.5)-SUM($L278:L278),(Input!$L$226*(1+rvanilla)^0.5)/A16stdlife))</f>
        <v>0</v>
      </c>
      <c r="N278" s="155">
        <f>IF(A16stdlife="n/a","n/a",IF(N$3&gt;(A16stdlife+$E278),(Input!$L$226*(1+rvanilla)^0.5)-SUM($L278:M278),(Input!$L$226*(1+rvanilla)^0.5)/A16stdlife))</f>
        <v>0</v>
      </c>
      <c r="O278" s="155">
        <f>IF(A16stdlife="n/a","n/a",IF(O$3&gt;(A16stdlife+$E278),(Input!$L$226*(1+rvanilla)^0.5)-SUM($L278:N278),(Input!$L$226*(1+rvanilla)^0.5)/A16stdlife))</f>
        <v>0</v>
      </c>
      <c r="P278" s="155">
        <f>IF(A16stdlife="n/a","n/a",IF(P$3&gt;(A16stdlife+$E278),(Input!$L$226*(1+rvanilla)^0.5)-SUM($L278:O278),(Input!$L$226*(1+rvanilla)^0.5)/A16stdlife))</f>
        <v>0</v>
      </c>
      <c r="Q278" s="155">
        <f>IF(A16stdlife="n/a","n/a",IF(Q$3&gt;(A16stdlife+$E278),(Input!$L$226*(1+rvanilla)^0.5)-SUM($L278:P278),(Input!$L$226*(1+rvanilla)^0.5)/A16stdlife))</f>
        <v>0</v>
      </c>
      <c r="R278" s="155">
        <f>IF(A16stdlife="n/a","n/a",IF(R$3&gt;(A16stdlife+$E278),(Input!$L$226*(1+rvanilla)^0.5)-SUM($L278:Q278),(Input!$L$226*(1+rvanilla)^0.5)/A16stdlife))</f>
        <v>0</v>
      </c>
      <c r="S278" s="155">
        <f>IF(A16stdlife="n/a","n/a",IF(S$3&gt;(A16stdlife+$E278),(Input!$L$226*(1+rvanilla)^0.5)-SUM($L278:R278),(Input!$L$226*(1+rvanilla)^0.5)/A16stdlife))</f>
        <v>0</v>
      </c>
      <c r="T278" s="155">
        <f>IF(A16stdlife="n/a","n/a",IF(T$3&gt;(A16stdlife+$E278),(Input!$L$226*(1+rvanilla)^0.5)-SUM($L278:S278),(Input!$L$226*(1+rvanilla)^0.5)/A16stdlife))</f>
        <v>0</v>
      </c>
      <c r="U278" s="155">
        <f>IF(A16stdlife="n/a","n/a",IF(U$3&gt;(A16stdlife+$E278),(Input!$L$226*(1+rvanilla)^0.5)-SUM($L278:T278),(Input!$L$226*(1+rvanilla)^0.5)/A16stdlife))</f>
        <v>0</v>
      </c>
      <c r="V278" s="155">
        <f>IF(A16stdlife="n/a","n/a",IF(V$3&gt;(A16stdlife+$E278),(Input!$L$226*(1+rvanilla)^0.5)-SUM($L278:U278),(Input!$L$226*(1+rvanilla)^0.5)/A16stdlife))</f>
        <v>0</v>
      </c>
      <c r="W278" s="155">
        <f>IF(A16stdlife="n/a","n/a",IF(W$3&gt;(A16stdlife+$E278),(Input!$L$226*(1+rvanilla)^0.5)-SUM($L278:V278),(Input!$L$226*(1+rvanilla)^0.5)/A16stdlife))</f>
        <v>0</v>
      </c>
      <c r="X278" s="155">
        <f>IF(A16stdlife="n/a","n/a",IF(X$3&gt;(A16stdlife+$E278),(Input!$L$226*(1+rvanilla)^0.5)-SUM($L278:W278),(Input!$L$226*(1+rvanilla)^0.5)/A16stdlife))</f>
        <v>0</v>
      </c>
      <c r="Y278" s="155">
        <f>IF(A16stdlife="n/a","n/a",IF(Y$3&gt;(A16stdlife+$E278),(Input!$L$226*(1+rvanilla)^0.5)-SUM($L278:X278),(Input!$L$226*(1+rvanilla)^0.5)/A16stdlife))</f>
        <v>0</v>
      </c>
      <c r="Z278" s="155">
        <f>IF(A16stdlife="n/a","n/a",IF(Z$3&gt;(A16stdlife+$E278),(Input!$L$226*(1+rvanilla)^0.5)-SUM($L278:Y278),(Input!$L$226*(1+rvanilla)^0.5)/A16stdlife))</f>
        <v>0</v>
      </c>
      <c r="AA278" s="155">
        <f>IF(A16stdlife="n/a","n/a",IF(AA$3&gt;(A16stdlife+$E278),(Input!$L$226*(1+rvanilla)^0.5)-SUM($L278:Z278),(Input!$L$226*(1+rvanilla)^0.5)/A16stdlife))</f>
        <v>0</v>
      </c>
      <c r="AB278" s="155">
        <f>IF(A16stdlife="n/a","n/a",IF(AB$3&gt;(A16stdlife+$E278),(Input!$L$226*(1+rvanilla)^0.5)-SUM($L278:AA278),(Input!$L$226*(1+rvanilla)^0.5)/A16stdlife))</f>
        <v>0</v>
      </c>
      <c r="AC278" s="155">
        <f>IF(A16stdlife="n/a","n/a",IF(AC$3&gt;(A16stdlife+$E278),(Input!$L$226*(1+rvanilla)^0.5)-SUM($L278:AB278),(Input!$L$226*(1+rvanilla)^0.5)/A16stdlife))</f>
        <v>0</v>
      </c>
      <c r="AD278" s="155">
        <f>IF(A16stdlife="n/a","n/a",IF(AD$3&gt;(A16stdlife+$E278),(Input!$L$226*(1+rvanilla)^0.5)-SUM($L278:AC278),(Input!$L$226*(1+rvanilla)^0.5)/A16stdlife))</f>
        <v>0</v>
      </c>
      <c r="AE278" s="155">
        <f>IF(A16stdlife="n/a","n/a",IF(AE$3&gt;(A16stdlife+$E278),(Input!$L$226*(1+rvanilla)^0.5)-SUM($L278:AD278),(Input!$L$226*(1+rvanilla)^0.5)/A16stdlife))</f>
        <v>0</v>
      </c>
      <c r="AF278" s="155">
        <f>IF(A16stdlife="n/a","n/a",IF(AF$3&gt;(A16stdlife+$E278),(Input!$L$226*(1+rvanilla)^0.5)-SUM($L278:AE278),(Input!$L$226*(1+rvanilla)^0.5)/A16stdlife))</f>
        <v>0</v>
      </c>
      <c r="AG278" s="155">
        <f>IF(A16stdlife="n/a","n/a",IF(AG$3&gt;(A16stdlife+$E278),(Input!$L$226*(1+rvanilla)^0.5)-SUM($L278:AF278),(Input!$L$226*(1+rvanilla)^0.5)/A16stdlife))</f>
        <v>0</v>
      </c>
      <c r="AH278" s="155">
        <f>IF(A16stdlife="n/a","n/a",IF(AH$3&gt;(A16stdlife+$E278),(Input!$L$226*(1+rvanilla)^0.5)-SUM($L278:AG278),(Input!$L$226*(1+rvanilla)^0.5)/A16stdlife))</f>
        <v>0</v>
      </c>
      <c r="AI278" s="155">
        <f>IF(A16stdlife="n/a","n/a",IF(AI$3&gt;(A16stdlife+$E278),(Input!$L$226*(1+rvanilla)^0.5)-SUM($L278:AH278),(Input!$L$226*(1+rvanilla)^0.5)/A16stdlife))</f>
        <v>0</v>
      </c>
      <c r="AJ278" s="155">
        <f>IF(A16stdlife="n/a","n/a",IF(AJ$3&gt;(A16stdlife+$E278),(Input!$L$226*(1+rvanilla)^0.5)-SUM($L278:AI278),(Input!$L$226*(1+rvanilla)^0.5)/A16stdlife))</f>
        <v>0</v>
      </c>
      <c r="AK278" s="155">
        <f>IF(A16stdlife="n/a","n/a",IF(AK$3&gt;(A16stdlife+$E278),(Input!$L$226*(1+rvanilla)^0.5)-SUM($L278:AJ278),(Input!$L$226*(1+rvanilla)^0.5)/A16stdlife))</f>
        <v>0</v>
      </c>
      <c r="AL278" s="155">
        <f>IF(A16stdlife="n/a","n/a",IF(AL$3&gt;(A16stdlife+$E278),(Input!$L$226*(1+rvanilla)^0.5)-SUM($L278:AK278),(Input!$L$226*(1+rvanilla)^0.5)/A16stdlife))</f>
        <v>0</v>
      </c>
      <c r="AM278" s="155">
        <f>IF(A16stdlife="n/a","n/a",IF(AM$3&gt;(A16stdlife+$E278),(Input!$L$226*(1+rvanilla)^0.5)-SUM($L278:AL278),(Input!$L$226*(1+rvanilla)^0.5)/A16stdlife))</f>
        <v>0</v>
      </c>
      <c r="AN278" s="155">
        <f>IF(A16stdlife="n/a","n/a",IF(AN$3&gt;(A16stdlife+$E278),(Input!$L$226*(1+rvanilla)^0.5)-SUM($L278:AM278),(Input!$L$226*(1+rvanilla)^0.5)/A16stdlife))</f>
        <v>0</v>
      </c>
      <c r="AO278" s="155">
        <f>IF(A16stdlife="n/a","n/a",IF(AO$3&gt;(A16stdlife+$E278),(Input!$L$226*(1+rvanilla)^0.5)-SUM($L278:AN278),(Input!$L$226*(1+rvanilla)^0.5)/A16stdlife))</f>
        <v>0</v>
      </c>
      <c r="AP278" s="155">
        <f>IF(A16stdlife="n/a","n/a",IF(AP$3&gt;(A16stdlife+$E278),(Input!$L$226*(1+rvanilla)^0.5)-SUM($L278:AO278),(Input!$L$226*(1+rvanilla)^0.5)/A16stdlife))</f>
        <v>0</v>
      </c>
      <c r="AQ278" s="155">
        <f>IF(A16stdlife="n/a","n/a",IF(AQ$3&gt;(A16stdlife+$E278),(Input!$L$226*(1+rvanilla)^0.5)-SUM($L278:AP278),(Input!$L$226*(1+rvanilla)^0.5)/A16stdlife))</f>
        <v>0</v>
      </c>
      <c r="AR278" s="155">
        <f>IF(A16stdlife="n/a","n/a",IF(AR$3&gt;(A16stdlife+$E278),(Input!$L$226*(1+rvanilla)^0.5)-SUM($L278:AQ278),(Input!$L$226*(1+rvanilla)^0.5)/A16stdlife))</f>
        <v>0</v>
      </c>
      <c r="AS278" s="155">
        <f>IF(A16stdlife="n/a","n/a",IF(AS$3&gt;(A16stdlife+$E278),(Input!$L$226*(1+rvanilla)^0.5)-SUM($L278:AR278),(Input!$L$226*(1+rvanilla)^0.5)/A16stdlife))</f>
        <v>0</v>
      </c>
      <c r="AT278" s="155">
        <f>IF(A16stdlife="n/a","n/a",IF(AT$3&gt;(A16stdlife+$E278),(Input!$L$226*(1+rvanilla)^0.5)-SUM($L278:AS278),(Input!$L$226*(1+rvanilla)^0.5)/A16stdlife))</f>
        <v>0</v>
      </c>
      <c r="AU278" s="155">
        <f>IF(A16stdlife="n/a","n/a",IF(AU$3&gt;(A16stdlife+$E278),(Input!$L$226*(1+rvanilla)^0.5)-SUM($L278:AT278),(Input!$L$226*(1+rvanilla)^0.5)/A16stdlife))</f>
        <v>0</v>
      </c>
      <c r="AV278" s="155">
        <f>IF(A16stdlife="n/a","n/a",IF(AV$3&gt;(A16stdlife+$E278),(Input!$L$226*(1+rvanilla)^0.5)-SUM($L278:AU278),(Input!$L$226*(1+rvanilla)^0.5)/A16stdlife))</f>
        <v>0</v>
      </c>
      <c r="AW278" s="155">
        <f>IF(A16stdlife="n/a","n/a",IF(AW$3&gt;(A16stdlife+$E278),(Input!$L$226*(1+rvanilla)^0.5)-SUM($L278:AV278),(Input!$L$226*(1+rvanilla)^0.5)/A16stdlife))</f>
        <v>0</v>
      </c>
      <c r="AX278" s="155">
        <f>IF(A16stdlife="n/a","n/a",IF(AX$3&gt;(A16stdlife+$E278),(Input!$L$226*(1+rvanilla)^0.5)-SUM($L278:AW278),(Input!$L$226*(1+rvanilla)^0.5)/A16stdlife))</f>
        <v>0</v>
      </c>
      <c r="AY278" s="155">
        <f>IF(A16stdlife="n/a","n/a",IF(AY$3&gt;(A16stdlife+$E278),(Input!$L$226*(1+rvanilla)^0.5)-SUM($L278:AX278),(Input!$L$226*(1+rvanilla)^0.5)/A16stdlife))</f>
        <v>0</v>
      </c>
      <c r="AZ278" s="155">
        <f>IF(A16stdlife="n/a","n/a",IF(AZ$3&gt;(A16stdlife+$E278),(Input!$L$226*(1+rvanilla)^0.5)-SUM($L278:AY278),(Input!$L$226*(1+rvanilla)^0.5)/A16stdlife))</f>
        <v>0</v>
      </c>
      <c r="BA278" s="155">
        <f>IF(A16stdlife="n/a","n/a",IF(BA$3&gt;(A16stdlife+$E278),(Input!$L$226*(1+rvanilla)^0.5)-SUM($L278:AZ278),(Input!$L$226*(1+rvanilla)^0.5)/A16stdlife))</f>
        <v>0</v>
      </c>
      <c r="BB278" s="155">
        <f>IF(A16stdlife="n/a","n/a",IF(BB$3&gt;(A16stdlife+$E278),(Input!$L$226*(1+rvanilla)^0.5)-SUM($L278:BA278),(Input!$L$226*(1+rvanilla)^0.5)/A16stdlife))</f>
        <v>0</v>
      </c>
      <c r="BC278" s="155">
        <f>IF(A16stdlife="n/a","n/a",IF(BC$3&gt;(A16stdlife+$E278),(Input!$L$226*(1+rvanilla)^0.5)-SUM($L278:BB278),(Input!$L$226*(1+rvanilla)^0.5)/A16stdlife))</f>
        <v>0</v>
      </c>
      <c r="BD278" s="155">
        <f>IF(A16stdlife="n/a","n/a",IF(BD$3&gt;(A16stdlife+$E278),(Input!$L$226*(1+rvanilla)^0.5)-SUM($L278:BC278),(Input!$L$226*(1+rvanilla)^0.5)/A16stdlife))</f>
        <v>0</v>
      </c>
      <c r="BE278" s="155">
        <f>IF(A16stdlife="n/a","n/a",IF(BE$3&gt;(A16stdlife+$E278),(Input!$L$226*(1+rvanilla)^0.5)-SUM($L278:BD278),(Input!$L$226*(1+rvanilla)^0.5)/A16stdlife))</f>
        <v>0</v>
      </c>
      <c r="BF278" s="155">
        <f>IF(A16stdlife="n/a","n/a",IF(BF$3&gt;(A16stdlife+$E278),(Input!$L$226*(1+rvanilla)^0.5)-SUM($L278:BE278),(Input!$L$226*(1+rvanilla)^0.5)/A16stdlife))</f>
        <v>0</v>
      </c>
      <c r="BG278" s="155">
        <f>IF(A16stdlife="n/a","n/a",IF(BG$3&gt;(A16stdlife+$E278),(Input!$L$226*(1+rvanilla)^0.5)-SUM($L278:BF278),(Input!$L$226*(1+rvanilla)^0.5)/A16stdlife))</f>
        <v>0</v>
      </c>
      <c r="BH278" s="155">
        <f>IF(A16stdlife="n/a","n/a",IF(BH$3&gt;(A16stdlife+$E278),(Input!$L$226*(1+rvanilla)^0.5)-SUM($L278:BG278),(Input!$L$226*(1+rvanilla)^0.5)/A16stdlife))</f>
        <v>0</v>
      </c>
      <c r="BI278" s="155">
        <f>IF(A16stdlife="n/a","n/a",IF(BI$3&gt;(A16stdlife+$E278),(Input!$L$226*(1+rvanilla)^0.5)-SUM($L278:BH278),(Input!$L$226*(1+rvanilla)^0.5)/A16stdlife))</f>
        <v>0</v>
      </c>
      <c r="BJ278" s="14"/>
      <c r="BK278" s="14"/>
      <c r="BL278" s="14"/>
      <c r="BM278" s="14"/>
      <c r="BN278" s="14"/>
      <c r="BO278" s="14"/>
      <c r="BP278" s="14"/>
      <c r="BQ278" s="14"/>
      <c r="BR278" s="14"/>
      <c r="BS278" s="14"/>
      <c r="BT278" s="14"/>
      <c r="BU278" s="14"/>
      <c r="BV278" s="14"/>
      <c r="BW278" s="14"/>
      <c r="BX278" s="14"/>
      <c r="BY278" s="14"/>
      <c r="BZ278" s="14"/>
      <c r="CA278" s="410"/>
      <c r="CB278" s="410"/>
      <c r="CC278" s="410"/>
      <c r="CD278" s="410"/>
      <c r="CE278" s="410"/>
      <c r="CF278" s="410"/>
      <c r="CG278" s="410"/>
      <c r="CH278" s="410"/>
      <c r="CI278" s="410"/>
      <c r="CJ278" s="410"/>
      <c r="CK278" s="410"/>
      <c r="CL278" s="410"/>
      <c r="CM278" s="410"/>
      <c r="CN278" s="410"/>
      <c r="CO278" s="410"/>
      <c r="CP278" s="410"/>
      <c r="CQ278" s="410"/>
      <c r="CR278" s="410"/>
      <c r="CS278" s="410"/>
      <c r="CT278" s="410"/>
      <c r="CU278" s="410"/>
      <c r="CV278" s="410"/>
      <c r="CW278" s="410"/>
      <c r="CX278" s="410"/>
      <c r="CY278" s="410"/>
      <c r="CZ278" s="410"/>
      <c r="DA278" s="410"/>
      <c r="DB278" s="410"/>
      <c r="DC278" s="410"/>
      <c r="DD278" s="410"/>
      <c r="DE278" s="410"/>
      <c r="DF278" s="410"/>
      <c r="DG278" s="410"/>
      <c r="DH278" s="410"/>
      <c r="DI278" s="410"/>
      <c r="DJ278" s="410"/>
      <c r="DK278" s="410"/>
      <c r="DL278" s="410"/>
      <c r="DM278" s="410"/>
      <c r="DN278" s="410"/>
      <c r="DO278" s="410"/>
      <c r="DP278" s="410"/>
      <c r="DQ278" s="410"/>
      <c r="DR278" s="410"/>
      <c r="DS278" s="410"/>
      <c r="DT278" s="410"/>
      <c r="DU278" s="410"/>
      <c r="DV278" s="410"/>
      <c r="DW278" s="410"/>
      <c r="DX278" s="410"/>
      <c r="DY278" s="410"/>
      <c r="DZ278" s="410"/>
      <c r="EA278" s="410"/>
      <c r="EB278" s="410"/>
      <c r="EC278" s="410"/>
      <c r="ED278" s="410"/>
      <c r="EE278" s="410"/>
      <c r="EF278" s="410"/>
      <c r="EG278" s="410"/>
      <c r="EH278" s="410"/>
      <c r="EI278" s="410"/>
      <c r="EJ278" s="410"/>
      <c r="EK278" s="410"/>
      <c r="EL278" s="410"/>
      <c r="EM278" s="410"/>
      <c r="EN278" s="410"/>
      <c r="EO278" s="410"/>
      <c r="EP278" s="410"/>
      <c r="EQ278" s="410"/>
      <c r="ER278" s="410"/>
      <c r="ES278" s="410"/>
      <c r="ET278" s="410"/>
      <c r="EU278" s="410"/>
      <c r="EV278" s="410"/>
      <c r="EW278" s="410"/>
      <c r="EX278" s="410"/>
      <c r="EY278" s="410"/>
      <c r="EZ278" s="410"/>
      <c r="FA278" s="410"/>
      <c r="FB278" s="410"/>
      <c r="FC278" s="410"/>
      <c r="FD278" s="410"/>
      <c r="FE278" s="410"/>
      <c r="FF278" s="410"/>
      <c r="FG278" s="410"/>
      <c r="FH278" s="410"/>
      <c r="FI278" s="410"/>
      <c r="FJ278" s="410"/>
      <c r="FK278" s="410"/>
      <c r="FL278" s="410"/>
      <c r="FM278" s="410"/>
      <c r="FN278" s="410"/>
      <c r="FO278" s="410"/>
      <c r="FP278" s="410"/>
      <c r="FQ278" s="410"/>
      <c r="FR278" s="410"/>
      <c r="FS278" s="410"/>
      <c r="FT278" s="410"/>
      <c r="FU278" s="410"/>
      <c r="FV278" s="410"/>
      <c r="FW278" s="410"/>
      <c r="FX278" s="410"/>
      <c r="FY278" s="410"/>
      <c r="FZ278" s="410"/>
      <c r="GA278" s="410"/>
      <c r="GB278" s="410"/>
      <c r="GC278" s="410"/>
      <c r="GD278" s="410"/>
      <c r="GE278" s="410"/>
      <c r="GF278" s="410"/>
      <c r="GG278" s="410"/>
      <c r="GH278" s="410"/>
      <c r="GI278" s="410"/>
      <c r="GJ278" s="410"/>
      <c r="GK278" s="410"/>
      <c r="GL278" s="410"/>
      <c r="GM278" s="410"/>
      <c r="GN278" s="410"/>
      <c r="GO278" s="410"/>
      <c r="GP278" s="410"/>
      <c r="GQ278" s="410"/>
      <c r="GR278" s="410"/>
      <c r="GS278" s="410"/>
      <c r="GT278" s="410"/>
      <c r="GU278" s="410"/>
      <c r="GV278" s="410"/>
      <c r="GW278" s="410"/>
      <c r="GX278" s="410"/>
      <c r="GY278" s="410"/>
      <c r="GZ278" s="410"/>
      <c r="HA278" s="410"/>
      <c r="HB278" s="410"/>
      <c r="HC278" s="410"/>
      <c r="HD278" s="410"/>
      <c r="HE278" s="410"/>
      <c r="HF278" s="410"/>
      <c r="HG278" s="410"/>
      <c r="HH278" s="410"/>
      <c r="HI278" s="410"/>
      <c r="HJ278" s="410"/>
      <c r="HK278" s="410"/>
      <c r="HL278" s="410"/>
      <c r="HM278" s="410"/>
      <c r="HN278" s="410"/>
      <c r="HO278" s="410"/>
      <c r="HP278" s="410"/>
      <c r="HQ278" s="410"/>
      <c r="HR278" s="410"/>
      <c r="HS278" s="410"/>
      <c r="HT278" s="410"/>
      <c r="HU278" s="410"/>
      <c r="HV278" s="410"/>
      <c r="HW278" s="410"/>
      <c r="HX278" s="410"/>
      <c r="HY278" s="410"/>
      <c r="HZ278" s="410"/>
      <c r="IA278" s="410"/>
      <c r="IB278" s="410"/>
      <c r="IC278" s="410"/>
      <c r="ID278" s="410"/>
      <c r="IE278" s="410"/>
      <c r="IF278" s="410"/>
      <c r="IG278" s="410"/>
      <c r="IH278" s="410"/>
      <c r="II278" s="410"/>
      <c r="IJ278" s="410"/>
      <c r="IK278" s="410"/>
      <c r="IL278" s="410"/>
      <c r="IM278" s="410"/>
      <c r="IN278" s="410"/>
      <c r="IO278" s="410"/>
      <c r="IP278" s="410"/>
      <c r="IQ278" s="410"/>
      <c r="IR278" s="410"/>
      <c r="IS278" s="410"/>
      <c r="IT278" s="410"/>
      <c r="IU278" s="410"/>
      <c r="IV278" s="410"/>
    </row>
    <row r="279" spans="1:256" s="2" customFormat="1" ht="12.75" hidden="1" customHeight="1" outlineLevel="2">
      <c r="A279" s="14"/>
      <c r="B279" s="14"/>
      <c r="C279" s="27"/>
      <c r="D279" s="413"/>
      <c r="E279" s="261">
        <v>7</v>
      </c>
      <c r="F279" s="372"/>
      <c r="G279" s="269"/>
      <c r="H279" s="271"/>
      <c r="I279" s="271"/>
      <c r="J279" s="271"/>
      <c r="K279" s="271"/>
      <c r="L279" s="271"/>
      <c r="M279" s="270"/>
      <c r="N279" s="155">
        <f>IF(A16stdlife="n/a","n/a",IF(N$3&gt;(A16stdlife+$E279),(Input!$M$226*(1+rvanilla)^0.5)-SUM($M279:M279),(Input!$M$226*(1+rvanilla)^0.5)/A16stdlife))</f>
        <v>0</v>
      </c>
      <c r="O279" s="155">
        <f>IF(A16stdlife="n/a","n/a",IF(O$3&gt;(A16stdlife+$E279),(Input!$M$226*(1+rvanilla)^0.5)-SUM($M279:N279),(Input!$M$226*(1+rvanilla)^0.5)/A16stdlife))</f>
        <v>0</v>
      </c>
      <c r="P279" s="155">
        <f>IF(A16stdlife="n/a","n/a",IF(P$3&gt;(A16stdlife+$E279),(Input!$M$226*(1+rvanilla)^0.5)-SUM($M279:O279),(Input!$M$226*(1+rvanilla)^0.5)/A16stdlife))</f>
        <v>0</v>
      </c>
      <c r="Q279" s="155">
        <f>IF(A16stdlife="n/a","n/a",IF(Q$3&gt;(A16stdlife+$E279),(Input!$M$226*(1+rvanilla)^0.5)-SUM($M279:P279),(Input!$M$226*(1+rvanilla)^0.5)/A16stdlife))</f>
        <v>0</v>
      </c>
      <c r="R279" s="155">
        <f>IF(A16stdlife="n/a","n/a",IF(R$3&gt;(A16stdlife+$E279),(Input!$M$226*(1+rvanilla)^0.5)-SUM($M279:Q279),(Input!$M$226*(1+rvanilla)^0.5)/A16stdlife))</f>
        <v>0</v>
      </c>
      <c r="S279" s="155">
        <f>IF(A16stdlife="n/a","n/a",IF(S$3&gt;(A16stdlife+$E279),(Input!$M$226*(1+rvanilla)^0.5)-SUM($M279:R279),(Input!$M$226*(1+rvanilla)^0.5)/A16stdlife))</f>
        <v>0</v>
      </c>
      <c r="T279" s="155">
        <f>IF(A16stdlife="n/a","n/a",IF(T$3&gt;(A16stdlife+$E279),(Input!$M$226*(1+rvanilla)^0.5)-SUM($M279:S279),(Input!$M$226*(1+rvanilla)^0.5)/A16stdlife))</f>
        <v>0</v>
      </c>
      <c r="U279" s="155">
        <f>IF(A16stdlife="n/a","n/a",IF(U$3&gt;(A16stdlife+$E279),(Input!$M$226*(1+rvanilla)^0.5)-SUM($M279:T279),(Input!$M$226*(1+rvanilla)^0.5)/A16stdlife))</f>
        <v>0</v>
      </c>
      <c r="V279" s="155">
        <f>IF(A16stdlife="n/a","n/a",IF(V$3&gt;(A16stdlife+$E279),(Input!$M$226*(1+rvanilla)^0.5)-SUM($M279:U279),(Input!$M$226*(1+rvanilla)^0.5)/A16stdlife))</f>
        <v>0</v>
      </c>
      <c r="W279" s="155">
        <f>IF(A16stdlife="n/a","n/a",IF(W$3&gt;(A16stdlife+$E279),(Input!$M$226*(1+rvanilla)^0.5)-SUM($M279:V279),(Input!$M$226*(1+rvanilla)^0.5)/A16stdlife))</f>
        <v>0</v>
      </c>
      <c r="X279" s="155">
        <f>IF(A16stdlife="n/a","n/a",IF(X$3&gt;(A16stdlife+$E279),(Input!$M$226*(1+rvanilla)^0.5)-SUM($M279:W279),(Input!$M$226*(1+rvanilla)^0.5)/A16stdlife))</f>
        <v>0</v>
      </c>
      <c r="Y279" s="155">
        <f>IF(A16stdlife="n/a","n/a",IF(Y$3&gt;(A16stdlife+$E279),(Input!$M$226*(1+rvanilla)^0.5)-SUM($M279:X279),(Input!$M$226*(1+rvanilla)^0.5)/A16stdlife))</f>
        <v>0</v>
      </c>
      <c r="Z279" s="155">
        <f>IF(A16stdlife="n/a","n/a",IF(Z$3&gt;(A16stdlife+$E279),(Input!$M$226*(1+rvanilla)^0.5)-SUM($M279:Y279),(Input!$M$226*(1+rvanilla)^0.5)/A16stdlife))</f>
        <v>0</v>
      </c>
      <c r="AA279" s="155">
        <f>IF(A16stdlife="n/a","n/a",IF(AA$3&gt;(A16stdlife+$E279),(Input!$M$226*(1+rvanilla)^0.5)-SUM($M279:Z279),(Input!$M$226*(1+rvanilla)^0.5)/A16stdlife))</f>
        <v>0</v>
      </c>
      <c r="AB279" s="155">
        <f>IF(A16stdlife="n/a","n/a",IF(AB$3&gt;(A16stdlife+$E279),(Input!$M$226*(1+rvanilla)^0.5)-SUM($M279:AA279),(Input!$M$226*(1+rvanilla)^0.5)/A16stdlife))</f>
        <v>0</v>
      </c>
      <c r="AC279" s="155">
        <f>IF(A16stdlife="n/a","n/a",IF(AC$3&gt;(A16stdlife+$E279),(Input!$M$226*(1+rvanilla)^0.5)-SUM($M279:AB279),(Input!$M$226*(1+rvanilla)^0.5)/A16stdlife))</f>
        <v>0</v>
      </c>
      <c r="AD279" s="155">
        <f>IF(A16stdlife="n/a","n/a",IF(AD$3&gt;(A16stdlife+$E279),(Input!$M$226*(1+rvanilla)^0.5)-SUM($M279:AC279),(Input!$M$226*(1+rvanilla)^0.5)/A16stdlife))</f>
        <v>0</v>
      </c>
      <c r="AE279" s="155">
        <f>IF(A16stdlife="n/a","n/a",IF(AE$3&gt;(A16stdlife+$E279),(Input!$M$226*(1+rvanilla)^0.5)-SUM($M279:AD279),(Input!$M$226*(1+rvanilla)^0.5)/A16stdlife))</f>
        <v>0</v>
      </c>
      <c r="AF279" s="155">
        <f>IF(A16stdlife="n/a","n/a",IF(AF$3&gt;(A16stdlife+$E279),(Input!$M$226*(1+rvanilla)^0.5)-SUM($M279:AE279),(Input!$M$226*(1+rvanilla)^0.5)/A16stdlife))</f>
        <v>0</v>
      </c>
      <c r="AG279" s="155">
        <f>IF(A16stdlife="n/a","n/a",IF(AG$3&gt;(A16stdlife+$E279),(Input!$M$226*(1+rvanilla)^0.5)-SUM($M279:AF279),(Input!$M$226*(1+rvanilla)^0.5)/A16stdlife))</f>
        <v>0</v>
      </c>
      <c r="AH279" s="155">
        <f>IF(A16stdlife="n/a","n/a",IF(AH$3&gt;(A16stdlife+$E279),(Input!$M$226*(1+rvanilla)^0.5)-SUM($M279:AG279),(Input!$M$226*(1+rvanilla)^0.5)/A16stdlife))</f>
        <v>0</v>
      </c>
      <c r="AI279" s="155">
        <f>IF(A16stdlife="n/a","n/a",IF(AI$3&gt;(A16stdlife+$E279),(Input!$M$226*(1+rvanilla)^0.5)-SUM($M279:AH279),(Input!$M$226*(1+rvanilla)^0.5)/A16stdlife))</f>
        <v>0</v>
      </c>
      <c r="AJ279" s="155">
        <f>IF(A16stdlife="n/a","n/a",IF(AJ$3&gt;(A16stdlife+$E279),(Input!$M$226*(1+rvanilla)^0.5)-SUM($M279:AI279),(Input!$M$226*(1+rvanilla)^0.5)/A16stdlife))</f>
        <v>0</v>
      </c>
      <c r="AK279" s="155">
        <f>IF(A16stdlife="n/a","n/a",IF(AK$3&gt;(A16stdlife+$E279),(Input!$M$226*(1+rvanilla)^0.5)-SUM($M279:AJ279),(Input!$M$226*(1+rvanilla)^0.5)/A16stdlife))</f>
        <v>0</v>
      </c>
      <c r="AL279" s="155">
        <f>IF(A16stdlife="n/a","n/a",IF(AL$3&gt;(A16stdlife+$E279),(Input!$M$226*(1+rvanilla)^0.5)-SUM($M279:AK279),(Input!$M$226*(1+rvanilla)^0.5)/A16stdlife))</f>
        <v>0</v>
      </c>
      <c r="AM279" s="155">
        <f>IF(A16stdlife="n/a","n/a",IF(AM$3&gt;(A16stdlife+$E279),(Input!$M$226*(1+rvanilla)^0.5)-SUM($M279:AL279),(Input!$M$226*(1+rvanilla)^0.5)/A16stdlife))</f>
        <v>0</v>
      </c>
      <c r="AN279" s="155">
        <f>IF(A16stdlife="n/a","n/a",IF(AN$3&gt;(A16stdlife+$E279),(Input!$M$226*(1+rvanilla)^0.5)-SUM($M279:AM279),(Input!$M$226*(1+rvanilla)^0.5)/A16stdlife))</f>
        <v>0</v>
      </c>
      <c r="AO279" s="155">
        <f>IF(A16stdlife="n/a","n/a",IF(AO$3&gt;(A16stdlife+$E279),(Input!$M$226*(1+rvanilla)^0.5)-SUM($M279:AN279),(Input!$M$226*(1+rvanilla)^0.5)/A16stdlife))</f>
        <v>0</v>
      </c>
      <c r="AP279" s="155">
        <f>IF(A16stdlife="n/a","n/a",IF(AP$3&gt;(A16stdlife+$E279),(Input!$M$226*(1+rvanilla)^0.5)-SUM($M279:AO279),(Input!$M$226*(1+rvanilla)^0.5)/A16stdlife))</f>
        <v>0</v>
      </c>
      <c r="AQ279" s="155">
        <f>IF(A16stdlife="n/a","n/a",IF(AQ$3&gt;(A16stdlife+$E279),(Input!$M$226*(1+rvanilla)^0.5)-SUM($M279:AP279),(Input!$M$226*(1+rvanilla)^0.5)/A16stdlife))</f>
        <v>0</v>
      </c>
      <c r="AR279" s="155">
        <f>IF(A16stdlife="n/a","n/a",IF(AR$3&gt;(A16stdlife+$E279),(Input!$M$226*(1+rvanilla)^0.5)-SUM($M279:AQ279),(Input!$M$226*(1+rvanilla)^0.5)/A16stdlife))</f>
        <v>0</v>
      </c>
      <c r="AS279" s="155">
        <f>IF(A16stdlife="n/a","n/a",IF(AS$3&gt;(A16stdlife+$E279),(Input!$M$226*(1+rvanilla)^0.5)-SUM($M279:AR279),(Input!$M$226*(1+rvanilla)^0.5)/A16stdlife))</f>
        <v>0</v>
      </c>
      <c r="AT279" s="155">
        <f>IF(A16stdlife="n/a","n/a",IF(AT$3&gt;(A16stdlife+$E279),(Input!$M$226*(1+rvanilla)^0.5)-SUM($M279:AS279),(Input!$M$226*(1+rvanilla)^0.5)/A16stdlife))</f>
        <v>0</v>
      </c>
      <c r="AU279" s="155">
        <f>IF(A16stdlife="n/a","n/a",IF(AU$3&gt;(A16stdlife+$E279),(Input!$M$226*(1+rvanilla)^0.5)-SUM($M279:AT279),(Input!$M$226*(1+rvanilla)^0.5)/A16stdlife))</f>
        <v>0</v>
      </c>
      <c r="AV279" s="155">
        <f>IF(A16stdlife="n/a","n/a",IF(AV$3&gt;(A16stdlife+$E279),(Input!$M$226*(1+rvanilla)^0.5)-SUM($M279:AU279),(Input!$M$226*(1+rvanilla)^0.5)/A16stdlife))</f>
        <v>0</v>
      </c>
      <c r="AW279" s="155">
        <f>IF(A16stdlife="n/a","n/a",IF(AW$3&gt;(A16stdlife+$E279),(Input!$M$226*(1+rvanilla)^0.5)-SUM($M279:AV279),(Input!$M$226*(1+rvanilla)^0.5)/A16stdlife))</f>
        <v>0</v>
      </c>
      <c r="AX279" s="155">
        <f>IF(A16stdlife="n/a","n/a",IF(AX$3&gt;(A16stdlife+$E279),(Input!$M$226*(1+rvanilla)^0.5)-SUM($M279:AW279),(Input!$M$226*(1+rvanilla)^0.5)/A16stdlife))</f>
        <v>0</v>
      </c>
      <c r="AY279" s="155">
        <f>IF(A16stdlife="n/a","n/a",IF(AY$3&gt;(A16stdlife+$E279),(Input!$M$226*(1+rvanilla)^0.5)-SUM($M279:AX279),(Input!$M$226*(1+rvanilla)^0.5)/A16stdlife))</f>
        <v>0</v>
      </c>
      <c r="AZ279" s="155">
        <f>IF(A16stdlife="n/a","n/a",IF(AZ$3&gt;(A16stdlife+$E279),(Input!$M$226*(1+rvanilla)^0.5)-SUM($M279:AY279),(Input!$M$226*(1+rvanilla)^0.5)/A16stdlife))</f>
        <v>0</v>
      </c>
      <c r="BA279" s="155">
        <f>IF(A16stdlife="n/a","n/a",IF(BA$3&gt;(A16stdlife+$E279),(Input!$M$226*(1+rvanilla)^0.5)-SUM($M279:AZ279),(Input!$M$226*(1+rvanilla)^0.5)/A16stdlife))</f>
        <v>0</v>
      </c>
      <c r="BB279" s="155">
        <f>IF(A16stdlife="n/a","n/a",IF(BB$3&gt;(A16stdlife+$E279),(Input!$M$226*(1+rvanilla)^0.5)-SUM($M279:BA279),(Input!$M$226*(1+rvanilla)^0.5)/A16stdlife))</f>
        <v>0</v>
      </c>
      <c r="BC279" s="155">
        <f>IF(A16stdlife="n/a","n/a",IF(BC$3&gt;(A16stdlife+$E279),(Input!$M$226*(1+rvanilla)^0.5)-SUM($M279:BB279),(Input!$M$226*(1+rvanilla)^0.5)/A16stdlife))</f>
        <v>0</v>
      </c>
      <c r="BD279" s="155">
        <f>IF(A16stdlife="n/a","n/a",IF(BD$3&gt;(A16stdlife+$E279),(Input!$M$226*(1+rvanilla)^0.5)-SUM($M279:BC279),(Input!$M$226*(1+rvanilla)^0.5)/A16stdlife))</f>
        <v>0</v>
      </c>
      <c r="BE279" s="155">
        <f>IF(A16stdlife="n/a","n/a",IF(BE$3&gt;(A16stdlife+$E279),(Input!$M$226*(1+rvanilla)^0.5)-SUM($M279:BD279),(Input!$M$226*(1+rvanilla)^0.5)/A16stdlife))</f>
        <v>0</v>
      </c>
      <c r="BF279" s="155">
        <f>IF(A16stdlife="n/a","n/a",IF(BF$3&gt;(A16stdlife+$E279),(Input!$M$226*(1+rvanilla)^0.5)-SUM($M279:BE279),(Input!$M$226*(1+rvanilla)^0.5)/A16stdlife))</f>
        <v>0</v>
      </c>
      <c r="BG279" s="155">
        <f>IF(A16stdlife="n/a","n/a",IF(BG$3&gt;(A16stdlife+$E279),(Input!$M$226*(1+rvanilla)^0.5)-SUM($M279:BF279),(Input!$M$226*(1+rvanilla)^0.5)/A16stdlife))</f>
        <v>0</v>
      </c>
      <c r="BH279" s="155">
        <f>IF(A16stdlife="n/a","n/a",IF(BH$3&gt;(A16stdlife+$E279),(Input!$M$226*(1+rvanilla)^0.5)-SUM($M279:BG279),(Input!$M$226*(1+rvanilla)^0.5)/A16stdlife))</f>
        <v>0</v>
      </c>
      <c r="BI279" s="155">
        <f>IF(A16stdlife="n/a","n/a",IF(BI$3&gt;(A16stdlife+$E279),(Input!$M$226*(1+rvanilla)^0.5)-SUM($M279:BH279),(Input!$M$226*(1+rvanilla)^0.5)/A16stdlife))</f>
        <v>0</v>
      </c>
      <c r="BJ279" s="14"/>
      <c r="BK279" s="14"/>
      <c r="BL279" s="14"/>
      <c r="BM279" s="14"/>
      <c r="BN279" s="14"/>
      <c r="BO279" s="14"/>
      <c r="BP279" s="14"/>
      <c r="BQ279" s="14"/>
      <c r="BR279" s="14"/>
      <c r="BS279" s="14"/>
      <c r="BT279" s="14"/>
      <c r="BU279" s="14"/>
      <c r="BV279" s="14"/>
      <c r="BW279" s="14"/>
      <c r="BX279" s="14"/>
      <c r="BY279" s="14"/>
      <c r="BZ279" s="14"/>
      <c r="CA279" s="410"/>
      <c r="CB279" s="410"/>
      <c r="CC279" s="410"/>
      <c r="CD279" s="410"/>
      <c r="CE279" s="410"/>
      <c r="CF279" s="410"/>
      <c r="CG279" s="410"/>
      <c r="CH279" s="410"/>
      <c r="CI279" s="410"/>
      <c r="CJ279" s="410"/>
      <c r="CK279" s="410"/>
      <c r="CL279" s="410"/>
      <c r="CM279" s="410"/>
      <c r="CN279" s="410"/>
      <c r="CO279" s="410"/>
      <c r="CP279" s="410"/>
      <c r="CQ279" s="410"/>
      <c r="CR279" s="410"/>
      <c r="CS279" s="410"/>
      <c r="CT279" s="410"/>
      <c r="CU279" s="410"/>
      <c r="CV279" s="410"/>
      <c r="CW279" s="410"/>
      <c r="CX279" s="410"/>
      <c r="CY279" s="410"/>
      <c r="CZ279" s="410"/>
      <c r="DA279" s="410"/>
      <c r="DB279" s="410"/>
      <c r="DC279" s="410"/>
      <c r="DD279" s="410"/>
      <c r="DE279" s="410"/>
      <c r="DF279" s="410"/>
      <c r="DG279" s="410"/>
      <c r="DH279" s="410"/>
      <c r="DI279" s="410"/>
      <c r="DJ279" s="410"/>
      <c r="DK279" s="410"/>
      <c r="DL279" s="410"/>
      <c r="DM279" s="410"/>
      <c r="DN279" s="410"/>
      <c r="DO279" s="410"/>
      <c r="DP279" s="410"/>
      <c r="DQ279" s="410"/>
      <c r="DR279" s="410"/>
      <c r="DS279" s="410"/>
      <c r="DT279" s="410"/>
      <c r="DU279" s="410"/>
      <c r="DV279" s="410"/>
      <c r="DW279" s="410"/>
      <c r="DX279" s="410"/>
      <c r="DY279" s="410"/>
      <c r="DZ279" s="410"/>
      <c r="EA279" s="410"/>
      <c r="EB279" s="410"/>
      <c r="EC279" s="410"/>
      <c r="ED279" s="410"/>
      <c r="EE279" s="410"/>
      <c r="EF279" s="410"/>
      <c r="EG279" s="410"/>
      <c r="EH279" s="410"/>
      <c r="EI279" s="410"/>
      <c r="EJ279" s="410"/>
      <c r="EK279" s="410"/>
      <c r="EL279" s="410"/>
      <c r="EM279" s="410"/>
      <c r="EN279" s="410"/>
      <c r="EO279" s="410"/>
      <c r="EP279" s="410"/>
      <c r="EQ279" s="410"/>
      <c r="ER279" s="410"/>
      <c r="ES279" s="410"/>
      <c r="ET279" s="410"/>
      <c r="EU279" s="410"/>
      <c r="EV279" s="410"/>
      <c r="EW279" s="410"/>
      <c r="EX279" s="410"/>
      <c r="EY279" s="410"/>
      <c r="EZ279" s="410"/>
      <c r="FA279" s="410"/>
      <c r="FB279" s="410"/>
      <c r="FC279" s="410"/>
      <c r="FD279" s="410"/>
      <c r="FE279" s="410"/>
      <c r="FF279" s="410"/>
      <c r="FG279" s="410"/>
      <c r="FH279" s="410"/>
      <c r="FI279" s="410"/>
      <c r="FJ279" s="410"/>
      <c r="FK279" s="410"/>
      <c r="FL279" s="410"/>
      <c r="FM279" s="410"/>
      <c r="FN279" s="410"/>
      <c r="FO279" s="410"/>
      <c r="FP279" s="410"/>
      <c r="FQ279" s="410"/>
      <c r="FR279" s="410"/>
      <c r="FS279" s="410"/>
      <c r="FT279" s="410"/>
      <c r="FU279" s="410"/>
      <c r="FV279" s="410"/>
      <c r="FW279" s="410"/>
      <c r="FX279" s="410"/>
      <c r="FY279" s="410"/>
      <c r="FZ279" s="410"/>
      <c r="GA279" s="410"/>
      <c r="GB279" s="410"/>
      <c r="GC279" s="410"/>
      <c r="GD279" s="410"/>
      <c r="GE279" s="410"/>
      <c r="GF279" s="410"/>
      <c r="GG279" s="410"/>
      <c r="GH279" s="410"/>
      <c r="GI279" s="410"/>
      <c r="GJ279" s="410"/>
      <c r="GK279" s="410"/>
      <c r="GL279" s="410"/>
      <c r="GM279" s="410"/>
      <c r="GN279" s="410"/>
      <c r="GO279" s="410"/>
      <c r="GP279" s="410"/>
      <c r="GQ279" s="410"/>
      <c r="GR279" s="410"/>
      <c r="GS279" s="410"/>
      <c r="GT279" s="410"/>
      <c r="GU279" s="410"/>
      <c r="GV279" s="410"/>
      <c r="GW279" s="410"/>
      <c r="GX279" s="410"/>
      <c r="GY279" s="410"/>
      <c r="GZ279" s="410"/>
      <c r="HA279" s="410"/>
      <c r="HB279" s="410"/>
      <c r="HC279" s="410"/>
      <c r="HD279" s="410"/>
      <c r="HE279" s="410"/>
      <c r="HF279" s="410"/>
      <c r="HG279" s="410"/>
      <c r="HH279" s="410"/>
      <c r="HI279" s="410"/>
      <c r="HJ279" s="410"/>
      <c r="HK279" s="410"/>
      <c r="HL279" s="410"/>
      <c r="HM279" s="410"/>
      <c r="HN279" s="410"/>
      <c r="HO279" s="410"/>
      <c r="HP279" s="410"/>
      <c r="HQ279" s="410"/>
      <c r="HR279" s="410"/>
      <c r="HS279" s="410"/>
      <c r="HT279" s="410"/>
      <c r="HU279" s="410"/>
      <c r="HV279" s="410"/>
      <c r="HW279" s="410"/>
      <c r="HX279" s="410"/>
      <c r="HY279" s="410"/>
      <c r="HZ279" s="410"/>
      <c r="IA279" s="410"/>
      <c r="IB279" s="410"/>
      <c r="IC279" s="410"/>
      <c r="ID279" s="410"/>
      <c r="IE279" s="410"/>
      <c r="IF279" s="410"/>
      <c r="IG279" s="410"/>
      <c r="IH279" s="410"/>
      <c r="II279" s="410"/>
      <c r="IJ279" s="410"/>
      <c r="IK279" s="410"/>
      <c r="IL279" s="410"/>
      <c r="IM279" s="410"/>
      <c r="IN279" s="410"/>
      <c r="IO279" s="410"/>
      <c r="IP279" s="410"/>
      <c r="IQ279" s="410"/>
      <c r="IR279" s="410"/>
      <c r="IS279" s="410"/>
      <c r="IT279" s="410"/>
      <c r="IU279" s="410"/>
      <c r="IV279" s="410"/>
    </row>
    <row r="280" spans="1:256" s="2" customFormat="1" ht="12.75" hidden="1" customHeight="1" outlineLevel="2">
      <c r="A280" s="14"/>
      <c r="B280" s="14"/>
      <c r="C280" s="27"/>
      <c r="D280" s="413"/>
      <c r="E280" s="261">
        <v>8</v>
      </c>
      <c r="F280" s="372"/>
      <c r="G280" s="269"/>
      <c r="H280" s="271"/>
      <c r="I280" s="271"/>
      <c r="J280" s="271"/>
      <c r="K280" s="271"/>
      <c r="L280" s="271"/>
      <c r="M280" s="271"/>
      <c r="N280" s="270"/>
      <c r="O280" s="155">
        <f>IF(A16stdlife="n/a","n/a",IF(O$3&gt;(A16stdlife+$E280),(Input!$N$226*(1+rvanilla)^0.5)-SUM($N280:N280),(Input!$N$226*(1+rvanilla)^0.5)/A16stdlife))</f>
        <v>0</v>
      </c>
      <c r="P280" s="155">
        <f>IF(A16stdlife="n/a","n/a",IF(P$3&gt;(A16stdlife+$E280),(Input!$N$226*(1+rvanilla)^0.5)-SUM($N280:O280),(Input!$N$226*(1+rvanilla)^0.5)/A16stdlife))</f>
        <v>0</v>
      </c>
      <c r="Q280" s="155">
        <f>IF(A16stdlife="n/a","n/a",IF(Q$3&gt;(A16stdlife+$E280),(Input!$N$226*(1+rvanilla)^0.5)-SUM($N280:P280),(Input!$N$226*(1+rvanilla)^0.5)/A16stdlife))</f>
        <v>0</v>
      </c>
      <c r="R280" s="155">
        <f>IF(A16stdlife="n/a","n/a",IF(R$3&gt;(A16stdlife+$E280),(Input!$N$226*(1+rvanilla)^0.5)-SUM($N280:Q280),(Input!$N$226*(1+rvanilla)^0.5)/A16stdlife))</f>
        <v>0</v>
      </c>
      <c r="S280" s="155">
        <f>IF(A16stdlife="n/a","n/a",IF(S$3&gt;(A16stdlife+$E280),(Input!$N$226*(1+rvanilla)^0.5)-SUM($N280:R280),(Input!$N$226*(1+rvanilla)^0.5)/A16stdlife))</f>
        <v>0</v>
      </c>
      <c r="T280" s="155">
        <f>IF(A16stdlife="n/a","n/a",IF(T$3&gt;(A16stdlife+$E280),(Input!$N$226*(1+rvanilla)^0.5)-SUM($N280:S280),(Input!$N$226*(1+rvanilla)^0.5)/A16stdlife))</f>
        <v>0</v>
      </c>
      <c r="U280" s="155">
        <f>IF(A16stdlife="n/a","n/a",IF(U$3&gt;(A16stdlife+$E280),(Input!$N$226*(1+rvanilla)^0.5)-SUM($N280:T280),(Input!$N$226*(1+rvanilla)^0.5)/A16stdlife))</f>
        <v>0</v>
      </c>
      <c r="V280" s="155">
        <f>IF(A16stdlife="n/a","n/a",IF(V$3&gt;(A16stdlife+$E280),(Input!$N$226*(1+rvanilla)^0.5)-SUM($N280:U280),(Input!$N$226*(1+rvanilla)^0.5)/A16stdlife))</f>
        <v>0</v>
      </c>
      <c r="W280" s="155">
        <f>IF(A16stdlife="n/a","n/a",IF(W$3&gt;(A16stdlife+$E280),(Input!$N$226*(1+rvanilla)^0.5)-SUM($N280:V280),(Input!$N$226*(1+rvanilla)^0.5)/A16stdlife))</f>
        <v>0</v>
      </c>
      <c r="X280" s="155">
        <f>IF(A16stdlife="n/a","n/a",IF(X$3&gt;(A16stdlife+$E280),(Input!$N$226*(1+rvanilla)^0.5)-SUM($N280:W280),(Input!$N$226*(1+rvanilla)^0.5)/A16stdlife))</f>
        <v>0</v>
      </c>
      <c r="Y280" s="155">
        <f>IF(A16stdlife="n/a","n/a",IF(Y$3&gt;(A16stdlife+$E280),(Input!$N$226*(1+rvanilla)^0.5)-SUM($N280:X280),(Input!$N$226*(1+rvanilla)^0.5)/A16stdlife))</f>
        <v>0</v>
      </c>
      <c r="Z280" s="155">
        <f>IF(A16stdlife="n/a","n/a",IF(Z$3&gt;(A16stdlife+$E280),(Input!$N$226*(1+rvanilla)^0.5)-SUM($N280:Y280),(Input!$N$226*(1+rvanilla)^0.5)/A16stdlife))</f>
        <v>0</v>
      </c>
      <c r="AA280" s="155">
        <f>IF(A16stdlife="n/a","n/a",IF(AA$3&gt;(A16stdlife+$E280),(Input!$N$226*(1+rvanilla)^0.5)-SUM($N280:Z280),(Input!$N$226*(1+rvanilla)^0.5)/A16stdlife))</f>
        <v>0</v>
      </c>
      <c r="AB280" s="155">
        <f>IF(A16stdlife="n/a","n/a",IF(AB$3&gt;(A16stdlife+$E280),(Input!$N$226*(1+rvanilla)^0.5)-SUM($N280:AA280),(Input!$N$226*(1+rvanilla)^0.5)/A16stdlife))</f>
        <v>0</v>
      </c>
      <c r="AC280" s="155">
        <f>IF(A16stdlife="n/a","n/a",IF(AC$3&gt;(A16stdlife+$E280),(Input!$N$226*(1+rvanilla)^0.5)-SUM($N280:AB280),(Input!$N$226*(1+rvanilla)^0.5)/A16stdlife))</f>
        <v>0</v>
      </c>
      <c r="AD280" s="155">
        <f>IF(A16stdlife="n/a","n/a",IF(AD$3&gt;(A16stdlife+$E280),(Input!$N$226*(1+rvanilla)^0.5)-SUM($N280:AC280),(Input!$N$226*(1+rvanilla)^0.5)/A16stdlife))</f>
        <v>0</v>
      </c>
      <c r="AE280" s="155">
        <f>IF(A16stdlife="n/a","n/a",IF(AE$3&gt;(A16stdlife+$E280),(Input!$N$226*(1+rvanilla)^0.5)-SUM($N280:AD280),(Input!$N$226*(1+rvanilla)^0.5)/A16stdlife))</f>
        <v>0</v>
      </c>
      <c r="AF280" s="155">
        <f>IF(A16stdlife="n/a","n/a",IF(AF$3&gt;(A16stdlife+$E280),(Input!$N$226*(1+rvanilla)^0.5)-SUM($N280:AE280),(Input!$N$226*(1+rvanilla)^0.5)/A16stdlife))</f>
        <v>0</v>
      </c>
      <c r="AG280" s="155">
        <f>IF(A16stdlife="n/a","n/a",IF(AG$3&gt;(A16stdlife+$E280),(Input!$N$226*(1+rvanilla)^0.5)-SUM($N280:AF280),(Input!$N$226*(1+rvanilla)^0.5)/A16stdlife))</f>
        <v>0</v>
      </c>
      <c r="AH280" s="155">
        <f>IF(A16stdlife="n/a","n/a",IF(AH$3&gt;(A16stdlife+$E280),(Input!$N$226*(1+rvanilla)^0.5)-SUM($N280:AG280),(Input!$N$226*(1+rvanilla)^0.5)/A16stdlife))</f>
        <v>0</v>
      </c>
      <c r="AI280" s="155">
        <f>IF(A16stdlife="n/a","n/a",IF(AI$3&gt;(A16stdlife+$E280),(Input!$N$226*(1+rvanilla)^0.5)-SUM($N280:AH280),(Input!$N$226*(1+rvanilla)^0.5)/A16stdlife))</f>
        <v>0</v>
      </c>
      <c r="AJ280" s="155">
        <f>IF(A16stdlife="n/a","n/a",IF(AJ$3&gt;(A16stdlife+$E280),(Input!$N$226*(1+rvanilla)^0.5)-SUM($N280:AI280),(Input!$N$226*(1+rvanilla)^0.5)/A16stdlife))</f>
        <v>0</v>
      </c>
      <c r="AK280" s="155">
        <f>IF(A16stdlife="n/a","n/a",IF(AK$3&gt;(A16stdlife+$E280),(Input!$N$226*(1+rvanilla)^0.5)-SUM($N280:AJ280),(Input!$N$226*(1+rvanilla)^0.5)/A16stdlife))</f>
        <v>0</v>
      </c>
      <c r="AL280" s="155">
        <f>IF(A16stdlife="n/a","n/a",IF(AL$3&gt;(A16stdlife+$E280),(Input!$N$226*(1+rvanilla)^0.5)-SUM($N280:AK280),(Input!$N$226*(1+rvanilla)^0.5)/A16stdlife))</f>
        <v>0</v>
      </c>
      <c r="AM280" s="155">
        <f>IF(A16stdlife="n/a","n/a",IF(AM$3&gt;(A16stdlife+$E280),(Input!$N$226*(1+rvanilla)^0.5)-SUM($N280:AL280),(Input!$N$226*(1+rvanilla)^0.5)/A16stdlife))</f>
        <v>0</v>
      </c>
      <c r="AN280" s="155">
        <f>IF(A16stdlife="n/a","n/a",IF(AN$3&gt;(A16stdlife+$E280),(Input!$N$226*(1+rvanilla)^0.5)-SUM($N280:AM280),(Input!$N$226*(1+rvanilla)^0.5)/A16stdlife))</f>
        <v>0</v>
      </c>
      <c r="AO280" s="155">
        <f>IF(A16stdlife="n/a","n/a",IF(AO$3&gt;(A16stdlife+$E280),(Input!$N$226*(1+rvanilla)^0.5)-SUM($N280:AN280),(Input!$N$226*(1+rvanilla)^0.5)/A16stdlife))</f>
        <v>0</v>
      </c>
      <c r="AP280" s="155">
        <f>IF(A16stdlife="n/a","n/a",IF(AP$3&gt;(A16stdlife+$E280),(Input!$N$226*(1+rvanilla)^0.5)-SUM($N280:AO280),(Input!$N$226*(1+rvanilla)^0.5)/A16stdlife))</f>
        <v>0</v>
      </c>
      <c r="AQ280" s="155">
        <f>IF(A16stdlife="n/a","n/a",IF(AQ$3&gt;(A16stdlife+$E280),(Input!$N$226*(1+rvanilla)^0.5)-SUM($N280:AP280),(Input!$N$226*(1+rvanilla)^0.5)/A16stdlife))</f>
        <v>0</v>
      </c>
      <c r="AR280" s="155">
        <f>IF(A16stdlife="n/a","n/a",IF(AR$3&gt;(A16stdlife+$E280),(Input!$N$226*(1+rvanilla)^0.5)-SUM($N280:AQ280),(Input!$N$226*(1+rvanilla)^0.5)/A16stdlife))</f>
        <v>0</v>
      </c>
      <c r="AS280" s="155">
        <f>IF(A16stdlife="n/a","n/a",IF(AS$3&gt;(A16stdlife+$E280),(Input!$N$226*(1+rvanilla)^0.5)-SUM($N280:AR280),(Input!$N$226*(1+rvanilla)^0.5)/A16stdlife))</f>
        <v>0</v>
      </c>
      <c r="AT280" s="155">
        <f>IF(A16stdlife="n/a","n/a",IF(AT$3&gt;(A16stdlife+$E280),(Input!$N$226*(1+rvanilla)^0.5)-SUM($N280:AS280),(Input!$N$226*(1+rvanilla)^0.5)/A16stdlife))</f>
        <v>0</v>
      </c>
      <c r="AU280" s="155">
        <f>IF(A16stdlife="n/a","n/a",IF(AU$3&gt;(A16stdlife+$E280),(Input!$N$226*(1+rvanilla)^0.5)-SUM($N280:AT280),(Input!$N$226*(1+rvanilla)^0.5)/A16stdlife))</f>
        <v>0</v>
      </c>
      <c r="AV280" s="155">
        <f>IF(A16stdlife="n/a","n/a",IF(AV$3&gt;(A16stdlife+$E280),(Input!$N$226*(1+rvanilla)^0.5)-SUM($N280:AU280),(Input!$N$226*(1+rvanilla)^0.5)/A16stdlife))</f>
        <v>0</v>
      </c>
      <c r="AW280" s="155">
        <f>IF(A16stdlife="n/a","n/a",IF(AW$3&gt;(A16stdlife+$E280),(Input!$N$226*(1+rvanilla)^0.5)-SUM($N280:AV280),(Input!$N$226*(1+rvanilla)^0.5)/A16stdlife))</f>
        <v>0</v>
      </c>
      <c r="AX280" s="155">
        <f>IF(A16stdlife="n/a","n/a",IF(AX$3&gt;(A16stdlife+$E280),(Input!$N$226*(1+rvanilla)^0.5)-SUM($N280:AW280),(Input!$N$226*(1+rvanilla)^0.5)/A16stdlife))</f>
        <v>0</v>
      </c>
      <c r="AY280" s="155">
        <f>IF(A16stdlife="n/a","n/a",IF(AY$3&gt;(A16stdlife+$E280),(Input!$N$226*(1+rvanilla)^0.5)-SUM($N280:AX280),(Input!$N$226*(1+rvanilla)^0.5)/A16stdlife))</f>
        <v>0</v>
      </c>
      <c r="AZ280" s="155">
        <f>IF(A16stdlife="n/a","n/a",IF(AZ$3&gt;(A16stdlife+$E280),(Input!$N$226*(1+rvanilla)^0.5)-SUM($N280:AY280),(Input!$N$226*(1+rvanilla)^0.5)/A16stdlife))</f>
        <v>0</v>
      </c>
      <c r="BA280" s="155">
        <f>IF(A16stdlife="n/a","n/a",IF(BA$3&gt;(A16stdlife+$E280),(Input!$N$226*(1+rvanilla)^0.5)-SUM($N280:AZ280),(Input!$N$226*(1+rvanilla)^0.5)/A16stdlife))</f>
        <v>0</v>
      </c>
      <c r="BB280" s="155">
        <f>IF(A16stdlife="n/a","n/a",IF(BB$3&gt;(A16stdlife+$E280),(Input!$N$226*(1+rvanilla)^0.5)-SUM($N280:BA280),(Input!$N$226*(1+rvanilla)^0.5)/A16stdlife))</f>
        <v>0</v>
      </c>
      <c r="BC280" s="155">
        <f>IF(A16stdlife="n/a","n/a",IF(BC$3&gt;(A16stdlife+$E280),(Input!$N$226*(1+rvanilla)^0.5)-SUM($N280:BB280),(Input!$N$226*(1+rvanilla)^0.5)/A16stdlife))</f>
        <v>0</v>
      </c>
      <c r="BD280" s="155">
        <f>IF(A16stdlife="n/a","n/a",IF(BD$3&gt;(A16stdlife+$E280),(Input!$N$226*(1+rvanilla)^0.5)-SUM($N280:BC280),(Input!$N$226*(1+rvanilla)^0.5)/A16stdlife))</f>
        <v>0</v>
      </c>
      <c r="BE280" s="155">
        <f>IF(A16stdlife="n/a","n/a",IF(BE$3&gt;(A16stdlife+$E280),(Input!$N$226*(1+rvanilla)^0.5)-SUM($N280:BD280),(Input!$N$226*(1+rvanilla)^0.5)/A16stdlife))</f>
        <v>0</v>
      </c>
      <c r="BF280" s="155">
        <f>IF(A16stdlife="n/a","n/a",IF(BF$3&gt;(A16stdlife+$E280),(Input!$N$226*(1+rvanilla)^0.5)-SUM($N280:BE280),(Input!$N$226*(1+rvanilla)^0.5)/A16stdlife))</f>
        <v>0</v>
      </c>
      <c r="BG280" s="155">
        <f>IF(A16stdlife="n/a","n/a",IF(BG$3&gt;(A16stdlife+$E280),(Input!$N$226*(1+rvanilla)^0.5)-SUM($N280:BF280),(Input!$N$226*(1+rvanilla)^0.5)/A16stdlife))</f>
        <v>0</v>
      </c>
      <c r="BH280" s="155">
        <f>IF(A16stdlife="n/a","n/a",IF(BH$3&gt;(A16stdlife+$E280),(Input!$N$226*(1+rvanilla)^0.5)-SUM($N280:BG280),(Input!$N$226*(1+rvanilla)^0.5)/A16stdlife))</f>
        <v>0</v>
      </c>
      <c r="BI280" s="155">
        <f>IF(A16stdlife="n/a","n/a",IF(BI$3&gt;(A16stdlife+$E280),(Input!$N$226*(1+rvanilla)^0.5)-SUM($N280:BH280),(Input!$N$226*(1+rvanilla)^0.5)/A16stdlife))</f>
        <v>0</v>
      </c>
      <c r="BJ280" s="14"/>
      <c r="BK280" s="14"/>
      <c r="BL280" s="14"/>
      <c r="BM280" s="14"/>
      <c r="BN280" s="14"/>
      <c r="BO280" s="14"/>
      <c r="BP280" s="14"/>
      <c r="BQ280" s="14"/>
      <c r="BR280" s="14"/>
      <c r="BS280" s="14"/>
      <c r="BT280" s="14"/>
      <c r="BU280" s="14"/>
      <c r="BV280" s="14"/>
      <c r="BW280" s="14"/>
      <c r="BX280" s="14"/>
      <c r="BY280" s="14"/>
      <c r="BZ280" s="14"/>
      <c r="CA280" s="410"/>
      <c r="CB280" s="410"/>
      <c r="CC280" s="410"/>
      <c r="CD280" s="410"/>
      <c r="CE280" s="410"/>
      <c r="CF280" s="410"/>
      <c r="CG280" s="410"/>
      <c r="CH280" s="410"/>
      <c r="CI280" s="410"/>
      <c r="CJ280" s="410"/>
      <c r="CK280" s="410"/>
      <c r="CL280" s="410"/>
      <c r="CM280" s="410"/>
      <c r="CN280" s="410"/>
      <c r="CO280" s="410"/>
      <c r="CP280" s="410"/>
      <c r="CQ280" s="410"/>
      <c r="CR280" s="410"/>
      <c r="CS280" s="410"/>
      <c r="CT280" s="410"/>
      <c r="CU280" s="410"/>
      <c r="CV280" s="410"/>
      <c r="CW280" s="410"/>
      <c r="CX280" s="410"/>
      <c r="CY280" s="410"/>
      <c r="CZ280" s="410"/>
      <c r="DA280" s="410"/>
      <c r="DB280" s="410"/>
      <c r="DC280" s="410"/>
      <c r="DD280" s="410"/>
      <c r="DE280" s="410"/>
      <c r="DF280" s="410"/>
      <c r="DG280" s="410"/>
      <c r="DH280" s="410"/>
      <c r="DI280" s="410"/>
      <c r="DJ280" s="410"/>
      <c r="DK280" s="410"/>
      <c r="DL280" s="410"/>
      <c r="DM280" s="410"/>
      <c r="DN280" s="410"/>
      <c r="DO280" s="410"/>
      <c r="DP280" s="410"/>
      <c r="DQ280" s="410"/>
      <c r="DR280" s="410"/>
      <c r="DS280" s="410"/>
      <c r="DT280" s="410"/>
      <c r="DU280" s="410"/>
      <c r="DV280" s="410"/>
      <c r="DW280" s="410"/>
      <c r="DX280" s="410"/>
      <c r="DY280" s="410"/>
      <c r="DZ280" s="410"/>
      <c r="EA280" s="410"/>
      <c r="EB280" s="410"/>
      <c r="EC280" s="410"/>
      <c r="ED280" s="410"/>
      <c r="EE280" s="410"/>
      <c r="EF280" s="410"/>
      <c r="EG280" s="410"/>
      <c r="EH280" s="410"/>
      <c r="EI280" s="410"/>
      <c r="EJ280" s="410"/>
      <c r="EK280" s="410"/>
      <c r="EL280" s="410"/>
      <c r="EM280" s="410"/>
      <c r="EN280" s="410"/>
      <c r="EO280" s="410"/>
      <c r="EP280" s="410"/>
      <c r="EQ280" s="410"/>
      <c r="ER280" s="410"/>
      <c r="ES280" s="410"/>
      <c r="ET280" s="410"/>
      <c r="EU280" s="410"/>
      <c r="EV280" s="410"/>
      <c r="EW280" s="410"/>
      <c r="EX280" s="410"/>
      <c r="EY280" s="410"/>
      <c r="EZ280" s="410"/>
      <c r="FA280" s="410"/>
      <c r="FB280" s="410"/>
      <c r="FC280" s="410"/>
      <c r="FD280" s="410"/>
      <c r="FE280" s="410"/>
      <c r="FF280" s="410"/>
      <c r="FG280" s="410"/>
      <c r="FH280" s="410"/>
      <c r="FI280" s="410"/>
      <c r="FJ280" s="410"/>
      <c r="FK280" s="410"/>
      <c r="FL280" s="410"/>
      <c r="FM280" s="410"/>
      <c r="FN280" s="410"/>
      <c r="FO280" s="410"/>
      <c r="FP280" s="410"/>
      <c r="FQ280" s="410"/>
      <c r="FR280" s="410"/>
      <c r="FS280" s="410"/>
      <c r="FT280" s="410"/>
      <c r="FU280" s="410"/>
      <c r="FV280" s="410"/>
      <c r="FW280" s="410"/>
      <c r="FX280" s="410"/>
      <c r="FY280" s="410"/>
      <c r="FZ280" s="410"/>
      <c r="GA280" s="410"/>
      <c r="GB280" s="410"/>
      <c r="GC280" s="410"/>
      <c r="GD280" s="410"/>
      <c r="GE280" s="410"/>
      <c r="GF280" s="410"/>
      <c r="GG280" s="410"/>
      <c r="GH280" s="410"/>
      <c r="GI280" s="410"/>
      <c r="GJ280" s="410"/>
      <c r="GK280" s="410"/>
      <c r="GL280" s="410"/>
      <c r="GM280" s="410"/>
      <c r="GN280" s="410"/>
      <c r="GO280" s="410"/>
      <c r="GP280" s="410"/>
      <c r="GQ280" s="410"/>
      <c r="GR280" s="410"/>
      <c r="GS280" s="410"/>
      <c r="GT280" s="410"/>
      <c r="GU280" s="410"/>
      <c r="GV280" s="410"/>
      <c r="GW280" s="410"/>
      <c r="GX280" s="410"/>
      <c r="GY280" s="410"/>
      <c r="GZ280" s="410"/>
      <c r="HA280" s="410"/>
      <c r="HB280" s="410"/>
      <c r="HC280" s="410"/>
      <c r="HD280" s="410"/>
      <c r="HE280" s="410"/>
      <c r="HF280" s="410"/>
      <c r="HG280" s="410"/>
      <c r="HH280" s="410"/>
      <c r="HI280" s="410"/>
      <c r="HJ280" s="410"/>
      <c r="HK280" s="410"/>
      <c r="HL280" s="410"/>
      <c r="HM280" s="410"/>
      <c r="HN280" s="410"/>
      <c r="HO280" s="410"/>
      <c r="HP280" s="410"/>
      <c r="HQ280" s="410"/>
      <c r="HR280" s="410"/>
      <c r="HS280" s="410"/>
      <c r="HT280" s="410"/>
      <c r="HU280" s="410"/>
      <c r="HV280" s="410"/>
      <c r="HW280" s="410"/>
      <c r="HX280" s="410"/>
      <c r="HY280" s="410"/>
      <c r="HZ280" s="410"/>
      <c r="IA280" s="410"/>
      <c r="IB280" s="410"/>
      <c r="IC280" s="410"/>
      <c r="ID280" s="410"/>
      <c r="IE280" s="410"/>
      <c r="IF280" s="410"/>
      <c r="IG280" s="410"/>
      <c r="IH280" s="410"/>
      <c r="II280" s="410"/>
      <c r="IJ280" s="410"/>
      <c r="IK280" s="410"/>
      <c r="IL280" s="410"/>
      <c r="IM280" s="410"/>
      <c r="IN280" s="410"/>
      <c r="IO280" s="410"/>
      <c r="IP280" s="410"/>
      <c r="IQ280" s="410"/>
      <c r="IR280" s="410"/>
      <c r="IS280" s="410"/>
      <c r="IT280" s="410"/>
      <c r="IU280" s="410"/>
      <c r="IV280" s="410"/>
    </row>
    <row r="281" spans="1:256" s="2" customFormat="1" ht="12.75" hidden="1" customHeight="1" outlineLevel="2">
      <c r="A281" s="14"/>
      <c r="B281" s="14"/>
      <c r="C281" s="27"/>
      <c r="D281" s="413"/>
      <c r="E281" s="261">
        <v>9</v>
      </c>
      <c r="F281" s="372"/>
      <c r="G281" s="269"/>
      <c r="H281" s="271"/>
      <c r="I281" s="271"/>
      <c r="J281" s="271"/>
      <c r="K281" s="271"/>
      <c r="L281" s="271"/>
      <c r="M281" s="271"/>
      <c r="N281" s="271"/>
      <c r="O281" s="270"/>
      <c r="P281" s="155">
        <f>IF(A16stdlife="n/a","n/a",IF(P$3&gt;(A16stdlife+$E281),(Input!$O$226*(1+rvanilla)^0.5)-SUM($O281:O281),(Input!$O$226*(1+rvanilla)^0.5)/A16stdlife))</f>
        <v>0</v>
      </c>
      <c r="Q281" s="155">
        <f>IF(A16stdlife="n/a","n/a",IF(Q$3&gt;(A16stdlife+$E281),(Input!$O$226*(1+rvanilla)^0.5)-SUM($O281:P281),(Input!$O$226*(1+rvanilla)^0.5)/A16stdlife))</f>
        <v>0</v>
      </c>
      <c r="R281" s="155">
        <f>IF(A16stdlife="n/a","n/a",IF(R$3&gt;(A16stdlife+$E281),(Input!$O$226*(1+rvanilla)^0.5)-SUM($O281:Q281),(Input!$O$226*(1+rvanilla)^0.5)/A16stdlife))</f>
        <v>0</v>
      </c>
      <c r="S281" s="155">
        <f>IF(A16stdlife="n/a","n/a",IF(S$3&gt;(A16stdlife+$E281),(Input!$O$226*(1+rvanilla)^0.5)-SUM($O281:R281),(Input!$O$226*(1+rvanilla)^0.5)/A16stdlife))</f>
        <v>0</v>
      </c>
      <c r="T281" s="155">
        <f>IF(A16stdlife="n/a","n/a",IF(T$3&gt;(A16stdlife+$E281),(Input!$O$226*(1+rvanilla)^0.5)-SUM($O281:S281),(Input!$O$226*(1+rvanilla)^0.5)/A16stdlife))</f>
        <v>0</v>
      </c>
      <c r="U281" s="155">
        <f>IF(A16stdlife="n/a","n/a",IF(U$3&gt;(A16stdlife+$E281),(Input!$O$226*(1+rvanilla)^0.5)-SUM($O281:T281),(Input!$O$226*(1+rvanilla)^0.5)/A16stdlife))</f>
        <v>0</v>
      </c>
      <c r="V281" s="155">
        <f>IF(A16stdlife="n/a","n/a",IF(V$3&gt;(A16stdlife+$E281),(Input!$O$226*(1+rvanilla)^0.5)-SUM($O281:U281),(Input!$O$226*(1+rvanilla)^0.5)/A16stdlife))</f>
        <v>0</v>
      </c>
      <c r="W281" s="155">
        <f>IF(A16stdlife="n/a","n/a",IF(W$3&gt;(A16stdlife+$E281),(Input!$O$226*(1+rvanilla)^0.5)-SUM($O281:V281),(Input!$O$226*(1+rvanilla)^0.5)/A16stdlife))</f>
        <v>0</v>
      </c>
      <c r="X281" s="155">
        <f>IF(A16stdlife="n/a","n/a",IF(X$3&gt;(A16stdlife+$E281),(Input!$O$226*(1+rvanilla)^0.5)-SUM($O281:W281),(Input!$O$226*(1+rvanilla)^0.5)/A16stdlife))</f>
        <v>0</v>
      </c>
      <c r="Y281" s="155">
        <f>IF(A16stdlife="n/a","n/a",IF(Y$3&gt;(A16stdlife+$E281),(Input!$O$226*(1+rvanilla)^0.5)-SUM($O281:X281),(Input!$O$226*(1+rvanilla)^0.5)/A16stdlife))</f>
        <v>0</v>
      </c>
      <c r="Z281" s="155">
        <f>IF(A16stdlife="n/a","n/a",IF(Z$3&gt;(A16stdlife+$E281),(Input!$O$226*(1+rvanilla)^0.5)-SUM($O281:Y281),(Input!$O$226*(1+rvanilla)^0.5)/A16stdlife))</f>
        <v>0</v>
      </c>
      <c r="AA281" s="155">
        <f>IF(A16stdlife="n/a","n/a",IF(AA$3&gt;(A16stdlife+$E281),(Input!$O$226*(1+rvanilla)^0.5)-SUM($O281:Z281),(Input!$O$226*(1+rvanilla)^0.5)/A16stdlife))</f>
        <v>0</v>
      </c>
      <c r="AB281" s="155">
        <f>IF(A16stdlife="n/a","n/a",IF(AB$3&gt;(A16stdlife+$E281),(Input!$O$226*(1+rvanilla)^0.5)-SUM($O281:AA281),(Input!$O$226*(1+rvanilla)^0.5)/A16stdlife))</f>
        <v>0</v>
      </c>
      <c r="AC281" s="155">
        <f>IF(A16stdlife="n/a","n/a",IF(AC$3&gt;(A16stdlife+$E281),(Input!$O$226*(1+rvanilla)^0.5)-SUM($O281:AB281),(Input!$O$226*(1+rvanilla)^0.5)/A16stdlife))</f>
        <v>0</v>
      </c>
      <c r="AD281" s="155">
        <f>IF(A16stdlife="n/a","n/a",IF(AD$3&gt;(A16stdlife+$E281),(Input!$O$226*(1+rvanilla)^0.5)-SUM($O281:AC281),(Input!$O$226*(1+rvanilla)^0.5)/A16stdlife))</f>
        <v>0</v>
      </c>
      <c r="AE281" s="155">
        <f>IF(A16stdlife="n/a","n/a",IF(AE$3&gt;(A16stdlife+$E281),(Input!$O$226*(1+rvanilla)^0.5)-SUM($O281:AD281),(Input!$O$226*(1+rvanilla)^0.5)/A16stdlife))</f>
        <v>0</v>
      </c>
      <c r="AF281" s="155">
        <f>IF(A16stdlife="n/a","n/a",IF(AF$3&gt;(A16stdlife+$E281),(Input!$O$226*(1+rvanilla)^0.5)-SUM($O281:AE281),(Input!$O$226*(1+rvanilla)^0.5)/A16stdlife))</f>
        <v>0</v>
      </c>
      <c r="AG281" s="155">
        <f>IF(A16stdlife="n/a","n/a",IF(AG$3&gt;(A16stdlife+$E281),(Input!$O$226*(1+rvanilla)^0.5)-SUM($O281:AF281),(Input!$O$226*(1+rvanilla)^0.5)/A16stdlife))</f>
        <v>0</v>
      </c>
      <c r="AH281" s="155">
        <f>IF(A16stdlife="n/a","n/a",IF(AH$3&gt;(A16stdlife+$E281),(Input!$O$226*(1+rvanilla)^0.5)-SUM($O281:AG281),(Input!$O$226*(1+rvanilla)^0.5)/A16stdlife))</f>
        <v>0</v>
      </c>
      <c r="AI281" s="155">
        <f>IF(A16stdlife="n/a","n/a",IF(AI$3&gt;(A16stdlife+$E281),(Input!$O$226*(1+rvanilla)^0.5)-SUM($O281:AH281),(Input!$O$226*(1+rvanilla)^0.5)/A16stdlife))</f>
        <v>0</v>
      </c>
      <c r="AJ281" s="155">
        <f>IF(A16stdlife="n/a","n/a",IF(AJ$3&gt;(A16stdlife+$E281),(Input!$O$226*(1+rvanilla)^0.5)-SUM($O281:AI281),(Input!$O$226*(1+rvanilla)^0.5)/A16stdlife))</f>
        <v>0</v>
      </c>
      <c r="AK281" s="155">
        <f>IF(A16stdlife="n/a","n/a",IF(AK$3&gt;(A16stdlife+$E281),(Input!$O$226*(1+rvanilla)^0.5)-SUM($O281:AJ281),(Input!$O$226*(1+rvanilla)^0.5)/A16stdlife))</f>
        <v>0</v>
      </c>
      <c r="AL281" s="155">
        <f>IF(A16stdlife="n/a","n/a",IF(AL$3&gt;(A16stdlife+$E281),(Input!$O$226*(1+rvanilla)^0.5)-SUM($O281:AK281),(Input!$O$226*(1+rvanilla)^0.5)/A16stdlife))</f>
        <v>0</v>
      </c>
      <c r="AM281" s="155">
        <f>IF(A16stdlife="n/a","n/a",IF(AM$3&gt;(A16stdlife+$E281),(Input!$O$226*(1+rvanilla)^0.5)-SUM($O281:AL281),(Input!$O$226*(1+rvanilla)^0.5)/A16stdlife))</f>
        <v>0</v>
      </c>
      <c r="AN281" s="155">
        <f>IF(A16stdlife="n/a","n/a",IF(AN$3&gt;(A16stdlife+$E281),(Input!$O$226*(1+rvanilla)^0.5)-SUM($O281:AM281),(Input!$O$226*(1+rvanilla)^0.5)/A16stdlife))</f>
        <v>0</v>
      </c>
      <c r="AO281" s="155">
        <f>IF(A16stdlife="n/a","n/a",IF(AO$3&gt;(A16stdlife+$E281),(Input!$O$226*(1+rvanilla)^0.5)-SUM($O281:AN281),(Input!$O$226*(1+rvanilla)^0.5)/A16stdlife))</f>
        <v>0</v>
      </c>
      <c r="AP281" s="155">
        <f>IF(A16stdlife="n/a","n/a",IF(AP$3&gt;(A16stdlife+$E281),(Input!$O$226*(1+rvanilla)^0.5)-SUM($O281:AO281),(Input!$O$226*(1+rvanilla)^0.5)/A16stdlife))</f>
        <v>0</v>
      </c>
      <c r="AQ281" s="155">
        <f>IF(A16stdlife="n/a","n/a",IF(AQ$3&gt;(A16stdlife+$E281),(Input!$O$226*(1+rvanilla)^0.5)-SUM($O281:AP281),(Input!$O$226*(1+rvanilla)^0.5)/A16stdlife))</f>
        <v>0</v>
      </c>
      <c r="AR281" s="155">
        <f>IF(A16stdlife="n/a","n/a",IF(AR$3&gt;(A16stdlife+$E281),(Input!$O$226*(1+rvanilla)^0.5)-SUM($O281:AQ281),(Input!$O$226*(1+rvanilla)^0.5)/A16stdlife))</f>
        <v>0</v>
      </c>
      <c r="AS281" s="155">
        <f>IF(A16stdlife="n/a","n/a",IF(AS$3&gt;(A16stdlife+$E281),(Input!$O$226*(1+rvanilla)^0.5)-SUM($O281:AR281),(Input!$O$226*(1+rvanilla)^0.5)/A16stdlife))</f>
        <v>0</v>
      </c>
      <c r="AT281" s="155">
        <f>IF(A16stdlife="n/a","n/a",IF(AT$3&gt;(A16stdlife+$E281),(Input!$O$226*(1+rvanilla)^0.5)-SUM($O281:AS281),(Input!$O$226*(1+rvanilla)^0.5)/A16stdlife))</f>
        <v>0</v>
      </c>
      <c r="AU281" s="155">
        <f>IF(A16stdlife="n/a","n/a",IF(AU$3&gt;(A16stdlife+$E281),(Input!$O$226*(1+rvanilla)^0.5)-SUM($O281:AT281),(Input!$O$226*(1+rvanilla)^0.5)/A16stdlife))</f>
        <v>0</v>
      </c>
      <c r="AV281" s="155">
        <f>IF(A16stdlife="n/a","n/a",IF(AV$3&gt;(A16stdlife+$E281),(Input!$O$226*(1+rvanilla)^0.5)-SUM($O281:AU281),(Input!$O$226*(1+rvanilla)^0.5)/A16stdlife))</f>
        <v>0</v>
      </c>
      <c r="AW281" s="155">
        <f>IF(A16stdlife="n/a","n/a",IF(AW$3&gt;(A16stdlife+$E281),(Input!$O$226*(1+rvanilla)^0.5)-SUM($O281:AV281),(Input!$O$226*(1+rvanilla)^0.5)/A16stdlife))</f>
        <v>0</v>
      </c>
      <c r="AX281" s="155">
        <f>IF(A16stdlife="n/a","n/a",IF(AX$3&gt;(A16stdlife+$E281),(Input!$O$226*(1+rvanilla)^0.5)-SUM($O281:AW281),(Input!$O$226*(1+rvanilla)^0.5)/A16stdlife))</f>
        <v>0</v>
      </c>
      <c r="AY281" s="155">
        <f>IF(A16stdlife="n/a","n/a",IF(AY$3&gt;(A16stdlife+$E281),(Input!$O$226*(1+rvanilla)^0.5)-SUM($O281:AX281),(Input!$O$226*(1+rvanilla)^0.5)/A16stdlife))</f>
        <v>0</v>
      </c>
      <c r="AZ281" s="155">
        <f>IF(A16stdlife="n/a","n/a",IF(AZ$3&gt;(A16stdlife+$E281),(Input!$O$226*(1+rvanilla)^0.5)-SUM($O281:AY281),(Input!$O$226*(1+rvanilla)^0.5)/A16stdlife))</f>
        <v>0</v>
      </c>
      <c r="BA281" s="155">
        <f>IF(A16stdlife="n/a","n/a",IF(BA$3&gt;(A16stdlife+$E281),(Input!$O$226*(1+rvanilla)^0.5)-SUM($O281:AZ281),(Input!$O$226*(1+rvanilla)^0.5)/A16stdlife))</f>
        <v>0</v>
      </c>
      <c r="BB281" s="155">
        <f>IF(A16stdlife="n/a","n/a",IF(BB$3&gt;(A16stdlife+$E281),(Input!$O$226*(1+rvanilla)^0.5)-SUM($O281:BA281),(Input!$O$226*(1+rvanilla)^0.5)/A16stdlife))</f>
        <v>0</v>
      </c>
      <c r="BC281" s="155">
        <f>IF(A16stdlife="n/a","n/a",IF(BC$3&gt;(A16stdlife+$E281),(Input!$O$226*(1+rvanilla)^0.5)-SUM($O281:BB281),(Input!$O$226*(1+rvanilla)^0.5)/A16stdlife))</f>
        <v>0</v>
      </c>
      <c r="BD281" s="155">
        <f>IF(A16stdlife="n/a","n/a",IF(BD$3&gt;(A16stdlife+$E281),(Input!$O$226*(1+rvanilla)^0.5)-SUM($O281:BC281),(Input!$O$226*(1+rvanilla)^0.5)/A16stdlife))</f>
        <v>0</v>
      </c>
      <c r="BE281" s="155">
        <f>IF(A16stdlife="n/a","n/a",IF(BE$3&gt;(A16stdlife+$E281),(Input!$O$226*(1+rvanilla)^0.5)-SUM($O281:BD281),(Input!$O$226*(1+rvanilla)^0.5)/A16stdlife))</f>
        <v>0</v>
      </c>
      <c r="BF281" s="155">
        <f>IF(A16stdlife="n/a","n/a",IF(BF$3&gt;(A16stdlife+$E281),(Input!$O$226*(1+rvanilla)^0.5)-SUM($O281:BE281),(Input!$O$226*(1+rvanilla)^0.5)/A16stdlife))</f>
        <v>0</v>
      </c>
      <c r="BG281" s="155">
        <f>IF(A16stdlife="n/a","n/a",IF(BG$3&gt;(A16stdlife+$E281),(Input!$O$226*(1+rvanilla)^0.5)-SUM($O281:BF281),(Input!$O$226*(1+rvanilla)^0.5)/A16stdlife))</f>
        <v>0</v>
      </c>
      <c r="BH281" s="155">
        <f>IF(A16stdlife="n/a","n/a",IF(BH$3&gt;(A16stdlife+$E281),(Input!$O$226*(1+rvanilla)^0.5)-SUM($O281:BG281),(Input!$O$226*(1+rvanilla)^0.5)/A16stdlife))</f>
        <v>0</v>
      </c>
      <c r="BI281" s="155">
        <f>IF(A16stdlife="n/a","n/a",IF(BI$3&gt;(A16stdlife+$E281),(Input!$O$226*(1+rvanilla)^0.5)-SUM($O281:BH281),(Input!$O$226*(1+rvanilla)^0.5)/A16stdlife))</f>
        <v>0</v>
      </c>
      <c r="BJ281" s="14"/>
      <c r="BK281" s="14"/>
      <c r="BL281" s="14"/>
      <c r="BM281" s="14"/>
      <c r="BN281" s="14"/>
      <c r="BO281" s="14"/>
      <c r="BP281" s="14"/>
      <c r="BQ281" s="14"/>
      <c r="BR281" s="14"/>
      <c r="BS281" s="14"/>
      <c r="BT281" s="14"/>
      <c r="BU281" s="14"/>
      <c r="BV281" s="14"/>
      <c r="BW281" s="14"/>
      <c r="BX281" s="14"/>
      <c r="BY281" s="14"/>
      <c r="BZ281" s="14"/>
      <c r="CA281" s="410"/>
      <c r="CB281" s="410"/>
      <c r="CC281" s="410"/>
      <c r="CD281" s="410"/>
      <c r="CE281" s="410"/>
      <c r="CF281" s="410"/>
      <c r="CG281" s="410"/>
      <c r="CH281" s="410"/>
      <c r="CI281" s="410"/>
      <c r="CJ281" s="410"/>
      <c r="CK281" s="410"/>
      <c r="CL281" s="410"/>
      <c r="CM281" s="410"/>
      <c r="CN281" s="410"/>
      <c r="CO281" s="410"/>
      <c r="CP281" s="410"/>
      <c r="CQ281" s="410"/>
      <c r="CR281" s="410"/>
      <c r="CS281" s="410"/>
      <c r="CT281" s="410"/>
      <c r="CU281" s="410"/>
      <c r="CV281" s="410"/>
      <c r="CW281" s="410"/>
      <c r="CX281" s="410"/>
      <c r="CY281" s="410"/>
      <c r="CZ281" s="410"/>
      <c r="DA281" s="410"/>
      <c r="DB281" s="410"/>
      <c r="DC281" s="410"/>
      <c r="DD281" s="410"/>
      <c r="DE281" s="410"/>
      <c r="DF281" s="410"/>
      <c r="DG281" s="410"/>
      <c r="DH281" s="410"/>
      <c r="DI281" s="410"/>
      <c r="DJ281" s="410"/>
      <c r="DK281" s="410"/>
      <c r="DL281" s="410"/>
      <c r="DM281" s="410"/>
      <c r="DN281" s="410"/>
      <c r="DO281" s="410"/>
      <c r="DP281" s="410"/>
      <c r="DQ281" s="410"/>
      <c r="DR281" s="410"/>
      <c r="DS281" s="410"/>
      <c r="DT281" s="410"/>
      <c r="DU281" s="410"/>
      <c r="DV281" s="410"/>
      <c r="DW281" s="410"/>
      <c r="DX281" s="410"/>
      <c r="DY281" s="410"/>
      <c r="DZ281" s="410"/>
      <c r="EA281" s="410"/>
      <c r="EB281" s="410"/>
      <c r="EC281" s="410"/>
      <c r="ED281" s="410"/>
      <c r="EE281" s="410"/>
      <c r="EF281" s="410"/>
      <c r="EG281" s="410"/>
      <c r="EH281" s="410"/>
      <c r="EI281" s="410"/>
      <c r="EJ281" s="410"/>
      <c r="EK281" s="410"/>
      <c r="EL281" s="410"/>
      <c r="EM281" s="410"/>
      <c r="EN281" s="410"/>
      <c r="EO281" s="410"/>
      <c r="EP281" s="410"/>
      <c r="EQ281" s="410"/>
      <c r="ER281" s="410"/>
      <c r="ES281" s="410"/>
      <c r="ET281" s="410"/>
      <c r="EU281" s="410"/>
      <c r="EV281" s="410"/>
      <c r="EW281" s="410"/>
      <c r="EX281" s="410"/>
      <c r="EY281" s="410"/>
      <c r="EZ281" s="410"/>
      <c r="FA281" s="410"/>
      <c r="FB281" s="410"/>
      <c r="FC281" s="410"/>
      <c r="FD281" s="410"/>
      <c r="FE281" s="410"/>
      <c r="FF281" s="410"/>
      <c r="FG281" s="410"/>
      <c r="FH281" s="410"/>
      <c r="FI281" s="410"/>
      <c r="FJ281" s="410"/>
      <c r="FK281" s="410"/>
      <c r="FL281" s="410"/>
      <c r="FM281" s="410"/>
      <c r="FN281" s="410"/>
      <c r="FO281" s="410"/>
      <c r="FP281" s="410"/>
      <c r="FQ281" s="410"/>
      <c r="FR281" s="410"/>
      <c r="FS281" s="410"/>
      <c r="FT281" s="410"/>
      <c r="FU281" s="410"/>
      <c r="FV281" s="410"/>
      <c r="FW281" s="410"/>
      <c r="FX281" s="410"/>
      <c r="FY281" s="410"/>
      <c r="FZ281" s="410"/>
      <c r="GA281" s="410"/>
      <c r="GB281" s="410"/>
      <c r="GC281" s="410"/>
      <c r="GD281" s="410"/>
      <c r="GE281" s="410"/>
      <c r="GF281" s="410"/>
      <c r="GG281" s="410"/>
      <c r="GH281" s="410"/>
      <c r="GI281" s="410"/>
      <c r="GJ281" s="410"/>
      <c r="GK281" s="410"/>
      <c r="GL281" s="410"/>
      <c r="GM281" s="410"/>
      <c r="GN281" s="410"/>
      <c r="GO281" s="410"/>
      <c r="GP281" s="410"/>
      <c r="GQ281" s="410"/>
      <c r="GR281" s="410"/>
      <c r="GS281" s="410"/>
      <c r="GT281" s="410"/>
      <c r="GU281" s="410"/>
      <c r="GV281" s="410"/>
      <c r="GW281" s="410"/>
      <c r="GX281" s="410"/>
      <c r="GY281" s="410"/>
      <c r="GZ281" s="410"/>
      <c r="HA281" s="410"/>
      <c r="HB281" s="410"/>
      <c r="HC281" s="410"/>
      <c r="HD281" s="410"/>
      <c r="HE281" s="410"/>
      <c r="HF281" s="410"/>
      <c r="HG281" s="410"/>
      <c r="HH281" s="410"/>
      <c r="HI281" s="410"/>
      <c r="HJ281" s="410"/>
      <c r="HK281" s="410"/>
      <c r="HL281" s="410"/>
      <c r="HM281" s="410"/>
      <c r="HN281" s="410"/>
      <c r="HO281" s="410"/>
      <c r="HP281" s="410"/>
      <c r="HQ281" s="410"/>
      <c r="HR281" s="410"/>
      <c r="HS281" s="410"/>
      <c r="HT281" s="410"/>
      <c r="HU281" s="410"/>
      <c r="HV281" s="410"/>
      <c r="HW281" s="410"/>
      <c r="HX281" s="410"/>
      <c r="HY281" s="410"/>
      <c r="HZ281" s="410"/>
      <c r="IA281" s="410"/>
      <c r="IB281" s="410"/>
      <c r="IC281" s="410"/>
      <c r="ID281" s="410"/>
      <c r="IE281" s="410"/>
      <c r="IF281" s="410"/>
      <c r="IG281" s="410"/>
      <c r="IH281" s="410"/>
      <c r="II281" s="410"/>
      <c r="IJ281" s="410"/>
      <c r="IK281" s="410"/>
      <c r="IL281" s="410"/>
      <c r="IM281" s="410"/>
      <c r="IN281" s="410"/>
      <c r="IO281" s="410"/>
      <c r="IP281" s="410"/>
      <c r="IQ281" s="410"/>
      <c r="IR281" s="410"/>
      <c r="IS281" s="410"/>
      <c r="IT281" s="410"/>
      <c r="IU281" s="410"/>
      <c r="IV281" s="410"/>
    </row>
    <row r="282" spans="1:256" s="2" customFormat="1" ht="12.75" hidden="1" customHeight="1" outlineLevel="2">
      <c r="A282" s="14"/>
      <c r="B282" s="14"/>
      <c r="C282" s="27"/>
      <c r="D282" s="413"/>
      <c r="E282" s="262">
        <v>10</v>
      </c>
      <c r="F282" s="372"/>
      <c r="G282" s="269"/>
      <c r="H282" s="271"/>
      <c r="I282" s="271"/>
      <c r="J282" s="271"/>
      <c r="K282" s="271"/>
      <c r="L282" s="271"/>
      <c r="M282" s="271"/>
      <c r="N282" s="271"/>
      <c r="O282" s="271"/>
      <c r="P282" s="270"/>
      <c r="Q282" s="155">
        <f>IF(A16stdlife="n/a","n/a",IF(Q$3&gt;(A16stdlife+$E282),(Input!$P$226*(1+rvanilla)^0.5)-SUM($P282:P282),(Input!$P$226*(1+rvanilla)^0.5)/A16stdlife))</f>
        <v>0</v>
      </c>
      <c r="R282" s="155">
        <f>IF(A16stdlife="n/a","n/a",IF(R$3&gt;(A16stdlife+$E282),(Input!$P$226*(1+rvanilla)^0.5)-SUM($P282:Q282),(Input!$P$226*(1+rvanilla)^0.5)/A16stdlife))</f>
        <v>0</v>
      </c>
      <c r="S282" s="155">
        <f>IF(A16stdlife="n/a","n/a",IF(S$3&gt;(A16stdlife+$E282),(Input!$P$226*(1+rvanilla)^0.5)-SUM($P282:R282),(Input!$P$226*(1+rvanilla)^0.5)/A16stdlife))</f>
        <v>0</v>
      </c>
      <c r="T282" s="155">
        <f>IF(A16stdlife="n/a","n/a",IF(T$3&gt;(A16stdlife+$E282),(Input!$P$226*(1+rvanilla)^0.5)-SUM($P282:S282),(Input!$P$226*(1+rvanilla)^0.5)/A16stdlife))</f>
        <v>0</v>
      </c>
      <c r="U282" s="155">
        <f>IF(A16stdlife="n/a","n/a",IF(U$3&gt;(A16stdlife+$E282),(Input!$P$226*(1+rvanilla)^0.5)-SUM($P282:T282),(Input!$P$226*(1+rvanilla)^0.5)/A16stdlife))</f>
        <v>0</v>
      </c>
      <c r="V282" s="155">
        <f>IF(A16stdlife="n/a","n/a",IF(V$3&gt;(A16stdlife+$E282),(Input!$P$226*(1+rvanilla)^0.5)-SUM($P282:U282),(Input!$P$226*(1+rvanilla)^0.5)/A16stdlife))</f>
        <v>0</v>
      </c>
      <c r="W282" s="155">
        <f>IF(A16stdlife="n/a","n/a",IF(W$3&gt;(A16stdlife+$E282),(Input!$P$226*(1+rvanilla)^0.5)-SUM($P282:V282),(Input!$P$226*(1+rvanilla)^0.5)/A16stdlife))</f>
        <v>0</v>
      </c>
      <c r="X282" s="155">
        <f>IF(A16stdlife="n/a","n/a",IF(X$3&gt;(A16stdlife+$E282),(Input!$P$226*(1+rvanilla)^0.5)-SUM($P282:W282),(Input!$P$226*(1+rvanilla)^0.5)/A16stdlife))</f>
        <v>0</v>
      </c>
      <c r="Y282" s="155">
        <f>IF(A16stdlife="n/a","n/a",IF(Y$3&gt;(A16stdlife+$E282),(Input!$P$226*(1+rvanilla)^0.5)-SUM($P282:X282),(Input!$P$226*(1+rvanilla)^0.5)/A16stdlife))</f>
        <v>0</v>
      </c>
      <c r="Z282" s="155">
        <f>IF(A16stdlife="n/a","n/a",IF(Z$3&gt;(A16stdlife+$E282),(Input!$P$226*(1+rvanilla)^0.5)-SUM($P282:Y282),(Input!$P$226*(1+rvanilla)^0.5)/A16stdlife))</f>
        <v>0</v>
      </c>
      <c r="AA282" s="155">
        <f>IF(A16stdlife="n/a","n/a",IF(AA$3&gt;(A16stdlife+$E282),(Input!$P$226*(1+rvanilla)^0.5)-SUM($P282:Z282),(Input!$P$226*(1+rvanilla)^0.5)/A16stdlife))</f>
        <v>0</v>
      </c>
      <c r="AB282" s="155">
        <f>IF(A16stdlife="n/a","n/a",IF(AB$3&gt;(A16stdlife+$E282),(Input!$P$226*(1+rvanilla)^0.5)-SUM($P282:AA282),(Input!$P$226*(1+rvanilla)^0.5)/A16stdlife))</f>
        <v>0</v>
      </c>
      <c r="AC282" s="155">
        <f>IF(A16stdlife="n/a","n/a",IF(AC$3&gt;(A16stdlife+$E282),(Input!$P$226*(1+rvanilla)^0.5)-SUM($P282:AB282),(Input!$P$226*(1+rvanilla)^0.5)/A16stdlife))</f>
        <v>0</v>
      </c>
      <c r="AD282" s="155">
        <f>IF(A16stdlife="n/a","n/a",IF(AD$3&gt;(A16stdlife+$E282),(Input!$P$226*(1+rvanilla)^0.5)-SUM($P282:AC282),(Input!$P$226*(1+rvanilla)^0.5)/A16stdlife))</f>
        <v>0</v>
      </c>
      <c r="AE282" s="155">
        <f>IF(A16stdlife="n/a","n/a",IF(AE$3&gt;(A16stdlife+$E282),(Input!$P$226*(1+rvanilla)^0.5)-SUM($P282:AD282),(Input!$P$226*(1+rvanilla)^0.5)/A16stdlife))</f>
        <v>0</v>
      </c>
      <c r="AF282" s="155">
        <f>IF(A16stdlife="n/a","n/a",IF(AF$3&gt;(A16stdlife+$E282),(Input!$P$226*(1+rvanilla)^0.5)-SUM($P282:AE282),(Input!$P$226*(1+rvanilla)^0.5)/A16stdlife))</f>
        <v>0</v>
      </c>
      <c r="AG282" s="155">
        <f>IF(A16stdlife="n/a","n/a",IF(AG$3&gt;(A16stdlife+$E282),(Input!$P$226*(1+rvanilla)^0.5)-SUM($P282:AF282),(Input!$P$226*(1+rvanilla)^0.5)/A16stdlife))</f>
        <v>0</v>
      </c>
      <c r="AH282" s="155">
        <f>IF(A16stdlife="n/a","n/a",IF(AH$3&gt;(A16stdlife+$E282),(Input!$P$226*(1+rvanilla)^0.5)-SUM($P282:AG282),(Input!$P$226*(1+rvanilla)^0.5)/A16stdlife))</f>
        <v>0</v>
      </c>
      <c r="AI282" s="155">
        <f>IF(A16stdlife="n/a","n/a",IF(AI$3&gt;(A16stdlife+$E282),(Input!$P$226*(1+rvanilla)^0.5)-SUM($P282:AH282),(Input!$P$226*(1+rvanilla)^0.5)/A16stdlife))</f>
        <v>0</v>
      </c>
      <c r="AJ282" s="155">
        <f>IF(A16stdlife="n/a","n/a",IF(AJ$3&gt;(A16stdlife+$E282),(Input!$P$226*(1+rvanilla)^0.5)-SUM($P282:AI282),(Input!$P$226*(1+rvanilla)^0.5)/A16stdlife))</f>
        <v>0</v>
      </c>
      <c r="AK282" s="155">
        <f>IF(A16stdlife="n/a","n/a",IF(AK$3&gt;(A16stdlife+$E282),(Input!$P$226*(1+rvanilla)^0.5)-SUM($P282:AJ282),(Input!$P$226*(1+rvanilla)^0.5)/A16stdlife))</f>
        <v>0</v>
      </c>
      <c r="AL282" s="155">
        <f>IF(A16stdlife="n/a","n/a",IF(AL$3&gt;(A16stdlife+$E282),(Input!$P$226*(1+rvanilla)^0.5)-SUM($P282:AK282),(Input!$P$226*(1+rvanilla)^0.5)/A16stdlife))</f>
        <v>0</v>
      </c>
      <c r="AM282" s="155">
        <f>IF(A16stdlife="n/a","n/a",IF(AM$3&gt;(A16stdlife+$E282),(Input!$P$226*(1+rvanilla)^0.5)-SUM($P282:AL282),(Input!$P$226*(1+rvanilla)^0.5)/A16stdlife))</f>
        <v>0</v>
      </c>
      <c r="AN282" s="155">
        <f>IF(A16stdlife="n/a","n/a",IF(AN$3&gt;(A16stdlife+$E282),(Input!$P$226*(1+rvanilla)^0.5)-SUM($P282:AM282),(Input!$P$226*(1+rvanilla)^0.5)/A16stdlife))</f>
        <v>0</v>
      </c>
      <c r="AO282" s="155">
        <f>IF(A16stdlife="n/a","n/a",IF(AO$3&gt;(A16stdlife+$E282),(Input!$P$226*(1+rvanilla)^0.5)-SUM($P282:AN282),(Input!$P$226*(1+rvanilla)^0.5)/A16stdlife))</f>
        <v>0</v>
      </c>
      <c r="AP282" s="155">
        <f>IF(A16stdlife="n/a","n/a",IF(AP$3&gt;(A16stdlife+$E282),(Input!$P$226*(1+rvanilla)^0.5)-SUM($P282:AO282),(Input!$P$226*(1+rvanilla)^0.5)/A16stdlife))</f>
        <v>0</v>
      </c>
      <c r="AQ282" s="155">
        <f>IF(A16stdlife="n/a","n/a",IF(AQ$3&gt;(A16stdlife+$E282),(Input!$P$226*(1+rvanilla)^0.5)-SUM($P282:AP282),(Input!$P$226*(1+rvanilla)^0.5)/A16stdlife))</f>
        <v>0</v>
      </c>
      <c r="AR282" s="155">
        <f>IF(A16stdlife="n/a","n/a",IF(AR$3&gt;(A16stdlife+$E282),(Input!$P$226*(1+rvanilla)^0.5)-SUM($P282:AQ282),(Input!$P$226*(1+rvanilla)^0.5)/A16stdlife))</f>
        <v>0</v>
      </c>
      <c r="AS282" s="155">
        <f>IF(A16stdlife="n/a","n/a",IF(AS$3&gt;(A16stdlife+$E282),(Input!$P$226*(1+rvanilla)^0.5)-SUM($P282:AR282),(Input!$P$226*(1+rvanilla)^0.5)/A16stdlife))</f>
        <v>0</v>
      </c>
      <c r="AT282" s="155">
        <f>IF(A16stdlife="n/a","n/a",IF(AT$3&gt;(A16stdlife+$E282),(Input!$P$226*(1+rvanilla)^0.5)-SUM($P282:AS282),(Input!$P$226*(1+rvanilla)^0.5)/A16stdlife))</f>
        <v>0</v>
      </c>
      <c r="AU282" s="155">
        <f>IF(A16stdlife="n/a","n/a",IF(AU$3&gt;(A16stdlife+$E282),(Input!$P$226*(1+rvanilla)^0.5)-SUM($P282:AT282),(Input!$P$226*(1+rvanilla)^0.5)/A16stdlife))</f>
        <v>0</v>
      </c>
      <c r="AV282" s="155">
        <f>IF(A16stdlife="n/a","n/a",IF(AV$3&gt;(A16stdlife+$E282),(Input!$P$226*(1+rvanilla)^0.5)-SUM($P282:AU282),(Input!$P$226*(1+rvanilla)^0.5)/A16stdlife))</f>
        <v>0</v>
      </c>
      <c r="AW282" s="155">
        <f>IF(A16stdlife="n/a","n/a",IF(AW$3&gt;(A16stdlife+$E282),(Input!$P$226*(1+rvanilla)^0.5)-SUM($P282:AV282),(Input!$P$226*(1+rvanilla)^0.5)/A16stdlife))</f>
        <v>0</v>
      </c>
      <c r="AX282" s="155">
        <f>IF(A16stdlife="n/a","n/a",IF(AX$3&gt;(A16stdlife+$E282),(Input!$P$226*(1+rvanilla)^0.5)-SUM($P282:AW282),(Input!$P$226*(1+rvanilla)^0.5)/A16stdlife))</f>
        <v>0</v>
      </c>
      <c r="AY282" s="155">
        <f>IF(A16stdlife="n/a","n/a",IF(AY$3&gt;(A16stdlife+$E282),(Input!$P$226*(1+rvanilla)^0.5)-SUM($P282:AX282),(Input!$P$226*(1+rvanilla)^0.5)/A16stdlife))</f>
        <v>0</v>
      </c>
      <c r="AZ282" s="155">
        <f>IF(A16stdlife="n/a","n/a",IF(AZ$3&gt;(A16stdlife+$E282),(Input!$P$226*(1+rvanilla)^0.5)-SUM($P282:AY282),(Input!$P$226*(1+rvanilla)^0.5)/A16stdlife))</f>
        <v>0</v>
      </c>
      <c r="BA282" s="155">
        <f>IF(A16stdlife="n/a","n/a",IF(BA$3&gt;(A16stdlife+$E282),(Input!$P$226*(1+rvanilla)^0.5)-SUM($P282:AZ282),(Input!$P$226*(1+rvanilla)^0.5)/A16stdlife))</f>
        <v>0</v>
      </c>
      <c r="BB282" s="155">
        <f>IF(A16stdlife="n/a","n/a",IF(BB$3&gt;(A16stdlife+$E282),(Input!$P$226*(1+rvanilla)^0.5)-SUM($P282:BA282),(Input!$P$226*(1+rvanilla)^0.5)/A16stdlife))</f>
        <v>0</v>
      </c>
      <c r="BC282" s="155">
        <f>IF(A16stdlife="n/a","n/a",IF(BC$3&gt;(A16stdlife+$E282),(Input!$P$226*(1+rvanilla)^0.5)-SUM($P282:BB282),(Input!$P$226*(1+rvanilla)^0.5)/A16stdlife))</f>
        <v>0</v>
      </c>
      <c r="BD282" s="155">
        <f>IF(A16stdlife="n/a","n/a",IF(BD$3&gt;(A16stdlife+$E282),(Input!$P$226*(1+rvanilla)^0.5)-SUM($P282:BC282),(Input!$P$226*(1+rvanilla)^0.5)/A16stdlife))</f>
        <v>0</v>
      </c>
      <c r="BE282" s="155">
        <f>IF(A16stdlife="n/a","n/a",IF(BE$3&gt;(A16stdlife+$E282),(Input!$P$226*(1+rvanilla)^0.5)-SUM($P282:BD282),(Input!$P$226*(1+rvanilla)^0.5)/A16stdlife))</f>
        <v>0</v>
      </c>
      <c r="BF282" s="155">
        <f>IF(A16stdlife="n/a","n/a",IF(BF$3&gt;(A16stdlife+$E282),(Input!$P$226*(1+rvanilla)^0.5)-SUM($P282:BE282),(Input!$P$226*(1+rvanilla)^0.5)/A16stdlife))</f>
        <v>0</v>
      </c>
      <c r="BG282" s="155">
        <f>IF(A16stdlife="n/a","n/a",IF(BG$3&gt;(A16stdlife+$E282),(Input!$P$226*(1+rvanilla)^0.5)-SUM($P282:BF282),(Input!$P$226*(1+rvanilla)^0.5)/A16stdlife))</f>
        <v>0</v>
      </c>
      <c r="BH282" s="155">
        <f>IF(A16stdlife="n/a","n/a",IF(BH$3&gt;(A16stdlife+$E282),(Input!$P$226*(1+rvanilla)^0.5)-SUM($P282:BG282),(Input!$P$226*(1+rvanilla)^0.5)/A16stdlife))</f>
        <v>0</v>
      </c>
      <c r="BI282" s="155">
        <f>IF(A16stdlife="n/a","n/a",IF(BI$3&gt;(A16stdlife+$E282),(Input!$P$226*(1+rvanilla)^0.5)-SUM($P282:BH282),(Input!$P$226*(1+rvanilla)^0.5)/A16stdlife))</f>
        <v>0</v>
      </c>
      <c r="BJ282" s="14"/>
      <c r="BK282" s="14"/>
      <c r="BL282" s="14"/>
      <c r="BM282" s="14"/>
      <c r="BN282" s="14"/>
      <c r="BO282" s="14"/>
      <c r="BP282" s="14"/>
      <c r="BQ282" s="14"/>
      <c r="BR282" s="14"/>
      <c r="BS282" s="14"/>
      <c r="BT282" s="14"/>
      <c r="BU282" s="14"/>
      <c r="BV282" s="14"/>
      <c r="BW282" s="14"/>
      <c r="BX282" s="14"/>
      <c r="BY282" s="14"/>
      <c r="BZ282" s="14"/>
      <c r="CA282" s="410"/>
      <c r="CB282" s="410"/>
      <c r="CC282" s="410"/>
      <c r="CD282" s="410"/>
      <c r="CE282" s="410"/>
      <c r="CF282" s="410"/>
      <c r="CG282" s="410"/>
      <c r="CH282" s="410"/>
      <c r="CI282" s="410"/>
      <c r="CJ282" s="410"/>
      <c r="CK282" s="410"/>
      <c r="CL282" s="410"/>
      <c r="CM282" s="410"/>
      <c r="CN282" s="410"/>
      <c r="CO282" s="410"/>
      <c r="CP282" s="410"/>
      <c r="CQ282" s="410"/>
      <c r="CR282" s="410"/>
      <c r="CS282" s="410"/>
      <c r="CT282" s="410"/>
      <c r="CU282" s="410"/>
      <c r="CV282" s="410"/>
      <c r="CW282" s="410"/>
      <c r="CX282" s="410"/>
      <c r="CY282" s="410"/>
      <c r="CZ282" s="410"/>
      <c r="DA282" s="410"/>
      <c r="DB282" s="410"/>
      <c r="DC282" s="410"/>
      <c r="DD282" s="410"/>
      <c r="DE282" s="410"/>
      <c r="DF282" s="410"/>
      <c r="DG282" s="410"/>
      <c r="DH282" s="410"/>
      <c r="DI282" s="410"/>
      <c r="DJ282" s="410"/>
      <c r="DK282" s="410"/>
      <c r="DL282" s="410"/>
      <c r="DM282" s="410"/>
      <c r="DN282" s="410"/>
      <c r="DO282" s="410"/>
      <c r="DP282" s="410"/>
      <c r="DQ282" s="410"/>
      <c r="DR282" s="410"/>
      <c r="DS282" s="410"/>
      <c r="DT282" s="410"/>
      <c r="DU282" s="410"/>
      <c r="DV282" s="410"/>
      <c r="DW282" s="410"/>
      <c r="DX282" s="410"/>
      <c r="DY282" s="410"/>
      <c r="DZ282" s="410"/>
      <c r="EA282" s="410"/>
      <c r="EB282" s="410"/>
      <c r="EC282" s="410"/>
      <c r="ED282" s="410"/>
      <c r="EE282" s="410"/>
      <c r="EF282" s="410"/>
      <c r="EG282" s="410"/>
      <c r="EH282" s="410"/>
      <c r="EI282" s="410"/>
      <c r="EJ282" s="410"/>
      <c r="EK282" s="410"/>
      <c r="EL282" s="410"/>
      <c r="EM282" s="410"/>
      <c r="EN282" s="410"/>
      <c r="EO282" s="410"/>
      <c r="EP282" s="410"/>
      <c r="EQ282" s="410"/>
      <c r="ER282" s="410"/>
      <c r="ES282" s="410"/>
      <c r="ET282" s="410"/>
      <c r="EU282" s="410"/>
      <c r="EV282" s="410"/>
      <c r="EW282" s="410"/>
      <c r="EX282" s="410"/>
      <c r="EY282" s="410"/>
      <c r="EZ282" s="410"/>
      <c r="FA282" s="410"/>
      <c r="FB282" s="410"/>
      <c r="FC282" s="410"/>
      <c r="FD282" s="410"/>
      <c r="FE282" s="410"/>
      <c r="FF282" s="410"/>
      <c r="FG282" s="410"/>
      <c r="FH282" s="410"/>
      <c r="FI282" s="410"/>
      <c r="FJ282" s="410"/>
      <c r="FK282" s="410"/>
      <c r="FL282" s="410"/>
      <c r="FM282" s="410"/>
      <c r="FN282" s="410"/>
      <c r="FO282" s="410"/>
      <c r="FP282" s="410"/>
      <c r="FQ282" s="410"/>
      <c r="FR282" s="410"/>
      <c r="FS282" s="410"/>
      <c r="FT282" s="410"/>
      <c r="FU282" s="410"/>
      <c r="FV282" s="410"/>
      <c r="FW282" s="410"/>
      <c r="FX282" s="410"/>
      <c r="FY282" s="410"/>
      <c r="FZ282" s="410"/>
      <c r="GA282" s="410"/>
      <c r="GB282" s="410"/>
      <c r="GC282" s="410"/>
      <c r="GD282" s="410"/>
      <c r="GE282" s="410"/>
      <c r="GF282" s="410"/>
      <c r="GG282" s="410"/>
      <c r="GH282" s="410"/>
      <c r="GI282" s="410"/>
      <c r="GJ282" s="410"/>
      <c r="GK282" s="410"/>
      <c r="GL282" s="410"/>
      <c r="GM282" s="410"/>
      <c r="GN282" s="410"/>
      <c r="GO282" s="410"/>
      <c r="GP282" s="410"/>
      <c r="GQ282" s="410"/>
      <c r="GR282" s="410"/>
      <c r="GS282" s="410"/>
      <c r="GT282" s="410"/>
      <c r="GU282" s="410"/>
      <c r="GV282" s="410"/>
      <c r="GW282" s="410"/>
      <c r="GX282" s="410"/>
      <c r="GY282" s="410"/>
      <c r="GZ282" s="410"/>
      <c r="HA282" s="410"/>
      <c r="HB282" s="410"/>
      <c r="HC282" s="410"/>
      <c r="HD282" s="410"/>
      <c r="HE282" s="410"/>
      <c r="HF282" s="410"/>
      <c r="HG282" s="410"/>
      <c r="HH282" s="410"/>
      <c r="HI282" s="410"/>
      <c r="HJ282" s="410"/>
      <c r="HK282" s="410"/>
      <c r="HL282" s="410"/>
      <c r="HM282" s="410"/>
      <c r="HN282" s="410"/>
      <c r="HO282" s="410"/>
      <c r="HP282" s="410"/>
      <c r="HQ282" s="410"/>
      <c r="HR282" s="410"/>
      <c r="HS282" s="410"/>
      <c r="HT282" s="410"/>
      <c r="HU282" s="410"/>
      <c r="HV282" s="410"/>
      <c r="HW282" s="410"/>
      <c r="HX282" s="410"/>
      <c r="HY282" s="410"/>
      <c r="HZ282" s="410"/>
      <c r="IA282" s="410"/>
      <c r="IB282" s="410"/>
      <c r="IC282" s="410"/>
      <c r="ID282" s="410"/>
      <c r="IE282" s="410"/>
      <c r="IF282" s="410"/>
      <c r="IG282" s="410"/>
      <c r="IH282" s="410"/>
      <c r="II282" s="410"/>
      <c r="IJ282" s="410"/>
      <c r="IK282" s="410"/>
      <c r="IL282" s="410"/>
      <c r="IM282" s="410"/>
      <c r="IN282" s="410"/>
      <c r="IO282" s="410"/>
      <c r="IP282" s="410"/>
      <c r="IQ282" s="410"/>
      <c r="IR282" s="410"/>
      <c r="IS282" s="410"/>
      <c r="IT282" s="410"/>
      <c r="IU282" s="410"/>
      <c r="IV282" s="410"/>
    </row>
    <row r="283" spans="1:256" s="2" customFormat="1" ht="12.75" hidden="1" customHeight="1" outlineLevel="1" collapsed="1">
      <c r="A283" s="14"/>
      <c r="B283" s="14"/>
      <c r="C283" s="324" t="str">
        <f>Asset16</f>
        <v>Vehicles</v>
      </c>
      <c r="D283" s="14"/>
      <c r="E283" s="14"/>
      <c r="F283" s="366"/>
      <c r="G283" s="365">
        <f t="shared" ref="G283:AL283" si="49">SUM(G271:G282)</f>
        <v>2.2310536912751675</v>
      </c>
      <c r="H283" s="365">
        <f t="shared" si="49"/>
        <v>2.5750377332698844</v>
      </c>
      <c r="I283" s="365">
        <f t="shared" si="49"/>
        <v>2.950636881515611</v>
      </c>
      <c r="J283" s="365">
        <f t="shared" si="49"/>
        <v>3.4317117850193504</v>
      </c>
      <c r="K283" s="365">
        <f t="shared" si="49"/>
        <v>3.8029811118004107</v>
      </c>
      <c r="L283" s="365">
        <f t="shared" si="49"/>
        <v>4.2281301245248972</v>
      </c>
      <c r="M283" s="365">
        <f t="shared" si="49"/>
        <v>2.0863185809007354</v>
      </c>
      <c r="N283" s="365">
        <f t="shared" si="49"/>
        <v>2.0863185809007354</v>
      </c>
      <c r="O283" s="365">
        <f t="shared" si="49"/>
        <v>1.742334538906019</v>
      </c>
      <c r="P283" s="365">
        <f t="shared" si="49"/>
        <v>1.3667353906602919</v>
      </c>
      <c r="Q283" s="365">
        <f t="shared" si="49"/>
        <v>0.88566048715655254</v>
      </c>
      <c r="R283" s="365">
        <f t="shared" si="49"/>
        <v>0.51439116037549193</v>
      </c>
      <c r="S283" s="365">
        <f t="shared" si="49"/>
        <v>0</v>
      </c>
      <c r="T283" s="365">
        <f t="shared" si="49"/>
        <v>0</v>
      </c>
      <c r="U283" s="365">
        <f t="shared" si="49"/>
        <v>0</v>
      </c>
      <c r="V283" s="365">
        <f t="shared" si="49"/>
        <v>0</v>
      </c>
      <c r="W283" s="365">
        <f t="shared" si="49"/>
        <v>0</v>
      </c>
      <c r="X283" s="365">
        <f t="shared" si="49"/>
        <v>0</v>
      </c>
      <c r="Y283" s="365">
        <f t="shared" si="49"/>
        <v>0</v>
      </c>
      <c r="Z283" s="365">
        <f t="shared" si="49"/>
        <v>0</v>
      </c>
      <c r="AA283" s="365">
        <f t="shared" si="49"/>
        <v>0</v>
      </c>
      <c r="AB283" s="365">
        <f t="shared" si="49"/>
        <v>0</v>
      </c>
      <c r="AC283" s="365">
        <f t="shared" si="49"/>
        <v>0</v>
      </c>
      <c r="AD283" s="365">
        <f t="shared" si="49"/>
        <v>0</v>
      </c>
      <c r="AE283" s="365">
        <f t="shared" si="49"/>
        <v>0</v>
      </c>
      <c r="AF283" s="365">
        <f t="shared" si="49"/>
        <v>0</v>
      </c>
      <c r="AG283" s="365">
        <f t="shared" si="49"/>
        <v>0</v>
      </c>
      <c r="AH283" s="365">
        <f t="shared" si="49"/>
        <v>0</v>
      </c>
      <c r="AI283" s="365">
        <f t="shared" si="49"/>
        <v>0</v>
      </c>
      <c r="AJ283" s="365">
        <f t="shared" si="49"/>
        <v>0</v>
      </c>
      <c r="AK283" s="365">
        <f t="shared" si="49"/>
        <v>0</v>
      </c>
      <c r="AL283" s="365">
        <f t="shared" si="49"/>
        <v>0</v>
      </c>
      <c r="AM283" s="365">
        <f t="shared" ref="AM283:BI283" si="50">SUM(AM271:AM282)</f>
        <v>0</v>
      </c>
      <c r="AN283" s="365">
        <f t="shared" si="50"/>
        <v>0</v>
      </c>
      <c r="AO283" s="365">
        <f t="shared" si="50"/>
        <v>0</v>
      </c>
      <c r="AP283" s="365">
        <f t="shared" si="50"/>
        <v>0</v>
      </c>
      <c r="AQ283" s="365">
        <f t="shared" si="50"/>
        <v>0</v>
      </c>
      <c r="AR283" s="365">
        <f t="shared" si="50"/>
        <v>0</v>
      </c>
      <c r="AS283" s="365">
        <f t="shared" si="50"/>
        <v>0</v>
      </c>
      <c r="AT283" s="365">
        <f t="shared" si="50"/>
        <v>0</v>
      </c>
      <c r="AU283" s="365">
        <f t="shared" si="50"/>
        <v>0</v>
      </c>
      <c r="AV283" s="365">
        <f t="shared" si="50"/>
        <v>0</v>
      </c>
      <c r="AW283" s="365">
        <f t="shared" si="50"/>
        <v>0</v>
      </c>
      <c r="AX283" s="365">
        <f t="shared" si="50"/>
        <v>0</v>
      </c>
      <c r="AY283" s="365">
        <f t="shared" si="50"/>
        <v>0</v>
      </c>
      <c r="AZ283" s="365">
        <f t="shared" si="50"/>
        <v>0</v>
      </c>
      <c r="BA283" s="365">
        <f t="shared" si="50"/>
        <v>0</v>
      </c>
      <c r="BB283" s="365">
        <f t="shared" si="50"/>
        <v>0</v>
      </c>
      <c r="BC283" s="365">
        <f t="shared" si="50"/>
        <v>0</v>
      </c>
      <c r="BD283" s="365">
        <f t="shared" si="50"/>
        <v>0</v>
      </c>
      <c r="BE283" s="365">
        <f t="shared" si="50"/>
        <v>0</v>
      </c>
      <c r="BF283" s="365">
        <f t="shared" si="50"/>
        <v>0</v>
      </c>
      <c r="BG283" s="365">
        <f t="shared" si="50"/>
        <v>0</v>
      </c>
      <c r="BH283" s="365">
        <f t="shared" si="50"/>
        <v>0</v>
      </c>
      <c r="BI283" s="365">
        <f t="shared" si="50"/>
        <v>0</v>
      </c>
      <c r="BJ283" s="14"/>
      <c r="BK283" s="14"/>
      <c r="BL283" s="14"/>
      <c r="BM283" s="14"/>
      <c r="BN283" s="14"/>
      <c r="BO283" s="14"/>
      <c r="BP283" s="14"/>
      <c r="BQ283" s="14"/>
      <c r="BR283" s="14"/>
      <c r="BS283" s="14"/>
      <c r="BT283" s="14"/>
      <c r="BU283" s="14"/>
      <c r="BV283" s="14"/>
      <c r="BW283" s="14"/>
      <c r="BX283" s="14"/>
      <c r="BY283" s="14"/>
      <c r="BZ283" s="14"/>
      <c r="CA283" s="410"/>
      <c r="CB283" s="410"/>
      <c r="CC283" s="410"/>
      <c r="CD283" s="410"/>
      <c r="CE283" s="410"/>
      <c r="CF283" s="410"/>
      <c r="CG283" s="410"/>
      <c r="CH283" s="410"/>
      <c r="CI283" s="410"/>
      <c r="CJ283" s="410"/>
      <c r="CK283" s="410"/>
      <c r="CL283" s="410"/>
      <c r="CM283" s="410"/>
      <c r="CN283" s="410"/>
      <c r="CO283" s="410"/>
      <c r="CP283" s="410"/>
      <c r="CQ283" s="410"/>
      <c r="CR283" s="410"/>
      <c r="CS283" s="410"/>
      <c r="CT283" s="410"/>
      <c r="CU283" s="410"/>
      <c r="CV283" s="410"/>
      <c r="CW283" s="410"/>
      <c r="CX283" s="410"/>
      <c r="CY283" s="410"/>
      <c r="CZ283" s="410"/>
      <c r="DA283" s="410"/>
      <c r="DB283" s="410"/>
      <c r="DC283" s="410"/>
      <c r="DD283" s="410"/>
      <c r="DE283" s="410"/>
      <c r="DF283" s="410"/>
      <c r="DG283" s="410"/>
      <c r="DH283" s="410"/>
      <c r="DI283" s="410"/>
      <c r="DJ283" s="410"/>
      <c r="DK283" s="410"/>
      <c r="DL283" s="410"/>
      <c r="DM283" s="410"/>
      <c r="DN283" s="410"/>
      <c r="DO283" s="410"/>
      <c r="DP283" s="410"/>
      <c r="DQ283" s="410"/>
      <c r="DR283" s="410"/>
      <c r="DS283" s="410"/>
      <c r="DT283" s="410"/>
      <c r="DU283" s="410"/>
      <c r="DV283" s="410"/>
      <c r="DW283" s="410"/>
      <c r="DX283" s="410"/>
      <c r="DY283" s="410"/>
      <c r="DZ283" s="410"/>
      <c r="EA283" s="410"/>
      <c r="EB283" s="410"/>
      <c r="EC283" s="410"/>
      <c r="ED283" s="410"/>
      <c r="EE283" s="410"/>
      <c r="EF283" s="410"/>
      <c r="EG283" s="410"/>
      <c r="EH283" s="410"/>
      <c r="EI283" s="410"/>
      <c r="EJ283" s="410"/>
      <c r="EK283" s="410"/>
      <c r="EL283" s="410"/>
      <c r="EM283" s="410"/>
      <c r="EN283" s="410"/>
      <c r="EO283" s="410"/>
      <c r="EP283" s="410"/>
      <c r="EQ283" s="410"/>
      <c r="ER283" s="410"/>
      <c r="ES283" s="410"/>
      <c r="ET283" s="410"/>
      <c r="EU283" s="410"/>
      <c r="EV283" s="410"/>
      <c r="EW283" s="410"/>
      <c r="EX283" s="410"/>
      <c r="EY283" s="410"/>
      <c r="EZ283" s="410"/>
      <c r="FA283" s="410"/>
      <c r="FB283" s="410"/>
      <c r="FC283" s="410"/>
      <c r="FD283" s="410"/>
      <c r="FE283" s="410"/>
      <c r="FF283" s="410"/>
      <c r="FG283" s="410"/>
      <c r="FH283" s="410"/>
      <c r="FI283" s="410"/>
      <c r="FJ283" s="410"/>
      <c r="FK283" s="410"/>
      <c r="FL283" s="410"/>
      <c r="FM283" s="410"/>
      <c r="FN283" s="410"/>
      <c r="FO283" s="410"/>
      <c r="FP283" s="410"/>
      <c r="FQ283" s="410"/>
      <c r="FR283" s="410"/>
      <c r="FS283" s="410"/>
      <c r="FT283" s="410"/>
      <c r="FU283" s="410"/>
      <c r="FV283" s="410"/>
      <c r="FW283" s="410"/>
      <c r="FX283" s="410"/>
      <c r="FY283" s="410"/>
      <c r="FZ283" s="410"/>
      <c r="GA283" s="410"/>
      <c r="GB283" s="410"/>
      <c r="GC283" s="410"/>
      <c r="GD283" s="410"/>
      <c r="GE283" s="410"/>
      <c r="GF283" s="410"/>
      <c r="GG283" s="410"/>
      <c r="GH283" s="410"/>
      <c r="GI283" s="410"/>
      <c r="GJ283" s="410"/>
      <c r="GK283" s="410"/>
      <c r="GL283" s="410"/>
      <c r="GM283" s="410"/>
      <c r="GN283" s="410"/>
      <c r="GO283" s="410"/>
      <c r="GP283" s="410"/>
      <c r="GQ283" s="410"/>
      <c r="GR283" s="410"/>
      <c r="GS283" s="410"/>
      <c r="GT283" s="410"/>
      <c r="GU283" s="410"/>
      <c r="GV283" s="410"/>
      <c r="GW283" s="410"/>
      <c r="GX283" s="410"/>
      <c r="GY283" s="410"/>
      <c r="GZ283" s="410"/>
      <c r="HA283" s="410"/>
      <c r="HB283" s="410"/>
      <c r="HC283" s="410"/>
      <c r="HD283" s="410"/>
      <c r="HE283" s="410"/>
      <c r="HF283" s="410"/>
      <c r="HG283" s="410"/>
      <c r="HH283" s="410"/>
      <c r="HI283" s="410"/>
      <c r="HJ283" s="410"/>
      <c r="HK283" s="410"/>
      <c r="HL283" s="410"/>
      <c r="HM283" s="410"/>
      <c r="HN283" s="410"/>
      <c r="HO283" s="410"/>
      <c r="HP283" s="410"/>
      <c r="HQ283" s="410"/>
      <c r="HR283" s="410"/>
      <c r="HS283" s="410"/>
      <c r="HT283" s="410"/>
      <c r="HU283" s="410"/>
      <c r="HV283" s="410"/>
      <c r="HW283" s="410"/>
      <c r="HX283" s="410"/>
      <c r="HY283" s="410"/>
      <c r="HZ283" s="410"/>
      <c r="IA283" s="410"/>
      <c r="IB283" s="410"/>
      <c r="IC283" s="410"/>
      <c r="ID283" s="410"/>
      <c r="IE283" s="410"/>
      <c r="IF283" s="410"/>
      <c r="IG283" s="410"/>
      <c r="IH283" s="410"/>
      <c r="II283" s="410"/>
      <c r="IJ283" s="410"/>
      <c r="IK283" s="410"/>
      <c r="IL283" s="410"/>
      <c r="IM283" s="410"/>
      <c r="IN283" s="410"/>
      <c r="IO283" s="410"/>
      <c r="IP283" s="410"/>
      <c r="IQ283" s="410"/>
      <c r="IR283" s="410"/>
      <c r="IS283" s="410"/>
      <c r="IT283" s="410"/>
      <c r="IU283" s="410"/>
      <c r="IV283" s="410"/>
    </row>
    <row r="284" spans="1:256" s="2" customFormat="1" ht="12.75" hidden="1" customHeight="1" outlineLevel="2">
      <c r="A284" s="14"/>
      <c r="B284" s="325" t="str">
        <f>C296</f>
        <v>Moveable Plant</v>
      </c>
      <c r="C284" s="32"/>
      <c r="D284" s="33" t="s">
        <v>65</v>
      </c>
      <c r="E284" s="32"/>
      <c r="F284" s="371"/>
      <c r="G284" s="154">
        <f>IF(G$3&gt;A17remlife,A17acvalue-SUM($F284:F284),IF(A17remlife="N/A","n/a",A17acvalue/A17remlife))</f>
        <v>1.5290234375</v>
      </c>
      <c r="H284" s="154">
        <f>IF(H$3&gt;A17remlife,A17acvalue-SUM($F284:G284),IF(A17remlife="N/A","n/a",A17acvalue/A17remlife))</f>
        <v>1.5290234375</v>
      </c>
      <c r="I284" s="154">
        <f>IF(I$3&gt;A17remlife,A17acvalue-SUM($F284:H284),IF(A17remlife="N/A","n/a",A17acvalue/A17remlife))</f>
        <v>1.5290234375</v>
      </c>
      <c r="J284" s="154">
        <f>IF(J$3&gt;A17remlife,A17acvalue-SUM($F284:I284),IF(A17remlife="N/A","n/a",A17acvalue/A17remlife))</f>
        <v>1.5290234375</v>
      </c>
      <c r="K284" s="154">
        <f>IF(K$3&gt;A17remlife,A17acvalue-SUM($F284:J284),IF(A17remlife="N/A","n/a",A17acvalue/A17remlife))</f>
        <v>1.5290234375</v>
      </c>
      <c r="L284" s="154">
        <f>IF(L$3&gt;A17remlife,A17acvalue-SUM($F284:K284),IF(A17remlife="N/A","n/a",A17acvalue/A17remlife))</f>
        <v>0.18348281249999943</v>
      </c>
      <c r="M284" s="154">
        <f>IF(M$3&gt;A17remlife,A17acvalue-SUM($F284:L284),IF(A17remlife="N/A","n/a",A17acvalue/A17remlife))</f>
        <v>0</v>
      </c>
      <c r="N284" s="154">
        <f>IF(N$3&gt;A17remlife,A17acvalue-SUM($F284:M284),IF(A17remlife="N/A","n/a",A17acvalue/A17remlife))</f>
        <v>0</v>
      </c>
      <c r="O284" s="154">
        <f>IF(O$3&gt;A17remlife,A17acvalue-SUM($F284:N284),IF(A17remlife="N/A","n/a",A17acvalue/A17remlife))</f>
        <v>0</v>
      </c>
      <c r="P284" s="154">
        <f>IF(P$3&gt;A17remlife,A17acvalue-SUM($F284:O284),IF(A17remlife="N/A","n/a",A17acvalue/A17remlife))</f>
        <v>0</v>
      </c>
      <c r="Q284" s="154">
        <f>IF(Q$3&gt;A17remlife,A17acvalue-SUM($F284:P284),IF(A17remlife="N/A","n/a",A17acvalue/A17remlife))</f>
        <v>0</v>
      </c>
      <c r="R284" s="154">
        <f>IF(R$3&gt;A17remlife,A17acvalue-SUM($F284:Q284),IF(A17remlife="N/A","n/a",A17acvalue/A17remlife))</f>
        <v>0</v>
      </c>
      <c r="S284" s="154">
        <f>IF(S$3&gt;A17remlife,A17acvalue-SUM($F284:R284),IF(A17remlife="N/A","n/a",A17acvalue/A17remlife))</f>
        <v>0</v>
      </c>
      <c r="T284" s="154">
        <f>IF(T$3&gt;A17remlife,A17acvalue-SUM($F284:S284),IF(A17remlife="N/A","n/a",A17acvalue/A17remlife))</f>
        <v>0</v>
      </c>
      <c r="U284" s="154">
        <f>IF(U$3&gt;A17remlife,A17acvalue-SUM($F284:T284),IF(A17remlife="N/A","n/a",A17acvalue/A17remlife))</f>
        <v>0</v>
      </c>
      <c r="V284" s="154">
        <f>IF(V$3&gt;A17remlife,A17acvalue-SUM($F284:U284),IF(A17remlife="N/A","n/a",A17acvalue/A17remlife))</f>
        <v>0</v>
      </c>
      <c r="W284" s="154">
        <f>IF(W$3&gt;A17remlife,A17acvalue-SUM($F284:V284),IF(A17remlife="N/A","n/a",A17acvalue/A17remlife))</f>
        <v>0</v>
      </c>
      <c r="X284" s="154">
        <f>IF(X$3&gt;A17remlife,A17acvalue-SUM($F284:W284),IF(A17remlife="N/A","n/a",A17acvalue/A17remlife))</f>
        <v>0</v>
      </c>
      <c r="Y284" s="154">
        <f>IF(Y$3&gt;A17remlife,A17acvalue-SUM($F284:X284),IF(A17remlife="N/A","n/a",A17acvalue/A17remlife))</f>
        <v>0</v>
      </c>
      <c r="Z284" s="154">
        <f>IF(Z$3&gt;A17remlife,A17acvalue-SUM($F284:Y284),IF(A17remlife="N/A","n/a",A17acvalue/A17remlife))</f>
        <v>0</v>
      </c>
      <c r="AA284" s="154">
        <f>IF(AA$3&gt;A17remlife,A17acvalue-SUM($F284:Z284),IF(A17remlife="N/A","n/a",A17acvalue/A17remlife))</f>
        <v>0</v>
      </c>
      <c r="AB284" s="154">
        <f>IF(AB$3&gt;A17remlife,A17acvalue-SUM($F284:AA284),IF(A17remlife="N/A","n/a",A17acvalue/A17remlife))</f>
        <v>0</v>
      </c>
      <c r="AC284" s="154">
        <f>IF(AC$3&gt;A17remlife,A17acvalue-SUM($F284:AB284),IF(A17remlife="N/A","n/a",A17acvalue/A17remlife))</f>
        <v>0</v>
      </c>
      <c r="AD284" s="154">
        <f>IF(AD$3&gt;A17remlife,A17acvalue-SUM($F284:AC284),IF(A17remlife="N/A","n/a",A17acvalue/A17remlife))</f>
        <v>0</v>
      </c>
      <c r="AE284" s="154">
        <f>IF(AE$3&gt;A17remlife,A17acvalue-SUM($F284:AD284),IF(A17remlife="N/A","n/a",A17acvalue/A17remlife))</f>
        <v>0</v>
      </c>
      <c r="AF284" s="154">
        <f>IF(AF$3&gt;A17remlife,A17acvalue-SUM($F284:AE284),IF(A17remlife="N/A","n/a",A17acvalue/A17remlife))</f>
        <v>0</v>
      </c>
      <c r="AG284" s="154">
        <f>IF(AG$3&gt;A17remlife,A17acvalue-SUM($F284:AF284),IF(A17remlife="N/A","n/a",A17acvalue/A17remlife))</f>
        <v>0</v>
      </c>
      <c r="AH284" s="154">
        <f>IF(AH$3&gt;A17remlife,A17acvalue-SUM($F284:AG284),IF(A17remlife="N/A","n/a",A17acvalue/A17remlife))</f>
        <v>0</v>
      </c>
      <c r="AI284" s="154">
        <f>IF(AI$3&gt;A17remlife,A17acvalue-SUM($F284:AH284),IF(A17remlife="N/A","n/a",A17acvalue/A17remlife))</f>
        <v>0</v>
      </c>
      <c r="AJ284" s="154">
        <f>IF(AJ$3&gt;A17remlife,A17acvalue-SUM($F284:AI284),IF(A17remlife="N/A","n/a",A17acvalue/A17remlife))</f>
        <v>0</v>
      </c>
      <c r="AK284" s="154">
        <f>IF(AK$3&gt;A17remlife,A17acvalue-SUM($F284:AJ284),IF(A17remlife="N/A","n/a",A17acvalue/A17remlife))</f>
        <v>0</v>
      </c>
      <c r="AL284" s="154">
        <f>IF(AL$3&gt;A17remlife,A17acvalue-SUM($F284:AK284),IF(A17remlife="N/A","n/a",A17acvalue/A17remlife))</f>
        <v>0</v>
      </c>
      <c r="AM284" s="154">
        <f>IF(AM$3&gt;A17remlife,A17acvalue-SUM($F284:AL284),IF(A17remlife="N/A","n/a",A17acvalue/A17remlife))</f>
        <v>0</v>
      </c>
      <c r="AN284" s="154">
        <f>IF(AN$3&gt;A17remlife,A17acvalue-SUM($F284:AM284),IF(A17remlife="N/A","n/a",A17acvalue/A17remlife))</f>
        <v>0</v>
      </c>
      <c r="AO284" s="154">
        <f>IF(AO$3&gt;A17remlife,A17acvalue-SUM($F284:AN284),IF(A17remlife="N/A","n/a",A17acvalue/A17remlife))</f>
        <v>0</v>
      </c>
      <c r="AP284" s="154">
        <f>IF(AP$3&gt;A17remlife,A17acvalue-SUM($F284:AO284),IF(A17remlife="N/A","n/a",A17acvalue/A17remlife))</f>
        <v>0</v>
      </c>
      <c r="AQ284" s="154">
        <f>IF(AQ$3&gt;A17remlife,A17acvalue-SUM($F284:AP284),IF(A17remlife="N/A","n/a",A17acvalue/A17remlife))</f>
        <v>0</v>
      </c>
      <c r="AR284" s="154">
        <f>IF(AR$3&gt;A17remlife,A17acvalue-SUM($F284:AQ284),IF(A17remlife="N/A","n/a",A17acvalue/A17remlife))</f>
        <v>0</v>
      </c>
      <c r="AS284" s="154">
        <f>IF(AS$3&gt;A17remlife,A17acvalue-SUM($F284:AR284),IF(A17remlife="N/A","n/a",A17acvalue/A17remlife))</f>
        <v>0</v>
      </c>
      <c r="AT284" s="154">
        <f>IF(AT$3&gt;A17remlife,A17acvalue-SUM($F284:AS284),IF(A17remlife="N/A","n/a",A17acvalue/A17remlife))</f>
        <v>0</v>
      </c>
      <c r="AU284" s="154">
        <f>IF(AU$3&gt;A17remlife,A17acvalue-SUM($F284:AT284),IF(A17remlife="N/A","n/a",A17acvalue/A17remlife))</f>
        <v>0</v>
      </c>
      <c r="AV284" s="154">
        <f>IF(AV$3&gt;A17remlife,A17acvalue-SUM($F284:AU284),IF(A17remlife="N/A","n/a",A17acvalue/A17remlife))</f>
        <v>0</v>
      </c>
      <c r="AW284" s="154">
        <f>IF(AW$3&gt;A17remlife,A17acvalue-SUM($F284:AV284),IF(A17remlife="N/A","n/a",A17acvalue/A17remlife))</f>
        <v>0</v>
      </c>
      <c r="AX284" s="154">
        <f>IF(AX$3&gt;A17remlife,A17acvalue-SUM($F284:AW284),IF(A17remlife="N/A","n/a",A17acvalue/A17remlife))</f>
        <v>0</v>
      </c>
      <c r="AY284" s="154">
        <f>IF(AY$3&gt;A17remlife,A17acvalue-SUM($F284:AX284),IF(A17remlife="N/A","n/a",A17acvalue/A17remlife))</f>
        <v>0</v>
      </c>
      <c r="AZ284" s="154">
        <f>IF(AZ$3&gt;A17remlife,A17acvalue-SUM($F284:AY284),IF(A17remlife="N/A","n/a",A17acvalue/A17remlife))</f>
        <v>0</v>
      </c>
      <c r="BA284" s="154">
        <f>IF(BA$3&gt;A17remlife,A17acvalue-SUM($F284:AZ284),IF(A17remlife="N/A","n/a",A17acvalue/A17remlife))</f>
        <v>0</v>
      </c>
      <c r="BB284" s="154">
        <f>IF(BB$3&gt;A17remlife,A17acvalue-SUM($F284:BA284),IF(A17remlife="N/A","n/a",A17acvalue/A17remlife))</f>
        <v>0</v>
      </c>
      <c r="BC284" s="154">
        <f>IF(BC$3&gt;A17remlife,A17acvalue-SUM($F284:BB284),IF(A17remlife="N/A","n/a",A17acvalue/A17remlife))</f>
        <v>0</v>
      </c>
      <c r="BD284" s="154">
        <f>IF(BD$3&gt;A17remlife,A17acvalue-SUM($F284:BC284),IF(A17remlife="N/A","n/a",A17acvalue/A17remlife))</f>
        <v>0</v>
      </c>
      <c r="BE284" s="154">
        <f>IF(BE$3&gt;A17remlife,A17acvalue-SUM($F284:BD284),IF(A17remlife="N/A","n/a",A17acvalue/A17remlife))</f>
        <v>0</v>
      </c>
      <c r="BF284" s="154">
        <f>IF(BF$3&gt;A17remlife,A17acvalue-SUM($F284:BE284),IF(A17remlife="N/A","n/a",A17acvalue/A17remlife))</f>
        <v>0</v>
      </c>
      <c r="BG284" s="154">
        <f>IF(BG$3&gt;A17remlife,A17acvalue-SUM($F284:BF284),IF(A17remlife="N/A","n/a",A17acvalue/A17remlife))</f>
        <v>0</v>
      </c>
      <c r="BH284" s="154">
        <f>IF(BH$3&gt;A17remlife,A17acvalue-SUM($F284:BG284),IF(A17remlife="N/A","n/a",A17acvalue/A17remlife))</f>
        <v>0</v>
      </c>
      <c r="BI284" s="154">
        <f>IF(BI$3&gt;A17remlife,A17acvalue-SUM($F284:BH284),IF(A17remlife="N/A","n/a",A17acvalue/A17remlife))</f>
        <v>0</v>
      </c>
      <c r="BJ284" s="14"/>
      <c r="BK284" s="14"/>
      <c r="BL284" s="14"/>
      <c r="BM284" s="14"/>
      <c r="BN284" s="14"/>
      <c r="BO284" s="14"/>
      <c r="BP284" s="14"/>
      <c r="BQ284" s="14"/>
      <c r="BR284" s="14"/>
      <c r="BS284" s="14"/>
      <c r="BT284" s="14"/>
      <c r="BU284" s="14"/>
      <c r="BV284" s="14"/>
      <c r="BW284" s="14"/>
      <c r="BX284" s="14"/>
      <c r="BY284" s="14"/>
      <c r="BZ284" s="14"/>
      <c r="CA284" s="410"/>
      <c r="CB284" s="410"/>
      <c r="CC284" s="410"/>
      <c r="CD284" s="410"/>
      <c r="CE284" s="410"/>
      <c r="CF284" s="410"/>
      <c r="CG284" s="410"/>
      <c r="CH284" s="410"/>
      <c r="CI284" s="410"/>
      <c r="CJ284" s="410"/>
      <c r="CK284" s="410"/>
      <c r="CL284" s="410"/>
      <c r="CM284" s="410"/>
      <c r="CN284" s="410"/>
      <c r="CO284" s="410"/>
      <c r="CP284" s="410"/>
      <c r="CQ284" s="410"/>
      <c r="CR284" s="410"/>
      <c r="CS284" s="410"/>
      <c r="CT284" s="410"/>
      <c r="CU284" s="410"/>
      <c r="CV284" s="410"/>
      <c r="CW284" s="410"/>
      <c r="CX284" s="410"/>
      <c r="CY284" s="410"/>
      <c r="CZ284" s="410"/>
      <c r="DA284" s="410"/>
      <c r="DB284" s="410"/>
      <c r="DC284" s="410"/>
      <c r="DD284" s="410"/>
      <c r="DE284" s="410"/>
      <c r="DF284" s="410"/>
      <c r="DG284" s="410"/>
      <c r="DH284" s="410"/>
      <c r="DI284" s="410"/>
      <c r="DJ284" s="410"/>
      <c r="DK284" s="410"/>
      <c r="DL284" s="410"/>
      <c r="DM284" s="410"/>
      <c r="DN284" s="410"/>
      <c r="DO284" s="410"/>
      <c r="DP284" s="410"/>
      <c r="DQ284" s="410"/>
      <c r="DR284" s="410"/>
      <c r="DS284" s="410"/>
      <c r="DT284" s="410"/>
      <c r="DU284" s="410"/>
      <c r="DV284" s="410"/>
      <c r="DW284" s="410"/>
      <c r="DX284" s="410"/>
      <c r="DY284" s="410"/>
      <c r="DZ284" s="410"/>
      <c r="EA284" s="410"/>
      <c r="EB284" s="410"/>
      <c r="EC284" s="410"/>
      <c r="ED284" s="410"/>
      <c r="EE284" s="410"/>
      <c r="EF284" s="410"/>
      <c r="EG284" s="410"/>
      <c r="EH284" s="410"/>
      <c r="EI284" s="410"/>
      <c r="EJ284" s="410"/>
      <c r="EK284" s="410"/>
      <c r="EL284" s="410"/>
      <c r="EM284" s="410"/>
      <c r="EN284" s="410"/>
      <c r="EO284" s="410"/>
      <c r="EP284" s="410"/>
      <c r="EQ284" s="410"/>
      <c r="ER284" s="410"/>
      <c r="ES284" s="410"/>
      <c r="ET284" s="410"/>
      <c r="EU284" s="410"/>
      <c r="EV284" s="410"/>
      <c r="EW284" s="410"/>
      <c r="EX284" s="410"/>
      <c r="EY284" s="410"/>
      <c r="EZ284" s="410"/>
      <c r="FA284" s="410"/>
      <c r="FB284" s="410"/>
      <c r="FC284" s="410"/>
      <c r="FD284" s="410"/>
      <c r="FE284" s="410"/>
      <c r="FF284" s="410"/>
      <c r="FG284" s="410"/>
      <c r="FH284" s="410"/>
      <c r="FI284" s="410"/>
      <c r="FJ284" s="410"/>
      <c r="FK284" s="410"/>
      <c r="FL284" s="410"/>
      <c r="FM284" s="410"/>
      <c r="FN284" s="410"/>
      <c r="FO284" s="410"/>
      <c r="FP284" s="410"/>
      <c r="FQ284" s="410"/>
      <c r="FR284" s="410"/>
      <c r="FS284" s="410"/>
      <c r="FT284" s="410"/>
      <c r="FU284" s="410"/>
      <c r="FV284" s="410"/>
      <c r="FW284" s="410"/>
      <c r="FX284" s="410"/>
      <c r="FY284" s="410"/>
      <c r="FZ284" s="410"/>
      <c r="GA284" s="410"/>
      <c r="GB284" s="410"/>
      <c r="GC284" s="410"/>
      <c r="GD284" s="410"/>
      <c r="GE284" s="410"/>
      <c r="GF284" s="410"/>
      <c r="GG284" s="410"/>
      <c r="GH284" s="410"/>
      <c r="GI284" s="410"/>
      <c r="GJ284" s="410"/>
      <c r="GK284" s="410"/>
      <c r="GL284" s="410"/>
      <c r="GM284" s="410"/>
      <c r="GN284" s="410"/>
      <c r="GO284" s="410"/>
      <c r="GP284" s="410"/>
      <c r="GQ284" s="410"/>
      <c r="GR284" s="410"/>
      <c r="GS284" s="410"/>
      <c r="GT284" s="410"/>
      <c r="GU284" s="410"/>
      <c r="GV284" s="410"/>
      <c r="GW284" s="410"/>
      <c r="GX284" s="410"/>
      <c r="GY284" s="410"/>
      <c r="GZ284" s="410"/>
      <c r="HA284" s="410"/>
      <c r="HB284" s="410"/>
      <c r="HC284" s="410"/>
      <c r="HD284" s="410"/>
      <c r="HE284" s="410"/>
      <c r="HF284" s="410"/>
      <c r="HG284" s="410"/>
      <c r="HH284" s="410"/>
      <c r="HI284" s="410"/>
      <c r="HJ284" s="410"/>
      <c r="HK284" s="410"/>
      <c r="HL284" s="410"/>
      <c r="HM284" s="410"/>
      <c r="HN284" s="410"/>
      <c r="HO284" s="410"/>
      <c r="HP284" s="410"/>
      <c r="HQ284" s="410"/>
      <c r="HR284" s="410"/>
      <c r="HS284" s="410"/>
      <c r="HT284" s="410"/>
      <c r="HU284" s="410"/>
      <c r="HV284" s="410"/>
      <c r="HW284" s="410"/>
      <c r="HX284" s="410"/>
      <c r="HY284" s="410"/>
      <c r="HZ284" s="410"/>
      <c r="IA284" s="410"/>
      <c r="IB284" s="410"/>
      <c r="IC284" s="410"/>
      <c r="ID284" s="410"/>
      <c r="IE284" s="410"/>
      <c r="IF284" s="410"/>
      <c r="IG284" s="410"/>
      <c r="IH284" s="410"/>
      <c r="II284" s="410"/>
      <c r="IJ284" s="410"/>
      <c r="IK284" s="410"/>
      <c r="IL284" s="410"/>
      <c r="IM284" s="410"/>
      <c r="IN284" s="410"/>
      <c r="IO284" s="410"/>
      <c r="IP284" s="410"/>
      <c r="IQ284" s="410"/>
      <c r="IR284" s="410"/>
      <c r="IS284" s="410"/>
      <c r="IT284" s="410"/>
      <c r="IU284" s="410"/>
      <c r="IV284" s="410"/>
    </row>
    <row r="285" spans="1:256" s="2" customFormat="1" ht="12.75" hidden="1" customHeight="1" outlineLevel="2">
      <c r="A285" s="14"/>
      <c r="B285" s="14"/>
      <c r="C285" s="27"/>
      <c r="D285" s="413" t="s">
        <v>198</v>
      </c>
      <c r="E285" s="261">
        <v>0</v>
      </c>
      <c r="F285" s="372"/>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4"/>
      <c r="BK285" s="14"/>
      <c r="BL285" s="14"/>
      <c r="BM285" s="14"/>
      <c r="BN285" s="14"/>
      <c r="BO285" s="14"/>
      <c r="BP285" s="14"/>
      <c r="BQ285" s="14"/>
      <c r="BR285" s="14"/>
      <c r="BS285" s="14"/>
      <c r="BT285" s="14"/>
      <c r="BU285" s="14"/>
      <c r="BV285" s="14"/>
      <c r="BW285" s="14"/>
      <c r="BX285" s="14"/>
      <c r="BY285" s="14"/>
      <c r="BZ285" s="14"/>
      <c r="CA285" s="410"/>
      <c r="CB285" s="410"/>
      <c r="CC285" s="410"/>
      <c r="CD285" s="410"/>
      <c r="CE285" s="410"/>
      <c r="CF285" s="410"/>
      <c r="CG285" s="410"/>
      <c r="CH285" s="410"/>
      <c r="CI285" s="410"/>
      <c r="CJ285" s="410"/>
      <c r="CK285" s="410"/>
      <c r="CL285" s="410"/>
      <c r="CM285" s="410"/>
      <c r="CN285" s="410"/>
      <c r="CO285" s="410"/>
      <c r="CP285" s="410"/>
      <c r="CQ285" s="410"/>
      <c r="CR285" s="410"/>
      <c r="CS285" s="410"/>
      <c r="CT285" s="410"/>
      <c r="CU285" s="410"/>
      <c r="CV285" s="410"/>
      <c r="CW285" s="410"/>
      <c r="CX285" s="410"/>
      <c r="CY285" s="410"/>
      <c r="CZ285" s="410"/>
      <c r="DA285" s="410"/>
      <c r="DB285" s="410"/>
      <c r="DC285" s="410"/>
      <c r="DD285" s="410"/>
      <c r="DE285" s="410"/>
      <c r="DF285" s="410"/>
      <c r="DG285" s="410"/>
      <c r="DH285" s="410"/>
      <c r="DI285" s="410"/>
      <c r="DJ285" s="410"/>
      <c r="DK285" s="410"/>
      <c r="DL285" s="410"/>
      <c r="DM285" s="410"/>
      <c r="DN285" s="410"/>
      <c r="DO285" s="410"/>
      <c r="DP285" s="410"/>
      <c r="DQ285" s="410"/>
      <c r="DR285" s="410"/>
      <c r="DS285" s="410"/>
      <c r="DT285" s="410"/>
      <c r="DU285" s="410"/>
      <c r="DV285" s="410"/>
      <c r="DW285" s="410"/>
      <c r="DX285" s="410"/>
      <c r="DY285" s="410"/>
      <c r="DZ285" s="410"/>
      <c r="EA285" s="410"/>
      <c r="EB285" s="410"/>
      <c r="EC285" s="410"/>
      <c r="ED285" s="410"/>
      <c r="EE285" s="410"/>
      <c r="EF285" s="410"/>
      <c r="EG285" s="410"/>
      <c r="EH285" s="410"/>
      <c r="EI285" s="410"/>
      <c r="EJ285" s="410"/>
      <c r="EK285" s="410"/>
      <c r="EL285" s="410"/>
      <c r="EM285" s="410"/>
      <c r="EN285" s="410"/>
      <c r="EO285" s="410"/>
      <c r="EP285" s="410"/>
      <c r="EQ285" s="410"/>
      <c r="ER285" s="410"/>
      <c r="ES285" s="410"/>
      <c r="ET285" s="410"/>
      <c r="EU285" s="410"/>
      <c r="EV285" s="410"/>
      <c r="EW285" s="410"/>
      <c r="EX285" s="410"/>
      <c r="EY285" s="410"/>
      <c r="EZ285" s="410"/>
      <c r="FA285" s="410"/>
      <c r="FB285" s="410"/>
      <c r="FC285" s="410"/>
      <c r="FD285" s="410"/>
      <c r="FE285" s="410"/>
      <c r="FF285" s="410"/>
      <c r="FG285" s="410"/>
      <c r="FH285" s="410"/>
      <c r="FI285" s="410"/>
      <c r="FJ285" s="410"/>
      <c r="FK285" s="410"/>
      <c r="FL285" s="410"/>
      <c r="FM285" s="410"/>
      <c r="FN285" s="410"/>
      <c r="FO285" s="410"/>
      <c r="FP285" s="410"/>
      <c r="FQ285" s="410"/>
      <c r="FR285" s="410"/>
      <c r="FS285" s="410"/>
      <c r="FT285" s="410"/>
      <c r="FU285" s="410"/>
      <c r="FV285" s="410"/>
      <c r="FW285" s="410"/>
      <c r="FX285" s="410"/>
      <c r="FY285" s="410"/>
      <c r="FZ285" s="410"/>
      <c r="GA285" s="410"/>
      <c r="GB285" s="410"/>
      <c r="GC285" s="410"/>
      <c r="GD285" s="410"/>
      <c r="GE285" s="410"/>
      <c r="GF285" s="410"/>
      <c r="GG285" s="410"/>
      <c r="GH285" s="410"/>
      <c r="GI285" s="410"/>
      <c r="GJ285" s="410"/>
      <c r="GK285" s="410"/>
      <c r="GL285" s="410"/>
      <c r="GM285" s="410"/>
      <c r="GN285" s="410"/>
      <c r="GO285" s="410"/>
      <c r="GP285" s="410"/>
      <c r="GQ285" s="410"/>
      <c r="GR285" s="410"/>
      <c r="GS285" s="410"/>
      <c r="GT285" s="410"/>
      <c r="GU285" s="410"/>
      <c r="GV285" s="410"/>
      <c r="GW285" s="410"/>
      <c r="GX285" s="410"/>
      <c r="GY285" s="410"/>
      <c r="GZ285" s="410"/>
      <c r="HA285" s="410"/>
      <c r="HB285" s="410"/>
      <c r="HC285" s="410"/>
      <c r="HD285" s="410"/>
      <c r="HE285" s="410"/>
      <c r="HF285" s="410"/>
      <c r="HG285" s="410"/>
      <c r="HH285" s="410"/>
      <c r="HI285" s="410"/>
      <c r="HJ285" s="410"/>
      <c r="HK285" s="410"/>
      <c r="HL285" s="410"/>
      <c r="HM285" s="410"/>
      <c r="HN285" s="410"/>
      <c r="HO285" s="410"/>
      <c r="HP285" s="410"/>
      <c r="HQ285" s="410"/>
      <c r="HR285" s="410"/>
      <c r="HS285" s="410"/>
      <c r="HT285" s="410"/>
      <c r="HU285" s="410"/>
      <c r="HV285" s="410"/>
      <c r="HW285" s="410"/>
      <c r="HX285" s="410"/>
      <c r="HY285" s="410"/>
      <c r="HZ285" s="410"/>
      <c r="IA285" s="410"/>
      <c r="IB285" s="410"/>
      <c r="IC285" s="410"/>
      <c r="ID285" s="410"/>
      <c r="IE285" s="410"/>
      <c r="IF285" s="410"/>
      <c r="IG285" s="410"/>
      <c r="IH285" s="410"/>
      <c r="II285" s="410"/>
      <c r="IJ285" s="410"/>
      <c r="IK285" s="410"/>
      <c r="IL285" s="410"/>
      <c r="IM285" s="410"/>
      <c r="IN285" s="410"/>
      <c r="IO285" s="410"/>
      <c r="IP285" s="410"/>
      <c r="IQ285" s="410"/>
      <c r="IR285" s="410"/>
      <c r="IS285" s="410"/>
      <c r="IT285" s="410"/>
      <c r="IU285" s="410"/>
      <c r="IV285" s="410"/>
    </row>
    <row r="286" spans="1:256" s="2" customFormat="1" ht="12.75" hidden="1" customHeight="1" outlineLevel="2">
      <c r="A286" s="14"/>
      <c r="B286" s="14"/>
      <c r="C286" s="27"/>
      <c r="D286" s="413"/>
      <c r="E286" s="261">
        <v>1</v>
      </c>
      <c r="F286" s="372"/>
      <c r="G286" s="268"/>
      <c r="H286" s="155">
        <f>IF(A17stdlife="n/a","n/a",IF(H$3&gt;(A17stdlife+$E286),(Input!$G$227*(1+rvanilla)^0.5)-SUM($G286:G286),(Input!$G$227*(1+rvanilla)^0.5)/A17stdlife))</f>
        <v>0.27906051485911337</v>
      </c>
      <c r="I286" s="155">
        <f>IF(A17stdlife="n/a","n/a",IF(I$3&gt;(A17stdlife+$E286),(Input!$G$227*(1+rvanilla)^0.5)-SUM($G286:H286),(Input!$G$227*(1+rvanilla)^0.5)/A17stdlife))</f>
        <v>0.27906051485911337</v>
      </c>
      <c r="J286" s="155">
        <f>IF(A17stdlife="n/a","n/a",IF(J$3&gt;(A17stdlife+$E286),(Input!$G$227*(1+rvanilla)^0.5)-SUM($G286:I286),(Input!$G$227*(1+rvanilla)^0.5)/A17stdlife))</f>
        <v>0.27906051485911337</v>
      </c>
      <c r="K286" s="155">
        <f>IF(A17stdlife="n/a","n/a",IF(K$3&gt;(A17stdlife+$E286),(Input!$G$227*(1+rvanilla)^0.5)-SUM($G286:J286),(Input!$G$227*(1+rvanilla)^0.5)/A17stdlife))</f>
        <v>0.27906051485911337</v>
      </c>
      <c r="L286" s="155">
        <f>IF(A17stdlife="n/a","n/a",IF(L$3&gt;(A17stdlife+$E286),(Input!$G$227*(1+rvanilla)^0.5)-SUM($G286:K286),(Input!$G$227*(1+rvanilla)^0.5)/A17stdlife))</f>
        <v>0.27906051485911337</v>
      </c>
      <c r="M286" s="155">
        <f>IF(A17stdlife="n/a","n/a",IF(M$3&gt;(A17stdlife+$E286),(Input!$G$227*(1+rvanilla)^0.5)-SUM($G286:L286),(Input!$G$227*(1+rvanilla)^0.5)/A17stdlife))</f>
        <v>0.27906051485911337</v>
      </c>
      <c r="N286" s="155">
        <f>IF(A17stdlife="n/a","n/a",IF(N$3&gt;(A17stdlife+$E286),(Input!$G$227*(1+rvanilla)^0.5)-SUM($G286:M286),(Input!$G$227*(1+rvanilla)^0.5)/A17stdlife))</f>
        <v>0.27906051485911337</v>
      </c>
      <c r="O286" s="155">
        <f>IF(A17stdlife="n/a","n/a",IF(O$3&gt;(A17stdlife+$E286),(Input!$G$227*(1+rvanilla)^0.5)-SUM($G286:N286),(Input!$G$227*(1+rvanilla)^0.5)/A17stdlife))</f>
        <v>0</v>
      </c>
      <c r="P286" s="155">
        <f>IF(A17stdlife="n/a","n/a",IF(P$3&gt;(A17stdlife+$E286),(Input!$G$227*(1+rvanilla)^0.5)-SUM($G286:O286),(Input!$G$227*(1+rvanilla)^0.5)/A17stdlife))</f>
        <v>0</v>
      </c>
      <c r="Q286" s="155">
        <f>IF(A17stdlife="n/a","n/a",IF(Q$3&gt;(A17stdlife+$E286),(Input!$G$227*(1+rvanilla)^0.5)-SUM($G286:P286),(Input!$G$227*(1+rvanilla)^0.5)/A17stdlife))</f>
        <v>0</v>
      </c>
      <c r="R286" s="155">
        <f>IF(A17stdlife="n/a","n/a",IF(R$3&gt;(A17stdlife+$E286),(Input!$G$227*(1+rvanilla)^0.5)-SUM($G286:Q286),(Input!$G$227*(1+rvanilla)^0.5)/A17stdlife))</f>
        <v>0</v>
      </c>
      <c r="S286" s="155">
        <f>IF(A17stdlife="n/a","n/a",IF(S$3&gt;(A17stdlife+$E286),(Input!$G$227*(1+rvanilla)^0.5)-SUM($G286:R286),(Input!$G$227*(1+rvanilla)^0.5)/A17stdlife))</f>
        <v>0</v>
      </c>
      <c r="T286" s="155">
        <f>IF(A17stdlife="n/a","n/a",IF(T$3&gt;(A17stdlife+$E286),(Input!$G$227*(1+rvanilla)^0.5)-SUM($G286:S286),(Input!$G$227*(1+rvanilla)^0.5)/A17stdlife))</f>
        <v>0</v>
      </c>
      <c r="U286" s="155">
        <f>IF(A17stdlife="n/a","n/a",IF(U$3&gt;(A17stdlife+$E286),(Input!$G$227*(1+rvanilla)^0.5)-SUM($G286:T286),(Input!$G$227*(1+rvanilla)^0.5)/A17stdlife))</f>
        <v>0</v>
      </c>
      <c r="V286" s="155">
        <f>IF(A17stdlife="n/a","n/a",IF(V$3&gt;(A17stdlife+$E286),(Input!$G$227*(1+rvanilla)^0.5)-SUM($G286:U286),(Input!$G$227*(1+rvanilla)^0.5)/A17stdlife))</f>
        <v>0</v>
      </c>
      <c r="W286" s="155">
        <f>IF(A17stdlife="n/a","n/a",IF(W$3&gt;(A17stdlife+$E286),(Input!$G$227*(1+rvanilla)^0.5)-SUM($G286:V286),(Input!$G$227*(1+rvanilla)^0.5)/A17stdlife))</f>
        <v>0</v>
      </c>
      <c r="X286" s="155">
        <f>IF(A17stdlife="n/a","n/a",IF(X$3&gt;(A17stdlife+$E286),(Input!$G$227*(1+rvanilla)^0.5)-SUM($G286:W286),(Input!$G$227*(1+rvanilla)^0.5)/A17stdlife))</f>
        <v>0</v>
      </c>
      <c r="Y286" s="155">
        <f>IF(A17stdlife="n/a","n/a",IF(Y$3&gt;(A17stdlife+$E286),(Input!$G$227*(1+rvanilla)^0.5)-SUM($G286:X286),(Input!$G$227*(1+rvanilla)^0.5)/A17stdlife))</f>
        <v>0</v>
      </c>
      <c r="Z286" s="155">
        <f>IF(A17stdlife="n/a","n/a",IF(Z$3&gt;(A17stdlife+$E286),(Input!$G$227*(1+rvanilla)^0.5)-SUM($G286:Y286),(Input!$G$227*(1+rvanilla)^0.5)/A17stdlife))</f>
        <v>0</v>
      </c>
      <c r="AA286" s="155">
        <f>IF(A17stdlife="n/a","n/a",IF(AA$3&gt;(A17stdlife+$E286),(Input!$G$227*(1+rvanilla)^0.5)-SUM($G286:Z286),(Input!$G$227*(1+rvanilla)^0.5)/A17stdlife))</f>
        <v>0</v>
      </c>
      <c r="AB286" s="155">
        <f>IF(A17stdlife="n/a","n/a",IF(AB$3&gt;(A17stdlife+$E286),(Input!$G$227*(1+rvanilla)^0.5)-SUM($G286:AA286),(Input!$G$227*(1+rvanilla)^0.5)/A17stdlife))</f>
        <v>0</v>
      </c>
      <c r="AC286" s="155">
        <f>IF(A17stdlife="n/a","n/a",IF(AC$3&gt;(A17stdlife+$E286),(Input!$G$227*(1+rvanilla)^0.5)-SUM($G286:AB286),(Input!$G$227*(1+rvanilla)^0.5)/A17stdlife))</f>
        <v>0</v>
      </c>
      <c r="AD286" s="155">
        <f>IF(A17stdlife="n/a","n/a",IF(AD$3&gt;(A17stdlife+$E286),(Input!$G$227*(1+rvanilla)^0.5)-SUM($G286:AC286),(Input!$G$227*(1+rvanilla)^0.5)/A17stdlife))</f>
        <v>0</v>
      </c>
      <c r="AE286" s="155">
        <f>IF(A17stdlife="n/a","n/a",IF(AE$3&gt;(A17stdlife+$E286),(Input!$G$227*(1+rvanilla)^0.5)-SUM($G286:AD286),(Input!$G$227*(1+rvanilla)^0.5)/A17stdlife))</f>
        <v>0</v>
      </c>
      <c r="AF286" s="155">
        <f>IF(A17stdlife="n/a","n/a",IF(AF$3&gt;(A17stdlife+$E286),(Input!$G$227*(1+rvanilla)^0.5)-SUM($G286:AE286),(Input!$G$227*(1+rvanilla)^0.5)/A17stdlife))</f>
        <v>0</v>
      </c>
      <c r="AG286" s="155">
        <f>IF(A17stdlife="n/a","n/a",IF(AG$3&gt;(A17stdlife+$E286),(Input!$G$227*(1+rvanilla)^0.5)-SUM($G286:AF286),(Input!$G$227*(1+rvanilla)^0.5)/A17stdlife))</f>
        <v>0</v>
      </c>
      <c r="AH286" s="155">
        <f>IF(A17stdlife="n/a","n/a",IF(AH$3&gt;(A17stdlife+$E286),(Input!$G$227*(1+rvanilla)^0.5)-SUM($G286:AG286),(Input!$G$227*(1+rvanilla)^0.5)/A17stdlife))</f>
        <v>0</v>
      </c>
      <c r="AI286" s="155">
        <f>IF(A17stdlife="n/a","n/a",IF(AI$3&gt;(A17stdlife+$E286),(Input!$G$227*(1+rvanilla)^0.5)-SUM($G286:AH286),(Input!$G$227*(1+rvanilla)^0.5)/A17stdlife))</f>
        <v>0</v>
      </c>
      <c r="AJ286" s="155">
        <f>IF(A17stdlife="n/a","n/a",IF(AJ$3&gt;(A17stdlife+$E286),(Input!$G$227*(1+rvanilla)^0.5)-SUM($G286:AI286),(Input!$G$227*(1+rvanilla)^0.5)/A17stdlife))</f>
        <v>0</v>
      </c>
      <c r="AK286" s="155">
        <f>IF(A17stdlife="n/a","n/a",IF(AK$3&gt;(A17stdlife+$E286),(Input!$G$227*(1+rvanilla)^0.5)-SUM($G286:AJ286),(Input!$G$227*(1+rvanilla)^0.5)/A17stdlife))</f>
        <v>0</v>
      </c>
      <c r="AL286" s="155">
        <f>IF(A17stdlife="n/a","n/a",IF(AL$3&gt;(A17stdlife+$E286),(Input!$G$227*(1+rvanilla)^0.5)-SUM($G286:AK286),(Input!$G$227*(1+rvanilla)^0.5)/A17stdlife))</f>
        <v>0</v>
      </c>
      <c r="AM286" s="155">
        <f>IF(A17stdlife="n/a","n/a",IF(AM$3&gt;(A17stdlife+$E286),(Input!$G$227*(1+rvanilla)^0.5)-SUM($G286:AL286),(Input!$G$227*(1+rvanilla)^0.5)/A17stdlife))</f>
        <v>0</v>
      </c>
      <c r="AN286" s="155">
        <f>IF(A17stdlife="n/a","n/a",IF(AN$3&gt;(A17stdlife+$E286),(Input!$G$227*(1+rvanilla)^0.5)-SUM($G286:AM286),(Input!$G$227*(1+rvanilla)^0.5)/A17stdlife))</f>
        <v>0</v>
      </c>
      <c r="AO286" s="155">
        <f>IF(A17stdlife="n/a","n/a",IF(AO$3&gt;(A17stdlife+$E286),(Input!$G$227*(1+rvanilla)^0.5)-SUM($G286:AN286),(Input!$G$227*(1+rvanilla)^0.5)/A17stdlife))</f>
        <v>0</v>
      </c>
      <c r="AP286" s="155">
        <f>IF(A17stdlife="n/a","n/a",IF(AP$3&gt;(A17stdlife+$E286),(Input!$G$227*(1+rvanilla)^0.5)-SUM($G286:AO286),(Input!$G$227*(1+rvanilla)^0.5)/A17stdlife))</f>
        <v>0</v>
      </c>
      <c r="AQ286" s="155">
        <f>IF(A17stdlife="n/a","n/a",IF(AQ$3&gt;(A17stdlife+$E286),(Input!$G$227*(1+rvanilla)^0.5)-SUM($G286:AP286),(Input!$G$227*(1+rvanilla)^0.5)/A17stdlife))</f>
        <v>0</v>
      </c>
      <c r="AR286" s="155">
        <f>IF(A17stdlife="n/a","n/a",IF(AR$3&gt;(A17stdlife+$E286),(Input!$G$227*(1+rvanilla)^0.5)-SUM($G286:AQ286),(Input!$G$227*(1+rvanilla)^0.5)/A17stdlife))</f>
        <v>0</v>
      </c>
      <c r="AS286" s="155">
        <f>IF(A17stdlife="n/a","n/a",IF(AS$3&gt;(A17stdlife+$E286),(Input!$G$227*(1+rvanilla)^0.5)-SUM($G286:AR286),(Input!$G$227*(1+rvanilla)^0.5)/A17stdlife))</f>
        <v>0</v>
      </c>
      <c r="AT286" s="155">
        <f>IF(A17stdlife="n/a","n/a",IF(AT$3&gt;(A17stdlife+$E286),(Input!$G$227*(1+rvanilla)^0.5)-SUM($G286:AS286),(Input!$G$227*(1+rvanilla)^0.5)/A17stdlife))</f>
        <v>0</v>
      </c>
      <c r="AU286" s="155">
        <f>IF(A17stdlife="n/a","n/a",IF(AU$3&gt;(A17stdlife+$E286),(Input!$G$227*(1+rvanilla)^0.5)-SUM($G286:AT286),(Input!$G$227*(1+rvanilla)^0.5)/A17stdlife))</f>
        <v>0</v>
      </c>
      <c r="AV286" s="155">
        <f>IF(A17stdlife="n/a","n/a",IF(AV$3&gt;(A17stdlife+$E286),(Input!$G$227*(1+rvanilla)^0.5)-SUM($G286:AU286),(Input!$G$227*(1+rvanilla)^0.5)/A17stdlife))</f>
        <v>0</v>
      </c>
      <c r="AW286" s="155">
        <f>IF(A17stdlife="n/a","n/a",IF(AW$3&gt;(A17stdlife+$E286),(Input!$G$227*(1+rvanilla)^0.5)-SUM($G286:AV286),(Input!$G$227*(1+rvanilla)^0.5)/A17stdlife))</f>
        <v>0</v>
      </c>
      <c r="AX286" s="155">
        <f>IF(A17stdlife="n/a","n/a",IF(AX$3&gt;(A17stdlife+$E286),(Input!$G$227*(1+rvanilla)^0.5)-SUM($G286:AW286),(Input!$G$227*(1+rvanilla)^0.5)/A17stdlife))</f>
        <v>0</v>
      </c>
      <c r="AY286" s="155">
        <f>IF(A17stdlife="n/a","n/a",IF(AY$3&gt;(A17stdlife+$E286),(Input!$G$227*(1+rvanilla)^0.5)-SUM($G286:AX286),(Input!$G$227*(1+rvanilla)^0.5)/A17stdlife))</f>
        <v>0</v>
      </c>
      <c r="AZ286" s="155">
        <f>IF(A17stdlife="n/a","n/a",IF(AZ$3&gt;(A17stdlife+$E286),(Input!$G$227*(1+rvanilla)^0.5)-SUM($G286:AY286),(Input!$G$227*(1+rvanilla)^0.5)/A17stdlife))</f>
        <v>0</v>
      </c>
      <c r="BA286" s="155">
        <f>IF(A17stdlife="n/a","n/a",IF(BA$3&gt;(A17stdlife+$E286),(Input!$G$227*(1+rvanilla)^0.5)-SUM($G286:AZ286),(Input!$G$227*(1+rvanilla)^0.5)/A17stdlife))</f>
        <v>0</v>
      </c>
      <c r="BB286" s="155">
        <f>IF(A17stdlife="n/a","n/a",IF(BB$3&gt;(A17stdlife+$E286),(Input!$G$227*(1+rvanilla)^0.5)-SUM($G286:BA286),(Input!$G$227*(1+rvanilla)^0.5)/A17stdlife))</f>
        <v>0</v>
      </c>
      <c r="BC286" s="155">
        <f>IF(A17stdlife="n/a","n/a",IF(BC$3&gt;(A17stdlife+$E286),(Input!$G$227*(1+rvanilla)^0.5)-SUM($G286:BB286),(Input!$G$227*(1+rvanilla)^0.5)/A17stdlife))</f>
        <v>0</v>
      </c>
      <c r="BD286" s="155">
        <f>IF(A17stdlife="n/a","n/a",IF(BD$3&gt;(A17stdlife+$E286),(Input!$G$227*(1+rvanilla)^0.5)-SUM($G286:BC286),(Input!$G$227*(1+rvanilla)^0.5)/A17stdlife))</f>
        <v>0</v>
      </c>
      <c r="BE286" s="155">
        <f>IF(A17stdlife="n/a","n/a",IF(BE$3&gt;(A17stdlife+$E286),(Input!$G$227*(1+rvanilla)^0.5)-SUM($G286:BD286),(Input!$G$227*(1+rvanilla)^0.5)/A17stdlife))</f>
        <v>0</v>
      </c>
      <c r="BF286" s="155">
        <f>IF(A17stdlife="n/a","n/a",IF(BF$3&gt;(A17stdlife+$E286),(Input!$G$227*(1+rvanilla)^0.5)-SUM($G286:BE286),(Input!$G$227*(1+rvanilla)^0.5)/A17stdlife))</f>
        <v>0</v>
      </c>
      <c r="BG286" s="155">
        <f>IF(A17stdlife="n/a","n/a",IF(BG$3&gt;(A17stdlife+$E286),(Input!$G$227*(1+rvanilla)^0.5)-SUM($G286:BF286),(Input!$G$227*(1+rvanilla)^0.5)/A17stdlife))</f>
        <v>0</v>
      </c>
      <c r="BH286" s="155">
        <f>IF(A17stdlife="n/a","n/a",IF(BH$3&gt;(A17stdlife+$E286),(Input!$G$227*(1+rvanilla)^0.5)-SUM($G286:BG286),(Input!$G$227*(1+rvanilla)^0.5)/A17stdlife))</f>
        <v>0</v>
      </c>
      <c r="BI286" s="155">
        <f>IF(A17stdlife="n/a","n/a",IF(BI$3&gt;(A17stdlife+$E286),(Input!$G$227*(1+rvanilla)^0.5)-SUM($G286:BH286),(Input!$G$227*(1+rvanilla)^0.5)/A17stdlife))</f>
        <v>0</v>
      </c>
      <c r="BJ286" s="14"/>
      <c r="BK286" s="14"/>
      <c r="BL286" s="14"/>
      <c r="BM286" s="14"/>
      <c r="BN286" s="14"/>
      <c r="BO286" s="14"/>
      <c r="BP286" s="14"/>
      <c r="BQ286" s="14"/>
      <c r="BR286" s="14"/>
      <c r="BS286" s="14"/>
      <c r="BT286" s="14"/>
      <c r="BU286" s="14"/>
      <c r="BV286" s="14"/>
      <c r="BW286" s="14"/>
      <c r="BX286" s="14"/>
      <c r="BY286" s="14"/>
      <c r="BZ286" s="14"/>
      <c r="CA286" s="410"/>
      <c r="CB286" s="410"/>
      <c r="CC286" s="410"/>
      <c r="CD286" s="410"/>
      <c r="CE286" s="410"/>
      <c r="CF286" s="410"/>
      <c r="CG286" s="410"/>
      <c r="CH286" s="410"/>
      <c r="CI286" s="410"/>
      <c r="CJ286" s="410"/>
      <c r="CK286" s="410"/>
      <c r="CL286" s="410"/>
      <c r="CM286" s="410"/>
      <c r="CN286" s="410"/>
      <c r="CO286" s="410"/>
      <c r="CP286" s="410"/>
      <c r="CQ286" s="410"/>
      <c r="CR286" s="410"/>
      <c r="CS286" s="410"/>
      <c r="CT286" s="410"/>
      <c r="CU286" s="410"/>
      <c r="CV286" s="410"/>
      <c r="CW286" s="410"/>
      <c r="CX286" s="410"/>
      <c r="CY286" s="410"/>
      <c r="CZ286" s="410"/>
      <c r="DA286" s="410"/>
      <c r="DB286" s="410"/>
      <c r="DC286" s="410"/>
      <c r="DD286" s="410"/>
      <c r="DE286" s="410"/>
      <c r="DF286" s="410"/>
      <c r="DG286" s="410"/>
      <c r="DH286" s="410"/>
      <c r="DI286" s="410"/>
      <c r="DJ286" s="410"/>
      <c r="DK286" s="410"/>
      <c r="DL286" s="410"/>
      <c r="DM286" s="410"/>
      <c r="DN286" s="410"/>
      <c r="DO286" s="410"/>
      <c r="DP286" s="410"/>
      <c r="DQ286" s="410"/>
      <c r="DR286" s="410"/>
      <c r="DS286" s="410"/>
      <c r="DT286" s="410"/>
      <c r="DU286" s="410"/>
      <c r="DV286" s="410"/>
      <c r="DW286" s="410"/>
      <c r="DX286" s="410"/>
      <c r="DY286" s="410"/>
      <c r="DZ286" s="410"/>
      <c r="EA286" s="410"/>
      <c r="EB286" s="410"/>
      <c r="EC286" s="410"/>
      <c r="ED286" s="410"/>
      <c r="EE286" s="410"/>
      <c r="EF286" s="410"/>
      <c r="EG286" s="410"/>
      <c r="EH286" s="410"/>
      <c r="EI286" s="410"/>
      <c r="EJ286" s="410"/>
      <c r="EK286" s="410"/>
      <c r="EL286" s="410"/>
      <c r="EM286" s="410"/>
      <c r="EN286" s="410"/>
      <c r="EO286" s="410"/>
      <c r="EP286" s="410"/>
      <c r="EQ286" s="410"/>
      <c r="ER286" s="410"/>
      <c r="ES286" s="410"/>
      <c r="ET286" s="410"/>
      <c r="EU286" s="410"/>
      <c r="EV286" s="410"/>
      <c r="EW286" s="410"/>
      <c r="EX286" s="410"/>
      <c r="EY286" s="410"/>
      <c r="EZ286" s="410"/>
      <c r="FA286" s="410"/>
      <c r="FB286" s="410"/>
      <c r="FC286" s="410"/>
      <c r="FD286" s="410"/>
      <c r="FE286" s="410"/>
      <c r="FF286" s="410"/>
      <c r="FG286" s="410"/>
      <c r="FH286" s="410"/>
      <c r="FI286" s="410"/>
      <c r="FJ286" s="410"/>
      <c r="FK286" s="410"/>
      <c r="FL286" s="410"/>
      <c r="FM286" s="410"/>
      <c r="FN286" s="410"/>
      <c r="FO286" s="410"/>
      <c r="FP286" s="410"/>
      <c r="FQ286" s="410"/>
      <c r="FR286" s="410"/>
      <c r="FS286" s="410"/>
      <c r="FT286" s="410"/>
      <c r="FU286" s="410"/>
      <c r="FV286" s="410"/>
      <c r="FW286" s="410"/>
      <c r="FX286" s="410"/>
      <c r="FY286" s="410"/>
      <c r="FZ286" s="410"/>
      <c r="GA286" s="410"/>
      <c r="GB286" s="410"/>
      <c r="GC286" s="410"/>
      <c r="GD286" s="410"/>
      <c r="GE286" s="410"/>
      <c r="GF286" s="410"/>
      <c r="GG286" s="410"/>
      <c r="GH286" s="410"/>
      <c r="GI286" s="410"/>
      <c r="GJ286" s="410"/>
      <c r="GK286" s="410"/>
      <c r="GL286" s="410"/>
      <c r="GM286" s="410"/>
      <c r="GN286" s="410"/>
      <c r="GO286" s="410"/>
      <c r="GP286" s="410"/>
      <c r="GQ286" s="410"/>
      <c r="GR286" s="410"/>
      <c r="GS286" s="410"/>
      <c r="GT286" s="410"/>
      <c r="GU286" s="410"/>
      <c r="GV286" s="410"/>
      <c r="GW286" s="410"/>
      <c r="GX286" s="410"/>
      <c r="GY286" s="410"/>
      <c r="GZ286" s="410"/>
      <c r="HA286" s="410"/>
      <c r="HB286" s="410"/>
      <c r="HC286" s="410"/>
      <c r="HD286" s="410"/>
      <c r="HE286" s="410"/>
      <c r="HF286" s="410"/>
      <c r="HG286" s="410"/>
      <c r="HH286" s="410"/>
      <c r="HI286" s="410"/>
      <c r="HJ286" s="410"/>
      <c r="HK286" s="410"/>
      <c r="HL286" s="410"/>
      <c r="HM286" s="410"/>
      <c r="HN286" s="410"/>
      <c r="HO286" s="410"/>
      <c r="HP286" s="410"/>
      <c r="HQ286" s="410"/>
      <c r="HR286" s="410"/>
      <c r="HS286" s="410"/>
      <c r="HT286" s="410"/>
      <c r="HU286" s="410"/>
      <c r="HV286" s="410"/>
      <c r="HW286" s="410"/>
      <c r="HX286" s="410"/>
      <c r="HY286" s="410"/>
      <c r="HZ286" s="410"/>
      <c r="IA286" s="410"/>
      <c r="IB286" s="410"/>
      <c r="IC286" s="410"/>
      <c r="ID286" s="410"/>
      <c r="IE286" s="410"/>
      <c r="IF286" s="410"/>
      <c r="IG286" s="410"/>
      <c r="IH286" s="410"/>
      <c r="II286" s="410"/>
      <c r="IJ286" s="410"/>
      <c r="IK286" s="410"/>
      <c r="IL286" s="410"/>
      <c r="IM286" s="410"/>
      <c r="IN286" s="410"/>
      <c r="IO286" s="410"/>
      <c r="IP286" s="410"/>
      <c r="IQ286" s="410"/>
      <c r="IR286" s="410"/>
      <c r="IS286" s="410"/>
      <c r="IT286" s="410"/>
      <c r="IU286" s="410"/>
      <c r="IV286" s="410"/>
    </row>
    <row r="287" spans="1:256" s="2" customFormat="1" ht="12.75" hidden="1" customHeight="1" outlineLevel="2">
      <c r="A287" s="14"/>
      <c r="B287" s="14"/>
      <c r="C287" s="27"/>
      <c r="D287" s="413"/>
      <c r="E287" s="261">
        <v>2</v>
      </c>
      <c r="F287" s="372"/>
      <c r="G287" s="269"/>
      <c r="H287" s="270"/>
      <c r="I287" s="155">
        <f>IF(A17stdlife="n/a","n/a",IF(I$3&gt;(A17stdlife+$E287),(Input!$H$227*(1+rvanilla)^0.5)-SUM($H287:H287),(Input!$H$227*(1+rvanilla)^0.5)/A17stdlife))</f>
        <v>0.25807085738165059</v>
      </c>
      <c r="J287" s="155">
        <f>IF(A17stdlife="n/a","n/a",IF(J$3&gt;(A17stdlife+$E287),(Input!$H$227*(1+rvanilla)^0.5)-SUM($H287:I287),(Input!$H$227*(1+rvanilla)^0.5)/A17stdlife))</f>
        <v>0.25807085738165059</v>
      </c>
      <c r="K287" s="155">
        <f>IF(A17stdlife="n/a","n/a",IF(K$3&gt;(A17stdlife+$E287),(Input!$H$227*(1+rvanilla)^0.5)-SUM($H287:J287),(Input!$H$227*(1+rvanilla)^0.5)/A17stdlife))</f>
        <v>0.25807085738165059</v>
      </c>
      <c r="L287" s="155">
        <f>IF(A17stdlife="n/a","n/a",IF(L$3&gt;(A17stdlife+$E287),(Input!$H$227*(1+rvanilla)^0.5)-SUM($H287:K287),(Input!$H$227*(1+rvanilla)^0.5)/A17stdlife))</f>
        <v>0.25807085738165059</v>
      </c>
      <c r="M287" s="155">
        <f>IF(A17stdlife="n/a","n/a",IF(M$3&gt;(A17stdlife+$E287),(Input!$H$227*(1+rvanilla)^0.5)-SUM($H287:L287),(Input!$H$227*(1+rvanilla)^0.5)/A17stdlife))</f>
        <v>0.25807085738165059</v>
      </c>
      <c r="N287" s="155">
        <f>IF(A17stdlife="n/a","n/a",IF(N$3&gt;(A17stdlife+$E287),(Input!$H$227*(1+rvanilla)^0.5)-SUM($H287:M287),(Input!$H$227*(1+rvanilla)^0.5)/A17stdlife))</f>
        <v>0.25807085738165059</v>
      </c>
      <c r="O287" s="155">
        <f>IF(A17stdlife="n/a","n/a",IF(O$3&gt;(A17stdlife+$E287),(Input!$H$227*(1+rvanilla)^0.5)-SUM($H287:N287),(Input!$H$227*(1+rvanilla)^0.5)/A17stdlife))</f>
        <v>0.25807085738165059</v>
      </c>
      <c r="P287" s="155">
        <f>IF(A17stdlife="n/a","n/a",IF(P$3&gt;(A17stdlife+$E287),(Input!$H$227*(1+rvanilla)^0.5)-SUM($H287:O287),(Input!$H$227*(1+rvanilla)^0.5)/A17stdlife))</f>
        <v>0</v>
      </c>
      <c r="Q287" s="155">
        <f>IF(A17stdlife="n/a","n/a",IF(Q$3&gt;(A17stdlife+$E287),(Input!$H$227*(1+rvanilla)^0.5)-SUM($H287:P287),(Input!$H$227*(1+rvanilla)^0.5)/A17stdlife))</f>
        <v>0</v>
      </c>
      <c r="R287" s="155">
        <f>IF(A17stdlife="n/a","n/a",IF(R$3&gt;(A17stdlife+$E287),(Input!$H$227*(1+rvanilla)^0.5)-SUM($H287:Q287),(Input!$H$227*(1+rvanilla)^0.5)/A17stdlife))</f>
        <v>0</v>
      </c>
      <c r="S287" s="155">
        <f>IF(A17stdlife="n/a","n/a",IF(S$3&gt;(A17stdlife+$E287),(Input!$H$227*(1+rvanilla)^0.5)-SUM($H287:R287),(Input!$H$227*(1+rvanilla)^0.5)/A17stdlife))</f>
        <v>0</v>
      </c>
      <c r="T287" s="155">
        <f>IF(A17stdlife="n/a","n/a",IF(T$3&gt;(A17stdlife+$E287),(Input!$H$227*(1+rvanilla)^0.5)-SUM($H287:S287),(Input!$H$227*(1+rvanilla)^0.5)/A17stdlife))</f>
        <v>0</v>
      </c>
      <c r="U287" s="155">
        <f>IF(A17stdlife="n/a","n/a",IF(U$3&gt;(A17stdlife+$E287),(Input!$H$227*(1+rvanilla)^0.5)-SUM($H287:T287),(Input!$H$227*(1+rvanilla)^0.5)/A17stdlife))</f>
        <v>0</v>
      </c>
      <c r="V287" s="155">
        <f>IF(A17stdlife="n/a","n/a",IF(V$3&gt;(A17stdlife+$E287),(Input!$H$227*(1+rvanilla)^0.5)-SUM($H287:U287),(Input!$H$227*(1+rvanilla)^0.5)/A17stdlife))</f>
        <v>0</v>
      </c>
      <c r="W287" s="155">
        <f>IF(A17stdlife="n/a","n/a",IF(W$3&gt;(A17stdlife+$E287),(Input!$H$227*(1+rvanilla)^0.5)-SUM($H287:V287),(Input!$H$227*(1+rvanilla)^0.5)/A17stdlife))</f>
        <v>0</v>
      </c>
      <c r="X287" s="155">
        <f>IF(A17stdlife="n/a","n/a",IF(X$3&gt;(A17stdlife+$E287),(Input!$H$227*(1+rvanilla)^0.5)-SUM($H287:W287),(Input!$H$227*(1+rvanilla)^0.5)/A17stdlife))</f>
        <v>0</v>
      </c>
      <c r="Y287" s="155">
        <f>IF(A17stdlife="n/a","n/a",IF(Y$3&gt;(A17stdlife+$E287),(Input!$H$227*(1+rvanilla)^0.5)-SUM($H287:X287),(Input!$H$227*(1+rvanilla)^0.5)/A17stdlife))</f>
        <v>0</v>
      </c>
      <c r="Z287" s="155">
        <f>IF(A17stdlife="n/a","n/a",IF(Z$3&gt;(A17stdlife+$E287),(Input!$H$227*(1+rvanilla)^0.5)-SUM($H287:Y287),(Input!$H$227*(1+rvanilla)^0.5)/A17stdlife))</f>
        <v>0</v>
      </c>
      <c r="AA287" s="155">
        <f>IF(A17stdlife="n/a","n/a",IF(AA$3&gt;(A17stdlife+$E287),(Input!$H$227*(1+rvanilla)^0.5)-SUM($H287:Z287),(Input!$H$227*(1+rvanilla)^0.5)/A17stdlife))</f>
        <v>0</v>
      </c>
      <c r="AB287" s="155">
        <f>IF(A17stdlife="n/a","n/a",IF(AB$3&gt;(A17stdlife+$E287),(Input!$H$227*(1+rvanilla)^0.5)-SUM($H287:AA287),(Input!$H$227*(1+rvanilla)^0.5)/A17stdlife))</f>
        <v>0</v>
      </c>
      <c r="AC287" s="155">
        <f>IF(A17stdlife="n/a","n/a",IF(AC$3&gt;(A17stdlife+$E287),(Input!$H$227*(1+rvanilla)^0.5)-SUM($H287:AB287),(Input!$H$227*(1+rvanilla)^0.5)/A17stdlife))</f>
        <v>0</v>
      </c>
      <c r="AD287" s="155">
        <f>IF(A17stdlife="n/a","n/a",IF(AD$3&gt;(A17stdlife+$E287),(Input!$H$227*(1+rvanilla)^0.5)-SUM($H287:AC287),(Input!$H$227*(1+rvanilla)^0.5)/A17stdlife))</f>
        <v>0</v>
      </c>
      <c r="AE287" s="155">
        <f>IF(A17stdlife="n/a","n/a",IF(AE$3&gt;(A17stdlife+$E287),(Input!$H$227*(1+rvanilla)^0.5)-SUM($H287:AD287),(Input!$H$227*(1+rvanilla)^0.5)/A17stdlife))</f>
        <v>0</v>
      </c>
      <c r="AF287" s="155">
        <f>IF(A17stdlife="n/a","n/a",IF(AF$3&gt;(A17stdlife+$E287),(Input!$H$227*(1+rvanilla)^0.5)-SUM($H287:AE287),(Input!$H$227*(1+rvanilla)^0.5)/A17stdlife))</f>
        <v>0</v>
      </c>
      <c r="AG287" s="155">
        <f>IF(A17stdlife="n/a","n/a",IF(AG$3&gt;(A17stdlife+$E287),(Input!$H$227*(1+rvanilla)^0.5)-SUM($H287:AF287),(Input!$H$227*(1+rvanilla)^0.5)/A17stdlife))</f>
        <v>0</v>
      </c>
      <c r="AH287" s="155">
        <f>IF(A17stdlife="n/a","n/a",IF(AH$3&gt;(A17stdlife+$E287),(Input!$H$227*(1+rvanilla)^0.5)-SUM($H287:AG287),(Input!$H$227*(1+rvanilla)^0.5)/A17stdlife))</f>
        <v>0</v>
      </c>
      <c r="AI287" s="155">
        <f>IF(A17stdlife="n/a","n/a",IF(AI$3&gt;(A17stdlife+$E287),(Input!$H$227*(1+rvanilla)^0.5)-SUM($H287:AH287),(Input!$H$227*(1+rvanilla)^0.5)/A17stdlife))</f>
        <v>0</v>
      </c>
      <c r="AJ287" s="155">
        <f>IF(A17stdlife="n/a","n/a",IF(AJ$3&gt;(A17stdlife+$E287),(Input!$H$227*(1+rvanilla)^0.5)-SUM($H287:AI287),(Input!$H$227*(1+rvanilla)^0.5)/A17stdlife))</f>
        <v>0</v>
      </c>
      <c r="AK287" s="155">
        <f>IF(A17stdlife="n/a","n/a",IF(AK$3&gt;(A17stdlife+$E287),(Input!$H$227*(1+rvanilla)^0.5)-SUM($H287:AJ287),(Input!$H$227*(1+rvanilla)^0.5)/A17stdlife))</f>
        <v>0</v>
      </c>
      <c r="AL287" s="155">
        <f>IF(A17stdlife="n/a","n/a",IF(AL$3&gt;(A17stdlife+$E287),(Input!$H$227*(1+rvanilla)^0.5)-SUM($H287:AK287),(Input!$H$227*(1+rvanilla)^0.5)/A17stdlife))</f>
        <v>0</v>
      </c>
      <c r="AM287" s="155">
        <f>IF(A17stdlife="n/a","n/a",IF(AM$3&gt;(A17stdlife+$E287),(Input!$H$227*(1+rvanilla)^0.5)-SUM($H287:AL287),(Input!$H$227*(1+rvanilla)^0.5)/A17stdlife))</f>
        <v>0</v>
      </c>
      <c r="AN287" s="155">
        <f>IF(A17stdlife="n/a","n/a",IF(AN$3&gt;(A17stdlife+$E287),(Input!$H$227*(1+rvanilla)^0.5)-SUM($H287:AM287),(Input!$H$227*(1+rvanilla)^0.5)/A17stdlife))</f>
        <v>0</v>
      </c>
      <c r="AO287" s="155">
        <f>IF(A17stdlife="n/a","n/a",IF(AO$3&gt;(A17stdlife+$E287),(Input!$H$227*(1+rvanilla)^0.5)-SUM($H287:AN287),(Input!$H$227*(1+rvanilla)^0.5)/A17stdlife))</f>
        <v>0</v>
      </c>
      <c r="AP287" s="155">
        <f>IF(A17stdlife="n/a","n/a",IF(AP$3&gt;(A17stdlife+$E287),(Input!$H$227*(1+rvanilla)^0.5)-SUM($H287:AO287),(Input!$H$227*(1+rvanilla)^0.5)/A17stdlife))</f>
        <v>0</v>
      </c>
      <c r="AQ287" s="155">
        <f>IF(A17stdlife="n/a","n/a",IF(AQ$3&gt;(A17stdlife+$E287),(Input!$H$227*(1+rvanilla)^0.5)-SUM($H287:AP287),(Input!$H$227*(1+rvanilla)^0.5)/A17stdlife))</f>
        <v>0</v>
      </c>
      <c r="AR287" s="155">
        <f>IF(A17stdlife="n/a","n/a",IF(AR$3&gt;(A17stdlife+$E287),(Input!$H$227*(1+rvanilla)^0.5)-SUM($H287:AQ287),(Input!$H$227*(1+rvanilla)^0.5)/A17stdlife))</f>
        <v>0</v>
      </c>
      <c r="AS287" s="155">
        <f>IF(A17stdlife="n/a","n/a",IF(AS$3&gt;(A17stdlife+$E287),(Input!$H$227*(1+rvanilla)^0.5)-SUM($H287:AR287),(Input!$H$227*(1+rvanilla)^0.5)/A17stdlife))</f>
        <v>0</v>
      </c>
      <c r="AT287" s="155">
        <f>IF(A17stdlife="n/a","n/a",IF(AT$3&gt;(A17stdlife+$E287),(Input!$H$227*(1+rvanilla)^0.5)-SUM($H287:AS287),(Input!$H$227*(1+rvanilla)^0.5)/A17stdlife))</f>
        <v>0</v>
      </c>
      <c r="AU287" s="155">
        <f>IF(A17stdlife="n/a","n/a",IF(AU$3&gt;(A17stdlife+$E287),(Input!$H$227*(1+rvanilla)^0.5)-SUM($H287:AT287),(Input!$H$227*(1+rvanilla)^0.5)/A17stdlife))</f>
        <v>0</v>
      </c>
      <c r="AV287" s="155">
        <f>IF(A17stdlife="n/a","n/a",IF(AV$3&gt;(A17stdlife+$E287),(Input!$H$227*(1+rvanilla)^0.5)-SUM($H287:AU287),(Input!$H$227*(1+rvanilla)^0.5)/A17stdlife))</f>
        <v>0</v>
      </c>
      <c r="AW287" s="155">
        <f>IF(A17stdlife="n/a","n/a",IF(AW$3&gt;(A17stdlife+$E287),(Input!$H$227*(1+rvanilla)^0.5)-SUM($H287:AV287),(Input!$H$227*(1+rvanilla)^0.5)/A17stdlife))</f>
        <v>0</v>
      </c>
      <c r="AX287" s="155">
        <f>IF(A17stdlife="n/a","n/a",IF(AX$3&gt;(A17stdlife+$E287),(Input!$H$227*(1+rvanilla)^0.5)-SUM($H287:AW287),(Input!$H$227*(1+rvanilla)^0.5)/A17stdlife))</f>
        <v>0</v>
      </c>
      <c r="AY287" s="155">
        <f>IF(A17stdlife="n/a","n/a",IF(AY$3&gt;(A17stdlife+$E287),(Input!$H$227*(1+rvanilla)^0.5)-SUM($H287:AX287),(Input!$H$227*(1+rvanilla)^0.5)/A17stdlife))</f>
        <v>0</v>
      </c>
      <c r="AZ287" s="155">
        <f>IF(A17stdlife="n/a","n/a",IF(AZ$3&gt;(A17stdlife+$E287),(Input!$H$227*(1+rvanilla)^0.5)-SUM($H287:AY287),(Input!$H$227*(1+rvanilla)^0.5)/A17stdlife))</f>
        <v>0</v>
      </c>
      <c r="BA287" s="155">
        <f>IF(A17stdlife="n/a","n/a",IF(BA$3&gt;(A17stdlife+$E287),(Input!$H$227*(1+rvanilla)^0.5)-SUM($H287:AZ287),(Input!$H$227*(1+rvanilla)^0.5)/A17stdlife))</f>
        <v>0</v>
      </c>
      <c r="BB287" s="155">
        <f>IF(A17stdlife="n/a","n/a",IF(BB$3&gt;(A17stdlife+$E287),(Input!$H$227*(1+rvanilla)^0.5)-SUM($H287:BA287),(Input!$H$227*(1+rvanilla)^0.5)/A17stdlife))</f>
        <v>0</v>
      </c>
      <c r="BC287" s="155">
        <f>IF(A17stdlife="n/a","n/a",IF(BC$3&gt;(A17stdlife+$E287),(Input!$H$227*(1+rvanilla)^0.5)-SUM($H287:BB287),(Input!$H$227*(1+rvanilla)^0.5)/A17stdlife))</f>
        <v>0</v>
      </c>
      <c r="BD287" s="155">
        <f>IF(A17stdlife="n/a","n/a",IF(BD$3&gt;(A17stdlife+$E287),(Input!$H$227*(1+rvanilla)^0.5)-SUM($H287:BC287),(Input!$H$227*(1+rvanilla)^0.5)/A17stdlife))</f>
        <v>0</v>
      </c>
      <c r="BE287" s="155">
        <f>IF(A17stdlife="n/a","n/a",IF(BE$3&gt;(A17stdlife+$E287),(Input!$H$227*(1+rvanilla)^0.5)-SUM($H287:BD287),(Input!$H$227*(1+rvanilla)^0.5)/A17stdlife))</f>
        <v>0</v>
      </c>
      <c r="BF287" s="155">
        <f>IF(A17stdlife="n/a","n/a",IF(BF$3&gt;(A17stdlife+$E287),(Input!$H$227*(1+rvanilla)^0.5)-SUM($H287:BE287),(Input!$H$227*(1+rvanilla)^0.5)/A17stdlife))</f>
        <v>0</v>
      </c>
      <c r="BG287" s="155">
        <f>IF(A17stdlife="n/a","n/a",IF(BG$3&gt;(A17stdlife+$E287),(Input!$H$227*(1+rvanilla)^0.5)-SUM($H287:BF287),(Input!$H$227*(1+rvanilla)^0.5)/A17stdlife))</f>
        <v>0</v>
      </c>
      <c r="BH287" s="155">
        <f>IF(A17stdlife="n/a","n/a",IF(BH$3&gt;(A17stdlife+$E287),(Input!$H$227*(1+rvanilla)^0.5)-SUM($H287:BG287),(Input!$H$227*(1+rvanilla)^0.5)/A17stdlife))</f>
        <v>0</v>
      </c>
      <c r="BI287" s="155">
        <f>IF(A17stdlife="n/a","n/a",IF(BI$3&gt;(A17stdlife+$E287),(Input!$H$227*(1+rvanilla)^0.5)-SUM($H287:BH287),(Input!$H$227*(1+rvanilla)^0.5)/A17stdlife))</f>
        <v>0</v>
      </c>
      <c r="BJ287" s="14"/>
      <c r="BK287" s="14"/>
      <c r="BL287" s="14"/>
      <c r="BM287" s="14"/>
      <c r="BN287" s="14"/>
      <c r="BO287" s="14"/>
      <c r="BP287" s="14"/>
      <c r="BQ287" s="14"/>
      <c r="BR287" s="14"/>
      <c r="BS287" s="14"/>
      <c r="BT287" s="14"/>
      <c r="BU287" s="14"/>
      <c r="BV287" s="14"/>
      <c r="BW287" s="14"/>
      <c r="BX287" s="14"/>
      <c r="BY287" s="14"/>
      <c r="BZ287" s="14"/>
      <c r="CA287" s="410"/>
      <c r="CB287" s="410"/>
      <c r="CC287" s="410"/>
      <c r="CD287" s="410"/>
      <c r="CE287" s="410"/>
      <c r="CF287" s="410"/>
      <c r="CG287" s="410"/>
      <c r="CH287" s="410"/>
      <c r="CI287" s="410"/>
      <c r="CJ287" s="410"/>
      <c r="CK287" s="410"/>
      <c r="CL287" s="410"/>
      <c r="CM287" s="410"/>
      <c r="CN287" s="410"/>
      <c r="CO287" s="410"/>
      <c r="CP287" s="410"/>
      <c r="CQ287" s="410"/>
      <c r="CR287" s="410"/>
      <c r="CS287" s="410"/>
      <c r="CT287" s="410"/>
      <c r="CU287" s="410"/>
      <c r="CV287" s="410"/>
      <c r="CW287" s="410"/>
      <c r="CX287" s="410"/>
      <c r="CY287" s="410"/>
      <c r="CZ287" s="410"/>
      <c r="DA287" s="410"/>
      <c r="DB287" s="410"/>
      <c r="DC287" s="410"/>
      <c r="DD287" s="410"/>
      <c r="DE287" s="410"/>
      <c r="DF287" s="410"/>
      <c r="DG287" s="410"/>
      <c r="DH287" s="410"/>
      <c r="DI287" s="410"/>
      <c r="DJ287" s="410"/>
      <c r="DK287" s="410"/>
      <c r="DL287" s="410"/>
      <c r="DM287" s="410"/>
      <c r="DN287" s="410"/>
      <c r="DO287" s="410"/>
      <c r="DP287" s="410"/>
      <c r="DQ287" s="410"/>
      <c r="DR287" s="410"/>
      <c r="DS287" s="410"/>
      <c r="DT287" s="410"/>
      <c r="DU287" s="410"/>
      <c r="DV287" s="410"/>
      <c r="DW287" s="410"/>
      <c r="DX287" s="410"/>
      <c r="DY287" s="410"/>
      <c r="DZ287" s="410"/>
      <c r="EA287" s="410"/>
      <c r="EB287" s="410"/>
      <c r="EC287" s="410"/>
      <c r="ED287" s="410"/>
      <c r="EE287" s="410"/>
      <c r="EF287" s="410"/>
      <c r="EG287" s="410"/>
      <c r="EH287" s="410"/>
      <c r="EI287" s="410"/>
      <c r="EJ287" s="410"/>
      <c r="EK287" s="410"/>
      <c r="EL287" s="410"/>
      <c r="EM287" s="410"/>
      <c r="EN287" s="410"/>
      <c r="EO287" s="410"/>
      <c r="EP287" s="410"/>
      <c r="EQ287" s="410"/>
      <c r="ER287" s="410"/>
      <c r="ES287" s="410"/>
      <c r="ET287" s="410"/>
      <c r="EU287" s="410"/>
      <c r="EV287" s="410"/>
      <c r="EW287" s="410"/>
      <c r="EX287" s="410"/>
      <c r="EY287" s="410"/>
      <c r="EZ287" s="410"/>
      <c r="FA287" s="410"/>
      <c r="FB287" s="410"/>
      <c r="FC287" s="410"/>
      <c r="FD287" s="410"/>
      <c r="FE287" s="410"/>
      <c r="FF287" s="410"/>
      <c r="FG287" s="410"/>
      <c r="FH287" s="410"/>
      <c r="FI287" s="410"/>
      <c r="FJ287" s="410"/>
      <c r="FK287" s="410"/>
      <c r="FL287" s="410"/>
      <c r="FM287" s="410"/>
      <c r="FN287" s="410"/>
      <c r="FO287" s="410"/>
      <c r="FP287" s="410"/>
      <c r="FQ287" s="410"/>
      <c r="FR287" s="410"/>
      <c r="FS287" s="410"/>
      <c r="FT287" s="410"/>
      <c r="FU287" s="410"/>
      <c r="FV287" s="410"/>
      <c r="FW287" s="410"/>
      <c r="FX287" s="410"/>
      <c r="FY287" s="410"/>
      <c r="FZ287" s="410"/>
      <c r="GA287" s="410"/>
      <c r="GB287" s="410"/>
      <c r="GC287" s="410"/>
      <c r="GD287" s="410"/>
      <c r="GE287" s="410"/>
      <c r="GF287" s="410"/>
      <c r="GG287" s="410"/>
      <c r="GH287" s="410"/>
      <c r="GI287" s="410"/>
      <c r="GJ287" s="410"/>
      <c r="GK287" s="410"/>
      <c r="GL287" s="410"/>
      <c r="GM287" s="410"/>
      <c r="GN287" s="410"/>
      <c r="GO287" s="410"/>
      <c r="GP287" s="410"/>
      <c r="GQ287" s="410"/>
      <c r="GR287" s="410"/>
      <c r="GS287" s="410"/>
      <c r="GT287" s="410"/>
      <c r="GU287" s="410"/>
      <c r="GV287" s="410"/>
      <c r="GW287" s="410"/>
      <c r="GX287" s="410"/>
      <c r="GY287" s="410"/>
      <c r="GZ287" s="410"/>
      <c r="HA287" s="410"/>
      <c r="HB287" s="410"/>
      <c r="HC287" s="410"/>
      <c r="HD287" s="410"/>
      <c r="HE287" s="410"/>
      <c r="HF287" s="410"/>
      <c r="HG287" s="410"/>
      <c r="HH287" s="410"/>
      <c r="HI287" s="410"/>
      <c r="HJ287" s="410"/>
      <c r="HK287" s="410"/>
      <c r="HL287" s="410"/>
      <c r="HM287" s="410"/>
      <c r="HN287" s="410"/>
      <c r="HO287" s="410"/>
      <c r="HP287" s="410"/>
      <c r="HQ287" s="410"/>
      <c r="HR287" s="410"/>
      <c r="HS287" s="410"/>
      <c r="HT287" s="410"/>
      <c r="HU287" s="410"/>
      <c r="HV287" s="410"/>
      <c r="HW287" s="410"/>
      <c r="HX287" s="410"/>
      <c r="HY287" s="410"/>
      <c r="HZ287" s="410"/>
      <c r="IA287" s="410"/>
      <c r="IB287" s="410"/>
      <c r="IC287" s="410"/>
      <c r="ID287" s="410"/>
      <c r="IE287" s="410"/>
      <c r="IF287" s="410"/>
      <c r="IG287" s="410"/>
      <c r="IH287" s="410"/>
      <c r="II287" s="410"/>
      <c r="IJ287" s="410"/>
      <c r="IK287" s="410"/>
      <c r="IL287" s="410"/>
      <c r="IM287" s="410"/>
      <c r="IN287" s="410"/>
      <c r="IO287" s="410"/>
      <c r="IP287" s="410"/>
      <c r="IQ287" s="410"/>
      <c r="IR287" s="410"/>
      <c r="IS287" s="410"/>
      <c r="IT287" s="410"/>
      <c r="IU287" s="410"/>
      <c r="IV287" s="410"/>
    </row>
    <row r="288" spans="1:256" s="2" customFormat="1" ht="12.75" hidden="1" customHeight="1" outlineLevel="2">
      <c r="A288" s="14"/>
      <c r="B288" s="14"/>
      <c r="C288" s="27"/>
      <c r="D288" s="413"/>
      <c r="E288" s="261">
        <v>3</v>
      </c>
      <c r="F288" s="372"/>
      <c r="G288" s="269"/>
      <c r="H288" s="271"/>
      <c r="I288" s="270"/>
      <c r="J288" s="155">
        <f>IF(A17stdlife="n/a","n/a",IF(J$3&gt;(A17stdlife+$E288),(Input!$I$227*(1+rvanilla)^0.5)-SUM($I288:I288),(Input!$I$227*(1+rvanilla)^0.5)/A17stdlife))</f>
        <v>0.24453951855155978</v>
      </c>
      <c r="K288" s="155">
        <f>IF(A17stdlife="n/a","n/a",IF(K$3&gt;(A17stdlife+$E288),(Input!$I$227*(1+rvanilla)^0.5)-SUM($I288:J288),(Input!$I$227*(1+rvanilla)^0.5)/A17stdlife))</f>
        <v>0.24453951855155978</v>
      </c>
      <c r="L288" s="155">
        <f>IF(A17stdlife="n/a","n/a",IF(L$3&gt;(A17stdlife+$E288),(Input!$I$227*(1+rvanilla)^0.5)-SUM($I288:K288),(Input!$I$227*(1+rvanilla)^0.5)/A17stdlife))</f>
        <v>0.24453951855155978</v>
      </c>
      <c r="M288" s="155">
        <f>IF(A17stdlife="n/a","n/a",IF(M$3&gt;(A17stdlife+$E288),(Input!$I$227*(1+rvanilla)^0.5)-SUM($I288:L288),(Input!$I$227*(1+rvanilla)^0.5)/A17stdlife))</f>
        <v>0.24453951855155978</v>
      </c>
      <c r="N288" s="155">
        <f>IF(A17stdlife="n/a","n/a",IF(N$3&gt;(A17stdlife+$E288),(Input!$I$227*(1+rvanilla)^0.5)-SUM($I288:M288),(Input!$I$227*(1+rvanilla)^0.5)/A17stdlife))</f>
        <v>0.24453951855155978</v>
      </c>
      <c r="O288" s="155">
        <f>IF(A17stdlife="n/a","n/a",IF(O$3&gt;(A17stdlife+$E288),(Input!$I$227*(1+rvanilla)^0.5)-SUM($I288:N288),(Input!$I$227*(1+rvanilla)^0.5)/A17stdlife))</f>
        <v>0.24453951855155978</v>
      </c>
      <c r="P288" s="155">
        <f>IF(A17stdlife="n/a","n/a",IF(P$3&gt;(A17stdlife+$E288),(Input!$I$227*(1+rvanilla)^0.5)-SUM($I288:O288),(Input!$I$227*(1+rvanilla)^0.5)/A17stdlife))</f>
        <v>0.24453951855155978</v>
      </c>
      <c r="Q288" s="155">
        <f>IF(A17stdlife="n/a","n/a",IF(Q$3&gt;(A17stdlife+$E288),(Input!$I$227*(1+rvanilla)^0.5)-SUM($I288:P288),(Input!$I$227*(1+rvanilla)^0.5)/A17stdlife))</f>
        <v>0</v>
      </c>
      <c r="R288" s="155">
        <f>IF(A17stdlife="n/a","n/a",IF(R$3&gt;(A17stdlife+$E288),(Input!$I$227*(1+rvanilla)^0.5)-SUM($I288:Q288),(Input!$I$227*(1+rvanilla)^0.5)/A17stdlife))</f>
        <v>0</v>
      </c>
      <c r="S288" s="155">
        <f>IF(A17stdlife="n/a","n/a",IF(S$3&gt;(A17stdlife+$E288),(Input!$I$227*(1+rvanilla)^0.5)-SUM($I288:R288),(Input!$I$227*(1+rvanilla)^0.5)/A17stdlife))</f>
        <v>0</v>
      </c>
      <c r="T288" s="155">
        <f>IF(A17stdlife="n/a","n/a",IF(T$3&gt;(A17stdlife+$E288),(Input!$I$227*(1+rvanilla)^0.5)-SUM($I288:S288),(Input!$I$227*(1+rvanilla)^0.5)/A17stdlife))</f>
        <v>0</v>
      </c>
      <c r="U288" s="155">
        <f>IF(A17stdlife="n/a","n/a",IF(U$3&gt;(A17stdlife+$E288),(Input!$I$227*(1+rvanilla)^0.5)-SUM($I288:T288),(Input!$I$227*(1+rvanilla)^0.5)/A17stdlife))</f>
        <v>0</v>
      </c>
      <c r="V288" s="155">
        <f>IF(A17stdlife="n/a","n/a",IF(V$3&gt;(A17stdlife+$E288),(Input!$I$227*(1+rvanilla)^0.5)-SUM($I288:U288),(Input!$I$227*(1+rvanilla)^0.5)/A17stdlife))</f>
        <v>0</v>
      </c>
      <c r="W288" s="155">
        <f>IF(A17stdlife="n/a","n/a",IF(W$3&gt;(A17stdlife+$E288),(Input!$I$227*(1+rvanilla)^0.5)-SUM($I288:V288),(Input!$I$227*(1+rvanilla)^0.5)/A17stdlife))</f>
        <v>0</v>
      </c>
      <c r="X288" s="155">
        <f>IF(A17stdlife="n/a","n/a",IF(X$3&gt;(A17stdlife+$E288),(Input!$I$227*(1+rvanilla)^0.5)-SUM($I288:W288),(Input!$I$227*(1+rvanilla)^0.5)/A17stdlife))</f>
        <v>0</v>
      </c>
      <c r="Y288" s="155">
        <f>IF(A17stdlife="n/a","n/a",IF(Y$3&gt;(A17stdlife+$E288),(Input!$I$227*(1+rvanilla)^0.5)-SUM($I288:X288),(Input!$I$227*(1+rvanilla)^0.5)/A17stdlife))</f>
        <v>0</v>
      </c>
      <c r="Z288" s="155">
        <f>IF(A17stdlife="n/a","n/a",IF(Z$3&gt;(A17stdlife+$E288),(Input!$I$227*(1+rvanilla)^0.5)-SUM($I288:Y288),(Input!$I$227*(1+rvanilla)^0.5)/A17stdlife))</f>
        <v>0</v>
      </c>
      <c r="AA288" s="155">
        <f>IF(A17stdlife="n/a","n/a",IF(AA$3&gt;(A17stdlife+$E288),(Input!$I$227*(1+rvanilla)^0.5)-SUM($I288:Z288),(Input!$I$227*(1+rvanilla)^0.5)/A17stdlife))</f>
        <v>0</v>
      </c>
      <c r="AB288" s="155">
        <f>IF(A17stdlife="n/a","n/a",IF(AB$3&gt;(A17stdlife+$E288),(Input!$I$227*(1+rvanilla)^0.5)-SUM($I288:AA288),(Input!$I$227*(1+rvanilla)^0.5)/A17stdlife))</f>
        <v>0</v>
      </c>
      <c r="AC288" s="155">
        <f>IF(A17stdlife="n/a","n/a",IF(AC$3&gt;(A17stdlife+$E288),(Input!$I$227*(1+rvanilla)^0.5)-SUM($I288:AB288),(Input!$I$227*(1+rvanilla)^0.5)/A17stdlife))</f>
        <v>0</v>
      </c>
      <c r="AD288" s="155">
        <f>IF(A17stdlife="n/a","n/a",IF(AD$3&gt;(A17stdlife+$E288),(Input!$I$227*(1+rvanilla)^0.5)-SUM($I288:AC288),(Input!$I$227*(1+rvanilla)^0.5)/A17stdlife))</f>
        <v>0</v>
      </c>
      <c r="AE288" s="155">
        <f>IF(A17stdlife="n/a","n/a",IF(AE$3&gt;(A17stdlife+$E288),(Input!$I$227*(1+rvanilla)^0.5)-SUM($I288:AD288),(Input!$I$227*(1+rvanilla)^0.5)/A17stdlife))</f>
        <v>0</v>
      </c>
      <c r="AF288" s="155">
        <f>IF(A17stdlife="n/a","n/a",IF(AF$3&gt;(A17stdlife+$E288),(Input!$I$227*(1+rvanilla)^0.5)-SUM($I288:AE288),(Input!$I$227*(1+rvanilla)^0.5)/A17stdlife))</f>
        <v>0</v>
      </c>
      <c r="AG288" s="155">
        <f>IF(A17stdlife="n/a","n/a",IF(AG$3&gt;(A17stdlife+$E288),(Input!$I$227*(1+rvanilla)^0.5)-SUM($I288:AF288),(Input!$I$227*(1+rvanilla)^0.5)/A17stdlife))</f>
        <v>0</v>
      </c>
      <c r="AH288" s="155">
        <f>IF(A17stdlife="n/a","n/a",IF(AH$3&gt;(A17stdlife+$E288),(Input!$I$227*(1+rvanilla)^0.5)-SUM($I288:AG288),(Input!$I$227*(1+rvanilla)^0.5)/A17stdlife))</f>
        <v>0</v>
      </c>
      <c r="AI288" s="155">
        <f>IF(A17stdlife="n/a","n/a",IF(AI$3&gt;(A17stdlife+$E288),(Input!$I$227*(1+rvanilla)^0.5)-SUM($I288:AH288),(Input!$I$227*(1+rvanilla)^0.5)/A17stdlife))</f>
        <v>0</v>
      </c>
      <c r="AJ288" s="155">
        <f>IF(A17stdlife="n/a","n/a",IF(AJ$3&gt;(A17stdlife+$E288),(Input!$I$227*(1+rvanilla)^0.5)-SUM($I288:AI288),(Input!$I$227*(1+rvanilla)^0.5)/A17stdlife))</f>
        <v>0</v>
      </c>
      <c r="AK288" s="155">
        <f>IF(A17stdlife="n/a","n/a",IF(AK$3&gt;(A17stdlife+$E288),(Input!$I$227*(1+rvanilla)^0.5)-SUM($I288:AJ288),(Input!$I$227*(1+rvanilla)^0.5)/A17stdlife))</f>
        <v>0</v>
      </c>
      <c r="AL288" s="155">
        <f>IF(A17stdlife="n/a","n/a",IF(AL$3&gt;(A17stdlife+$E288),(Input!$I$227*(1+rvanilla)^0.5)-SUM($I288:AK288),(Input!$I$227*(1+rvanilla)^0.5)/A17stdlife))</f>
        <v>0</v>
      </c>
      <c r="AM288" s="155">
        <f>IF(A17stdlife="n/a","n/a",IF(AM$3&gt;(A17stdlife+$E288),(Input!$I$227*(1+rvanilla)^0.5)-SUM($I288:AL288),(Input!$I$227*(1+rvanilla)^0.5)/A17stdlife))</f>
        <v>0</v>
      </c>
      <c r="AN288" s="155">
        <f>IF(A17stdlife="n/a","n/a",IF(AN$3&gt;(A17stdlife+$E288),(Input!$I$227*(1+rvanilla)^0.5)-SUM($I288:AM288),(Input!$I$227*(1+rvanilla)^0.5)/A17stdlife))</f>
        <v>0</v>
      </c>
      <c r="AO288" s="155">
        <f>IF(A17stdlife="n/a","n/a",IF(AO$3&gt;(A17stdlife+$E288),(Input!$I$227*(1+rvanilla)^0.5)-SUM($I288:AN288),(Input!$I$227*(1+rvanilla)^0.5)/A17stdlife))</f>
        <v>0</v>
      </c>
      <c r="AP288" s="155">
        <f>IF(A17stdlife="n/a","n/a",IF(AP$3&gt;(A17stdlife+$E288),(Input!$I$227*(1+rvanilla)^0.5)-SUM($I288:AO288),(Input!$I$227*(1+rvanilla)^0.5)/A17stdlife))</f>
        <v>0</v>
      </c>
      <c r="AQ288" s="155">
        <f>IF(A17stdlife="n/a","n/a",IF(AQ$3&gt;(A17stdlife+$E288),(Input!$I$227*(1+rvanilla)^0.5)-SUM($I288:AP288),(Input!$I$227*(1+rvanilla)^0.5)/A17stdlife))</f>
        <v>0</v>
      </c>
      <c r="AR288" s="155">
        <f>IF(A17stdlife="n/a","n/a",IF(AR$3&gt;(A17stdlife+$E288),(Input!$I$227*(1+rvanilla)^0.5)-SUM($I288:AQ288),(Input!$I$227*(1+rvanilla)^0.5)/A17stdlife))</f>
        <v>0</v>
      </c>
      <c r="AS288" s="155">
        <f>IF(A17stdlife="n/a","n/a",IF(AS$3&gt;(A17stdlife+$E288),(Input!$I$227*(1+rvanilla)^0.5)-SUM($I288:AR288),(Input!$I$227*(1+rvanilla)^0.5)/A17stdlife))</f>
        <v>0</v>
      </c>
      <c r="AT288" s="155">
        <f>IF(A17stdlife="n/a","n/a",IF(AT$3&gt;(A17stdlife+$E288),(Input!$I$227*(1+rvanilla)^0.5)-SUM($I288:AS288),(Input!$I$227*(1+rvanilla)^0.5)/A17stdlife))</f>
        <v>0</v>
      </c>
      <c r="AU288" s="155">
        <f>IF(A17stdlife="n/a","n/a",IF(AU$3&gt;(A17stdlife+$E288),(Input!$I$227*(1+rvanilla)^0.5)-SUM($I288:AT288),(Input!$I$227*(1+rvanilla)^0.5)/A17stdlife))</f>
        <v>0</v>
      </c>
      <c r="AV288" s="155">
        <f>IF(A17stdlife="n/a","n/a",IF(AV$3&gt;(A17stdlife+$E288),(Input!$I$227*(1+rvanilla)^0.5)-SUM($I288:AU288),(Input!$I$227*(1+rvanilla)^0.5)/A17stdlife))</f>
        <v>0</v>
      </c>
      <c r="AW288" s="155">
        <f>IF(A17stdlife="n/a","n/a",IF(AW$3&gt;(A17stdlife+$E288),(Input!$I$227*(1+rvanilla)^0.5)-SUM($I288:AV288),(Input!$I$227*(1+rvanilla)^0.5)/A17stdlife))</f>
        <v>0</v>
      </c>
      <c r="AX288" s="155">
        <f>IF(A17stdlife="n/a","n/a",IF(AX$3&gt;(A17stdlife+$E288),(Input!$I$227*(1+rvanilla)^0.5)-SUM($I288:AW288),(Input!$I$227*(1+rvanilla)^0.5)/A17stdlife))</f>
        <v>0</v>
      </c>
      <c r="AY288" s="155">
        <f>IF(A17stdlife="n/a","n/a",IF(AY$3&gt;(A17stdlife+$E288),(Input!$I$227*(1+rvanilla)^0.5)-SUM($I288:AX288),(Input!$I$227*(1+rvanilla)^0.5)/A17stdlife))</f>
        <v>0</v>
      </c>
      <c r="AZ288" s="155">
        <f>IF(A17stdlife="n/a","n/a",IF(AZ$3&gt;(A17stdlife+$E288),(Input!$I$227*(1+rvanilla)^0.5)-SUM($I288:AY288),(Input!$I$227*(1+rvanilla)^0.5)/A17stdlife))</f>
        <v>0</v>
      </c>
      <c r="BA288" s="155">
        <f>IF(A17stdlife="n/a","n/a",IF(BA$3&gt;(A17stdlife+$E288),(Input!$I$227*(1+rvanilla)^0.5)-SUM($I288:AZ288),(Input!$I$227*(1+rvanilla)^0.5)/A17stdlife))</f>
        <v>0</v>
      </c>
      <c r="BB288" s="155">
        <f>IF(A17stdlife="n/a","n/a",IF(BB$3&gt;(A17stdlife+$E288),(Input!$I$227*(1+rvanilla)^0.5)-SUM($I288:BA288),(Input!$I$227*(1+rvanilla)^0.5)/A17stdlife))</f>
        <v>0</v>
      </c>
      <c r="BC288" s="155">
        <f>IF(A17stdlife="n/a","n/a",IF(BC$3&gt;(A17stdlife+$E288),(Input!$I$227*(1+rvanilla)^0.5)-SUM($I288:BB288),(Input!$I$227*(1+rvanilla)^0.5)/A17stdlife))</f>
        <v>0</v>
      </c>
      <c r="BD288" s="155">
        <f>IF(A17stdlife="n/a","n/a",IF(BD$3&gt;(A17stdlife+$E288),(Input!$I$227*(1+rvanilla)^0.5)-SUM($I288:BC288),(Input!$I$227*(1+rvanilla)^0.5)/A17stdlife))</f>
        <v>0</v>
      </c>
      <c r="BE288" s="155">
        <f>IF(A17stdlife="n/a","n/a",IF(BE$3&gt;(A17stdlife+$E288),(Input!$I$227*(1+rvanilla)^0.5)-SUM($I288:BD288),(Input!$I$227*(1+rvanilla)^0.5)/A17stdlife))</f>
        <v>0</v>
      </c>
      <c r="BF288" s="155">
        <f>IF(A17stdlife="n/a","n/a",IF(BF$3&gt;(A17stdlife+$E288),(Input!$I$227*(1+rvanilla)^0.5)-SUM($I288:BE288),(Input!$I$227*(1+rvanilla)^0.5)/A17stdlife))</f>
        <v>0</v>
      </c>
      <c r="BG288" s="155">
        <f>IF(A17stdlife="n/a","n/a",IF(BG$3&gt;(A17stdlife+$E288),(Input!$I$227*(1+rvanilla)^0.5)-SUM($I288:BF288),(Input!$I$227*(1+rvanilla)^0.5)/A17stdlife))</f>
        <v>0</v>
      </c>
      <c r="BH288" s="155">
        <f>IF(A17stdlife="n/a","n/a",IF(BH$3&gt;(A17stdlife+$E288),(Input!$I$227*(1+rvanilla)^0.5)-SUM($I288:BG288),(Input!$I$227*(1+rvanilla)^0.5)/A17stdlife))</f>
        <v>0</v>
      </c>
      <c r="BI288" s="155">
        <f>IF(A17stdlife="n/a","n/a",IF(BI$3&gt;(A17stdlife+$E288),(Input!$I$227*(1+rvanilla)^0.5)-SUM($I288:BH288),(Input!$I$227*(1+rvanilla)^0.5)/A17stdlife))</f>
        <v>0</v>
      </c>
      <c r="BJ288" s="14"/>
      <c r="BK288" s="14"/>
      <c r="BL288" s="14"/>
      <c r="BM288" s="14"/>
      <c r="BN288" s="14"/>
      <c r="BO288" s="14"/>
      <c r="BP288" s="14"/>
      <c r="BQ288" s="14"/>
      <c r="BR288" s="14"/>
      <c r="BS288" s="14"/>
      <c r="BT288" s="14"/>
      <c r="BU288" s="14"/>
      <c r="BV288" s="14"/>
      <c r="BW288" s="14"/>
      <c r="BX288" s="14"/>
      <c r="BY288" s="14"/>
      <c r="BZ288" s="14"/>
      <c r="CA288" s="410"/>
      <c r="CB288" s="410"/>
      <c r="CC288" s="410"/>
      <c r="CD288" s="410"/>
      <c r="CE288" s="410"/>
      <c r="CF288" s="410"/>
      <c r="CG288" s="410"/>
      <c r="CH288" s="410"/>
      <c r="CI288" s="410"/>
      <c r="CJ288" s="410"/>
      <c r="CK288" s="410"/>
      <c r="CL288" s="410"/>
      <c r="CM288" s="410"/>
      <c r="CN288" s="410"/>
      <c r="CO288" s="410"/>
      <c r="CP288" s="410"/>
      <c r="CQ288" s="410"/>
      <c r="CR288" s="410"/>
      <c r="CS288" s="410"/>
      <c r="CT288" s="410"/>
      <c r="CU288" s="410"/>
      <c r="CV288" s="410"/>
      <c r="CW288" s="410"/>
      <c r="CX288" s="410"/>
      <c r="CY288" s="410"/>
      <c r="CZ288" s="410"/>
      <c r="DA288" s="410"/>
      <c r="DB288" s="410"/>
      <c r="DC288" s="410"/>
      <c r="DD288" s="410"/>
      <c r="DE288" s="410"/>
      <c r="DF288" s="410"/>
      <c r="DG288" s="410"/>
      <c r="DH288" s="410"/>
      <c r="DI288" s="410"/>
      <c r="DJ288" s="410"/>
      <c r="DK288" s="410"/>
      <c r="DL288" s="410"/>
      <c r="DM288" s="410"/>
      <c r="DN288" s="410"/>
      <c r="DO288" s="410"/>
      <c r="DP288" s="410"/>
      <c r="DQ288" s="410"/>
      <c r="DR288" s="410"/>
      <c r="DS288" s="410"/>
      <c r="DT288" s="410"/>
      <c r="DU288" s="410"/>
      <c r="DV288" s="410"/>
      <c r="DW288" s="410"/>
      <c r="DX288" s="410"/>
      <c r="DY288" s="410"/>
      <c r="DZ288" s="410"/>
      <c r="EA288" s="410"/>
      <c r="EB288" s="410"/>
      <c r="EC288" s="410"/>
      <c r="ED288" s="410"/>
      <c r="EE288" s="410"/>
      <c r="EF288" s="410"/>
      <c r="EG288" s="410"/>
      <c r="EH288" s="410"/>
      <c r="EI288" s="410"/>
      <c r="EJ288" s="410"/>
      <c r="EK288" s="410"/>
      <c r="EL288" s="410"/>
      <c r="EM288" s="410"/>
      <c r="EN288" s="410"/>
      <c r="EO288" s="410"/>
      <c r="EP288" s="410"/>
      <c r="EQ288" s="410"/>
      <c r="ER288" s="410"/>
      <c r="ES288" s="410"/>
      <c r="ET288" s="410"/>
      <c r="EU288" s="410"/>
      <c r="EV288" s="410"/>
      <c r="EW288" s="410"/>
      <c r="EX288" s="410"/>
      <c r="EY288" s="410"/>
      <c r="EZ288" s="410"/>
      <c r="FA288" s="410"/>
      <c r="FB288" s="410"/>
      <c r="FC288" s="410"/>
      <c r="FD288" s="410"/>
      <c r="FE288" s="410"/>
      <c r="FF288" s="410"/>
      <c r="FG288" s="410"/>
      <c r="FH288" s="410"/>
      <c r="FI288" s="410"/>
      <c r="FJ288" s="410"/>
      <c r="FK288" s="410"/>
      <c r="FL288" s="410"/>
      <c r="FM288" s="410"/>
      <c r="FN288" s="410"/>
      <c r="FO288" s="410"/>
      <c r="FP288" s="410"/>
      <c r="FQ288" s="410"/>
      <c r="FR288" s="410"/>
      <c r="FS288" s="410"/>
      <c r="FT288" s="410"/>
      <c r="FU288" s="410"/>
      <c r="FV288" s="410"/>
      <c r="FW288" s="410"/>
      <c r="FX288" s="410"/>
      <c r="FY288" s="410"/>
      <c r="FZ288" s="410"/>
      <c r="GA288" s="410"/>
      <c r="GB288" s="410"/>
      <c r="GC288" s="410"/>
      <c r="GD288" s="410"/>
      <c r="GE288" s="410"/>
      <c r="GF288" s="410"/>
      <c r="GG288" s="410"/>
      <c r="GH288" s="410"/>
      <c r="GI288" s="410"/>
      <c r="GJ288" s="410"/>
      <c r="GK288" s="410"/>
      <c r="GL288" s="410"/>
      <c r="GM288" s="410"/>
      <c r="GN288" s="410"/>
      <c r="GO288" s="410"/>
      <c r="GP288" s="410"/>
      <c r="GQ288" s="410"/>
      <c r="GR288" s="410"/>
      <c r="GS288" s="410"/>
      <c r="GT288" s="410"/>
      <c r="GU288" s="410"/>
      <c r="GV288" s="410"/>
      <c r="GW288" s="410"/>
      <c r="GX288" s="410"/>
      <c r="GY288" s="410"/>
      <c r="GZ288" s="410"/>
      <c r="HA288" s="410"/>
      <c r="HB288" s="410"/>
      <c r="HC288" s="410"/>
      <c r="HD288" s="410"/>
      <c r="HE288" s="410"/>
      <c r="HF288" s="410"/>
      <c r="HG288" s="410"/>
      <c r="HH288" s="410"/>
      <c r="HI288" s="410"/>
      <c r="HJ288" s="410"/>
      <c r="HK288" s="410"/>
      <c r="HL288" s="410"/>
      <c r="HM288" s="410"/>
      <c r="HN288" s="410"/>
      <c r="HO288" s="410"/>
      <c r="HP288" s="410"/>
      <c r="HQ288" s="410"/>
      <c r="HR288" s="410"/>
      <c r="HS288" s="410"/>
      <c r="HT288" s="410"/>
      <c r="HU288" s="410"/>
      <c r="HV288" s="410"/>
      <c r="HW288" s="410"/>
      <c r="HX288" s="410"/>
      <c r="HY288" s="410"/>
      <c r="HZ288" s="410"/>
      <c r="IA288" s="410"/>
      <c r="IB288" s="410"/>
      <c r="IC288" s="410"/>
      <c r="ID288" s="410"/>
      <c r="IE288" s="410"/>
      <c r="IF288" s="410"/>
      <c r="IG288" s="410"/>
      <c r="IH288" s="410"/>
      <c r="II288" s="410"/>
      <c r="IJ288" s="410"/>
      <c r="IK288" s="410"/>
      <c r="IL288" s="410"/>
      <c r="IM288" s="410"/>
      <c r="IN288" s="410"/>
      <c r="IO288" s="410"/>
      <c r="IP288" s="410"/>
      <c r="IQ288" s="410"/>
      <c r="IR288" s="410"/>
      <c r="IS288" s="410"/>
      <c r="IT288" s="410"/>
      <c r="IU288" s="410"/>
      <c r="IV288" s="410"/>
    </row>
    <row r="289" spans="1:256" s="2" customFormat="1" ht="12.75" hidden="1" customHeight="1" outlineLevel="2">
      <c r="A289" s="14"/>
      <c r="B289" s="14"/>
      <c r="C289" s="27"/>
      <c r="D289" s="413"/>
      <c r="E289" s="261">
        <v>4</v>
      </c>
      <c r="F289" s="372"/>
      <c r="G289" s="269"/>
      <c r="H289" s="271"/>
      <c r="I289" s="271"/>
      <c r="J289" s="270"/>
      <c r="K289" s="155">
        <f>IF(A17stdlife="n/a","n/a",IF(K$3&gt;(A17stdlife+$E289),(Input!$J$227*(1+rvanilla)^0.5)-SUM($J289:J289),(Input!$J$227*(1+rvanilla)^0.5)/A17stdlife))</f>
        <v>0.2594438017532415</v>
      </c>
      <c r="L289" s="155">
        <f>IF(A17stdlife="n/a","n/a",IF(L$3&gt;(A17stdlife+$E289),(Input!$J$227*(1+rvanilla)^0.5)-SUM($J289:K289),(Input!$J$227*(1+rvanilla)^0.5)/A17stdlife))</f>
        <v>0.2594438017532415</v>
      </c>
      <c r="M289" s="155">
        <f>IF(A17stdlife="n/a","n/a",IF(M$3&gt;(A17stdlife+$E289),(Input!$J$227*(1+rvanilla)^0.5)-SUM($J289:L289),(Input!$J$227*(1+rvanilla)^0.5)/A17stdlife))</f>
        <v>0.2594438017532415</v>
      </c>
      <c r="N289" s="155">
        <f>IF(A17stdlife="n/a","n/a",IF(N$3&gt;(A17stdlife+$E289),(Input!$J$227*(1+rvanilla)^0.5)-SUM($J289:M289),(Input!$J$227*(1+rvanilla)^0.5)/A17stdlife))</f>
        <v>0.2594438017532415</v>
      </c>
      <c r="O289" s="155">
        <f>IF(A17stdlife="n/a","n/a",IF(O$3&gt;(A17stdlife+$E289),(Input!$J$227*(1+rvanilla)^0.5)-SUM($J289:N289),(Input!$J$227*(1+rvanilla)^0.5)/A17stdlife))</f>
        <v>0.2594438017532415</v>
      </c>
      <c r="P289" s="155">
        <f>IF(A17stdlife="n/a","n/a",IF(P$3&gt;(A17stdlife+$E289),(Input!$J$227*(1+rvanilla)^0.5)-SUM($J289:O289),(Input!$J$227*(1+rvanilla)^0.5)/A17stdlife))</f>
        <v>0.2594438017532415</v>
      </c>
      <c r="Q289" s="155">
        <f>IF(A17stdlife="n/a","n/a",IF(Q$3&gt;(A17stdlife+$E289),(Input!$J$227*(1+rvanilla)^0.5)-SUM($J289:P289),(Input!$J$227*(1+rvanilla)^0.5)/A17stdlife))</f>
        <v>0.2594438017532415</v>
      </c>
      <c r="R289" s="155">
        <f>IF(A17stdlife="n/a","n/a",IF(R$3&gt;(A17stdlife+$E289),(Input!$J$227*(1+rvanilla)^0.5)-SUM($J289:Q289),(Input!$J$227*(1+rvanilla)^0.5)/A17stdlife))</f>
        <v>2.2204460492503131E-16</v>
      </c>
      <c r="S289" s="155">
        <f>IF(A17stdlife="n/a","n/a",IF(S$3&gt;(A17stdlife+$E289),(Input!$J$227*(1+rvanilla)^0.5)-SUM($J289:R289),(Input!$J$227*(1+rvanilla)^0.5)/A17stdlife))</f>
        <v>0</v>
      </c>
      <c r="T289" s="155">
        <f>IF(A17stdlife="n/a","n/a",IF(T$3&gt;(A17stdlife+$E289),(Input!$J$227*(1+rvanilla)^0.5)-SUM($J289:S289),(Input!$J$227*(1+rvanilla)^0.5)/A17stdlife))</f>
        <v>0</v>
      </c>
      <c r="U289" s="155">
        <f>IF(A17stdlife="n/a","n/a",IF(U$3&gt;(A17stdlife+$E289),(Input!$J$227*(1+rvanilla)^0.5)-SUM($J289:T289),(Input!$J$227*(1+rvanilla)^0.5)/A17stdlife))</f>
        <v>0</v>
      </c>
      <c r="V289" s="155">
        <f>IF(A17stdlife="n/a","n/a",IF(V$3&gt;(A17stdlife+$E289),(Input!$J$227*(1+rvanilla)^0.5)-SUM($J289:U289),(Input!$J$227*(1+rvanilla)^0.5)/A17stdlife))</f>
        <v>0</v>
      </c>
      <c r="W289" s="155">
        <f>IF(A17stdlife="n/a","n/a",IF(W$3&gt;(A17stdlife+$E289),(Input!$J$227*(1+rvanilla)^0.5)-SUM($J289:V289),(Input!$J$227*(1+rvanilla)^0.5)/A17stdlife))</f>
        <v>0</v>
      </c>
      <c r="X289" s="155">
        <f>IF(A17stdlife="n/a","n/a",IF(X$3&gt;(A17stdlife+$E289),(Input!$J$227*(1+rvanilla)^0.5)-SUM($J289:W289),(Input!$J$227*(1+rvanilla)^0.5)/A17stdlife))</f>
        <v>0</v>
      </c>
      <c r="Y289" s="155">
        <f>IF(A17stdlife="n/a","n/a",IF(Y$3&gt;(A17stdlife+$E289),(Input!$J$227*(1+rvanilla)^0.5)-SUM($J289:X289),(Input!$J$227*(1+rvanilla)^0.5)/A17stdlife))</f>
        <v>0</v>
      </c>
      <c r="Z289" s="155">
        <f>IF(A17stdlife="n/a","n/a",IF(Z$3&gt;(A17stdlife+$E289),(Input!$J$227*(1+rvanilla)^0.5)-SUM($J289:Y289),(Input!$J$227*(1+rvanilla)^0.5)/A17stdlife))</f>
        <v>0</v>
      </c>
      <c r="AA289" s="155">
        <f>IF(A17stdlife="n/a","n/a",IF(AA$3&gt;(A17stdlife+$E289),(Input!$J$227*(1+rvanilla)^0.5)-SUM($J289:Z289),(Input!$J$227*(1+rvanilla)^0.5)/A17stdlife))</f>
        <v>0</v>
      </c>
      <c r="AB289" s="155">
        <f>IF(A17stdlife="n/a","n/a",IF(AB$3&gt;(A17stdlife+$E289),(Input!$J$227*(1+rvanilla)^0.5)-SUM($J289:AA289),(Input!$J$227*(1+rvanilla)^0.5)/A17stdlife))</f>
        <v>0</v>
      </c>
      <c r="AC289" s="155">
        <f>IF(A17stdlife="n/a","n/a",IF(AC$3&gt;(A17stdlife+$E289),(Input!$J$227*(1+rvanilla)^0.5)-SUM($J289:AB289),(Input!$J$227*(1+rvanilla)^0.5)/A17stdlife))</f>
        <v>0</v>
      </c>
      <c r="AD289" s="155">
        <f>IF(A17stdlife="n/a","n/a",IF(AD$3&gt;(A17stdlife+$E289),(Input!$J$227*(1+rvanilla)^0.5)-SUM($J289:AC289),(Input!$J$227*(1+rvanilla)^0.5)/A17stdlife))</f>
        <v>0</v>
      </c>
      <c r="AE289" s="155">
        <f>IF(A17stdlife="n/a","n/a",IF(AE$3&gt;(A17stdlife+$E289),(Input!$J$227*(1+rvanilla)^0.5)-SUM($J289:AD289),(Input!$J$227*(1+rvanilla)^0.5)/A17stdlife))</f>
        <v>0</v>
      </c>
      <c r="AF289" s="155">
        <f>IF(A17stdlife="n/a","n/a",IF(AF$3&gt;(A17stdlife+$E289),(Input!$J$227*(1+rvanilla)^0.5)-SUM($J289:AE289),(Input!$J$227*(1+rvanilla)^0.5)/A17stdlife))</f>
        <v>0</v>
      </c>
      <c r="AG289" s="155">
        <f>IF(A17stdlife="n/a","n/a",IF(AG$3&gt;(A17stdlife+$E289),(Input!$J$227*(1+rvanilla)^0.5)-SUM($J289:AF289),(Input!$J$227*(1+rvanilla)^0.5)/A17stdlife))</f>
        <v>0</v>
      </c>
      <c r="AH289" s="155">
        <f>IF(A17stdlife="n/a","n/a",IF(AH$3&gt;(A17stdlife+$E289),(Input!$J$227*(1+rvanilla)^0.5)-SUM($J289:AG289),(Input!$J$227*(1+rvanilla)^0.5)/A17stdlife))</f>
        <v>0</v>
      </c>
      <c r="AI289" s="155">
        <f>IF(A17stdlife="n/a","n/a",IF(AI$3&gt;(A17stdlife+$E289),(Input!$J$227*(1+rvanilla)^0.5)-SUM($J289:AH289),(Input!$J$227*(1+rvanilla)^0.5)/A17stdlife))</f>
        <v>0</v>
      </c>
      <c r="AJ289" s="155">
        <f>IF(A17stdlife="n/a","n/a",IF(AJ$3&gt;(A17stdlife+$E289),(Input!$J$227*(1+rvanilla)^0.5)-SUM($J289:AI289),(Input!$J$227*(1+rvanilla)^0.5)/A17stdlife))</f>
        <v>0</v>
      </c>
      <c r="AK289" s="155">
        <f>IF(A17stdlife="n/a","n/a",IF(AK$3&gt;(A17stdlife+$E289),(Input!$J$227*(1+rvanilla)^0.5)-SUM($J289:AJ289),(Input!$J$227*(1+rvanilla)^0.5)/A17stdlife))</f>
        <v>0</v>
      </c>
      <c r="AL289" s="155">
        <f>IF(A17stdlife="n/a","n/a",IF(AL$3&gt;(A17stdlife+$E289),(Input!$J$227*(1+rvanilla)^0.5)-SUM($J289:AK289),(Input!$J$227*(1+rvanilla)^0.5)/A17stdlife))</f>
        <v>0</v>
      </c>
      <c r="AM289" s="155">
        <f>IF(A17stdlife="n/a","n/a",IF(AM$3&gt;(A17stdlife+$E289),(Input!$J$227*(1+rvanilla)^0.5)-SUM($J289:AL289),(Input!$J$227*(1+rvanilla)^0.5)/A17stdlife))</f>
        <v>0</v>
      </c>
      <c r="AN289" s="155">
        <f>IF(A17stdlife="n/a","n/a",IF(AN$3&gt;(A17stdlife+$E289),(Input!$J$227*(1+rvanilla)^0.5)-SUM($J289:AM289),(Input!$J$227*(1+rvanilla)^0.5)/A17stdlife))</f>
        <v>0</v>
      </c>
      <c r="AO289" s="155">
        <f>IF(A17stdlife="n/a","n/a",IF(AO$3&gt;(A17stdlife+$E289),(Input!$J$227*(1+rvanilla)^0.5)-SUM($J289:AN289),(Input!$J$227*(1+rvanilla)^0.5)/A17stdlife))</f>
        <v>0</v>
      </c>
      <c r="AP289" s="155">
        <f>IF(A17stdlife="n/a","n/a",IF(AP$3&gt;(A17stdlife+$E289),(Input!$J$227*(1+rvanilla)^0.5)-SUM($J289:AO289),(Input!$J$227*(1+rvanilla)^0.5)/A17stdlife))</f>
        <v>0</v>
      </c>
      <c r="AQ289" s="155">
        <f>IF(A17stdlife="n/a","n/a",IF(AQ$3&gt;(A17stdlife+$E289),(Input!$J$227*(1+rvanilla)^0.5)-SUM($J289:AP289),(Input!$J$227*(1+rvanilla)^0.5)/A17stdlife))</f>
        <v>0</v>
      </c>
      <c r="AR289" s="155">
        <f>IF(A17stdlife="n/a","n/a",IF(AR$3&gt;(A17stdlife+$E289),(Input!$J$227*(1+rvanilla)^0.5)-SUM($J289:AQ289),(Input!$J$227*(1+rvanilla)^0.5)/A17stdlife))</f>
        <v>0</v>
      </c>
      <c r="AS289" s="155">
        <f>IF(A17stdlife="n/a","n/a",IF(AS$3&gt;(A17stdlife+$E289),(Input!$J$227*(1+rvanilla)^0.5)-SUM($J289:AR289),(Input!$J$227*(1+rvanilla)^0.5)/A17stdlife))</f>
        <v>0</v>
      </c>
      <c r="AT289" s="155">
        <f>IF(A17stdlife="n/a","n/a",IF(AT$3&gt;(A17stdlife+$E289),(Input!$J$227*(1+rvanilla)^0.5)-SUM($J289:AS289),(Input!$J$227*(1+rvanilla)^0.5)/A17stdlife))</f>
        <v>0</v>
      </c>
      <c r="AU289" s="155">
        <f>IF(A17stdlife="n/a","n/a",IF(AU$3&gt;(A17stdlife+$E289),(Input!$J$227*(1+rvanilla)^0.5)-SUM($J289:AT289),(Input!$J$227*(1+rvanilla)^0.5)/A17stdlife))</f>
        <v>0</v>
      </c>
      <c r="AV289" s="155">
        <f>IF(A17stdlife="n/a","n/a",IF(AV$3&gt;(A17stdlife+$E289),(Input!$J$227*(1+rvanilla)^0.5)-SUM($J289:AU289),(Input!$J$227*(1+rvanilla)^0.5)/A17stdlife))</f>
        <v>0</v>
      </c>
      <c r="AW289" s="155">
        <f>IF(A17stdlife="n/a","n/a",IF(AW$3&gt;(A17stdlife+$E289),(Input!$J$227*(1+rvanilla)^0.5)-SUM($J289:AV289),(Input!$J$227*(1+rvanilla)^0.5)/A17stdlife))</f>
        <v>0</v>
      </c>
      <c r="AX289" s="155">
        <f>IF(A17stdlife="n/a","n/a",IF(AX$3&gt;(A17stdlife+$E289),(Input!$J$227*(1+rvanilla)^0.5)-SUM($J289:AW289),(Input!$J$227*(1+rvanilla)^0.5)/A17stdlife))</f>
        <v>0</v>
      </c>
      <c r="AY289" s="155">
        <f>IF(A17stdlife="n/a","n/a",IF(AY$3&gt;(A17stdlife+$E289),(Input!$J$227*(1+rvanilla)^0.5)-SUM($J289:AX289),(Input!$J$227*(1+rvanilla)^0.5)/A17stdlife))</f>
        <v>0</v>
      </c>
      <c r="AZ289" s="155">
        <f>IF(A17stdlife="n/a","n/a",IF(AZ$3&gt;(A17stdlife+$E289),(Input!$J$227*(1+rvanilla)^0.5)-SUM($J289:AY289),(Input!$J$227*(1+rvanilla)^0.5)/A17stdlife))</f>
        <v>0</v>
      </c>
      <c r="BA289" s="155">
        <f>IF(A17stdlife="n/a","n/a",IF(BA$3&gt;(A17stdlife+$E289),(Input!$J$227*(1+rvanilla)^0.5)-SUM($J289:AZ289),(Input!$J$227*(1+rvanilla)^0.5)/A17stdlife))</f>
        <v>0</v>
      </c>
      <c r="BB289" s="155">
        <f>IF(A17stdlife="n/a","n/a",IF(BB$3&gt;(A17stdlife+$E289),(Input!$J$227*(1+rvanilla)^0.5)-SUM($J289:BA289),(Input!$J$227*(1+rvanilla)^0.5)/A17stdlife))</f>
        <v>0</v>
      </c>
      <c r="BC289" s="155">
        <f>IF(A17stdlife="n/a","n/a",IF(BC$3&gt;(A17stdlife+$E289),(Input!$J$227*(1+rvanilla)^0.5)-SUM($J289:BB289),(Input!$J$227*(1+rvanilla)^0.5)/A17stdlife))</f>
        <v>0</v>
      </c>
      <c r="BD289" s="155">
        <f>IF(A17stdlife="n/a","n/a",IF(BD$3&gt;(A17stdlife+$E289),(Input!$J$227*(1+rvanilla)^0.5)-SUM($J289:BC289),(Input!$J$227*(1+rvanilla)^0.5)/A17stdlife))</f>
        <v>0</v>
      </c>
      <c r="BE289" s="155">
        <f>IF(A17stdlife="n/a","n/a",IF(BE$3&gt;(A17stdlife+$E289),(Input!$J$227*(1+rvanilla)^0.5)-SUM($J289:BD289),(Input!$J$227*(1+rvanilla)^0.5)/A17stdlife))</f>
        <v>0</v>
      </c>
      <c r="BF289" s="155">
        <f>IF(A17stdlife="n/a","n/a",IF(BF$3&gt;(A17stdlife+$E289),(Input!$J$227*(1+rvanilla)^0.5)-SUM($J289:BE289),(Input!$J$227*(1+rvanilla)^0.5)/A17stdlife))</f>
        <v>0</v>
      </c>
      <c r="BG289" s="155">
        <f>IF(A17stdlife="n/a","n/a",IF(BG$3&gt;(A17stdlife+$E289),(Input!$J$227*(1+rvanilla)^0.5)-SUM($J289:BF289),(Input!$J$227*(1+rvanilla)^0.5)/A17stdlife))</f>
        <v>0</v>
      </c>
      <c r="BH289" s="155">
        <f>IF(A17stdlife="n/a","n/a",IF(BH$3&gt;(A17stdlife+$E289),(Input!$J$227*(1+rvanilla)^0.5)-SUM($J289:BG289),(Input!$J$227*(1+rvanilla)^0.5)/A17stdlife))</f>
        <v>0</v>
      </c>
      <c r="BI289" s="155">
        <f>IF(A17stdlife="n/a","n/a",IF(BI$3&gt;(A17stdlife+$E289),(Input!$J$227*(1+rvanilla)^0.5)-SUM($J289:BH289),(Input!$J$227*(1+rvanilla)^0.5)/A17stdlife))</f>
        <v>0</v>
      </c>
      <c r="BJ289" s="155"/>
      <c r="BK289" s="14"/>
      <c r="BL289" s="14"/>
      <c r="BM289" s="14"/>
      <c r="BN289" s="14"/>
      <c r="BO289" s="14"/>
      <c r="BP289" s="14"/>
      <c r="BQ289" s="14"/>
      <c r="BR289" s="14"/>
      <c r="BS289" s="14"/>
      <c r="BT289" s="14"/>
      <c r="BU289" s="14"/>
      <c r="BV289" s="14"/>
      <c r="BW289" s="14"/>
      <c r="BX289" s="14"/>
      <c r="BY289" s="14"/>
      <c r="BZ289" s="14"/>
      <c r="CA289" s="410"/>
      <c r="CB289" s="410"/>
      <c r="CC289" s="410"/>
      <c r="CD289" s="410"/>
      <c r="CE289" s="410"/>
      <c r="CF289" s="410"/>
      <c r="CG289" s="410"/>
      <c r="CH289" s="410"/>
      <c r="CI289" s="410"/>
      <c r="CJ289" s="410"/>
      <c r="CK289" s="410"/>
      <c r="CL289" s="410"/>
      <c r="CM289" s="410"/>
      <c r="CN289" s="410"/>
      <c r="CO289" s="410"/>
      <c r="CP289" s="410"/>
      <c r="CQ289" s="410"/>
      <c r="CR289" s="410"/>
      <c r="CS289" s="410"/>
      <c r="CT289" s="410"/>
      <c r="CU289" s="410"/>
      <c r="CV289" s="410"/>
      <c r="CW289" s="410"/>
      <c r="CX289" s="410"/>
      <c r="CY289" s="410"/>
      <c r="CZ289" s="410"/>
      <c r="DA289" s="410"/>
      <c r="DB289" s="410"/>
      <c r="DC289" s="410"/>
      <c r="DD289" s="410"/>
      <c r="DE289" s="410"/>
      <c r="DF289" s="410"/>
      <c r="DG289" s="410"/>
      <c r="DH289" s="410"/>
      <c r="DI289" s="410"/>
      <c r="DJ289" s="410"/>
      <c r="DK289" s="410"/>
      <c r="DL289" s="410"/>
      <c r="DM289" s="410"/>
      <c r="DN289" s="410"/>
      <c r="DO289" s="410"/>
      <c r="DP289" s="410"/>
      <c r="DQ289" s="410"/>
      <c r="DR289" s="410"/>
      <c r="DS289" s="410"/>
      <c r="DT289" s="410"/>
      <c r="DU289" s="410"/>
      <c r="DV289" s="410"/>
      <c r="DW289" s="410"/>
      <c r="DX289" s="410"/>
      <c r="DY289" s="410"/>
      <c r="DZ289" s="410"/>
      <c r="EA289" s="410"/>
      <c r="EB289" s="410"/>
      <c r="EC289" s="410"/>
      <c r="ED289" s="410"/>
      <c r="EE289" s="410"/>
      <c r="EF289" s="410"/>
      <c r="EG289" s="410"/>
      <c r="EH289" s="410"/>
      <c r="EI289" s="410"/>
      <c r="EJ289" s="410"/>
      <c r="EK289" s="410"/>
      <c r="EL289" s="410"/>
      <c r="EM289" s="410"/>
      <c r="EN289" s="410"/>
      <c r="EO289" s="410"/>
      <c r="EP289" s="410"/>
      <c r="EQ289" s="410"/>
      <c r="ER289" s="410"/>
      <c r="ES289" s="410"/>
      <c r="ET289" s="410"/>
      <c r="EU289" s="410"/>
      <c r="EV289" s="410"/>
      <c r="EW289" s="410"/>
      <c r="EX289" s="410"/>
      <c r="EY289" s="410"/>
      <c r="EZ289" s="410"/>
      <c r="FA289" s="410"/>
      <c r="FB289" s="410"/>
      <c r="FC289" s="410"/>
      <c r="FD289" s="410"/>
      <c r="FE289" s="410"/>
      <c r="FF289" s="410"/>
      <c r="FG289" s="410"/>
      <c r="FH289" s="410"/>
      <c r="FI289" s="410"/>
      <c r="FJ289" s="410"/>
      <c r="FK289" s="410"/>
      <c r="FL289" s="410"/>
      <c r="FM289" s="410"/>
      <c r="FN289" s="410"/>
      <c r="FO289" s="410"/>
      <c r="FP289" s="410"/>
      <c r="FQ289" s="410"/>
      <c r="FR289" s="410"/>
      <c r="FS289" s="410"/>
      <c r="FT289" s="410"/>
      <c r="FU289" s="410"/>
      <c r="FV289" s="410"/>
      <c r="FW289" s="410"/>
      <c r="FX289" s="410"/>
      <c r="FY289" s="410"/>
      <c r="FZ289" s="410"/>
      <c r="GA289" s="410"/>
      <c r="GB289" s="410"/>
      <c r="GC289" s="410"/>
      <c r="GD289" s="410"/>
      <c r="GE289" s="410"/>
      <c r="GF289" s="410"/>
      <c r="GG289" s="410"/>
      <c r="GH289" s="410"/>
      <c r="GI289" s="410"/>
      <c r="GJ289" s="410"/>
      <c r="GK289" s="410"/>
      <c r="GL289" s="410"/>
      <c r="GM289" s="410"/>
      <c r="GN289" s="410"/>
      <c r="GO289" s="410"/>
      <c r="GP289" s="410"/>
      <c r="GQ289" s="410"/>
      <c r="GR289" s="410"/>
      <c r="GS289" s="410"/>
      <c r="GT289" s="410"/>
      <c r="GU289" s="410"/>
      <c r="GV289" s="410"/>
      <c r="GW289" s="410"/>
      <c r="GX289" s="410"/>
      <c r="GY289" s="410"/>
      <c r="GZ289" s="410"/>
      <c r="HA289" s="410"/>
      <c r="HB289" s="410"/>
      <c r="HC289" s="410"/>
      <c r="HD289" s="410"/>
      <c r="HE289" s="410"/>
      <c r="HF289" s="410"/>
      <c r="HG289" s="410"/>
      <c r="HH289" s="410"/>
      <c r="HI289" s="410"/>
      <c r="HJ289" s="410"/>
      <c r="HK289" s="410"/>
      <c r="HL289" s="410"/>
      <c r="HM289" s="410"/>
      <c r="HN289" s="410"/>
      <c r="HO289" s="410"/>
      <c r="HP289" s="410"/>
      <c r="HQ289" s="410"/>
      <c r="HR289" s="410"/>
      <c r="HS289" s="410"/>
      <c r="HT289" s="410"/>
      <c r="HU289" s="410"/>
      <c r="HV289" s="410"/>
      <c r="HW289" s="410"/>
      <c r="HX289" s="410"/>
      <c r="HY289" s="410"/>
      <c r="HZ289" s="410"/>
      <c r="IA289" s="410"/>
      <c r="IB289" s="410"/>
      <c r="IC289" s="410"/>
      <c r="ID289" s="410"/>
      <c r="IE289" s="410"/>
      <c r="IF289" s="410"/>
      <c r="IG289" s="410"/>
      <c r="IH289" s="410"/>
      <c r="II289" s="410"/>
      <c r="IJ289" s="410"/>
      <c r="IK289" s="410"/>
      <c r="IL289" s="410"/>
      <c r="IM289" s="410"/>
      <c r="IN289" s="410"/>
      <c r="IO289" s="410"/>
      <c r="IP289" s="410"/>
      <c r="IQ289" s="410"/>
      <c r="IR289" s="410"/>
      <c r="IS289" s="410"/>
      <c r="IT289" s="410"/>
      <c r="IU289" s="410"/>
      <c r="IV289" s="410"/>
    </row>
    <row r="290" spans="1:256" s="2" customFormat="1" ht="12.75" hidden="1" customHeight="1" outlineLevel="2">
      <c r="A290" s="14"/>
      <c r="B290" s="14"/>
      <c r="C290" s="27"/>
      <c r="D290" s="413"/>
      <c r="E290" s="261">
        <v>5</v>
      </c>
      <c r="F290" s="372"/>
      <c r="G290" s="269"/>
      <c r="H290" s="271"/>
      <c r="I290" s="271"/>
      <c r="J290" s="271"/>
      <c r="K290" s="270"/>
      <c r="L290" s="155">
        <f>IF(A17stdlife="n/a","n/a",IF(L$3&gt;(A17stdlife+$E290),(Input!$K$227*(1+rvanilla)^0.5)-SUM($K290:K290),(Input!$K$227*(1+rvanilla)^0.5)/A17stdlife))</f>
        <v>0.26444620598835683</v>
      </c>
      <c r="M290" s="155">
        <f>IF(A17stdlife="n/a","n/a",IF(M$3&gt;(A17stdlife+$E290),(Input!$K$227*(1+rvanilla)^0.5)-SUM($K290:L290),(Input!$K$227*(1+rvanilla)^0.5)/A17stdlife))</f>
        <v>0.26444620598835683</v>
      </c>
      <c r="N290" s="155">
        <f>IF(A17stdlife="n/a","n/a",IF(N$3&gt;(A17stdlife+$E290),(Input!$K$227*(1+rvanilla)^0.5)-SUM($K290:M290),(Input!$K$227*(1+rvanilla)^0.5)/A17stdlife))</f>
        <v>0.26444620598835683</v>
      </c>
      <c r="O290" s="155">
        <f>IF(A17stdlife="n/a","n/a",IF(O$3&gt;(A17stdlife+$E290),(Input!$K$227*(1+rvanilla)^0.5)-SUM($K290:N290),(Input!$K$227*(1+rvanilla)^0.5)/A17stdlife))</f>
        <v>0.26444620598835683</v>
      </c>
      <c r="P290" s="155">
        <f>IF(A17stdlife="n/a","n/a",IF(P$3&gt;(A17stdlife+$E290),(Input!$K$227*(1+rvanilla)^0.5)-SUM($K290:O290),(Input!$K$227*(1+rvanilla)^0.5)/A17stdlife))</f>
        <v>0.26444620598835683</v>
      </c>
      <c r="Q290" s="155">
        <f>IF(A17stdlife="n/a","n/a",IF(Q$3&gt;(A17stdlife+$E290),(Input!$K$227*(1+rvanilla)^0.5)-SUM($K290:P290),(Input!$K$227*(1+rvanilla)^0.5)/A17stdlife))</f>
        <v>0.26444620598835683</v>
      </c>
      <c r="R290" s="155">
        <f>IF(A17stdlife="n/a","n/a",IF(R$3&gt;(A17stdlife+$E290),(Input!$K$227*(1+rvanilla)^0.5)-SUM($K290:Q290),(Input!$K$227*(1+rvanilla)^0.5)/A17stdlife))</f>
        <v>0.26444620598835683</v>
      </c>
      <c r="S290" s="155">
        <f>IF(A17stdlife="n/a","n/a",IF(S$3&gt;(A17stdlife+$E290),(Input!$K$227*(1+rvanilla)^0.5)-SUM($K290:R290),(Input!$K$227*(1+rvanilla)^0.5)/A17stdlife))</f>
        <v>2.2204460492503131E-16</v>
      </c>
      <c r="T290" s="155">
        <f>IF(A17stdlife="n/a","n/a",IF(T$3&gt;(A17stdlife+$E290),(Input!$K$227*(1+rvanilla)^0.5)-SUM($K290:S290),(Input!$K$227*(1+rvanilla)^0.5)/A17stdlife))</f>
        <v>0</v>
      </c>
      <c r="U290" s="155">
        <f>IF(A17stdlife="n/a","n/a",IF(U$3&gt;(A17stdlife+$E290),(Input!$K$227*(1+rvanilla)^0.5)-SUM($K290:T290),(Input!$K$227*(1+rvanilla)^0.5)/A17stdlife))</f>
        <v>0</v>
      </c>
      <c r="V290" s="155">
        <f>IF(A17stdlife="n/a","n/a",IF(V$3&gt;(A17stdlife+$E290),(Input!$K$227*(1+rvanilla)^0.5)-SUM($K290:U290),(Input!$K$227*(1+rvanilla)^0.5)/A17stdlife))</f>
        <v>0</v>
      </c>
      <c r="W290" s="155">
        <f>IF(A17stdlife="n/a","n/a",IF(W$3&gt;(A17stdlife+$E290),(Input!$K$227*(1+rvanilla)^0.5)-SUM($K290:V290),(Input!$K$227*(1+rvanilla)^0.5)/A17stdlife))</f>
        <v>0</v>
      </c>
      <c r="X290" s="155">
        <f>IF(A17stdlife="n/a","n/a",IF(X$3&gt;(A17stdlife+$E290),(Input!$K$227*(1+rvanilla)^0.5)-SUM($K290:W290),(Input!$K$227*(1+rvanilla)^0.5)/A17stdlife))</f>
        <v>0</v>
      </c>
      <c r="Y290" s="155">
        <f>IF(A17stdlife="n/a","n/a",IF(Y$3&gt;(A17stdlife+$E290),(Input!$K$227*(1+rvanilla)^0.5)-SUM($K290:X290),(Input!$K$227*(1+rvanilla)^0.5)/A17stdlife))</f>
        <v>0</v>
      </c>
      <c r="Z290" s="155">
        <f>IF(A17stdlife="n/a","n/a",IF(Z$3&gt;(A17stdlife+$E290),(Input!$K$227*(1+rvanilla)^0.5)-SUM($K290:Y290),(Input!$K$227*(1+rvanilla)^0.5)/A17stdlife))</f>
        <v>0</v>
      </c>
      <c r="AA290" s="155">
        <f>IF(A17stdlife="n/a","n/a",IF(AA$3&gt;(A17stdlife+$E290),(Input!$K$227*(1+rvanilla)^0.5)-SUM($K290:Z290),(Input!$K$227*(1+rvanilla)^0.5)/A17stdlife))</f>
        <v>0</v>
      </c>
      <c r="AB290" s="155">
        <f>IF(A17stdlife="n/a","n/a",IF(AB$3&gt;(A17stdlife+$E290),(Input!$K$227*(1+rvanilla)^0.5)-SUM($K290:AA290),(Input!$K$227*(1+rvanilla)^0.5)/A17stdlife))</f>
        <v>0</v>
      </c>
      <c r="AC290" s="155">
        <f>IF(A17stdlife="n/a","n/a",IF(AC$3&gt;(A17stdlife+$E290),(Input!$K$227*(1+rvanilla)^0.5)-SUM($K290:AB290),(Input!$K$227*(1+rvanilla)^0.5)/A17stdlife))</f>
        <v>0</v>
      </c>
      <c r="AD290" s="155">
        <f>IF(A17stdlife="n/a","n/a",IF(AD$3&gt;(A17stdlife+$E290),(Input!$K$227*(1+rvanilla)^0.5)-SUM($K290:AC290),(Input!$K$227*(1+rvanilla)^0.5)/A17stdlife))</f>
        <v>0</v>
      </c>
      <c r="AE290" s="155">
        <f>IF(A17stdlife="n/a","n/a",IF(AE$3&gt;(A17stdlife+$E290),(Input!$K$227*(1+rvanilla)^0.5)-SUM($K290:AD290),(Input!$K$227*(1+rvanilla)^0.5)/A17stdlife))</f>
        <v>0</v>
      </c>
      <c r="AF290" s="155">
        <f>IF(A17stdlife="n/a","n/a",IF(AF$3&gt;(A17stdlife+$E290),(Input!$K$227*(1+rvanilla)^0.5)-SUM($K290:AE290),(Input!$K$227*(1+rvanilla)^0.5)/A17stdlife))</f>
        <v>0</v>
      </c>
      <c r="AG290" s="155">
        <f>IF(A17stdlife="n/a","n/a",IF(AG$3&gt;(A17stdlife+$E290),(Input!$K$227*(1+rvanilla)^0.5)-SUM($K290:AF290),(Input!$K$227*(1+rvanilla)^0.5)/A17stdlife))</f>
        <v>0</v>
      </c>
      <c r="AH290" s="155">
        <f>IF(A17stdlife="n/a","n/a",IF(AH$3&gt;(A17stdlife+$E290),(Input!$K$227*(1+rvanilla)^0.5)-SUM($K290:AG290),(Input!$K$227*(1+rvanilla)^0.5)/A17stdlife))</f>
        <v>0</v>
      </c>
      <c r="AI290" s="155">
        <f>IF(A17stdlife="n/a","n/a",IF(AI$3&gt;(A17stdlife+$E290),(Input!$K$227*(1+rvanilla)^0.5)-SUM($K290:AH290),(Input!$K$227*(1+rvanilla)^0.5)/A17stdlife))</f>
        <v>0</v>
      </c>
      <c r="AJ290" s="155">
        <f>IF(A17stdlife="n/a","n/a",IF(AJ$3&gt;(A17stdlife+$E290),(Input!$K$227*(1+rvanilla)^0.5)-SUM($K290:AI290),(Input!$K$227*(1+rvanilla)^0.5)/A17stdlife))</f>
        <v>0</v>
      </c>
      <c r="AK290" s="155">
        <f>IF(A17stdlife="n/a","n/a",IF(AK$3&gt;(A17stdlife+$E290),(Input!$K$227*(1+rvanilla)^0.5)-SUM($K290:AJ290),(Input!$K$227*(1+rvanilla)^0.5)/A17stdlife))</f>
        <v>0</v>
      </c>
      <c r="AL290" s="155">
        <f>IF(A17stdlife="n/a","n/a",IF(AL$3&gt;(A17stdlife+$E290),(Input!$K$227*(1+rvanilla)^0.5)-SUM($K290:AK290),(Input!$K$227*(1+rvanilla)^0.5)/A17stdlife))</f>
        <v>0</v>
      </c>
      <c r="AM290" s="155">
        <f>IF(A17stdlife="n/a","n/a",IF(AM$3&gt;(A17stdlife+$E290),(Input!$K$227*(1+rvanilla)^0.5)-SUM($K290:AL290),(Input!$K$227*(1+rvanilla)^0.5)/A17stdlife))</f>
        <v>0</v>
      </c>
      <c r="AN290" s="155">
        <f>IF(A17stdlife="n/a","n/a",IF(AN$3&gt;(A17stdlife+$E290),(Input!$K$227*(1+rvanilla)^0.5)-SUM($K290:AM290),(Input!$K$227*(1+rvanilla)^0.5)/A17stdlife))</f>
        <v>0</v>
      </c>
      <c r="AO290" s="155">
        <f>IF(A17stdlife="n/a","n/a",IF(AO$3&gt;(A17stdlife+$E290),(Input!$K$227*(1+rvanilla)^0.5)-SUM($K290:AN290),(Input!$K$227*(1+rvanilla)^0.5)/A17stdlife))</f>
        <v>0</v>
      </c>
      <c r="AP290" s="155">
        <f>IF(A17stdlife="n/a","n/a",IF(AP$3&gt;(A17stdlife+$E290),(Input!$K$227*(1+rvanilla)^0.5)-SUM($K290:AO290),(Input!$K$227*(1+rvanilla)^0.5)/A17stdlife))</f>
        <v>0</v>
      </c>
      <c r="AQ290" s="155">
        <f>IF(A17stdlife="n/a","n/a",IF(AQ$3&gt;(A17stdlife+$E290),(Input!$K$227*(1+rvanilla)^0.5)-SUM($K290:AP290),(Input!$K$227*(1+rvanilla)^0.5)/A17stdlife))</f>
        <v>0</v>
      </c>
      <c r="AR290" s="155">
        <f>IF(A17stdlife="n/a","n/a",IF(AR$3&gt;(A17stdlife+$E290),(Input!$K$227*(1+rvanilla)^0.5)-SUM($K290:AQ290),(Input!$K$227*(1+rvanilla)^0.5)/A17stdlife))</f>
        <v>0</v>
      </c>
      <c r="AS290" s="155">
        <f>IF(A17stdlife="n/a","n/a",IF(AS$3&gt;(A17stdlife+$E290),(Input!$K$227*(1+rvanilla)^0.5)-SUM($K290:AR290),(Input!$K$227*(1+rvanilla)^0.5)/A17stdlife))</f>
        <v>0</v>
      </c>
      <c r="AT290" s="155">
        <f>IF(A17stdlife="n/a","n/a",IF(AT$3&gt;(A17stdlife+$E290),(Input!$K$227*(1+rvanilla)^0.5)-SUM($K290:AS290),(Input!$K$227*(1+rvanilla)^0.5)/A17stdlife))</f>
        <v>0</v>
      </c>
      <c r="AU290" s="155">
        <f>IF(A17stdlife="n/a","n/a",IF(AU$3&gt;(A17stdlife+$E290),(Input!$K$227*(1+rvanilla)^0.5)-SUM($K290:AT290),(Input!$K$227*(1+rvanilla)^0.5)/A17stdlife))</f>
        <v>0</v>
      </c>
      <c r="AV290" s="155">
        <f>IF(A17stdlife="n/a","n/a",IF(AV$3&gt;(A17stdlife+$E290),(Input!$K$227*(1+rvanilla)^0.5)-SUM($K290:AU290),(Input!$K$227*(1+rvanilla)^0.5)/A17stdlife))</f>
        <v>0</v>
      </c>
      <c r="AW290" s="155">
        <f>IF(A17stdlife="n/a","n/a",IF(AW$3&gt;(A17stdlife+$E290),(Input!$K$227*(1+rvanilla)^0.5)-SUM($K290:AV290),(Input!$K$227*(1+rvanilla)^0.5)/A17stdlife))</f>
        <v>0</v>
      </c>
      <c r="AX290" s="155">
        <f>IF(A17stdlife="n/a","n/a",IF(AX$3&gt;(A17stdlife+$E290),(Input!$K$227*(1+rvanilla)^0.5)-SUM($K290:AW290),(Input!$K$227*(1+rvanilla)^0.5)/A17stdlife))</f>
        <v>0</v>
      </c>
      <c r="AY290" s="155">
        <f>IF(A17stdlife="n/a","n/a",IF(AY$3&gt;(A17stdlife+$E290),(Input!$K$227*(1+rvanilla)^0.5)-SUM($K290:AX290),(Input!$K$227*(1+rvanilla)^0.5)/A17stdlife))</f>
        <v>0</v>
      </c>
      <c r="AZ290" s="155">
        <f>IF(A17stdlife="n/a","n/a",IF(AZ$3&gt;(A17stdlife+$E290),(Input!$K$227*(1+rvanilla)^0.5)-SUM($K290:AY290),(Input!$K$227*(1+rvanilla)^0.5)/A17stdlife))</f>
        <v>0</v>
      </c>
      <c r="BA290" s="155">
        <f>IF(A17stdlife="n/a","n/a",IF(BA$3&gt;(A17stdlife+$E290),(Input!$K$227*(1+rvanilla)^0.5)-SUM($K290:AZ290),(Input!$K$227*(1+rvanilla)^0.5)/A17stdlife))</f>
        <v>0</v>
      </c>
      <c r="BB290" s="155">
        <f>IF(A17stdlife="n/a","n/a",IF(BB$3&gt;(A17stdlife+$E290),(Input!$K$227*(1+rvanilla)^0.5)-SUM($K290:BA290),(Input!$K$227*(1+rvanilla)^0.5)/A17stdlife))</f>
        <v>0</v>
      </c>
      <c r="BC290" s="155">
        <f>IF(A17stdlife="n/a","n/a",IF(BC$3&gt;(A17stdlife+$E290),(Input!$K$227*(1+rvanilla)^0.5)-SUM($K290:BB290),(Input!$K$227*(1+rvanilla)^0.5)/A17stdlife))</f>
        <v>0</v>
      </c>
      <c r="BD290" s="155">
        <f>IF(A17stdlife="n/a","n/a",IF(BD$3&gt;(A17stdlife+$E290),(Input!$K$227*(1+rvanilla)^0.5)-SUM($K290:BC290),(Input!$K$227*(1+rvanilla)^0.5)/A17stdlife))</f>
        <v>0</v>
      </c>
      <c r="BE290" s="155">
        <f>IF(A17stdlife="n/a","n/a",IF(BE$3&gt;(A17stdlife+$E290),(Input!$K$227*(1+rvanilla)^0.5)-SUM($K290:BD290),(Input!$K$227*(1+rvanilla)^0.5)/A17stdlife))</f>
        <v>0</v>
      </c>
      <c r="BF290" s="155">
        <f>IF(A17stdlife="n/a","n/a",IF(BF$3&gt;(A17stdlife+$E290),(Input!$K$227*(1+rvanilla)^0.5)-SUM($K290:BE290),(Input!$K$227*(1+rvanilla)^0.5)/A17stdlife))</f>
        <v>0</v>
      </c>
      <c r="BG290" s="155">
        <f>IF(A17stdlife="n/a","n/a",IF(BG$3&gt;(A17stdlife+$E290),(Input!$K$227*(1+rvanilla)^0.5)-SUM($K290:BF290),(Input!$K$227*(1+rvanilla)^0.5)/A17stdlife))</f>
        <v>0</v>
      </c>
      <c r="BH290" s="155">
        <f>IF(A17stdlife="n/a","n/a",IF(BH$3&gt;(A17stdlife+$E290),(Input!$K$227*(1+rvanilla)^0.5)-SUM($K290:BG290),(Input!$K$227*(1+rvanilla)^0.5)/A17stdlife))</f>
        <v>0</v>
      </c>
      <c r="BI290" s="155">
        <f>IF(A17stdlife="n/a","n/a",IF(BI$3&gt;(A17stdlife+$E290),(Input!$K$227*(1+rvanilla)^0.5)-SUM($K290:BH290),(Input!$K$227*(1+rvanilla)^0.5)/A17stdlife))</f>
        <v>0</v>
      </c>
      <c r="BJ290" s="14"/>
      <c r="BK290" s="14"/>
      <c r="BL290" s="14"/>
      <c r="BM290" s="14"/>
      <c r="BN290" s="14"/>
      <c r="BO290" s="14"/>
      <c r="BP290" s="14"/>
      <c r="BQ290" s="14"/>
      <c r="BR290" s="14"/>
      <c r="BS290" s="14"/>
      <c r="BT290" s="14"/>
      <c r="BU290" s="14"/>
      <c r="BV290" s="14"/>
      <c r="BW290" s="14"/>
      <c r="BX290" s="14"/>
      <c r="BY290" s="14"/>
      <c r="BZ290" s="14"/>
      <c r="CA290" s="410"/>
      <c r="CB290" s="410"/>
      <c r="CC290" s="410"/>
      <c r="CD290" s="410"/>
      <c r="CE290" s="410"/>
      <c r="CF290" s="410"/>
      <c r="CG290" s="410"/>
      <c r="CH290" s="410"/>
      <c r="CI290" s="410"/>
      <c r="CJ290" s="410"/>
      <c r="CK290" s="410"/>
      <c r="CL290" s="410"/>
      <c r="CM290" s="410"/>
      <c r="CN290" s="410"/>
      <c r="CO290" s="410"/>
      <c r="CP290" s="410"/>
      <c r="CQ290" s="410"/>
      <c r="CR290" s="410"/>
      <c r="CS290" s="410"/>
      <c r="CT290" s="410"/>
      <c r="CU290" s="410"/>
      <c r="CV290" s="410"/>
      <c r="CW290" s="410"/>
      <c r="CX290" s="410"/>
      <c r="CY290" s="410"/>
      <c r="CZ290" s="410"/>
      <c r="DA290" s="410"/>
      <c r="DB290" s="410"/>
      <c r="DC290" s="410"/>
      <c r="DD290" s="410"/>
      <c r="DE290" s="410"/>
      <c r="DF290" s="410"/>
      <c r="DG290" s="410"/>
      <c r="DH290" s="410"/>
      <c r="DI290" s="410"/>
      <c r="DJ290" s="410"/>
      <c r="DK290" s="410"/>
      <c r="DL290" s="410"/>
      <c r="DM290" s="410"/>
      <c r="DN290" s="410"/>
      <c r="DO290" s="410"/>
      <c r="DP290" s="410"/>
      <c r="DQ290" s="410"/>
      <c r="DR290" s="410"/>
      <c r="DS290" s="410"/>
      <c r="DT290" s="410"/>
      <c r="DU290" s="410"/>
      <c r="DV290" s="410"/>
      <c r="DW290" s="410"/>
      <c r="DX290" s="410"/>
      <c r="DY290" s="410"/>
      <c r="DZ290" s="410"/>
      <c r="EA290" s="410"/>
      <c r="EB290" s="410"/>
      <c r="EC290" s="410"/>
      <c r="ED290" s="410"/>
      <c r="EE290" s="410"/>
      <c r="EF290" s="410"/>
      <c r="EG290" s="410"/>
      <c r="EH290" s="410"/>
      <c r="EI290" s="410"/>
      <c r="EJ290" s="410"/>
      <c r="EK290" s="410"/>
      <c r="EL290" s="410"/>
      <c r="EM290" s="410"/>
      <c r="EN290" s="410"/>
      <c r="EO290" s="410"/>
      <c r="EP290" s="410"/>
      <c r="EQ290" s="410"/>
      <c r="ER290" s="410"/>
      <c r="ES290" s="410"/>
      <c r="ET290" s="410"/>
      <c r="EU290" s="410"/>
      <c r="EV290" s="410"/>
      <c r="EW290" s="410"/>
      <c r="EX290" s="410"/>
      <c r="EY290" s="410"/>
      <c r="EZ290" s="410"/>
      <c r="FA290" s="410"/>
      <c r="FB290" s="410"/>
      <c r="FC290" s="410"/>
      <c r="FD290" s="410"/>
      <c r="FE290" s="410"/>
      <c r="FF290" s="410"/>
      <c r="FG290" s="410"/>
      <c r="FH290" s="410"/>
      <c r="FI290" s="410"/>
      <c r="FJ290" s="410"/>
      <c r="FK290" s="410"/>
      <c r="FL290" s="410"/>
      <c r="FM290" s="410"/>
      <c r="FN290" s="410"/>
      <c r="FO290" s="410"/>
      <c r="FP290" s="410"/>
      <c r="FQ290" s="410"/>
      <c r="FR290" s="410"/>
      <c r="FS290" s="410"/>
      <c r="FT290" s="410"/>
      <c r="FU290" s="410"/>
      <c r="FV290" s="410"/>
      <c r="FW290" s="410"/>
      <c r="FX290" s="410"/>
      <c r="FY290" s="410"/>
      <c r="FZ290" s="410"/>
      <c r="GA290" s="410"/>
      <c r="GB290" s="410"/>
      <c r="GC290" s="410"/>
      <c r="GD290" s="410"/>
      <c r="GE290" s="410"/>
      <c r="GF290" s="410"/>
      <c r="GG290" s="410"/>
      <c r="GH290" s="410"/>
      <c r="GI290" s="410"/>
      <c r="GJ290" s="410"/>
      <c r="GK290" s="410"/>
      <c r="GL290" s="410"/>
      <c r="GM290" s="410"/>
      <c r="GN290" s="410"/>
      <c r="GO290" s="410"/>
      <c r="GP290" s="410"/>
      <c r="GQ290" s="410"/>
      <c r="GR290" s="410"/>
      <c r="GS290" s="410"/>
      <c r="GT290" s="410"/>
      <c r="GU290" s="410"/>
      <c r="GV290" s="410"/>
      <c r="GW290" s="410"/>
      <c r="GX290" s="410"/>
      <c r="GY290" s="410"/>
      <c r="GZ290" s="410"/>
      <c r="HA290" s="410"/>
      <c r="HB290" s="410"/>
      <c r="HC290" s="410"/>
      <c r="HD290" s="410"/>
      <c r="HE290" s="410"/>
      <c r="HF290" s="410"/>
      <c r="HG290" s="410"/>
      <c r="HH290" s="410"/>
      <c r="HI290" s="410"/>
      <c r="HJ290" s="410"/>
      <c r="HK290" s="410"/>
      <c r="HL290" s="410"/>
      <c r="HM290" s="410"/>
      <c r="HN290" s="410"/>
      <c r="HO290" s="410"/>
      <c r="HP290" s="410"/>
      <c r="HQ290" s="410"/>
      <c r="HR290" s="410"/>
      <c r="HS290" s="410"/>
      <c r="HT290" s="410"/>
      <c r="HU290" s="410"/>
      <c r="HV290" s="410"/>
      <c r="HW290" s="410"/>
      <c r="HX290" s="410"/>
      <c r="HY290" s="410"/>
      <c r="HZ290" s="410"/>
      <c r="IA290" s="410"/>
      <c r="IB290" s="410"/>
      <c r="IC290" s="410"/>
      <c r="ID290" s="410"/>
      <c r="IE290" s="410"/>
      <c r="IF290" s="410"/>
      <c r="IG290" s="410"/>
      <c r="IH290" s="410"/>
      <c r="II290" s="410"/>
      <c r="IJ290" s="410"/>
      <c r="IK290" s="410"/>
      <c r="IL290" s="410"/>
      <c r="IM290" s="410"/>
      <c r="IN290" s="410"/>
      <c r="IO290" s="410"/>
      <c r="IP290" s="410"/>
      <c r="IQ290" s="410"/>
      <c r="IR290" s="410"/>
      <c r="IS290" s="410"/>
      <c r="IT290" s="410"/>
      <c r="IU290" s="410"/>
      <c r="IV290" s="410"/>
    </row>
    <row r="291" spans="1:256" s="2" customFormat="1" ht="12.75" hidden="1" customHeight="1" outlineLevel="2">
      <c r="A291" s="14"/>
      <c r="B291" s="14"/>
      <c r="C291" s="27"/>
      <c r="D291" s="413"/>
      <c r="E291" s="261">
        <v>6</v>
      </c>
      <c r="F291" s="372"/>
      <c r="G291" s="269"/>
      <c r="H291" s="271"/>
      <c r="I291" s="271"/>
      <c r="J291" s="271"/>
      <c r="K291" s="271"/>
      <c r="L291" s="270"/>
      <c r="M291" s="155">
        <f>IF(A17stdlife="n/a","n/a",IF(M$3&gt;(A17stdlife+$E291),(Input!$L$227*(1+rvanilla)^0.5)-SUM($L291:L291),(Input!$L$227*(1+rvanilla)^0.5)/A17stdlife))</f>
        <v>0</v>
      </c>
      <c r="N291" s="155">
        <f>IF(A17stdlife="n/a","n/a",IF(N$3&gt;(A17stdlife+$E291),(Input!$L$227*(1+rvanilla)^0.5)-SUM($L291:M291),(Input!$L$227*(1+rvanilla)^0.5)/A17stdlife))</f>
        <v>0</v>
      </c>
      <c r="O291" s="155">
        <f>IF(A17stdlife="n/a","n/a",IF(O$3&gt;(A17stdlife+$E291),(Input!$L$227*(1+rvanilla)^0.5)-SUM($L291:N291),(Input!$L$227*(1+rvanilla)^0.5)/A17stdlife))</f>
        <v>0</v>
      </c>
      <c r="P291" s="155">
        <f>IF(A17stdlife="n/a","n/a",IF(P$3&gt;(A17stdlife+$E291),(Input!$L$227*(1+rvanilla)^0.5)-SUM($L291:O291),(Input!$L$227*(1+rvanilla)^0.5)/A17stdlife))</f>
        <v>0</v>
      </c>
      <c r="Q291" s="155">
        <f>IF(A17stdlife="n/a","n/a",IF(Q$3&gt;(A17stdlife+$E291),(Input!$L$227*(1+rvanilla)^0.5)-SUM($L291:P291),(Input!$L$227*(1+rvanilla)^0.5)/A17stdlife))</f>
        <v>0</v>
      </c>
      <c r="R291" s="155">
        <f>IF(A17stdlife="n/a","n/a",IF(R$3&gt;(A17stdlife+$E291),(Input!$L$227*(1+rvanilla)^0.5)-SUM($L291:Q291),(Input!$L$227*(1+rvanilla)^0.5)/A17stdlife))</f>
        <v>0</v>
      </c>
      <c r="S291" s="155">
        <f>IF(A17stdlife="n/a","n/a",IF(S$3&gt;(A17stdlife+$E291),(Input!$L$227*(1+rvanilla)^0.5)-SUM($L291:R291),(Input!$L$227*(1+rvanilla)^0.5)/A17stdlife))</f>
        <v>0</v>
      </c>
      <c r="T291" s="155">
        <f>IF(A17stdlife="n/a","n/a",IF(T$3&gt;(A17stdlife+$E291),(Input!$L$227*(1+rvanilla)^0.5)-SUM($L291:S291),(Input!$L$227*(1+rvanilla)^0.5)/A17stdlife))</f>
        <v>0</v>
      </c>
      <c r="U291" s="155">
        <f>IF(A17stdlife="n/a","n/a",IF(U$3&gt;(A17stdlife+$E291),(Input!$L$227*(1+rvanilla)^0.5)-SUM($L291:T291),(Input!$L$227*(1+rvanilla)^0.5)/A17stdlife))</f>
        <v>0</v>
      </c>
      <c r="V291" s="155">
        <f>IF(A17stdlife="n/a","n/a",IF(V$3&gt;(A17stdlife+$E291),(Input!$L$227*(1+rvanilla)^0.5)-SUM($L291:U291),(Input!$L$227*(1+rvanilla)^0.5)/A17stdlife))</f>
        <v>0</v>
      </c>
      <c r="W291" s="155">
        <f>IF(A17stdlife="n/a","n/a",IF(W$3&gt;(A17stdlife+$E291),(Input!$L$227*(1+rvanilla)^0.5)-SUM($L291:V291),(Input!$L$227*(1+rvanilla)^0.5)/A17stdlife))</f>
        <v>0</v>
      </c>
      <c r="X291" s="155">
        <f>IF(A17stdlife="n/a","n/a",IF(X$3&gt;(A17stdlife+$E291),(Input!$L$227*(1+rvanilla)^0.5)-SUM($L291:W291),(Input!$L$227*(1+rvanilla)^0.5)/A17stdlife))</f>
        <v>0</v>
      </c>
      <c r="Y291" s="155">
        <f>IF(A17stdlife="n/a","n/a",IF(Y$3&gt;(A17stdlife+$E291),(Input!$L$227*(1+rvanilla)^0.5)-SUM($L291:X291),(Input!$L$227*(1+rvanilla)^0.5)/A17stdlife))</f>
        <v>0</v>
      </c>
      <c r="Z291" s="155">
        <f>IF(A17stdlife="n/a","n/a",IF(Z$3&gt;(A17stdlife+$E291),(Input!$L$227*(1+rvanilla)^0.5)-SUM($L291:Y291),(Input!$L$227*(1+rvanilla)^0.5)/A17stdlife))</f>
        <v>0</v>
      </c>
      <c r="AA291" s="155">
        <f>IF(A17stdlife="n/a","n/a",IF(AA$3&gt;(A17stdlife+$E291),(Input!$L$227*(1+rvanilla)^0.5)-SUM($L291:Z291),(Input!$L$227*(1+rvanilla)^0.5)/A17stdlife))</f>
        <v>0</v>
      </c>
      <c r="AB291" s="155">
        <f>IF(A17stdlife="n/a","n/a",IF(AB$3&gt;(A17stdlife+$E291),(Input!$L$227*(1+rvanilla)^0.5)-SUM($L291:AA291),(Input!$L$227*(1+rvanilla)^0.5)/A17stdlife))</f>
        <v>0</v>
      </c>
      <c r="AC291" s="155">
        <f>IF(A17stdlife="n/a","n/a",IF(AC$3&gt;(A17stdlife+$E291),(Input!$L$227*(1+rvanilla)^0.5)-SUM($L291:AB291),(Input!$L$227*(1+rvanilla)^0.5)/A17stdlife))</f>
        <v>0</v>
      </c>
      <c r="AD291" s="155">
        <f>IF(A17stdlife="n/a","n/a",IF(AD$3&gt;(A17stdlife+$E291),(Input!$L$227*(1+rvanilla)^0.5)-SUM($L291:AC291),(Input!$L$227*(1+rvanilla)^0.5)/A17stdlife))</f>
        <v>0</v>
      </c>
      <c r="AE291" s="155">
        <f>IF(A17stdlife="n/a","n/a",IF(AE$3&gt;(A17stdlife+$E291),(Input!$L$227*(1+rvanilla)^0.5)-SUM($L291:AD291),(Input!$L$227*(1+rvanilla)^0.5)/A17stdlife))</f>
        <v>0</v>
      </c>
      <c r="AF291" s="155">
        <f>IF(A17stdlife="n/a","n/a",IF(AF$3&gt;(A17stdlife+$E291),(Input!$L$227*(1+rvanilla)^0.5)-SUM($L291:AE291),(Input!$L$227*(1+rvanilla)^0.5)/A17stdlife))</f>
        <v>0</v>
      </c>
      <c r="AG291" s="155">
        <f>IF(A17stdlife="n/a","n/a",IF(AG$3&gt;(A17stdlife+$E291),(Input!$L$227*(1+rvanilla)^0.5)-SUM($L291:AF291),(Input!$L$227*(1+rvanilla)^0.5)/A17stdlife))</f>
        <v>0</v>
      </c>
      <c r="AH291" s="155">
        <f>IF(A17stdlife="n/a","n/a",IF(AH$3&gt;(A17stdlife+$E291),(Input!$L$227*(1+rvanilla)^0.5)-SUM($L291:AG291),(Input!$L$227*(1+rvanilla)^0.5)/A17stdlife))</f>
        <v>0</v>
      </c>
      <c r="AI291" s="155">
        <f>IF(A17stdlife="n/a","n/a",IF(AI$3&gt;(A17stdlife+$E291),(Input!$L$227*(1+rvanilla)^0.5)-SUM($L291:AH291),(Input!$L$227*(1+rvanilla)^0.5)/A17stdlife))</f>
        <v>0</v>
      </c>
      <c r="AJ291" s="155">
        <f>IF(A17stdlife="n/a","n/a",IF(AJ$3&gt;(A17stdlife+$E291),(Input!$L$227*(1+rvanilla)^0.5)-SUM($L291:AI291),(Input!$L$227*(1+rvanilla)^0.5)/A17stdlife))</f>
        <v>0</v>
      </c>
      <c r="AK291" s="155">
        <f>IF(A17stdlife="n/a","n/a",IF(AK$3&gt;(A17stdlife+$E291),(Input!$L$227*(1+rvanilla)^0.5)-SUM($L291:AJ291),(Input!$L$227*(1+rvanilla)^0.5)/A17stdlife))</f>
        <v>0</v>
      </c>
      <c r="AL291" s="155">
        <f>IF(A17stdlife="n/a","n/a",IF(AL$3&gt;(A17stdlife+$E291),(Input!$L$227*(1+rvanilla)^0.5)-SUM($L291:AK291),(Input!$L$227*(1+rvanilla)^0.5)/A17stdlife))</f>
        <v>0</v>
      </c>
      <c r="AM291" s="155">
        <f>IF(A17stdlife="n/a","n/a",IF(AM$3&gt;(A17stdlife+$E291),(Input!$L$227*(1+rvanilla)^0.5)-SUM($L291:AL291),(Input!$L$227*(1+rvanilla)^0.5)/A17stdlife))</f>
        <v>0</v>
      </c>
      <c r="AN291" s="155">
        <f>IF(A17stdlife="n/a","n/a",IF(AN$3&gt;(A17stdlife+$E291),(Input!$L$227*(1+rvanilla)^0.5)-SUM($L291:AM291),(Input!$L$227*(1+rvanilla)^0.5)/A17stdlife))</f>
        <v>0</v>
      </c>
      <c r="AO291" s="155">
        <f>IF(A17stdlife="n/a","n/a",IF(AO$3&gt;(A17stdlife+$E291),(Input!$L$227*(1+rvanilla)^0.5)-SUM($L291:AN291),(Input!$L$227*(1+rvanilla)^0.5)/A17stdlife))</f>
        <v>0</v>
      </c>
      <c r="AP291" s="155">
        <f>IF(A17stdlife="n/a","n/a",IF(AP$3&gt;(A17stdlife+$E291),(Input!$L$227*(1+rvanilla)^0.5)-SUM($L291:AO291),(Input!$L$227*(1+rvanilla)^0.5)/A17stdlife))</f>
        <v>0</v>
      </c>
      <c r="AQ291" s="155">
        <f>IF(A17stdlife="n/a","n/a",IF(AQ$3&gt;(A17stdlife+$E291),(Input!$L$227*(1+rvanilla)^0.5)-SUM($L291:AP291),(Input!$L$227*(1+rvanilla)^0.5)/A17stdlife))</f>
        <v>0</v>
      </c>
      <c r="AR291" s="155">
        <f>IF(A17stdlife="n/a","n/a",IF(AR$3&gt;(A17stdlife+$E291),(Input!$L$227*(1+rvanilla)^0.5)-SUM($L291:AQ291),(Input!$L$227*(1+rvanilla)^0.5)/A17stdlife))</f>
        <v>0</v>
      </c>
      <c r="AS291" s="155">
        <f>IF(A17stdlife="n/a","n/a",IF(AS$3&gt;(A17stdlife+$E291),(Input!$L$227*(1+rvanilla)^0.5)-SUM($L291:AR291),(Input!$L$227*(1+rvanilla)^0.5)/A17stdlife))</f>
        <v>0</v>
      </c>
      <c r="AT291" s="155">
        <f>IF(A17stdlife="n/a","n/a",IF(AT$3&gt;(A17stdlife+$E291),(Input!$L$227*(1+rvanilla)^0.5)-SUM($L291:AS291),(Input!$L$227*(1+rvanilla)^0.5)/A17stdlife))</f>
        <v>0</v>
      </c>
      <c r="AU291" s="155">
        <f>IF(A17stdlife="n/a","n/a",IF(AU$3&gt;(A17stdlife+$E291),(Input!$L$227*(1+rvanilla)^0.5)-SUM($L291:AT291),(Input!$L$227*(1+rvanilla)^0.5)/A17stdlife))</f>
        <v>0</v>
      </c>
      <c r="AV291" s="155">
        <f>IF(A17stdlife="n/a","n/a",IF(AV$3&gt;(A17stdlife+$E291),(Input!$L$227*(1+rvanilla)^0.5)-SUM($L291:AU291),(Input!$L$227*(1+rvanilla)^0.5)/A17stdlife))</f>
        <v>0</v>
      </c>
      <c r="AW291" s="155">
        <f>IF(A17stdlife="n/a","n/a",IF(AW$3&gt;(A17stdlife+$E291),(Input!$L$227*(1+rvanilla)^0.5)-SUM($L291:AV291),(Input!$L$227*(1+rvanilla)^0.5)/A17stdlife))</f>
        <v>0</v>
      </c>
      <c r="AX291" s="155">
        <f>IF(A17stdlife="n/a","n/a",IF(AX$3&gt;(A17stdlife+$E291),(Input!$L$227*(1+rvanilla)^0.5)-SUM($L291:AW291),(Input!$L$227*(1+rvanilla)^0.5)/A17stdlife))</f>
        <v>0</v>
      </c>
      <c r="AY291" s="155">
        <f>IF(A17stdlife="n/a","n/a",IF(AY$3&gt;(A17stdlife+$E291),(Input!$L$227*(1+rvanilla)^0.5)-SUM($L291:AX291),(Input!$L$227*(1+rvanilla)^0.5)/A17stdlife))</f>
        <v>0</v>
      </c>
      <c r="AZ291" s="155">
        <f>IF(A17stdlife="n/a","n/a",IF(AZ$3&gt;(A17stdlife+$E291),(Input!$L$227*(1+rvanilla)^0.5)-SUM($L291:AY291),(Input!$L$227*(1+rvanilla)^0.5)/A17stdlife))</f>
        <v>0</v>
      </c>
      <c r="BA291" s="155">
        <f>IF(A17stdlife="n/a","n/a",IF(BA$3&gt;(A17stdlife+$E291),(Input!$L$227*(1+rvanilla)^0.5)-SUM($L291:AZ291),(Input!$L$227*(1+rvanilla)^0.5)/A17stdlife))</f>
        <v>0</v>
      </c>
      <c r="BB291" s="155">
        <f>IF(A17stdlife="n/a","n/a",IF(BB$3&gt;(A17stdlife+$E291),(Input!$L$227*(1+rvanilla)^0.5)-SUM($L291:BA291),(Input!$L$227*(1+rvanilla)^0.5)/A17stdlife))</f>
        <v>0</v>
      </c>
      <c r="BC291" s="155">
        <f>IF(A17stdlife="n/a","n/a",IF(BC$3&gt;(A17stdlife+$E291),(Input!$L$227*(1+rvanilla)^0.5)-SUM($L291:BB291),(Input!$L$227*(1+rvanilla)^0.5)/A17stdlife))</f>
        <v>0</v>
      </c>
      <c r="BD291" s="155">
        <f>IF(A17stdlife="n/a","n/a",IF(BD$3&gt;(A17stdlife+$E291),(Input!$L$227*(1+rvanilla)^0.5)-SUM($L291:BC291),(Input!$L$227*(1+rvanilla)^0.5)/A17stdlife))</f>
        <v>0</v>
      </c>
      <c r="BE291" s="155">
        <f>IF(A17stdlife="n/a","n/a",IF(BE$3&gt;(A17stdlife+$E291),(Input!$L$227*(1+rvanilla)^0.5)-SUM($L291:BD291),(Input!$L$227*(1+rvanilla)^0.5)/A17stdlife))</f>
        <v>0</v>
      </c>
      <c r="BF291" s="155">
        <f>IF(A17stdlife="n/a","n/a",IF(BF$3&gt;(A17stdlife+$E291),(Input!$L$227*(1+rvanilla)^0.5)-SUM($L291:BE291),(Input!$L$227*(1+rvanilla)^0.5)/A17stdlife))</f>
        <v>0</v>
      </c>
      <c r="BG291" s="155">
        <f>IF(A17stdlife="n/a","n/a",IF(BG$3&gt;(A17stdlife+$E291),(Input!$L$227*(1+rvanilla)^0.5)-SUM($L291:BF291),(Input!$L$227*(1+rvanilla)^0.5)/A17stdlife))</f>
        <v>0</v>
      </c>
      <c r="BH291" s="155">
        <f>IF(A17stdlife="n/a","n/a",IF(BH$3&gt;(A17stdlife+$E291),(Input!$L$227*(1+rvanilla)^0.5)-SUM($L291:BG291),(Input!$L$227*(1+rvanilla)^0.5)/A17stdlife))</f>
        <v>0</v>
      </c>
      <c r="BI291" s="155">
        <f>IF(A17stdlife="n/a","n/a",IF(BI$3&gt;(A17stdlife+$E291),(Input!$L$227*(1+rvanilla)^0.5)-SUM($L291:BH291),(Input!$L$227*(1+rvanilla)^0.5)/A17stdlife))</f>
        <v>0</v>
      </c>
      <c r="BJ291" s="14"/>
      <c r="BK291" s="14"/>
      <c r="BL291" s="14"/>
      <c r="BM291" s="14"/>
      <c r="BN291" s="14"/>
      <c r="BO291" s="14"/>
      <c r="BP291" s="14"/>
      <c r="BQ291" s="14"/>
      <c r="BR291" s="14"/>
      <c r="BS291" s="14"/>
      <c r="BT291" s="14"/>
      <c r="BU291" s="14"/>
      <c r="BV291" s="14"/>
      <c r="BW291" s="14"/>
      <c r="BX291" s="14"/>
      <c r="BY291" s="14"/>
      <c r="BZ291" s="14"/>
      <c r="CA291" s="410"/>
      <c r="CB291" s="410"/>
      <c r="CC291" s="410"/>
      <c r="CD291" s="410"/>
      <c r="CE291" s="410"/>
      <c r="CF291" s="410"/>
      <c r="CG291" s="410"/>
      <c r="CH291" s="410"/>
      <c r="CI291" s="410"/>
      <c r="CJ291" s="410"/>
      <c r="CK291" s="410"/>
      <c r="CL291" s="410"/>
      <c r="CM291" s="410"/>
      <c r="CN291" s="410"/>
      <c r="CO291" s="410"/>
      <c r="CP291" s="410"/>
      <c r="CQ291" s="410"/>
      <c r="CR291" s="410"/>
      <c r="CS291" s="410"/>
      <c r="CT291" s="410"/>
      <c r="CU291" s="410"/>
      <c r="CV291" s="410"/>
      <c r="CW291" s="410"/>
      <c r="CX291" s="410"/>
      <c r="CY291" s="410"/>
      <c r="CZ291" s="410"/>
      <c r="DA291" s="410"/>
      <c r="DB291" s="410"/>
      <c r="DC291" s="410"/>
      <c r="DD291" s="410"/>
      <c r="DE291" s="410"/>
      <c r="DF291" s="410"/>
      <c r="DG291" s="410"/>
      <c r="DH291" s="410"/>
      <c r="DI291" s="410"/>
      <c r="DJ291" s="410"/>
      <c r="DK291" s="410"/>
      <c r="DL291" s="410"/>
      <c r="DM291" s="410"/>
      <c r="DN291" s="410"/>
      <c r="DO291" s="410"/>
      <c r="DP291" s="410"/>
      <c r="DQ291" s="410"/>
      <c r="DR291" s="410"/>
      <c r="DS291" s="410"/>
      <c r="DT291" s="410"/>
      <c r="DU291" s="410"/>
      <c r="DV291" s="410"/>
      <c r="DW291" s="410"/>
      <c r="DX291" s="410"/>
      <c r="DY291" s="410"/>
      <c r="DZ291" s="410"/>
      <c r="EA291" s="410"/>
      <c r="EB291" s="410"/>
      <c r="EC291" s="410"/>
      <c r="ED291" s="410"/>
      <c r="EE291" s="410"/>
      <c r="EF291" s="410"/>
      <c r="EG291" s="410"/>
      <c r="EH291" s="410"/>
      <c r="EI291" s="410"/>
      <c r="EJ291" s="410"/>
      <c r="EK291" s="410"/>
      <c r="EL291" s="410"/>
      <c r="EM291" s="410"/>
      <c r="EN291" s="410"/>
      <c r="EO291" s="410"/>
      <c r="EP291" s="410"/>
      <c r="EQ291" s="410"/>
      <c r="ER291" s="410"/>
      <c r="ES291" s="410"/>
      <c r="ET291" s="410"/>
      <c r="EU291" s="410"/>
      <c r="EV291" s="410"/>
      <c r="EW291" s="410"/>
      <c r="EX291" s="410"/>
      <c r="EY291" s="410"/>
      <c r="EZ291" s="410"/>
      <c r="FA291" s="410"/>
      <c r="FB291" s="410"/>
      <c r="FC291" s="410"/>
      <c r="FD291" s="410"/>
      <c r="FE291" s="410"/>
      <c r="FF291" s="410"/>
      <c r="FG291" s="410"/>
      <c r="FH291" s="410"/>
      <c r="FI291" s="410"/>
      <c r="FJ291" s="410"/>
      <c r="FK291" s="410"/>
      <c r="FL291" s="410"/>
      <c r="FM291" s="410"/>
      <c r="FN291" s="410"/>
      <c r="FO291" s="410"/>
      <c r="FP291" s="410"/>
      <c r="FQ291" s="410"/>
      <c r="FR291" s="410"/>
      <c r="FS291" s="410"/>
      <c r="FT291" s="410"/>
      <c r="FU291" s="410"/>
      <c r="FV291" s="410"/>
      <c r="FW291" s="410"/>
      <c r="FX291" s="410"/>
      <c r="FY291" s="410"/>
      <c r="FZ291" s="410"/>
      <c r="GA291" s="410"/>
      <c r="GB291" s="410"/>
      <c r="GC291" s="410"/>
      <c r="GD291" s="410"/>
      <c r="GE291" s="410"/>
      <c r="GF291" s="410"/>
      <c r="GG291" s="410"/>
      <c r="GH291" s="410"/>
      <c r="GI291" s="410"/>
      <c r="GJ291" s="410"/>
      <c r="GK291" s="410"/>
      <c r="GL291" s="410"/>
      <c r="GM291" s="410"/>
      <c r="GN291" s="410"/>
      <c r="GO291" s="410"/>
      <c r="GP291" s="410"/>
      <c r="GQ291" s="410"/>
      <c r="GR291" s="410"/>
      <c r="GS291" s="410"/>
      <c r="GT291" s="410"/>
      <c r="GU291" s="410"/>
      <c r="GV291" s="410"/>
      <c r="GW291" s="410"/>
      <c r="GX291" s="410"/>
      <c r="GY291" s="410"/>
      <c r="GZ291" s="410"/>
      <c r="HA291" s="410"/>
      <c r="HB291" s="410"/>
      <c r="HC291" s="410"/>
      <c r="HD291" s="410"/>
      <c r="HE291" s="410"/>
      <c r="HF291" s="410"/>
      <c r="HG291" s="410"/>
      <c r="HH291" s="410"/>
      <c r="HI291" s="410"/>
      <c r="HJ291" s="410"/>
      <c r="HK291" s="410"/>
      <c r="HL291" s="410"/>
      <c r="HM291" s="410"/>
      <c r="HN291" s="410"/>
      <c r="HO291" s="410"/>
      <c r="HP291" s="410"/>
      <c r="HQ291" s="410"/>
      <c r="HR291" s="410"/>
      <c r="HS291" s="410"/>
      <c r="HT291" s="410"/>
      <c r="HU291" s="410"/>
      <c r="HV291" s="410"/>
      <c r="HW291" s="410"/>
      <c r="HX291" s="410"/>
      <c r="HY291" s="410"/>
      <c r="HZ291" s="410"/>
      <c r="IA291" s="410"/>
      <c r="IB291" s="410"/>
      <c r="IC291" s="410"/>
      <c r="ID291" s="410"/>
      <c r="IE291" s="410"/>
      <c r="IF291" s="410"/>
      <c r="IG291" s="410"/>
      <c r="IH291" s="410"/>
      <c r="II291" s="410"/>
      <c r="IJ291" s="410"/>
      <c r="IK291" s="410"/>
      <c r="IL291" s="410"/>
      <c r="IM291" s="410"/>
      <c r="IN291" s="410"/>
      <c r="IO291" s="410"/>
      <c r="IP291" s="410"/>
      <c r="IQ291" s="410"/>
      <c r="IR291" s="410"/>
      <c r="IS291" s="410"/>
      <c r="IT291" s="410"/>
      <c r="IU291" s="410"/>
      <c r="IV291" s="410"/>
    </row>
    <row r="292" spans="1:256" s="2" customFormat="1" ht="12.75" hidden="1" customHeight="1" outlineLevel="2">
      <c r="A292" s="14"/>
      <c r="B292" s="14"/>
      <c r="C292" s="27"/>
      <c r="D292" s="413"/>
      <c r="E292" s="261">
        <v>7</v>
      </c>
      <c r="F292" s="372"/>
      <c r="G292" s="269"/>
      <c r="H292" s="271"/>
      <c r="I292" s="271"/>
      <c r="J292" s="271"/>
      <c r="K292" s="271"/>
      <c r="L292" s="271"/>
      <c r="M292" s="270"/>
      <c r="N292" s="155">
        <f>IF(A17stdlife="n/a","n/a",IF(N$3&gt;(A17stdlife+$E292),(Input!$M$227*(1+rvanilla)^0.5)-SUM($M292:M292),(Input!$M$227*(1+rvanilla)^0.5)/A17stdlife))</f>
        <v>0</v>
      </c>
      <c r="O292" s="155">
        <f>IF(A17stdlife="n/a","n/a",IF(O$3&gt;(A17stdlife+$E292),(Input!$M$227*(1+rvanilla)^0.5)-SUM($M292:N292),(Input!$M$227*(1+rvanilla)^0.5)/A17stdlife))</f>
        <v>0</v>
      </c>
      <c r="P292" s="155">
        <f>IF(A17stdlife="n/a","n/a",IF(P$3&gt;(A17stdlife+$E292),(Input!$M$227*(1+rvanilla)^0.5)-SUM($M292:O292),(Input!$M$227*(1+rvanilla)^0.5)/A17stdlife))</f>
        <v>0</v>
      </c>
      <c r="Q292" s="155">
        <f>IF(A17stdlife="n/a","n/a",IF(Q$3&gt;(A17stdlife+$E292),(Input!$M$227*(1+rvanilla)^0.5)-SUM($M292:P292),(Input!$M$227*(1+rvanilla)^0.5)/A17stdlife))</f>
        <v>0</v>
      </c>
      <c r="R292" s="155">
        <f>IF(A17stdlife="n/a","n/a",IF(R$3&gt;(A17stdlife+$E292),(Input!$M$227*(1+rvanilla)^0.5)-SUM($M292:Q292),(Input!$M$227*(1+rvanilla)^0.5)/A17stdlife))</f>
        <v>0</v>
      </c>
      <c r="S292" s="155">
        <f>IF(A17stdlife="n/a","n/a",IF(S$3&gt;(A17stdlife+$E292),(Input!$M$227*(1+rvanilla)^0.5)-SUM($M292:R292),(Input!$M$227*(1+rvanilla)^0.5)/A17stdlife))</f>
        <v>0</v>
      </c>
      <c r="T292" s="155">
        <f>IF(A17stdlife="n/a","n/a",IF(T$3&gt;(A17stdlife+$E292),(Input!$M$227*(1+rvanilla)^0.5)-SUM($M292:S292),(Input!$M$227*(1+rvanilla)^0.5)/A17stdlife))</f>
        <v>0</v>
      </c>
      <c r="U292" s="155">
        <f>IF(A17stdlife="n/a","n/a",IF(U$3&gt;(A17stdlife+$E292),(Input!$M$227*(1+rvanilla)^0.5)-SUM($M292:T292),(Input!$M$227*(1+rvanilla)^0.5)/A17stdlife))</f>
        <v>0</v>
      </c>
      <c r="V292" s="155">
        <f>IF(A17stdlife="n/a","n/a",IF(V$3&gt;(A17stdlife+$E292),(Input!$M$227*(1+rvanilla)^0.5)-SUM($M292:U292),(Input!$M$227*(1+rvanilla)^0.5)/A17stdlife))</f>
        <v>0</v>
      </c>
      <c r="W292" s="155">
        <f>IF(A17stdlife="n/a","n/a",IF(W$3&gt;(A17stdlife+$E292),(Input!$M$227*(1+rvanilla)^0.5)-SUM($M292:V292),(Input!$M$227*(1+rvanilla)^0.5)/A17stdlife))</f>
        <v>0</v>
      </c>
      <c r="X292" s="155">
        <f>IF(A17stdlife="n/a","n/a",IF(X$3&gt;(A17stdlife+$E292),(Input!$M$227*(1+rvanilla)^0.5)-SUM($M292:W292),(Input!$M$227*(1+rvanilla)^0.5)/A17stdlife))</f>
        <v>0</v>
      </c>
      <c r="Y292" s="155">
        <f>IF(A17stdlife="n/a","n/a",IF(Y$3&gt;(A17stdlife+$E292),(Input!$M$227*(1+rvanilla)^0.5)-SUM($M292:X292),(Input!$M$227*(1+rvanilla)^0.5)/A17stdlife))</f>
        <v>0</v>
      </c>
      <c r="Z292" s="155">
        <f>IF(A17stdlife="n/a","n/a",IF(Z$3&gt;(A17stdlife+$E292),(Input!$M$227*(1+rvanilla)^0.5)-SUM($M292:Y292),(Input!$M$227*(1+rvanilla)^0.5)/A17stdlife))</f>
        <v>0</v>
      </c>
      <c r="AA292" s="155">
        <f>IF(A17stdlife="n/a","n/a",IF(AA$3&gt;(A17stdlife+$E292),(Input!$M$227*(1+rvanilla)^0.5)-SUM($M292:Z292),(Input!$M$227*(1+rvanilla)^0.5)/A17stdlife))</f>
        <v>0</v>
      </c>
      <c r="AB292" s="155">
        <f>IF(A17stdlife="n/a","n/a",IF(AB$3&gt;(A17stdlife+$E292),(Input!$M$227*(1+rvanilla)^0.5)-SUM($M292:AA292),(Input!$M$227*(1+rvanilla)^0.5)/A17stdlife))</f>
        <v>0</v>
      </c>
      <c r="AC292" s="155">
        <f>IF(A17stdlife="n/a","n/a",IF(AC$3&gt;(A17stdlife+$E292),(Input!$M$227*(1+rvanilla)^0.5)-SUM($M292:AB292),(Input!$M$227*(1+rvanilla)^0.5)/A17stdlife))</f>
        <v>0</v>
      </c>
      <c r="AD292" s="155">
        <f>IF(A17stdlife="n/a","n/a",IF(AD$3&gt;(A17stdlife+$E292),(Input!$M$227*(1+rvanilla)^0.5)-SUM($M292:AC292),(Input!$M$227*(1+rvanilla)^0.5)/A17stdlife))</f>
        <v>0</v>
      </c>
      <c r="AE292" s="155">
        <f>IF(A17stdlife="n/a","n/a",IF(AE$3&gt;(A17stdlife+$E292),(Input!$M$227*(1+rvanilla)^0.5)-SUM($M292:AD292),(Input!$M$227*(1+rvanilla)^0.5)/A17stdlife))</f>
        <v>0</v>
      </c>
      <c r="AF292" s="155">
        <f>IF(A17stdlife="n/a","n/a",IF(AF$3&gt;(A17stdlife+$E292),(Input!$M$227*(1+rvanilla)^0.5)-SUM($M292:AE292),(Input!$M$227*(1+rvanilla)^0.5)/A17stdlife))</f>
        <v>0</v>
      </c>
      <c r="AG292" s="155">
        <f>IF(A17stdlife="n/a","n/a",IF(AG$3&gt;(A17stdlife+$E292),(Input!$M$227*(1+rvanilla)^0.5)-SUM($M292:AF292),(Input!$M$227*(1+rvanilla)^0.5)/A17stdlife))</f>
        <v>0</v>
      </c>
      <c r="AH292" s="155">
        <f>IF(A17stdlife="n/a","n/a",IF(AH$3&gt;(A17stdlife+$E292),(Input!$M$227*(1+rvanilla)^0.5)-SUM($M292:AG292),(Input!$M$227*(1+rvanilla)^0.5)/A17stdlife))</f>
        <v>0</v>
      </c>
      <c r="AI292" s="155">
        <f>IF(A17stdlife="n/a","n/a",IF(AI$3&gt;(A17stdlife+$E292),(Input!$M$227*(1+rvanilla)^0.5)-SUM($M292:AH292),(Input!$M$227*(1+rvanilla)^0.5)/A17stdlife))</f>
        <v>0</v>
      </c>
      <c r="AJ292" s="155">
        <f>IF(A17stdlife="n/a","n/a",IF(AJ$3&gt;(A17stdlife+$E292),(Input!$M$227*(1+rvanilla)^0.5)-SUM($M292:AI292),(Input!$M$227*(1+rvanilla)^0.5)/A17stdlife))</f>
        <v>0</v>
      </c>
      <c r="AK292" s="155">
        <f>IF(A17stdlife="n/a","n/a",IF(AK$3&gt;(A17stdlife+$E292),(Input!$M$227*(1+rvanilla)^0.5)-SUM($M292:AJ292),(Input!$M$227*(1+rvanilla)^0.5)/A17stdlife))</f>
        <v>0</v>
      </c>
      <c r="AL292" s="155">
        <f>IF(A17stdlife="n/a","n/a",IF(AL$3&gt;(A17stdlife+$E292),(Input!$M$227*(1+rvanilla)^0.5)-SUM($M292:AK292),(Input!$M$227*(1+rvanilla)^0.5)/A17stdlife))</f>
        <v>0</v>
      </c>
      <c r="AM292" s="155">
        <f>IF(A17stdlife="n/a","n/a",IF(AM$3&gt;(A17stdlife+$E292),(Input!$M$227*(1+rvanilla)^0.5)-SUM($M292:AL292),(Input!$M$227*(1+rvanilla)^0.5)/A17stdlife))</f>
        <v>0</v>
      </c>
      <c r="AN292" s="155">
        <f>IF(A17stdlife="n/a","n/a",IF(AN$3&gt;(A17stdlife+$E292),(Input!$M$227*(1+rvanilla)^0.5)-SUM($M292:AM292),(Input!$M$227*(1+rvanilla)^0.5)/A17stdlife))</f>
        <v>0</v>
      </c>
      <c r="AO292" s="155">
        <f>IF(A17stdlife="n/a","n/a",IF(AO$3&gt;(A17stdlife+$E292),(Input!$M$227*(1+rvanilla)^0.5)-SUM($M292:AN292),(Input!$M$227*(1+rvanilla)^0.5)/A17stdlife))</f>
        <v>0</v>
      </c>
      <c r="AP292" s="155">
        <f>IF(A17stdlife="n/a","n/a",IF(AP$3&gt;(A17stdlife+$E292),(Input!$M$227*(1+rvanilla)^0.5)-SUM($M292:AO292),(Input!$M$227*(1+rvanilla)^0.5)/A17stdlife))</f>
        <v>0</v>
      </c>
      <c r="AQ292" s="155">
        <f>IF(A17stdlife="n/a","n/a",IF(AQ$3&gt;(A17stdlife+$E292),(Input!$M$227*(1+rvanilla)^0.5)-SUM($M292:AP292),(Input!$M$227*(1+rvanilla)^0.5)/A17stdlife))</f>
        <v>0</v>
      </c>
      <c r="AR292" s="155">
        <f>IF(A17stdlife="n/a","n/a",IF(AR$3&gt;(A17stdlife+$E292),(Input!$M$227*(1+rvanilla)^0.5)-SUM($M292:AQ292),(Input!$M$227*(1+rvanilla)^0.5)/A17stdlife))</f>
        <v>0</v>
      </c>
      <c r="AS292" s="155">
        <f>IF(A17stdlife="n/a","n/a",IF(AS$3&gt;(A17stdlife+$E292),(Input!$M$227*(1+rvanilla)^0.5)-SUM($M292:AR292),(Input!$M$227*(1+rvanilla)^0.5)/A17stdlife))</f>
        <v>0</v>
      </c>
      <c r="AT292" s="155">
        <f>IF(A17stdlife="n/a","n/a",IF(AT$3&gt;(A17stdlife+$E292),(Input!$M$227*(1+rvanilla)^0.5)-SUM($M292:AS292),(Input!$M$227*(1+rvanilla)^0.5)/A17stdlife))</f>
        <v>0</v>
      </c>
      <c r="AU292" s="155">
        <f>IF(A17stdlife="n/a","n/a",IF(AU$3&gt;(A17stdlife+$E292),(Input!$M$227*(1+rvanilla)^0.5)-SUM($M292:AT292),(Input!$M$227*(1+rvanilla)^0.5)/A17stdlife))</f>
        <v>0</v>
      </c>
      <c r="AV292" s="155">
        <f>IF(A17stdlife="n/a","n/a",IF(AV$3&gt;(A17stdlife+$E292),(Input!$M$227*(1+rvanilla)^0.5)-SUM($M292:AU292),(Input!$M$227*(1+rvanilla)^0.5)/A17stdlife))</f>
        <v>0</v>
      </c>
      <c r="AW292" s="155">
        <f>IF(A17stdlife="n/a","n/a",IF(AW$3&gt;(A17stdlife+$E292),(Input!$M$227*(1+rvanilla)^0.5)-SUM($M292:AV292),(Input!$M$227*(1+rvanilla)^0.5)/A17stdlife))</f>
        <v>0</v>
      </c>
      <c r="AX292" s="155">
        <f>IF(A17stdlife="n/a","n/a",IF(AX$3&gt;(A17stdlife+$E292),(Input!$M$227*(1+rvanilla)^0.5)-SUM($M292:AW292),(Input!$M$227*(1+rvanilla)^0.5)/A17stdlife))</f>
        <v>0</v>
      </c>
      <c r="AY292" s="155">
        <f>IF(A17stdlife="n/a","n/a",IF(AY$3&gt;(A17stdlife+$E292),(Input!$M$227*(1+rvanilla)^0.5)-SUM($M292:AX292),(Input!$M$227*(1+rvanilla)^0.5)/A17stdlife))</f>
        <v>0</v>
      </c>
      <c r="AZ292" s="155">
        <f>IF(A17stdlife="n/a","n/a",IF(AZ$3&gt;(A17stdlife+$E292),(Input!$M$227*(1+rvanilla)^0.5)-SUM($M292:AY292),(Input!$M$227*(1+rvanilla)^0.5)/A17stdlife))</f>
        <v>0</v>
      </c>
      <c r="BA292" s="155">
        <f>IF(A17stdlife="n/a","n/a",IF(BA$3&gt;(A17stdlife+$E292),(Input!$M$227*(1+rvanilla)^0.5)-SUM($M292:AZ292),(Input!$M$227*(1+rvanilla)^0.5)/A17stdlife))</f>
        <v>0</v>
      </c>
      <c r="BB292" s="155">
        <f>IF(A17stdlife="n/a","n/a",IF(BB$3&gt;(A17stdlife+$E292),(Input!$M$227*(1+rvanilla)^0.5)-SUM($M292:BA292),(Input!$M$227*(1+rvanilla)^0.5)/A17stdlife))</f>
        <v>0</v>
      </c>
      <c r="BC292" s="155">
        <f>IF(A17stdlife="n/a","n/a",IF(BC$3&gt;(A17stdlife+$E292),(Input!$M$227*(1+rvanilla)^0.5)-SUM($M292:BB292),(Input!$M$227*(1+rvanilla)^0.5)/A17stdlife))</f>
        <v>0</v>
      </c>
      <c r="BD292" s="155">
        <f>IF(A17stdlife="n/a","n/a",IF(BD$3&gt;(A17stdlife+$E292),(Input!$M$227*(1+rvanilla)^0.5)-SUM($M292:BC292),(Input!$M$227*(1+rvanilla)^0.5)/A17stdlife))</f>
        <v>0</v>
      </c>
      <c r="BE292" s="155">
        <f>IF(A17stdlife="n/a","n/a",IF(BE$3&gt;(A17stdlife+$E292),(Input!$M$227*(1+rvanilla)^0.5)-SUM($M292:BD292),(Input!$M$227*(1+rvanilla)^0.5)/A17stdlife))</f>
        <v>0</v>
      </c>
      <c r="BF292" s="155">
        <f>IF(A17stdlife="n/a","n/a",IF(BF$3&gt;(A17stdlife+$E292),(Input!$M$227*(1+rvanilla)^0.5)-SUM($M292:BE292),(Input!$M$227*(1+rvanilla)^0.5)/A17stdlife))</f>
        <v>0</v>
      </c>
      <c r="BG292" s="155">
        <f>IF(A17stdlife="n/a","n/a",IF(BG$3&gt;(A17stdlife+$E292),(Input!$M$227*(1+rvanilla)^0.5)-SUM($M292:BF292),(Input!$M$227*(1+rvanilla)^0.5)/A17stdlife))</f>
        <v>0</v>
      </c>
      <c r="BH292" s="155">
        <f>IF(A17stdlife="n/a","n/a",IF(BH$3&gt;(A17stdlife+$E292),(Input!$M$227*(1+rvanilla)^0.5)-SUM($M292:BG292),(Input!$M$227*(1+rvanilla)^0.5)/A17stdlife))</f>
        <v>0</v>
      </c>
      <c r="BI292" s="155">
        <f>IF(A17stdlife="n/a","n/a",IF(BI$3&gt;(A17stdlife+$E292),(Input!$M$227*(1+rvanilla)^0.5)-SUM($M292:BH292),(Input!$M$227*(1+rvanilla)^0.5)/A17stdlife))</f>
        <v>0</v>
      </c>
      <c r="BJ292" s="14"/>
      <c r="BK292" s="14"/>
      <c r="BL292" s="14"/>
      <c r="BM292" s="14"/>
      <c r="BN292" s="14"/>
      <c r="BO292" s="14"/>
      <c r="BP292" s="14"/>
      <c r="BQ292" s="14"/>
      <c r="BR292" s="14"/>
      <c r="BS292" s="14"/>
      <c r="BT292" s="14"/>
      <c r="BU292" s="14"/>
      <c r="BV292" s="14"/>
      <c r="BW292" s="14"/>
      <c r="BX292" s="14"/>
      <c r="BY292" s="14"/>
      <c r="BZ292" s="14"/>
      <c r="CA292" s="410"/>
      <c r="CB292" s="410"/>
      <c r="CC292" s="410"/>
      <c r="CD292" s="410"/>
      <c r="CE292" s="410"/>
      <c r="CF292" s="410"/>
      <c r="CG292" s="410"/>
      <c r="CH292" s="410"/>
      <c r="CI292" s="410"/>
      <c r="CJ292" s="410"/>
      <c r="CK292" s="410"/>
      <c r="CL292" s="410"/>
      <c r="CM292" s="410"/>
      <c r="CN292" s="410"/>
      <c r="CO292" s="410"/>
      <c r="CP292" s="410"/>
      <c r="CQ292" s="410"/>
      <c r="CR292" s="410"/>
      <c r="CS292" s="410"/>
      <c r="CT292" s="410"/>
      <c r="CU292" s="410"/>
      <c r="CV292" s="410"/>
      <c r="CW292" s="410"/>
      <c r="CX292" s="410"/>
      <c r="CY292" s="410"/>
      <c r="CZ292" s="410"/>
      <c r="DA292" s="410"/>
      <c r="DB292" s="410"/>
      <c r="DC292" s="410"/>
      <c r="DD292" s="410"/>
      <c r="DE292" s="410"/>
      <c r="DF292" s="410"/>
      <c r="DG292" s="410"/>
      <c r="DH292" s="410"/>
      <c r="DI292" s="410"/>
      <c r="DJ292" s="410"/>
      <c r="DK292" s="410"/>
      <c r="DL292" s="410"/>
      <c r="DM292" s="410"/>
      <c r="DN292" s="410"/>
      <c r="DO292" s="410"/>
      <c r="DP292" s="410"/>
      <c r="DQ292" s="410"/>
      <c r="DR292" s="410"/>
      <c r="DS292" s="410"/>
      <c r="DT292" s="410"/>
      <c r="DU292" s="410"/>
      <c r="DV292" s="410"/>
      <c r="DW292" s="410"/>
      <c r="DX292" s="410"/>
      <c r="DY292" s="410"/>
      <c r="DZ292" s="410"/>
      <c r="EA292" s="410"/>
      <c r="EB292" s="410"/>
      <c r="EC292" s="410"/>
      <c r="ED292" s="410"/>
      <c r="EE292" s="410"/>
      <c r="EF292" s="410"/>
      <c r="EG292" s="410"/>
      <c r="EH292" s="410"/>
      <c r="EI292" s="410"/>
      <c r="EJ292" s="410"/>
      <c r="EK292" s="410"/>
      <c r="EL292" s="410"/>
      <c r="EM292" s="410"/>
      <c r="EN292" s="410"/>
      <c r="EO292" s="410"/>
      <c r="EP292" s="410"/>
      <c r="EQ292" s="410"/>
      <c r="ER292" s="410"/>
      <c r="ES292" s="410"/>
      <c r="ET292" s="410"/>
      <c r="EU292" s="410"/>
      <c r="EV292" s="410"/>
      <c r="EW292" s="410"/>
      <c r="EX292" s="410"/>
      <c r="EY292" s="410"/>
      <c r="EZ292" s="410"/>
      <c r="FA292" s="410"/>
      <c r="FB292" s="410"/>
      <c r="FC292" s="410"/>
      <c r="FD292" s="410"/>
      <c r="FE292" s="410"/>
      <c r="FF292" s="410"/>
      <c r="FG292" s="410"/>
      <c r="FH292" s="410"/>
      <c r="FI292" s="410"/>
      <c r="FJ292" s="410"/>
      <c r="FK292" s="410"/>
      <c r="FL292" s="410"/>
      <c r="FM292" s="410"/>
      <c r="FN292" s="410"/>
      <c r="FO292" s="410"/>
      <c r="FP292" s="410"/>
      <c r="FQ292" s="410"/>
      <c r="FR292" s="410"/>
      <c r="FS292" s="410"/>
      <c r="FT292" s="410"/>
      <c r="FU292" s="410"/>
      <c r="FV292" s="410"/>
      <c r="FW292" s="410"/>
      <c r="FX292" s="410"/>
      <c r="FY292" s="410"/>
      <c r="FZ292" s="410"/>
      <c r="GA292" s="410"/>
      <c r="GB292" s="410"/>
      <c r="GC292" s="410"/>
      <c r="GD292" s="410"/>
      <c r="GE292" s="410"/>
      <c r="GF292" s="410"/>
      <c r="GG292" s="410"/>
      <c r="GH292" s="410"/>
      <c r="GI292" s="410"/>
      <c r="GJ292" s="410"/>
      <c r="GK292" s="410"/>
      <c r="GL292" s="410"/>
      <c r="GM292" s="410"/>
      <c r="GN292" s="410"/>
      <c r="GO292" s="410"/>
      <c r="GP292" s="410"/>
      <c r="GQ292" s="410"/>
      <c r="GR292" s="410"/>
      <c r="GS292" s="410"/>
      <c r="GT292" s="410"/>
      <c r="GU292" s="410"/>
      <c r="GV292" s="410"/>
      <c r="GW292" s="410"/>
      <c r="GX292" s="410"/>
      <c r="GY292" s="410"/>
      <c r="GZ292" s="410"/>
      <c r="HA292" s="410"/>
      <c r="HB292" s="410"/>
      <c r="HC292" s="410"/>
      <c r="HD292" s="410"/>
      <c r="HE292" s="410"/>
      <c r="HF292" s="410"/>
      <c r="HG292" s="410"/>
      <c r="HH292" s="410"/>
      <c r="HI292" s="410"/>
      <c r="HJ292" s="410"/>
      <c r="HK292" s="410"/>
      <c r="HL292" s="410"/>
      <c r="HM292" s="410"/>
      <c r="HN292" s="410"/>
      <c r="HO292" s="410"/>
      <c r="HP292" s="410"/>
      <c r="HQ292" s="410"/>
      <c r="HR292" s="410"/>
      <c r="HS292" s="410"/>
      <c r="HT292" s="410"/>
      <c r="HU292" s="410"/>
      <c r="HV292" s="410"/>
      <c r="HW292" s="410"/>
      <c r="HX292" s="410"/>
      <c r="HY292" s="410"/>
      <c r="HZ292" s="410"/>
      <c r="IA292" s="410"/>
      <c r="IB292" s="410"/>
      <c r="IC292" s="410"/>
      <c r="ID292" s="410"/>
      <c r="IE292" s="410"/>
      <c r="IF292" s="410"/>
      <c r="IG292" s="410"/>
      <c r="IH292" s="410"/>
      <c r="II292" s="410"/>
      <c r="IJ292" s="410"/>
      <c r="IK292" s="410"/>
      <c r="IL292" s="410"/>
      <c r="IM292" s="410"/>
      <c r="IN292" s="410"/>
      <c r="IO292" s="410"/>
      <c r="IP292" s="410"/>
      <c r="IQ292" s="410"/>
      <c r="IR292" s="410"/>
      <c r="IS292" s="410"/>
      <c r="IT292" s="410"/>
      <c r="IU292" s="410"/>
      <c r="IV292" s="410"/>
    </row>
    <row r="293" spans="1:256" s="2" customFormat="1" ht="12.75" hidden="1" customHeight="1" outlineLevel="2">
      <c r="A293" s="14"/>
      <c r="B293" s="14"/>
      <c r="C293" s="27"/>
      <c r="D293" s="413"/>
      <c r="E293" s="261">
        <v>8</v>
      </c>
      <c r="F293" s="372"/>
      <c r="G293" s="269"/>
      <c r="H293" s="271"/>
      <c r="I293" s="271"/>
      <c r="J293" s="271"/>
      <c r="K293" s="271"/>
      <c r="L293" s="271"/>
      <c r="M293" s="271"/>
      <c r="N293" s="270"/>
      <c r="O293" s="155">
        <f>IF(A17stdlife="n/a","n/a",IF(O$3&gt;(A17stdlife+$E293),(Input!$N$227*(1+rvanilla)^0.5)-SUM($N293:N293),(Input!$N$227*(1+rvanilla)^0.5)/A17stdlife))</f>
        <v>0</v>
      </c>
      <c r="P293" s="155">
        <f>IF(A17stdlife="n/a","n/a",IF(P$3&gt;(A17stdlife+$E293),(Input!$N$227*(1+rvanilla)^0.5)-SUM($N293:O293),(Input!$N$227*(1+rvanilla)^0.5)/A17stdlife))</f>
        <v>0</v>
      </c>
      <c r="Q293" s="155">
        <f>IF(A17stdlife="n/a","n/a",IF(Q$3&gt;(A17stdlife+$E293),(Input!$N$227*(1+rvanilla)^0.5)-SUM($N293:P293),(Input!$N$227*(1+rvanilla)^0.5)/A17stdlife))</f>
        <v>0</v>
      </c>
      <c r="R293" s="155">
        <f>IF(A17stdlife="n/a","n/a",IF(R$3&gt;(A17stdlife+$E293),(Input!$N$227*(1+rvanilla)^0.5)-SUM($N293:Q293),(Input!$N$227*(1+rvanilla)^0.5)/A17stdlife))</f>
        <v>0</v>
      </c>
      <c r="S293" s="155">
        <f>IF(A17stdlife="n/a","n/a",IF(S$3&gt;(A17stdlife+$E293),(Input!$N$227*(1+rvanilla)^0.5)-SUM($N293:R293),(Input!$N$227*(1+rvanilla)^0.5)/A17stdlife))</f>
        <v>0</v>
      </c>
      <c r="T293" s="155">
        <f>IF(A17stdlife="n/a","n/a",IF(T$3&gt;(A17stdlife+$E293),(Input!$N$227*(1+rvanilla)^0.5)-SUM($N293:S293),(Input!$N$227*(1+rvanilla)^0.5)/A17stdlife))</f>
        <v>0</v>
      </c>
      <c r="U293" s="155">
        <f>IF(A17stdlife="n/a","n/a",IF(U$3&gt;(A17stdlife+$E293),(Input!$N$227*(1+rvanilla)^0.5)-SUM($N293:T293),(Input!$N$227*(1+rvanilla)^0.5)/A17stdlife))</f>
        <v>0</v>
      </c>
      <c r="V293" s="155">
        <f>IF(A17stdlife="n/a","n/a",IF(V$3&gt;(A17stdlife+$E293),(Input!$N$227*(1+rvanilla)^0.5)-SUM($N293:U293),(Input!$N$227*(1+rvanilla)^0.5)/A17stdlife))</f>
        <v>0</v>
      </c>
      <c r="W293" s="155">
        <f>IF(A17stdlife="n/a","n/a",IF(W$3&gt;(A17stdlife+$E293),(Input!$N$227*(1+rvanilla)^0.5)-SUM($N293:V293),(Input!$N$227*(1+rvanilla)^0.5)/A17stdlife))</f>
        <v>0</v>
      </c>
      <c r="X293" s="155">
        <f>IF(A17stdlife="n/a","n/a",IF(X$3&gt;(A17stdlife+$E293),(Input!$N$227*(1+rvanilla)^0.5)-SUM($N293:W293),(Input!$N$227*(1+rvanilla)^0.5)/A17stdlife))</f>
        <v>0</v>
      </c>
      <c r="Y293" s="155">
        <f>IF(A17stdlife="n/a","n/a",IF(Y$3&gt;(A17stdlife+$E293),(Input!$N$227*(1+rvanilla)^0.5)-SUM($N293:X293),(Input!$N$227*(1+rvanilla)^0.5)/A17stdlife))</f>
        <v>0</v>
      </c>
      <c r="Z293" s="155">
        <f>IF(A17stdlife="n/a","n/a",IF(Z$3&gt;(A17stdlife+$E293),(Input!$N$227*(1+rvanilla)^0.5)-SUM($N293:Y293),(Input!$N$227*(1+rvanilla)^0.5)/A17stdlife))</f>
        <v>0</v>
      </c>
      <c r="AA293" s="155">
        <f>IF(A17stdlife="n/a","n/a",IF(AA$3&gt;(A17stdlife+$E293),(Input!$N$227*(1+rvanilla)^0.5)-SUM($N293:Z293),(Input!$N$227*(1+rvanilla)^0.5)/A17stdlife))</f>
        <v>0</v>
      </c>
      <c r="AB293" s="155">
        <f>IF(A17stdlife="n/a","n/a",IF(AB$3&gt;(A17stdlife+$E293),(Input!$N$227*(1+rvanilla)^0.5)-SUM($N293:AA293),(Input!$N$227*(1+rvanilla)^0.5)/A17stdlife))</f>
        <v>0</v>
      </c>
      <c r="AC293" s="155">
        <f>IF(A17stdlife="n/a","n/a",IF(AC$3&gt;(A17stdlife+$E293),(Input!$N$227*(1+rvanilla)^0.5)-SUM($N293:AB293),(Input!$N$227*(1+rvanilla)^0.5)/A17stdlife))</f>
        <v>0</v>
      </c>
      <c r="AD293" s="155">
        <f>IF(A17stdlife="n/a","n/a",IF(AD$3&gt;(A17stdlife+$E293),(Input!$N$227*(1+rvanilla)^0.5)-SUM($N293:AC293),(Input!$N$227*(1+rvanilla)^0.5)/A17stdlife))</f>
        <v>0</v>
      </c>
      <c r="AE293" s="155">
        <f>IF(A17stdlife="n/a","n/a",IF(AE$3&gt;(A17stdlife+$E293),(Input!$N$227*(1+rvanilla)^0.5)-SUM($N293:AD293),(Input!$N$227*(1+rvanilla)^0.5)/A17stdlife))</f>
        <v>0</v>
      </c>
      <c r="AF293" s="155">
        <f>IF(A17stdlife="n/a","n/a",IF(AF$3&gt;(A17stdlife+$E293),(Input!$N$227*(1+rvanilla)^0.5)-SUM($N293:AE293),(Input!$N$227*(1+rvanilla)^0.5)/A17stdlife))</f>
        <v>0</v>
      </c>
      <c r="AG293" s="155">
        <f>IF(A17stdlife="n/a","n/a",IF(AG$3&gt;(A17stdlife+$E293),(Input!$N$227*(1+rvanilla)^0.5)-SUM($N293:AF293),(Input!$N$227*(1+rvanilla)^0.5)/A17stdlife))</f>
        <v>0</v>
      </c>
      <c r="AH293" s="155">
        <f>IF(A17stdlife="n/a","n/a",IF(AH$3&gt;(A17stdlife+$E293),(Input!$N$227*(1+rvanilla)^0.5)-SUM($N293:AG293),(Input!$N$227*(1+rvanilla)^0.5)/A17stdlife))</f>
        <v>0</v>
      </c>
      <c r="AI293" s="155">
        <f>IF(A17stdlife="n/a","n/a",IF(AI$3&gt;(A17stdlife+$E293),(Input!$N$227*(1+rvanilla)^0.5)-SUM($N293:AH293),(Input!$N$227*(1+rvanilla)^0.5)/A17stdlife))</f>
        <v>0</v>
      </c>
      <c r="AJ293" s="155">
        <f>IF(A17stdlife="n/a","n/a",IF(AJ$3&gt;(A17stdlife+$E293),(Input!$N$227*(1+rvanilla)^0.5)-SUM($N293:AI293),(Input!$N$227*(1+rvanilla)^0.5)/A17stdlife))</f>
        <v>0</v>
      </c>
      <c r="AK293" s="155">
        <f>IF(A17stdlife="n/a","n/a",IF(AK$3&gt;(A17stdlife+$E293),(Input!$N$227*(1+rvanilla)^0.5)-SUM($N293:AJ293),(Input!$N$227*(1+rvanilla)^0.5)/A17stdlife))</f>
        <v>0</v>
      </c>
      <c r="AL293" s="155">
        <f>IF(A17stdlife="n/a","n/a",IF(AL$3&gt;(A17stdlife+$E293),(Input!$N$227*(1+rvanilla)^0.5)-SUM($N293:AK293),(Input!$N$227*(1+rvanilla)^0.5)/A17stdlife))</f>
        <v>0</v>
      </c>
      <c r="AM293" s="155">
        <f>IF(A17stdlife="n/a","n/a",IF(AM$3&gt;(A17stdlife+$E293),(Input!$N$227*(1+rvanilla)^0.5)-SUM($N293:AL293),(Input!$N$227*(1+rvanilla)^0.5)/A17stdlife))</f>
        <v>0</v>
      </c>
      <c r="AN293" s="155">
        <f>IF(A17stdlife="n/a","n/a",IF(AN$3&gt;(A17stdlife+$E293),(Input!$N$227*(1+rvanilla)^0.5)-SUM($N293:AM293),(Input!$N$227*(1+rvanilla)^0.5)/A17stdlife))</f>
        <v>0</v>
      </c>
      <c r="AO293" s="155">
        <f>IF(A17stdlife="n/a","n/a",IF(AO$3&gt;(A17stdlife+$E293),(Input!$N$227*(1+rvanilla)^0.5)-SUM($N293:AN293),(Input!$N$227*(1+rvanilla)^0.5)/A17stdlife))</f>
        <v>0</v>
      </c>
      <c r="AP293" s="155">
        <f>IF(A17stdlife="n/a","n/a",IF(AP$3&gt;(A17stdlife+$E293),(Input!$N$227*(1+rvanilla)^0.5)-SUM($N293:AO293),(Input!$N$227*(1+rvanilla)^0.5)/A17stdlife))</f>
        <v>0</v>
      </c>
      <c r="AQ293" s="155">
        <f>IF(A17stdlife="n/a","n/a",IF(AQ$3&gt;(A17stdlife+$E293),(Input!$N$227*(1+rvanilla)^0.5)-SUM($N293:AP293),(Input!$N$227*(1+rvanilla)^0.5)/A17stdlife))</f>
        <v>0</v>
      </c>
      <c r="AR293" s="155">
        <f>IF(A17stdlife="n/a","n/a",IF(AR$3&gt;(A17stdlife+$E293),(Input!$N$227*(1+rvanilla)^0.5)-SUM($N293:AQ293),(Input!$N$227*(1+rvanilla)^0.5)/A17stdlife))</f>
        <v>0</v>
      </c>
      <c r="AS293" s="155">
        <f>IF(A17stdlife="n/a","n/a",IF(AS$3&gt;(A17stdlife+$E293),(Input!$N$227*(1+rvanilla)^0.5)-SUM($N293:AR293),(Input!$N$227*(1+rvanilla)^0.5)/A17stdlife))</f>
        <v>0</v>
      </c>
      <c r="AT293" s="155">
        <f>IF(A17stdlife="n/a","n/a",IF(AT$3&gt;(A17stdlife+$E293),(Input!$N$227*(1+rvanilla)^0.5)-SUM($N293:AS293),(Input!$N$227*(1+rvanilla)^0.5)/A17stdlife))</f>
        <v>0</v>
      </c>
      <c r="AU293" s="155">
        <f>IF(A17stdlife="n/a","n/a",IF(AU$3&gt;(A17stdlife+$E293),(Input!$N$227*(1+rvanilla)^0.5)-SUM($N293:AT293),(Input!$N$227*(1+rvanilla)^0.5)/A17stdlife))</f>
        <v>0</v>
      </c>
      <c r="AV293" s="155">
        <f>IF(A17stdlife="n/a","n/a",IF(AV$3&gt;(A17stdlife+$E293),(Input!$N$227*(1+rvanilla)^0.5)-SUM($N293:AU293),(Input!$N$227*(1+rvanilla)^0.5)/A17stdlife))</f>
        <v>0</v>
      </c>
      <c r="AW293" s="155">
        <f>IF(A17stdlife="n/a","n/a",IF(AW$3&gt;(A17stdlife+$E293),(Input!$N$227*(1+rvanilla)^0.5)-SUM($N293:AV293),(Input!$N$227*(1+rvanilla)^0.5)/A17stdlife))</f>
        <v>0</v>
      </c>
      <c r="AX293" s="155">
        <f>IF(A17stdlife="n/a","n/a",IF(AX$3&gt;(A17stdlife+$E293),(Input!$N$227*(1+rvanilla)^0.5)-SUM($N293:AW293),(Input!$N$227*(1+rvanilla)^0.5)/A17stdlife))</f>
        <v>0</v>
      </c>
      <c r="AY293" s="155">
        <f>IF(A17stdlife="n/a","n/a",IF(AY$3&gt;(A17stdlife+$E293),(Input!$N$227*(1+rvanilla)^0.5)-SUM($N293:AX293),(Input!$N$227*(1+rvanilla)^0.5)/A17stdlife))</f>
        <v>0</v>
      </c>
      <c r="AZ293" s="155">
        <f>IF(A17stdlife="n/a","n/a",IF(AZ$3&gt;(A17stdlife+$E293),(Input!$N$227*(1+rvanilla)^0.5)-SUM($N293:AY293),(Input!$N$227*(1+rvanilla)^0.5)/A17stdlife))</f>
        <v>0</v>
      </c>
      <c r="BA293" s="155">
        <f>IF(A17stdlife="n/a","n/a",IF(BA$3&gt;(A17stdlife+$E293),(Input!$N$227*(1+rvanilla)^0.5)-SUM($N293:AZ293),(Input!$N$227*(1+rvanilla)^0.5)/A17stdlife))</f>
        <v>0</v>
      </c>
      <c r="BB293" s="155">
        <f>IF(A17stdlife="n/a","n/a",IF(BB$3&gt;(A17stdlife+$E293),(Input!$N$227*(1+rvanilla)^0.5)-SUM($N293:BA293),(Input!$N$227*(1+rvanilla)^0.5)/A17stdlife))</f>
        <v>0</v>
      </c>
      <c r="BC293" s="155">
        <f>IF(A17stdlife="n/a","n/a",IF(BC$3&gt;(A17stdlife+$E293),(Input!$N$227*(1+rvanilla)^0.5)-SUM($N293:BB293),(Input!$N$227*(1+rvanilla)^0.5)/A17stdlife))</f>
        <v>0</v>
      </c>
      <c r="BD293" s="155">
        <f>IF(A17stdlife="n/a","n/a",IF(BD$3&gt;(A17stdlife+$E293),(Input!$N$227*(1+rvanilla)^0.5)-SUM($N293:BC293),(Input!$N$227*(1+rvanilla)^0.5)/A17stdlife))</f>
        <v>0</v>
      </c>
      <c r="BE293" s="155">
        <f>IF(A17stdlife="n/a","n/a",IF(BE$3&gt;(A17stdlife+$E293),(Input!$N$227*(1+rvanilla)^0.5)-SUM($N293:BD293),(Input!$N$227*(1+rvanilla)^0.5)/A17stdlife))</f>
        <v>0</v>
      </c>
      <c r="BF293" s="155">
        <f>IF(A17stdlife="n/a","n/a",IF(BF$3&gt;(A17stdlife+$E293),(Input!$N$227*(1+rvanilla)^0.5)-SUM($N293:BE293),(Input!$N$227*(1+rvanilla)^0.5)/A17stdlife))</f>
        <v>0</v>
      </c>
      <c r="BG293" s="155">
        <f>IF(A17stdlife="n/a","n/a",IF(BG$3&gt;(A17stdlife+$E293),(Input!$N$227*(1+rvanilla)^0.5)-SUM($N293:BF293),(Input!$N$227*(1+rvanilla)^0.5)/A17stdlife))</f>
        <v>0</v>
      </c>
      <c r="BH293" s="155">
        <f>IF(A17stdlife="n/a","n/a",IF(BH$3&gt;(A17stdlife+$E293),(Input!$N$227*(1+rvanilla)^0.5)-SUM($N293:BG293),(Input!$N$227*(1+rvanilla)^0.5)/A17stdlife))</f>
        <v>0</v>
      </c>
      <c r="BI293" s="155">
        <f>IF(A17stdlife="n/a","n/a",IF(BI$3&gt;(A17stdlife+$E293),(Input!$N$227*(1+rvanilla)^0.5)-SUM($N293:BH293),(Input!$N$227*(1+rvanilla)^0.5)/A17stdlife))</f>
        <v>0</v>
      </c>
      <c r="BJ293" s="14"/>
      <c r="BK293" s="14"/>
      <c r="BL293" s="14"/>
      <c r="BM293" s="14"/>
      <c r="BN293" s="14"/>
      <c r="BO293" s="14"/>
      <c r="BP293" s="14"/>
      <c r="BQ293" s="14"/>
      <c r="BR293" s="14"/>
      <c r="BS293" s="14"/>
      <c r="BT293" s="14"/>
      <c r="BU293" s="14"/>
      <c r="BV293" s="14"/>
      <c r="BW293" s="14"/>
      <c r="BX293" s="14"/>
      <c r="BY293" s="14"/>
      <c r="BZ293" s="14"/>
      <c r="CA293" s="410"/>
      <c r="CB293" s="410"/>
      <c r="CC293" s="410"/>
      <c r="CD293" s="410"/>
      <c r="CE293" s="410"/>
      <c r="CF293" s="410"/>
      <c r="CG293" s="410"/>
      <c r="CH293" s="410"/>
      <c r="CI293" s="410"/>
      <c r="CJ293" s="410"/>
      <c r="CK293" s="410"/>
      <c r="CL293" s="410"/>
      <c r="CM293" s="410"/>
      <c r="CN293" s="410"/>
      <c r="CO293" s="410"/>
      <c r="CP293" s="410"/>
      <c r="CQ293" s="410"/>
      <c r="CR293" s="410"/>
      <c r="CS293" s="410"/>
      <c r="CT293" s="410"/>
      <c r="CU293" s="410"/>
      <c r="CV293" s="410"/>
      <c r="CW293" s="410"/>
      <c r="CX293" s="410"/>
      <c r="CY293" s="410"/>
      <c r="CZ293" s="410"/>
      <c r="DA293" s="410"/>
      <c r="DB293" s="410"/>
      <c r="DC293" s="410"/>
      <c r="DD293" s="410"/>
      <c r="DE293" s="410"/>
      <c r="DF293" s="410"/>
      <c r="DG293" s="410"/>
      <c r="DH293" s="410"/>
      <c r="DI293" s="410"/>
      <c r="DJ293" s="410"/>
      <c r="DK293" s="410"/>
      <c r="DL293" s="410"/>
      <c r="DM293" s="410"/>
      <c r="DN293" s="410"/>
      <c r="DO293" s="410"/>
      <c r="DP293" s="410"/>
      <c r="DQ293" s="410"/>
      <c r="DR293" s="410"/>
      <c r="DS293" s="410"/>
      <c r="DT293" s="410"/>
      <c r="DU293" s="410"/>
      <c r="DV293" s="410"/>
      <c r="DW293" s="410"/>
      <c r="DX293" s="410"/>
      <c r="DY293" s="410"/>
      <c r="DZ293" s="410"/>
      <c r="EA293" s="410"/>
      <c r="EB293" s="410"/>
      <c r="EC293" s="410"/>
      <c r="ED293" s="410"/>
      <c r="EE293" s="410"/>
      <c r="EF293" s="410"/>
      <c r="EG293" s="410"/>
      <c r="EH293" s="410"/>
      <c r="EI293" s="410"/>
      <c r="EJ293" s="410"/>
      <c r="EK293" s="410"/>
      <c r="EL293" s="410"/>
      <c r="EM293" s="410"/>
      <c r="EN293" s="410"/>
      <c r="EO293" s="410"/>
      <c r="EP293" s="410"/>
      <c r="EQ293" s="410"/>
      <c r="ER293" s="410"/>
      <c r="ES293" s="410"/>
      <c r="ET293" s="410"/>
      <c r="EU293" s="410"/>
      <c r="EV293" s="410"/>
      <c r="EW293" s="410"/>
      <c r="EX293" s="410"/>
      <c r="EY293" s="410"/>
      <c r="EZ293" s="410"/>
      <c r="FA293" s="410"/>
      <c r="FB293" s="410"/>
      <c r="FC293" s="410"/>
      <c r="FD293" s="410"/>
      <c r="FE293" s="410"/>
      <c r="FF293" s="410"/>
      <c r="FG293" s="410"/>
      <c r="FH293" s="410"/>
      <c r="FI293" s="410"/>
      <c r="FJ293" s="410"/>
      <c r="FK293" s="410"/>
      <c r="FL293" s="410"/>
      <c r="FM293" s="410"/>
      <c r="FN293" s="410"/>
      <c r="FO293" s="410"/>
      <c r="FP293" s="410"/>
      <c r="FQ293" s="410"/>
      <c r="FR293" s="410"/>
      <c r="FS293" s="410"/>
      <c r="FT293" s="410"/>
      <c r="FU293" s="410"/>
      <c r="FV293" s="410"/>
      <c r="FW293" s="410"/>
      <c r="FX293" s="410"/>
      <c r="FY293" s="410"/>
      <c r="FZ293" s="410"/>
      <c r="GA293" s="410"/>
      <c r="GB293" s="410"/>
      <c r="GC293" s="410"/>
      <c r="GD293" s="410"/>
      <c r="GE293" s="410"/>
      <c r="GF293" s="410"/>
      <c r="GG293" s="410"/>
      <c r="GH293" s="410"/>
      <c r="GI293" s="410"/>
      <c r="GJ293" s="410"/>
      <c r="GK293" s="410"/>
      <c r="GL293" s="410"/>
      <c r="GM293" s="410"/>
      <c r="GN293" s="410"/>
      <c r="GO293" s="410"/>
      <c r="GP293" s="410"/>
      <c r="GQ293" s="410"/>
      <c r="GR293" s="410"/>
      <c r="GS293" s="410"/>
      <c r="GT293" s="410"/>
      <c r="GU293" s="410"/>
      <c r="GV293" s="410"/>
      <c r="GW293" s="410"/>
      <c r="GX293" s="410"/>
      <c r="GY293" s="410"/>
      <c r="GZ293" s="410"/>
      <c r="HA293" s="410"/>
      <c r="HB293" s="410"/>
      <c r="HC293" s="410"/>
      <c r="HD293" s="410"/>
      <c r="HE293" s="410"/>
      <c r="HF293" s="410"/>
      <c r="HG293" s="410"/>
      <c r="HH293" s="410"/>
      <c r="HI293" s="410"/>
      <c r="HJ293" s="410"/>
      <c r="HK293" s="410"/>
      <c r="HL293" s="410"/>
      <c r="HM293" s="410"/>
      <c r="HN293" s="410"/>
      <c r="HO293" s="410"/>
      <c r="HP293" s="410"/>
      <c r="HQ293" s="410"/>
      <c r="HR293" s="410"/>
      <c r="HS293" s="410"/>
      <c r="HT293" s="410"/>
      <c r="HU293" s="410"/>
      <c r="HV293" s="410"/>
      <c r="HW293" s="410"/>
      <c r="HX293" s="410"/>
      <c r="HY293" s="410"/>
      <c r="HZ293" s="410"/>
      <c r="IA293" s="410"/>
      <c r="IB293" s="410"/>
      <c r="IC293" s="410"/>
      <c r="ID293" s="410"/>
      <c r="IE293" s="410"/>
      <c r="IF293" s="410"/>
      <c r="IG293" s="410"/>
      <c r="IH293" s="410"/>
      <c r="II293" s="410"/>
      <c r="IJ293" s="410"/>
      <c r="IK293" s="410"/>
      <c r="IL293" s="410"/>
      <c r="IM293" s="410"/>
      <c r="IN293" s="410"/>
      <c r="IO293" s="410"/>
      <c r="IP293" s="410"/>
      <c r="IQ293" s="410"/>
      <c r="IR293" s="410"/>
      <c r="IS293" s="410"/>
      <c r="IT293" s="410"/>
      <c r="IU293" s="410"/>
      <c r="IV293" s="410"/>
    </row>
    <row r="294" spans="1:256" s="2" customFormat="1" ht="12.75" hidden="1" customHeight="1" outlineLevel="2">
      <c r="A294" s="14"/>
      <c r="B294" s="14"/>
      <c r="C294" s="27"/>
      <c r="D294" s="413"/>
      <c r="E294" s="261">
        <v>9</v>
      </c>
      <c r="F294" s="372"/>
      <c r="G294" s="269"/>
      <c r="H294" s="271"/>
      <c r="I294" s="271"/>
      <c r="J294" s="271"/>
      <c r="K294" s="271"/>
      <c r="L294" s="271"/>
      <c r="M294" s="271"/>
      <c r="N294" s="271"/>
      <c r="O294" s="270"/>
      <c r="P294" s="155">
        <f>IF(A17stdlife="n/a","n/a",IF(P$3&gt;(A17stdlife+$E294),(Input!$O$227*(1+rvanilla)^0.5)-SUM($O294:O294),(Input!$O$227*(1+rvanilla)^0.5)/A17stdlife))</f>
        <v>0</v>
      </c>
      <c r="Q294" s="155">
        <f>IF(A17stdlife="n/a","n/a",IF(Q$3&gt;(A17stdlife+$E294),(Input!$O$227*(1+rvanilla)^0.5)-SUM($O294:P294),(Input!$O$227*(1+rvanilla)^0.5)/A17stdlife))</f>
        <v>0</v>
      </c>
      <c r="R294" s="155">
        <f>IF(A17stdlife="n/a","n/a",IF(R$3&gt;(A17stdlife+$E294),(Input!$O$227*(1+rvanilla)^0.5)-SUM($O294:Q294),(Input!$O$227*(1+rvanilla)^0.5)/A17stdlife))</f>
        <v>0</v>
      </c>
      <c r="S294" s="155">
        <f>IF(A17stdlife="n/a","n/a",IF(S$3&gt;(A17stdlife+$E294),(Input!$O$227*(1+rvanilla)^0.5)-SUM($O294:R294),(Input!$O$227*(1+rvanilla)^0.5)/A17stdlife))</f>
        <v>0</v>
      </c>
      <c r="T294" s="155">
        <f>IF(A17stdlife="n/a","n/a",IF(T$3&gt;(A17stdlife+$E294),(Input!$O$227*(1+rvanilla)^0.5)-SUM($O294:S294),(Input!$O$227*(1+rvanilla)^0.5)/A17stdlife))</f>
        <v>0</v>
      </c>
      <c r="U294" s="155">
        <f>IF(A17stdlife="n/a","n/a",IF(U$3&gt;(A17stdlife+$E294),(Input!$O$227*(1+rvanilla)^0.5)-SUM($O294:T294),(Input!$O$227*(1+rvanilla)^0.5)/A17stdlife))</f>
        <v>0</v>
      </c>
      <c r="V294" s="155">
        <f>IF(A17stdlife="n/a","n/a",IF(V$3&gt;(A17stdlife+$E294),(Input!$O$227*(1+rvanilla)^0.5)-SUM($O294:U294),(Input!$O$227*(1+rvanilla)^0.5)/A17stdlife))</f>
        <v>0</v>
      </c>
      <c r="W294" s="155">
        <f>IF(A17stdlife="n/a","n/a",IF(W$3&gt;(A17stdlife+$E294),(Input!$O$227*(1+rvanilla)^0.5)-SUM($O294:V294),(Input!$O$227*(1+rvanilla)^0.5)/A17stdlife))</f>
        <v>0</v>
      </c>
      <c r="X294" s="155">
        <f>IF(A17stdlife="n/a","n/a",IF(X$3&gt;(A17stdlife+$E294),(Input!$O$227*(1+rvanilla)^0.5)-SUM($O294:W294),(Input!$O$227*(1+rvanilla)^0.5)/A17stdlife))</f>
        <v>0</v>
      </c>
      <c r="Y294" s="155">
        <f>IF(A17stdlife="n/a","n/a",IF(Y$3&gt;(A17stdlife+$E294),(Input!$O$227*(1+rvanilla)^0.5)-SUM($O294:X294),(Input!$O$227*(1+rvanilla)^0.5)/A17stdlife))</f>
        <v>0</v>
      </c>
      <c r="Z294" s="155">
        <f>IF(A17stdlife="n/a","n/a",IF(Z$3&gt;(A17stdlife+$E294),(Input!$O$227*(1+rvanilla)^0.5)-SUM($O294:Y294),(Input!$O$227*(1+rvanilla)^0.5)/A17stdlife))</f>
        <v>0</v>
      </c>
      <c r="AA294" s="155">
        <f>IF(A17stdlife="n/a","n/a",IF(AA$3&gt;(A17stdlife+$E294),(Input!$O$227*(1+rvanilla)^0.5)-SUM($O294:Z294),(Input!$O$227*(1+rvanilla)^0.5)/A17stdlife))</f>
        <v>0</v>
      </c>
      <c r="AB294" s="155">
        <f>IF(A17stdlife="n/a","n/a",IF(AB$3&gt;(A17stdlife+$E294),(Input!$O$227*(1+rvanilla)^0.5)-SUM($O294:AA294),(Input!$O$227*(1+rvanilla)^0.5)/A17stdlife))</f>
        <v>0</v>
      </c>
      <c r="AC294" s="155">
        <f>IF(A17stdlife="n/a","n/a",IF(AC$3&gt;(A17stdlife+$E294),(Input!$O$227*(1+rvanilla)^0.5)-SUM($O294:AB294),(Input!$O$227*(1+rvanilla)^0.5)/A17stdlife))</f>
        <v>0</v>
      </c>
      <c r="AD294" s="155">
        <f>IF(A17stdlife="n/a","n/a",IF(AD$3&gt;(A17stdlife+$E294),(Input!$O$227*(1+rvanilla)^0.5)-SUM($O294:AC294),(Input!$O$227*(1+rvanilla)^0.5)/A17stdlife))</f>
        <v>0</v>
      </c>
      <c r="AE294" s="155">
        <f>IF(A17stdlife="n/a","n/a",IF(AE$3&gt;(A17stdlife+$E294),(Input!$O$227*(1+rvanilla)^0.5)-SUM($O294:AD294),(Input!$O$227*(1+rvanilla)^0.5)/A17stdlife))</f>
        <v>0</v>
      </c>
      <c r="AF294" s="155">
        <f>IF(A17stdlife="n/a","n/a",IF(AF$3&gt;(A17stdlife+$E294),(Input!$O$227*(1+rvanilla)^0.5)-SUM($O294:AE294),(Input!$O$227*(1+rvanilla)^0.5)/A17stdlife))</f>
        <v>0</v>
      </c>
      <c r="AG294" s="155">
        <f>IF(A17stdlife="n/a","n/a",IF(AG$3&gt;(A17stdlife+$E294),(Input!$O$227*(1+rvanilla)^0.5)-SUM($O294:AF294),(Input!$O$227*(1+rvanilla)^0.5)/A17stdlife))</f>
        <v>0</v>
      </c>
      <c r="AH294" s="155">
        <f>IF(A17stdlife="n/a","n/a",IF(AH$3&gt;(A17stdlife+$E294),(Input!$O$227*(1+rvanilla)^0.5)-SUM($O294:AG294),(Input!$O$227*(1+rvanilla)^0.5)/A17stdlife))</f>
        <v>0</v>
      </c>
      <c r="AI294" s="155">
        <f>IF(A17stdlife="n/a","n/a",IF(AI$3&gt;(A17stdlife+$E294),(Input!$O$227*(1+rvanilla)^0.5)-SUM($O294:AH294),(Input!$O$227*(1+rvanilla)^0.5)/A17stdlife))</f>
        <v>0</v>
      </c>
      <c r="AJ294" s="155">
        <f>IF(A17stdlife="n/a","n/a",IF(AJ$3&gt;(A17stdlife+$E294),(Input!$O$227*(1+rvanilla)^0.5)-SUM($O294:AI294),(Input!$O$227*(1+rvanilla)^0.5)/A17stdlife))</f>
        <v>0</v>
      </c>
      <c r="AK294" s="155">
        <f>IF(A17stdlife="n/a","n/a",IF(AK$3&gt;(A17stdlife+$E294),(Input!$O$227*(1+rvanilla)^0.5)-SUM($O294:AJ294),(Input!$O$227*(1+rvanilla)^0.5)/A17stdlife))</f>
        <v>0</v>
      </c>
      <c r="AL294" s="155">
        <f>IF(A17stdlife="n/a","n/a",IF(AL$3&gt;(A17stdlife+$E294),(Input!$O$227*(1+rvanilla)^0.5)-SUM($O294:AK294),(Input!$O$227*(1+rvanilla)^0.5)/A17stdlife))</f>
        <v>0</v>
      </c>
      <c r="AM294" s="155">
        <f>IF(A17stdlife="n/a","n/a",IF(AM$3&gt;(A17stdlife+$E294),(Input!$O$227*(1+rvanilla)^0.5)-SUM($O294:AL294),(Input!$O$227*(1+rvanilla)^0.5)/A17stdlife))</f>
        <v>0</v>
      </c>
      <c r="AN294" s="155">
        <f>IF(A17stdlife="n/a","n/a",IF(AN$3&gt;(A17stdlife+$E294),(Input!$O$227*(1+rvanilla)^0.5)-SUM($O294:AM294),(Input!$O$227*(1+rvanilla)^0.5)/A17stdlife))</f>
        <v>0</v>
      </c>
      <c r="AO294" s="155">
        <f>IF(A17stdlife="n/a","n/a",IF(AO$3&gt;(A17stdlife+$E294),(Input!$O$227*(1+rvanilla)^0.5)-SUM($O294:AN294),(Input!$O$227*(1+rvanilla)^0.5)/A17stdlife))</f>
        <v>0</v>
      </c>
      <c r="AP294" s="155">
        <f>IF(A17stdlife="n/a","n/a",IF(AP$3&gt;(A17stdlife+$E294),(Input!$O$227*(1+rvanilla)^0.5)-SUM($O294:AO294),(Input!$O$227*(1+rvanilla)^0.5)/A17stdlife))</f>
        <v>0</v>
      </c>
      <c r="AQ294" s="155">
        <f>IF(A17stdlife="n/a","n/a",IF(AQ$3&gt;(A17stdlife+$E294),(Input!$O$227*(1+rvanilla)^0.5)-SUM($O294:AP294),(Input!$O$227*(1+rvanilla)^0.5)/A17stdlife))</f>
        <v>0</v>
      </c>
      <c r="AR294" s="155">
        <f>IF(A17stdlife="n/a","n/a",IF(AR$3&gt;(A17stdlife+$E294),(Input!$O$227*(1+rvanilla)^0.5)-SUM($O294:AQ294),(Input!$O$227*(1+rvanilla)^0.5)/A17stdlife))</f>
        <v>0</v>
      </c>
      <c r="AS294" s="155">
        <f>IF(A17stdlife="n/a","n/a",IF(AS$3&gt;(A17stdlife+$E294),(Input!$O$227*(1+rvanilla)^0.5)-SUM($O294:AR294),(Input!$O$227*(1+rvanilla)^0.5)/A17stdlife))</f>
        <v>0</v>
      </c>
      <c r="AT294" s="155">
        <f>IF(A17stdlife="n/a","n/a",IF(AT$3&gt;(A17stdlife+$E294),(Input!$O$227*(1+rvanilla)^0.5)-SUM($O294:AS294),(Input!$O$227*(1+rvanilla)^0.5)/A17stdlife))</f>
        <v>0</v>
      </c>
      <c r="AU294" s="155">
        <f>IF(A17stdlife="n/a","n/a",IF(AU$3&gt;(A17stdlife+$E294),(Input!$O$227*(1+rvanilla)^0.5)-SUM($O294:AT294),(Input!$O$227*(1+rvanilla)^0.5)/A17stdlife))</f>
        <v>0</v>
      </c>
      <c r="AV294" s="155">
        <f>IF(A17stdlife="n/a","n/a",IF(AV$3&gt;(A17stdlife+$E294),(Input!$O$227*(1+rvanilla)^0.5)-SUM($O294:AU294),(Input!$O$227*(1+rvanilla)^0.5)/A17stdlife))</f>
        <v>0</v>
      </c>
      <c r="AW294" s="155">
        <f>IF(A17stdlife="n/a","n/a",IF(AW$3&gt;(A17stdlife+$E294),(Input!$O$227*(1+rvanilla)^0.5)-SUM($O294:AV294),(Input!$O$227*(1+rvanilla)^0.5)/A17stdlife))</f>
        <v>0</v>
      </c>
      <c r="AX294" s="155">
        <f>IF(A17stdlife="n/a","n/a",IF(AX$3&gt;(A17stdlife+$E294),(Input!$O$227*(1+rvanilla)^0.5)-SUM($O294:AW294),(Input!$O$227*(1+rvanilla)^0.5)/A17stdlife))</f>
        <v>0</v>
      </c>
      <c r="AY294" s="155">
        <f>IF(A17stdlife="n/a","n/a",IF(AY$3&gt;(A17stdlife+$E294),(Input!$O$227*(1+rvanilla)^0.5)-SUM($O294:AX294),(Input!$O$227*(1+rvanilla)^0.5)/A17stdlife))</f>
        <v>0</v>
      </c>
      <c r="AZ294" s="155">
        <f>IF(A17stdlife="n/a","n/a",IF(AZ$3&gt;(A17stdlife+$E294),(Input!$O$227*(1+rvanilla)^0.5)-SUM($O294:AY294),(Input!$O$227*(1+rvanilla)^0.5)/A17stdlife))</f>
        <v>0</v>
      </c>
      <c r="BA294" s="155">
        <f>IF(A17stdlife="n/a","n/a",IF(BA$3&gt;(A17stdlife+$E294),(Input!$O$227*(1+rvanilla)^0.5)-SUM($O294:AZ294),(Input!$O$227*(1+rvanilla)^0.5)/A17stdlife))</f>
        <v>0</v>
      </c>
      <c r="BB294" s="155">
        <f>IF(A17stdlife="n/a","n/a",IF(BB$3&gt;(A17stdlife+$E294),(Input!$O$227*(1+rvanilla)^0.5)-SUM($O294:BA294),(Input!$O$227*(1+rvanilla)^0.5)/A17stdlife))</f>
        <v>0</v>
      </c>
      <c r="BC294" s="155">
        <f>IF(A17stdlife="n/a","n/a",IF(BC$3&gt;(A17stdlife+$E294),(Input!$O$227*(1+rvanilla)^0.5)-SUM($O294:BB294),(Input!$O$227*(1+rvanilla)^0.5)/A17stdlife))</f>
        <v>0</v>
      </c>
      <c r="BD294" s="155">
        <f>IF(A17stdlife="n/a","n/a",IF(BD$3&gt;(A17stdlife+$E294),(Input!$O$227*(1+rvanilla)^0.5)-SUM($O294:BC294),(Input!$O$227*(1+rvanilla)^0.5)/A17stdlife))</f>
        <v>0</v>
      </c>
      <c r="BE294" s="155">
        <f>IF(A17stdlife="n/a","n/a",IF(BE$3&gt;(A17stdlife+$E294),(Input!$O$227*(1+rvanilla)^0.5)-SUM($O294:BD294),(Input!$O$227*(1+rvanilla)^0.5)/A17stdlife))</f>
        <v>0</v>
      </c>
      <c r="BF294" s="155">
        <f>IF(A17stdlife="n/a","n/a",IF(BF$3&gt;(A17stdlife+$E294),(Input!$O$227*(1+rvanilla)^0.5)-SUM($O294:BE294),(Input!$O$227*(1+rvanilla)^0.5)/A17stdlife))</f>
        <v>0</v>
      </c>
      <c r="BG294" s="155">
        <f>IF(A17stdlife="n/a","n/a",IF(BG$3&gt;(A17stdlife+$E294),(Input!$O$227*(1+rvanilla)^0.5)-SUM($O294:BF294),(Input!$O$227*(1+rvanilla)^0.5)/A17stdlife))</f>
        <v>0</v>
      </c>
      <c r="BH294" s="155">
        <f>IF(A17stdlife="n/a","n/a",IF(BH$3&gt;(A17stdlife+$E294),(Input!$O$227*(1+rvanilla)^0.5)-SUM($O294:BG294),(Input!$O$227*(1+rvanilla)^0.5)/A17stdlife))</f>
        <v>0</v>
      </c>
      <c r="BI294" s="155">
        <f>IF(A17stdlife="n/a","n/a",IF(BI$3&gt;(A17stdlife+$E294),(Input!$O$227*(1+rvanilla)^0.5)-SUM($O294:BH294),(Input!$O$227*(1+rvanilla)^0.5)/A17stdlife))</f>
        <v>0</v>
      </c>
      <c r="BJ294" s="14"/>
      <c r="BK294" s="14"/>
      <c r="BL294" s="14"/>
      <c r="BM294" s="14"/>
      <c r="BN294" s="14"/>
      <c r="BO294" s="14"/>
      <c r="BP294" s="14"/>
      <c r="BQ294" s="14"/>
      <c r="BR294" s="14"/>
      <c r="BS294" s="14"/>
      <c r="BT294" s="14"/>
      <c r="BU294" s="14"/>
      <c r="BV294" s="14"/>
      <c r="BW294" s="14"/>
      <c r="BX294" s="14"/>
      <c r="BY294" s="14"/>
      <c r="BZ294" s="14"/>
      <c r="CA294" s="410"/>
      <c r="CB294" s="410"/>
      <c r="CC294" s="410"/>
      <c r="CD294" s="410"/>
      <c r="CE294" s="410"/>
      <c r="CF294" s="410"/>
      <c r="CG294" s="410"/>
      <c r="CH294" s="410"/>
      <c r="CI294" s="410"/>
      <c r="CJ294" s="410"/>
      <c r="CK294" s="410"/>
      <c r="CL294" s="410"/>
      <c r="CM294" s="410"/>
      <c r="CN294" s="410"/>
      <c r="CO294" s="410"/>
      <c r="CP294" s="410"/>
      <c r="CQ294" s="410"/>
      <c r="CR294" s="410"/>
      <c r="CS294" s="410"/>
      <c r="CT294" s="410"/>
      <c r="CU294" s="410"/>
      <c r="CV294" s="410"/>
      <c r="CW294" s="410"/>
      <c r="CX294" s="410"/>
      <c r="CY294" s="410"/>
      <c r="CZ294" s="410"/>
      <c r="DA294" s="410"/>
      <c r="DB294" s="410"/>
      <c r="DC294" s="410"/>
      <c r="DD294" s="410"/>
      <c r="DE294" s="410"/>
      <c r="DF294" s="410"/>
      <c r="DG294" s="410"/>
      <c r="DH294" s="410"/>
      <c r="DI294" s="410"/>
      <c r="DJ294" s="410"/>
      <c r="DK294" s="410"/>
      <c r="DL294" s="410"/>
      <c r="DM294" s="410"/>
      <c r="DN294" s="410"/>
      <c r="DO294" s="410"/>
      <c r="DP294" s="410"/>
      <c r="DQ294" s="410"/>
      <c r="DR294" s="410"/>
      <c r="DS294" s="410"/>
      <c r="DT294" s="410"/>
      <c r="DU294" s="410"/>
      <c r="DV294" s="410"/>
      <c r="DW294" s="410"/>
      <c r="DX294" s="410"/>
      <c r="DY294" s="410"/>
      <c r="DZ294" s="410"/>
      <c r="EA294" s="410"/>
      <c r="EB294" s="410"/>
      <c r="EC294" s="410"/>
      <c r="ED294" s="410"/>
      <c r="EE294" s="410"/>
      <c r="EF294" s="410"/>
      <c r="EG294" s="410"/>
      <c r="EH294" s="410"/>
      <c r="EI294" s="410"/>
      <c r="EJ294" s="410"/>
      <c r="EK294" s="410"/>
      <c r="EL294" s="410"/>
      <c r="EM294" s="410"/>
      <c r="EN294" s="410"/>
      <c r="EO294" s="410"/>
      <c r="EP294" s="410"/>
      <c r="EQ294" s="410"/>
      <c r="ER294" s="410"/>
      <c r="ES294" s="410"/>
      <c r="ET294" s="410"/>
      <c r="EU294" s="410"/>
      <c r="EV294" s="410"/>
      <c r="EW294" s="410"/>
      <c r="EX294" s="410"/>
      <c r="EY294" s="410"/>
      <c r="EZ294" s="410"/>
      <c r="FA294" s="410"/>
      <c r="FB294" s="410"/>
      <c r="FC294" s="410"/>
      <c r="FD294" s="410"/>
      <c r="FE294" s="410"/>
      <c r="FF294" s="410"/>
      <c r="FG294" s="410"/>
      <c r="FH294" s="410"/>
      <c r="FI294" s="410"/>
      <c r="FJ294" s="410"/>
      <c r="FK294" s="410"/>
      <c r="FL294" s="410"/>
      <c r="FM294" s="410"/>
      <c r="FN294" s="410"/>
      <c r="FO294" s="410"/>
      <c r="FP294" s="410"/>
      <c r="FQ294" s="410"/>
      <c r="FR294" s="410"/>
      <c r="FS294" s="410"/>
      <c r="FT294" s="410"/>
      <c r="FU294" s="410"/>
      <c r="FV294" s="410"/>
      <c r="FW294" s="410"/>
      <c r="FX294" s="410"/>
      <c r="FY294" s="410"/>
      <c r="FZ294" s="410"/>
      <c r="GA294" s="410"/>
      <c r="GB294" s="410"/>
      <c r="GC294" s="410"/>
      <c r="GD294" s="410"/>
      <c r="GE294" s="410"/>
      <c r="GF294" s="410"/>
      <c r="GG294" s="410"/>
      <c r="GH294" s="410"/>
      <c r="GI294" s="410"/>
      <c r="GJ294" s="410"/>
      <c r="GK294" s="410"/>
      <c r="GL294" s="410"/>
      <c r="GM294" s="410"/>
      <c r="GN294" s="410"/>
      <c r="GO294" s="410"/>
      <c r="GP294" s="410"/>
      <c r="GQ294" s="410"/>
      <c r="GR294" s="410"/>
      <c r="GS294" s="410"/>
      <c r="GT294" s="410"/>
      <c r="GU294" s="410"/>
      <c r="GV294" s="410"/>
      <c r="GW294" s="410"/>
      <c r="GX294" s="410"/>
      <c r="GY294" s="410"/>
      <c r="GZ294" s="410"/>
      <c r="HA294" s="410"/>
      <c r="HB294" s="410"/>
      <c r="HC294" s="410"/>
      <c r="HD294" s="410"/>
      <c r="HE294" s="410"/>
      <c r="HF294" s="410"/>
      <c r="HG294" s="410"/>
      <c r="HH294" s="410"/>
      <c r="HI294" s="410"/>
      <c r="HJ294" s="410"/>
      <c r="HK294" s="410"/>
      <c r="HL294" s="410"/>
      <c r="HM294" s="410"/>
      <c r="HN294" s="410"/>
      <c r="HO294" s="410"/>
      <c r="HP294" s="410"/>
      <c r="HQ294" s="410"/>
      <c r="HR294" s="410"/>
      <c r="HS294" s="410"/>
      <c r="HT294" s="410"/>
      <c r="HU294" s="410"/>
      <c r="HV294" s="410"/>
      <c r="HW294" s="410"/>
      <c r="HX294" s="410"/>
      <c r="HY294" s="410"/>
      <c r="HZ294" s="410"/>
      <c r="IA294" s="410"/>
      <c r="IB294" s="410"/>
      <c r="IC294" s="410"/>
      <c r="ID294" s="410"/>
      <c r="IE294" s="410"/>
      <c r="IF294" s="410"/>
      <c r="IG294" s="410"/>
      <c r="IH294" s="410"/>
      <c r="II294" s="410"/>
      <c r="IJ294" s="410"/>
      <c r="IK294" s="410"/>
      <c r="IL294" s="410"/>
      <c r="IM294" s="410"/>
      <c r="IN294" s="410"/>
      <c r="IO294" s="410"/>
      <c r="IP294" s="410"/>
      <c r="IQ294" s="410"/>
      <c r="IR294" s="410"/>
      <c r="IS294" s="410"/>
      <c r="IT294" s="410"/>
      <c r="IU294" s="410"/>
      <c r="IV294" s="410"/>
    </row>
    <row r="295" spans="1:256" s="2" customFormat="1" ht="12.75" hidden="1" customHeight="1" outlineLevel="2">
      <c r="A295" s="14"/>
      <c r="B295" s="14"/>
      <c r="C295" s="27"/>
      <c r="D295" s="413"/>
      <c r="E295" s="262">
        <v>10</v>
      </c>
      <c r="F295" s="372"/>
      <c r="G295" s="269"/>
      <c r="H295" s="271"/>
      <c r="I295" s="271"/>
      <c r="J295" s="271"/>
      <c r="K295" s="271"/>
      <c r="L295" s="271"/>
      <c r="M295" s="271"/>
      <c r="N295" s="271"/>
      <c r="O295" s="271"/>
      <c r="P295" s="270"/>
      <c r="Q295" s="155">
        <f>IF(A17stdlife="n/a","n/a",IF(Q$3&gt;(A17stdlife+$E295),(Input!$P$227*(1+rvanilla)^0.5)-SUM($P295:P295),(Input!$P$227*(1+rvanilla)^0.5)/A17stdlife))</f>
        <v>0</v>
      </c>
      <c r="R295" s="155">
        <f>IF(A17stdlife="n/a","n/a",IF(R$3&gt;(A17stdlife+$E295),(Input!$P$227*(1+rvanilla)^0.5)-SUM($P295:Q295),(Input!$P$227*(1+rvanilla)^0.5)/A17stdlife))</f>
        <v>0</v>
      </c>
      <c r="S295" s="155">
        <f>IF(A17stdlife="n/a","n/a",IF(S$3&gt;(A17stdlife+$E295),(Input!$P$227*(1+rvanilla)^0.5)-SUM($P295:R295),(Input!$P$227*(1+rvanilla)^0.5)/A17stdlife))</f>
        <v>0</v>
      </c>
      <c r="T295" s="155">
        <f>IF(A17stdlife="n/a","n/a",IF(T$3&gt;(A17stdlife+$E295),(Input!$P$227*(1+rvanilla)^0.5)-SUM($P295:S295),(Input!$P$227*(1+rvanilla)^0.5)/A17stdlife))</f>
        <v>0</v>
      </c>
      <c r="U295" s="155">
        <f>IF(A17stdlife="n/a","n/a",IF(U$3&gt;(A17stdlife+$E295),(Input!$P$227*(1+rvanilla)^0.5)-SUM($P295:T295),(Input!$P$227*(1+rvanilla)^0.5)/A17stdlife))</f>
        <v>0</v>
      </c>
      <c r="V295" s="155">
        <f>IF(A17stdlife="n/a","n/a",IF(V$3&gt;(A17stdlife+$E295),(Input!$P$227*(1+rvanilla)^0.5)-SUM($P295:U295),(Input!$P$227*(1+rvanilla)^0.5)/A17stdlife))</f>
        <v>0</v>
      </c>
      <c r="W295" s="155">
        <f>IF(A17stdlife="n/a","n/a",IF(W$3&gt;(A17stdlife+$E295),(Input!$P$227*(1+rvanilla)^0.5)-SUM($P295:V295),(Input!$P$227*(1+rvanilla)^0.5)/A17stdlife))</f>
        <v>0</v>
      </c>
      <c r="X295" s="155">
        <f>IF(A17stdlife="n/a","n/a",IF(X$3&gt;(A17stdlife+$E295),(Input!$P$227*(1+rvanilla)^0.5)-SUM($P295:W295),(Input!$P$227*(1+rvanilla)^0.5)/A17stdlife))</f>
        <v>0</v>
      </c>
      <c r="Y295" s="155">
        <f>IF(A17stdlife="n/a","n/a",IF(Y$3&gt;(A17stdlife+$E295),(Input!$P$227*(1+rvanilla)^0.5)-SUM($P295:X295),(Input!$P$227*(1+rvanilla)^0.5)/A17stdlife))</f>
        <v>0</v>
      </c>
      <c r="Z295" s="155">
        <f>IF(A17stdlife="n/a","n/a",IF(Z$3&gt;(A17stdlife+$E295),(Input!$P$227*(1+rvanilla)^0.5)-SUM($P295:Y295),(Input!$P$227*(1+rvanilla)^0.5)/A17stdlife))</f>
        <v>0</v>
      </c>
      <c r="AA295" s="155">
        <f>IF(A17stdlife="n/a","n/a",IF(AA$3&gt;(A17stdlife+$E295),(Input!$P$227*(1+rvanilla)^0.5)-SUM($P295:Z295),(Input!$P$227*(1+rvanilla)^0.5)/A17stdlife))</f>
        <v>0</v>
      </c>
      <c r="AB295" s="155">
        <f>IF(A17stdlife="n/a","n/a",IF(AB$3&gt;(A17stdlife+$E295),(Input!$P$227*(1+rvanilla)^0.5)-SUM($P295:AA295),(Input!$P$227*(1+rvanilla)^0.5)/A17stdlife))</f>
        <v>0</v>
      </c>
      <c r="AC295" s="155">
        <f>IF(A17stdlife="n/a","n/a",IF(AC$3&gt;(A17stdlife+$E295),(Input!$P$227*(1+rvanilla)^0.5)-SUM($P295:AB295),(Input!$P$227*(1+rvanilla)^0.5)/A17stdlife))</f>
        <v>0</v>
      </c>
      <c r="AD295" s="155">
        <f>IF(A17stdlife="n/a","n/a",IF(AD$3&gt;(A17stdlife+$E295),(Input!$P$227*(1+rvanilla)^0.5)-SUM($P295:AC295),(Input!$P$227*(1+rvanilla)^0.5)/A17stdlife))</f>
        <v>0</v>
      </c>
      <c r="AE295" s="155">
        <f>IF(A17stdlife="n/a","n/a",IF(AE$3&gt;(A17stdlife+$E295),(Input!$P$227*(1+rvanilla)^0.5)-SUM($P295:AD295),(Input!$P$227*(1+rvanilla)^0.5)/A17stdlife))</f>
        <v>0</v>
      </c>
      <c r="AF295" s="155">
        <f>IF(A17stdlife="n/a","n/a",IF(AF$3&gt;(A17stdlife+$E295),(Input!$P$227*(1+rvanilla)^0.5)-SUM($P295:AE295),(Input!$P$227*(1+rvanilla)^0.5)/A17stdlife))</f>
        <v>0</v>
      </c>
      <c r="AG295" s="155">
        <f>IF(A17stdlife="n/a","n/a",IF(AG$3&gt;(A17stdlife+$E295),(Input!$P$227*(1+rvanilla)^0.5)-SUM($P295:AF295),(Input!$P$227*(1+rvanilla)^0.5)/A17stdlife))</f>
        <v>0</v>
      </c>
      <c r="AH295" s="155">
        <f>IF(A17stdlife="n/a","n/a",IF(AH$3&gt;(A17stdlife+$E295),(Input!$P$227*(1+rvanilla)^0.5)-SUM($P295:AG295),(Input!$P$227*(1+rvanilla)^0.5)/A17stdlife))</f>
        <v>0</v>
      </c>
      <c r="AI295" s="155">
        <f>IF(A17stdlife="n/a","n/a",IF(AI$3&gt;(A17stdlife+$E295),(Input!$P$227*(1+rvanilla)^0.5)-SUM($P295:AH295),(Input!$P$227*(1+rvanilla)^0.5)/A17stdlife))</f>
        <v>0</v>
      </c>
      <c r="AJ295" s="155">
        <f>IF(A17stdlife="n/a","n/a",IF(AJ$3&gt;(A17stdlife+$E295),(Input!$P$227*(1+rvanilla)^0.5)-SUM($P295:AI295),(Input!$P$227*(1+rvanilla)^0.5)/A17stdlife))</f>
        <v>0</v>
      </c>
      <c r="AK295" s="155">
        <f>IF(A17stdlife="n/a","n/a",IF(AK$3&gt;(A17stdlife+$E295),(Input!$P$227*(1+rvanilla)^0.5)-SUM($P295:AJ295),(Input!$P$227*(1+rvanilla)^0.5)/A17stdlife))</f>
        <v>0</v>
      </c>
      <c r="AL295" s="155">
        <f>IF(A17stdlife="n/a","n/a",IF(AL$3&gt;(A17stdlife+$E295),(Input!$P$227*(1+rvanilla)^0.5)-SUM($P295:AK295),(Input!$P$227*(1+rvanilla)^0.5)/A17stdlife))</f>
        <v>0</v>
      </c>
      <c r="AM295" s="155">
        <f>IF(A17stdlife="n/a","n/a",IF(AM$3&gt;(A17stdlife+$E295),(Input!$P$227*(1+rvanilla)^0.5)-SUM($P295:AL295),(Input!$P$227*(1+rvanilla)^0.5)/A17stdlife))</f>
        <v>0</v>
      </c>
      <c r="AN295" s="155">
        <f>IF(A17stdlife="n/a","n/a",IF(AN$3&gt;(A17stdlife+$E295),(Input!$P$227*(1+rvanilla)^0.5)-SUM($P295:AM295),(Input!$P$227*(1+rvanilla)^0.5)/A17stdlife))</f>
        <v>0</v>
      </c>
      <c r="AO295" s="155">
        <f>IF(A17stdlife="n/a","n/a",IF(AO$3&gt;(A17stdlife+$E295),(Input!$P$227*(1+rvanilla)^0.5)-SUM($P295:AN295),(Input!$P$227*(1+rvanilla)^0.5)/A17stdlife))</f>
        <v>0</v>
      </c>
      <c r="AP295" s="155">
        <f>IF(A17stdlife="n/a","n/a",IF(AP$3&gt;(A17stdlife+$E295),(Input!$P$227*(1+rvanilla)^0.5)-SUM($P295:AO295),(Input!$P$227*(1+rvanilla)^0.5)/A17stdlife))</f>
        <v>0</v>
      </c>
      <c r="AQ295" s="155">
        <f>IF(A17stdlife="n/a","n/a",IF(AQ$3&gt;(A17stdlife+$E295),(Input!$P$227*(1+rvanilla)^0.5)-SUM($P295:AP295),(Input!$P$227*(1+rvanilla)^0.5)/A17stdlife))</f>
        <v>0</v>
      </c>
      <c r="AR295" s="155">
        <f>IF(A17stdlife="n/a","n/a",IF(AR$3&gt;(A17stdlife+$E295),(Input!$P$227*(1+rvanilla)^0.5)-SUM($P295:AQ295),(Input!$P$227*(1+rvanilla)^0.5)/A17stdlife))</f>
        <v>0</v>
      </c>
      <c r="AS295" s="155">
        <f>IF(A17stdlife="n/a","n/a",IF(AS$3&gt;(A17stdlife+$E295),(Input!$P$227*(1+rvanilla)^0.5)-SUM($P295:AR295),(Input!$P$227*(1+rvanilla)^0.5)/A17stdlife))</f>
        <v>0</v>
      </c>
      <c r="AT295" s="155">
        <f>IF(A17stdlife="n/a","n/a",IF(AT$3&gt;(A17stdlife+$E295),(Input!$P$227*(1+rvanilla)^0.5)-SUM($P295:AS295),(Input!$P$227*(1+rvanilla)^0.5)/A17stdlife))</f>
        <v>0</v>
      </c>
      <c r="AU295" s="155">
        <f>IF(A17stdlife="n/a","n/a",IF(AU$3&gt;(A17stdlife+$E295),(Input!$P$227*(1+rvanilla)^0.5)-SUM($P295:AT295),(Input!$P$227*(1+rvanilla)^0.5)/A17stdlife))</f>
        <v>0</v>
      </c>
      <c r="AV295" s="155">
        <f>IF(A17stdlife="n/a","n/a",IF(AV$3&gt;(A17stdlife+$E295),(Input!$P$227*(1+rvanilla)^0.5)-SUM($P295:AU295),(Input!$P$227*(1+rvanilla)^0.5)/A17stdlife))</f>
        <v>0</v>
      </c>
      <c r="AW295" s="155">
        <f>IF(A17stdlife="n/a","n/a",IF(AW$3&gt;(A17stdlife+$E295),(Input!$P$227*(1+rvanilla)^0.5)-SUM($P295:AV295),(Input!$P$227*(1+rvanilla)^0.5)/A17stdlife))</f>
        <v>0</v>
      </c>
      <c r="AX295" s="155">
        <f>IF(A17stdlife="n/a","n/a",IF(AX$3&gt;(A17stdlife+$E295),(Input!$P$227*(1+rvanilla)^0.5)-SUM($P295:AW295),(Input!$P$227*(1+rvanilla)^0.5)/A17stdlife))</f>
        <v>0</v>
      </c>
      <c r="AY295" s="155">
        <f>IF(A17stdlife="n/a","n/a",IF(AY$3&gt;(A17stdlife+$E295),(Input!$P$227*(1+rvanilla)^0.5)-SUM($P295:AX295),(Input!$P$227*(1+rvanilla)^0.5)/A17stdlife))</f>
        <v>0</v>
      </c>
      <c r="AZ295" s="155">
        <f>IF(A17stdlife="n/a","n/a",IF(AZ$3&gt;(A17stdlife+$E295),(Input!$P$227*(1+rvanilla)^0.5)-SUM($P295:AY295),(Input!$P$227*(1+rvanilla)^0.5)/A17stdlife))</f>
        <v>0</v>
      </c>
      <c r="BA295" s="155">
        <f>IF(A17stdlife="n/a","n/a",IF(BA$3&gt;(A17stdlife+$E295),(Input!$P$227*(1+rvanilla)^0.5)-SUM($P295:AZ295),(Input!$P$227*(1+rvanilla)^0.5)/A17stdlife))</f>
        <v>0</v>
      </c>
      <c r="BB295" s="155">
        <f>IF(A17stdlife="n/a","n/a",IF(BB$3&gt;(A17stdlife+$E295),(Input!$P$227*(1+rvanilla)^0.5)-SUM($P295:BA295),(Input!$P$227*(1+rvanilla)^0.5)/A17stdlife))</f>
        <v>0</v>
      </c>
      <c r="BC295" s="155">
        <f>IF(A17stdlife="n/a","n/a",IF(BC$3&gt;(A17stdlife+$E295),(Input!$P$227*(1+rvanilla)^0.5)-SUM($P295:BB295),(Input!$P$227*(1+rvanilla)^0.5)/A17stdlife))</f>
        <v>0</v>
      </c>
      <c r="BD295" s="155">
        <f>IF(A17stdlife="n/a","n/a",IF(BD$3&gt;(A17stdlife+$E295),(Input!$P$227*(1+rvanilla)^0.5)-SUM($P295:BC295),(Input!$P$227*(1+rvanilla)^0.5)/A17stdlife))</f>
        <v>0</v>
      </c>
      <c r="BE295" s="155">
        <f>IF(A17stdlife="n/a","n/a",IF(BE$3&gt;(A17stdlife+$E295),(Input!$P$227*(1+rvanilla)^0.5)-SUM($P295:BD295),(Input!$P$227*(1+rvanilla)^0.5)/A17stdlife))</f>
        <v>0</v>
      </c>
      <c r="BF295" s="155">
        <f>IF(A17stdlife="n/a","n/a",IF(BF$3&gt;(A17stdlife+$E295),(Input!$P$227*(1+rvanilla)^0.5)-SUM($P295:BE295),(Input!$P$227*(1+rvanilla)^0.5)/A17stdlife))</f>
        <v>0</v>
      </c>
      <c r="BG295" s="155">
        <f>IF(A17stdlife="n/a","n/a",IF(BG$3&gt;(A17stdlife+$E295),(Input!$P$227*(1+rvanilla)^0.5)-SUM($P295:BF295),(Input!$P$227*(1+rvanilla)^0.5)/A17stdlife))</f>
        <v>0</v>
      </c>
      <c r="BH295" s="155">
        <f>IF(A17stdlife="n/a","n/a",IF(BH$3&gt;(A17stdlife+$E295),(Input!$P$227*(1+rvanilla)^0.5)-SUM($P295:BG295),(Input!$P$227*(1+rvanilla)^0.5)/A17stdlife))</f>
        <v>0</v>
      </c>
      <c r="BI295" s="155">
        <f>IF(A17stdlife="n/a","n/a",IF(BI$3&gt;(A17stdlife+$E295),(Input!$P$227*(1+rvanilla)^0.5)-SUM($P295:BH295),(Input!$P$227*(1+rvanilla)^0.5)/A17stdlife))</f>
        <v>0</v>
      </c>
      <c r="BJ295" s="14"/>
      <c r="BK295" s="14"/>
      <c r="BL295" s="14"/>
      <c r="BM295" s="14"/>
      <c r="BN295" s="14"/>
      <c r="BO295" s="14"/>
      <c r="BP295" s="14"/>
      <c r="BQ295" s="14"/>
      <c r="BR295" s="14"/>
      <c r="BS295" s="14"/>
      <c r="BT295" s="14"/>
      <c r="BU295" s="14"/>
      <c r="BV295" s="14"/>
      <c r="BW295" s="14"/>
      <c r="BX295" s="14"/>
      <c r="BY295" s="14"/>
      <c r="BZ295" s="14"/>
      <c r="CA295" s="410"/>
      <c r="CB295" s="410"/>
      <c r="CC295" s="410"/>
      <c r="CD295" s="410"/>
      <c r="CE295" s="410"/>
      <c r="CF295" s="410"/>
      <c r="CG295" s="410"/>
      <c r="CH295" s="410"/>
      <c r="CI295" s="410"/>
      <c r="CJ295" s="410"/>
      <c r="CK295" s="410"/>
      <c r="CL295" s="410"/>
      <c r="CM295" s="410"/>
      <c r="CN295" s="410"/>
      <c r="CO295" s="410"/>
      <c r="CP295" s="410"/>
      <c r="CQ295" s="410"/>
      <c r="CR295" s="410"/>
      <c r="CS295" s="410"/>
      <c r="CT295" s="410"/>
      <c r="CU295" s="410"/>
      <c r="CV295" s="410"/>
      <c r="CW295" s="410"/>
      <c r="CX295" s="410"/>
      <c r="CY295" s="410"/>
      <c r="CZ295" s="410"/>
      <c r="DA295" s="410"/>
      <c r="DB295" s="410"/>
      <c r="DC295" s="410"/>
      <c r="DD295" s="410"/>
      <c r="DE295" s="410"/>
      <c r="DF295" s="410"/>
      <c r="DG295" s="410"/>
      <c r="DH295" s="410"/>
      <c r="DI295" s="410"/>
      <c r="DJ295" s="410"/>
      <c r="DK295" s="410"/>
      <c r="DL295" s="410"/>
      <c r="DM295" s="410"/>
      <c r="DN295" s="410"/>
      <c r="DO295" s="410"/>
      <c r="DP295" s="410"/>
      <c r="DQ295" s="410"/>
      <c r="DR295" s="410"/>
      <c r="DS295" s="410"/>
      <c r="DT295" s="410"/>
      <c r="DU295" s="410"/>
      <c r="DV295" s="410"/>
      <c r="DW295" s="410"/>
      <c r="DX295" s="410"/>
      <c r="DY295" s="410"/>
      <c r="DZ295" s="410"/>
      <c r="EA295" s="410"/>
      <c r="EB295" s="410"/>
      <c r="EC295" s="410"/>
      <c r="ED295" s="410"/>
      <c r="EE295" s="410"/>
      <c r="EF295" s="410"/>
      <c r="EG295" s="410"/>
      <c r="EH295" s="410"/>
      <c r="EI295" s="410"/>
      <c r="EJ295" s="410"/>
      <c r="EK295" s="410"/>
      <c r="EL295" s="410"/>
      <c r="EM295" s="410"/>
      <c r="EN295" s="410"/>
      <c r="EO295" s="410"/>
      <c r="EP295" s="410"/>
      <c r="EQ295" s="410"/>
      <c r="ER295" s="410"/>
      <c r="ES295" s="410"/>
      <c r="ET295" s="410"/>
      <c r="EU295" s="410"/>
      <c r="EV295" s="410"/>
      <c r="EW295" s="410"/>
      <c r="EX295" s="410"/>
      <c r="EY295" s="410"/>
      <c r="EZ295" s="410"/>
      <c r="FA295" s="410"/>
      <c r="FB295" s="410"/>
      <c r="FC295" s="410"/>
      <c r="FD295" s="410"/>
      <c r="FE295" s="410"/>
      <c r="FF295" s="410"/>
      <c r="FG295" s="410"/>
      <c r="FH295" s="410"/>
      <c r="FI295" s="410"/>
      <c r="FJ295" s="410"/>
      <c r="FK295" s="410"/>
      <c r="FL295" s="410"/>
      <c r="FM295" s="410"/>
      <c r="FN295" s="410"/>
      <c r="FO295" s="410"/>
      <c r="FP295" s="410"/>
      <c r="FQ295" s="410"/>
      <c r="FR295" s="410"/>
      <c r="FS295" s="410"/>
      <c r="FT295" s="410"/>
      <c r="FU295" s="410"/>
      <c r="FV295" s="410"/>
      <c r="FW295" s="410"/>
      <c r="FX295" s="410"/>
      <c r="FY295" s="410"/>
      <c r="FZ295" s="410"/>
      <c r="GA295" s="410"/>
      <c r="GB295" s="410"/>
      <c r="GC295" s="410"/>
      <c r="GD295" s="410"/>
      <c r="GE295" s="410"/>
      <c r="GF295" s="410"/>
      <c r="GG295" s="410"/>
      <c r="GH295" s="410"/>
      <c r="GI295" s="410"/>
      <c r="GJ295" s="410"/>
      <c r="GK295" s="410"/>
      <c r="GL295" s="410"/>
      <c r="GM295" s="410"/>
      <c r="GN295" s="410"/>
      <c r="GO295" s="410"/>
      <c r="GP295" s="410"/>
      <c r="GQ295" s="410"/>
      <c r="GR295" s="410"/>
      <c r="GS295" s="410"/>
      <c r="GT295" s="410"/>
      <c r="GU295" s="410"/>
      <c r="GV295" s="410"/>
      <c r="GW295" s="410"/>
      <c r="GX295" s="410"/>
      <c r="GY295" s="410"/>
      <c r="GZ295" s="410"/>
      <c r="HA295" s="410"/>
      <c r="HB295" s="410"/>
      <c r="HC295" s="410"/>
      <c r="HD295" s="410"/>
      <c r="HE295" s="410"/>
      <c r="HF295" s="410"/>
      <c r="HG295" s="410"/>
      <c r="HH295" s="410"/>
      <c r="HI295" s="410"/>
      <c r="HJ295" s="410"/>
      <c r="HK295" s="410"/>
      <c r="HL295" s="410"/>
      <c r="HM295" s="410"/>
      <c r="HN295" s="410"/>
      <c r="HO295" s="410"/>
      <c r="HP295" s="410"/>
      <c r="HQ295" s="410"/>
      <c r="HR295" s="410"/>
      <c r="HS295" s="410"/>
      <c r="HT295" s="410"/>
      <c r="HU295" s="410"/>
      <c r="HV295" s="410"/>
      <c r="HW295" s="410"/>
      <c r="HX295" s="410"/>
      <c r="HY295" s="410"/>
      <c r="HZ295" s="410"/>
      <c r="IA295" s="410"/>
      <c r="IB295" s="410"/>
      <c r="IC295" s="410"/>
      <c r="ID295" s="410"/>
      <c r="IE295" s="410"/>
      <c r="IF295" s="410"/>
      <c r="IG295" s="410"/>
      <c r="IH295" s="410"/>
      <c r="II295" s="410"/>
      <c r="IJ295" s="410"/>
      <c r="IK295" s="410"/>
      <c r="IL295" s="410"/>
      <c r="IM295" s="410"/>
      <c r="IN295" s="410"/>
      <c r="IO295" s="410"/>
      <c r="IP295" s="410"/>
      <c r="IQ295" s="410"/>
      <c r="IR295" s="410"/>
      <c r="IS295" s="410"/>
      <c r="IT295" s="410"/>
      <c r="IU295" s="410"/>
      <c r="IV295" s="410"/>
    </row>
    <row r="296" spans="1:256" s="2" customFormat="1" ht="12.75" hidden="1" customHeight="1" outlineLevel="1" collapsed="1">
      <c r="A296" s="14"/>
      <c r="B296" s="14"/>
      <c r="C296" s="324" t="str">
        <f>Asset17</f>
        <v>Moveable Plant</v>
      </c>
      <c r="D296" s="14"/>
      <c r="E296" s="14"/>
      <c r="F296" s="366"/>
      <c r="G296" s="365">
        <f>SUM(G284:G295)</f>
        <v>1.5290234375</v>
      </c>
      <c r="H296" s="365">
        <f t="shared" ref="H296:AL296" si="51">SUM(H284:H295)</f>
        <v>1.8080839523591135</v>
      </c>
      <c r="I296" s="365">
        <f t="shared" si="51"/>
        <v>2.0661548097407643</v>
      </c>
      <c r="J296" s="365">
        <f t="shared" si="51"/>
        <v>2.3106943282923242</v>
      </c>
      <c r="K296" s="365">
        <f t="shared" si="51"/>
        <v>2.5701381300455659</v>
      </c>
      <c r="L296" s="365">
        <f t="shared" si="51"/>
        <v>1.4890437110339214</v>
      </c>
      <c r="M296" s="365">
        <f t="shared" si="51"/>
        <v>1.305560898533922</v>
      </c>
      <c r="N296" s="365">
        <f t="shared" si="51"/>
        <v>1.305560898533922</v>
      </c>
      <c r="O296" s="365">
        <f t="shared" si="51"/>
        <v>1.0265003836748086</v>
      </c>
      <c r="P296" s="365">
        <f t="shared" si="51"/>
        <v>0.76842952629315819</v>
      </c>
      <c r="Q296" s="365">
        <f t="shared" si="51"/>
        <v>0.52389000774159833</v>
      </c>
      <c r="R296" s="365">
        <f t="shared" si="51"/>
        <v>0.26444620598835705</v>
      </c>
      <c r="S296" s="365">
        <f t="shared" si="51"/>
        <v>2.2204460492503131E-16</v>
      </c>
      <c r="T296" s="365">
        <f t="shared" si="51"/>
        <v>0</v>
      </c>
      <c r="U296" s="365">
        <f t="shared" si="51"/>
        <v>0</v>
      </c>
      <c r="V296" s="365">
        <f t="shared" si="51"/>
        <v>0</v>
      </c>
      <c r="W296" s="365">
        <f t="shared" si="51"/>
        <v>0</v>
      </c>
      <c r="X296" s="365">
        <f t="shared" si="51"/>
        <v>0</v>
      </c>
      <c r="Y296" s="365">
        <f t="shared" si="51"/>
        <v>0</v>
      </c>
      <c r="Z296" s="365">
        <f t="shared" si="51"/>
        <v>0</v>
      </c>
      <c r="AA296" s="365">
        <f t="shared" si="51"/>
        <v>0</v>
      </c>
      <c r="AB296" s="365">
        <f t="shared" si="51"/>
        <v>0</v>
      </c>
      <c r="AC296" s="365">
        <f t="shared" si="51"/>
        <v>0</v>
      </c>
      <c r="AD296" s="365">
        <f t="shared" si="51"/>
        <v>0</v>
      </c>
      <c r="AE296" s="365">
        <f t="shared" si="51"/>
        <v>0</v>
      </c>
      <c r="AF296" s="365">
        <f t="shared" si="51"/>
        <v>0</v>
      </c>
      <c r="AG296" s="365">
        <f t="shared" si="51"/>
        <v>0</v>
      </c>
      <c r="AH296" s="365">
        <f t="shared" si="51"/>
        <v>0</v>
      </c>
      <c r="AI296" s="365">
        <f t="shared" si="51"/>
        <v>0</v>
      </c>
      <c r="AJ296" s="365">
        <f t="shared" si="51"/>
        <v>0</v>
      </c>
      <c r="AK296" s="365">
        <f t="shared" si="51"/>
        <v>0</v>
      </c>
      <c r="AL296" s="365">
        <f t="shared" si="51"/>
        <v>0</v>
      </c>
      <c r="AM296" s="365">
        <f t="shared" ref="AM296:BI296" si="52">SUM(AM284:AM295)</f>
        <v>0</v>
      </c>
      <c r="AN296" s="365">
        <f t="shared" si="52"/>
        <v>0</v>
      </c>
      <c r="AO296" s="365">
        <f t="shared" si="52"/>
        <v>0</v>
      </c>
      <c r="AP296" s="365">
        <f t="shared" si="52"/>
        <v>0</v>
      </c>
      <c r="AQ296" s="365">
        <f t="shared" si="52"/>
        <v>0</v>
      </c>
      <c r="AR296" s="365">
        <f t="shared" si="52"/>
        <v>0</v>
      </c>
      <c r="AS296" s="365">
        <f t="shared" si="52"/>
        <v>0</v>
      </c>
      <c r="AT296" s="365">
        <f t="shared" si="52"/>
        <v>0</v>
      </c>
      <c r="AU296" s="365">
        <f t="shared" si="52"/>
        <v>0</v>
      </c>
      <c r="AV296" s="365">
        <f t="shared" si="52"/>
        <v>0</v>
      </c>
      <c r="AW296" s="365">
        <f t="shared" si="52"/>
        <v>0</v>
      </c>
      <c r="AX296" s="365">
        <f t="shared" si="52"/>
        <v>0</v>
      </c>
      <c r="AY296" s="365">
        <f t="shared" si="52"/>
        <v>0</v>
      </c>
      <c r="AZ296" s="365">
        <f t="shared" si="52"/>
        <v>0</v>
      </c>
      <c r="BA296" s="365">
        <f t="shared" si="52"/>
        <v>0</v>
      </c>
      <c r="BB296" s="365">
        <f t="shared" si="52"/>
        <v>0</v>
      </c>
      <c r="BC296" s="365">
        <f t="shared" si="52"/>
        <v>0</v>
      </c>
      <c r="BD296" s="365">
        <f t="shared" si="52"/>
        <v>0</v>
      </c>
      <c r="BE296" s="365">
        <f t="shared" si="52"/>
        <v>0</v>
      </c>
      <c r="BF296" s="365">
        <f t="shared" si="52"/>
        <v>0</v>
      </c>
      <c r="BG296" s="365">
        <f t="shared" si="52"/>
        <v>0</v>
      </c>
      <c r="BH296" s="365">
        <f t="shared" si="52"/>
        <v>0</v>
      </c>
      <c r="BI296" s="365">
        <f t="shared" si="52"/>
        <v>0</v>
      </c>
      <c r="BJ296" s="14"/>
      <c r="BK296" s="14"/>
      <c r="BL296" s="14"/>
      <c r="BM296" s="14"/>
      <c r="BN296" s="14"/>
      <c r="BO296" s="14"/>
      <c r="BP296" s="14"/>
      <c r="BQ296" s="14"/>
      <c r="BR296" s="14"/>
      <c r="BS296" s="14"/>
      <c r="BT296" s="14"/>
      <c r="BU296" s="14"/>
      <c r="BV296" s="14"/>
      <c r="BW296" s="14"/>
      <c r="BX296" s="14"/>
      <c r="BY296" s="14"/>
      <c r="BZ296" s="14"/>
      <c r="CA296" s="410"/>
      <c r="CB296" s="410"/>
      <c r="CC296" s="410"/>
      <c r="CD296" s="410"/>
      <c r="CE296" s="410"/>
      <c r="CF296" s="410"/>
      <c r="CG296" s="410"/>
      <c r="CH296" s="410"/>
      <c r="CI296" s="410"/>
      <c r="CJ296" s="410"/>
      <c r="CK296" s="410"/>
      <c r="CL296" s="410"/>
      <c r="CM296" s="410"/>
      <c r="CN296" s="410"/>
      <c r="CO296" s="410"/>
      <c r="CP296" s="410"/>
      <c r="CQ296" s="410"/>
      <c r="CR296" s="410"/>
      <c r="CS296" s="410"/>
      <c r="CT296" s="410"/>
      <c r="CU296" s="410"/>
      <c r="CV296" s="410"/>
      <c r="CW296" s="410"/>
      <c r="CX296" s="410"/>
      <c r="CY296" s="410"/>
      <c r="CZ296" s="410"/>
      <c r="DA296" s="410"/>
      <c r="DB296" s="410"/>
      <c r="DC296" s="410"/>
      <c r="DD296" s="410"/>
      <c r="DE296" s="410"/>
      <c r="DF296" s="410"/>
      <c r="DG296" s="410"/>
      <c r="DH296" s="410"/>
      <c r="DI296" s="410"/>
      <c r="DJ296" s="410"/>
      <c r="DK296" s="410"/>
      <c r="DL296" s="410"/>
      <c r="DM296" s="410"/>
      <c r="DN296" s="410"/>
      <c r="DO296" s="410"/>
      <c r="DP296" s="410"/>
      <c r="DQ296" s="410"/>
      <c r="DR296" s="410"/>
      <c r="DS296" s="410"/>
      <c r="DT296" s="410"/>
      <c r="DU296" s="410"/>
      <c r="DV296" s="410"/>
      <c r="DW296" s="410"/>
      <c r="DX296" s="410"/>
      <c r="DY296" s="410"/>
      <c r="DZ296" s="410"/>
      <c r="EA296" s="410"/>
      <c r="EB296" s="410"/>
      <c r="EC296" s="410"/>
      <c r="ED296" s="410"/>
      <c r="EE296" s="410"/>
      <c r="EF296" s="410"/>
      <c r="EG296" s="410"/>
      <c r="EH296" s="410"/>
      <c r="EI296" s="410"/>
      <c r="EJ296" s="410"/>
      <c r="EK296" s="410"/>
      <c r="EL296" s="410"/>
      <c r="EM296" s="410"/>
      <c r="EN296" s="410"/>
      <c r="EO296" s="410"/>
      <c r="EP296" s="410"/>
      <c r="EQ296" s="410"/>
      <c r="ER296" s="410"/>
      <c r="ES296" s="410"/>
      <c r="ET296" s="410"/>
      <c r="EU296" s="410"/>
      <c r="EV296" s="410"/>
      <c r="EW296" s="410"/>
      <c r="EX296" s="410"/>
      <c r="EY296" s="410"/>
      <c r="EZ296" s="410"/>
      <c r="FA296" s="410"/>
      <c r="FB296" s="410"/>
      <c r="FC296" s="410"/>
      <c r="FD296" s="410"/>
      <c r="FE296" s="410"/>
      <c r="FF296" s="410"/>
      <c r="FG296" s="410"/>
      <c r="FH296" s="410"/>
      <c r="FI296" s="410"/>
      <c r="FJ296" s="410"/>
      <c r="FK296" s="410"/>
      <c r="FL296" s="410"/>
      <c r="FM296" s="410"/>
      <c r="FN296" s="410"/>
      <c r="FO296" s="410"/>
      <c r="FP296" s="410"/>
      <c r="FQ296" s="410"/>
      <c r="FR296" s="410"/>
      <c r="FS296" s="410"/>
      <c r="FT296" s="410"/>
      <c r="FU296" s="410"/>
      <c r="FV296" s="410"/>
      <c r="FW296" s="410"/>
      <c r="FX296" s="410"/>
      <c r="FY296" s="410"/>
      <c r="FZ296" s="410"/>
      <c r="GA296" s="410"/>
      <c r="GB296" s="410"/>
      <c r="GC296" s="410"/>
      <c r="GD296" s="410"/>
      <c r="GE296" s="410"/>
      <c r="GF296" s="410"/>
      <c r="GG296" s="410"/>
      <c r="GH296" s="410"/>
      <c r="GI296" s="410"/>
      <c r="GJ296" s="410"/>
      <c r="GK296" s="410"/>
      <c r="GL296" s="410"/>
      <c r="GM296" s="410"/>
      <c r="GN296" s="410"/>
      <c r="GO296" s="410"/>
      <c r="GP296" s="410"/>
      <c r="GQ296" s="410"/>
      <c r="GR296" s="410"/>
      <c r="GS296" s="410"/>
      <c r="GT296" s="410"/>
      <c r="GU296" s="410"/>
      <c r="GV296" s="410"/>
      <c r="GW296" s="410"/>
      <c r="GX296" s="410"/>
      <c r="GY296" s="410"/>
      <c r="GZ296" s="410"/>
      <c r="HA296" s="410"/>
      <c r="HB296" s="410"/>
      <c r="HC296" s="410"/>
      <c r="HD296" s="410"/>
      <c r="HE296" s="410"/>
      <c r="HF296" s="410"/>
      <c r="HG296" s="410"/>
      <c r="HH296" s="410"/>
      <c r="HI296" s="410"/>
      <c r="HJ296" s="410"/>
      <c r="HK296" s="410"/>
      <c r="HL296" s="410"/>
      <c r="HM296" s="410"/>
      <c r="HN296" s="410"/>
      <c r="HO296" s="410"/>
      <c r="HP296" s="410"/>
      <c r="HQ296" s="410"/>
      <c r="HR296" s="410"/>
      <c r="HS296" s="410"/>
      <c r="HT296" s="410"/>
      <c r="HU296" s="410"/>
      <c r="HV296" s="410"/>
      <c r="HW296" s="410"/>
      <c r="HX296" s="410"/>
      <c r="HY296" s="410"/>
      <c r="HZ296" s="410"/>
      <c r="IA296" s="410"/>
      <c r="IB296" s="410"/>
      <c r="IC296" s="410"/>
      <c r="ID296" s="410"/>
      <c r="IE296" s="410"/>
      <c r="IF296" s="410"/>
      <c r="IG296" s="410"/>
      <c r="IH296" s="410"/>
      <c r="II296" s="410"/>
      <c r="IJ296" s="410"/>
      <c r="IK296" s="410"/>
      <c r="IL296" s="410"/>
      <c r="IM296" s="410"/>
      <c r="IN296" s="410"/>
      <c r="IO296" s="410"/>
      <c r="IP296" s="410"/>
      <c r="IQ296" s="410"/>
      <c r="IR296" s="410"/>
      <c r="IS296" s="410"/>
      <c r="IT296" s="410"/>
      <c r="IU296" s="410"/>
      <c r="IV296" s="410"/>
    </row>
    <row r="297" spans="1:256" s="2" customFormat="1" ht="12.75" hidden="1" customHeight="1" outlineLevel="2">
      <c r="A297" s="14"/>
      <c r="B297" s="325" t="str">
        <f>C309</f>
        <v>Insurance Spares</v>
      </c>
      <c r="C297" s="32"/>
      <c r="D297" s="33" t="s">
        <v>65</v>
      </c>
      <c r="E297" s="32"/>
      <c r="F297" s="371"/>
      <c r="G297" s="154" t="str">
        <f>IF(G$3&gt;A18remlife,A18acvalue-SUM($F297:F297),IF(A18remlife="N/A","n/a",A18acvalue/A18remlife))</f>
        <v>n/a</v>
      </c>
      <c r="H297" s="154" t="str">
        <f>IF(H$3&gt;A18remlife,A18acvalue-SUM($F297:G297),IF(A18remlife="N/A","n/a",A18acvalue/A18remlife))</f>
        <v>n/a</v>
      </c>
      <c r="I297" s="154" t="str">
        <f>IF(I$3&gt;A18remlife,A18acvalue-SUM($F297:H297),IF(A18remlife="N/A","n/a",A18acvalue/A18remlife))</f>
        <v>n/a</v>
      </c>
      <c r="J297" s="154" t="str">
        <f>IF(J$3&gt;A18remlife,A18acvalue-SUM($F297:I297),IF(A18remlife="N/A","n/a",A18acvalue/A18remlife))</f>
        <v>n/a</v>
      </c>
      <c r="K297" s="154" t="str">
        <f>IF(K$3&gt;A18remlife,A18acvalue-SUM($F297:J297),IF(A18remlife="N/A","n/a",A18acvalue/A18remlife))</f>
        <v>n/a</v>
      </c>
      <c r="L297" s="154" t="str">
        <f>IF(L$3&gt;A18remlife,A18acvalue-SUM($F297:K297),IF(A18remlife="N/A","n/a",A18acvalue/A18remlife))</f>
        <v>n/a</v>
      </c>
      <c r="M297" s="154" t="str">
        <f>IF(M$3&gt;A18remlife,A18acvalue-SUM($F297:L297),IF(A18remlife="N/A","n/a",A18acvalue/A18remlife))</f>
        <v>n/a</v>
      </c>
      <c r="N297" s="154" t="str">
        <f>IF(N$3&gt;A18remlife,A18acvalue-SUM($F297:M297),IF(A18remlife="N/A","n/a",A18acvalue/A18remlife))</f>
        <v>n/a</v>
      </c>
      <c r="O297" s="154" t="str">
        <f>IF(O$3&gt;A18remlife,A18acvalue-SUM($F297:N297),IF(A18remlife="N/A","n/a",A18acvalue/A18remlife))</f>
        <v>n/a</v>
      </c>
      <c r="P297" s="154" t="str">
        <f>IF(P$3&gt;A18remlife,A18acvalue-SUM($F297:O297),IF(A18remlife="N/A","n/a",A18acvalue/A18remlife))</f>
        <v>n/a</v>
      </c>
      <c r="Q297" s="154" t="str">
        <f>IF(Q$3&gt;A18remlife,A18acvalue-SUM($F297:P297),IF(A18remlife="N/A","n/a",A18acvalue/A18remlife))</f>
        <v>n/a</v>
      </c>
      <c r="R297" s="154" t="str">
        <f>IF(R$3&gt;A18remlife,A18acvalue-SUM($F297:Q297),IF(A18remlife="N/A","n/a",A18acvalue/A18remlife))</f>
        <v>n/a</v>
      </c>
      <c r="S297" s="154" t="str">
        <f>IF(S$3&gt;A18remlife,A18acvalue-SUM($F297:R297),IF(A18remlife="N/A","n/a",A18acvalue/A18remlife))</f>
        <v>n/a</v>
      </c>
      <c r="T297" s="154" t="str">
        <f>IF(T$3&gt;A18remlife,A18acvalue-SUM($F297:S297),IF(A18remlife="N/A","n/a",A18acvalue/A18remlife))</f>
        <v>n/a</v>
      </c>
      <c r="U297" s="154" t="str">
        <f>IF(U$3&gt;A18remlife,A18acvalue-SUM($F297:T297),IF(A18remlife="N/A","n/a",A18acvalue/A18remlife))</f>
        <v>n/a</v>
      </c>
      <c r="V297" s="154" t="str">
        <f>IF(V$3&gt;A18remlife,A18acvalue-SUM($F297:U297),IF(A18remlife="N/A","n/a",A18acvalue/A18remlife))</f>
        <v>n/a</v>
      </c>
      <c r="W297" s="154" t="str">
        <f>IF(W$3&gt;A18remlife,A18acvalue-SUM($F297:V297),IF(A18remlife="N/A","n/a",A18acvalue/A18remlife))</f>
        <v>n/a</v>
      </c>
      <c r="X297" s="154" t="str">
        <f>IF(X$3&gt;A18remlife,A18acvalue-SUM($F297:W297),IF(A18remlife="N/A","n/a",A18acvalue/A18remlife))</f>
        <v>n/a</v>
      </c>
      <c r="Y297" s="154" t="str">
        <f>IF(Y$3&gt;A18remlife,A18acvalue-SUM($F297:X297),IF(A18remlife="N/A","n/a",A18acvalue/A18remlife))</f>
        <v>n/a</v>
      </c>
      <c r="Z297" s="154" t="str">
        <f>IF(Z$3&gt;A18remlife,A18acvalue-SUM($F297:Y297),IF(A18remlife="N/A","n/a",A18acvalue/A18remlife))</f>
        <v>n/a</v>
      </c>
      <c r="AA297" s="154" t="str">
        <f>IF(AA$3&gt;A18remlife,A18acvalue-SUM($F297:Z297),IF(A18remlife="N/A","n/a",A18acvalue/A18remlife))</f>
        <v>n/a</v>
      </c>
      <c r="AB297" s="154" t="str">
        <f>IF(AB$3&gt;A18remlife,A18acvalue-SUM($F297:AA297),IF(A18remlife="N/A","n/a",A18acvalue/A18remlife))</f>
        <v>n/a</v>
      </c>
      <c r="AC297" s="154" t="str">
        <f>IF(AC$3&gt;A18remlife,A18acvalue-SUM($F297:AB297),IF(A18remlife="N/A","n/a",A18acvalue/A18remlife))</f>
        <v>n/a</v>
      </c>
      <c r="AD297" s="154" t="str">
        <f>IF(AD$3&gt;A18remlife,A18acvalue-SUM($F297:AC297),IF(A18remlife="N/A","n/a",A18acvalue/A18remlife))</f>
        <v>n/a</v>
      </c>
      <c r="AE297" s="154" t="str">
        <f>IF(AE$3&gt;A18remlife,A18acvalue-SUM($F297:AD297),IF(A18remlife="N/A","n/a",A18acvalue/A18remlife))</f>
        <v>n/a</v>
      </c>
      <c r="AF297" s="154" t="str">
        <f>IF(AF$3&gt;A18remlife,A18acvalue-SUM($F297:AE297),IF(A18remlife="N/A","n/a",A18acvalue/A18remlife))</f>
        <v>n/a</v>
      </c>
      <c r="AG297" s="154" t="str">
        <f>IF(AG$3&gt;A18remlife,A18acvalue-SUM($F297:AF297),IF(A18remlife="N/A","n/a",A18acvalue/A18remlife))</f>
        <v>n/a</v>
      </c>
      <c r="AH297" s="154" t="str">
        <f>IF(AH$3&gt;A18remlife,A18acvalue-SUM($F297:AG297),IF(A18remlife="N/A","n/a",A18acvalue/A18remlife))</f>
        <v>n/a</v>
      </c>
      <c r="AI297" s="154" t="str">
        <f>IF(AI$3&gt;A18remlife,A18acvalue-SUM($F297:AH297),IF(A18remlife="N/A","n/a",A18acvalue/A18remlife))</f>
        <v>n/a</v>
      </c>
      <c r="AJ297" s="154" t="str">
        <f>IF(AJ$3&gt;A18remlife,A18acvalue-SUM($F297:AI297),IF(A18remlife="N/A","n/a",A18acvalue/A18remlife))</f>
        <v>n/a</v>
      </c>
      <c r="AK297" s="154" t="str">
        <f>IF(AK$3&gt;A18remlife,A18acvalue-SUM($F297:AJ297),IF(A18remlife="N/A","n/a",A18acvalue/A18remlife))</f>
        <v>n/a</v>
      </c>
      <c r="AL297" s="154" t="str">
        <f>IF(AL$3&gt;A18remlife,A18acvalue-SUM($F297:AK297),IF(A18remlife="N/A","n/a",A18acvalue/A18remlife))</f>
        <v>n/a</v>
      </c>
      <c r="AM297" s="154" t="str">
        <f>IF(AM$3&gt;A18remlife,A18acvalue-SUM($F297:AL297),IF(A18remlife="N/A","n/a",A18acvalue/A18remlife))</f>
        <v>n/a</v>
      </c>
      <c r="AN297" s="154" t="str">
        <f>IF(AN$3&gt;A18remlife,A18acvalue-SUM($F297:AM297),IF(A18remlife="N/A","n/a",A18acvalue/A18remlife))</f>
        <v>n/a</v>
      </c>
      <c r="AO297" s="154" t="str">
        <f>IF(AO$3&gt;A18remlife,A18acvalue-SUM($F297:AN297),IF(A18remlife="N/A","n/a",A18acvalue/A18remlife))</f>
        <v>n/a</v>
      </c>
      <c r="AP297" s="154" t="str">
        <f>IF(AP$3&gt;A18remlife,A18acvalue-SUM($F297:AO297),IF(A18remlife="N/A","n/a",A18acvalue/A18remlife))</f>
        <v>n/a</v>
      </c>
      <c r="AQ297" s="154" t="str">
        <f>IF(AQ$3&gt;A18remlife,A18acvalue-SUM($F297:AP297),IF(A18remlife="N/A","n/a",A18acvalue/A18remlife))</f>
        <v>n/a</v>
      </c>
      <c r="AR297" s="154" t="str">
        <f>IF(AR$3&gt;A18remlife,A18acvalue-SUM($F297:AQ297),IF(A18remlife="N/A","n/a",A18acvalue/A18remlife))</f>
        <v>n/a</v>
      </c>
      <c r="AS297" s="154" t="str">
        <f>IF(AS$3&gt;A18remlife,A18acvalue-SUM($F297:AR297),IF(A18remlife="N/A","n/a",A18acvalue/A18remlife))</f>
        <v>n/a</v>
      </c>
      <c r="AT297" s="154" t="str">
        <f>IF(AT$3&gt;A18remlife,A18acvalue-SUM($F297:AS297),IF(A18remlife="N/A","n/a",A18acvalue/A18remlife))</f>
        <v>n/a</v>
      </c>
      <c r="AU297" s="154" t="str">
        <f>IF(AU$3&gt;A18remlife,A18acvalue-SUM($F297:AT297),IF(A18remlife="N/A","n/a",A18acvalue/A18remlife))</f>
        <v>n/a</v>
      </c>
      <c r="AV297" s="154" t="str">
        <f>IF(AV$3&gt;A18remlife,A18acvalue-SUM($F297:AU297),IF(A18remlife="N/A","n/a",A18acvalue/A18remlife))</f>
        <v>n/a</v>
      </c>
      <c r="AW297" s="154" t="str">
        <f>IF(AW$3&gt;A18remlife,A18acvalue-SUM($F297:AV297),IF(A18remlife="N/A","n/a",A18acvalue/A18remlife))</f>
        <v>n/a</v>
      </c>
      <c r="AX297" s="154" t="str">
        <f>IF(AX$3&gt;A18remlife,A18acvalue-SUM($F297:AW297),IF(A18remlife="N/A","n/a",A18acvalue/A18remlife))</f>
        <v>n/a</v>
      </c>
      <c r="AY297" s="154" t="str">
        <f>IF(AY$3&gt;A18remlife,A18acvalue-SUM($F297:AX297),IF(A18remlife="N/A","n/a",A18acvalue/A18remlife))</f>
        <v>n/a</v>
      </c>
      <c r="AZ297" s="154" t="str">
        <f>IF(AZ$3&gt;A18remlife,A18acvalue-SUM($F297:AY297),IF(A18remlife="N/A","n/a",A18acvalue/A18remlife))</f>
        <v>n/a</v>
      </c>
      <c r="BA297" s="154" t="str">
        <f>IF(BA$3&gt;A18remlife,A18acvalue-SUM($F297:AZ297),IF(A18remlife="N/A","n/a",A18acvalue/A18remlife))</f>
        <v>n/a</v>
      </c>
      <c r="BB297" s="154" t="str">
        <f>IF(BB$3&gt;A18remlife,A18acvalue-SUM($F297:BA297),IF(A18remlife="N/A","n/a",A18acvalue/A18remlife))</f>
        <v>n/a</v>
      </c>
      <c r="BC297" s="154" t="str">
        <f>IF(BC$3&gt;A18remlife,A18acvalue-SUM($F297:BB297),IF(A18remlife="N/A","n/a",A18acvalue/A18remlife))</f>
        <v>n/a</v>
      </c>
      <c r="BD297" s="154" t="str">
        <f>IF(BD$3&gt;A18remlife,A18acvalue-SUM($F297:BC297),IF(A18remlife="N/A","n/a",A18acvalue/A18remlife))</f>
        <v>n/a</v>
      </c>
      <c r="BE297" s="154" t="str">
        <f>IF(BE$3&gt;A18remlife,A18acvalue-SUM($F297:BD297),IF(A18remlife="N/A","n/a",A18acvalue/A18remlife))</f>
        <v>n/a</v>
      </c>
      <c r="BF297" s="154" t="str">
        <f>IF(BF$3&gt;A18remlife,A18acvalue-SUM($F297:BE297),IF(A18remlife="N/A","n/a",A18acvalue/A18remlife))</f>
        <v>n/a</v>
      </c>
      <c r="BG297" s="154" t="str">
        <f>IF(BG$3&gt;A18remlife,A18acvalue-SUM($F297:BF297),IF(A18remlife="N/A","n/a",A18acvalue/A18remlife))</f>
        <v>n/a</v>
      </c>
      <c r="BH297" s="154" t="str">
        <f>IF(BH$3&gt;A18remlife,A18acvalue-SUM($F297:BG297),IF(A18remlife="N/A","n/a",A18acvalue/A18remlife))</f>
        <v>n/a</v>
      </c>
      <c r="BI297" s="154" t="str">
        <f>IF(BI$3&gt;A18remlife,A18acvalue-SUM($F297:BH297),IF(A18remlife="N/A","n/a",A18acvalue/A18remlife))</f>
        <v>n/a</v>
      </c>
      <c r="BJ297" s="14"/>
      <c r="BK297" s="14"/>
      <c r="BL297" s="14"/>
      <c r="BM297" s="14"/>
      <c r="BN297" s="14"/>
      <c r="BO297" s="14"/>
      <c r="BP297" s="14"/>
      <c r="BQ297" s="14"/>
      <c r="BR297" s="14"/>
      <c r="BS297" s="14"/>
      <c r="BT297" s="14"/>
      <c r="BU297" s="14"/>
      <c r="BV297" s="14"/>
      <c r="BW297" s="14"/>
      <c r="BX297" s="14"/>
      <c r="BY297" s="14"/>
      <c r="BZ297" s="14"/>
      <c r="CA297" s="410"/>
      <c r="CB297" s="410"/>
      <c r="CC297" s="410"/>
      <c r="CD297" s="410"/>
      <c r="CE297" s="410"/>
      <c r="CF297" s="410"/>
      <c r="CG297" s="410"/>
      <c r="CH297" s="410"/>
      <c r="CI297" s="410"/>
      <c r="CJ297" s="410"/>
      <c r="CK297" s="410"/>
      <c r="CL297" s="410"/>
      <c r="CM297" s="410"/>
      <c r="CN297" s="410"/>
      <c r="CO297" s="410"/>
      <c r="CP297" s="410"/>
      <c r="CQ297" s="410"/>
      <c r="CR297" s="410"/>
      <c r="CS297" s="410"/>
      <c r="CT297" s="410"/>
      <c r="CU297" s="410"/>
      <c r="CV297" s="410"/>
      <c r="CW297" s="410"/>
      <c r="CX297" s="410"/>
      <c r="CY297" s="410"/>
      <c r="CZ297" s="410"/>
      <c r="DA297" s="410"/>
      <c r="DB297" s="410"/>
      <c r="DC297" s="410"/>
      <c r="DD297" s="410"/>
      <c r="DE297" s="410"/>
      <c r="DF297" s="410"/>
      <c r="DG297" s="410"/>
      <c r="DH297" s="410"/>
      <c r="DI297" s="410"/>
      <c r="DJ297" s="410"/>
      <c r="DK297" s="410"/>
      <c r="DL297" s="410"/>
      <c r="DM297" s="410"/>
      <c r="DN297" s="410"/>
      <c r="DO297" s="410"/>
      <c r="DP297" s="410"/>
      <c r="DQ297" s="410"/>
      <c r="DR297" s="410"/>
      <c r="DS297" s="410"/>
      <c r="DT297" s="410"/>
      <c r="DU297" s="410"/>
      <c r="DV297" s="410"/>
      <c r="DW297" s="410"/>
      <c r="DX297" s="410"/>
      <c r="DY297" s="410"/>
      <c r="DZ297" s="410"/>
      <c r="EA297" s="410"/>
      <c r="EB297" s="410"/>
      <c r="EC297" s="410"/>
      <c r="ED297" s="410"/>
      <c r="EE297" s="410"/>
      <c r="EF297" s="410"/>
      <c r="EG297" s="410"/>
      <c r="EH297" s="410"/>
      <c r="EI297" s="410"/>
      <c r="EJ297" s="410"/>
      <c r="EK297" s="410"/>
      <c r="EL297" s="410"/>
      <c r="EM297" s="410"/>
      <c r="EN297" s="410"/>
      <c r="EO297" s="410"/>
      <c r="EP297" s="410"/>
      <c r="EQ297" s="410"/>
      <c r="ER297" s="410"/>
      <c r="ES297" s="410"/>
      <c r="ET297" s="410"/>
      <c r="EU297" s="410"/>
      <c r="EV297" s="410"/>
      <c r="EW297" s="410"/>
      <c r="EX297" s="410"/>
      <c r="EY297" s="410"/>
      <c r="EZ297" s="410"/>
      <c r="FA297" s="410"/>
      <c r="FB297" s="410"/>
      <c r="FC297" s="410"/>
      <c r="FD297" s="410"/>
      <c r="FE297" s="410"/>
      <c r="FF297" s="410"/>
      <c r="FG297" s="410"/>
      <c r="FH297" s="410"/>
      <c r="FI297" s="410"/>
      <c r="FJ297" s="410"/>
      <c r="FK297" s="410"/>
      <c r="FL297" s="410"/>
      <c r="FM297" s="410"/>
      <c r="FN297" s="410"/>
      <c r="FO297" s="410"/>
      <c r="FP297" s="410"/>
      <c r="FQ297" s="410"/>
      <c r="FR297" s="410"/>
      <c r="FS297" s="410"/>
      <c r="FT297" s="410"/>
      <c r="FU297" s="410"/>
      <c r="FV297" s="410"/>
      <c r="FW297" s="410"/>
      <c r="FX297" s="410"/>
      <c r="FY297" s="410"/>
      <c r="FZ297" s="410"/>
      <c r="GA297" s="410"/>
      <c r="GB297" s="410"/>
      <c r="GC297" s="410"/>
      <c r="GD297" s="410"/>
      <c r="GE297" s="410"/>
      <c r="GF297" s="410"/>
      <c r="GG297" s="410"/>
      <c r="GH297" s="410"/>
      <c r="GI297" s="410"/>
      <c r="GJ297" s="410"/>
      <c r="GK297" s="410"/>
      <c r="GL297" s="410"/>
      <c r="GM297" s="410"/>
      <c r="GN297" s="410"/>
      <c r="GO297" s="410"/>
      <c r="GP297" s="410"/>
      <c r="GQ297" s="410"/>
      <c r="GR297" s="410"/>
      <c r="GS297" s="410"/>
      <c r="GT297" s="410"/>
      <c r="GU297" s="410"/>
      <c r="GV297" s="410"/>
      <c r="GW297" s="410"/>
      <c r="GX297" s="410"/>
      <c r="GY297" s="410"/>
      <c r="GZ297" s="410"/>
      <c r="HA297" s="410"/>
      <c r="HB297" s="410"/>
      <c r="HC297" s="410"/>
      <c r="HD297" s="410"/>
      <c r="HE297" s="410"/>
      <c r="HF297" s="410"/>
      <c r="HG297" s="410"/>
      <c r="HH297" s="410"/>
      <c r="HI297" s="410"/>
      <c r="HJ297" s="410"/>
      <c r="HK297" s="410"/>
      <c r="HL297" s="410"/>
      <c r="HM297" s="410"/>
      <c r="HN297" s="410"/>
      <c r="HO297" s="410"/>
      <c r="HP297" s="410"/>
      <c r="HQ297" s="410"/>
      <c r="HR297" s="410"/>
      <c r="HS297" s="410"/>
      <c r="HT297" s="410"/>
      <c r="HU297" s="410"/>
      <c r="HV297" s="410"/>
      <c r="HW297" s="410"/>
      <c r="HX297" s="410"/>
      <c r="HY297" s="410"/>
      <c r="HZ297" s="410"/>
      <c r="IA297" s="410"/>
      <c r="IB297" s="410"/>
      <c r="IC297" s="410"/>
      <c r="ID297" s="410"/>
      <c r="IE297" s="410"/>
      <c r="IF297" s="410"/>
      <c r="IG297" s="410"/>
      <c r="IH297" s="410"/>
      <c r="II297" s="410"/>
      <c r="IJ297" s="410"/>
      <c r="IK297" s="410"/>
      <c r="IL297" s="410"/>
      <c r="IM297" s="410"/>
      <c r="IN297" s="410"/>
      <c r="IO297" s="410"/>
      <c r="IP297" s="410"/>
      <c r="IQ297" s="410"/>
      <c r="IR297" s="410"/>
      <c r="IS297" s="410"/>
      <c r="IT297" s="410"/>
      <c r="IU297" s="410"/>
      <c r="IV297" s="410"/>
    </row>
    <row r="298" spans="1:256" s="2" customFormat="1" ht="12.75" hidden="1" customHeight="1" outlineLevel="2">
      <c r="A298" s="14"/>
      <c r="B298" s="34"/>
      <c r="C298" s="27"/>
      <c r="D298" s="413" t="s">
        <v>198</v>
      </c>
      <c r="E298" s="261">
        <v>0</v>
      </c>
      <c r="F298" s="372"/>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4"/>
      <c r="BK298" s="14"/>
      <c r="BL298" s="14"/>
      <c r="BM298" s="14"/>
      <c r="BN298" s="14"/>
      <c r="BO298" s="14"/>
      <c r="BP298" s="14"/>
      <c r="BQ298" s="14"/>
      <c r="BR298" s="14"/>
      <c r="BS298" s="14"/>
      <c r="BT298" s="14"/>
      <c r="BU298" s="14"/>
      <c r="BV298" s="14"/>
      <c r="BW298" s="14"/>
      <c r="BX298" s="14"/>
      <c r="BY298" s="14"/>
      <c r="BZ298" s="14"/>
      <c r="CA298" s="410"/>
      <c r="CB298" s="410"/>
      <c r="CC298" s="410"/>
      <c r="CD298" s="410"/>
      <c r="CE298" s="410"/>
      <c r="CF298" s="410"/>
      <c r="CG298" s="410"/>
      <c r="CH298" s="410"/>
      <c r="CI298" s="410"/>
      <c r="CJ298" s="410"/>
      <c r="CK298" s="410"/>
      <c r="CL298" s="410"/>
      <c r="CM298" s="410"/>
      <c r="CN298" s="410"/>
      <c r="CO298" s="410"/>
      <c r="CP298" s="410"/>
      <c r="CQ298" s="410"/>
      <c r="CR298" s="410"/>
      <c r="CS298" s="410"/>
      <c r="CT298" s="410"/>
      <c r="CU298" s="410"/>
      <c r="CV298" s="410"/>
      <c r="CW298" s="410"/>
      <c r="CX298" s="410"/>
      <c r="CY298" s="410"/>
      <c r="CZ298" s="410"/>
      <c r="DA298" s="410"/>
      <c r="DB298" s="410"/>
      <c r="DC298" s="410"/>
      <c r="DD298" s="410"/>
      <c r="DE298" s="410"/>
      <c r="DF298" s="410"/>
      <c r="DG298" s="410"/>
      <c r="DH298" s="410"/>
      <c r="DI298" s="410"/>
      <c r="DJ298" s="410"/>
      <c r="DK298" s="410"/>
      <c r="DL298" s="410"/>
      <c r="DM298" s="410"/>
      <c r="DN298" s="410"/>
      <c r="DO298" s="410"/>
      <c r="DP298" s="410"/>
      <c r="DQ298" s="410"/>
      <c r="DR298" s="410"/>
      <c r="DS298" s="410"/>
      <c r="DT298" s="410"/>
      <c r="DU298" s="410"/>
      <c r="DV298" s="410"/>
      <c r="DW298" s="410"/>
      <c r="DX298" s="410"/>
      <c r="DY298" s="410"/>
      <c r="DZ298" s="410"/>
      <c r="EA298" s="410"/>
      <c r="EB298" s="410"/>
      <c r="EC298" s="410"/>
      <c r="ED298" s="410"/>
      <c r="EE298" s="410"/>
      <c r="EF298" s="410"/>
      <c r="EG298" s="410"/>
      <c r="EH298" s="410"/>
      <c r="EI298" s="410"/>
      <c r="EJ298" s="410"/>
      <c r="EK298" s="410"/>
      <c r="EL298" s="410"/>
      <c r="EM298" s="410"/>
      <c r="EN298" s="410"/>
      <c r="EO298" s="410"/>
      <c r="EP298" s="410"/>
      <c r="EQ298" s="410"/>
      <c r="ER298" s="410"/>
      <c r="ES298" s="410"/>
      <c r="ET298" s="410"/>
      <c r="EU298" s="410"/>
      <c r="EV298" s="410"/>
      <c r="EW298" s="410"/>
      <c r="EX298" s="410"/>
      <c r="EY298" s="410"/>
      <c r="EZ298" s="410"/>
      <c r="FA298" s="410"/>
      <c r="FB298" s="410"/>
      <c r="FC298" s="410"/>
      <c r="FD298" s="410"/>
      <c r="FE298" s="410"/>
      <c r="FF298" s="410"/>
      <c r="FG298" s="410"/>
      <c r="FH298" s="410"/>
      <c r="FI298" s="410"/>
      <c r="FJ298" s="410"/>
      <c r="FK298" s="410"/>
      <c r="FL298" s="410"/>
      <c r="FM298" s="410"/>
      <c r="FN298" s="410"/>
      <c r="FO298" s="410"/>
      <c r="FP298" s="410"/>
      <c r="FQ298" s="410"/>
      <c r="FR298" s="410"/>
      <c r="FS298" s="410"/>
      <c r="FT298" s="410"/>
      <c r="FU298" s="410"/>
      <c r="FV298" s="410"/>
      <c r="FW298" s="410"/>
      <c r="FX298" s="410"/>
      <c r="FY298" s="410"/>
      <c r="FZ298" s="410"/>
      <c r="GA298" s="410"/>
      <c r="GB298" s="410"/>
      <c r="GC298" s="410"/>
      <c r="GD298" s="410"/>
      <c r="GE298" s="410"/>
      <c r="GF298" s="410"/>
      <c r="GG298" s="410"/>
      <c r="GH298" s="410"/>
      <c r="GI298" s="410"/>
      <c r="GJ298" s="410"/>
      <c r="GK298" s="410"/>
      <c r="GL298" s="410"/>
      <c r="GM298" s="410"/>
      <c r="GN298" s="410"/>
      <c r="GO298" s="410"/>
      <c r="GP298" s="410"/>
      <c r="GQ298" s="410"/>
      <c r="GR298" s="410"/>
      <c r="GS298" s="410"/>
      <c r="GT298" s="410"/>
      <c r="GU298" s="410"/>
      <c r="GV298" s="410"/>
      <c r="GW298" s="410"/>
      <c r="GX298" s="410"/>
      <c r="GY298" s="410"/>
      <c r="GZ298" s="410"/>
      <c r="HA298" s="410"/>
      <c r="HB298" s="410"/>
      <c r="HC298" s="410"/>
      <c r="HD298" s="410"/>
      <c r="HE298" s="410"/>
      <c r="HF298" s="410"/>
      <c r="HG298" s="410"/>
      <c r="HH298" s="410"/>
      <c r="HI298" s="410"/>
      <c r="HJ298" s="410"/>
      <c r="HK298" s="410"/>
      <c r="HL298" s="410"/>
      <c r="HM298" s="410"/>
      <c r="HN298" s="410"/>
      <c r="HO298" s="410"/>
      <c r="HP298" s="410"/>
      <c r="HQ298" s="410"/>
      <c r="HR298" s="410"/>
      <c r="HS298" s="410"/>
      <c r="HT298" s="410"/>
      <c r="HU298" s="410"/>
      <c r="HV298" s="410"/>
      <c r="HW298" s="410"/>
      <c r="HX298" s="410"/>
      <c r="HY298" s="410"/>
      <c r="HZ298" s="410"/>
      <c r="IA298" s="410"/>
      <c r="IB298" s="410"/>
      <c r="IC298" s="410"/>
      <c r="ID298" s="410"/>
      <c r="IE298" s="410"/>
      <c r="IF298" s="410"/>
      <c r="IG298" s="410"/>
      <c r="IH298" s="410"/>
      <c r="II298" s="410"/>
      <c r="IJ298" s="410"/>
      <c r="IK298" s="410"/>
      <c r="IL298" s="410"/>
      <c r="IM298" s="410"/>
      <c r="IN298" s="410"/>
      <c r="IO298" s="410"/>
      <c r="IP298" s="410"/>
      <c r="IQ298" s="410"/>
      <c r="IR298" s="410"/>
      <c r="IS298" s="410"/>
      <c r="IT298" s="410"/>
      <c r="IU298" s="410"/>
      <c r="IV298" s="410"/>
    </row>
    <row r="299" spans="1:256" s="2" customFormat="1" ht="12.75" hidden="1" customHeight="1" outlineLevel="2">
      <c r="A299" s="14"/>
      <c r="B299" s="14"/>
      <c r="C299" s="27"/>
      <c r="D299" s="413"/>
      <c r="E299" s="261">
        <v>1</v>
      </c>
      <c r="F299" s="372"/>
      <c r="G299" s="268"/>
      <c r="H299" s="155" t="str">
        <f>IF(A18stdlife="n/a","n/a",IF(H$3&gt;(A18stdlife+$E299),(Input!$G$228*(1+rvanilla)^0.5)-SUM($G299:G299),(Input!$G$228*(1+rvanilla)^0.5)/A18stdlife))</f>
        <v>n/a</v>
      </c>
      <c r="I299" s="155" t="str">
        <f>IF(A18stdlife="n/a","n/a",IF(I$3&gt;(A18stdlife+$E299),(Input!$G$228*(1+rvanilla)^0.5)-SUM($G299:H299),(Input!$G$228*(1+rvanilla)^0.5)/A18stdlife))</f>
        <v>n/a</v>
      </c>
      <c r="J299" s="155" t="str">
        <f>IF(A18stdlife="n/a","n/a",IF(J$3&gt;(A18stdlife+$E299),(Input!$G$228*(1+rvanilla)^0.5)-SUM($G299:I299),(Input!$G$228*(1+rvanilla)^0.5)/A18stdlife))</f>
        <v>n/a</v>
      </c>
      <c r="K299" s="155" t="str">
        <f>IF(A18stdlife="n/a","n/a",IF(K$3&gt;(A18stdlife+$E299),(Input!$G$228*(1+rvanilla)^0.5)-SUM($G299:J299),(Input!$G$228*(1+rvanilla)^0.5)/A18stdlife))</f>
        <v>n/a</v>
      </c>
      <c r="L299" s="155" t="str">
        <f>IF(A18stdlife="n/a","n/a",IF(L$3&gt;(A18stdlife+$E299),(Input!$G$228*(1+rvanilla)^0.5)-SUM($G299:K299),(Input!$G$228*(1+rvanilla)^0.5)/A18stdlife))</f>
        <v>n/a</v>
      </c>
      <c r="M299" s="155" t="str">
        <f>IF(A18stdlife="n/a","n/a",IF(M$3&gt;(A18stdlife+$E299),(Input!$G$228*(1+rvanilla)^0.5)-SUM($G299:L299),(Input!$G$228*(1+rvanilla)^0.5)/A18stdlife))</f>
        <v>n/a</v>
      </c>
      <c r="N299" s="155" t="str">
        <f>IF(A18stdlife="n/a","n/a",IF(N$3&gt;(A18stdlife+$E299),(Input!$G$228*(1+rvanilla)^0.5)-SUM($G299:M299),(Input!$G$228*(1+rvanilla)^0.5)/A18stdlife))</f>
        <v>n/a</v>
      </c>
      <c r="O299" s="155" t="str">
        <f>IF(A18stdlife="n/a","n/a",IF(O$3&gt;(A18stdlife+$E299),(Input!$G$228*(1+rvanilla)^0.5)-SUM($G299:N299),(Input!$G$228*(1+rvanilla)^0.5)/A18stdlife))</f>
        <v>n/a</v>
      </c>
      <c r="P299" s="155" t="str">
        <f>IF(A18stdlife="n/a","n/a",IF(P$3&gt;(A18stdlife+$E299),(Input!$G$228*(1+rvanilla)^0.5)-SUM($G299:O299),(Input!$G$228*(1+rvanilla)^0.5)/A18stdlife))</f>
        <v>n/a</v>
      </c>
      <c r="Q299" s="155" t="str">
        <f>IF(A18stdlife="n/a","n/a",IF(Q$3&gt;(A18stdlife+$E299),(Input!$G$228*(1+rvanilla)^0.5)-SUM($G299:P299),(Input!$G$228*(1+rvanilla)^0.5)/A18stdlife))</f>
        <v>n/a</v>
      </c>
      <c r="R299" s="155" t="str">
        <f>IF(A18stdlife="n/a","n/a",IF(R$3&gt;(A18stdlife+$E299),(Input!$G$228*(1+rvanilla)^0.5)-SUM($G299:Q299),(Input!$G$228*(1+rvanilla)^0.5)/A18stdlife))</f>
        <v>n/a</v>
      </c>
      <c r="S299" s="155" t="str">
        <f>IF(A18stdlife="n/a","n/a",IF(S$3&gt;(A18stdlife+$E299),(Input!$G$228*(1+rvanilla)^0.5)-SUM($G299:R299),(Input!$G$228*(1+rvanilla)^0.5)/A18stdlife))</f>
        <v>n/a</v>
      </c>
      <c r="T299" s="155" t="str">
        <f>IF(A18stdlife="n/a","n/a",IF(T$3&gt;(A18stdlife+$E299),(Input!$G$228*(1+rvanilla)^0.5)-SUM($G299:S299),(Input!$G$228*(1+rvanilla)^0.5)/A18stdlife))</f>
        <v>n/a</v>
      </c>
      <c r="U299" s="155" t="str">
        <f>IF(A18stdlife="n/a","n/a",IF(U$3&gt;(A18stdlife+$E299),(Input!$G$228*(1+rvanilla)^0.5)-SUM($G299:T299),(Input!$G$228*(1+rvanilla)^0.5)/A18stdlife))</f>
        <v>n/a</v>
      </c>
      <c r="V299" s="155" t="str">
        <f>IF(A18stdlife="n/a","n/a",IF(V$3&gt;(A18stdlife+$E299),(Input!$G$228*(1+rvanilla)^0.5)-SUM($G299:U299),(Input!$G$228*(1+rvanilla)^0.5)/A18stdlife))</f>
        <v>n/a</v>
      </c>
      <c r="W299" s="155" t="str">
        <f>IF(A18stdlife="n/a","n/a",IF(W$3&gt;(A18stdlife+$E299),(Input!$G$228*(1+rvanilla)^0.5)-SUM($G299:V299),(Input!$G$228*(1+rvanilla)^0.5)/A18stdlife))</f>
        <v>n/a</v>
      </c>
      <c r="X299" s="155" t="str">
        <f>IF(A18stdlife="n/a","n/a",IF(X$3&gt;(A18stdlife+$E299),(Input!$G$228*(1+rvanilla)^0.5)-SUM($G299:W299),(Input!$G$228*(1+rvanilla)^0.5)/A18stdlife))</f>
        <v>n/a</v>
      </c>
      <c r="Y299" s="155" t="str">
        <f>IF(A18stdlife="n/a","n/a",IF(Y$3&gt;(A18stdlife+$E299),(Input!$G$228*(1+rvanilla)^0.5)-SUM($G299:X299),(Input!$G$228*(1+rvanilla)^0.5)/A18stdlife))</f>
        <v>n/a</v>
      </c>
      <c r="Z299" s="155" t="str">
        <f>IF(A18stdlife="n/a","n/a",IF(Z$3&gt;(A18stdlife+$E299),(Input!$G$228*(1+rvanilla)^0.5)-SUM($G299:Y299),(Input!$G$228*(1+rvanilla)^0.5)/A18stdlife))</f>
        <v>n/a</v>
      </c>
      <c r="AA299" s="155" t="str">
        <f>IF(A18stdlife="n/a","n/a",IF(AA$3&gt;(A18stdlife+$E299),(Input!$G$228*(1+rvanilla)^0.5)-SUM($G299:Z299),(Input!$G$228*(1+rvanilla)^0.5)/A18stdlife))</f>
        <v>n/a</v>
      </c>
      <c r="AB299" s="155" t="str">
        <f>IF(A18stdlife="n/a","n/a",IF(AB$3&gt;(A18stdlife+$E299),(Input!$G$228*(1+rvanilla)^0.5)-SUM($G299:AA299),(Input!$G$228*(1+rvanilla)^0.5)/A18stdlife))</f>
        <v>n/a</v>
      </c>
      <c r="AC299" s="155" t="str">
        <f>IF(A18stdlife="n/a","n/a",IF(AC$3&gt;(A18stdlife+$E299),(Input!$G$228*(1+rvanilla)^0.5)-SUM($G299:AB299),(Input!$G$228*(1+rvanilla)^0.5)/A18stdlife))</f>
        <v>n/a</v>
      </c>
      <c r="AD299" s="155" t="str">
        <f>IF(A18stdlife="n/a","n/a",IF(AD$3&gt;(A18stdlife+$E299),(Input!$G$228*(1+rvanilla)^0.5)-SUM($G299:AC299),(Input!$G$228*(1+rvanilla)^0.5)/A18stdlife))</f>
        <v>n/a</v>
      </c>
      <c r="AE299" s="155" t="str">
        <f>IF(A18stdlife="n/a","n/a",IF(AE$3&gt;(A18stdlife+$E299),(Input!$G$228*(1+rvanilla)^0.5)-SUM($G299:AD299),(Input!$G$228*(1+rvanilla)^0.5)/A18stdlife))</f>
        <v>n/a</v>
      </c>
      <c r="AF299" s="155" t="str">
        <f>IF(A18stdlife="n/a","n/a",IF(AF$3&gt;(A18stdlife+$E299),(Input!$G$228*(1+rvanilla)^0.5)-SUM($G299:AE299),(Input!$G$228*(1+rvanilla)^0.5)/A18stdlife))</f>
        <v>n/a</v>
      </c>
      <c r="AG299" s="155" t="str">
        <f>IF(A18stdlife="n/a","n/a",IF(AG$3&gt;(A18stdlife+$E299),(Input!$G$228*(1+rvanilla)^0.5)-SUM($G299:AF299),(Input!$G$228*(1+rvanilla)^0.5)/A18stdlife))</f>
        <v>n/a</v>
      </c>
      <c r="AH299" s="155" t="str">
        <f>IF(A18stdlife="n/a","n/a",IF(AH$3&gt;(A18stdlife+$E299),(Input!$G$228*(1+rvanilla)^0.5)-SUM($G299:AG299),(Input!$G$228*(1+rvanilla)^0.5)/A18stdlife))</f>
        <v>n/a</v>
      </c>
      <c r="AI299" s="155" t="str">
        <f>IF(A18stdlife="n/a","n/a",IF(AI$3&gt;(A18stdlife+$E299),(Input!$G$228*(1+rvanilla)^0.5)-SUM($G299:AH299),(Input!$G$228*(1+rvanilla)^0.5)/A18stdlife))</f>
        <v>n/a</v>
      </c>
      <c r="AJ299" s="155" t="str">
        <f>IF(A18stdlife="n/a","n/a",IF(AJ$3&gt;(A18stdlife+$E299),(Input!$G$228*(1+rvanilla)^0.5)-SUM($G299:AI299),(Input!$G$228*(1+rvanilla)^0.5)/A18stdlife))</f>
        <v>n/a</v>
      </c>
      <c r="AK299" s="155" t="str">
        <f>IF(A18stdlife="n/a","n/a",IF(AK$3&gt;(A18stdlife+$E299),(Input!$G$228*(1+rvanilla)^0.5)-SUM($G299:AJ299),(Input!$G$228*(1+rvanilla)^0.5)/A18stdlife))</f>
        <v>n/a</v>
      </c>
      <c r="AL299" s="155" t="str">
        <f>IF(A18stdlife="n/a","n/a",IF(AL$3&gt;(A18stdlife+$E299),(Input!$G$228*(1+rvanilla)^0.5)-SUM($G299:AK299),(Input!$G$228*(1+rvanilla)^0.5)/A18stdlife))</f>
        <v>n/a</v>
      </c>
      <c r="AM299" s="155" t="str">
        <f>IF(A18stdlife="n/a","n/a",IF(AM$3&gt;(A18stdlife+$E299),(Input!$G$228*(1+rvanilla)^0.5)-SUM($G299:AL299),(Input!$G$228*(1+rvanilla)^0.5)/A18stdlife))</f>
        <v>n/a</v>
      </c>
      <c r="AN299" s="155" t="str">
        <f>IF(A18stdlife="n/a","n/a",IF(AN$3&gt;(A18stdlife+$E299),(Input!$G$228*(1+rvanilla)^0.5)-SUM($G299:AM299),(Input!$G$228*(1+rvanilla)^0.5)/A18stdlife))</f>
        <v>n/a</v>
      </c>
      <c r="AO299" s="155" t="str">
        <f>IF(A18stdlife="n/a","n/a",IF(AO$3&gt;(A18stdlife+$E299),(Input!$G$228*(1+rvanilla)^0.5)-SUM($G299:AN299),(Input!$G$228*(1+rvanilla)^0.5)/A18stdlife))</f>
        <v>n/a</v>
      </c>
      <c r="AP299" s="155" t="str">
        <f>IF(A18stdlife="n/a","n/a",IF(AP$3&gt;(A18stdlife+$E299),(Input!$G$228*(1+rvanilla)^0.5)-SUM($G299:AO299),(Input!$G$228*(1+rvanilla)^0.5)/A18stdlife))</f>
        <v>n/a</v>
      </c>
      <c r="AQ299" s="155" t="str">
        <f>IF(A18stdlife="n/a","n/a",IF(AQ$3&gt;(A18stdlife+$E299),(Input!$G$228*(1+rvanilla)^0.5)-SUM($G299:AP299),(Input!$G$228*(1+rvanilla)^0.5)/A18stdlife))</f>
        <v>n/a</v>
      </c>
      <c r="AR299" s="155" t="str">
        <f>IF(A18stdlife="n/a","n/a",IF(AR$3&gt;(A18stdlife+$E299),(Input!$G$228*(1+rvanilla)^0.5)-SUM($G299:AQ299),(Input!$G$228*(1+rvanilla)^0.5)/A18stdlife))</f>
        <v>n/a</v>
      </c>
      <c r="AS299" s="155" t="str">
        <f>IF(A18stdlife="n/a","n/a",IF(AS$3&gt;(A18stdlife+$E299),(Input!$G$228*(1+rvanilla)^0.5)-SUM($G299:AR299),(Input!$G$228*(1+rvanilla)^0.5)/A18stdlife))</f>
        <v>n/a</v>
      </c>
      <c r="AT299" s="155" t="str">
        <f>IF(A18stdlife="n/a","n/a",IF(AT$3&gt;(A18stdlife+$E299),(Input!$G$228*(1+rvanilla)^0.5)-SUM($G299:AS299),(Input!$G$228*(1+rvanilla)^0.5)/A18stdlife))</f>
        <v>n/a</v>
      </c>
      <c r="AU299" s="155" t="str">
        <f>IF(A18stdlife="n/a","n/a",IF(AU$3&gt;(A18stdlife+$E299),(Input!$G$228*(1+rvanilla)^0.5)-SUM($G299:AT299),(Input!$G$228*(1+rvanilla)^0.5)/A18stdlife))</f>
        <v>n/a</v>
      </c>
      <c r="AV299" s="155" t="str">
        <f>IF(A18stdlife="n/a","n/a",IF(AV$3&gt;(A18stdlife+$E299),(Input!$G$228*(1+rvanilla)^0.5)-SUM($G299:AU299),(Input!$G$228*(1+rvanilla)^0.5)/A18stdlife))</f>
        <v>n/a</v>
      </c>
      <c r="AW299" s="155" t="str">
        <f>IF(A18stdlife="n/a","n/a",IF(AW$3&gt;(A18stdlife+$E299),(Input!$G$228*(1+rvanilla)^0.5)-SUM($G299:AV299),(Input!$G$228*(1+rvanilla)^0.5)/A18stdlife))</f>
        <v>n/a</v>
      </c>
      <c r="AX299" s="155" t="str">
        <f>IF(A18stdlife="n/a","n/a",IF(AX$3&gt;(A18stdlife+$E299),(Input!$G$228*(1+rvanilla)^0.5)-SUM($G299:AW299),(Input!$G$228*(1+rvanilla)^0.5)/A18stdlife))</f>
        <v>n/a</v>
      </c>
      <c r="AY299" s="155" t="str">
        <f>IF(A18stdlife="n/a","n/a",IF(AY$3&gt;(A18stdlife+$E299),(Input!$G$228*(1+rvanilla)^0.5)-SUM($G299:AX299),(Input!$G$228*(1+rvanilla)^0.5)/A18stdlife))</f>
        <v>n/a</v>
      </c>
      <c r="AZ299" s="155" t="str">
        <f>IF(A18stdlife="n/a","n/a",IF(AZ$3&gt;(A18stdlife+$E299),(Input!$G$228*(1+rvanilla)^0.5)-SUM($G299:AY299),(Input!$G$228*(1+rvanilla)^0.5)/A18stdlife))</f>
        <v>n/a</v>
      </c>
      <c r="BA299" s="155" t="str">
        <f>IF(A18stdlife="n/a","n/a",IF(BA$3&gt;(A18stdlife+$E299),(Input!$G$228*(1+rvanilla)^0.5)-SUM($G299:AZ299),(Input!$G$228*(1+rvanilla)^0.5)/A18stdlife))</f>
        <v>n/a</v>
      </c>
      <c r="BB299" s="155" t="str">
        <f>IF(A18stdlife="n/a","n/a",IF(BB$3&gt;(A18stdlife+$E299),(Input!$G$228*(1+rvanilla)^0.5)-SUM($G299:BA299),(Input!$G$228*(1+rvanilla)^0.5)/A18stdlife))</f>
        <v>n/a</v>
      </c>
      <c r="BC299" s="155" t="str">
        <f>IF(A18stdlife="n/a","n/a",IF(BC$3&gt;(A18stdlife+$E299),(Input!$G$228*(1+rvanilla)^0.5)-SUM($G299:BB299),(Input!$G$228*(1+rvanilla)^0.5)/A18stdlife))</f>
        <v>n/a</v>
      </c>
      <c r="BD299" s="155" t="str">
        <f>IF(A18stdlife="n/a","n/a",IF(BD$3&gt;(A18stdlife+$E299),(Input!$G$228*(1+rvanilla)^0.5)-SUM($G299:BC299),(Input!$G$228*(1+rvanilla)^0.5)/A18stdlife))</f>
        <v>n/a</v>
      </c>
      <c r="BE299" s="155" t="str">
        <f>IF(A18stdlife="n/a","n/a",IF(BE$3&gt;(A18stdlife+$E299),(Input!$G$228*(1+rvanilla)^0.5)-SUM($G299:BD299),(Input!$G$228*(1+rvanilla)^0.5)/A18stdlife))</f>
        <v>n/a</v>
      </c>
      <c r="BF299" s="155" t="str">
        <f>IF(A18stdlife="n/a","n/a",IF(BF$3&gt;(A18stdlife+$E299),(Input!$G$228*(1+rvanilla)^0.5)-SUM($G299:BE299),(Input!$G$228*(1+rvanilla)^0.5)/A18stdlife))</f>
        <v>n/a</v>
      </c>
      <c r="BG299" s="155" t="str">
        <f>IF(A18stdlife="n/a","n/a",IF(BG$3&gt;(A18stdlife+$E299),(Input!$G$228*(1+rvanilla)^0.5)-SUM($G299:BF299),(Input!$G$228*(1+rvanilla)^0.5)/A18stdlife))</f>
        <v>n/a</v>
      </c>
      <c r="BH299" s="155" t="str">
        <f>IF(A18stdlife="n/a","n/a",IF(BH$3&gt;(A18stdlife+$E299),(Input!$G$228*(1+rvanilla)^0.5)-SUM($G299:BG299),(Input!$G$228*(1+rvanilla)^0.5)/A18stdlife))</f>
        <v>n/a</v>
      </c>
      <c r="BI299" s="155" t="str">
        <f>IF(A18stdlife="n/a","n/a",IF(BI$3&gt;(A18stdlife+$E299),(Input!$G$228*(1+rvanilla)^0.5)-SUM($G299:BH299),(Input!$G$228*(1+rvanilla)^0.5)/A18stdlife))</f>
        <v>n/a</v>
      </c>
      <c r="BJ299" s="14"/>
      <c r="BK299" s="14"/>
      <c r="BL299" s="14"/>
      <c r="BM299" s="14"/>
      <c r="BN299" s="14"/>
      <c r="BO299" s="14"/>
      <c r="BP299" s="14"/>
      <c r="BQ299" s="14"/>
      <c r="BR299" s="14"/>
      <c r="BS299" s="14"/>
      <c r="BT299" s="14"/>
      <c r="BU299" s="14"/>
      <c r="BV299" s="14"/>
      <c r="BW299" s="14"/>
      <c r="BX299" s="14"/>
      <c r="BY299" s="14"/>
      <c r="BZ299" s="14"/>
      <c r="CA299" s="410"/>
      <c r="CB299" s="410"/>
      <c r="CC299" s="410"/>
      <c r="CD299" s="410"/>
      <c r="CE299" s="410"/>
      <c r="CF299" s="410"/>
      <c r="CG299" s="410"/>
      <c r="CH299" s="410"/>
      <c r="CI299" s="410"/>
      <c r="CJ299" s="410"/>
      <c r="CK299" s="410"/>
      <c r="CL299" s="410"/>
      <c r="CM299" s="410"/>
      <c r="CN299" s="410"/>
      <c r="CO299" s="410"/>
      <c r="CP299" s="410"/>
      <c r="CQ299" s="410"/>
      <c r="CR299" s="410"/>
      <c r="CS299" s="410"/>
      <c r="CT299" s="410"/>
      <c r="CU299" s="410"/>
      <c r="CV299" s="410"/>
      <c r="CW299" s="410"/>
      <c r="CX299" s="410"/>
      <c r="CY299" s="410"/>
      <c r="CZ299" s="410"/>
      <c r="DA299" s="410"/>
      <c r="DB299" s="410"/>
      <c r="DC299" s="410"/>
      <c r="DD299" s="410"/>
      <c r="DE299" s="410"/>
      <c r="DF299" s="410"/>
      <c r="DG299" s="410"/>
      <c r="DH299" s="410"/>
      <c r="DI299" s="410"/>
      <c r="DJ299" s="410"/>
      <c r="DK299" s="410"/>
      <c r="DL299" s="410"/>
      <c r="DM299" s="410"/>
      <c r="DN299" s="410"/>
      <c r="DO299" s="410"/>
      <c r="DP299" s="410"/>
      <c r="DQ299" s="410"/>
      <c r="DR299" s="410"/>
      <c r="DS299" s="410"/>
      <c r="DT299" s="410"/>
      <c r="DU299" s="410"/>
      <c r="DV299" s="410"/>
      <c r="DW299" s="410"/>
      <c r="DX299" s="410"/>
      <c r="DY299" s="410"/>
      <c r="DZ299" s="410"/>
      <c r="EA299" s="410"/>
      <c r="EB299" s="410"/>
      <c r="EC299" s="410"/>
      <c r="ED299" s="410"/>
      <c r="EE299" s="410"/>
      <c r="EF299" s="410"/>
      <c r="EG299" s="410"/>
      <c r="EH299" s="410"/>
      <c r="EI299" s="410"/>
      <c r="EJ299" s="410"/>
      <c r="EK299" s="410"/>
      <c r="EL299" s="410"/>
      <c r="EM299" s="410"/>
      <c r="EN299" s="410"/>
      <c r="EO299" s="410"/>
      <c r="EP299" s="410"/>
      <c r="EQ299" s="410"/>
      <c r="ER299" s="410"/>
      <c r="ES299" s="410"/>
      <c r="ET299" s="410"/>
      <c r="EU299" s="410"/>
      <c r="EV299" s="410"/>
      <c r="EW299" s="410"/>
      <c r="EX299" s="410"/>
      <c r="EY299" s="410"/>
      <c r="EZ299" s="410"/>
      <c r="FA299" s="410"/>
      <c r="FB299" s="410"/>
      <c r="FC299" s="410"/>
      <c r="FD299" s="410"/>
      <c r="FE299" s="410"/>
      <c r="FF299" s="410"/>
      <c r="FG299" s="410"/>
      <c r="FH299" s="410"/>
      <c r="FI299" s="410"/>
      <c r="FJ299" s="410"/>
      <c r="FK299" s="410"/>
      <c r="FL299" s="410"/>
      <c r="FM299" s="410"/>
      <c r="FN299" s="410"/>
      <c r="FO299" s="410"/>
      <c r="FP299" s="410"/>
      <c r="FQ299" s="410"/>
      <c r="FR299" s="410"/>
      <c r="FS299" s="410"/>
      <c r="FT299" s="410"/>
      <c r="FU299" s="410"/>
      <c r="FV299" s="410"/>
      <c r="FW299" s="410"/>
      <c r="FX299" s="410"/>
      <c r="FY299" s="410"/>
      <c r="FZ299" s="410"/>
      <c r="GA299" s="410"/>
      <c r="GB299" s="410"/>
      <c r="GC299" s="410"/>
      <c r="GD299" s="410"/>
      <c r="GE299" s="410"/>
      <c r="GF299" s="410"/>
      <c r="GG299" s="410"/>
      <c r="GH299" s="410"/>
      <c r="GI299" s="410"/>
      <c r="GJ299" s="410"/>
      <c r="GK299" s="410"/>
      <c r="GL299" s="410"/>
      <c r="GM299" s="410"/>
      <c r="GN299" s="410"/>
      <c r="GO299" s="410"/>
      <c r="GP299" s="410"/>
      <c r="GQ299" s="410"/>
      <c r="GR299" s="410"/>
      <c r="GS299" s="410"/>
      <c r="GT299" s="410"/>
      <c r="GU299" s="410"/>
      <c r="GV299" s="410"/>
      <c r="GW299" s="410"/>
      <c r="GX299" s="410"/>
      <c r="GY299" s="410"/>
      <c r="GZ299" s="410"/>
      <c r="HA299" s="410"/>
      <c r="HB299" s="410"/>
      <c r="HC299" s="410"/>
      <c r="HD299" s="410"/>
      <c r="HE299" s="410"/>
      <c r="HF299" s="410"/>
      <c r="HG299" s="410"/>
      <c r="HH299" s="410"/>
      <c r="HI299" s="410"/>
      <c r="HJ299" s="410"/>
      <c r="HK299" s="410"/>
      <c r="HL299" s="410"/>
      <c r="HM299" s="410"/>
      <c r="HN299" s="410"/>
      <c r="HO299" s="410"/>
      <c r="HP299" s="410"/>
      <c r="HQ299" s="410"/>
      <c r="HR299" s="410"/>
      <c r="HS299" s="410"/>
      <c r="HT299" s="410"/>
      <c r="HU299" s="410"/>
      <c r="HV299" s="410"/>
      <c r="HW299" s="410"/>
      <c r="HX299" s="410"/>
      <c r="HY299" s="410"/>
      <c r="HZ299" s="410"/>
      <c r="IA299" s="410"/>
      <c r="IB299" s="410"/>
      <c r="IC299" s="410"/>
      <c r="ID299" s="410"/>
      <c r="IE299" s="410"/>
      <c r="IF299" s="410"/>
      <c r="IG299" s="410"/>
      <c r="IH299" s="410"/>
      <c r="II299" s="410"/>
      <c r="IJ299" s="410"/>
      <c r="IK299" s="410"/>
      <c r="IL299" s="410"/>
      <c r="IM299" s="410"/>
      <c r="IN299" s="410"/>
      <c r="IO299" s="410"/>
      <c r="IP299" s="410"/>
      <c r="IQ299" s="410"/>
      <c r="IR299" s="410"/>
      <c r="IS299" s="410"/>
      <c r="IT299" s="410"/>
      <c r="IU299" s="410"/>
      <c r="IV299" s="410"/>
    </row>
    <row r="300" spans="1:256" s="2" customFormat="1" ht="12.75" hidden="1" customHeight="1" outlineLevel="2">
      <c r="A300" s="14"/>
      <c r="B300" s="14"/>
      <c r="C300" s="27"/>
      <c r="D300" s="413"/>
      <c r="E300" s="261">
        <v>2</v>
      </c>
      <c r="F300" s="372"/>
      <c r="G300" s="269"/>
      <c r="H300" s="270"/>
      <c r="I300" s="155" t="str">
        <f>IF(A18stdlife="n/a","n/a",IF(I$3&gt;(A18stdlife+$E300),(Input!$H$228*(1+rvanilla)^0.5)-SUM($H300:H300),(Input!$H$228*(1+rvanilla)^0.5)/A18stdlife))</f>
        <v>n/a</v>
      </c>
      <c r="J300" s="155" t="str">
        <f>IF(A18stdlife="n/a","n/a",IF(J$3&gt;(A18stdlife+$E300),(Input!$H$228*(1+rvanilla)^0.5)-SUM($H300:I300),(Input!$H$228*(1+rvanilla)^0.5)/A18stdlife))</f>
        <v>n/a</v>
      </c>
      <c r="K300" s="155" t="str">
        <f>IF(A18stdlife="n/a","n/a",IF(K$3&gt;(A18stdlife+$E300),(Input!$H$228*(1+rvanilla)^0.5)-SUM($H300:J300),(Input!$H$228*(1+rvanilla)^0.5)/A18stdlife))</f>
        <v>n/a</v>
      </c>
      <c r="L300" s="155" t="str">
        <f>IF(A18stdlife="n/a","n/a",IF(L$3&gt;(A18stdlife+$E300),(Input!$H$228*(1+rvanilla)^0.5)-SUM($H300:K300),(Input!$H$228*(1+rvanilla)^0.5)/A18stdlife))</f>
        <v>n/a</v>
      </c>
      <c r="M300" s="155" t="str">
        <f>IF(A18stdlife="n/a","n/a",IF(M$3&gt;(A18stdlife+$E300),(Input!$H$228*(1+rvanilla)^0.5)-SUM($H300:L300),(Input!$H$228*(1+rvanilla)^0.5)/A18stdlife))</f>
        <v>n/a</v>
      </c>
      <c r="N300" s="155" t="str">
        <f>IF(A18stdlife="n/a","n/a",IF(N$3&gt;(A18stdlife+$E300),(Input!$H$228*(1+rvanilla)^0.5)-SUM($H300:M300),(Input!$H$228*(1+rvanilla)^0.5)/A18stdlife))</f>
        <v>n/a</v>
      </c>
      <c r="O300" s="155" t="str">
        <f>IF(A18stdlife="n/a","n/a",IF(O$3&gt;(A18stdlife+$E300),(Input!$H$228*(1+rvanilla)^0.5)-SUM($H300:N300),(Input!$H$228*(1+rvanilla)^0.5)/A18stdlife))</f>
        <v>n/a</v>
      </c>
      <c r="P300" s="155" t="str">
        <f>IF(A18stdlife="n/a","n/a",IF(P$3&gt;(A18stdlife+$E300),(Input!$H$228*(1+rvanilla)^0.5)-SUM($H300:O300),(Input!$H$228*(1+rvanilla)^0.5)/A18stdlife))</f>
        <v>n/a</v>
      </c>
      <c r="Q300" s="155" t="str">
        <f>IF(A18stdlife="n/a","n/a",IF(Q$3&gt;(A18stdlife+$E300),(Input!$H$228*(1+rvanilla)^0.5)-SUM($H300:P300),(Input!$H$228*(1+rvanilla)^0.5)/A18stdlife))</f>
        <v>n/a</v>
      </c>
      <c r="R300" s="155" t="str">
        <f>IF(A18stdlife="n/a","n/a",IF(R$3&gt;(A18stdlife+$E300),(Input!$H$228*(1+rvanilla)^0.5)-SUM($H300:Q300),(Input!$H$228*(1+rvanilla)^0.5)/A18stdlife))</f>
        <v>n/a</v>
      </c>
      <c r="S300" s="155" t="str">
        <f>IF(A18stdlife="n/a","n/a",IF(S$3&gt;(A18stdlife+$E300),(Input!$H$228*(1+rvanilla)^0.5)-SUM($H300:R300),(Input!$H$228*(1+rvanilla)^0.5)/A18stdlife))</f>
        <v>n/a</v>
      </c>
      <c r="T300" s="155" t="str">
        <f>IF(A18stdlife="n/a","n/a",IF(T$3&gt;(A18stdlife+$E300),(Input!$H$228*(1+rvanilla)^0.5)-SUM($H300:S300),(Input!$H$228*(1+rvanilla)^0.5)/A18stdlife))</f>
        <v>n/a</v>
      </c>
      <c r="U300" s="155" t="str">
        <f>IF(A18stdlife="n/a","n/a",IF(U$3&gt;(A18stdlife+$E300),(Input!$H$228*(1+rvanilla)^0.5)-SUM($H300:T300),(Input!$H$228*(1+rvanilla)^0.5)/A18stdlife))</f>
        <v>n/a</v>
      </c>
      <c r="V300" s="155" t="str">
        <f>IF(A18stdlife="n/a","n/a",IF(V$3&gt;(A18stdlife+$E300),(Input!$H$228*(1+rvanilla)^0.5)-SUM($H300:U300),(Input!$H$228*(1+rvanilla)^0.5)/A18stdlife))</f>
        <v>n/a</v>
      </c>
      <c r="W300" s="155" t="str">
        <f>IF(A18stdlife="n/a","n/a",IF(W$3&gt;(A18stdlife+$E300),(Input!$H$228*(1+rvanilla)^0.5)-SUM($H300:V300),(Input!$H$228*(1+rvanilla)^0.5)/A18stdlife))</f>
        <v>n/a</v>
      </c>
      <c r="X300" s="155" t="str">
        <f>IF(A18stdlife="n/a","n/a",IF(X$3&gt;(A18stdlife+$E300),(Input!$H$228*(1+rvanilla)^0.5)-SUM($H300:W300),(Input!$H$228*(1+rvanilla)^0.5)/A18stdlife))</f>
        <v>n/a</v>
      </c>
      <c r="Y300" s="155" t="str">
        <f>IF(A18stdlife="n/a","n/a",IF(Y$3&gt;(A18stdlife+$E300),(Input!$H$228*(1+rvanilla)^0.5)-SUM($H300:X300),(Input!$H$228*(1+rvanilla)^0.5)/A18stdlife))</f>
        <v>n/a</v>
      </c>
      <c r="Z300" s="155" t="str">
        <f>IF(A18stdlife="n/a","n/a",IF(Z$3&gt;(A18stdlife+$E300),(Input!$H$228*(1+rvanilla)^0.5)-SUM($H300:Y300),(Input!$H$228*(1+rvanilla)^0.5)/A18stdlife))</f>
        <v>n/a</v>
      </c>
      <c r="AA300" s="155" t="str">
        <f>IF(A18stdlife="n/a","n/a",IF(AA$3&gt;(A18stdlife+$E300),(Input!$H$228*(1+rvanilla)^0.5)-SUM($H300:Z300),(Input!$H$228*(1+rvanilla)^0.5)/A18stdlife))</f>
        <v>n/a</v>
      </c>
      <c r="AB300" s="155" t="str">
        <f>IF(A18stdlife="n/a","n/a",IF(AB$3&gt;(A18stdlife+$E300),(Input!$H$228*(1+rvanilla)^0.5)-SUM($H300:AA300),(Input!$H$228*(1+rvanilla)^0.5)/A18stdlife))</f>
        <v>n/a</v>
      </c>
      <c r="AC300" s="155" t="str">
        <f>IF(A18stdlife="n/a","n/a",IF(AC$3&gt;(A18stdlife+$E300),(Input!$H$228*(1+rvanilla)^0.5)-SUM($H300:AB300),(Input!$H$228*(1+rvanilla)^0.5)/A18stdlife))</f>
        <v>n/a</v>
      </c>
      <c r="AD300" s="155" t="str">
        <f>IF(A18stdlife="n/a","n/a",IF(AD$3&gt;(A18stdlife+$E300),(Input!$H$228*(1+rvanilla)^0.5)-SUM($H300:AC300),(Input!$H$228*(1+rvanilla)^0.5)/A18stdlife))</f>
        <v>n/a</v>
      </c>
      <c r="AE300" s="155" t="str">
        <f>IF(A18stdlife="n/a","n/a",IF(AE$3&gt;(A18stdlife+$E300),(Input!$H$228*(1+rvanilla)^0.5)-SUM($H300:AD300),(Input!$H$228*(1+rvanilla)^0.5)/A18stdlife))</f>
        <v>n/a</v>
      </c>
      <c r="AF300" s="155" t="str">
        <f>IF(A18stdlife="n/a","n/a",IF(AF$3&gt;(A18stdlife+$E300),(Input!$H$228*(1+rvanilla)^0.5)-SUM($H300:AE300),(Input!$H$228*(1+rvanilla)^0.5)/A18stdlife))</f>
        <v>n/a</v>
      </c>
      <c r="AG300" s="155" t="str">
        <f>IF(A18stdlife="n/a","n/a",IF(AG$3&gt;(A18stdlife+$E300),(Input!$H$228*(1+rvanilla)^0.5)-SUM($H300:AF300),(Input!$H$228*(1+rvanilla)^0.5)/A18stdlife))</f>
        <v>n/a</v>
      </c>
      <c r="AH300" s="155" t="str">
        <f>IF(A18stdlife="n/a","n/a",IF(AH$3&gt;(A18stdlife+$E300),(Input!$H$228*(1+rvanilla)^0.5)-SUM($H300:AG300),(Input!$H$228*(1+rvanilla)^0.5)/A18stdlife))</f>
        <v>n/a</v>
      </c>
      <c r="AI300" s="155" t="str">
        <f>IF(A18stdlife="n/a","n/a",IF(AI$3&gt;(A18stdlife+$E300),(Input!$H$228*(1+rvanilla)^0.5)-SUM($H300:AH300),(Input!$H$228*(1+rvanilla)^0.5)/A18stdlife))</f>
        <v>n/a</v>
      </c>
      <c r="AJ300" s="155" t="str">
        <f>IF(A18stdlife="n/a","n/a",IF(AJ$3&gt;(A18stdlife+$E300),(Input!$H$228*(1+rvanilla)^0.5)-SUM($H300:AI300),(Input!$H$228*(1+rvanilla)^0.5)/A18stdlife))</f>
        <v>n/a</v>
      </c>
      <c r="AK300" s="155" t="str">
        <f>IF(A18stdlife="n/a","n/a",IF(AK$3&gt;(A18stdlife+$E300),(Input!$H$228*(1+rvanilla)^0.5)-SUM($H300:AJ300),(Input!$H$228*(1+rvanilla)^0.5)/A18stdlife))</f>
        <v>n/a</v>
      </c>
      <c r="AL300" s="155" t="str">
        <f>IF(A18stdlife="n/a","n/a",IF(AL$3&gt;(A18stdlife+$E300),(Input!$H$228*(1+rvanilla)^0.5)-SUM($H300:AK300),(Input!$H$228*(1+rvanilla)^0.5)/A18stdlife))</f>
        <v>n/a</v>
      </c>
      <c r="AM300" s="155" t="str">
        <f>IF(A18stdlife="n/a","n/a",IF(AM$3&gt;(A18stdlife+$E300),(Input!$H$228*(1+rvanilla)^0.5)-SUM($H300:AL300),(Input!$H$228*(1+rvanilla)^0.5)/A18stdlife))</f>
        <v>n/a</v>
      </c>
      <c r="AN300" s="155" t="str">
        <f>IF(A18stdlife="n/a","n/a",IF(AN$3&gt;(A18stdlife+$E300),(Input!$H$228*(1+rvanilla)^0.5)-SUM($H300:AM300),(Input!$H$228*(1+rvanilla)^0.5)/A18stdlife))</f>
        <v>n/a</v>
      </c>
      <c r="AO300" s="155" t="str">
        <f>IF(A18stdlife="n/a","n/a",IF(AO$3&gt;(A18stdlife+$E300),(Input!$H$228*(1+rvanilla)^0.5)-SUM($H300:AN300),(Input!$H$228*(1+rvanilla)^0.5)/A18stdlife))</f>
        <v>n/a</v>
      </c>
      <c r="AP300" s="155" t="str">
        <f>IF(A18stdlife="n/a","n/a",IF(AP$3&gt;(A18stdlife+$E300),(Input!$H$228*(1+rvanilla)^0.5)-SUM($H300:AO300),(Input!$H$228*(1+rvanilla)^0.5)/A18stdlife))</f>
        <v>n/a</v>
      </c>
      <c r="AQ300" s="155" t="str">
        <f>IF(A18stdlife="n/a","n/a",IF(AQ$3&gt;(A18stdlife+$E300),(Input!$H$228*(1+rvanilla)^0.5)-SUM($H300:AP300),(Input!$H$228*(1+rvanilla)^0.5)/A18stdlife))</f>
        <v>n/a</v>
      </c>
      <c r="AR300" s="155" t="str">
        <f>IF(A18stdlife="n/a","n/a",IF(AR$3&gt;(A18stdlife+$E300),(Input!$H$228*(1+rvanilla)^0.5)-SUM($H300:AQ300),(Input!$H$228*(1+rvanilla)^0.5)/A18stdlife))</f>
        <v>n/a</v>
      </c>
      <c r="AS300" s="155" t="str">
        <f>IF(A18stdlife="n/a","n/a",IF(AS$3&gt;(A18stdlife+$E300),(Input!$H$228*(1+rvanilla)^0.5)-SUM($H300:AR300),(Input!$H$228*(1+rvanilla)^0.5)/A18stdlife))</f>
        <v>n/a</v>
      </c>
      <c r="AT300" s="155" t="str">
        <f>IF(A18stdlife="n/a","n/a",IF(AT$3&gt;(A18stdlife+$E300),(Input!$H$228*(1+rvanilla)^0.5)-SUM($H300:AS300),(Input!$H$228*(1+rvanilla)^0.5)/A18stdlife))</f>
        <v>n/a</v>
      </c>
      <c r="AU300" s="155" t="str">
        <f>IF(A18stdlife="n/a","n/a",IF(AU$3&gt;(A18stdlife+$E300),(Input!$H$228*(1+rvanilla)^0.5)-SUM($H300:AT300),(Input!$H$228*(1+rvanilla)^0.5)/A18stdlife))</f>
        <v>n/a</v>
      </c>
      <c r="AV300" s="155" t="str">
        <f>IF(A18stdlife="n/a","n/a",IF(AV$3&gt;(A18stdlife+$E300),(Input!$H$228*(1+rvanilla)^0.5)-SUM($H300:AU300),(Input!$H$228*(1+rvanilla)^0.5)/A18stdlife))</f>
        <v>n/a</v>
      </c>
      <c r="AW300" s="155" t="str">
        <f>IF(A18stdlife="n/a","n/a",IF(AW$3&gt;(A18stdlife+$E300),(Input!$H$228*(1+rvanilla)^0.5)-SUM($H300:AV300),(Input!$H$228*(1+rvanilla)^0.5)/A18stdlife))</f>
        <v>n/a</v>
      </c>
      <c r="AX300" s="155" t="str">
        <f>IF(A18stdlife="n/a","n/a",IF(AX$3&gt;(A18stdlife+$E300),(Input!$H$228*(1+rvanilla)^0.5)-SUM($H300:AW300),(Input!$H$228*(1+rvanilla)^0.5)/A18stdlife))</f>
        <v>n/a</v>
      </c>
      <c r="AY300" s="155" t="str">
        <f>IF(A18stdlife="n/a","n/a",IF(AY$3&gt;(A18stdlife+$E300),(Input!$H$228*(1+rvanilla)^0.5)-SUM($H300:AX300),(Input!$H$228*(1+rvanilla)^0.5)/A18stdlife))</f>
        <v>n/a</v>
      </c>
      <c r="AZ300" s="155" t="str">
        <f>IF(A18stdlife="n/a","n/a",IF(AZ$3&gt;(A18stdlife+$E300),(Input!$H$228*(1+rvanilla)^0.5)-SUM($H300:AY300),(Input!$H$228*(1+rvanilla)^0.5)/A18stdlife))</f>
        <v>n/a</v>
      </c>
      <c r="BA300" s="155" t="str">
        <f>IF(A18stdlife="n/a","n/a",IF(BA$3&gt;(A18stdlife+$E300),(Input!$H$228*(1+rvanilla)^0.5)-SUM($H300:AZ300),(Input!$H$228*(1+rvanilla)^0.5)/A18stdlife))</f>
        <v>n/a</v>
      </c>
      <c r="BB300" s="155" t="str">
        <f>IF(A18stdlife="n/a","n/a",IF(BB$3&gt;(A18stdlife+$E300),(Input!$H$228*(1+rvanilla)^0.5)-SUM($H300:BA300),(Input!$H$228*(1+rvanilla)^0.5)/A18stdlife))</f>
        <v>n/a</v>
      </c>
      <c r="BC300" s="155" t="str">
        <f>IF(A18stdlife="n/a","n/a",IF(BC$3&gt;(A18stdlife+$E300),(Input!$H$228*(1+rvanilla)^0.5)-SUM($H300:BB300),(Input!$H$228*(1+rvanilla)^0.5)/A18stdlife))</f>
        <v>n/a</v>
      </c>
      <c r="BD300" s="155" t="str">
        <f>IF(A18stdlife="n/a","n/a",IF(BD$3&gt;(A18stdlife+$E300),(Input!$H$228*(1+rvanilla)^0.5)-SUM($H300:BC300),(Input!$H$228*(1+rvanilla)^0.5)/A18stdlife))</f>
        <v>n/a</v>
      </c>
      <c r="BE300" s="155" t="str">
        <f>IF(A18stdlife="n/a","n/a",IF(BE$3&gt;(A18stdlife+$E300),(Input!$H$228*(1+rvanilla)^0.5)-SUM($H300:BD300),(Input!$H$228*(1+rvanilla)^0.5)/A18stdlife))</f>
        <v>n/a</v>
      </c>
      <c r="BF300" s="155" t="str">
        <f>IF(A18stdlife="n/a","n/a",IF(BF$3&gt;(A18stdlife+$E300),(Input!$H$228*(1+rvanilla)^0.5)-SUM($H300:BE300),(Input!$H$228*(1+rvanilla)^0.5)/A18stdlife))</f>
        <v>n/a</v>
      </c>
      <c r="BG300" s="155" t="str">
        <f>IF(A18stdlife="n/a","n/a",IF(BG$3&gt;(A18stdlife+$E300),(Input!$H$228*(1+rvanilla)^0.5)-SUM($H300:BF300),(Input!$H$228*(1+rvanilla)^0.5)/A18stdlife))</f>
        <v>n/a</v>
      </c>
      <c r="BH300" s="155" t="str">
        <f>IF(A18stdlife="n/a","n/a",IF(BH$3&gt;(A18stdlife+$E300),(Input!$H$228*(1+rvanilla)^0.5)-SUM($H300:BG300),(Input!$H$228*(1+rvanilla)^0.5)/A18stdlife))</f>
        <v>n/a</v>
      </c>
      <c r="BI300" s="155" t="str">
        <f>IF(A18stdlife="n/a","n/a",IF(BI$3&gt;(A18stdlife+$E300),(Input!$H$228*(1+rvanilla)^0.5)-SUM($H300:BH300),(Input!$H$228*(1+rvanilla)^0.5)/A18stdlife))</f>
        <v>n/a</v>
      </c>
      <c r="BJ300" s="14"/>
      <c r="BK300" s="14"/>
      <c r="BL300" s="14"/>
      <c r="BM300" s="14"/>
      <c r="BN300" s="14"/>
      <c r="BO300" s="14"/>
      <c r="BP300" s="14"/>
      <c r="BQ300" s="14"/>
      <c r="BR300" s="14"/>
      <c r="BS300" s="14"/>
      <c r="BT300" s="14"/>
      <c r="BU300" s="14"/>
      <c r="BV300" s="14"/>
      <c r="BW300" s="14"/>
      <c r="BX300" s="14"/>
      <c r="BY300" s="14"/>
      <c r="BZ300" s="14"/>
      <c r="CA300" s="410"/>
      <c r="CB300" s="410"/>
      <c r="CC300" s="410"/>
      <c r="CD300" s="410"/>
      <c r="CE300" s="410"/>
      <c r="CF300" s="410"/>
      <c r="CG300" s="410"/>
      <c r="CH300" s="410"/>
      <c r="CI300" s="410"/>
      <c r="CJ300" s="410"/>
      <c r="CK300" s="410"/>
      <c r="CL300" s="410"/>
      <c r="CM300" s="410"/>
      <c r="CN300" s="410"/>
      <c r="CO300" s="410"/>
      <c r="CP300" s="410"/>
      <c r="CQ300" s="410"/>
      <c r="CR300" s="410"/>
      <c r="CS300" s="410"/>
      <c r="CT300" s="410"/>
      <c r="CU300" s="410"/>
      <c r="CV300" s="410"/>
      <c r="CW300" s="410"/>
      <c r="CX300" s="410"/>
      <c r="CY300" s="410"/>
      <c r="CZ300" s="410"/>
      <c r="DA300" s="410"/>
      <c r="DB300" s="410"/>
      <c r="DC300" s="410"/>
      <c r="DD300" s="410"/>
      <c r="DE300" s="410"/>
      <c r="DF300" s="410"/>
      <c r="DG300" s="410"/>
      <c r="DH300" s="410"/>
      <c r="DI300" s="410"/>
      <c r="DJ300" s="410"/>
      <c r="DK300" s="410"/>
      <c r="DL300" s="410"/>
      <c r="DM300" s="410"/>
      <c r="DN300" s="410"/>
      <c r="DO300" s="410"/>
      <c r="DP300" s="410"/>
      <c r="DQ300" s="410"/>
      <c r="DR300" s="410"/>
      <c r="DS300" s="410"/>
      <c r="DT300" s="410"/>
      <c r="DU300" s="410"/>
      <c r="DV300" s="410"/>
      <c r="DW300" s="410"/>
      <c r="DX300" s="410"/>
      <c r="DY300" s="410"/>
      <c r="DZ300" s="410"/>
      <c r="EA300" s="410"/>
      <c r="EB300" s="410"/>
      <c r="EC300" s="410"/>
      <c r="ED300" s="410"/>
      <c r="EE300" s="410"/>
      <c r="EF300" s="410"/>
      <c r="EG300" s="410"/>
      <c r="EH300" s="410"/>
      <c r="EI300" s="410"/>
      <c r="EJ300" s="410"/>
      <c r="EK300" s="410"/>
      <c r="EL300" s="410"/>
      <c r="EM300" s="410"/>
      <c r="EN300" s="410"/>
      <c r="EO300" s="410"/>
      <c r="EP300" s="410"/>
      <c r="EQ300" s="410"/>
      <c r="ER300" s="410"/>
      <c r="ES300" s="410"/>
      <c r="ET300" s="410"/>
      <c r="EU300" s="410"/>
      <c r="EV300" s="410"/>
      <c r="EW300" s="410"/>
      <c r="EX300" s="410"/>
      <c r="EY300" s="410"/>
      <c r="EZ300" s="410"/>
      <c r="FA300" s="410"/>
      <c r="FB300" s="410"/>
      <c r="FC300" s="410"/>
      <c r="FD300" s="410"/>
      <c r="FE300" s="410"/>
      <c r="FF300" s="410"/>
      <c r="FG300" s="410"/>
      <c r="FH300" s="410"/>
      <c r="FI300" s="410"/>
      <c r="FJ300" s="410"/>
      <c r="FK300" s="410"/>
      <c r="FL300" s="410"/>
      <c r="FM300" s="410"/>
      <c r="FN300" s="410"/>
      <c r="FO300" s="410"/>
      <c r="FP300" s="410"/>
      <c r="FQ300" s="410"/>
      <c r="FR300" s="410"/>
      <c r="FS300" s="410"/>
      <c r="FT300" s="410"/>
      <c r="FU300" s="410"/>
      <c r="FV300" s="410"/>
      <c r="FW300" s="410"/>
      <c r="FX300" s="410"/>
      <c r="FY300" s="410"/>
      <c r="FZ300" s="410"/>
      <c r="GA300" s="410"/>
      <c r="GB300" s="410"/>
      <c r="GC300" s="410"/>
      <c r="GD300" s="410"/>
      <c r="GE300" s="410"/>
      <c r="GF300" s="410"/>
      <c r="GG300" s="410"/>
      <c r="GH300" s="410"/>
      <c r="GI300" s="410"/>
      <c r="GJ300" s="410"/>
      <c r="GK300" s="410"/>
      <c r="GL300" s="410"/>
      <c r="GM300" s="410"/>
      <c r="GN300" s="410"/>
      <c r="GO300" s="410"/>
      <c r="GP300" s="410"/>
      <c r="GQ300" s="410"/>
      <c r="GR300" s="410"/>
      <c r="GS300" s="410"/>
      <c r="GT300" s="410"/>
      <c r="GU300" s="410"/>
      <c r="GV300" s="410"/>
      <c r="GW300" s="410"/>
      <c r="GX300" s="410"/>
      <c r="GY300" s="410"/>
      <c r="GZ300" s="410"/>
      <c r="HA300" s="410"/>
      <c r="HB300" s="410"/>
      <c r="HC300" s="410"/>
      <c r="HD300" s="410"/>
      <c r="HE300" s="410"/>
      <c r="HF300" s="410"/>
      <c r="HG300" s="410"/>
      <c r="HH300" s="410"/>
      <c r="HI300" s="410"/>
      <c r="HJ300" s="410"/>
      <c r="HK300" s="410"/>
      <c r="HL300" s="410"/>
      <c r="HM300" s="410"/>
      <c r="HN300" s="410"/>
      <c r="HO300" s="410"/>
      <c r="HP300" s="410"/>
      <c r="HQ300" s="410"/>
      <c r="HR300" s="410"/>
      <c r="HS300" s="410"/>
      <c r="HT300" s="410"/>
      <c r="HU300" s="410"/>
      <c r="HV300" s="410"/>
      <c r="HW300" s="410"/>
      <c r="HX300" s="410"/>
      <c r="HY300" s="410"/>
      <c r="HZ300" s="410"/>
      <c r="IA300" s="410"/>
      <c r="IB300" s="410"/>
      <c r="IC300" s="410"/>
      <c r="ID300" s="410"/>
      <c r="IE300" s="410"/>
      <c r="IF300" s="410"/>
      <c r="IG300" s="410"/>
      <c r="IH300" s="410"/>
      <c r="II300" s="410"/>
      <c r="IJ300" s="410"/>
      <c r="IK300" s="410"/>
      <c r="IL300" s="410"/>
      <c r="IM300" s="410"/>
      <c r="IN300" s="410"/>
      <c r="IO300" s="410"/>
      <c r="IP300" s="410"/>
      <c r="IQ300" s="410"/>
      <c r="IR300" s="410"/>
      <c r="IS300" s="410"/>
      <c r="IT300" s="410"/>
      <c r="IU300" s="410"/>
      <c r="IV300" s="410"/>
    </row>
    <row r="301" spans="1:256" s="2" customFormat="1" ht="12.75" hidden="1" customHeight="1" outlineLevel="2">
      <c r="A301" s="14"/>
      <c r="B301" s="14"/>
      <c r="C301" s="27"/>
      <c r="D301" s="413"/>
      <c r="E301" s="261">
        <v>3</v>
      </c>
      <c r="F301" s="372"/>
      <c r="G301" s="269"/>
      <c r="H301" s="271"/>
      <c r="I301" s="270"/>
      <c r="J301" s="155" t="str">
        <f>IF(A18stdlife="n/a","n/a",IF(J$3&gt;(A18stdlife+$E301),(Input!$I$228*(1+rvanilla)^0.5)-SUM($I301:I301),(Input!$I$228*(1+rvanilla)^0.5)/A18stdlife))</f>
        <v>n/a</v>
      </c>
      <c r="K301" s="155" t="str">
        <f>IF(A18stdlife="n/a","n/a",IF(K$3&gt;(A18stdlife+$E301),(Input!$I$228*(1+rvanilla)^0.5)-SUM($I301:J301),(Input!$I$228*(1+rvanilla)^0.5)/A18stdlife))</f>
        <v>n/a</v>
      </c>
      <c r="L301" s="155" t="str">
        <f>IF(A18stdlife="n/a","n/a",IF(L$3&gt;(A18stdlife+$E301),(Input!$I$228*(1+rvanilla)^0.5)-SUM($I301:K301),(Input!$I$228*(1+rvanilla)^0.5)/A18stdlife))</f>
        <v>n/a</v>
      </c>
      <c r="M301" s="155" t="str">
        <f>IF(A18stdlife="n/a","n/a",IF(M$3&gt;(A18stdlife+$E301),(Input!$I$228*(1+rvanilla)^0.5)-SUM($I301:L301),(Input!$I$228*(1+rvanilla)^0.5)/A18stdlife))</f>
        <v>n/a</v>
      </c>
      <c r="N301" s="155" t="str">
        <f>IF(A18stdlife="n/a","n/a",IF(N$3&gt;(A18stdlife+$E301),(Input!$I$228*(1+rvanilla)^0.5)-SUM($I301:M301),(Input!$I$228*(1+rvanilla)^0.5)/A18stdlife))</f>
        <v>n/a</v>
      </c>
      <c r="O301" s="155" t="str">
        <f>IF(A18stdlife="n/a","n/a",IF(O$3&gt;(A18stdlife+$E301),(Input!$I$228*(1+rvanilla)^0.5)-SUM($I301:N301),(Input!$I$228*(1+rvanilla)^0.5)/A18stdlife))</f>
        <v>n/a</v>
      </c>
      <c r="P301" s="155" t="str">
        <f>IF(A18stdlife="n/a","n/a",IF(P$3&gt;(A18stdlife+$E301),(Input!$I$228*(1+rvanilla)^0.5)-SUM($I301:O301),(Input!$I$228*(1+rvanilla)^0.5)/A18stdlife))</f>
        <v>n/a</v>
      </c>
      <c r="Q301" s="155" t="str">
        <f>IF(A18stdlife="n/a","n/a",IF(Q$3&gt;(A18stdlife+$E301),(Input!$I$228*(1+rvanilla)^0.5)-SUM($I301:P301),(Input!$I$228*(1+rvanilla)^0.5)/A18stdlife))</f>
        <v>n/a</v>
      </c>
      <c r="R301" s="155" t="str">
        <f>IF(A18stdlife="n/a","n/a",IF(R$3&gt;(A18stdlife+$E301),(Input!$I$228*(1+rvanilla)^0.5)-SUM($I301:Q301),(Input!$I$228*(1+rvanilla)^0.5)/A18stdlife))</f>
        <v>n/a</v>
      </c>
      <c r="S301" s="155" t="str">
        <f>IF(A18stdlife="n/a","n/a",IF(S$3&gt;(A18stdlife+$E301),(Input!$I$228*(1+rvanilla)^0.5)-SUM($I301:R301),(Input!$I$228*(1+rvanilla)^0.5)/A18stdlife))</f>
        <v>n/a</v>
      </c>
      <c r="T301" s="155" t="str">
        <f>IF(A18stdlife="n/a","n/a",IF(T$3&gt;(A18stdlife+$E301),(Input!$I$228*(1+rvanilla)^0.5)-SUM($I301:S301),(Input!$I$228*(1+rvanilla)^0.5)/A18stdlife))</f>
        <v>n/a</v>
      </c>
      <c r="U301" s="155" t="str">
        <f>IF(A18stdlife="n/a","n/a",IF(U$3&gt;(A18stdlife+$E301),(Input!$I$228*(1+rvanilla)^0.5)-SUM($I301:T301),(Input!$I$228*(1+rvanilla)^0.5)/A18stdlife))</f>
        <v>n/a</v>
      </c>
      <c r="V301" s="155" t="str">
        <f>IF(A18stdlife="n/a","n/a",IF(V$3&gt;(A18stdlife+$E301),(Input!$I$228*(1+rvanilla)^0.5)-SUM($I301:U301),(Input!$I$228*(1+rvanilla)^0.5)/A18stdlife))</f>
        <v>n/a</v>
      </c>
      <c r="W301" s="155" t="str">
        <f>IF(A18stdlife="n/a","n/a",IF(W$3&gt;(A18stdlife+$E301),(Input!$I$228*(1+rvanilla)^0.5)-SUM($I301:V301),(Input!$I$228*(1+rvanilla)^0.5)/A18stdlife))</f>
        <v>n/a</v>
      </c>
      <c r="X301" s="155" t="str">
        <f>IF(A18stdlife="n/a","n/a",IF(X$3&gt;(A18stdlife+$E301),(Input!$I$228*(1+rvanilla)^0.5)-SUM($I301:W301),(Input!$I$228*(1+rvanilla)^0.5)/A18stdlife))</f>
        <v>n/a</v>
      </c>
      <c r="Y301" s="155" t="str">
        <f>IF(A18stdlife="n/a","n/a",IF(Y$3&gt;(A18stdlife+$E301),(Input!$I$228*(1+rvanilla)^0.5)-SUM($I301:X301),(Input!$I$228*(1+rvanilla)^0.5)/A18stdlife))</f>
        <v>n/a</v>
      </c>
      <c r="Z301" s="155" t="str">
        <f>IF(A18stdlife="n/a","n/a",IF(Z$3&gt;(A18stdlife+$E301),(Input!$I$228*(1+rvanilla)^0.5)-SUM($I301:Y301),(Input!$I$228*(1+rvanilla)^0.5)/A18stdlife))</f>
        <v>n/a</v>
      </c>
      <c r="AA301" s="155" t="str">
        <f>IF(A18stdlife="n/a","n/a",IF(AA$3&gt;(A18stdlife+$E301),(Input!$I$228*(1+rvanilla)^0.5)-SUM($I301:Z301),(Input!$I$228*(1+rvanilla)^0.5)/A18stdlife))</f>
        <v>n/a</v>
      </c>
      <c r="AB301" s="155" t="str">
        <f>IF(A18stdlife="n/a","n/a",IF(AB$3&gt;(A18stdlife+$E301),(Input!$I$228*(1+rvanilla)^0.5)-SUM($I301:AA301),(Input!$I$228*(1+rvanilla)^0.5)/A18stdlife))</f>
        <v>n/a</v>
      </c>
      <c r="AC301" s="155" t="str">
        <f>IF(A18stdlife="n/a","n/a",IF(AC$3&gt;(A18stdlife+$E301),(Input!$I$228*(1+rvanilla)^0.5)-SUM($I301:AB301),(Input!$I$228*(1+rvanilla)^0.5)/A18stdlife))</f>
        <v>n/a</v>
      </c>
      <c r="AD301" s="155" t="str">
        <f>IF(A18stdlife="n/a","n/a",IF(AD$3&gt;(A18stdlife+$E301),(Input!$I$228*(1+rvanilla)^0.5)-SUM($I301:AC301),(Input!$I$228*(1+rvanilla)^0.5)/A18stdlife))</f>
        <v>n/a</v>
      </c>
      <c r="AE301" s="155" t="str">
        <f>IF(A18stdlife="n/a","n/a",IF(AE$3&gt;(A18stdlife+$E301),(Input!$I$228*(1+rvanilla)^0.5)-SUM($I301:AD301),(Input!$I$228*(1+rvanilla)^0.5)/A18stdlife))</f>
        <v>n/a</v>
      </c>
      <c r="AF301" s="155" t="str">
        <f>IF(A18stdlife="n/a","n/a",IF(AF$3&gt;(A18stdlife+$E301),(Input!$I$228*(1+rvanilla)^0.5)-SUM($I301:AE301),(Input!$I$228*(1+rvanilla)^0.5)/A18stdlife))</f>
        <v>n/a</v>
      </c>
      <c r="AG301" s="155" t="str">
        <f>IF(A18stdlife="n/a","n/a",IF(AG$3&gt;(A18stdlife+$E301),(Input!$I$228*(1+rvanilla)^0.5)-SUM($I301:AF301),(Input!$I$228*(1+rvanilla)^0.5)/A18stdlife))</f>
        <v>n/a</v>
      </c>
      <c r="AH301" s="155" t="str">
        <f>IF(A18stdlife="n/a","n/a",IF(AH$3&gt;(A18stdlife+$E301),(Input!$I$228*(1+rvanilla)^0.5)-SUM($I301:AG301),(Input!$I$228*(1+rvanilla)^0.5)/A18stdlife))</f>
        <v>n/a</v>
      </c>
      <c r="AI301" s="155" t="str">
        <f>IF(A18stdlife="n/a","n/a",IF(AI$3&gt;(A18stdlife+$E301),(Input!$I$228*(1+rvanilla)^0.5)-SUM($I301:AH301),(Input!$I$228*(1+rvanilla)^0.5)/A18stdlife))</f>
        <v>n/a</v>
      </c>
      <c r="AJ301" s="155" t="str">
        <f>IF(A18stdlife="n/a","n/a",IF(AJ$3&gt;(A18stdlife+$E301),(Input!$I$228*(1+rvanilla)^0.5)-SUM($I301:AI301),(Input!$I$228*(1+rvanilla)^0.5)/A18stdlife))</f>
        <v>n/a</v>
      </c>
      <c r="AK301" s="155" t="str">
        <f>IF(A18stdlife="n/a","n/a",IF(AK$3&gt;(A18stdlife+$E301),(Input!$I$228*(1+rvanilla)^0.5)-SUM($I301:AJ301),(Input!$I$228*(1+rvanilla)^0.5)/A18stdlife))</f>
        <v>n/a</v>
      </c>
      <c r="AL301" s="155" t="str">
        <f>IF(A18stdlife="n/a","n/a",IF(AL$3&gt;(A18stdlife+$E301),(Input!$I$228*(1+rvanilla)^0.5)-SUM($I301:AK301),(Input!$I$228*(1+rvanilla)^0.5)/A18stdlife))</f>
        <v>n/a</v>
      </c>
      <c r="AM301" s="155" t="str">
        <f>IF(A18stdlife="n/a","n/a",IF(AM$3&gt;(A18stdlife+$E301),(Input!$I$228*(1+rvanilla)^0.5)-SUM($I301:AL301),(Input!$I$228*(1+rvanilla)^0.5)/A18stdlife))</f>
        <v>n/a</v>
      </c>
      <c r="AN301" s="155" t="str">
        <f>IF(A18stdlife="n/a","n/a",IF(AN$3&gt;(A18stdlife+$E301),(Input!$I$228*(1+rvanilla)^0.5)-SUM($I301:AM301),(Input!$I$228*(1+rvanilla)^0.5)/A18stdlife))</f>
        <v>n/a</v>
      </c>
      <c r="AO301" s="155" t="str">
        <f>IF(A18stdlife="n/a","n/a",IF(AO$3&gt;(A18stdlife+$E301),(Input!$I$228*(1+rvanilla)^0.5)-SUM($I301:AN301),(Input!$I$228*(1+rvanilla)^0.5)/A18stdlife))</f>
        <v>n/a</v>
      </c>
      <c r="AP301" s="155" t="str">
        <f>IF(A18stdlife="n/a","n/a",IF(AP$3&gt;(A18stdlife+$E301),(Input!$I$228*(1+rvanilla)^0.5)-SUM($I301:AO301),(Input!$I$228*(1+rvanilla)^0.5)/A18stdlife))</f>
        <v>n/a</v>
      </c>
      <c r="AQ301" s="155" t="str">
        <f>IF(A18stdlife="n/a","n/a",IF(AQ$3&gt;(A18stdlife+$E301),(Input!$I$228*(1+rvanilla)^0.5)-SUM($I301:AP301),(Input!$I$228*(1+rvanilla)^0.5)/A18stdlife))</f>
        <v>n/a</v>
      </c>
      <c r="AR301" s="155" t="str">
        <f>IF(A18stdlife="n/a","n/a",IF(AR$3&gt;(A18stdlife+$E301),(Input!$I$228*(1+rvanilla)^0.5)-SUM($I301:AQ301),(Input!$I$228*(1+rvanilla)^0.5)/A18stdlife))</f>
        <v>n/a</v>
      </c>
      <c r="AS301" s="155" t="str">
        <f>IF(A18stdlife="n/a","n/a",IF(AS$3&gt;(A18stdlife+$E301),(Input!$I$228*(1+rvanilla)^0.5)-SUM($I301:AR301),(Input!$I$228*(1+rvanilla)^0.5)/A18stdlife))</f>
        <v>n/a</v>
      </c>
      <c r="AT301" s="155" t="str">
        <f>IF(A18stdlife="n/a","n/a",IF(AT$3&gt;(A18stdlife+$E301),(Input!$I$228*(1+rvanilla)^0.5)-SUM($I301:AS301),(Input!$I$228*(1+rvanilla)^0.5)/A18stdlife))</f>
        <v>n/a</v>
      </c>
      <c r="AU301" s="155" t="str">
        <f>IF(A18stdlife="n/a","n/a",IF(AU$3&gt;(A18stdlife+$E301),(Input!$I$228*(1+rvanilla)^0.5)-SUM($I301:AT301),(Input!$I$228*(1+rvanilla)^0.5)/A18stdlife))</f>
        <v>n/a</v>
      </c>
      <c r="AV301" s="155" t="str">
        <f>IF(A18stdlife="n/a","n/a",IF(AV$3&gt;(A18stdlife+$E301),(Input!$I$228*(1+rvanilla)^0.5)-SUM($I301:AU301),(Input!$I$228*(1+rvanilla)^0.5)/A18stdlife))</f>
        <v>n/a</v>
      </c>
      <c r="AW301" s="155" t="str">
        <f>IF(A18stdlife="n/a","n/a",IF(AW$3&gt;(A18stdlife+$E301),(Input!$I$228*(1+rvanilla)^0.5)-SUM($I301:AV301),(Input!$I$228*(1+rvanilla)^0.5)/A18stdlife))</f>
        <v>n/a</v>
      </c>
      <c r="AX301" s="155" t="str">
        <f>IF(A18stdlife="n/a","n/a",IF(AX$3&gt;(A18stdlife+$E301),(Input!$I$228*(1+rvanilla)^0.5)-SUM($I301:AW301),(Input!$I$228*(1+rvanilla)^0.5)/A18stdlife))</f>
        <v>n/a</v>
      </c>
      <c r="AY301" s="155" t="str">
        <f>IF(A18stdlife="n/a","n/a",IF(AY$3&gt;(A18stdlife+$E301),(Input!$I$228*(1+rvanilla)^0.5)-SUM($I301:AX301),(Input!$I$228*(1+rvanilla)^0.5)/A18stdlife))</f>
        <v>n/a</v>
      </c>
      <c r="AZ301" s="155" t="str">
        <f>IF(A18stdlife="n/a","n/a",IF(AZ$3&gt;(A18stdlife+$E301),(Input!$I$228*(1+rvanilla)^0.5)-SUM($I301:AY301),(Input!$I$228*(1+rvanilla)^0.5)/A18stdlife))</f>
        <v>n/a</v>
      </c>
      <c r="BA301" s="155" t="str">
        <f>IF(A18stdlife="n/a","n/a",IF(BA$3&gt;(A18stdlife+$E301),(Input!$I$228*(1+rvanilla)^0.5)-SUM($I301:AZ301),(Input!$I$228*(1+rvanilla)^0.5)/A18stdlife))</f>
        <v>n/a</v>
      </c>
      <c r="BB301" s="155" t="str">
        <f>IF(A18stdlife="n/a","n/a",IF(BB$3&gt;(A18stdlife+$E301),(Input!$I$228*(1+rvanilla)^0.5)-SUM($I301:BA301),(Input!$I$228*(1+rvanilla)^0.5)/A18stdlife))</f>
        <v>n/a</v>
      </c>
      <c r="BC301" s="155" t="str">
        <f>IF(A18stdlife="n/a","n/a",IF(BC$3&gt;(A18stdlife+$E301),(Input!$I$228*(1+rvanilla)^0.5)-SUM($I301:BB301),(Input!$I$228*(1+rvanilla)^0.5)/A18stdlife))</f>
        <v>n/a</v>
      </c>
      <c r="BD301" s="155" t="str">
        <f>IF(A18stdlife="n/a","n/a",IF(BD$3&gt;(A18stdlife+$E301),(Input!$I$228*(1+rvanilla)^0.5)-SUM($I301:BC301),(Input!$I$228*(1+rvanilla)^0.5)/A18stdlife))</f>
        <v>n/a</v>
      </c>
      <c r="BE301" s="155" t="str">
        <f>IF(A18stdlife="n/a","n/a",IF(BE$3&gt;(A18stdlife+$E301),(Input!$I$228*(1+rvanilla)^0.5)-SUM($I301:BD301),(Input!$I$228*(1+rvanilla)^0.5)/A18stdlife))</f>
        <v>n/a</v>
      </c>
      <c r="BF301" s="155" t="str">
        <f>IF(A18stdlife="n/a","n/a",IF(BF$3&gt;(A18stdlife+$E301),(Input!$I$228*(1+rvanilla)^0.5)-SUM($I301:BE301),(Input!$I$228*(1+rvanilla)^0.5)/A18stdlife))</f>
        <v>n/a</v>
      </c>
      <c r="BG301" s="155" t="str">
        <f>IF(A18stdlife="n/a","n/a",IF(BG$3&gt;(A18stdlife+$E301),(Input!$I$228*(1+rvanilla)^0.5)-SUM($I301:BF301),(Input!$I$228*(1+rvanilla)^0.5)/A18stdlife))</f>
        <v>n/a</v>
      </c>
      <c r="BH301" s="155" t="str">
        <f>IF(A18stdlife="n/a","n/a",IF(BH$3&gt;(A18stdlife+$E301),(Input!$I$228*(1+rvanilla)^0.5)-SUM($I301:BG301),(Input!$I$228*(1+rvanilla)^0.5)/A18stdlife))</f>
        <v>n/a</v>
      </c>
      <c r="BI301" s="155" t="str">
        <f>IF(A18stdlife="n/a","n/a",IF(BI$3&gt;(A18stdlife+$E301),(Input!$I$228*(1+rvanilla)^0.5)-SUM($I301:BH301),(Input!$I$228*(1+rvanilla)^0.5)/A18stdlife))</f>
        <v>n/a</v>
      </c>
      <c r="BJ301" s="14"/>
      <c r="BK301" s="14"/>
      <c r="BL301" s="14"/>
      <c r="BM301" s="14"/>
      <c r="BN301" s="14"/>
      <c r="BO301" s="14"/>
      <c r="BP301" s="14"/>
      <c r="BQ301" s="14"/>
      <c r="BR301" s="14"/>
      <c r="BS301" s="14"/>
      <c r="BT301" s="14"/>
      <c r="BU301" s="14"/>
      <c r="BV301" s="14"/>
      <c r="BW301" s="14"/>
      <c r="BX301" s="14"/>
      <c r="BY301" s="14"/>
      <c r="BZ301" s="14"/>
      <c r="CA301" s="410"/>
      <c r="CB301" s="410"/>
      <c r="CC301" s="410"/>
      <c r="CD301" s="410"/>
      <c r="CE301" s="410"/>
      <c r="CF301" s="410"/>
      <c r="CG301" s="410"/>
      <c r="CH301" s="410"/>
      <c r="CI301" s="410"/>
      <c r="CJ301" s="410"/>
      <c r="CK301" s="410"/>
      <c r="CL301" s="410"/>
      <c r="CM301" s="410"/>
      <c r="CN301" s="410"/>
      <c r="CO301" s="410"/>
      <c r="CP301" s="410"/>
      <c r="CQ301" s="410"/>
      <c r="CR301" s="410"/>
      <c r="CS301" s="410"/>
      <c r="CT301" s="410"/>
      <c r="CU301" s="410"/>
      <c r="CV301" s="410"/>
      <c r="CW301" s="410"/>
      <c r="CX301" s="410"/>
      <c r="CY301" s="410"/>
      <c r="CZ301" s="410"/>
      <c r="DA301" s="410"/>
      <c r="DB301" s="410"/>
      <c r="DC301" s="410"/>
      <c r="DD301" s="410"/>
      <c r="DE301" s="410"/>
      <c r="DF301" s="410"/>
      <c r="DG301" s="410"/>
      <c r="DH301" s="410"/>
      <c r="DI301" s="410"/>
      <c r="DJ301" s="410"/>
      <c r="DK301" s="410"/>
      <c r="DL301" s="410"/>
      <c r="DM301" s="410"/>
      <c r="DN301" s="410"/>
      <c r="DO301" s="410"/>
      <c r="DP301" s="410"/>
      <c r="DQ301" s="410"/>
      <c r="DR301" s="410"/>
      <c r="DS301" s="410"/>
      <c r="DT301" s="410"/>
      <c r="DU301" s="410"/>
      <c r="DV301" s="410"/>
      <c r="DW301" s="410"/>
      <c r="DX301" s="410"/>
      <c r="DY301" s="410"/>
      <c r="DZ301" s="410"/>
      <c r="EA301" s="410"/>
      <c r="EB301" s="410"/>
      <c r="EC301" s="410"/>
      <c r="ED301" s="410"/>
      <c r="EE301" s="410"/>
      <c r="EF301" s="410"/>
      <c r="EG301" s="410"/>
      <c r="EH301" s="410"/>
      <c r="EI301" s="410"/>
      <c r="EJ301" s="410"/>
      <c r="EK301" s="410"/>
      <c r="EL301" s="410"/>
      <c r="EM301" s="410"/>
      <c r="EN301" s="410"/>
      <c r="EO301" s="410"/>
      <c r="EP301" s="410"/>
      <c r="EQ301" s="410"/>
      <c r="ER301" s="410"/>
      <c r="ES301" s="410"/>
      <c r="ET301" s="410"/>
      <c r="EU301" s="410"/>
      <c r="EV301" s="410"/>
      <c r="EW301" s="410"/>
      <c r="EX301" s="410"/>
      <c r="EY301" s="410"/>
      <c r="EZ301" s="410"/>
      <c r="FA301" s="410"/>
      <c r="FB301" s="410"/>
      <c r="FC301" s="410"/>
      <c r="FD301" s="410"/>
      <c r="FE301" s="410"/>
      <c r="FF301" s="410"/>
      <c r="FG301" s="410"/>
      <c r="FH301" s="410"/>
      <c r="FI301" s="410"/>
      <c r="FJ301" s="410"/>
      <c r="FK301" s="410"/>
      <c r="FL301" s="410"/>
      <c r="FM301" s="410"/>
      <c r="FN301" s="410"/>
      <c r="FO301" s="410"/>
      <c r="FP301" s="410"/>
      <c r="FQ301" s="410"/>
      <c r="FR301" s="410"/>
      <c r="FS301" s="410"/>
      <c r="FT301" s="410"/>
      <c r="FU301" s="410"/>
      <c r="FV301" s="410"/>
      <c r="FW301" s="410"/>
      <c r="FX301" s="410"/>
      <c r="FY301" s="410"/>
      <c r="FZ301" s="410"/>
      <c r="GA301" s="410"/>
      <c r="GB301" s="410"/>
      <c r="GC301" s="410"/>
      <c r="GD301" s="410"/>
      <c r="GE301" s="410"/>
      <c r="GF301" s="410"/>
      <c r="GG301" s="410"/>
      <c r="GH301" s="410"/>
      <c r="GI301" s="410"/>
      <c r="GJ301" s="410"/>
      <c r="GK301" s="410"/>
      <c r="GL301" s="410"/>
      <c r="GM301" s="410"/>
      <c r="GN301" s="410"/>
      <c r="GO301" s="410"/>
      <c r="GP301" s="410"/>
      <c r="GQ301" s="410"/>
      <c r="GR301" s="410"/>
      <c r="GS301" s="410"/>
      <c r="GT301" s="410"/>
      <c r="GU301" s="410"/>
      <c r="GV301" s="410"/>
      <c r="GW301" s="410"/>
      <c r="GX301" s="410"/>
      <c r="GY301" s="410"/>
      <c r="GZ301" s="410"/>
      <c r="HA301" s="410"/>
      <c r="HB301" s="410"/>
      <c r="HC301" s="410"/>
      <c r="HD301" s="410"/>
      <c r="HE301" s="410"/>
      <c r="HF301" s="410"/>
      <c r="HG301" s="410"/>
      <c r="HH301" s="410"/>
      <c r="HI301" s="410"/>
      <c r="HJ301" s="410"/>
      <c r="HK301" s="410"/>
      <c r="HL301" s="410"/>
      <c r="HM301" s="410"/>
      <c r="HN301" s="410"/>
      <c r="HO301" s="410"/>
      <c r="HP301" s="410"/>
      <c r="HQ301" s="410"/>
      <c r="HR301" s="410"/>
      <c r="HS301" s="410"/>
      <c r="HT301" s="410"/>
      <c r="HU301" s="410"/>
      <c r="HV301" s="410"/>
      <c r="HW301" s="410"/>
      <c r="HX301" s="410"/>
      <c r="HY301" s="410"/>
      <c r="HZ301" s="410"/>
      <c r="IA301" s="410"/>
      <c r="IB301" s="410"/>
      <c r="IC301" s="410"/>
      <c r="ID301" s="410"/>
      <c r="IE301" s="410"/>
      <c r="IF301" s="410"/>
      <c r="IG301" s="410"/>
      <c r="IH301" s="410"/>
      <c r="II301" s="410"/>
      <c r="IJ301" s="410"/>
      <c r="IK301" s="410"/>
      <c r="IL301" s="410"/>
      <c r="IM301" s="410"/>
      <c r="IN301" s="410"/>
      <c r="IO301" s="410"/>
      <c r="IP301" s="410"/>
      <c r="IQ301" s="410"/>
      <c r="IR301" s="410"/>
      <c r="IS301" s="410"/>
      <c r="IT301" s="410"/>
      <c r="IU301" s="410"/>
      <c r="IV301" s="410"/>
    </row>
    <row r="302" spans="1:256" s="2" customFormat="1" ht="12.75" hidden="1" customHeight="1" outlineLevel="2">
      <c r="A302" s="14"/>
      <c r="B302" s="14"/>
      <c r="C302" s="27"/>
      <c r="D302" s="413"/>
      <c r="E302" s="261">
        <v>4</v>
      </c>
      <c r="F302" s="372"/>
      <c r="G302" s="269"/>
      <c r="H302" s="271"/>
      <c r="I302" s="271"/>
      <c r="J302" s="270"/>
      <c r="K302" s="155" t="str">
        <f>IF(A18stdlife="n/a","n/a",IF(K$3&gt;(A18stdlife+$E302),(Input!$J$228*(1+rvanilla)^0.5)-SUM($J302:J302),(Input!$J$228*(1+rvanilla)^0.5)/A18stdlife))</f>
        <v>n/a</v>
      </c>
      <c r="L302" s="155" t="str">
        <f>IF(A18stdlife="n/a","n/a",IF(L$3&gt;(A18stdlife+$E302),(Input!$J$228*(1+rvanilla)^0.5)-SUM($J302:K302),(Input!$J$228*(1+rvanilla)^0.5)/A18stdlife))</f>
        <v>n/a</v>
      </c>
      <c r="M302" s="155" t="str">
        <f>IF(A18stdlife="n/a","n/a",IF(M$3&gt;(A18stdlife+$E302),(Input!$J$228*(1+rvanilla)^0.5)-SUM($J302:L302),(Input!$J$228*(1+rvanilla)^0.5)/A18stdlife))</f>
        <v>n/a</v>
      </c>
      <c r="N302" s="155" t="str">
        <f>IF(A18stdlife="n/a","n/a",IF(N$3&gt;(A18stdlife+$E302),(Input!$J$228*(1+rvanilla)^0.5)-SUM($J302:M302),(Input!$J$228*(1+rvanilla)^0.5)/A18stdlife))</f>
        <v>n/a</v>
      </c>
      <c r="O302" s="155" t="str">
        <f>IF(A18stdlife="n/a","n/a",IF(O$3&gt;(A18stdlife+$E302),(Input!$J$228*(1+rvanilla)^0.5)-SUM($J302:N302),(Input!$J$228*(1+rvanilla)^0.5)/A18stdlife))</f>
        <v>n/a</v>
      </c>
      <c r="P302" s="155" t="str">
        <f>IF(A18stdlife="n/a","n/a",IF(P$3&gt;(A18stdlife+$E302),(Input!$J$228*(1+rvanilla)^0.5)-SUM($J302:O302),(Input!$J$228*(1+rvanilla)^0.5)/A18stdlife))</f>
        <v>n/a</v>
      </c>
      <c r="Q302" s="155" t="str">
        <f>IF(A18stdlife="n/a","n/a",IF(Q$3&gt;(A18stdlife+$E302),(Input!$J$228*(1+rvanilla)^0.5)-SUM($J302:P302),(Input!$J$228*(1+rvanilla)^0.5)/A18stdlife))</f>
        <v>n/a</v>
      </c>
      <c r="R302" s="155" t="str">
        <f>IF(A18stdlife="n/a","n/a",IF(R$3&gt;(A18stdlife+$E302),(Input!$J$228*(1+rvanilla)^0.5)-SUM($J302:Q302),(Input!$J$228*(1+rvanilla)^0.5)/A18stdlife))</f>
        <v>n/a</v>
      </c>
      <c r="S302" s="155" t="str">
        <f>IF(A18stdlife="n/a","n/a",IF(S$3&gt;(A18stdlife+$E302),(Input!$J$228*(1+rvanilla)^0.5)-SUM($J302:R302),(Input!$J$228*(1+rvanilla)^0.5)/A18stdlife))</f>
        <v>n/a</v>
      </c>
      <c r="T302" s="155" t="str">
        <f>IF(A18stdlife="n/a","n/a",IF(T$3&gt;(A18stdlife+$E302),(Input!$J$228*(1+rvanilla)^0.5)-SUM($J302:S302),(Input!$J$228*(1+rvanilla)^0.5)/A18stdlife))</f>
        <v>n/a</v>
      </c>
      <c r="U302" s="155" t="str">
        <f>IF(A18stdlife="n/a","n/a",IF(U$3&gt;(A18stdlife+$E302),(Input!$J$228*(1+rvanilla)^0.5)-SUM($J302:T302),(Input!$J$228*(1+rvanilla)^0.5)/A18stdlife))</f>
        <v>n/a</v>
      </c>
      <c r="V302" s="155" t="str">
        <f>IF(A18stdlife="n/a","n/a",IF(V$3&gt;(A18stdlife+$E302),(Input!$J$228*(1+rvanilla)^0.5)-SUM($J302:U302),(Input!$J$228*(1+rvanilla)^0.5)/A18stdlife))</f>
        <v>n/a</v>
      </c>
      <c r="W302" s="155" t="str">
        <f>IF(A18stdlife="n/a","n/a",IF(W$3&gt;(A18stdlife+$E302),(Input!$J$228*(1+rvanilla)^0.5)-SUM($J302:V302),(Input!$J$228*(1+rvanilla)^0.5)/A18stdlife))</f>
        <v>n/a</v>
      </c>
      <c r="X302" s="155" t="str">
        <f>IF(A18stdlife="n/a","n/a",IF(X$3&gt;(A18stdlife+$E302),(Input!$J$228*(1+rvanilla)^0.5)-SUM($J302:W302),(Input!$J$228*(1+rvanilla)^0.5)/A18stdlife))</f>
        <v>n/a</v>
      </c>
      <c r="Y302" s="155" t="str">
        <f>IF(A18stdlife="n/a","n/a",IF(Y$3&gt;(A18stdlife+$E302),(Input!$J$228*(1+rvanilla)^0.5)-SUM($J302:X302),(Input!$J$228*(1+rvanilla)^0.5)/A18stdlife))</f>
        <v>n/a</v>
      </c>
      <c r="Z302" s="155" t="str">
        <f>IF(A18stdlife="n/a","n/a",IF(Z$3&gt;(A18stdlife+$E302),(Input!$J$228*(1+rvanilla)^0.5)-SUM($J302:Y302),(Input!$J$228*(1+rvanilla)^0.5)/A18stdlife))</f>
        <v>n/a</v>
      </c>
      <c r="AA302" s="155" t="str">
        <f>IF(A18stdlife="n/a","n/a",IF(AA$3&gt;(A18stdlife+$E302),(Input!$J$228*(1+rvanilla)^0.5)-SUM($J302:Z302),(Input!$J$228*(1+rvanilla)^0.5)/A18stdlife))</f>
        <v>n/a</v>
      </c>
      <c r="AB302" s="155" t="str">
        <f>IF(A18stdlife="n/a","n/a",IF(AB$3&gt;(A18stdlife+$E302),(Input!$J$228*(1+rvanilla)^0.5)-SUM($J302:AA302),(Input!$J$228*(1+rvanilla)^0.5)/A18stdlife))</f>
        <v>n/a</v>
      </c>
      <c r="AC302" s="155" t="str">
        <f>IF(A18stdlife="n/a","n/a",IF(AC$3&gt;(A18stdlife+$E302),(Input!$J$228*(1+rvanilla)^0.5)-SUM($J302:AB302),(Input!$J$228*(1+rvanilla)^0.5)/A18stdlife))</f>
        <v>n/a</v>
      </c>
      <c r="AD302" s="155" t="str">
        <f>IF(A18stdlife="n/a","n/a",IF(AD$3&gt;(A18stdlife+$E302),(Input!$J$228*(1+rvanilla)^0.5)-SUM($J302:AC302),(Input!$J$228*(1+rvanilla)^0.5)/A18stdlife))</f>
        <v>n/a</v>
      </c>
      <c r="AE302" s="155" t="str">
        <f>IF(A18stdlife="n/a","n/a",IF(AE$3&gt;(A18stdlife+$E302),(Input!$J$228*(1+rvanilla)^0.5)-SUM($J302:AD302),(Input!$J$228*(1+rvanilla)^0.5)/A18stdlife))</f>
        <v>n/a</v>
      </c>
      <c r="AF302" s="155" t="str">
        <f>IF(A18stdlife="n/a","n/a",IF(AF$3&gt;(A18stdlife+$E302),(Input!$J$228*(1+rvanilla)^0.5)-SUM($J302:AE302),(Input!$J$228*(1+rvanilla)^0.5)/A18stdlife))</f>
        <v>n/a</v>
      </c>
      <c r="AG302" s="155" t="str">
        <f>IF(A18stdlife="n/a","n/a",IF(AG$3&gt;(A18stdlife+$E302),(Input!$J$228*(1+rvanilla)^0.5)-SUM($J302:AF302),(Input!$J$228*(1+rvanilla)^0.5)/A18stdlife))</f>
        <v>n/a</v>
      </c>
      <c r="AH302" s="155" t="str">
        <f>IF(A18stdlife="n/a","n/a",IF(AH$3&gt;(A18stdlife+$E302),(Input!$J$228*(1+rvanilla)^0.5)-SUM($J302:AG302),(Input!$J$228*(1+rvanilla)^0.5)/A18stdlife))</f>
        <v>n/a</v>
      </c>
      <c r="AI302" s="155" t="str">
        <f>IF(A18stdlife="n/a","n/a",IF(AI$3&gt;(A18stdlife+$E302),(Input!$J$228*(1+rvanilla)^0.5)-SUM($J302:AH302),(Input!$J$228*(1+rvanilla)^0.5)/A18stdlife))</f>
        <v>n/a</v>
      </c>
      <c r="AJ302" s="155" t="str">
        <f>IF(A18stdlife="n/a","n/a",IF(AJ$3&gt;(A18stdlife+$E302),(Input!$J$228*(1+rvanilla)^0.5)-SUM($J302:AI302),(Input!$J$228*(1+rvanilla)^0.5)/A18stdlife))</f>
        <v>n/a</v>
      </c>
      <c r="AK302" s="155" t="str">
        <f>IF(A18stdlife="n/a","n/a",IF(AK$3&gt;(A18stdlife+$E302),(Input!$J$228*(1+rvanilla)^0.5)-SUM($J302:AJ302),(Input!$J$228*(1+rvanilla)^0.5)/A18stdlife))</f>
        <v>n/a</v>
      </c>
      <c r="AL302" s="155" t="str">
        <f>IF(A18stdlife="n/a","n/a",IF(AL$3&gt;(A18stdlife+$E302),(Input!$J$228*(1+rvanilla)^0.5)-SUM($J302:AK302),(Input!$J$228*(1+rvanilla)^0.5)/A18stdlife))</f>
        <v>n/a</v>
      </c>
      <c r="AM302" s="155" t="str">
        <f>IF(A18stdlife="n/a","n/a",IF(AM$3&gt;(A18stdlife+$E302),(Input!$J$228*(1+rvanilla)^0.5)-SUM($J302:AL302),(Input!$J$228*(1+rvanilla)^0.5)/A18stdlife))</f>
        <v>n/a</v>
      </c>
      <c r="AN302" s="155" t="str">
        <f>IF(A18stdlife="n/a","n/a",IF(AN$3&gt;(A18stdlife+$E302),(Input!$J$228*(1+rvanilla)^0.5)-SUM($J302:AM302),(Input!$J$228*(1+rvanilla)^0.5)/A18stdlife))</f>
        <v>n/a</v>
      </c>
      <c r="AO302" s="155" t="str">
        <f>IF(A18stdlife="n/a","n/a",IF(AO$3&gt;(A18stdlife+$E302),(Input!$J$228*(1+rvanilla)^0.5)-SUM($J302:AN302),(Input!$J$228*(1+rvanilla)^0.5)/A18stdlife))</f>
        <v>n/a</v>
      </c>
      <c r="AP302" s="155" t="str">
        <f>IF(A18stdlife="n/a","n/a",IF(AP$3&gt;(A18stdlife+$E302),(Input!$J$228*(1+rvanilla)^0.5)-SUM($J302:AO302),(Input!$J$228*(1+rvanilla)^0.5)/A18stdlife))</f>
        <v>n/a</v>
      </c>
      <c r="AQ302" s="155" t="str">
        <f>IF(A18stdlife="n/a","n/a",IF(AQ$3&gt;(A18stdlife+$E302),(Input!$J$228*(1+rvanilla)^0.5)-SUM($J302:AP302),(Input!$J$228*(1+rvanilla)^0.5)/A18stdlife))</f>
        <v>n/a</v>
      </c>
      <c r="AR302" s="155" t="str">
        <f>IF(A18stdlife="n/a","n/a",IF(AR$3&gt;(A18stdlife+$E302),(Input!$J$228*(1+rvanilla)^0.5)-SUM($J302:AQ302),(Input!$J$228*(1+rvanilla)^0.5)/A18stdlife))</f>
        <v>n/a</v>
      </c>
      <c r="AS302" s="155" t="str">
        <f>IF(A18stdlife="n/a","n/a",IF(AS$3&gt;(A18stdlife+$E302),(Input!$J$228*(1+rvanilla)^0.5)-SUM($J302:AR302),(Input!$J$228*(1+rvanilla)^0.5)/A18stdlife))</f>
        <v>n/a</v>
      </c>
      <c r="AT302" s="155" t="str">
        <f>IF(A18stdlife="n/a","n/a",IF(AT$3&gt;(A18stdlife+$E302),(Input!$J$228*(1+rvanilla)^0.5)-SUM($J302:AS302),(Input!$J$228*(1+rvanilla)^0.5)/A18stdlife))</f>
        <v>n/a</v>
      </c>
      <c r="AU302" s="155" t="str">
        <f>IF(A18stdlife="n/a","n/a",IF(AU$3&gt;(A18stdlife+$E302),(Input!$J$228*(1+rvanilla)^0.5)-SUM($J302:AT302),(Input!$J$228*(1+rvanilla)^0.5)/A18stdlife))</f>
        <v>n/a</v>
      </c>
      <c r="AV302" s="155" t="str">
        <f>IF(A18stdlife="n/a","n/a",IF(AV$3&gt;(A18stdlife+$E302),(Input!$J$228*(1+rvanilla)^0.5)-SUM($J302:AU302),(Input!$J$228*(1+rvanilla)^0.5)/A18stdlife))</f>
        <v>n/a</v>
      </c>
      <c r="AW302" s="155" t="str">
        <f>IF(A18stdlife="n/a","n/a",IF(AW$3&gt;(A18stdlife+$E302),(Input!$J$228*(1+rvanilla)^0.5)-SUM($J302:AV302),(Input!$J$228*(1+rvanilla)^0.5)/A18stdlife))</f>
        <v>n/a</v>
      </c>
      <c r="AX302" s="155" t="str">
        <f>IF(A18stdlife="n/a","n/a",IF(AX$3&gt;(A18stdlife+$E302),(Input!$J$228*(1+rvanilla)^0.5)-SUM($J302:AW302),(Input!$J$228*(1+rvanilla)^0.5)/A18stdlife))</f>
        <v>n/a</v>
      </c>
      <c r="AY302" s="155" t="str">
        <f>IF(A18stdlife="n/a","n/a",IF(AY$3&gt;(A18stdlife+$E302),(Input!$J$228*(1+rvanilla)^0.5)-SUM($J302:AX302),(Input!$J$228*(1+rvanilla)^0.5)/A18stdlife))</f>
        <v>n/a</v>
      </c>
      <c r="AZ302" s="155" t="str">
        <f>IF(A18stdlife="n/a","n/a",IF(AZ$3&gt;(A18stdlife+$E302),(Input!$J$228*(1+rvanilla)^0.5)-SUM($J302:AY302),(Input!$J$228*(1+rvanilla)^0.5)/A18stdlife))</f>
        <v>n/a</v>
      </c>
      <c r="BA302" s="155" t="str">
        <f>IF(A18stdlife="n/a","n/a",IF(BA$3&gt;(A18stdlife+$E302),(Input!$J$228*(1+rvanilla)^0.5)-SUM($J302:AZ302),(Input!$J$228*(1+rvanilla)^0.5)/A18stdlife))</f>
        <v>n/a</v>
      </c>
      <c r="BB302" s="155" t="str">
        <f>IF(A18stdlife="n/a","n/a",IF(BB$3&gt;(A18stdlife+$E302),(Input!$J$228*(1+rvanilla)^0.5)-SUM($J302:BA302),(Input!$J$228*(1+rvanilla)^0.5)/A18stdlife))</f>
        <v>n/a</v>
      </c>
      <c r="BC302" s="155" t="str">
        <f>IF(A18stdlife="n/a","n/a",IF(BC$3&gt;(A18stdlife+$E302),(Input!$J$228*(1+rvanilla)^0.5)-SUM($J302:BB302),(Input!$J$228*(1+rvanilla)^0.5)/A18stdlife))</f>
        <v>n/a</v>
      </c>
      <c r="BD302" s="155" t="str">
        <f>IF(A18stdlife="n/a","n/a",IF(BD$3&gt;(A18stdlife+$E302),(Input!$J$228*(1+rvanilla)^0.5)-SUM($J302:BC302),(Input!$J$228*(1+rvanilla)^0.5)/A18stdlife))</f>
        <v>n/a</v>
      </c>
      <c r="BE302" s="155" t="str">
        <f>IF(A18stdlife="n/a","n/a",IF(BE$3&gt;(A18stdlife+$E302),(Input!$J$228*(1+rvanilla)^0.5)-SUM($J302:BD302),(Input!$J$228*(1+rvanilla)^0.5)/A18stdlife))</f>
        <v>n/a</v>
      </c>
      <c r="BF302" s="155" t="str">
        <f>IF(A18stdlife="n/a","n/a",IF(BF$3&gt;(A18stdlife+$E302),(Input!$J$228*(1+rvanilla)^0.5)-SUM($J302:BE302),(Input!$J$228*(1+rvanilla)^0.5)/A18stdlife))</f>
        <v>n/a</v>
      </c>
      <c r="BG302" s="155" t="str">
        <f>IF(A18stdlife="n/a","n/a",IF(BG$3&gt;(A18stdlife+$E302),(Input!$J$228*(1+rvanilla)^0.5)-SUM($J302:BF302),(Input!$J$228*(1+rvanilla)^0.5)/A18stdlife))</f>
        <v>n/a</v>
      </c>
      <c r="BH302" s="155" t="str">
        <f>IF(A18stdlife="n/a","n/a",IF(BH$3&gt;(A18stdlife+$E302),(Input!$J$228*(1+rvanilla)^0.5)-SUM($J302:BG302),(Input!$J$228*(1+rvanilla)^0.5)/A18stdlife))</f>
        <v>n/a</v>
      </c>
      <c r="BI302" s="155" t="str">
        <f>IF(A18stdlife="n/a","n/a",IF(BI$3&gt;(A18stdlife+$E302),(Input!$J$228*(1+rvanilla)^0.5)-SUM($J302:BH302),(Input!$J$228*(1+rvanilla)^0.5)/A18stdlife))</f>
        <v>n/a</v>
      </c>
      <c r="BJ302" s="14"/>
      <c r="BK302" s="14"/>
      <c r="BL302" s="14"/>
      <c r="BM302" s="14"/>
      <c r="BN302" s="14"/>
      <c r="BO302" s="14"/>
      <c r="BP302" s="14"/>
      <c r="BQ302" s="14"/>
      <c r="BR302" s="14"/>
      <c r="BS302" s="14"/>
      <c r="BT302" s="14"/>
      <c r="BU302" s="14"/>
      <c r="BV302" s="14"/>
      <c r="BW302" s="14"/>
      <c r="BX302" s="14"/>
      <c r="BY302" s="14"/>
      <c r="BZ302" s="14"/>
      <c r="CA302" s="410"/>
      <c r="CB302" s="410"/>
      <c r="CC302" s="410"/>
      <c r="CD302" s="410"/>
      <c r="CE302" s="410"/>
      <c r="CF302" s="410"/>
      <c r="CG302" s="410"/>
      <c r="CH302" s="410"/>
      <c r="CI302" s="410"/>
      <c r="CJ302" s="410"/>
      <c r="CK302" s="410"/>
      <c r="CL302" s="410"/>
      <c r="CM302" s="410"/>
      <c r="CN302" s="410"/>
      <c r="CO302" s="410"/>
      <c r="CP302" s="410"/>
      <c r="CQ302" s="410"/>
      <c r="CR302" s="410"/>
      <c r="CS302" s="410"/>
      <c r="CT302" s="410"/>
      <c r="CU302" s="410"/>
      <c r="CV302" s="410"/>
      <c r="CW302" s="410"/>
      <c r="CX302" s="410"/>
      <c r="CY302" s="410"/>
      <c r="CZ302" s="410"/>
      <c r="DA302" s="410"/>
      <c r="DB302" s="410"/>
      <c r="DC302" s="410"/>
      <c r="DD302" s="410"/>
      <c r="DE302" s="410"/>
      <c r="DF302" s="410"/>
      <c r="DG302" s="410"/>
      <c r="DH302" s="410"/>
      <c r="DI302" s="410"/>
      <c r="DJ302" s="410"/>
      <c r="DK302" s="410"/>
      <c r="DL302" s="410"/>
      <c r="DM302" s="410"/>
      <c r="DN302" s="410"/>
      <c r="DO302" s="410"/>
      <c r="DP302" s="410"/>
      <c r="DQ302" s="410"/>
      <c r="DR302" s="410"/>
      <c r="DS302" s="410"/>
      <c r="DT302" s="410"/>
      <c r="DU302" s="410"/>
      <c r="DV302" s="410"/>
      <c r="DW302" s="410"/>
      <c r="DX302" s="410"/>
      <c r="DY302" s="410"/>
      <c r="DZ302" s="410"/>
      <c r="EA302" s="410"/>
      <c r="EB302" s="410"/>
      <c r="EC302" s="410"/>
      <c r="ED302" s="410"/>
      <c r="EE302" s="410"/>
      <c r="EF302" s="410"/>
      <c r="EG302" s="410"/>
      <c r="EH302" s="410"/>
      <c r="EI302" s="410"/>
      <c r="EJ302" s="410"/>
      <c r="EK302" s="410"/>
      <c r="EL302" s="410"/>
      <c r="EM302" s="410"/>
      <c r="EN302" s="410"/>
      <c r="EO302" s="410"/>
      <c r="EP302" s="410"/>
      <c r="EQ302" s="410"/>
      <c r="ER302" s="410"/>
      <c r="ES302" s="410"/>
      <c r="ET302" s="410"/>
      <c r="EU302" s="410"/>
      <c r="EV302" s="410"/>
      <c r="EW302" s="410"/>
      <c r="EX302" s="410"/>
      <c r="EY302" s="410"/>
      <c r="EZ302" s="410"/>
      <c r="FA302" s="410"/>
      <c r="FB302" s="410"/>
      <c r="FC302" s="410"/>
      <c r="FD302" s="410"/>
      <c r="FE302" s="410"/>
      <c r="FF302" s="410"/>
      <c r="FG302" s="410"/>
      <c r="FH302" s="410"/>
      <c r="FI302" s="410"/>
      <c r="FJ302" s="410"/>
      <c r="FK302" s="410"/>
      <c r="FL302" s="410"/>
      <c r="FM302" s="410"/>
      <c r="FN302" s="410"/>
      <c r="FO302" s="410"/>
      <c r="FP302" s="410"/>
      <c r="FQ302" s="410"/>
      <c r="FR302" s="410"/>
      <c r="FS302" s="410"/>
      <c r="FT302" s="410"/>
      <c r="FU302" s="410"/>
      <c r="FV302" s="410"/>
      <c r="FW302" s="410"/>
      <c r="FX302" s="410"/>
      <c r="FY302" s="410"/>
      <c r="FZ302" s="410"/>
      <c r="GA302" s="410"/>
      <c r="GB302" s="410"/>
      <c r="GC302" s="410"/>
      <c r="GD302" s="410"/>
      <c r="GE302" s="410"/>
      <c r="GF302" s="410"/>
      <c r="GG302" s="410"/>
      <c r="GH302" s="410"/>
      <c r="GI302" s="410"/>
      <c r="GJ302" s="410"/>
      <c r="GK302" s="410"/>
      <c r="GL302" s="410"/>
      <c r="GM302" s="410"/>
      <c r="GN302" s="410"/>
      <c r="GO302" s="410"/>
      <c r="GP302" s="410"/>
      <c r="GQ302" s="410"/>
      <c r="GR302" s="410"/>
      <c r="GS302" s="410"/>
      <c r="GT302" s="410"/>
      <c r="GU302" s="410"/>
      <c r="GV302" s="410"/>
      <c r="GW302" s="410"/>
      <c r="GX302" s="410"/>
      <c r="GY302" s="410"/>
      <c r="GZ302" s="410"/>
      <c r="HA302" s="410"/>
      <c r="HB302" s="410"/>
      <c r="HC302" s="410"/>
      <c r="HD302" s="410"/>
      <c r="HE302" s="410"/>
      <c r="HF302" s="410"/>
      <c r="HG302" s="410"/>
      <c r="HH302" s="410"/>
      <c r="HI302" s="410"/>
      <c r="HJ302" s="410"/>
      <c r="HK302" s="410"/>
      <c r="HL302" s="410"/>
      <c r="HM302" s="410"/>
      <c r="HN302" s="410"/>
      <c r="HO302" s="410"/>
      <c r="HP302" s="410"/>
      <c r="HQ302" s="410"/>
      <c r="HR302" s="410"/>
      <c r="HS302" s="410"/>
      <c r="HT302" s="410"/>
      <c r="HU302" s="410"/>
      <c r="HV302" s="410"/>
      <c r="HW302" s="410"/>
      <c r="HX302" s="410"/>
      <c r="HY302" s="410"/>
      <c r="HZ302" s="410"/>
      <c r="IA302" s="410"/>
      <c r="IB302" s="410"/>
      <c r="IC302" s="410"/>
      <c r="ID302" s="410"/>
      <c r="IE302" s="410"/>
      <c r="IF302" s="410"/>
      <c r="IG302" s="410"/>
      <c r="IH302" s="410"/>
      <c r="II302" s="410"/>
      <c r="IJ302" s="410"/>
      <c r="IK302" s="410"/>
      <c r="IL302" s="410"/>
      <c r="IM302" s="410"/>
      <c r="IN302" s="410"/>
      <c r="IO302" s="410"/>
      <c r="IP302" s="410"/>
      <c r="IQ302" s="410"/>
      <c r="IR302" s="410"/>
      <c r="IS302" s="410"/>
      <c r="IT302" s="410"/>
      <c r="IU302" s="410"/>
      <c r="IV302" s="410"/>
    </row>
    <row r="303" spans="1:256" s="2" customFormat="1" ht="12.75" hidden="1" customHeight="1" outlineLevel="2">
      <c r="A303" s="14"/>
      <c r="B303" s="14"/>
      <c r="C303" s="27"/>
      <c r="D303" s="413"/>
      <c r="E303" s="261">
        <v>5</v>
      </c>
      <c r="F303" s="372"/>
      <c r="G303" s="269"/>
      <c r="H303" s="271"/>
      <c r="I303" s="271"/>
      <c r="J303" s="271"/>
      <c r="K303" s="270"/>
      <c r="L303" s="155" t="str">
        <f>IF(A18stdlife="n/a","n/a",IF(L$3&gt;(A18stdlife+$E303),(Input!$K$228*(1+rvanilla)^0.5)-SUM($K303:K303),(Input!$K$228*(1+rvanilla)^0.5)/A18stdlife))</f>
        <v>n/a</v>
      </c>
      <c r="M303" s="155" t="str">
        <f>IF(A18stdlife="n/a","n/a",IF(M$3&gt;(A18stdlife+$E303),(Input!$K$228*(1+rvanilla)^0.5)-SUM($K303:L303),(Input!$K$228*(1+rvanilla)^0.5)/A18stdlife))</f>
        <v>n/a</v>
      </c>
      <c r="N303" s="155" t="str">
        <f>IF(A18stdlife="n/a","n/a",IF(N$3&gt;(A18stdlife+$E303),(Input!$K$228*(1+rvanilla)^0.5)-SUM($K303:M303),(Input!$K$228*(1+rvanilla)^0.5)/A18stdlife))</f>
        <v>n/a</v>
      </c>
      <c r="O303" s="155" t="str">
        <f>IF(A18stdlife="n/a","n/a",IF(O$3&gt;(A18stdlife+$E303),(Input!$K$228*(1+rvanilla)^0.5)-SUM($K303:N303),(Input!$K$228*(1+rvanilla)^0.5)/A18stdlife))</f>
        <v>n/a</v>
      </c>
      <c r="P303" s="155" t="str">
        <f>IF(A18stdlife="n/a","n/a",IF(P$3&gt;(A18stdlife+$E303),(Input!$K$228*(1+rvanilla)^0.5)-SUM($K303:O303),(Input!$K$228*(1+rvanilla)^0.5)/A18stdlife))</f>
        <v>n/a</v>
      </c>
      <c r="Q303" s="155" t="str">
        <f>IF(A18stdlife="n/a","n/a",IF(Q$3&gt;(A18stdlife+$E303),(Input!$K$228*(1+rvanilla)^0.5)-SUM($K303:P303),(Input!$K$228*(1+rvanilla)^0.5)/A18stdlife))</f>
        <v>n/a</v>
      </c>
      <c r="R303" s="155" t="str">
        <f>IF(A18stdlife="n/a","n/a",IF(R$3&gt;(A18stdlife+$E303),(Input!$K$228*(1+rvanilla)^0.5)-SUM($K303:Q303),(Input!$K$228*(1+rvanilla)^0.5)/A18stdlife))</f>
        <v>n/a</v>
      </c>
      <c r="S303" s="155" t="str">
        <f>IF(A18stdlife="n/a","n/a",IF(S$3&gt;(A18stdlife+$E303),(Input!$K$228*(1+rvanilla)^0.5)-SUM($K303:R303),(Input!$K$228*(1+rvanilla)^0.5)/A18stdlife))</f>
        <v>n/a</v>
      </c>
      <c r="T303" s="155" t="str">
        <f>IF(A18stdlife="n/a","n/a",IF(T$3&gt;(A18stdlife+$E303),(Input!$K$228*(1+rvanilla)^0.5)-SUM($K303:S303),(Input!$K$228*(1+rvanilla)^0.5)/A18stdlife))</f>
        <v>n/a</v>
      </c>
      <c r="U303" s="155" t="str">
        <f>IF(A18stdlife="n/a","n/a",IF(U$3&gt;(A18stdlife+$E303),(Input!$K$228*(1+rvanilla)^0.5)-SUM($K303:T303),(Input!$K$228*(1+rvanilla)^0.5)/A18stdlife))</f>
        <v>n/a</v>
      </c>
      <c r="V303" s="155" t="str">
        <f>IF(A18stdlife="n/a","n/a",IF(V$3&gt;(A18stdlife+$E303),(Input!$K$228*(1+rvanilla)^0.5)-SUM($K303:U303),(Input!$K$228*(1+rvanilla)^0.5)/A18stdlife))</f>
        <v>n/a</v>
      </c>
      <c r="W303" s="155" t="str">
        <f>IF(A18stdlife="n/a","n/a",IF(W$3&gt;(A18stdlife+$E303),(Input!$K$228*(1+rvanilla)^0.5)-SUM($K303:V303),(Input!$K$228*(1+rvanilla)^0.5)/A18stdlife))</f>
        <v>n/a</v>
      </c>
      <c r="X303" s="155" t="str">
        <f>IF(A18stdlife="n/a","n/a",IF(X$3&gt;(A18stdlife+$E303),(Input!$K$228*(1+rvanilla)^0.5)-SUM($K303:W303),(Input!$K$228*(1+rvanilla)^0.5)/A18stdlife))</f>
        <v>n/a</v>
      </c>
      <c r="Y303" s="155" t="str">
        <f>IF(A18stdlife="n/a","n/a",IF(Y$3&gt;(A18stdlife+$E303),(Input!$K$228*(1+rvanilla)^0.5)-SUM($K303:X303),(Input!$K$228*(1+rvanilla)^0.5)/A18stdlife))</f>
        <v>n/a</v>
      </c>
      <c r="Z303" s="155" t="str">
        <f>IF(A18stdlife="n/a","n/a",IF(Z$3&gt;(A18stdlife+$E303),(Input!$K$228*(1+rvanilla)^0.5)-SUM($K303:Y303),(Input!$K$228*(1+rvanilla)^0.5)/A18stdlife))</f>
        <v>n/a</v>
      </c>
      <c r="AA303" s="155" t="str">
        <f>IF(A18stdlife="n/a","n/a",IF(AA$3&gt;(A18stdlife+$E303),(Input!$K$228*(1+rvanilla)^0.5)-SUM($K303:Z303),(Input!$K$228*(1+rvanilla)^0.5)/A18stdlife))</f>
        <v>n/a</v>
      </c>
      <c r="AB303" s="155" t="str">
        <f>IF(A18stdlife="n/a","n/a",IF(AB$3&gt;(A18stdlife+$E303),(Input!$K$228*(1+rvanilla)^0.5)-SUM($K303:AA303),(Input!$K$228*(1+rvanilla)^0.5)/A18stdlife))</f>
        <v>n/a</v>
      </c>
      <c r="AC303" s="155" t="str">
        <f>IF(A18stdlife="n/a","n/a",IF(AC$3&gt;(A18stdlife+$E303),(Input!$K$228*(1+rvanilla)^0.5)-SUM($K303:AB303),(Input!$K$228*(1+rvanilla)^0.5)/A18stdlife))</f>
        <v>n/a</v>
      </c>
      <c r="AD303" s="155" t="str">
        <f>IF(A18stdlife="n/a","n/a",IF(AD$3&gt;(A18stdlife+$E303),(Input!$K$228*(1+rvanilla)^0.5)-SUM($K303:AC303),(Input!$K$228*(1+rvanilla)^0.5)/A18stdlife))</f>
        <v>n/a</v>
      </c>
      <c r="AE303" s="155" t="str">
        <f>IF(A18stdlife="n/a","n/a",IF(AE$3&gt;(A18stdlife+$E303),(Input!$K$228*(1+rvanilla)^0.5)-SUM($K303:AD303),(Input!$K$228*(1+rvanilla)^0.5)/A18stdlife))</f>
        <v>n/a</v>
      </c>
      <c r="AF303" s="155" t="str">
        <f>IF(A18stdlife="n/a","n/a",IF(AF$3&gt;(A18stdlife+$E303),(Input!$K$228*(1+rvanilla)^0.5)-SUM($K303:AE303),(Input!$K$228*(1+rvanilla)^0.5)/A18stdlife))</f>
        <v>n/a</v>
      </c>
      <c r="AG303" s="155" t="str">
        <f>IF(A18stdlife="n/a","n/a",IF(AG$3&gt;(A18stdlife+$E303),(Input!$K$228*(1+rvanilla)^0.5)-SUM($K303:AF303),(Input!$K$228*(1+rvanilla)^0.5)/A18stdlife))</f>
        <v>n/a</v>
      </c>
      <c r="AH303" s="155" t="str">
        <f>IF(A18stdlife="n/a","n/a",IF(AH$3&gt;(A18stdlife+$E303),(Input!$K$228*(1+rvanilla)^0.5)-SUM($K303:AG303),(Input!$K$228*(1+rvanilla)^0.5)/A18stdlife))</f>
        <v>n/a</v>
      </c>
      <c r="AI303" s="155" t="str">
        <f>IF(A18stdlife="n/a","n/a",IF(AI$3&gt;(A18stdlife+$E303),(Input!$K$228*(1+rvanilla)^0.5)-SUM($K303:AH303),(Input!$K$228*(1+rvanilla)^0.5)/A18stdlife))</f>
        <v>n/a</v>
      </c>
      <c r="AJ303" s="155" t="str">
        <f>IF(A18stdlife="n/a","n/a",IF(AJ$3&gt;(A18stdlife+$E303),(Input!$K$228*(1+rvanilla)^0.5)-SUM($K303:AI303),(Input!$K$228*(1+rvanilla)^0.5)/A18stdlife))</f>
        <v>n/a</v>
      </c>
      <c r="AK303" s="155" t="str">
        <f>IF(A18stdlife="n/a","n/a",IF(AK$3&gt;(A18stdlife+$E303),(Input!$K$228*(1+rvanilla)^0.5)-SUM($K303:AJ303),(Input!$K$228*(1+rvanilla)^0.5)/A18stdlife))</f>
        <v>n/a</v>
      </c>
      <c r="AL303" s="155" t="str">
        <f>IF(A18stdlife="n/a","n/a",IF(AL$3&gt;(A18stdlife+$E303),(Input!$K$228*(1+rvanilla)^0.5)-SUM($K303:AK303),(Input!$K$228*(1+rvanilla)^0.5)/A18stdlife))</f>
        <v>n/a</v>
      </c>
      <c r="AM303" s="155" t="str">
        <f>IF(A18stdlife="n/a","n/a",IF(AM$3&gt;(A18stdlife+$E303),(Input!$K$228*(1+rvanilla)^0.5)-SUM($K303:AL303),(Input!$K$228*(1+rvanilla)^0.5)/A18stdlife))</f>
        <v>n/a</v>
      </c>
      <c r="AN303" s="155" t="str">
        <f>IF(A18stdlife="n/a","n/a",IF(AN$3&gt;(A18stdlife+$E303),(Input!$K$228*(1+rvanilla)^0.5)-SUM($K303:AM303),(Input!$K$228*(1+rvanilla)^0.5)/A18stdlife))</f>
        <v>n/a</v>
      </c>
      <c r="AO303" s="155" t="str">
        <f>IF(A18stdlife="n/a","n/a",IF(AO$3&gt;(A18stdlife+$E303),(Input!$K$228*(1+rvanilla)^0.5)-SUM($K303:AN303),(Input!$K$228*(1+rvanilla)^0.5)/A18stdlife))</f>
        <v>n/a</v>
      </c>
      <c r="AP303" s="155" t="str">
        <f>IF(A18stdlife="n/a","n/a",IF(AP$3&gt;(A18stdlife+$E303),(Input!$K$228*(1+rvanilla)^0.5)-SUM($K303:AO303),(Input!$K$228*(1+rvanilla)^0.5)/A18stdlife))</f>
        <v>n/a</v>
      </c>
      <c r="AQ303" s="155" t="str">
        <f>IF(A18stdlife="n/a","n/a",IF(AQ$3&gt;(A18stdlife+$E303),(Input!$K$228*(1+rvanilla)^0.5)-SUM($K303:AP303),(Input!$K$228*(1+rvanilla)^0.5)/A18stdlife))</f>
        <v>n/a</v>
      </c>
      <c r="AR303" s="155" t="str">
        <f>IF(A18stdlife="n/a","n/a",IF(AR$3&gt;(A18stdlife+$E303),(Input!$K$228*(1+rvanilla)^0.5)-SUM($K303:AQ303),(Input!$K$228*(1+rvanilla)^0.5)/A18stdlife))</f>
        <v>n/a</v>
      </c>
      <c r="AS303" s="155" t="str">
        <f>IF(A18stdlife="n/a","n/a",IF(AS$3&gt;(A18stdlife+$E303),(Input!$K$228*(1+rvanilla)^0.5)-SUM($K303:AR303),(Input!$K$228*(1+rvanilla)^0.5)/A18stdlife))</f>
        <v>n/a</v>
      </c>
      <c r="AT303" s="155" t="str">
        <f>IF(A18stdlife="n/a","n/a",IF(AT$3&gt;(A18stdlife+$E303),(Input!$K$228*(1+rvanilla)^0.5)-SUM($K303:AS303),(Input!$K$228*(1+rvanilla)^0.5)/A18stdlife))</f>
        <v>n/a</v>
      </c>
      <c r="AU303" s="155" t="str">
        <f>IF(A18stdlife="n/a","n/a",IF(AU$3&gt;(A18stdlife+$E303),(Input!$K$228*(1+rvanilla)^0.5)-SUM($K303:AT303),(Input!$K$228*(1+rvanilla)^0.5)/A18stdlife))</f>
        <v>n/a</v>
      </c>
      <c r="AV303" s="155" t="str">
        <f>IF(A18stdlife="n/a","n/a",IF(AV$3&gt;(A18stdlife+$E303),(Input!$K$228*(1+rvanilla)^0.5)-SUM($K303:AU303),(Input!$K$228*(1+rvanilla)^0.5)/A18stdlife))</f>
        <v>n/a</v>
      </c>
      <c r="AW303" s="155" t="str">
        <f>IF(A18stdlife="n/a","n/a",IF(AW$3&gt;(A18stdlife+$E303),(Input!$K$228*(1+rvanilla)^0.5)-SUM($K303:AV303),(Input!$K$228*(1+rvanilla)^0.5)/A18stdlife))</f>
        <v>n/a</v>
      </c>
      <c r="AX303" s="155" t="str">
        <f>IF(A18stdlife="n/a","n/a",IF(AX$3&gt;(A18stdlife+$E303),(Input!$K$228*(1+rvanilla)^0.5)-SUM($K303:AW303),(Input!$K$228*(1+rvanilla)^0.5)/A18stdlife))</f>
        <v>n/a</v>
      </c>
      <c r="AY303" s="155" t="str">
        <f>IF(A18stdlife="n/a","n/a",IF(AY$3&gt;(A18stdlife+$E303),(Input!$K$228*(1+rvanilla)^0.5)-SUM($K303:AX303),(Input!$K$228*(1+rvanilla)^0.5)/A18stdlife))</f>
        <v>n/a</v>
      </c>
      <c r="AZ303" s="155" t="str">
        <f>IF(A18stdlife="n/a","n/a",IF(AZ$3&gt;(A18stdlife+$E303),(Input!$K$228*(1+rvanilla)^0.5)-SUM($K303:AY303),(Input!$K$228*(1+rvanilla)^0.5)/A18stdlife))</f>
        <v>n/a</v>
      </c>
      <c r="BA303" s="155" t="str">
        <f>IF(A18stdlife="n/a","n/a",IF(BA$3&gt;(A18stdlife+$E303),(Input!$K$228*(1+rvanilla)^0.5)-SUM($K303:AZ303),(Input!$K$228*(1+rvanilla)^0.5)/A18stdlife))</f>
        <v>n/a</v>
      </c>
      <c r="BB303" s="155" t="str">
        <f>IF(A18stdlife="n/a","n/a",IF(BB$3&gt;(A18stdlife+$E303),(Input!$K$228*(1+rvanilla)^0.5)-SUM($K303:BA303),(Input!$K$228*(1+rvanilla)^0.5)/A18stdlife))</f>
        <v>n/a</v>
      </c>
      <c r="BC303" s="155" t="str">
        <f>IF(A18stdlife="n/a","n/a",IF(BC$3&gt;(A18stdlife+$E303),(Input!$K$228*(1+rvanilla)^0.5)-SUM($K303:BB303),(Input!$K$228*(1+rvanilla)^0.5)/A18stdlife))</f>
        <v>n/a</v>
      </c>
      <c r="BD303" s="155" t="str">
        <f>IF(A18stdlife="n/a","n/a",IF(BD$3&gt;(A18stdlife+$E303),(Input!$K$228*(1+rvanilla)^0.5)-SUM($K303:BC303),(Input!$K$228*(1+rvanilla)^0.5)/A18stdlife))</f>
        <v>n/a</v>
      </c>
      <c r="BE303" s="155" t="str">
        <f>IF(A18stdlife="n/a","n/a",IF(BE$3&gt;(A18stdlife+$E303),(Input!$K$228*(1+rvanilla)^0.5)-SUM($K303:BD303),(Input!$K$228*(1+rvanilla)^0.5)/A18stdlife))</f>
        <v>n/a</v>
      </c>
      <c r="BF303" s="155" t="str">
        <f>IF(A18stdlife="n/a","n/a",IF(BF$3&gt;(A18stdlife+$E303),(Input!$K$228*(1+rvanilla)^0.5)-SUM($K303:BE303),(Input!$K$228*(1+rvanilla)^0.5)/A18stdlife))</f>
        <v>n/a</v>
      </c>
      <c r="BG303" s="155" t="str">
        <f>IF(A18stdlife="n/a","n/a",IF(BG$3&gt;(A18stdlife+$E303),(Input!$K$228*(1+rvanilla)^0.5)-SUM($K303:BF303),(Input!$K$228*(1+rvanilla)^0.5)/A18stdlife))</f>
        <v>n/a</v>
      </c>
      <c r="BH303" s="155" t="str">
        <f>IF(A18stdlife="n/a","n/a",IF(BH$3&gt;(A18stdlife+$E303),(Input!$K$228*(1+rvanilla)^0.5)-SUM($K303:BG303),(Input!$K$228*(1+rvanilla)^0.5)/A18stdlife))</f>
        <v>n/a</v>
      </c>
      <c r="BI303" s="155" t="str">
        <f>IF(A18stdlife="n/a","n/a",IF(BI$3&gt;(A18stdlife+$E303),(Input!$K$228*(1+rvanilla)^0.5)-SUM($K303:BH303),(Input!$K$228*(1+rvanilla)^0.5)/A18stdlife))</f>
        <v>n/a</v>
      </c>
      <c r="BJ303" s="14"/>
      <c r="BK303" s="14"/>
      <c r="BL303" s="14"/>
      <c r="BM303" s="14"/>
      <c r="BN303" s="14"/>
      <c r="BO303" s="14"/>
      <c r="BP303" s="14"/>
      <c r="BQ303" s="14"/>
      <c r="BR303" s="14"/>
      <c r="BS303" s="14"/>
      <c r="BT303" s="14"/>
      <c r="BU303" s="14"/>
      <c r="BV303" s="14"/>
      <c r="BW303" s="14"/>
      <c r="BX303" s="14"/>
      <c r="BY303" s="14"/>
      <c r="BZ303" s="14"/>
      <c r="CA303" s="410"/>
      <c r="CB303" s="410"/>
      <c r="CC303" s="410"/>
      <c r="CD303" s="410"/>
      <c r="CE303" s="410"/>
      <c r="CF303" s="410"/>
      <c r="CG303" s="410"/>
      <c r="CH303" s="410"/>
      <c r="CI303" s="410"/>
      <c r="CJ303" s="410"/>
      <c r="CK303" s="410"/>
      <c r="CL303" s="410"/>
      <c r="CM303" s="410"/>
      <c r="CN303" s="410"/>
      <c r="CO303" s="410"/>
      <c r="CP303" s="410"/>
      <c r="CQ303" s="410"/>
      <c r="CR303" s="410"/>
      <c r="CS303" s="410"/>
      <c r="CT303" s="410"/>
      <c r="CU303" s="410"/>
      <c r="CV303" s="410"/>
      <c r="CW303" s="410"/>
      <c r="CX303" s="410"/>
      <c r="CY303" s="410"/>
      <c r="CZ303" s="410"/>
      <c r="DA303" s="410"/>
      <c r="DB303" s="410"/>
      <c r="DC303" s="410"/>
      <c r="DD303" s="410"/>
      <c r="DE303" s="410"/>
      <c r="DF303" s="410"/>
      <c r="DG303" s="410"/>
      <c r="DH303" s="410"/>
      <c r="DI303" s="410"/>
      <c r="DJ303" s="410"/>
      <c r="DK303" s="410"/>
      <c r="DL303" s="410"/>
      <c r="DM303" s="410"/>
      <c r="DN303" s="410"/>
      <c r="DO303" s="410"/>
      <c r="DP303" s="410"/>
      <c r="DQ303" s="410"/>
      <c r="DR303" s="410"/>
      <c r="DS303" s="410"/>
      <c r="DT303" s="410"/>
      <c r="DU303" s="410"/>
      <c r="DV303" s="410"/>
      <c r="DW303" s="410"/>
      <c r="DX303" s="410"/>
      <c r="DY303" s="410"/>
      <c r="DZ303" s="410"/>
      <c r="EA303" s="410"/>
      <c r="EB303" s="410"/>
      <c r="EC303" s="410"/>
      <c r="ED303" s="410"/>
      <c r="EE303" s="410"/>
      <c r="EF303" s="410"/>
      <c r="EG303" s="410"/>
      <c r="EH303" s="410"/>
      <c r="EI303" s="410"/>
      <c r="EJ303" s="410"/>
      <c r="EK303" s="410"/>
      <c r="EL303" s="410"/>
      <c r="EM303" s="410"/>
      <c r="EN303" s="410"/>
      <c r="EO303" s="410"/>
      <c r="EP303" s="410"/>
      <c r="EQ303" s="410"/>
      <c r="ER303" s="410"/>
      <c r="ES303" s="410"/>
      <c r="ET303" s="410"/>
      <c r="EU303" s="410"/>
      <c r="EV303" s="410"/>
      <c r="EW303" s="410"/>
      <c r="EX303" s="410"/>
      <c r="EY303" s="410"/>
      <c r="EZ303" s="410"/>
      <c r="FA303" s="410"/>
      <c r="FB303" s="410"/>
      <c r="FC303" s="410"/>
      <c r="FD303" s="410"/>
      <c r="FE303" s="410"/>
      <c r="FF303" s="410"/>
      <c r="FG303" s="410"/>
      <c r="FH303" s="410"/>
      <c r="FI303" s="410"/>
      <c r="FJ303" s="410"/>
      <c r="FK303" s="410"/>
      <c r="FL303" s="410"/>
      <c r="FM303" s="410"/>
      <c r="FN303" s="410"/>
      <c r="FO303" s="410"/>
      <c r="FP303" s="410"/>
      <c r="FQ303" s="410"/>
      <c r="FR303" s="410"/>
      <c r="FS303" s="410"/>
      <c r="FT303" s="410"/>
      <c r="FU303" s="410"/>
      <c r="FV303" s="410"/>
      <c r="FW303" s="410"/>
      <c r="FX303" s="410"/>
      <c r="FY303" s="410"/>
      <c r="FZ303" s="410"/>
      <c r="GA303" s="410"/>
      <c r="GB303" s="410"/>
      <c r="GC303" s="410"/>
      <c r="GD303" s="410"/>
      <c r="GE303" s="410"/>
      <c r="GF303" s="410"/>
      <c r="GG303" s="410"/>
      <c r="GH303" s="410"/>
      <c r="GI303" s="410"/>
      <c r="GJ303" s="410"/>
      <c r="GK303" s="410"/>
      <c r="GL303" s="410"/>
      <c r="GM303" s="410"/>
      <c r="GN303" s="410"/>
      <c r="GO303" s="410"/>
      <c r="GP303" s="410"/>
      <c r="GQ303" s="410"/>
      <c r="GR303" s="410"/>
      <c r="GS303" s="410"/>
      <c r="GT303" s="410"/>
      <c r="GU303" s="410"/>
      <c r="GV303" s="410"/>
      <c r="GW303" s="410"/>
      <c r="GX303" s="410"/>
      <c r="GY303" s="410"/>
      <c r="GZ303" s="410"/>
      <c r="HA303" s="410"/>
      <c r="HB303" s="410"/>
      <c r="HC303" s="410"/>
      <c r="HD303" s="410"/>
      <c r="HE303" s="410"/>
      <c r="HF303" s="410"/>
      <c r="HG303" s="410"/>
      <c r="HH303" s="410"/>
      <c r="HI303" s="410"/>
      <c r="HJ303" s="410"/>
      <c r="HK303" s="410"/>
      <c r="HL303" s="410"/>
      <c r="HM303" s="410"/>
      <c r="HN303" s="410"/>
      <c r="HO303" s="410"/>
      <c r="HP303" s="410"/>
      <c r="HQ303" s="410"/>
      <c r="HR303" s="410"/>
      <c r="HS303" s="410"/>
      <c r="HT303" s="410"/>
      <c r="HU303" s="410"/>
      <c r="HV303" s="410"/>
      <c r="HW303" s="410"/>
      <c r="HX303" s="410"/>
      <c r="HY303" s="410"/>
      <c r="HZ303" s="410"/>
      <c r="IA303" s="410"/>
      <c r="IB303" s="410"/>
      <c r="IC303" s="410"/>
      <c r="ID303" s="410"/>
      <c r="IE303" s="410"/>
      <c r="IF303" s="410"/>
      <c r="IG303" s="410"/>
      <c r="IH303" s="410"/>
      <c r="II303" s="410"/>
      <c r="IJ303" s="410"/>
      <c r="IK303" s="410"/>
      <c r="IL303" s="410"/>
      <c r="IM303" s="410"/>
      <c r="IN303" s="410"/>
      <c r="IO303" s="410"/>
      <c r="IP303" s="410"/>
      <c r="IQ303" s="410"/>
      <c r="IR303" s="410"/>
      <c r="IS303" s="410"/>
      <c r="IT303" s="410"/>
      <c r="IU303" s="410"/>
      <c r="IV303" s="410"/>
    </row>
    <row r="304" spans="1:256" s="2" customFormat="1" ht="12.75" hidden="1" customHeight="1" outlineLevel="2">
      <c r="A304" s="14"/>
      <c r="B304" s="14"/>
      <c r="C304" s="27"/>
      <c r="D304" s="413"/>
      <c r="E304" s="261">
        <v>6</v>
      </c>
      <c r="F304" s="372"/>
      <c r="G304" s="269"/>
      <c r="H304" s="271"/>
      <c r="I304" s="271"/>
      <c r="J304" s="271"/>
      <c r="K304" s="271"/>
      <c r="L304" s="270"/>
      <c r="M304" s="155" t="str">
        <f>IF(A18stdlife="n/a","n/a",IF(M$3&gt;(A18stdlife+$E304),(Input!$L$228*(1+rvanilla)^0.5)-SUM($L304:L304),(Input!$L$228*(1+rvanilla)^0.5)/A18stdlife))</f>
        <v>n/a</v>
      </c>
      <c r="N304" s="155" t="str">
        <f>IF(A18stdlife="n/a","n/a",IF(N$3&gt;(A18stdlife+$E304),(Input!$L$228*(1+rvanilla)^0.5)-SUM($L304:M304),(Input!$L$228*(1+rvanilla)^0.5)/A18stdlife))</f>
        <v>n/a</v>
      </c>
      <c r="O304" s="155" t="str">
        <f>IF(A18stdlife="n/a","n/a",IF(O$3&gt;(A18stdlife+$E304),(Input!$L$228*(1+rvanilla)^0.5)-SUM($L304:N304),(Input!$L$228*(1+rvanilla)^0.5)/A18stdlife))</f>
        <v>n/a</v>
      </c>
      <c r="P304" s="155" t="str">
        <f>IF(A18stdlife="n/a","n/a",IF(P$3&gt;(A18stdlife+$E304),(Input!$L$228*(1+rvanilla)^0.5)-SUM($L304:O304),(Input!$L$228*(1+rvanilla)^0.5)/A18stdlife))</f>
        <v>n/a</v>
      </c>
      <c r="Q304" s="155" t="str">
        <f>IF(A18stdlife="n/a","n/a",IF(Q$3&gt;(A18stdlife+$E304),(Input!$L$228*(1+rvanilla)^0.5)-SUM($L304:P304),(Input!$L$228*(1+rvanilla)^0.5)/A18stdlife))</f>
        <v>n/a</v>
      </c>
      <c r="R304" s="155" t="str">
        <f>IF(A18stdlife="n/a","n/a",IF(R$3&gt;(A18stdlife+$E304),(Input!$L$228*(1+rvanilla)^0.5)-SUM($L304:Q304),(Input!$L$228*(1+rvanilla)^0.5)/A18stdlife))</f>
        <v>n/a</v>
      </c>
      <c r="S304" s="155" t="str">
        <f>IF(A18stdlife="n/a","n/a",IF(S$3&gt;(A18stdlife+$E304),(Input!$L$228*(1+rvanilla)^0.5)-SUM($L304:R304),(Input!$L$228*(1+rvanilla)^0.5)/A18stdlife))</f>
        <v>n/a</v>
      </c>
      <c r="T304" s="155" t="str">
        <f>IF(A18stdlife="n/a","n/a",IF(T$3&gt;(A18stdlife+$E304),(Input!$L$228*(1+rvanilla)^0.5)-SUM($L304:S304),(Input!$L$228*(1+rvanilla)^0.5)/A18stdlife))</f>
        <v>n/a</v>
      </c>
      <c r="U304" s="155" t="str">
        <f>IF(A18stdlife="n/a","n/a",IF(U$3&gt;(A18stdlife+$E304),(Input!$L$228*(1+rvanilla)^0.5)-SUM($L304:T304),(Input!$L$228*(1+rvanilla)^0.5)/A18stdlife))</f>
        <v>n/a</v>
      </c>
      <c r="V304" s="155" t="str">
        <f>IF(A18stdlife="n/a","n/a",IF(V$3&gt;(A18stdlife+$E304),(Input!$L$228*(1+rvanilla)^0.5)-SUM($L304:U304),(Input!$L$228*(1+rvanilla)^0.5)/A18stdlife))</f>
        <v>n/a</v>
      </c>
      <c r="W304" s="155" t="str">
        <f>IF(A18stdlife="n/a","n/a",IF(W$3&gt;(A18stdlife+$E304),(Input!$L$228*(1+rvanilla)^0.5)-SUM($L304:V304),(Input!$L$228*(1+rvanilla)^0.5)/A18stdlife))</f>
        <v>n/a</v>
      </c>
      <c r="X304" s="155" t="str">
        <f>IF(A18stdlife="n/a","n/a",IF(X$3&gt;(A18stdlife+$E304),(Input!$L$228*(1+rvanilla)^0.5)-SUM($L304:W304),(Input!$L$228*(1+rvanilla)^0.5)/A18stdlife))</f>
        <v>n/a</v>
      </c>
      <c r="Y304" s="155" t="str">
        <f>IF(A18stdlife="n/a","n/a",IF(Y$3&gt;(A18stdlife+$E304),(Input!$L$228*(1+rvanilla)^0.5)-SUM($L304:X304),(Input!$L$228*(1+rvanilla)^0.5)/A18stdlife))</f>
        <v>n/a</v>
      </c>
      <c r="Z304" s="155" t="str">
        <f>IF(A18stdlife="n/a","n/a",IF(Z$3&gt;(A18stdlife+$E304),(Input!$L$228*(1+rvanilla)^0.5)-SUM($L304:Y304),(Input!$L$228*(1+rvanilla)^0.5)/A18stdlife))</f>
        <v>n/a</v>
      </c>
      <c r="AA304" s="155" t="str">
        <f>IF(A18stdlife="n/a","n/a",IF(AA$3&gt;(A18stdlife+$E304),(Input!$L$228*(1+rvanilla)^0.5)-SUM($L304:Z304),(Input!$L$228*(1+rvanilla)^0.5)/A18stdlife))</f>
        <v>n/a</v>
      </c>
      <c r="AB304" s="155" t="str">
        <f>IF(A18stdlife="n/a","n/a",IF(AB$3&gt;(A18stdlife+$E304),(Input!$L$228*(1+rvanilla)^0.5)-SUM($L304:AA304),(Input!$L$228*(1+rvanilla)^0.5)/A18stdlife))</f>
        <v>n/a</v>
      </c>
      <c r="AC304" s="155" t="str">
        <f>IF(A18stdlife="n/a","n/a",IF(AC$3&gt;(A18stdlife+$E304),(Input!$L$228*(1+rvanilla)^0.5)-SUM($L304:AB304),(Input!$L$228*(1+rvanilla)^0.5)/A18stdlife))</f>
        <v>n/a</v>
      </c>
      <c r="AD304" s="155" t="str">
        <f>IF(A18stdlife="n/a","n/a",IF(AD$3&gt;(A18stdlife+$E304),(Input!$L$228*(1+rvanilla)^0.5)-SUM($L304:AC304),(Input!$L$228*(1+rvanilla)^0.5)/A18stdlife))</f>
        <v>n/a</v>
      </c>
      <c r="AE304" s="155" t="str">
        <f>IF(A18stdlife="n/a","n/a",IF(AE$3&gt;(A18stdlife+$E304),(Input!$L$228*(1+rvanilla)^0.5)-SUM($L304:AD304),(Input!$L$228*(1+rvanilla)^0.5)/A18stdlife))</f>
        <v>n/a</v>
      </c>
      <c r="AF304" s="155" t="str">
        <f>IF(A18stdlife="n/a","n/a",IF(AF$3&gt;(A18stdlife+$E304),(Input!$L$228*(1+rvanilla)^0.5)-SUM($L304:AE304),(Input!$L$228*(1+rvanilla)^0.5)/A18stdlife))</f>
        <v>n/a</v>
      </c>
      <c r="AG304" s="155" t="str">
        <f>IF(A18stdlife="n/a","n/a",IF(AG$3&gt;(A18stdlife+$E304),(Input!$L$228*(1+rvanilla)^0.5)-SUM($L304:AF304),(Input!$L$228*(1+rvanilla)^0.5)/A18stdlife))</f>
        <v>n/a</v>
      </c>
      <c r="AH304" s="155" t="str">
        <f>IF(A18stdlife="n/a","n/a",IF(AH$3&gt;(A18stdlife+$E304),(Input!$L$228*(1+rvanilla)^0.5)-SUM($L304:AG304),(Input!$L$228*(1+rvanilla)^0.5)/A18stdlife))</f>
        <v>n/a</v>
      </c>
      <c r="AI304" s="155" t="str">
        <f>IF(A18stdlife="n/a","n/a",IF(AI$3&gt;(A18stdlife+$E304),(Input!$L$228*(1+rvanilla)^0.5)-SUM($L304:AH304),(Input!$L$228*(1+rvanilla)^0.5)/A18stdlife))</f>
        <v>n/a</v>
      </c>
      <c r="AJ304" s="155" t="str">
        <f>IF(A18stdlife="n/a","n/a",IF(AJ$3&gt;(A18stdlife+$E304),(Input!$L$228*(1+rvanilla)^0.5)-SUM($L304:AI304),(Input!$L$228*(1+rvanilla)^0.5)/A18stdlife))</f>
        <v>n/a</v>
      </c>
      <c r="AK304" s="155" t="str">
        <f>IF(A18stdlife="n/a","n/a",IF(AK$3&gt;(A18stdlife+$E304),(Input!$L$228*(1+rvanilla)^0.5)-SUM($L304:AJ304),(Input!$L$228*(1+rvanilla)^0.5)/A18stdlife))</f>
        <v>n/a</v>
      </c>
      <c r="AL304" s="155" t="str">
        <f>IF(A18stdlife="n/a","n/a",IF(AL$3&gt;(A18stdlife+$E304),(Input!$L$228*(1+rvanilla)^0.5)-SUM($L304:AK304),(Input!$L$228*(1+rvanilla)^0.5)/A18stdlife))</f>
        <v>n/a</v>
      </c>
      <c r="AM304" s="155" t="str">
        <f>IF(A18stdlife="n/a","n/a",IF(AM$3&gt;(A18stdlife+$E304),(Input!$L$228*(1+rvanilla)^0.5)-SUM($L304:AL304),(Input!$L$228*(1+rvanilla)^0.5)/A18stdlife))</f>
        <v>n/a</v>
      </c>
      <c r="AN304" s="155" t="str">
        <f>IF(A18stdlife="n/a","n/a",IF(AN$3&gt;(A18stdlife+$E304),(Input!$L$228*(1+rvanilla)^0.5)-SUM($L304:AM304),(Input!$L$228*(1+rvanilla)^0.5)/A18stdlife))</f>
        <v>n/a</v>
      </c>
      <c r="AO304" s="155" t="str">
        <f>IF(A18stdlife="n/a","n/a",IF(AO$3&gt;(A18stdlife+$E304),(Input!$L$228*(1+rvanilla)^0.5)-SUM($L304:AN304),(Input!$L$228*(1+rvanilla)^0.5)/A18stdlife))</f>
        <v>n/a</v>
      </c>
      <c r="AP304" s="155" t="str">
        <f>IF(A18stdlife="n/a","n/a",IF(AP$3&gt;(A18stdlife+$E304),(Input!$L$228*(1+rvanilla)^0.5)-SUM($L304:AO304),(Input!$L$228*(1+rvanilla)^0.5)/A18stdlife))</f>
        <v>n/a</v>
      </c>
      <c r="AQ304" s="155" t="str">
        <f>IF(A18stdlife="n/a","n/a",IF(AQ$3&gt;(A18stdlife+$E304),(Input!$L$228*(1+rvanilla)^0.5)-SUM($L304:AP304),(Input!$L$228*(1+rvanilla)^0.5)/A18stdlife))</f>
        <v>n/a</v>
      </c>
      <c r="AR304" s="155" t="str">
        <f>IF(A18stdlife="n/a","n/a",IF(AR$3&gt;(A18stdlife+$E304),(Input!$L$228*(1+rvanilla)^0.5)-SUM($L304:AQ304),(Input!$L$228*(1+rvanilla)^0.5)/A18stdlife))</f>
        <v>n/a</v>
      </c>
      <c r="AS304" s="155" t="str">
        <f>IF(A18stdlife="n/a","n/a",IF(AS$3&gt;(A18stdlife+$E304),(Input!$L$228*(1+rvanilla)^0.5)-SUM($L304:AR304),(Input!$L$228*(1+rvanilla)^0.5)/A18stdlife))</f>
        <v>n/a</v>
      </c>
      <c r="AT304" s="155" t="str">
        <f>IF(A18stdlife="n/a","n/a",IF(AT$3&gt;(A18stdlife+$E304),(Input!$L$228*(1+rvanilla)^0.5)-SUM($L304:AS304),(Input!$L$228*(1+rvanilla)^0.5)/A18stdlife))</f>
        <v>n/a</v>
      </c>
      <c r="AU304" s="155" t="str">
        <f>IF(A18stdlife="n/a","n/a",IF(AU$3&gt;(A18stdlife+$E304),(Input!$L$228*(1+rvanilla)^0.5)-SUM($L304:AT304),(Input!$L$228*(1+rvanilla)^0.5)/A18stdlife))</f>
        <v>n/a</v>
      </c>
      <c r="AV304" s="155" t="str">
        <f>IF(A18stdlife="n/a","n/a",IF(AV$3&gt;(A18stdlife+$E304),(Input!$L$228*(1+rvanilla)^0.5)-SUM($L304:AU304),(Input!$L$228*(1+rvanilla)^0.5)/A18stdlife))</f>
        <v>n/a</v>
      </c>
      <c r="AW304" s="155" t="str">
        <f>IF(A18stdlife="n/a","n/a",IF(AW$3&gt;(A18stdlife+$E304),(Input!$L$228*(1+rvanilla)^0.5)-SUM($L304:AV304),(Input!$L$228*(1+rvanilla)^0.5)/A18stdlife))</f>
        <v>n/a</v>
      </c>
      <c r="AX304" s="155" t="str">
        <f>IF(A18stdlife="n/a","n/a",IF(AX$3&gt;(A18stdlife+$E304),(Input!$L$228*(1+rvanilla)^0.5)-SUM($L304:AW304),(Input!$L$228*(1+rvanilla)^0.5)/A18stdlife))</f>
        <v>n/a</v>
      </c>
      <c r="AY304" s="155" t="str">
        <f>IF(A18stdlife="n/a","n/a",IF(AY$3&gt;(A18stdlife+$E304),(Input!$L$228*(1+rvanilla)^0.5)-SUM($L304:AX304),(Input!$L$228*(1+rvanilla)^0.5)/A18stdlife))</f>
        <v>n/a</v>
      </c>
      <c r="AZ304" s="155" t="str">
        <f>IF(A18stdlife="n/a","n/a",IF(AZ$3&gt;(A18stdlife+$E304),(Input!$L$228*(1+rvanilla)^0.5)-SUM($L304:AY304),(Input!$L$228*(1+rvanilla)^0.5)/A18stdlife))</f>
        <v>n/a</v>
      </c>
      <c r="BA304" s="155" t="str">
        <f>IF(A18stdlife="n/a","n/a",IF(BA$3&gt;(A18stdlife+$E304),(Input!$L$228*(1+rvanilla)^0.5)-SUM($L304:AZ304),(Input!$L$228*(1+rvanilla)^0.5)/A18stdlife))</f>
        <v>n/a</v>
      </c>
      <c r="BB304" s="155" t="str">
        <f>IF(A18stdlife="n/a","n/a",IF(BB$3&gt;(A18stdlife+$E304),(Input!$L$228*(1+rvanilla)^0.5)-SUM($L304:BA304),(Input!$L$228*(1+rvanilla)^0.5)/A18stdlife))</f>
        <v>n/a</v>
      </c>
      <c r="BC304" s="155" t="str">
        <f>IF(A18stdlife="n/a","n/a",IF(BC$3&gt;(A18stdlife+$E304),(Input!$L$228*(1+rvanilla)^0.5)-SUM($L304:BB304),(Input!$L$228*(1+rvanilla)^0.5)/A18stdlife))</f>
        <v>n/a</v>
      </c>
      <c r="BD304" s="155" t="str">
        <f>IF(A18stdlife="n/a","n/a",IF(BD$3&gt;(A18stdlife+$E304),(Input!$L$228*(1+rvanilla)^0.5)-SUM($L304:BC304),(Input!$L$228*(1+rvanilla)^0.5)/A18stdlife))</f>
        <v>n/a</v>
      </c>
      <c r="BE304" s="155" t="str">
        <f>IF(A18stdlife="n/a","n/a",IF(BE$3&gt;(A18stdlife+$E304),(Input!$L$228*(1+rvanilla)^0.5)-SUM($L304:BD304),(Input!$L$228*(1+rvanilla)^0.5)/A18stdlife))</f>
        <v>n/a</v>
      </c>
      <c r="BF304" s="155" t="str">
        <f>IF(A18stdlife="n/a","n/a",IF(BF$3&gt;(A18stdlife+$E304),(Input!$L$228*(1+rvanilla)^0.5)-SUM($L304:BE304),(Input!$L$228*(1+rvanilla)^0.5)/A18stdlife))</f>
        <v>n/a</v>
      </c>
      <c r="BG304" s="155" t="str">
        <f>IF(A18stdlife="n/a","n/a",IF(BG$3&gt;(A18stdlife+$E304),(Input!$L$228*(1+rvanilla)^0.5)-SUM($L304:BF304),(Input!$L$228*(1+rvanilla)^0.5)/A18stdlife))</f>
        <v>n/a</v>
      </c>
      <c r="BH304" s="155" t="str">
        <f>IF(A18stdlife="n/a","n/a",IF(BH$3&gt;(A18stdlife+$E304),(Input!$L$228*(1+rvanilla)^0.5)-SUM($L304:BG304),(Input!$L$228*(1+rvanilla)^0.5)/A18stdlife))</f>
        <v>n/a</v>
      </c>
      <c r="BI304" s="155" t="str">
        <f>IF(A18stdlife="n/a","n/a",IF(BI$3&gt;(A18stdlife+$E304),(Input!$L$228*(1+rvanilla)^0.5)-SUM($L304:BH304),(Input!$L$228*(1+rvanilla)^0.5)/A18stdlife))</f>
        <v>n/a</v>
      </c>
      <c r="BJ304" s="14"/>
      <c r="BK304" s="14"/>
      <c r="BL304" s="14"/>
      <c r="BM304" s="14"/>
      <c r="BN304" s="14"/>
      <c r="BO304" s="14"/>
      <c r="BP304" s="14"/>
      <c r="BQ304" s="14"/>
      <c r="BR304" s="14"/>
      <c r="BS304" s="14"/>
      <c r="BT304" s="14"/>
      <c r="BU304" s="14"/>
      <c r="BV304" s="14"/>
      <c r="BW304" s="14"/>
      <c r="BX304" s="14"/>
      <c r="BY304" s="14"/>
      <c r="BZ304" s="14"/>
      <c r="CA304" s="410"/>
      <c r="CB304" s="410"/>
      <c r="CC304" s="410"/>
      <c r="CD304" s="410"/>
      <c r="CE304" s="410"/>
      <c r="CF304" s="410"/>
      <c r="CG304" s="410"/>
      <c r="CH304" s="410"/>
      <c r="CI304" s="410"/>
      <c r="CJ304" s="410"/>
      <c r="CK304" s="410"/>
      <c r="CL304" s="410"/>
      <c r="CM304" s="410"/>
      <c r="CN304" s="410"/>
      <c r="CO304" s="410"/>
      <c r="CP304" s="410"/>
      <c r="CQ304" s="410"/>
      <c r="CR304" s="410"/>
      <c r="CS304" s="410"/>
      <c r="CT304" s="410"/>
      <c r="CU304" s="410"/>
      <c r="CV304" s="410"/>
      <c r="CW304" s="410"/>
      <c r="CX304" s="410"/>
      <c r="CY304" s="410"/>
      <c r="CZ304" s="410"/>
      <c r="DA304" s="410"/>
      <c r="DB304" s="410"/>
      <c r="DC304" s="410"/>
      <c r="DD304" s="410"/>
      <c r="DE304" s="410"/>
      <c r="DF304" s="410"/>
      <c r="DG304" s="410"/>
      <c r="DH304" s="410"/>
      <c r="DI304" s="410"/>
      <c r="DJ304" s="410"/>
      <c r="DK304" s="410"/>
      <c r="DL304" s="410"/>
      <c r="DM304" s="410"/>
      <c r="DN304" s="410"/>
      <c r="DO304" s="410"/>
      <c r="DP304" s="410"/>
      <c r="DQ304" s="410"/>
      <c r="DR304" s="410"/>
      <c r="DS304" s="410"/>
      <c r="DT304" s="410"/>
      <c r="DU304" s="410"/>
      <c r="DV304" s="410"/>
      <c r="DW304" s="410"/>
      <c r="DX304" s="410"/>
      <c r="DY304" s="410"/>
      <c r="DZ304" s="410"/>
      <c r="EA304" s="410"/>
      <c r="EB304" s="410"/>
      <c r="EC304" s="410"/>
      <c r="ED304" s="410"/>
      <c r="EE304" s="410"/>
      <c r="EF304" s="410"/>
      <c r="EG304" s="410"/>
      <c r="EH304" s="410"/>
      <c r="EI304" s="410"/>
      <c r="EJ304" s="410"/>
      <c r="EK304" s="410"/>
      <c r="EL304" s="410"/>
      <c r="EM304" s="410"/>
      <c r="EN304" s="410"/>
      <c r="EO304" s="410"/>
      <c r="EP304" s="410"/>
      <c r="EQ304" s="410"/>
      <c r="ER304" s="410"/>
      <c r="ES304" s="410"/>
      <c r="ET304" s="410"/>
      <c r="EU304" s="410"/>
      <c r="EV304" s="410"/>
      <c r="EW304" s="410"/>
      <c r="EX304" s="410"/>
      <c r="EY304" s="410"/>
      <c r="EZ304" s="410"/>
      <c r="FA304" s="410"/>
      <c r="FB304" s="410"/>
      <c r="FC304" s="410"/>
      <c r="FD304" s="410"/>
      <c r="FE304" s="410"/>
      <c r="FF304" s="410"/>
      <c r="FG304" s="410"/>
      <c r="FH304" s="410"/>
      <c r="FI304" s="410"/>
      <c r="FJ304" s="410"/>
      <c r="FK304" s="410"/>
      <c r="FL304" s="410"/>
      <c r="FM304" s="410"/>
      <c r="FN304" s="410"/>
      <c r="FO304" s="410"/>
      <c r="FP304" s="410"/>
      <c r="FQ304" s="410"/>
      <c r="FR304" s="410"/>
      <c r="FS304" s="410"/>
      <c r="FT304" s="410"/>
      <c r="FU304" s="410"/>
      <c r="FV304" s="410"/>
      <c r="FW304" s="410"/>
      <c r="FX304" s="410"/>
      <c r="FY304" s="410"/>
      <c r="FZ304" s="410"/>
      <c r="GA304" s="410"/>
      <c r="GB304" s="410"/>
      <c r="GC304" s="410"/>
      <c r="GD304" s="410"/>
      <c r="GE304" s="410"/>
      <c r="GF304" s="410"/>
      <c r="GG304" s="410"/>
      <c r="GH304" s="410"/>
      <c r="GI304" s="410"/>
      <c r="GJ304" s="410"/>
      <c r="GK304" s="410"/>
      <c r="GL304" s="410"/>
      <c r="GM304" s="410"/>
      <c r="GN304" s="410"/>
      <c r="GO304" s="410"/>
      <c r="GP304" s="410"/>
      <c r="GQ304" s="410"/>
      <c r="GR304" s="410"/>
      <c r="GS304" s="410"/>
      <c r="GT304" s="410"/>
      <c r="GU304" s="410"/>
      <c r="GV304" s="410"/>
      <c r="GW304" s="410"/>
      <c r="GX304" s="410"/>
      <c r="GY304" s="410"/>
      <c r="GZ304" s="410"/>
      <c r="HA304" s="410"/>
      <c r="HB304" s="410"/>
      <c r="HC304" s="410"/>
      <c r="HD304" s="410"/>
      <c r="HE304" s="410"/>
      <c r="HF304" s="410"/>
      <c r="HG304" s="410"/>
      <c r="HH304" s="410"/>
      <c r="HI304" s="410"/>
      <c r="HJ304" s="410"/>
      <c r="HK304" s="410"/>
      <c r="HL304" s="410"/>
      <c r="HM304" s="410"/>
      <c r="HN304" s="410"/>
      <c r="HO304" s="410"/>
      <c r="HP304" s="410"/>
      <c r="HQ304" s="410"/>
      <c r="HR304" s="410"/>
      <c r="HS304" s="410"/>
      <c r="HT304" s="410"/>
      <c r="HU304" s="410"/>
      <c r="HV304" s="410"/>
      <c r="HW304" s="410"/>
      <c r="HX304" s="410"/>
      <c r="HY304" s="410"/>
      <c r="HZ304" s="410"/>
      <c r="IA304" s="410"/>
      <c r="IB304" s="410"/>
      <c r="IC304" s="410"/>
      <c r="ID304" s="410"/>
      <c r="IE304" s="410"/>
      <c r="IF304" s="410"/>
      <c r="IG304" s="410"/>
      <c r="IH304" s="410"/>
      <c r="II304" s="410"/>
      <c r="IJ304" s="410"/>
      <c r="IK304" s="410"/>
      <c r="IL304" s="410"/>
      <c r="IM304" s="410"/>
      <c r="IN304" s="410"/>
      <c r="IO304" s="410"/>
      <c r="IP304" s="410"/>
      <c r="IQ304" s="410"/>
      <c r="IR304" s="410"/>
      <c r="IS304" s="410"/>
      <c r="IT304" s="410"/>
      <c r="IU304" s="410"/>
      <c r="IV304" s="410"/>
    </row>
    <row r="305" spans="1:256" s="2" customFormat="1" ht="12.75" hidden="1" customHeight="1" outlineLevel="2">
      <c r="A305" s="14"/>
      <c r="B305" s="14"/>
      <c r="C305" s="27"/>
      <c r="D305" s="413"/>
      <c r="E305" s="261">
        <v>7</v>
      </c>
      <c r="F305" s="372"/>
      <c r="G305" s="269"/>
      <c r="H305" s="271"/>
      <c r="I305" s="271"/>
      <c r="J305" s="271"/>
      <c r="K305" s="271"/>
      <c r="L305" s="271"/>
      <c r="M305" s="270"/>
      <c r="N305" s="155" t="str">
        <f>IF(A18stdlife="n/a","n/a",IF(N$3&gt;(A18stdlife+$E305),(Input!$M$228*(1+rvanilla)^0.5)-SUM($M305:M305),(Input!$M$228*(1+rvanilla)^0.5)/A18stdlife))</f>
        <v>n/a</v>
      </c>
      <c r="O305" s="155" t="str">
        <f>IF(A18stdlife="n/a","n/a",IF(O$3&gt;(A18stdlife+$E305),(Input!$M$228*(1+rvanilla)^0.5)-SUM($M305:N305),(Input!$M$228*(1+rvanilla)^0.5)/A18stdlife))</f>
        <v>n/a</v>
      </c>
      <c r="P305" s="155" t="str">
        <f>IF(A18stdlife="n/a","n/a",IF(P$3&gt;(A18stdlife+$E305),(Input!$M$228*(1+rvanilla)^0.5)-SUM($M305:O305),(Input!$M$228*(1+rvanilla)^0.5)/A18stdlife))</f>
        <v>n/a</v>
      </c>
      <c r="Q305" s="155" t="str">
        <f>IF(A18stdlife="n/a","n/a",IF(Q$3&gt;(A18stdlife+$E305),(Input!$M$228*(1+rvanilla)^0.5)-SUM($M305:P305),(Input!$M$228*(1+rvanilla)^0.5)/A18stdlife))</f>
        <v>n/a</v>
      </c>
      <c r="R305" s="155" t="str">
        <f>IF(A18stdlife="n/a","n/a",IF(R$3&gt;(A18stdlife+$E305),(Input!$M$228*(1+rvanilla)^0.5)-SUM($M305:Q305),(Input!$M$228*(1+rvanilla)^0.5)/A18stdlife))</f>
        <v>n/a</v>
      </c>
      <c r="S305" s="155" t="str">
        <f>IF(A18stdlife="n/a","n/a",IF(S$3&gt;(A18stdlife+$E305),(Input!$M$228*(1+rvanilla)^0.5)-SUM($M305:R305),(Input!$M$228*(1+rvanilla)^0.5)/A18stdlife))</f>
        <v>n/a</v>
      </c>
      <c r="T305" s="155" t="str">
        <f>IF(A18stdlife="n/a","n/a",IF(T$3&gt;(A18stdlife+$E305),(Input!$M$228*(1+rvanilla)^0.5)-SUM($M305:S305),(Input!$M$228*(1+rvanilla)^0.5)/A18stdlife))</f>
        <v>n/a</v>
      </c>
      <c r="U305" s="155" t="str">
        <f>IF(A18stdlife="n/a","n/a",IF(U$3&gt;(A18stdlife+$E305),(Input!$M$228*(1+rvanilla)^0.5)-SUM($M305:T305),(Input!$M$228*(1+rvanilla)^0.5)/A18stdlife))</f>
        <v>n/a</v>
      </c>
      <c r="V305" s="155" t="str">
        <f>IF(A18stdlife="n/a","n/a",IF(V$3&gt;(A18stdlife+$E305),(Input!$M$228*(1+rvanilla)^0.5)-SUM($M305:U305),(Input!$M$228*(1+rvanilla)^0.5)/A18stdlife))</f>
        <v>n/a</v>
      </c>
      <c r="W305" s="155" t="str">
        <f>IF(A18stdlife="n/a","n/a",IF(W$3&gt;(A18stdlife+$E305),(Input!$M$228*(1+rvanilla)^0.5)-SUM($M305:V305),(Input!$M$228*(1+rvanilla)^0.5)/A18stdlife))</f>
        <v>n/a</v>
      </c>
      <c r="X305" s="155" t="str">
        <f>IF(A18stdlife="n/a","n/a",IF(X$3&gt;(A18stdlife+$E305),(Input!$M$228*(1+rvanilla)^0.5)-SUM($M305:W305),(Input!$M$228*(1+rvanilla)^0.5)/A18stdlife))</f>
        <v>n/a</v>
      </c>
      <c r="Y305" s="155" t="str">
        <f>IF(A18stdlife="n/a","n/a",IF(Y$3&gt;(A18stdlife+$E305),(Input!$M$228*(1+rvanilla)^0.5)-SUM($M305:X305),(Input!$M$228*(1+rvanilla)^0.5)/A18stdlife))</f>
        <v>n/a</v>
      </c>
      <c r="Z305" s="155" t="str">
        <f>IF(A18stdlife="n/a","n/a",IF(Z$3&gt;(A18stdlife+$E305),(Input!$M$228*(1+rvanilla)^0.5)-SUM($M305:Y305),(Input!$M$228*(1+rvanilla)^0.5)/A18stdlife))</f>
        <v>n/a</v>
      </c>
      <c r="AA305" s="155" t="str">
        <f>IF(A18stdlife="n/a","n/a",IF(AA$3&gt;(A18stdlife+$E305),(Input!$M$228*(1+rvanilla)^0.5)-SUM($M305:Z305),(Input!$M$228*(1+rvanilla)^0.5)/A18stdlife))</f>
        <v>n/a</v>
      </c>
      <c r="AB305" s="155" t="str">
        <f>IF(A18stdlife="n/a","n/a",IF(AB$3&gt;(A18stdlife+$E305),(Input!$M$228*(1+rvanilla)^0.5)-SUM($M305:AA305),(Input!$M$228*(1+rvanilla)^0.5)/A18stdlife))</f>
        <v>n/a</v>
      </c>
      <c r="AC305" s="155" t="str">
        <f>IF(A18stdlife="n/a","n/a",IF(AC$3&gt;(A18stdlife+$E305),(Input!$M$228*(1+rvanilla)^0.5)-SUM($M305:AB305),(Input!$M$228*(1+rvanilla)^0.5)/A18stdlife))</f>
        <v>n/a</v>
      </c>
      <c r="AD305" s="155" t="str">
        <f>IF(A18stdlife="n/a","n/a",IF(AD$3&gt;(A18stdlife+$E305),(Input!$M$228*(1+rvanilla)^0.5)-SUM($M305:AC305),(Input!$M$228*(1+rvanilla)^0.5)/A18stdlife))</f>
        <v>n/a</v>
      </c>
      <c r="AE305" s="155" t="str">
        <f>IF(A18stdlife="n/a","n/a",IF(AE$3&gt;(A18stdlife+$E305),(Input!$M$228*(1+rvanilla)^0.5)-SUM($M305:AD305),(Input!$M$228*(1+rvanilla)^0.5)/A18stdlife))</f>
        <v>n/a</v>
      </c>
      <c r="AF305" s="155" t="str">
        <f>IF(A18stdlife="n/a","n/a",IF(AF$3&gt;(A18stdlife+$E305),(Input!$M$228*(1+rvanilla)^0.5)-SUM($M305:AE305),(Input!$M$228*(1+rvanilla)^0.5)/A18stdlife))</f>
        <v>n/a</v>
      </c>
      <c r="AG305" s="155" t="str">
        <f>IF(A18stdlife="n/a","n/a",IF(AG$3&gt;(A18stdlife+$E305),(Input!$M$228*(1+rvanilla)^0.5)-SUM($M305:AF305),(Input!$M$228*(1+rvanilla)^0.5)/A18stdlife))</f>
        <v>n/a</v>
      </c>
      <c r="AH305" s="155" t="str">
        <f>IF(A18stdlife="n/a","n/a",IF(AH$3&gt;(A18stdlife+$E305),(Input!$M$228*(1+rvanilla)^0.5)-SUM($M305:AG305),(Input!$M$228*(1+rvanilla)^0.5)/A18stdlife))</f>
        <v>n/a</v>
      </c>
      <c r="AI305" s="155" t="str">
        <f>IF(A18stdlife="n/a","n/a",IF(AI$3&gt;(A18stdlife+$E305),(Input!$M$228*(1+rvanilla)^0.5)-SUM($M305:AH305),(Input!$M$228*(1+rvanilla)^0.5)/A18stdlife))</f>
        <v>n/a</v>
      </c>
      <c r="AJ305" s="155" t="str">
        <f>IF(A18stdlife="n/a","n/a",IF(AJ$3&gt;(A18stdlife+$E305),(Input!$M$228*(1+rvanilla)^0.5)-SUM($M305:AI305),(Input!$M$228*(1+rvanilla)^0.5)/A18stdlife))</f>
        <v>n/a</v>
      </c>
      <c r="AK305" s="155" t="str">
        <f>IF(A18stdlife="n/a","n/a",IF(AK$3&gt;(A18stdlife+$E305),(Input!$M$228*(1+rvanilla)^0.5)-SUM($M305:AJ305),(Input!$M$228*(1+rvanilla)^0.5)/A18stdlife))</f>
        <v>n/a</v>
      </c>
      <c r="AL305" s="155" t="str">
        <f>IF(A18stdlife="n/a","n/a",IF(AL$3&gt;(A18stdlife+$E305),(Input!$M$228*(1+rvanilla)^0.5)-SUM($M305:AK305),(Input!$M$228*(1+rvanilla)^0.5)/A18stdlife))</f>
        <v>n/a</v>
      </c>
      <c r="AM305" s="155" t="str">
        <f>IF(A18stdlife="n/a","n/a",IF(AM$3&gt;(A18stdlife+$E305),(Input!$M$228*(1+rvanilla)^0.5)-SUM($M305:AL305),(Input!$M$228*(1+rvanilla)^0.5)/A18stdlife))</f>
        <v>n/a</v>
      </c>
      <c r="AN305" s="155" t="str">
        <f>IF(A18stdlife="n/a","n/a",IF(AN$3&gt;(A18stdlife+$E305),(Input!$M$228*(1+rvanilla)^0.5)-SUM($M305:AM305),(Input!$M$228*(1+rvanilla)^0.5)/A18stdlife))</f>
        <v>n/a</v>
      </c>
      <c r="AO305" s="155" t="str">
        <f>IF(A18stdlife="n/a","n/a",IF(AO$3&gt;(A18stdlife+$E305),(Input!$M$228*(1+rvanilla)^0.5)-SUM($M305:AN305),(Input!$M$228*(1+rvanilla)^0.5)/A18stdlife))</f>
        <v>n/a</v>
      </c>
      <c r="AP305" s="155" t="str">
        <f>IF(A18stdlife="n/a","n/a",IF(AP$3&gt;(A18stdlife+$E305),(Input!$M$228*(1+rvanilla)^0.5)-SUM($M305:AO305),(Input!$M$228*(1+rvanilla)^0.5)/A18stdlife))</f>
        <v>n/a</v>
      </c>
      <c r="AQ305" s="155" t="str">
        <f>IF(A18stdlife="n/a","n/a",IF(AQ$3&gt;(A18stdlife+$E305),(Input!$M$228*(1+rvanilla)^0.5)-SUM($M305:AP305),(Input!$M$228*(1+rvanilla)^0.5)/A18stdlife))</f>
        <v>n/a</v>
      </c>
      <c r="AR305" s="155" t="str">
        <f>IF(A18stdlife="n/a","n/a",IF(AR$3&gt;(A18stdlife+$E305),(Input!$M$228*(1+rvanilla)^0.5)-SUM($M305:AQ305),(Input!$M$228*(1+rvanilla)^0.5)/A18stdlife))</f>
        <v>n/a</v>
      </c>
      <c r="AS305" s="155" t="str">
        <f>IF(A18stdlife="n/a","n/a",IF(AS$3&gt;(A18stdlife+$E305),(Input!$M$228*(1+rvanilla)^0.5)-SUM($M305:AR305),(Input!$M$228*(1+rvanilla)^0.5)/A18stdlife))</f>
        <v>n/a</v>
      </c>
      <c r="AT305" s="155" t="str">
        <f>IF(A18stdlife="n/a","n/a",IF(AT$3&gt;(A18stdlife+$E305),(Input!$M$228*(1+rvanilla)^0.5)-SUM($M305:AS305),(Input!$M$228*(1+rvanilla)^0.5)/A18stdlife))</f>
        <v>n/a</v>
      </c>
      <c r="AU305" s="155" t="str">
        <f>IF(A18stdlife="n/a","n/a",IF(AU$3&gt;(A18stdlife+$E305),(Input!$M$228*(1+rvanilla)^0.5)-SUM($M305:AT305),(Input!$M$228*(1+rvanilla)^0.5)/A18stdlife))</f>
        <v>n/a</v>
      </c>
      <c r="AV305" s="155" t="str">
        <f>IF(A18stdlife="n/a","n/a",IF(AV$3&gt;(A18stdlife+$E305),(Input!$M$228*(1+rvanilla)^0.5)-SUM($M305:AU305),(Input!$M$228*(1+rvanilla)^0.5)/A18stdlife))</f>
        <v>n/a</v>
      </c>
      <c r="AW305" s="155" t="str">
        <f>IF(A18stdlife="n/a","n/a",IF(AW$3&gt;(A18stdlife+$E305),(Input!$M$228*(1+rvanilla)^0.5)-SUM($M305:AV305),(Input!$M$228*(1+rvanilla)^0.5)/A18stdlife))</f>
        <v>n/a</v>
      </c>
      <c r="AX305" s="155" t="str">
        <f>IF(A18stdlife="n/a","n/a",IF(AX$3&gt;(A18stdlife+$E305),(Input!$M$228*(1+rvanilla)^0.5)-SUM($M305:AW305),(Input!$M$228*(1+rvanilla)^0.5)/A18stdlife))</f>
        <v>n/a</v>
      </c>
      <c r="AY305" s="155" t="str">
        <f>IF(A18stdlife="n/a","n/a",IF(AY$3&gt;(A18stdlife+$E305),(Input!$M$228*(1+rvanilla)^0.5)-SUM($M305:AX305),(Input!$M$228*(1+rvanilla)^0.5)/A18stdlife))</f>
        <v>n/a</v>
      </c>
      <c r="AZ305" s="155" t="str">
        <f>IF(A18stdlife="n/a","n/a",IF(AZ$3&gt;(A18stdlife+$E305),(Input!$M$228*(1+rvanilla)^0.5)-SUM($M305:AY305),(Input!$M$228*(1+rvanilla)^0.5)/A18stdlife))</f>
        <v>n/a</v>
      </c>
      <c r="BA305" s="155" t="str">
        <f>IF(A18stdlife="n/a","n/a",IF(BA$3&gt;(A18stdlife+$E305),(Input!$M$228*(1+rvanilla)^0.5)-SUM($M305:AZ305),(Input!$M$228*(1+rvanilla)^0.5)/A18stdlife))</f>
        <v>n/a</v>
      </c>
      <c r="BB305" s="155" t="str">
        <f>IF(A18stdlife="n/a","n/a",IF(BB$3&gt;(A18stdlife+$E305),(Input!$M$228*(1+rvanilla)^0.5)-SUM($M305:BA305),(Input!$M$228*(1+rvanilla)^0.5)/A18stdlife))</f>
        <v>n/a</v>
      </c>
      <c r="BC305" s="155" t="str">
        <f>IF(A18stdlife="n/a","n/a",IF(BC$3&gt;(A18stdlife+$E305),(Input!$M$228*(1+rvanilla)^0.5)-SUM($M305:BB305),(Input!$M$228*(1+rvanilla)^0.5)/A18stdlife))</f>
        <v>n/a</v>
      </c>
      <c r="BD305" s="155" t="str">
        <f>IF(A18stdlife="n/a","n/a",IF(BD$3&gt;(A18stdlife+$E305),(Input!$M$228*(1+rvanilla)^0.5)-SUM($M305:BC305),(Input!$M$228*(1+rvanilla)^0.5)/A18stdlife))</f>
        <v>n/a</v>
      </c>
      <c r="BE305" s="155" t="str">
        <f>IF(A18stdlife="n/a","n/a",IF(BE$3&gt;(A18stdlife+$E305),(Input!$M$228*(1+rvanilla)^0.5)-SUM($M305:BD305),(Input!$M$228*(1+rvanilla)^0.5)/A18stdlife))</f>
        <v>n/a</v>
      </c>
      <c r="BF305" s="155" t="str">
        <f>IF(A18stdlife="n/a","n/a",IF(BF$3&gt;(A18stdlife+$E305),(Input!$M$228*(1+rvanilla)^0.5)-SUM($M305:BE305),(Input!$M$228*(1+rvanilla)^0.5)/A18stdlife))</f>
        <v>n/a</v>
      </c>
      <c r="BG305" s="155" t="str">
        <f>IF(A18stdlife="n/a","n/a",IF(BG$3&gt;(A18stdlife+$E305),(Input!$M$228*(1+rvanilla)^0.5)-SUM($M305:BF305),(Input!$M$228*(1+rvanilla)^0.5)/A18stdlife))</f>
        <v>n/a</v>
      </c>
      <c r="BH305" s="155" t="str">
        <f>IF(A18stdlife="n/a","n/a",IF(BH$3&gt;(A18stdlife+$E305),(Input!$M$228*(1+rvanilla)^0.5)-SUM($M305:BG305),(Input!$M$228*(1+rvanilla)^0.5)/A18stdlife))</f>
        <v>n/a</v>
      </c>
      <c r="BI305" s="155" t="str">
        <f>IF(A18stdlife="n/a","n/a",IF(BI$3&gt;(A18stdlife+$E305),(Input!$M$228*(1+rvanilla)^0.5)-SUM($M305:BH305),(Input!$M$228*(1+rvanilla)^0.5)/A18stdlife))</f>
        <v>n/a</v>
      </c>
      <c r="BJ305" s="14"/>
      <c r="BK305" s="14"/>
      <c r="BL305" s="14"/>
      <c r="BM305" s="14"/>
      <c r="BN305" s="14"/>
      <c r="BO305" s="14"/>
      <c r="BP305" s="14"/>
      <c r="BQ305" s="14"/>
      <c r="BR305" s="14"/>
      <c r="BS305" s="14"/>
      <c r="BT305" s="14"/>
      <c r="BU305" s="14"/>
      <c r="BV305" s="14"/>
      <c r="BW305" s="14"/>
      <c r="BX305" s="14"/>
      <c r="BY305" s="14"/>
      <c r="BZ305" s="14"/>
      <c r="CA305" s="410"/>
      <c r="CB305" s="410"/>
      <c r="CC305" s="410"/>
      <c r="CD305" s="410"/>
      <c r="CE305" s="410"/>
      <c r="CF305" s="410"/>
      <c r="CG305" s="410"/>
      <c r="CH305" s="410"/>
      <c r="CI305" s="410"/>
      <c r="CJ305" s="410"/>
      <c r="CK305" s="410"/>
      <c r="CL305" s="410"/>
      <c r="CM305" s="410"/>
      <c r="CN305" s="410"/>
      <c r="CO305" s="410"/>
      <c r="CP305" s="410"/>
      <c r="CQ305" s="410"/>
      <c r="CR305" s="410"/>
      <c r="CS305" s="410"/>
      <c r="CT305" s="410"/>
      <c r="CU305" s="410"/>
      <c r="CV305" s="410"/>
      <c r="CW305" s="410"/>
      <c r="CX305" s="410"/>
      <c r="CY305" s="410"/>
      <c r="CZ305" s="410"/>
      <c r="DA305" s="410"/>
      <c r="DB305" s="410"/>
      <c r="DC305" s="410"/>
      <c r="DD305" s="410"/>
      <c r="DE305" s="410"/>
      <c r="DF305" s="410"/>
      <c r="DG305" s="410"/>
      <c r="DH305" s="410"/>
      <c r="DI305" s="410"/>
      <c r="DJ305" s="410"/>
      <c r="DK305" s="410"/>
      <c r="DL305" s="410"/>
      <c r="DM305" s="410"/>
      <c r="DN305" s="410"/>
      <c r="DO305" s="410"/>
      <c r="DP305" s="410"/>
      <c r="DQ305" s="410"/>
      <c r="DR305" s="410"/>
      <c r="DS305" s="410"/>
      <c r="DT305" s="410"/>
      <c r="DU305" s="410"/>
      <c r="DV305" s="410"/>
      <c r="DW305" s="410"/>
      <c r="DX305" s="410"/>
      <c r="DY305" s="410"/>
      <c r="DZ305" s="410"/>
      <c r="EA305" s="410"/>
      <c r="EB305" s="410"/>
      <c r="EC305" s="410"/>
      <c r="ED305" s="410"/>
      <c r="EE305" s="410"/>
      <c r="EF305" s="410"/>
      <c r="EG305" s="410"/>
      <c r="EH305" s="410"/>
      <c r="EI305" s="410"/>
      <c r="EJ305" s="410"/>
      <c r="EK305" s="410"/>
      <c r="EL305" s="410"/>
      <c r="EM305" s="410"/>
      <c r="EN305" s="410"/>
      <c r="EO305" s="410"/>
      <c r="EP305" s="410"/>
      <c r="EQ305" s="410"/>
      <c r="ER305" s="410"/>
      <c r="ES305" s="410"/>
      <c r="ET305" s="410"/>
      <c r="EU305" s="410"/>
      <c r="EV305" s="410"/>
      <c r="EW305" s="410"/>
      <c r="EX305" s="410"/>
      <c r="EY305" s="410"/>
      <c r="EZ305" s="410"/>
      <c r="FA305" s="410"/>
      <c r="FB305" s="410"/>
      <c r="FC305" s="410"/>
      <c r="FD305" s="410"/>
      <c r="FE305" s="410"/>
      <c r="FF305" s="410"/>
      <c r="FG305" s="410"/>
      <c r="FH305" s="410"/>
      <c r="FI305" s="410"/>
      <c r="FJ305" s="410"/>
      <c r="FK305" s="410"/>
      <c r="FL305" s="410"/>
      <c r="FM305" s="410"/>
      <c r="FN305" s="410"/>
      <c r="FO305" s="410"/>
      <c r="FP305" s="410"/>
      <c r="FQ305" s="410"/>
      <c r="FR305" s="410"/>
      <c r="FS305" s="410"/>
      <c r="FT305" s="410"/>
      <c r="FU305" s="410"/>
      <c r="FV305" s="410"/>
      <c r="FW305" s="410"/>
      <c r="FX305" s="410"/>
      <c r="FY305" s="410"/>
      <c r="FZ305" s="410"/>
      <c r="GA305" s="410"/>
      <c r="GB305" s="410"/>
      <c r="GC305" s="410"/>
      <c r="GD305" s="410"/>
      <c r="GE305" s="410"/>
      <c r="GF305" s="410"/>
      <c r="GG305" s="410"/>
      <c r="GH305" s="410"/>
      <c r="GI305" s="410"/>
      <c r="GJ305" s="410"/>
      <c r="GK305" s="410"/>
      <c r="GL305" s="410"/>
      <c r="GM305" s="410"/>
      <c r="GN305" s="410"/>
      <c r="GO305" s="410"/>
      <c r="GP305" s="410"/>
      <c r="GQ305" s="410"/>
      <c r="GR305" s="410"/>
      <c r="GS305" s="410"/>
      <c r="GT305" s="410"/>
      <c r="GU305" s="410"/>
      <c r="GV305" s="410"/>
      <c r="GW305" s="410"/>
      <c r="GX305" s="410"/>
      <c r="GY305" s="410"/>
      <c r="GZ305" s="410"/>
      <c r="HA305" s="410"/>
      <c r="HB305" s="410"/>
      <c r="HC305" s="410"/>
      <c r="HD305" s="410"/>
      <c r="HE305" s="410"/>
      <c r="HF305" s="410"/>
      <c r="HG305" s="410"/>
      <c r="HH305" s="410"/>
      <c r="HI305" s="410"/>
      <c r="HJ305" s="410"/>
      <c r="HK305" s="410"/>
      <c r="HL305" s="410"/>
      <c r="HM305" s="410"/>
      <c r="HN305" s="410"/>
      <c r="HO305" s="410"/>
      <c r="HP305" s="410"/>
      <c r="HQ305" s="410"/>
      <c r="HR305" s="410"/>
      <c r="HS305" s="410"/>
      <c r="HT305" s="410"/>
      <c r="HU305" s="410"/>
      <c r="HV305" s="410"/>
      <c r="HW305" s="410"/>
      <c r="HX305" s="410"/>
      <c r="HY305" s="410"/>
      <c r="HZ305" s="410"/>
      <c r="IA305" s="410"/>
      <c r="IB305" s="410"/>
      <c r="IC305" s="410"/>
      <c r="ID305" s="410"/>
      <c r="IE305" s="410"/>
      <c r="IF305" s="410"/>
      <c r="IG305" s="410"/>
      <c r="IH305" s="410"/>
      <c r="II305" s="410"/>
      <c r="IJ305" s="410"/>
      <c r="IK305" s="410"/>
      <c r="IL305" s="410"/>
      <c r="IM305" s="410"/>
      <c r="IN305" s="410"/>
      <c r="IO305" s="410"/>
      <c r="IP305" s="410"/>
      <c r="IQ305" s="410"/>
      <c r="IR305" s="410"/>
      <c r="IS305" s="410"/>
      <c r="IT305" s="410"/>
      <c r="IU305" s="410"/>
      <c r="IV305" s="410"/>
    </row>
    <row r="306" spans="1:256" s="2" customFormat="1" ht="12.75" hidden="1" customHeight="1" outlineLevel="2">
      <c r="A306" s="14"/>
      <c r="B306" s="14"/>
      <c r="C306" s="27"/>
      <c r="D306" s="413"/>
      <c r="E306" s="261">
        <v>8</v>
      </c>
      <c r="F306" s="372"/>
      <c r="G306" s="269"/>
      <c r="H306" s="271"/>
      <c r="I306" s="271"/>
      <c r="J306" s="271"/>
      <c r="K306" s="271"/>
      <c r="L306" s="271"/>
      <c r="M306" s="271"/>
      <c r="N306" s="270"/>
      <c r="O306" s="155" t="str">
        <f>IF(A18stdlife="n/a","n/a",IF(O$3&gt;(A18stdlife+$E306),(Input!$N$228*(1+rvanilla)^0.5)-SUM($N306:N306),(Input!$N$228*(1+rvanilla)^0.5)/A18stdlife))</f>
        <v>n/a</v>
      </c>
      <c r="P306" s="155" t="str">
        <f>IF(A18stdlife="n/a","n/a",IF(P$3&gt;(A18stdlife+$E306),(Input!$N$228*(1+rvanilla)^0.5)-SUM($N306:O306),(Input!$N$228*(1+rvanilla)^0.5)/A18stdlife))</f>
        <v>n/a</v>
      </c>
      <c r="Q306" s="155" t="str">
        <f>IF(A18stdlife="n/a","n/a",IF(Q$3&gt;(A18stdlife+$E306),(Input!$N$228*(1+rvanilla)^0.5)-SUM($N306:P306),(Input!$N$228*(1+rvanilla)^0.5)/A18stdlife))</f>
        <v>n/a</v>
      </c>
      <c r="R306" s="155" t="str">
        <f>IF(A18stdlife="n/a","n/a",IF(R$3&gt;(A18stdlife+$E306),(Input!$N$228*(1+rvanilla)^0.5)-SUM($N306:Q306),(Input!$N$228*(1+rvanilla)^0.5)/A18stdlife))</f>
        <v>n/a</v>
      </c>
      <c r="S306" s="155" t="str">
        <f>IF(A18stdlife="n/a","n/a",IF(S$3&gt;(A18stdlife+$E306),(Input!$N$228*(1+rvanilla)^0.5)-SUM($N306:R306),(Input!$N$228*(1+rvanilla)^0.5)/A18stdlife))</f>
        <v>n/a</v>
      </c>
      <c r="T306" s="155" t="str">
        <f>IF(A18stdlife="n/a","n/a",IF(T$3&gt;(A18stdlife+$E306),(Input!$N$228*(1+rvanilla)^0.5)-SUM($N306:S306),(Input!$N$228*(1+rvanilla)^0.5)/A18stdlife))</f>
        <v>n/a</v>
      </c>
      <c r="U306" s="155" t="str">
        <f>IF(A18stdlife="n/a","n/a",IF(U$3&gt;(A18stdlife+$E306),(Input!$N$228*(1+rvanilla)^0.5)-SUM($N306:T306),(Input!$N$228*(1+rvanilla)^0.5)/A18stdlife))</f>
        <v>n/a</v>
      </c>
      <c r="V306" s="155" t="str">
        <f>IF(A18stdlife="n/a","n/a",IF(V$3&gt;(A18stdlife+$E306),(Input!$N$228*(1+rvanilla)^0.5)-SUM($N306:U306),(Input!$N$228*(1+rvanilla)^0.5)/A18stdlife))</f>
        <v>n/a</v>
      </c>
      <c r="W306" s="155" t="str">
        <f>IF(A18stdlife="n/a","n/a",IF(W$3&gt;(A18stdlife+$E306),(Input!$N$228*(1+rvanilla)^0.5)-SUM($N306:V306),(Input!$N$228*(1+rvanilla)^0.5)/A18stdlife))</f>
        <v>n/a</v>
      </c>
      <c r="X306" s="155" t="str">
        <f>IF(A18stdlife="n/a","n/a",IF(X$3&gt;(A18stdlife+$E306),(Input!$N$228*(1+rvanilla)^0.5)-SUM($N306:W306),(Input!$N$228*(1+rvanilla)^0.5)/A18stdlife))</f>
        <v>n/a</v>
      </c>
      <c r="Y306" s="155" t="str">
        <f>IF(A18stdlife="n/a","n/a",IF(Y$3&gt;(A18stdlife+$E306),(Input!$N$228*(1+rvanilla)^0.5)-SUM($N306:X306),(Input!$N$228*(1+rvanilla)^0.5)/A18stdlife))</f>
        <v>n/a</v>
      </c>
      <c r="Z306" s="155" t="str">
        <f>IF(A18stdlife="n/a","n/a",IF(Z$3&gt;(A18stdlife+$E306),(Input!$N$228*(1+rvanilla)^0.5)-SUM($N306:Y306),(Input!$N$228*(1+rvanilla)^0.5)/A18stdlife))</f>
        <v>n/a</v>
      </c>
      <c r="AA306" s="155" t="str">
        <f>IF(A18stdlife="n/a","n/a",IF(AA$3&gt;(A18stdlife+$E306),(Input!$N$228*(1+rvanilla)^0.5)-SUM($N306:Z306),(Input!$N$228*(1+rvanilla)^0.5)/A18stdlife))</f>
        <v>n/a</v>
      </c>
      <c r="AB306" s="155" t="str">
        <f>IF(A18stdlife="n/a","n/a",IF(AB$3&gt;(A18stdlife+$E306),(Input!$N$228*(1+rvanilla)^0.5)-SUM($N306:AA306),(Input!$N$228*(1+rvanilla)^0.5)/A18stdlife))</f>
        <v>n/a</v>
      </c>
      <c r="AC306" s="155" t="str">
        <f>IF(A18stdlife="n/a","n/a",IF(AC$3&gt;(A18stdlife+$E306),(Input!$N$228*(1+rvanilla)^0.5)-SUM($N306:AB306),(Input!$N$228*(1+rvanilla)^0.5)/A18stdlife))</f>
        <v>n/a</v>
      </c>
      <c r="AD306" s="155" t="str">
        <f>IF(A18stdlife="n/a","n/a",IF(AD$3&gt;(A18stdlife+$E306),(Input!$N$228*(1+rvanilla)^0.5)-SUM($N306:AC306),(Input!$N$228*(1+rvanilla)^0.5)/A18stdlife))</f>
        <v>n/a</v>
      </c>
      <c r="AE306" s="155" t="str">
        <f>IF(A18stdlife="n/a","n/a",IF(AE$3&gt;(A18stdlife+$E306),(Input!$N$228*(1+rvanilla)^0.5)-SUM($N306:AD306),(Input!$N$228*(1+rvanilla)^0.5)/A18stdlife))</f>
        <v>n/a</v>
      </c>
      <c r="AF306" s="155" t="str">
        <f>IF(A18stdlife="n/a","n/a",IF(AF$3&gt;(A18stdlife+$E306),(Input!$N$228*(1+rvanilla)^0.5)-SUM($N306:AE306),(Input!$N$228*(1+rvanilla)^0.5)/A18stdlife))</f>
        <v>n/a</v>
      </c>
      <c r="AG306" s="155" t="str">
        <f>IF(A18stdlife="n/a","n/a",IF(AG$3&gt;(A18stdlife+$E306),(Input!$N$228*(1+rvanilla)^0.5)-SUM($N306:AF306),(Input!$N$228*(1+rvanilla)^0.5)/A18stdlife))</f>
        <v>n/a</v>
      </c>
      <c r="AH306" s="155" t="str">
        <f>IF(A18stdlife="n/a","n/a",IF(AH$3&gt;(A18stdlife+$E306),(Input!$N$228*(1+rvanilla)^0.5)-SUM($N306:AG306),(Input!$N$228*(1+rvanilla)^0.5)/A18stdlife))</f>
        <v>n/a</v>
      </c>
      <c r="AI306" s="155" t="str">
        <f>IF(A18stdlife="n/a","n/a",IF(AI$3&gt;(A18stdlife+$E306),(Input!$N$228*(1+rvanilla)^0.5)-SUM($N306:AH306),(Input!$N$228*(1+rvanilla)^0.5)/A18stdlife))</f>
        <v>n/a</v>
      </c>
      <c r="AJ306" s="155" t="str">
        <f>IF(A18stdlife="n/a","n/a",IF(AJ$3&gt;(A18stdlife+$E306),(Input!$N$228*(1+rvanilla)^0.5)-SUM($N306:AI306),(Input!$N$228*(1+rvanilla)^0.5)/A18stdlife))</f>
        <v>n/a</v>
      </c>
      <c r="AK306" s="155" t="str">
        <f>IF(A18stdlife="n/a","n/a",IF(AK$3&gt;(A18stdlife+$E306),(Input!$N$228*(1+rvanilla)^0.5)-SUM($N306:AJ306),(Input!$N$228*(1+rvanilla)^0.5)/A18stdlife))</f>
        <v>n/a</v>
      </c>
      <c r="AL306" s="155" t="str">
        <f>IF(A18stdlife="n/a","n/a",IF(AL$3&gt;(A18stdlife+$E306),(Input!$N$228*(1+rvanilla)^0.5)-SUM($N306:AK306),(Input!$N$228*(1+rvanilla)^0.5)/A18stdlife))</f>
        <v>n/a</v>
      </c>
      <c r="AM306" s="155" t="str">
        <f>IF(A18stdlife="n/a","n/a",IF(AM$3&gt;(A18stdlife+$E306),(Input!$N$228*(1+rvanilla)^0.5)-SUM($N306:AL306),(Input!$N$228*(1+rvanilla)^0.5)/A18stdlife))</f>
        <v>n/a</v>
      </c>
      <c r="AN306" s="155" t="str">
        <f>IF(A18stdlife="n/a","n/a",IF(AN$3&gt;(A18stdlife+$E306),(Input!$N$228*(1+rvanilla)^0.5)-SUM($N306:AM306),(Input!$N$228*(1+rvanilla)^0.5)/A18stdlife))</f>
        <v>n/a</v>
      </c>
      <c r="AO306" s="155" t="str">
        <f>IF(A18stdlife="n/a","n/a",IF(AO$3&gt;(A18stdlife+$E306),(Input!$N$228*(1+rvanilla)^0.5)-SUM($N306:AN306),(Input!$N$228*(1+rvanilla)^0.5)/A18stdlife))</f>
        <v>n/a</v>
      </c>
      <c r="AP306" s="155" t="str">
        <f>IF(A18stdlife="n/a","n/a",IF(AP$3&gt;(A18stdlife+$E306),(Input!$N$228*(1+rvanilla)^0.5)-SUM($N306:AO306),(Input!$N$228*(1+rvanilla)^0.5)/A18stdlife))</f>
        <v>n/a</v>
      </c>
      <c r="AQ306" s="155" t="str">
        <f>IF(A18stdlife="n/a","n/a",IF(AQ$3&gt;(A18stdlife+$E306),(Input!$N$228*(1+rvanilla)^0.5)-SUM($N306:AP306),(Input!$N$228*(1+rvanilla)^0.5)/A18stdlife))</f>
        <v>n/a</v>
      </c>
      <c r="AR306" s="155" t="str">
        <f>IF(A18stdlife="n/a","n/a",IF(AR$3&gt;(A18stdlife+$E306),(Input!$N$228*(1+rvanilla)^0.5)-SUM($N306:AQ306),(Input!$N$228*(1+rvanilla)^0.5)/A18stdlife))</f>
        <v>n/a</v>
      </c>
      <c r="AS306" s="155" t="str">
        <f>IF(A18stdlife="n/a","n/a",IF(AS$3&gt;(A18stdlife+$E306),(Input!$N$228*(1+rvanilla)^0.5)-SUM($N306:AR306),(Input!$N$228*(1+rvanilla)^0.5)/A18stdlife))</f>
        <v>n/a</v>
      </c>
      <c r="AT306" s="155" t="str">
        <f>IF(A18stdlife="n/a","n/a",IF(AT$3&gt;(A18stdlife+$E306),(Input!$N$228*(1+rvanilla)^0.5)-SUM($N306:AS306),(Input!$N$228*(1+rvanilla)^0.5)/A18stdlife))</f>
        <v>n/a</v>
      </c>
      <c r="AU306" s="155" t="str">
        <f>IF(A18stdlife="n/a","n/a",IF(AU$3&gt;(A18stdlife+$E306),(Input!$N$228*(1+rvanilla)^0.5)-SUM($N306:AT306),(Input!$N$228*(1+rvanilla)^0.5)/A18stdlife))</f>
        <v>n/a</v>
      </c>
      <c r="AV306" s="155" t="str">
        <f>IF(A18stdlife="n/a","n/a",IF(AV$3&gt;(A18stdlife+$E306),(Input!$N$228*(1+rvanilla)^0.5)-SUM($N306:AU306),(Input!$N$228*(1+rvanilla)^0.5)/A18stdlife))</f>
        <v>n/a</v>
      </c>
      <c r="AW306" s="155" t="str">
        <f>IF(A18stdlife="n/a","n/a",IF(AW$3&gt;(A18stdlife+$E306),(Input!$N$228*(1+rvanilla)^0.5)-SUM($N306:AV306),(Input!$N$228*(1+rvanilla)^0.5)/A18stdlife))</f>
        <v>n/a</v>
      </c>
      <c r="AX306" s="155" t="str">
        <f>IF(A18stdlife="n/a","n/a",IF(AX$3&gt;(A18stdlife+$E306),(Input!$N$228*(1+rvanilla)^0.5)-SUM($N306:AW306),(Input!$N$228*(1+rvanilla)^0.5)/A18stdlife))</f>
        <v>n/a</v>
      </c>
      <c r="AY306" s="155" t="str">
        <f>IF(A18stdlife="n/a","n/a",IF(AY$3&gt;(A18stdlife+$E306),(Input!$N$228*(1+rvanilla)^0.5)-SUM($N306:AX306),(Input!$N$228*(1+rvanilla)^0.5)/A18stdlife))</f>
        <v>n/a</v>
      </c>
      <c r="AZ306" s="155" t="str">
        <f>IF(A18stdlife="n/a","n/a",IF(AZ$3&gt;(A18stdlife+$E306),(Input!$N$228*(1+rvanilla)^0.5)-SUM($N306:AY306),(Input!$N$228*(1+rvanilla)^0.5)/A18stdlife))</f>
        <v>n/a</v>
      </c>
      <c r="BA306" s="155" t="str">
        <f>IF(A18stdlife="n/a","n/a",IF(BA$3&gt;(A18stdlife+$E306),(Input!$N$228*(1+rvanilla)^0.5)-SUM($N306:AZ306),(Input!$N$228*(1+rvanilla)^0.5)/A18stdlife))</f>
        <v>n/a</v>
      </c>
      <c r="BB306" s="155" t="str">
        <f>IF(A18stdlife="n/a","n/a",IF(BB$3&gt;(A18stdlife+$E306),(Input!$N$228*(1+rvanilla)^0.5)-SUM($N306:BA306),(Input!$N$228*(1+rvanilla)^0.5)/A18stdlife))</f>
        <v>n/a</v>
      </c>
      <c r="BC306" s="155" t="str">
        <f>IF(A18stdlife="n/a","n/a",IF(BC$3&gt;(A18stdlife+$E306),(Input!$N$228*(1+rvanilla)^0.5)-SUM($N306:BB306),(Input!$N$228*(1+rvanilla)^0.5)/A18stdlife))</f>
        <v>n/a</v>
      </c>
      <c r="BD306" s="155" t="str">
        <f>IF(A18stdlife="n/a","n/a",IF(BD$3&gt;(A18stdlife+$E306),(Input!$N$228*(1+rvanilla)^0.5)-SUM($N306:BC306),(Input!$N$228*(1+rvanilla)^0.5)/A18stdlife))</f>
        <v>n/a</v>
      </c>
      <c r="BE306" s="155" t="str">
        <f>IF(A18stdlife="n/a","n/a",IF(BE$3&gt;(A18stdlife+$E306),(Input!$N$228*(1+rvanilla)^0.5)-SUM($N306:BD306),(Input!$N$228*(1+rvanilla)^0.5)/A18stdlife))</f>
        <v>n/a</v>
      </c>
      <c r="BF306" s="155" t="str">
        <f>IF(A18stdlife="n/a","n/a",IF(BF$3&gt;(A18stdlife+$E306),(Input!$N$228*(1+rvanilla)^0.5)-SUM($N306:BE306),(Input!$N$228*(1+rvanilla)^0.5)/A18stdlife))</f>
        <v>n/a</v>
      </c>
      <c r="BG306" s="155" t="str">
        <f>IF(A18stdlife="n/a","n/a",IF(BG$3&gt;(A18stdlife+$E306),(Input!$N$228*(1+rvanilla)^0.5)-SUM($N306:BF306),(Input!$N$228*(1+rvanilla)^0.5)/A18stdlife))</f>
        <v>n/a</v>
      </c>
      <c r="BH306" s="155" t="str">
        <f>IF(A18stdlife="n/a","n/a",IF(BH$3&gt;(A18stdlife+$E306),(Input!$N$228*(1+rvanilla)^0.5)-SUM($N306:BG306),(Input!$N$228*(1+rvanilla)^0.5)/A18stdlife))</f>
        <v>n/a</v>
      </c>
      <c r="BI306" s="155" t="str">
        <f>IF(A18stdlife="n/a","n/a",IF(BI$3&gt;(A18stdlife+$E306),(Input!$N$228*(1+rvanilla)^0.5)-SUM($N306:BH306),(Input!$N$228*(1+rvanilla)^0.5)/A18stdlife))</f>
        <v>n/a</v>
      </c>
      <c r="BJ306" s="14"/>
      <c r="BK306" s="14"/>
      <c r="BL306" s="14"/>
      <c r="BM306" s="14"/>
      <c r="BN306" s="14"/>
      <c r="BO306" s="14"/>
      <c r="BP306" s="14"/>
      <c r="BQ306" s="14"/>
      <c r="BR306" s="14"/>
      <c r="BS306" s="14"/>
      <c r="BT306" s="14"/>
      <c r="BU306" s="14"/>
      <c r="BV306" s="14"/>
      <c r="BW306" s="14"/>
      <c r="BX306" s="14"/>
      <c r="BY306" s="14"/>
      <c r="BZ306" s="14"/>
      <c r="CA306" s="410"/>
      <c r="CB306" s="410"/>
      <c r="CC306" s="410"/>
      <c r="CD306" s="410"/>
      <c r="CE306" s="410"/>
      <c r="CF306" s="410"/>
      <c r="CG306" s="410"/>
      <c r="CH306" s="410"/>
      <c r="CI306" s="410"/>
      <c r="CJ306" s="410"/>
      <c r="CK306" s="410"/>
      <c r="CL306" s="410"/>
      <c r="CM306" s="410"/>
      <c r="CN306" s="410"/>
      <c r="CO306" s="410"/>
      <c r="CP306" s="410"/>
      <c r="CQ306" s="410"/>
      <c r="CR306" s="410"/>
      <c r="CS306" s="410"/>
      <c r="CT306" s="410"/>
      <c r="CU306" s="410"/>
      <c r="CV306" s="410"/>
      <c r="CW306" s="410"/>
      <c r="CX306" s="410"/>
      <c r="CY306" s="410"/>
      <c r="CZ306" s="410"/>
      <c r="DA306" s="410"/>
      <c r="DB306" s="410"/>
      <c r="DC306" s="410"/>
      <c r="DD306" s="410"/>
      <c r="DE306" s="410"/>
      <c r="DF306" s="410"/>
      <c r="DG306" s="410"/>
      <c r="DH306" s="410"/>
      <c r="DI306" s="410"/>
      <c r="DJ306" s="410"/>
      <c r="DK306" s="410"/>
      <c r="DL306" s="410"/>
      <c r="DM306" s="410"/>
      <c r="DN306" s="410"/>
      <c r="DO306" s="410"/>
      <c r="DP306" s="410"/>
      <c r="DQ306" s="410"/>
      <c r="DR306" s="410"/>
      <c r="DS306" s="410"/>
      <c r="DT306" s="410"/>
      <c r="DU306" s="410"/>
      <c r="DV306" s="410"/>
      <c r="DW306" s="410"/>
      <c r="DX306" s="410"/>
      <c r="DY306" s="410"/>
      <c r="DZ306" s="410"/>
      <c r="EA306" s="410"/>
      <c r="EB306" s="410"/>
      <c r="EC306" s="410"/>
      <c r="ED306" s="410"/>
      <c r="EE306" s="410"/>
      <c r="EF306" s="410"/>
      <c r="EG306" s="410"/>
      <c r="EH306" s="410"/>
      <c r="EI306" s="410"/>
      <c r="EJ306" s="410"/>
      <c r="EK306" s="410"/>
      <c r="EL306" s="410"/>
      <c r="EM306" s="410"/>
      <c r="EN306" s="410"/>
      <c r="EO306" s="410"/>
      <c r="EP306" s="410"/>
      <c r="EQ306" s="410"/>
      <c r="ER306" s="410"/>
      <c r="ES306" s="410"/>
      <c r="ET306" s="410"/>
      <c r="EU306" s="410"/>
      <c r="EV306" s="410"/>
      <c r="EW306" s="410"/>
      <c r="EX306" s="410"/>
      <c r="EY306" s="410"/>
      <c r="EZ306" s="410"/>
      <c r="FA306" s="410"/>
      <c r="FB306" s="410"/>
      <c r="FC306" s="410"/>
      <c r="FD306" s="410"/>
      <c r="FE306" s="410"/>
      <c r="FF306" s="410"/>
      <c r="FG306" s="410"/>
      <c r="FH306" s="410"/>
      <c r="FI306" s="410"/>
      <c r="FJ306" s="410"/>
      <c r="FK306" s="410"/>
      <c r="FL306" s="410"/>
      <c r="FM306" s="410"/>
      <c r="FN306" s="410"/>
      <c r="FO306" s="410"/>
      <c r="FP306" s="410"/>
      <c r="FQ306" s="410"/>
      <c r="FR306" s="410"/>
      <c r="FS306" s="410"/>
      <c r="FT306" s="410"/>
      <c r="FU306" s="410"/>
      <c r="FV306" s="410"/>
      <c r="FW306" s="410"/>
      <c r="FX306" s="410"/>
      <c r="FY306" s="410"/>
      <c r="FZ306" s="410"/>
      <c r="GA306" s="410"/>
      <c r="GB306" s="410"/>
      <c r="GC306" s="410"/>
      <c r="GD306" s="410"/>
      <c r="GE306" s="410"/>
      <c r="GF306" s="410"/>
      <c r="GG306" s="410"/>
      <c r="GH306" s="410"/>
      <c r="GI306" s="410"/>
      <c r="GJ306" s="410"/>
      <c r="GK306" s="410"/>
      <c r="GL306" s="410"/>
      <c r="GM306" s="410"/>
      <c r="GN306" s="410"/>
      <c r="GO306" s="410"/>
      <c r="GP306" s="410"/>
      <c r="GQ306" s="410"/>
      <c r="GR306" s="410"/>
      <c r="GS306" s="410"/>
      <c r="GT306" s="410"/>
      <c r="GU306" s="410"/>
      <c r="GV306" s="410"/>
      <c r="GW306" s="410"/>
      <c r="GX306" s="410"/>
      <c r="GY306" s="410"/>
      <c r="GZ306" s="410"/>
      <c r="HA306" s="410"/>
      <c r="HB306" s="410"/>
      <c r="HC306" s="410"/>
      <c r="HD306" s="410"/>
      <c r="HE306" s="410"/>
      <c r="HF306" s="410"/>
      <c r="HG306" s="410"/>
      <c r="HH306" s="410"/>
      <c r="HI306" s="410"/>
      <c r="HJ306" s="410"/>
      <c r="HK306" s="410"/>
      <c r="HL306" s="410"/>
      <c r="HM306" s="410"/>
      <c r="HN306" s="410"/>
      <c r="HO306" s="410"/>
      <c r="HP306" s="410"/>
      <c r="HQ306" s="410"/>
      <c r="HR306" s="410"/>
      <c r="HS306" s="410"/>
      <c r="HT306" s="410"/>
      <c r="HU306" s="410"/>
      <c r="HV306" s="410"/>
      <c r="HW306" s="410"/>
      <c r="HX306" s="410"/>
      <c r="HY306" s="410"/>
      <c r="HZ306" s="410"/>
      <c r="IA306" s="410"/>
      <c r="IB306" s="410"/>
      <c r="IC306" s="410"/>
      <c r="ID306" s="410"/>
      <c r="IE306" s="410"/>
      <c r="IF306" s="410"/>
      <c r="IG306" s="410"/>
      <c r="IH306" s="410"/>
      <c r="II306" s="410"/>
      <c r="IJ306" s="410"/>
      <c r="IK306" s="410"/>
      <c r="IL306" s="410"/>
      <c r="IM306" s="410"/>
      <c r="IN306" s="410"/>
      <c r="IO306" s="410"/>
      <c r="IP306" s="410"/>
      <c r="IQ306" s="410"/>
      <c r="IR306" s="410"/>
      <c r="IS306" s="410"/>
      <c r="IT306" s="410"/>
      <c r="IU306" s="410"/>
      <c r="IV306" s="410"/>
    </row>
    <row r="307" spans="1:256" s="2" customFormat="1" ht="12.75" hidden="1" customHeight="1" outlineLevel="2">
      <c r="A307" s="14"/>
      <c r="B307" s="14"/>
      <c r="C307" s="27"/>
      <c r="D307" s="413"/>
      <c r="E307" s="261">
        <v>9</v>
      </c>
      <c r="F307" s="372"/>
      <c r="G307" s="269"/>
      <c r="H307" s="271"/>
      <c r="I307" s="271"/>
      <c r="J307" s="271"/>
      <c r="K307" s="271"/>
      <c r="L307" s="271"/>
      <c r="M307" s="271"/>
      <c r="N307" s="271"/>
      <c r="O307" s="270"/>
      <c r="P307" s="155" t="str">
        <f>IF(A18stdlife="n/a","n/a",IF(P$3&gt;(A18stdlife+$E307),(Input!$O$228*(1+rvanilla)^0.5)-SUM($O307:O307),(Input!$O$228*(1+rvanilla)^0.5)/A18stdlife))</f>
        <v>n/a</v>
      </c>
      <c r="Q307" s="155" t="str">
        <f>IF(A18stdlife="n/a","n/a",IF(Q$3&gt;(A18stdlife+$E307),(Input!$O$228*(1+rvanilla)^0.5)-SUM($O307:P307),(Input!$O$228*(1+rvanilla)^0.5)/A18stdlife))</f>
        <v>n/a</v>
      </c>
      <c r="R307" s="155" t="str">
        <f>IF(A18stdlife="n/a","n/a",IF(R$3&gt;(A18stdlife+$E307),(Input!$O$228*(1+rvanilla)^0.5)-SUM($O307:Q307),(Input!$O$228*(1+rvanilla)^0.5)/A18stdlife))</f>
        <v>n/a</v>
      </c>
      <c r="S307" s="155" t="str">
        <f>IF(A18stdlife="n/a","n/a",IF(S$3&gt;(A18stdlife+$E307),(Input!$O$228*(1+rvanilla)^0.5)-SUM($O307:R307),(Input!$O$228*(1+rvanilla)^0.5)/A18stdlife))</f>
        <v>n/a</v>
      </c>
      <c r="T307" s="155" t="str">
        <f>IF(A18stdlife="n/a","n/a",IF(T$3&gt;(A18stdlife+$E307),(Input!$O$228*(1+rvanilla)^0.5)-SUM($O307:S307),(Input!$O$228*(1+rvanilla)^0.5)/A18stdlife))</f>
        <v>n/a</v>
      </c>
      <c r="U307" s="155" t="str">
        <f>IF(A18stdlife="n/a","n/a",IF(U$3&gt;(A18stdlife+$E307),(Input!$O$228*(1+rvanilla)^0.5)-SUM($O307:T307),(Input!$O$228*(1+rvanilla)^0.5)/A18stdlife))</f>
        <v>n/a</v>
      </c>
      <c r="V307" s="155" t="str">
        <f>IF(A18stdlife="n/a","n/a",IF(V$3&gt;(A18stdlife+$E307),(Input!$O$228*(1+rvanilla)^0.5)-SUM($O307:U307),(Input!$O$228*(1+rvanilla)^0.5)/A18stdlife))</f>
        <v>n/a</v>
      </c>
      <c r="W307" s="155" t="str">
        <f>IF(A18stdlife="n/a","n/a",IF(W$3&gt;(A18stdlife+$E307),(Input!$O$228*(1+rvanilla)^0.5)-SUM($O307:V307),(Input!$O$228*(1+rvanilla)^0.5)/A18stdlife))</f>
        <v>n/a</v>
      </c>
      <c r="X307" s="155" t="str">
        <f>IF(A18stdlife="n/a","n/a",IF(X$3&gt;(A18stdlife+$E307),(Input!$O$228*(1+rvanilla)^0.5)-SUM($O307:W307),(Input!$O$228*(1+rvanilla)^0.5)/A18stdlife))</f>
        <v>n/a</v>
      </c>
      <c r="Y307" s="155" t="str">
        <f>IF(A18stdlife="n/a","n/a",IF(Y$3&gt;(A18stdlife+$E307),(Input!$O$228*(1+rvanilla)^0.5)-SUM($O307:X307),(Input!$O$228*(1+rvanilla)^0.5)/A18stdlife))</f>
        <v>n/a</v>
      </c>
      <c r="Z307" s="155" t="str">
        <f>IF(A18stdlife="n/a","n/a",IF(Z$3&gt;(A18stdlife+$E307),(Input!$O$228*(1+rvanilla)^0.5)-SUM($O307:Y307),(Input!$O$228*(1+rvanilla)^0.5)/A18stdlife))</f>
        <v>n/a</v>
      </c>
      <c r="AA307" s="155" t="str">
        <f>IF(A18stdlife="n/a","n/a",IF(AA$3&gt;(A18stdlife+$E307),(Input!$O$228*(1+rvanilla)^0.5)-SUM($O307:Z307),(Input!$O$228*(1+rvanilla)^0.5)/A18stdlife))</f>
        <v>n/a</v>
      </c>
      <c r="AB307" s="155" t="str">
        <f>IF(A18stdlife="n/a","n/a",IF(AB$3&gt;(A18stdlife+$E307),(Input!$O$228*(1+rvanilla)^0.5)-SUM($O307:AA307),(Input!$O$228*(1+rvanilla)^0.5)/A18stdlife))</f>
        <v>n/a</v>
      </c>
      <c r="AC307" s="155" t="str">
        <f>IF(A18stdlife="n/a","n/a",IF(AC$3&gt;(A18stdlife+$E307),(Input!$O$228*(1+rvanilla)^0.5)-SUM($O307:AB307),(Input!$O$228*(1+rvanilla)^0.5)/A18stdlife))</f>
        <v>n/a</v>
      </c>
      <c r="AD307" s="155" t="str">
        <f>IF(A18stdlife="n/a","n/a",IF(AD$3&gt;(A18stdlife+$E307),(Input!$O$228*(1+rvanilla)^0.5)-SUM($O307:AC307),(Input!$O$228*(1+rvanilla)^0.5)/A18stdlife))</f>
        <v>n/a</v>
      </c>
      <c r="AE307" s="155" t="str">
        <f>IF(A18stdlife="n/a","n/a",IF(AE$3&gt;(A18stdlife+$E307),(Input!$O$228*(1+rvanilla)^0.5)-SUM($O307:AD307),(Input!$O$228*(1+rvanilla)^0.5)/A18stdlife))</f>
        <v>n/a</v>
      </c>
      <c r="AF307" s="155" t="str">
        <f>IF(A18stdlife="n/a","n/a",IF(AF$3&gt;(A18stdlife+$E307),(Input!$O$228*(1+rvanilla)^0.5)-SUM($O307:AE307),(Input!$O$228*(1+rvanilla)^0.5)/A18stdlife))</f>
        <v>n/a</v>
      </c>
      <c r="AG307" s="155" t="str">
        <f>IF(A18stdlife="n/a","n/a",IF(AG$3&gt;(A18stdlife+$E307),(Input!$O$228*(1+rvanilla)^0.5)-SUM($O307:AF307),(Input!$O$228*(1+rvanilla)^0.5)/A18stdlife))</f>
        <v>n/a</v>
      </c>
      <c r="AH307" s="155" t="str">
        <f>IF(A18stdlife="n/a","n/a",IF(AH$3&gt;(A18stdlife+$E307),(Input!$O$228*(1+rvanilla)^0.5)-SUM($O307:AG307),(Input!$O$228*(1+rvanilla)^0.5)/A18stdlife))</f>
        <v>n/a</v>
      </c>
      <c r="AI307" s="155" t="str">
        <f>IF(A18stdlife="n/a","n/a",IF(AI$3&gt;(A18stdlife+$E307),(Input!$O$228*(1+rvanilla)^0.5)-SUM($O307:AH307),(Input!$O$228*(1+rvanilla)^0.5)/A18stdlife))</f>
        <v>n/a</v>
      </c>
      <c r="AJ307" s="155" t="str">
        <f>IF(A18stdlife="n/a","n/a",IF(AJ$3&gt;(A18stdlife+$E307),(Input!$O$228*(1+rvanilla)^0.5)-SUM($O307:AI307),(Input!$O$228*(1+rvanilla)^0.5)/A18stdlife))</f>
        <v>n/a</v>
      </c>
      <c r="AK307" s="155" t="str">
        <f>IF(A18stdlife="n/a","n/a",IF(AK$3&gt;(A18stdlife+$E307),(Input!$O$228*(1+rvanilla)^0.5)-SUM($O307:AJ307),(Input!$O$228*(1+rvanilla)^0.5)/A18stdlife))</f>
        <v>n/a</v>
      </c>
      <c r="AL307" s="155" t="str">
        <f>IF(A18stdlife="n/a","n/a",IF(AL$3&gt;(A18stdlife+$E307),(Input!$O$228*(1+rvanilla)^0.5)-SUM($O307:AK307),(Input!$O$228*(1+rvanilla)^0.5)/A18stdlife))</f>
        <v>n/a</v>
      </c>
      <c r="AM307" s="155" t="str">
        <f>IF(A18stdlife="n/a","n/a",IF(AM$3&gt;(A18stdlife+$E307),(Input!$O$228*(1+rvanilla)^0.5)-SUM($O307:AL307),(Input!$O$228*(1+rvanilla)^0.5)/A18stdlife))</f>
        <v>n/a</v>
      </c>
      <c r="AN307" s="155" t="str">
        <f>IF(A18stdlife="n/a","n/a",IF(AN$3&gt;(A18stdlife+$E307),(Input!$O$228*(1+rvanilla)^0.5)-SUM($O307:AM307),(Input!$O$228*(1+rvanilla)^0.5)/A18stdlife))</f>
        <v>n/a</v>
      </c>
      <c r="AO307" s="155" t="str">
        <f>IF(A18stdlife="n/a","n/a",IF(AO$3&gt;(A18stdlife+$E307),(Input!$O$228*(1+rvanilla)^0.5)-SUM($O307:AN307),(Input!$O$228*(1+rvanilla)^0.5)/A18stdlife))</f>
        <v>n/a</v>
      </c>
      <c r="AP307" s="155" t="str">
        <f>IF(A18stdlife="n/a","n/a",IF(AP$3&gt;(A18stdlife+$E307),(Input!$O$228*(1+rvanilla)^0.5)-SUM($O307:AO307),(Input!$O$228*(1+rvanilla)^0.5)/A18stdlife))</f>
        <v>n/a</v>
      </c>
      <c r="AQ307" s="155" t="str">
        <f>IF(A18stdlife="n/a","n/a",IF(AQ$3&gt;(A18stdlife+$E307),(Input!$O$228*(1+rvanilla)^0.5)-SUM($O307:AP307),(Input!$O$228*(1+rvanilla)^0.5)/A18stdlife))</f>
        <v>n/a</v>
      </c>
      <c r="AR307" s="155" t="str">
        <f>IF(A18stdlife="n/a","n/a",IF(AR$3&gt;(A18stdlife+$E307),(Input!$O$228*(1+rvanilla)^0.5)-SUM($O307:AQ307),(Input!$O$228*(1+rvanilla)^0.5)/A18stdlife))</f>
        <v>n/a</v>
      </c>
      <c r="AS307" s="155" t="str">
        <f>IF(A18stdlife="n/a","n/a",IF(AS$3&gt;(A18stdlife+$E307),(Input!$O$228*(1+rvanilla)^0.5)-SUM($O307:AR307),(Input!$O$228*(1+rvanilla)^0.5)/A18stdlife))</f>
        <v>n/a</v>
      </c>
      <c r="AT307" s="155" t="str">
        <f>IF(A18stdlife="n/a","n/a",IF(AT$3&gt;(A18stdlife+$E307),(Input!$O$228*(1+rvanilla)^0.5)-SUM($O307:AS307),(Input!$O$228*(1+rvanilla)^0.5)/A18stdlife))</f>
        <v>n/a</v>
      </c>
      <c r="AU307" s="155" t="str">
        <f>IF(A18stdlife="n/a","n/a",IF(AU$3&gt;(A18stdlife+$E307),(Input!$O$228*(1+rvanilla)^0.5)-SUM($O307:AT307),(Input!$O$228*(1+rvanilla)^0.5)/A18stdlife))</f>
        <v>n/a</v>
      </c>
      <c r="AV307" s="155" t="str">
        <f>IF(A18stdlife="n/a","n/a",IF(AV$3&gt;(A18stdlife+$E307),(Input!$O$228*(1+rvanilla)^0.5)-SUM($O307:AU307),(Input!$O$228*(1+rvanilla)^0.5)/A18stdlife))</f>
        <v>n/a</v>
      </c>
      <c r="AW307" s="155" t="str">
        <f>IF(A18stdlife="n/a","n/a",IF(AW$3&gt;(A18stdlife+$E307),(Input!$O$228*(1+rvanilla)^0.5)-SUM($O307:AV307),(Input!$O$228*(1+rvanilla)^0.5)/A18stdlife))</f>
        <v>n/a</v>
      </c>
      <c r="AX307" s="155" t="str">
        <f>IF(A18stdlife="n/a","n/a",IF(AX$3&gt;(A18stdlife+$E307),(Input!$O$228*(1+rvanilla)^0.5)-SUM($O307:AW307),(Input!$O$228*(1+rvanilla)^0.5)/A18stdlife))</f>
        <v>n/a</v>
      </c>
      <c r="AY307" s="155" t="str">
        <f>IF(A18stdlife="n/a","n/a",IF(AY$3&gt;(A18stdlife+$E307),(Input!$O$228*(1+rvanilla)^0.5)-SUM($O307:AX307),(Input!$O$228*(1+rvanilla)^0.5)/A18stdlife))</f>
        <v>n/a</v>
      </c>
      <c r="AZ307" s="155" t="str">
        <f>IF(A18stdlife="n/a","n/a",IF(AZ$3&gt;(A18stdlife+$E307),(Input!$O$228*(1+rvanilla)^0.5)-SUM($O307:AY307),(Input!$O$228*(1+rvanilla)^0.5)/A18stdlife))</f>
        <v>n/a</v>
      </c>
      <c r="BA307" s="155" t="str">
        <f>IF(A18stdlife="n/a","n/a",IF(BA$3&gt;(A18stdlife+$E307),(Input!$O$228*(1+rvanilla)^0.5)-SUM($O307:AZ307),(Input!$O$228*(1+rvanilla)^0.5)/A18stdlife))</f>
        <v>n/a</v>
      </c>
      <c r="BB307" s="155" t="str">
        <f>IF(A18stdlife="n/a","n/a",IF(BB$3&gt;(A18stdlife+$E307),(Input!$O$228*(1+rvanilla)^0.5)-SUM($O307:BA307),(Input!$O$228*(1+rvanilla)^0.5)/A18stdlife))</f>
        <v>n/a</v>
      </c>
      <c r="BC307" s="155" t="str">
        <f>IF(A18stdlife="n/a","n/a",IF(BC$3&gt;(A18stdlife+$E307),(Input!$O$228*(1+rvanilla)^0.5)-SUM($O307:BB307),(Input!$O$228*(1+rvanilla)^0.5)/A18stdlife))</f>
        <v>n/a</v>
      </c>
      <c r="BD307" s="155" t="str">
        <f>IF(A18stdlife="n/a","n/a",IF(BD$3&gt;(A18stdlife+$E307),(Input!$O$228*(1+rvanilla)^0.5)-SUM($O307:BC307),(Input!$O$228*(1+rvanilla)^0.5)/A18stdlife))</f>
        <v>n/a</v>
      </c>
      <c r="BE307" s="155" t="str">
        <f>IF(A18stdlife="n/a","n/a",IF(BE$3&gt;(A18stdlife+$E307),(Input!$O$228*(1+rvanilla)^0.5)-SUM($O307:BD307),(Input!$O$228*(1+rvanilla)^0.5)/A18stdlife))</f>
        <v>n/a</v>
      </c>
      <c r="BF307" s="155" t="str">
        <f>IF(A18stdlife="n/a","n/a",IF(BF$3&gt;(A18stdlife+$E307),(Input!$O$228*(1+rvanilla)^0.5)-SUM($O307:BE307),(Input!$O$228*(1+rvanilla)^0.5)/A18stdlife))</f>
        <v>n/a</v>
      </c>
      <c r="BG307" s="155" t="str">
        <f>IF(A18stdlife="n/a","n/a",IF(BG$3&gt;(A18stdlife+$E307),(Input!$O$228*(1+rvanilla)^0.5)-SUM($O307:BF307),(Input!$O$228*(1+rvanilla)^0.5)/A18stdlife))</f>
        <v>n/a</v>
      </c>
      <c r="BH307" s="155" t="str">
        <f>IF(A18stdlife="n/a","n/a",IF(BH$3&gt;(A18stdlife+$E307),(Input!$O$228*(1+rvanilla)^0.5)-SUM($O307:BG307),(Input!$O$228*(1+rvanilla)^0.5)/A18stdlife))</f>
        <v>n/a</v>
      </c>
      <c r="BI307" s="155" t="str">
        <f>IF(A18stdlife="n/a","n/a",IF(BI$3&gt;(A18stdlife+$E307),(Input!$O$228*(1+rvanilla)^0.5)-SUM($O307:BH307),(Input!$O$228*(1+rvanilla)^0.5)/A18stdlife))</f>
        <v>n/a</v>
      </c>
      <c r="BJ307" s="14"/>
      <c r="BK307" s="14"/>
      <c r="BL307" s="14"/>
      <c r="BM307" s="14"/>
      <c r="BN307" s="14"/>
      <c r="BO307" s="14"/>
      <c r="BP307" s="14"/>
      <c r="BQ307" s="14"/>
      <c r="BR307" s="14"/>
      <c r="BS307" s="14"/>
      <c r="BT307" s="14"/>
      <c r="BU307" s="14"/>
      <c r="BV307" s="14"/>
      <c r="BW307" s="14"/>
      <c r="BX307" s="14"/>
      <c r="BY307" s="14"/>
      <c r="BZ307" s="14"/>
      <c r="CA307" s="410"/>
      <c r="CB307" s="410"/>
      <c r="CC307" s="410"/>
      <c r="CD307" s="410"/>
      <c r="CE307" s="410"/>
      <c r="CF307" s="410"/>
      <c r="CG307" s="410"/>
      <c r="CH307" s="410"/>
      <c r="CI307" s="410"/>
      <c r="CJ307" s="410"/>
      <c r="CK307" s="410"/>
      <c r="CL307" s="410"/>
      <c r="CM307" s="410"/>
      <c r="CN307" s="410"/>
      <c r="CO307" s="410"/>
      <c r="CP307" s="410"/>
      <c r="CQ307" s="410"/>
      <c r="CR307" s="410"/>
      <c r="CS307" s="410"/>
      <c r="CT307" s="410"/>
      <c r="CU307" s="410"/>
      <c r="CV307" s="410"/>
      <c r="CW307" s="410"/>
      <c r="CX307" s="410"/>
      <c r="CY307" s="410"/>
      <c r="CZ307" s="410"/>
      <c r="DA307" s="410"/>
      <c r="DB307" s="410"/>
      <c r="DC307" s="410"/>
      <c r="DD307" s="410"/>
      <c r="DE307" s="410"/>
      <c r="DF307" s="410"/>
      <c r="DG307" s="410"/>
      <c r="DH307" s="410"/>
      <c r="DI307" s="410"/>
      <c r="DJ307" s="410"/>
      <c r="DK307" s="410"/>
      <c r="DL307" s="410"/>
      <c r="DM307" s="410"/>
      <c r="DN307" s="410"/>
      <c r="DO307" s="410"/>
      <c r="DP307" s="410"/>
      <c r="DQ307" s="410"/>
      <c r="DR307" s="410"/>
      <c r="DS307" s="410"/>
      <c r="DT307" s="410"/>
      <c r="DU307" s="410"/>
      <c r="DV307" s="410"/>
      <c r="DW307" s="410"/>
      <c r="DX307" s="410"/>
      <c r="DY307" s="410"/>
      <c r="DZ307" s="410"/>
      <c r="EA307" s="410"/>
      <c r="EB307" s="410"/>
      <c r="EC307" s="410"/>
      <c r="ED307" s="410"/>
      <c r="EE307" s="410"/>
      <c r="EF307" s="410"/>
      <c r="EG307" s="410"/>
      <c r="EH307" s="410"/>
      <c r="EI307" s="410"/>
      <c r="EJ307" s="410"/>
      <c r="EK307" s="410"/>
      <c r="EL307" s="410"/>
      <c r="EM307" s="410"/>
      <c r="EN307" s="410"/>
      <c r="EO307" s="410"/>
      <c r="EP307" s="410"/>
      <c r="EQ307" s="410"/>
      <c r="ER307" s="410"/>
      <c r="ES307" s="410"/>
      <c r="ET307" s="410"/>
      <c r="EU307" s="410"/>
      <c r="EV307" s="410"/>
      <c r="EW307" s="410"/>
      <c r="EX307" s="410"/>
      <c r="EY307" s="410"/>
      <c r="EZ307" s="410"/>
      <c r="FA307" s="410"/>
      <c r="FB307" s="410"/>
      <c r="FC307" s="410"/>
      <c r="FD307" s="410"/>
      <c r="FE307" s="410"/>
      <c r="FF307" s="410"/>
      <c r="FG307" s="410"/>
      <c r="FH307" s="410"/>
      <c r="FI307" s="410"/>
      <c r="FJ307" s="410"/>
      <c r="FK307" s="410"/>
      <c r="FL307" s="410"/>
      <c r="FM307" s="410"/>
      <c r="FN307" s="410"/>
      <c r="FO307" s="410"/>
      <c r="FP307" s="410"/>
      <c r="FQ307" s="410"/>
      <c r="FR307" s="410"/>
      <c r="FS307" s="410"/>
      <c r="FT307" s="410"/>
      <c r="FU307" s="410"/>
      <c r="FV307" s="410"/>
      <c r="FW307" s="410"/>
      <c r="FX307" s="410"/>
      <c r="FY307" s="410"/>
      <c r="FZ307" s="410"/>
      <c r="GA307" s="410"/>
      <c r="GB307" s="410"/>
      <c r="GC307" s="410"/>
      <c r="GD307" s="410"/>
      <c r="GE307" s="410"/>
      <c r="GF307" s="410"/>
      <c r="GG307" s="410"/>
      <c r="GH307" s="410"/>
      <c r="GI307" s="410"/>
      <c r="GJ307" s="410"/>
      <c r="GK307" s="410"/>
      <c r="GL307" s="410"/>
      <c r="GM307" s="410"/>
      <c r="GN307" s="410"/>
      <c r="GO307" s="410"/>
      <c r="GP307" s="410"/>
      <c r="GQ307" s="410"/>
      <c r="GR307" s="410"/>
      <c r="GS307" s="410"/>
      <c r="GT307" s="410"/>
      <c r="GU307" s="410"/>
      <c r="GV307" s="410"/>
      <c r="GW307" s="410"/>
      <c r="GX307" s="410"/>
      <c r="GY307" s="410"/>
      <c r="GZ307" s="410"/>
      <c r="HA307" s="410"/>
      <c r="HB307" s="410"/>
      <c r="HC307" s="410"/>
      <c r="HD307" s="410"/>
      <c r="HE307" s="410"/>
      <c r="HF307" s="410"/>
      <c r="HG307" s="410"/>
      <c r="HH307" s="410"/>
      <c r="HI307" s="410"/>
      <c r="HJ307" s="410"/>
      <c r="HK307" s="410"/>
      <c r="HL307" s="410"/>
      <c r="HM307" s="410"/>
      <c r="HN307" s="410"/>
      <c r="HO307" s="410"/>
      <c r="HP307" s="410"/>
      <c r="HQ307" s="410"/>
      <c r="HR307" s="410"/>
      <c r="HS307" s="410"/>
      <c r="HT307" s="410"/>
      <c r="HU307" s="410"/>
      <c r="HV307" s="410"/>
      <c r="HW307" s="410"/>
      <c r="HX307" s="410"/>
      <c r="HY307" s="410"/>
      <c r="HZ307" s="410"/>
      <c r="IA307" s="410"/>
      <c r="IB307" s="410"/>
      <c r="IC307" s="410"/>
      <c r="ID307" s="410"/>
      <c r="IE307" s="410"/>
      <c r="IF307" s="410"/>
      <c r="IG307" s="410"/>
      <c r="IH307" s="410"/>
      <c r="II307" s="410"/>
      <c r="IJ307" s="410"/>
      <c r="IK307" s="410"/>
      <c r="IL307" s="410"/>
      <c r="IM307" s="410"/>
      <c r="IN307" s="410"/>
      <c r="IO307" s="410"/>
      <c r="IP307" s="410"/>
      <c r="IQ307" s="410"/>
      <c r="IR307" s="410"/>
      <c r="IS307" s="410"/>
      <c r="IT307" s="410"/>
      <c r="IU307" s="410"/>
      <c r="IV307" s="410"/>
    </row>
    <row r="308" spans="1:256" s="2" customFormat="1" ht="12.75" hidden="1" customHeight="1" outlineLevel="2">
      <c r="A308" s="14"/>
      <c r="B308" s="14"/>
      <c r="C308" s="27"/>
      <c r="D308" s="413"/>
      <c r="E308" s="262">
        <v>10</v>
      </c>
      <c r="F308" s="372"/>
      <c r="G308" s="269"/>
      <c r="H308" s="271"/>
      <c r="I308" s="271"/>
      <c r="J308" s="271"/>
      <c r="K308" s="271"/>
      <c r="L308" s="271"/>
      <c r="M308" s="271"/>
      <c r="N308" s="271"/>
      <c r="O308" s="271"/>
      <c r="P308" s="270"/>
      <c r="Q308" s="155" t="str">
        <f>IF(A18stdlife="n/a","n/a",IF(Q$3&gt;(A18stdlife+$E308),(Input!$P$228*(1+rvanilla)^0.5)-SUM($P308:P308),(Input!$P$228*(1+rvanilla)^0.5)/A18stdlife))</f>
        <v>n/a</v>
      </c>
      <c r="R308" s="155" t="str">
        <f>IF(A18stdlife="n/a","n/a",IF(R$3&gt;(A18stdlife+$E308),(Input!$P$228*(1+rvanilla)^0.5)-SUM($P308:Q308),(Input!$P$228*(1+rvanilla)^0.5)/A18stdlife))</f>
        <v>n/a</v>
      </c>
      <c r="S308" s="155" t="str">
        <f>IF(A18stdlife="n/a","n/a",IF(S$3&gt;(A18stdlife+$E308),(Input!$P$228*(1+rvanilla)^0.5)-SUM($P308:R308),(Input!$P$228*(1+rvanilla)^0.5)/A18stdlife))</f>
        <v>n/a</v>
      </c>
      <c r="T308" s="155" t="str">
        <f>IF(A18stdlife="n/a","n/a",IF(T$3&gt;(A18stdlife+$E308),(Input!$P$228*(1+rvanilla)^0.5)-SUM($P308:S308),(Input!$P$228*(1+rvanilla)^0.5)/A18stdlife))</f>
        <v>n/a</v>
      </c>
      <c r="U308" s="155" t="str">
        <f>IF(A18stdlife="n/a","n/a",IF(U$3&gt;(A18stdlife+$E308),(Input!$P$228*(1+rvanilla)^0.5)-SUM($P308:T308),(Input!$P$228*(1+rvanilla)^0.5)/A18stdlife))</f>
        <v>n/a</v>
      </c>
      <c r="V308" s="155" t="str">
        <f>IF(A18stdlife="n/a","n/a",IF(V$3&gt;(A18stdlife+$E308),(Input!$P$228*(1+rvanilla)^0.5)-SUM($P308:U308),(Input!$P$228*(1+rvanilla)^0.5)/A18stdlife))</f>
        <v>n/a</v>
      </c>
      <c r="W308" s="155" t="str">
        <f>IF(A18stdlife="n/a","n/a",IF(W$3&gt;(A18stdlife+$E308),(Input!$P$228*(1+rvanilla)^0.5)-SUM($P308:V308),(Input!$P$228*(1+rvanilla)^0.5)/A18stdlife))</f>
        <v>n/a</v>
      </c>
      <c r="X308" s="155" t="str">
        <f>IF(A18stdlife="n/a","n/a",IF(X$3&gt;(A18stdlife+$E308),(Input!$P$228*(1+rvanilla)^0.5)-SUM($P308:W308),(Input!$P$228*(1+rvanilla)^0.5)/A18stdlife))</f>
        <v>n/a</v>
      </c>
      <c r="Y308" s="155" t="str">
        <f>IF(A18stdlife="n/a","n/a",IF(Y$3&gt;(A18stdlife+$E308),(Input!$P$228*(1+rvanilla)^0.5)-SUM($P308:X308),(Input!$P$228*(1+rvanilla)^0.5)/A18stdlife))</f>
        <v>n/a</v>
      </c>
      <c r="Z308" s="155" t="str">
        <f>IF(A18stdlife="n/a","n/a",IF(Z$3&gt;(A18stdlife+$E308),(Input!$P$228*(1+rvanilla)^0.5)-SUM($P308:Y308),(Input!$P$228*(1+rvanilla)^0.5)/A18stdlife))</f>
        <v>n/a</v>
      </c>
      <c r="AA308" s="155" t="str">
        <f>IF(A18stdlife="n/a","n/a",IF(AA$3&gt;(A18stdlife+$E308),(Input!$P$228*(1+rvanilla)^0.5)-SUM($P308:Z308),(Input!$P$228*(1+rvanilla)^0.5)/A18stdlife))</f>
        <v>n/a</v>
      </c>
      <c r="AB308" s="155" t="str">
        <f>IF(A18stdlife="n/a","n/a",IF(AB$3&gt;(A18stdlife+$E308),(Input!$P$228*(1+rvanilla)^0.5)-SUM($P308:AA308),(Input!$P$228*(1+rvanilla)^0.5)/A18stdlife))</f>
        <v>n/a</v>
      </c>
      <c r="AC308" s="155" t="str">
        <f>IF(A18stdlife="n/a","n/a",IF(AC$3&gt;(A18stdlife+$E308),(Input!$P$228*(1+rvanilla)^0.5)-SUM($P308:AB308),(Input!$P$228*(1+rvanilla)^0.5)/A18stdlife))</f>
        <v>n/a</v>
      </c>
      <c r="AD308" s="155" t="str">
        <f>IF(A18stdlife="n/a","n/a",IF(AD$3&gt;(A18stdlife+$E308),(Input!$P$228*(1+rvanilla)^0.5)-SUM($P308:AC308),(Input!$P$228*(1+rvanilla)^0.5)/A18stdlife))</f>
        <v>n/a</v>
      </c>
      <c r="AE308" s="155" t="str">
        <f>IF(A18stdlife="n/a","n/a",IF(AE$3&gt;(A18stdlife+$E308),(Input!$P$228*(1+rvanilla)^0.5)-SUM($P308:AD308),(Input!$P$228*(1+rvanilla)^0.5)/A18stdlife))</f>
        <v>n/a</v>
      </c>
      <c r="AF308" s="155" t="str">
        <f>IF(A18stdlife="n/a","n/a",IF(AF$3&gt;(A18stdlife+$E308),(Input!$P$228*(1+rvanilla)^0.5)-SUM($P308:AE308),(Input!$P$228*(1+rvanilla)^0.5)/A18stdlife))</f>
        <v>n/a</v>
      </c>
      <c r="AG308" s="155" t="str">
        <f>IF(A18stdlife="n/a","n/a",IF(AG$3&gt;(A18stdlife+$E308),(Input!$P$228*(1+rvanilla)^0.5)-SUM($P308:AF308),(Input!$P$228*(1+rvanilla)^0.5)/A18stdlife))</f>
        <v>n/a</v>
      </c>
      <c r="AH308" s="155" t="str">
        <f>IF(A18stdlife="n/a","n/a",IF(AH$3&gt;(A18stdlife+$E308),(Input!$P$228*(1+rvanilla)^0.5)-SUM($P308:AG308),(Input!$P$228*(1+rvanilla)^0.5)/A18stdlife))</f>
        <v>n/a</v>
      </c>
      <c r="AI308" s="155" t="str">
        <f>IF(A18stdlife="n/a","n/a",IF(AI$3&gt;(A18stdlife+$E308),(Input!$P$228*(1+rvanilla)^0.5)-SUM($P308:AH308),(Input!$P$228*(1+rvanilla)^0.5)/A18stdlife))</f>
        <v>n/a</v>
      </c>
      <c r="AJ308" s="155" t="str">
        <f>IF(A18stdlife="n/a","n/a",IF(AJ$3&gt;(A18stdlife+$E308),(Input!$P$228*(1+rvanilla)^0.5)-SUM($P308:AI308),(Input!$P$228*(1+rvanilla)^0.5)/A18stdlife))</f>
        <v>n/a</v>
      </c>
      <c r="AK308" s="155" t="str">
        <f>IF(A18stdlife="n/a","n/a",IF(AK$3&gt;(A18stdlife+$E308),(Input!$P$228*(1+rvanilla)^0.5)-SUM($P308:AJ308),(Input!$P$228*(1+rvanilla)^0.5)/A18stdlife))</f>
        <v>n/a</v>
      </c>
      <c r="AL308" s="155" t="str">
        <f>IF(A18stdlife="n/a","n/a",IF(AL$3&gt;(A18stdlife+$E308),(Input!$P$228*(1+rvanilla)^0.5)-SUM($P308:AK308),(Input!$P$228*(1+rvanilla)^0.5)/A18stdlife))</f>
        <v>n/a</v>
      </c>
      <c r="AM308" s="155" t="str">
        <f>IF(A18stdlife="n/a","n/a",IF(AM$3&gt;(A18stdlife+$E308),(Input!$P$228*(1+rvanilla)^0.5)-SUM($P308:AL308),(Input!$P$228*(1+rvanilla)^0.5)/A18stdlife))</f>
        <v>n/a</v>
      </c>
      <c r="AN308" s="155" t="str">
        <f>IF(A18stdlife="n/a","n/a",IF(AN$3&gt;(A18stdlife+$E308),(Input!$P$228*(1+rvanilla)^0.5)-SUM($P308:AM308),(Input!$P$228*(1+rvanilla)^0.5)/A18stdlife))</f>
        <v>n/a</v>
      </c>
      <c r="AO308" s="155" t="str">
        <f>IF(A18stdlife="n/a","n/a",IF(AO$3&gt;(A18stdlife+$E308),(Input!$P$228*(1+rvanilla)^0.5)-SUM($P308:AN308),(Input!$P$228*(1+rvanilla)^0.5)/A18stdlife))</f>
        <v>n/a</v>
      </c>
      <c r="AP308" s="155" t="str">
        <f>IF(A18stdlife="n/a","n/a",IF(AP$3&gt;(A18stdlife+$E308),(Input!$P$228*(1+rvanilla)^0.5)-SUM($P308:AO308),(Input!$P$228*(1+rvanilla)^0.5)/A18stdlife))</f>
        <v>n/a</v>
      </c>
      <c r="AQ308" s="155" t="str">
        <f>IF(A18stdlife="n/a","n/a",IF(AQ$3&gt;(A18stdlife+$E308),(Input!$P$228*(1+rvanilla)^0.5)-SUM($P308:AP308),(Input!$P$228*(1+rvanilla)^0.5)/A18stdlife))</f>
        <v>n/a</v>
      </c>
      <c r="AR308" s="155" t="str">
        <f>IF(A18stdlife="n/a","n/a",IF(AR$3&gt;(A18stdlife+$E308),(Input!$P$228*(1+rvanilla)^0.5)-SUM($P308:AQ308),(Input!$P$228*(1+rvanilla)^0.5)/A18stdlife))</f>
        <v>n/a</v>
      </c>
      <c r="AS308" s="155" t="str">
        <f>IF(A18stdlife="n/a","n/a",IF(AS$3&gt;(A18stdlife+$E308),(Input!$P$228*(1+rvanilla)^0.5)-SUM($P308:AR308),(Input!$P$228*(1+rvanilla)^0.5)/A18stdlife))</f>
        <v>n/a</v>
      </c>
      <c r="AT308" s="155" t="str">
        <f>IF(A18stdlife="n/a","n/a",IF(AT$3&gt;(A18stdlife+$E308),(Input!$P$228*(1+rvanilla)^0.5)-SUM($P308:AS308),(Input!$P$228*(1+rvanilla)^0.5)/A18stdlife))</f>
        <v>n/a</v>
      </c>
      <c r="AU308" s="155" t="str">
        <f>IF(A18stdlife="n/a","n/a",IF(AU$3&gt;(A18stdlife+$E308),(Input!$P$228*(1+rvanilla)^0.5)-SUM($P308:AT308),(Input!$P$228*(1+rvanilla)^0.5)/A18stdlife))</f>
        <v>n/a</v>
      </c>
      <c r="AV308" s="155" t="str">
        <f>IF(A18stdlife="n/a","n/a",IF(AV$3&gt;(A18stdlife+$E308),(Input!$P$228*(1+rvanilla)^0.5)-SUM($P308:AU308),(Input!$P$228*(1+rvanilla)^0.5)/A18stdlife))</f>
        <v>n/a</v>
      </c>
      <c r="AW308" s="155" t="str">
        <f>IF(A18stdlife="n/a","n/a",IF(AW$3&gt;(A18stdlife+$E308),(Input!$P$228*(1+rvanilla)^0.5)-SUM($P308:AV308),(Input!$P$228*(1+rvanilla)^0.5)/A18stdlife))</f>
        <v>n/a</v>
      </c>
      <c r="AX308" s="155" t="str">
        <f>IF(A18stdlife="n/a","n/a",IF(AX$3&gt;(A18stdlife+$E308),(Input!$P$228*(1+rvanilla)^0.5)-SUM($P308:AW308),(Input!$P$228*(1+rvanilla)^0.5)/A18stdlife))</f>
        <v>n/a</v>
      </c>
      <c r="AY308" s="155" t="str">
        <f>IF(A18stdlife="n/a","n/a",IF(AY$3&gt;(A18stdlife+$E308),(Input!$P$228*(1+rvanilla)^0.5)-SUM($P308:AX308),(Input!$P$228*(1+rvanilla)^0.5)/A18stdlife))</f>
        <v>n/a</v>
      </c>
      <c r="AZ308" s="155" t="str">
        <f>IF(A18stdlife="n/a","n/a",IF(AZ$3&gt;(A18stdlife+$E308),(Input!$P$228*(1+rvanilla)^0.5)-SUM($P308:AY308),(Input!$P$228*(1+rvanilla)^0.5)/A18stdlife))</f>
        <v>n/a</v>
      </c>
      <c r="BA308" s="155" t="str">
        <f>IF(A18stdlife="n/a","n/a",IF(BA$3&gt;(A18stdlife+$E308),(Input!$P$228*(1+rvanilla)^0.5)-SUM($P308:AZ308),(Input!$P$228*(1+rvanilla)^0.5)/A18stdlife))</f>
        <v>n/a</v>
      </c>
      <c r="BB308" s="155" t="str">
        <f>IF(A18stdlife="n/a","n/a",IF(BB$3&gt;(A18stdlife+$E308),(Input!$P$228*(1+rvanilla)^0.5)-SUM($P308:BA308),(Input!$P$228*(1+rvanilla)^0.5)/A18stdlife))</f>
        <v>n/a</v>
      </c>
      <c r="BC308" s="155" t="str">
        <f>IF(A18stdlife="n/a","n/a",IF(BC$3&gt;(A18stdlife+$E308),(Input!$P$228*(1+rvanilla)^0.5)-SUM($P308:BB308),(Input!$P$228*(1+rvanilla)^0.5)/A18stdlife))</f>
        <v>n/a</v>
      </c>
      <c r="BD308" s="155" t="str">
        <f>IF(A18stdlife="n/a","n/a",IF(BD$3&gt;(A18stdlife+$E308),(Input!$P$228*(1+rvanilla)^0.5)-SUM($P308:BC308),(Input!$P$228*(1+rvanilla)^0.5)/A18stdlife))</f>
        <v>n/a</v>
      </c>
      <c r="BE308" s="155" t="str">
        <f>IF(A18stdlife="n/a","n/a",IF(BE$3&gt;(A18stdlife+$E308),(Input!$P$228*(1+rvanilla)^0.5)-SUM($P308:BD308),(Input!$P$228*(1+rvanilla)^0.5)/A18stdlife))</f>
        <v>n/a</v>
      </c>
      <c r="BF308" s="155" t="str">
        <f>IF(A18stdlife="n/a","n/a",IF(BF$3&gt;(A18stdlife+$E308),(Input!$P$228*(1+rvanilla)^0.5)-SUM($P308:BE308),(Input!$P$228*(1+rvanilla)^0.5)/A18stdlife))</f>
        <v>n/a</v>
      </c>
      <c r="BG308" s="155" t="str">
        <f>IF(A18stdlife="n/a","n/a",IF(BG$3&gt;(A18stdlife+$E308),(Input!$P$228*(1+rvanilla)^0.5)-SUM($P308:BF308),(Input!$P$228*(1+rvanilla)^0.5)/A18stdlife))</f>
        <v>n/a</v>
      </c>
      <c r="BH308" s="155" t="str">
        <f>IF(A18stdlife="n/a","n/a",IF(BH$3&gt;(A18stdlife+$E308),(Input!$P$228*(1+rvanilla)^0.5)-SUM($P308:BG308),(Input!$P$228*(1+rvanilla)^0.5)/A18stdlife))</f>
        <v>n/a</v>
      </c>
      <c r="BI308" s="155" t="str">
        <f>IF(A18stdlife="n/a","n/a",IF(BI$3&gt;(A18stdlife+$E308),(Input!$P$228*(1+rvanilla)^0.5)-SUM($P308:BH308),(Input!$P$228*(1+rvanilla)^0.5)/A18stdlife))</f>
        <v>n/a</v>
      </c>
      <c r="BJ308" s="14"/>
      <c r="BK308" s="14"/>
      <c r="BL308" s="14"/>
      <c r="BM308" s="14"/>
      <c r="BN308" s="14"/>
      <c r="BO308" s="14"/>
      <c r="BP308" s="14"/>
      <c r="BQ308" s="14"/>
      <c r="BR308" s="14"/>
      <c r="BS308" s="14"/>
      <c r="BT308" s="14"/>
      <c r="BU308" s="14"/>
      <c r="BV308" s="14"/>
      <c r="BW308" s="14"/>
      <c r="BX308" s="14"/>
      <c r="BY308" s="14"/>
      <c r="BZ308" s="14"/>
      <c r="CA308" s="410"/>
      <c r="CB308" s="410"/>
      <c r="CC308" s="410"/>
      <c r="CD308" s="410"/>
      <c r="CE308" s="410"/>
      <c r="CF308" s="410"/>
      <c r="CG308" s="410"/>
      <c r="CH308" s="410"/>
      <c r="CI308" s="410"/>
      <c r="CJ308" s="410"/>
      <c r="CK308" s="410"/>
      <c r="CL308" s="410"/>
      <c r="CM308" s="410"/>
      <c r="CN308" s="410"/>
      <c r="CO308" s="410"/>
      <c r="CP308" s="410"/>
      <c r="CQ308" s="410"/>
      <c r="CR308" s="410"/>
      <c r="CS308" s="410"/>
      <c r="CT308" s="410"/>
      <c r="CU308" s="410"/>
      <c r="CV308" s="410"/>
      <c r="CW308" s="410"/>
      <c r="CX308" s="410"/>
      <c r="CY308" s="410"/>
      <c r="CZ308" s="410"/>
      <c r="DA308" s="410"/>
      <c r="DB308" s="410"/>
      <c r="DC308" s="410"/>
      <c r="DD308" s="410"/>
      <c r="DE308" s="410"/>
      <c r="DF308" s="410"/>
      <c r="DG308" s="410"/>
      <c r="DH308" s="410"/>
      <c r="DI308" s="410"/>
      <c r="DJ308" s="410"/>
      <c r="DK308" s="410"/>
      <c r="DL308" s="410"/>
      <c r="DM308" s="410"/>
      <c r="DN308" s="410"/>
      <c r="DO308" s="410"/>
      <c r="DP308" s="410"/>
      <c r="DQ308" s="410"/>
      <c r="DR308" s="410"/>
      <c r="DS308" s="410"/>
      <c r="DT308" s="410"/>
      <c r="DU308" s="410"/>
      <c r="DV308" s="410"/>
      <c r="DW308" s="410"/>
      <c r="DX308" s="410"/>
      <c r="DY308" s="410"/>
      <c r="DZ308" s="410"/>
      <c r="EA308" s="410"/>
      <c r="EB308" s="410"/>
      <c r="EC308" s="410"/>
      <c r="ED308" s="410"/>
      <c r="EE308" s="410"/>
      <c r="EF308" s="410"/>
      <c r="EG308" s="410"/>
      <c r="EH308" s="410"/>
      <c r="EI308" s="410"/>
      <c r="EJ308" s="410"/>
      <c r="EK308" s="410"/>
      <c r="EL308" s="410"/>
      <c r="EM308" s="410"/>
      <c r="EN308" s="410"/>
      <c r="EO308" s="410"/>
      <c r="EP308" s="410"/>
      <c r="EQ308" s="410"/>
      <c r="ER308" s="410"/>
      <c r="ES308" s="410"/>
      <c r="ET308" s="410"/>
      <c r="EU308" s="410"/>
      <c r="EV308" s="410"/>
      <c r="EW308" s="410"/>
      <c r="EX308" s="410"/>
      <c r="EY308" s="410"/>
      <c r="EZ308" s="410"/>
      <c r="FA308" s="410"/>
      <c r="FB308" s="410"/>
      <c r="FC308" s="410"/>
      <c r="FD308" s="410"/>
      <c r="FE308" s="410"/>
      <c r="FF308" s="410"/>
      <c r="FG308" s="410"/>
      <c r="FH308" s="410"/>
      <c r="FI308" s="410"/>
      <c r="FJ308" s="410"/>
      <c r="FK308" s="410"/>
      <c r="FL308" s="410"/>
      <c r="FM308" s="410"/>
      <c r="FN308" s="410"/>
      <c r="FO308" s="410"/>
      <c r="FP308" s="410"/>
      <c r="FQ308" s="410"/>
      <c r="FR308" s="410"/>
      <c r="FS308" s="410"/>
      <c r="FT308" s="410"/>
      <c r="FU308" s="410"/>
      <c r="FV308" s="410"/>
      <c r="FW308" s="410"/>
      <c r="FX308" s="410"/>
      <c r="FY308" s="410"/>
      <c r="FZ308" s="410"/>
      <c r="GA308" s="410"/>
      <c r="GB308" s="410"/>
      <c r="GC308" s="410"/>
      <c r="GD308" s="410"/>
      <c r="GE308" s="410"/>
      <c r="GF308" s="410"/>
      <c r="GG308" s="410"/>
      <c r="GH308" s="410"/>
      <c r="GI308" s="410"/>
      <c r="GJ308" s="410"/>
      <c r="GK308" s="410"/>
      <c r="GL308" s="410"/>
      <c r="GM308" s="410"/>
      <c r="GN308" s="410"/>
      <c r="GO308" s="410"/>
      <c r="GP308" s="410"/>
      <c r="GQ308" s="410"/>
      <c r="GR308" s="410"/>
      <c r="GS308" s="410"/>
      <c r="GT308" s="410"/>
      <c r="GU308" s="410"/>
      <c r="GV308" s="410"/>
      <c r="GW308" s="410"/>
      <c r="GX308" s="410"/>
      <c r="GY308" s="410"/>
      <c r="GZ308" s="410"/>
      <c r="HA308" s="410"/>
      <c r="HB308" s="410"/>
      <c r="HC308" s="410"/>
      <c r="HD308" s="410"/>
      <c r="HE308" s="410"/>
      <c r="HF308" s="410"/>
      <c r="HG308" s="410"/>
      <c r="HH308" s="410"/>
      <c r="HI308" s="410"/>
      <c r="HJ308" s="410"/>
      <c r="HK308" s="410"/>
      <c r="HL308" s="410"/>
      <c r="HM308" s="410"/>
      <c r="HN308" s="410"/>
      <c r="HO308" s="410"/>
      <c r="HP308" s="410"/>
      <c r="HQ308" s="410"/>
      <c r="HR308" s="410"/>
      <c r="HS308" s="410"/>
      <c r="HT308" s="410"/>
      <c r="HU308" s="410"/>
      <c r="HV308" s="410"/>
      <c r="HW308" s="410"/>
      <c r="HX308" s="410"/>
      <c r="HY308" s="410"/>
      <c r="HZ308" s="410"/>
      <c r="IA308" s="410"/>
      <c r="IB308" s="410"/>
      <c r="IC308" s="410"/>
      <c r="ID308" s="410"/>
      <c r="IE308" s="410"/>
      <c r="IF308" s="410"/>
      <c r="IG308" s="410"/>
      <c r="IH308" s="410"/>
      <c r="II308" s="410"/>
      <c r="IJ308" s="410"/>
      <c r="IK308" s="410"/>
      <c r="IL308" s="410"/>
      <c r="IM308" s="410"/>
      <c r="IN308" s="410"/>
      <c r="IO308" s="410"/>
      <c r="IP308" s="410"/>
      <c r="IQ308" s="410"/>
      <c r="IR308" s="410"/>
      <c r="IS308" s="410"/>
      <c r="IT308" s="410"/>
      <c r="IU308" s="410"/>
      <c r="IV308" s="410"/>
    </row>
    <row r="309" spans="1:256" s="2" customFormat="1" ht="12.75" hidden="1" customHeight="1" outlineLevel="1" collapsed="1">
      <c r="A309" s="14"/>
      <c r="B309" s="14"/>
      <c r="C309" s="324" t="str">
        <f>Asset18</f>
        <v>Insurance Spares</v>
      </c>
      <c r="D309" s="14"/>
      <c r="E309" s="14"/>
      <c r="F309" s="366"/>
      <c r="G309" s="365">
        <f t="shared" ref="G309:AL309" si="53">SUM(G297:G308)</f>
        <v>0</v>
      </c>
      <c r="H309" s="365">
        <f t="shared" si="53"/>
        <v>0</v>
      </c>
      <c r="I309" s="365">
        <f t="shared" si="53"/>
        <v>0</v>
      </c>
      <c r="J309" s="365">
        <f t="shared" si="53"/>
        <v>0</v>
      </c>
      <c r="K309" s="365">
        <f t="shared" si="53"/>
        <v>0</v>
      </c>
      <c r="L309" s="365">
        <f t="shared" si="53"/>
        <v>0</v>
      </c>
      <c r="M309" s="365">
        <f t="shared" si="53"/>
        <v>0</v>
      </c>
      <c r="N309" s="365">
        <f t="shared" si="53"/>
        <v>0</v>
      </c>
      <c r="O309" s="365">
        <f t="shared" si="53"/>
        <v>0</v>
      </c>
      <c r="P309" s="365">
        <f t="shared" si="53"/>
        <v>0</v>
      </c>
      <c r="Q309" s="365">
        <f t="shared" si="53"/>
        <v>0</v>
      </c>
      <c r="R309" s="365">
        <f t="shared" si="53"/>
        <v>0</v>
      </c>
      <c r="S309" s="365">
        <f t="shared" si="53"/>
        <v>0</v>
      </c>
      <c r="T309" s="365">
        <f t="shared" si="53"/>
        <v>0</v>
      </c>
      <c r="U309" s="365">
        <f t="shared" si="53"/>
        <v>0</v>
      </c>
      <c r="V309" s="365">
        <f t="shared" si="53"/>
        <v>0</v>
      </c>
      <c r="W309" s="365">
        <f t="shared" si="53"/>
        <v>0</v>
      </c>
      <c r="X309" s="365">
        <f t="shared" si="53"/>
        <v>0</v>
      </c>
      <c r="Y309" s="365">
        <f t="shared" si="53"/>
        <v>0</v>
      </c>
      <c r="Z309" s="365">
        <f t="shared" si="53"/>
        <v>0</v>
      </c>
      <c r="AA309" s="365">
        <f t="shared" si="53"/>
        <v>0</v>
      </c>
      <c r="AB309" s="365">
        <f t="shared" si="53"/>
        <v>0</v>
      </c>
      <c r="AC309" s="365">
        <f t="shared" si="53"/>
        <v>0</v>
      </c>
      <c r="AD309" s="365">
        <f t="shared" si="53"/>
        <v>0</v>
      </c>
      <c r="AE309" s="365">
        <f t="shared" si="53"/>
        <v>0</v>
      </c>
      <c r="AF309" s="365">
        <f t="shared" si="53"/>
        <v>0</v>
      </c>
      <c r="AG309" s="365">
        <f t="shared" si="53"/>
        <v>0</v>
      </c>
      <c r="AH309" s="365">
        <f t="shared" si="53"/>
        <v>0</v>
      </c>
      <c r="AI309" s="365">
        <f t="shared" si="53"/>
        <v>0</v>
      </c>
      <c r="AJ309" s="365">
        <f t="shared" si="53"/>
        <v>0</v>
      </c>
      <c r="AK309" s="365">
        <f t="shared" si="53"/>
        <v>0</v>
      </c>
      <c r="AL309" s="365">
        <f t="shared" si="53"/>
        <v>0</v>
      </c>
      <c r="AM309" s="365">
        <f t="shared" ref="AM309:BI309" si="54">SUM(AM297:AM308)</f>
        <v>0</v>
      </c>
      <c r="AN309" s="365">
        <f t="shared" si="54"/>
        <v>0</v>
      </c>
      <c r="AO309" s="365">
        <f t="shared" si="54"/>
        <v>0</v>
      </c>
      <c r="AP309" s="365">
        <f t="shared" si="54"/>
        <v>0</v>
      </c>
      <c r="AQ309" s="365">
        <f t="shared" si="54"/>
        <v>0</v>
      </c>
      <c r="AR309" s="365">
        <f t="shared" si="54"/>
        <v>0</v>
      </c>
      <c r="AS309" s="365">
        <f t="shared" si="54"/>
        <v>0</v>
      </c>
      <c r="AT309" s="365">
        <f t="shared" si="54"/>
        <v>0</v>
      </c>
      <c r="AU309" s="365">
        <f t="shared" si="54"/>
        <v>0</v>
      </c>
      <c r="AV309" s="365">
        <f t="shared" si="54"/>
        <v>0</v>
      </c>
      <c r="AW309" s="365">
        <f t="shared" si="54"/>
        <v>0</v>
      </c>
      <c r="AX309" s="365">
        <f t="shared" si="54"/>
        <v>0</v>
      </c>
      <c r="AY309" s="365">
        <f t="shared" si="54"/>
        <v>0</v>
      </c>
      <c r="AZ309" s="365">
        <f t="shared" si="54"/>
        <v>0</v>
      </c>
      <c r="BA309" s="365">
        <f t="shared" si="54"/>
        <v>0</v>
      </c>
      <c r="BB309" s="365">
        <f t="shared" si="54"/>
        <v>0</v>
      </c>
      <c r="BC309" s="365">
        <f t="shared" si="54"/>
        <v>0</v>
      </c>
      <c r="BD309" s="365">
        <f t="shared" si="54"/>
        <v>0</v>
      </c>
      <c r="BE309" s="365">
        <f t="shared" si="54"/>
        <v>0</v>
      </c>
      <c r="BF309" s="365">
        <f t="shared" si="54"/>
        <v>0</v>
      </c>
      <c r="BG309" s="365">
        <f t="shared" si="54"/>
        <v>0</v>
      </c>
      <c r="BH309" s="365">
        <f t="shared" si="54"/>
        <v>0</v>
      </c>
      <c r="BI309" s="365">
        <f t="shared" si="54"/>
        <v>0</v>
      </c>
      <c r="BJ309" s="14"/>
      <c r="BK309" s="14"/>
      <c r="BL309" s="14"/>
      <c r="BM309" s="14"/>
      <c r="BN309" s="14"/>
      <c r="BO309" s="14"/>
      <c r="BP309" s="14"/>
      <c r="BQ309" s="14"/>
      <c r="BR309" s="14"/>
      <c r="BS309" s="14"/>
      <c r="BT309" s="14"/>
      <c r="BU309" s="14"/>
      <c r="BV309" s="14"/>
      <c r="BW309" s="14"/>
      <c r="BX309" s="14"/>
      <c r="BY309" s="14"/>
      <c r="BZ309" s="14"/>
      <c r="CA309" s="410"/>
      <c r="CB309" s="410"/>
      <c r="CC309" s="410"/>
      <c r="CD309" s="410"/>
      <c r="CE309" s="410"/>
      <c r="CF309" s="410"/>
      <c r="CG309" s="410"/>
      <c r="CH309" s="410"/>
      <c r="CI309" s="410"/>
      <c r="CJ309" s="410"/>
      <c r="CK309" s="410"/>
      <c r="CL309" s="410"/>
      <c r="CM309" s="410"/>
      <c r="CN309" s="410"/>
      <c r="CO309" s="410"/>
      <c r="CP309" s="410"/>
      <c r="CQ309" s="410"/>
      <c r="CR309" s="410"/>
      <c r="CS309" s="410"/>
      <c r="CT309" s="410"/>
      <c r="CU309" s="410"/>
      <c r="CV309" s="410"/>
      <c r="CW309" s="410"/>
      <c r="CX309" s="410"/>
      <c r="CY309" s="410"/>
      <c r="CZ309" s="410"/>
      <c r="DA309" s="410"/>
      <c r="DB309" s="410"/>
      <c r="DC309" s="410"/>
      <c r="DD309" s="410"/>
      <c r="DE309" s="410"/>
      <c r="DF309" s="410"/>
      <c r="DG309" s="410"/>
      <c r="DH309" s="410"/>
      <c r="DI309" s="410"/>
      <c r="DJ309" s="410"/>
      <c r="DK309" s="410"/>
      <c r="DL309" s="410"/>
      <c r="DM309" s="410"/>
      <c r="DN309" s="410"/>
      <c r="DO309" s="410"/>
      <c r="DP309" s="410"/>
      <c r="DQ309" s="410"/>
      <c r="DR309" s="410"/>
      <c r="DS309" s="410"/>
      <c r="DT309" s="410"/>
      <c r="DU309" s="410"/>
      <c r="DV309" s="410"/>
      <c r="DW309" s="410"/>
      <c r="DX309" s="410"/>
      <c r="DY309" s="410"/>
      <c r="DZ309" s="410"/>
      <c r="EA309" s="410"/>
      <c r="EB309" s="410"/>
      <c r="EC309" s="410"/>
      <c r="ED309" s="410"/>
      <c r="EE309" s="410"/>
      <c r="EF309" s="410"/>
      <c r="EG309" s="410"/>
      <c r="EH309" s="410"/>
      <c r="EI309" s="410"/>
      <c r="EJ309" s="410"/>
      <c r="EK309" s="410"/>
      <c r="EL309" s="410"/>
      <c r="EM309" s="410"/>
      <c r="EN309" s="410"/>
      <c r="EO309" s="410"/>
      <c r="EP309" s="410"/>
      <c r="EQ309" s="410"/>
      <c r="ER309" s="410"/>
      <c r="ES309" s="410"/>
      <c r="ET309" s="410"/>
      <c r="EU309" s="410"/>
      <c r="EV309" s="410"/>
      <c r="EW309" s="410"/>
      <c r="EX309" s="410"/>
      <c r="EY309" s="410"/>
      <c r="EZ309" s="410"/>
      <c r="FA309" s="410"/>
      <c r="FB309" s="410"/>
      <c r="FC309" s="410"/>
      <c r="FD309" s="410"/>
      <c r="FE309" s="410"/>
      <c r="FF309" s="410"/>
      <c r="FG309" s="410"/>
      <c r="FH309" s="410"/>
      <c r="FI309" s="410"/>
      <c r="FJ309" s="410"/>
      <c r="FK309" s="410"/>
      <c r="FL309" s="410"/>
      <c r="FM309" s="410"/>
      <c r="FN309" s="410"/>
      <c r="FO309" s="410"/>
      <c r="FP309" s="410"/>
      <c r="FQ309" s="410"/>
      <c r="FR309" s="410"/>
      <c r="FS309" s="410"/>
      <c r="FT309" s="410"/>
      <c r="FU309" s="410"/>
      <c r="FV309" s="410"/>
      <c r="FW309" s="410"/>
      <c r="FX309" s="410"/>
      <c r="FY309" s="410"/>
      <c r="FZ309" s="410"/>
      <c r="GA309" s="410"/>
      <c r="GB309" s="410"/>
      <c r="GC309" s="410"/>
      <c r="GD309" s="410"/>
      <c r="GE309" s="410"/>
      <c r="GF309" s="410"/>
      <c r="GG309" s="410"/>
      <c r="GH309" s="410"/>
      <c r="GI309" s="410"/>
      <c r="GJ309" s="410"/>
      <c r="GK309" s="410"/>
      <c r="GL309" s="410"/>
      <c r="GM309" s="410"/>
      <c r="GN309" s="410"/>
      <c r="GO309" s="410"/>
      <c r="GP309" s="410"/>
      <c r="GQ309" s="410"/>
      <c r="GR309" s="410"/>
      <c r="GS309" s="410"/>
      <c r="GT309" s="410"/>
      <c r="GU309" s="410"/>
      <c r="GV309" s="410"/>
      <c r="GW309" s="410"/>
      <c r="GX309" s="410"/>
      <c r="GY309" s="410"/>
      <c r="GZ309" s="410"/>
      <c r="HA309" s="410"/>
      <c r="HB309" s="410"/>
      <c r="HC309" s="410"/>
      <c r="HD309" s="410"/>
      <c r="HE309" s="410"/>
      <c r="HF309" s="410"/>
      <c r="HG309" s="410"/>
      <c r="HH309" s="410"/>
      <c r="HI309" s="410"/>
      <c r="HJ309" s="410"/>
      <c r="HK309" s="410"/>
      <c r="HL309" s="410"/>
      <c r="HM309" s="410"/>
      <c r="HN309" s="410"/>
      <c r="HO309" s="410"/>
      <c r="HP309" s="410"/>
      <c r="HQ309" s="410"/>
      <c r="HR309" s="410"/>
      <c r="HS309" s="410"/>
      <c r="HT309" s="410"/>
      <c r="HU309" s="410"/>
      <c r="HV309" s="410"/>
      <c r="HW309" s="410"/>
      <c r="HX309" s="410"/>
      <c r="HY309" s="410"/>
      <c r="HZ309" s="410"/>
      <c r="IA309" s="410"/>
      <c r="IB309" s="410"/>
      <c r="IC309" s="410"/>
      <c r="ID309" s="410"/>
      <c r="IE309" s="410"/>
      <c r="IF309" s="410"/>
      <c r="IG309" s="410"/>
      <c r="IH309" s="410"/>
      <c r="II309" s="410"/>
      <c r="IJ309" s="410"/>
      <c r="IK309" s="410"/>
      <c r="IL309" s="410"/>
      <c r="IM309" s="410"/>
      <c r="IN309" s="410"/>
      <c r="IO309" s="410"/>
      <c r="IP309" s="410"/>
      <c r="IQ309" s="410"/>
      <c r="IR309" s="410"/>
      <c r="IS309" s="410"/>
      <c r="IT309" s="410"/>
      <c r="IU309" s="410"/>
      <c r="IV309" s="410"/>
    </row>
    <row r="310" spans="1:256" s="2" customFormat="1" ht="12.75" hidden="1" customHeight="1" outlineLevel="2">
      <c r="A310" s="14"/>
      <c r="B310" s="325" t="str">
        <f>C322</f>
        <v>-</v>
      </c>
      <c r="C310" s="32"/>
      <c r="D310" s="33" t="s">
        <v>65</v>
      </c>
      <c r="E310" s="32"/>
      <c r="F310" s="371"/>
      <c r="G310" s="154" t="str">
        <f>IF(G$3&gt;A19remlife,A19acvalue-SUM($F310:F310),IF(A19remlife="N/A","n/a",A19acvalue/A19remlife))</f>
        <v>n/a</v>
      </c>
      <c r="H310" s="154" t="str">
        <f>IF(H$3&gt;A19remlife,A19acvalue-SUM($F310:G310),IF(A19remlife="N/A","n/a",A19acvalue/A19remlife))</f>
        <v>n/a</v>
      </c>
      <c r="I310" s="154" t="str">
        <f>IF(I$3&gt;A19remlife,A19acvalue-SUM($F310:H310),IF(A19remlife="N/A","n/a",A19acvalue/A19remlife))</f>
        <v>n/a</v>
      </c>
      <c r="J310" s="154" t="str">
        <f>IF(J$3&gt;A19remlife,A19acvalue-SUM($F310:I310),IF(A19remlife="N/A","n/a",A19acvalue/A19remlife))</f>
        <v>n/a</v>
      </c>
      <c r="K310" s="154" t="str">
        <f>IF(K$3&gt;A19remlife,A19acvalue-SUM($F310:J310),IF(A19remlife="N/A","n/a",A19acvalue/A19remlife))</f>
        <v>n/a</v>
      </c>
      <c r="L310" s="154" t="str">
        <f>IF(L$3&gt;A19remlife,A19acvalue-SUM($F310:K310),IF(A19remlife="N/A","n/a",A19acvalue/A19remlife))</f>
        <v>n/a</v>
      </c>
      <c r="M310" s="154" t="str">
        <f>IF(M$3&gt;A19remlife,A19acvalue-SUM($F310:L310),IF(A19remlife="N/A","n/a",A19acvalue/A19remlife))</f>
        <v>n/a</v>
      </c>
      <c r="N310" s="154" t="str">
        <f>IF(N$3&gt;A19remlife,A19acvalue-SUM($F310:M310),IF(A19remlife="N/A","n/a",A19acvalue/A19remlife))</f>
        <v>n/a</v>
      </c>
      <c r="O310" s="154" t="str">
        <f>IF(O$3&gt;A19remlife,A19acvalue-SUM($F310:N310),IF(A19remlife="N/A","n/a",A19acvalue/A19remlife))</f>
        <v>n/a</v>
      </c>
      <c r="P310" s="154" t="str">
        <f>IF(P$3&gt;A19remlife,A19acvalue-SUM($F310:O310),IF(A19remlife="N/A","n/a",A19acvalue/A19remlife))</f>
        <v>n/a</v>
      </c>
      <c r="Q310" s="154" t="str">
        <f>IF(Q$3&gt;A19remlife,A19acvalue-SUM($F310:P310),IF(A19remlife="N/A","n/a",A19acvalue/A19remlife))</f>
        <v>n/a</v>
      </c>
      <c r="R310" s="154" t="str">
        <f>IF(R$3&gt;A19remlife,A19acvalue-SUM($F310:Q310),IF(A19remlife="N/A","n/a",A19acvalue/A19remlife))</f>
        <v>n/a</v>
      </c>
      <c r="S310" s="154" t="str">
        <f>IF(S$3&gt;A19remlife,A19acvalue-SUM($F310:R310),IF(A19remlife="N/A","n/a",A19acvalue/A19remlife))</f>
        <v>n/a</v>
      </c>
      <c r="T310" s="154" t="str">
        <f>IF(T$3&gt;A19remlife,A19acvalue-SUM($F310:S310),IF(A19remlife="N/A","n/a",A19acvalue/A19remlife))</f>
        <v>n/a</v>
      </c>
      <c r="U310" s="154" t="str">
        <f>IF(U$3&gt;A19remlife,A19acvalue-SUM($F310:T310),IF(A19remlife="N/A","n/a",A19acvalue/A19remlife))</f>
        <v>n/a</v>
      </c>
      <c r="V310" s="154" t="str">
        <f>IF(V$3&gt;A19remlife,A19acvalue-SUM($F310:U310),IF(A19remlife="N/A","n/a",A19acvalue/A19remlife))</f>
        <v>n/a</v>
      </c>
      <c r="W310" s="154" t="str">
        <f>IF(W$3&gt;A19remlife,A19acvalue-SUM($F310:V310),IF(A19remlife="N/A","n/a",A19acvalue/A19remlife))</f>
        <v>n/a</v>
      </c>
      <c r="X310" s="154" t="str">
        <f>IF(X$3&gt;A19remlife,A19acvalue-SUM($F310:W310),IF(A19remlife="N/A","n/a",A19acvalue/A19remlife))</f>
        <v>n/a</v>
      </c>
      <c r="Y310" s="154" t="str">
        <f>IF(Y$3&gt;A19remlife,A19acvalue-SUM($F310:X310),IF(A19remlife="N/A","n/a",A19acvalue/A19remlife))</f>
        <v>n/a</v>
      </c>
      <c r="Z310" s="154" t="str">
        <f>IF(Z$3&gt;A19remlife,A19acvalue-SUM($F310:Y310),IF(A19remlife="N/A","n/a",A19acvalue/A19remlife))</f>
        <v>n/a</v>
      </c>
      <c r="AA310" s="154" t="str">
        <f>IF(AA$3&gt;A19remlife,A19acvalue-SUM($F310:Z310),IF(A19remlife="N/A","n/a",A19acvalue/A19remlife))</f>
        <v>n/a</v>
      </c>
      <c r="AB310" s="154" t="str">
        <f>IF(AB$3&gt;A19remlife,A19acvalue-SUM($F310:AA310),IF(A19remlife="N/A","n/a",A19acvalue/A19remlife))</f>
        <v>n/a</v>
      </c>
      <c r="AC310" s="154" t="str">
        <f>IF(AC$3&gt;A19remlife,A19acvalue-SUM($F310:AB310),IF(A19remlife="N/A","n/a",A19acvalue/A19remlife))</f>
        <v>n/a</v>
      </c>
      <c r="AD310" s="154" t="str">
        <f>IF(AD$3&gt;A19remlife,A19acvalue-SUM($F310:AC310),IF(A19remlife="N/A","n/a",A19acvalue/A19remlife))</f>
        <v>n/a</v>
      </c>
      <c r="AE310" s="154" t="str">
        <f>IF(AE$3&gt;A19remlife,A19acvalue-SUM($F310:AD310),IF(A19remlife="N/A","n/a",A19acvalue/A19remlife))</f>
        <v>n/a</v>
      </c>
      <c r="AF310" s="154" t="str">
        <f>IF(AF$3&gt;A19remlife,A19acvalue-SUM($F310:AE310),IF(A19remlife="N/A","n/a",A19acvalue/A19remlife))</f>
        <v>n/a</v>
      </c>
      <c r="AG310" s="154" t="str">
        <f>IF(AG$3&gt;A19remlife,A19acvalue-SUM($F310:AF310),IF(A19remlife="N/A","n/a",A19acvalue/A19remlife))</f>
        <v>n/a</v>
      </c>
      <c r="AH310" s="154" t="str">
        <f>IF(AH$3&gt;A19remlife,A19acvalue-SUM($F310:AG310),IF(A19remlife="N/A","n/a",A19acvalue/A19remlife))</f>
        <v>n/a</v>
      </c>
      <c r="AI310" s="154" t="str">
        <f>IF(AI$3&gt;A19remlife,A19acvalue-SUM($F310:AH310),IF(A19remlife="N/A","n/a",A19acvalue/A19remlife))</f>
        <v>n/a</v>
      </c>
      <c r="AJ310" s="154" t="str">
        <f>IF(AJ$3&gt;A19remlife,A19acvalue-SUM($F310:AI310),IF(A19remlife="N/A","n/a",A19acvalue/A19remlife))</f>
        <v>n/a</v>
      </c>
      <c r="AK310" s="154" t="str">
        <f>IF(AK$3&gt;A19remlife,A19acvalue-SUM($F310:AJ310),IF(A19remlife="N/A","n/a",A19acvalue/A19remlife))</f>
        <v>n/a</v>
      </c>
      <c r="AL310" s="154" t="str">
        <f>IF(AL$3&gt;A19remlife,A19acvalue-SUM($F310:AK310),IF(A19remlife="N/A","n/a",A19acvalue/A19remlife))</f>
        <v>n/a</v>
      </c>
      <c r="AM310" s="154" t="str">
        <f>IF(AM$3&gt;A19remlife,A19acvalue-SUM($F310:AL310),IF(A19remlife="N/A","n/a",A19acvalue/A19remlife))</f>
        <v>n/a</v>
      </c>
      <c r="AN310" s="154" t="str">
        <f>IF(AN$3&gt;A19remlife,A19acvalue-SUM($F310:AM310),IF(A19remlife="N/A","n/a",A19acvalue/A19remlife))</f>
        <v>n/a</v>
      </c>
      <c r="AO310" s="154" t="str">
        <f>IF(AO$3&gt;A19remlife,A19acvalue-SUM($F310:AN310),IF(A19remlife="N/A","n/a",A19acvalue/A19remlife))</f>
        <v>n/a</v>
      </c>
      <c r="AP310" s="154" t="str">
        <f>IF(AP$3&gt;A19remlife,A19acvalue-SUM($F310:AO310),IF(A19remlife="N/A","n/a",A19acvalue/A19remlife))</f>
        <v>n/a</v>
      </c>
      <c r="AQ310" s="154" t="str">
        <f>IF(AQ$3&gt;A19remlife,A19acvalue-SUM($F310:AP310),IF(A19remlife="N/A","n/a",A19acvalue/A19remlife))</f>
        <v>n/a</v>
      </c>
      <c r="AR310" s="154" t="str">
        <f>IF(AR$3&gt;A19remlife,A19acvalue-SUM($F310:AQ310),IF(A19remlife="N/A","n/a",A19acvalue/A19remlife))</f>
        <v>n/a</v>
      </c>
      <c r="AS310" s="154" t="str">
        <f>IF(AS$3&gt;A19remlife,A19acvalue-SUM($F310:AR310),IF(A19remlife="N/A","n/a",A19acvalue/A19remlife))</f>
        <v>n/a</v>
      </c>
      <c r="AT310" s="154" t="str">
        <f>IF(AT$3&gt;A19remlife,A19acvalue-SUM($F310:AS310),IF(A19remlife="N/A","n/a",A19acvalue/A19remlife))</f>
        <v>n/a</v>
      </c>
      <c r="AU310" s="154" t="str">
        <f>IF(AU$3&gt;A19remlife,A19acvalue-SUM($F310:AT310),IF(A19remlife="N/A","n/a",A19acvalue/A19remlife))</f>
        <v>n/a</v>
      </c>
      <c r="AV310" s="154" t="str">
        <f>IF(AV$3&gt;A19remlife,A19acvalue-SUM($F310:AU310),IF(A19remlife="N/A","n/a",A19acvalue/A19remlife))</f>
        <v>n/a</v>
      </c>
      <c r="AW310" s="154" t="str">
        <f>IF(AW$3&gt;A19remlife,A19acvalue-SUM($F310:AV310),IF(A19remlife="N/A","n/a",A19acvalue/A19remlife))</f>
        <v>n/a</v>
      </c>
      <c r="AX310" s="154" t="str">
        <f>IF(AX$3&gt;A19remlife,A19acvalue-SUM($F310:AW310),IF(A19remlife="N/A","n/a",A19acvalue/A19remlife))</f>
        <v>n/a</v>
      </c>
      <c r="AY310" s="154" t="str">
        <f>IF(AY$3&gt;A19remlife,A19acvalue-SUM($F310:AX310),IF(A19remlife="N/A","n/a",A19acvalue/A19remlife))</f>
        <v>n/a</v>
      </c>
      <c r="AZ310" s="154" t="str">
        <f>IF(AZ$3&gt;A19remlife,A19acvalue-SUM($F310:AY310),IF(A19remlife="N/A","n/a",A19acvalue/A19remlife))</f>
        <v>n/a</v>
      </c>
      <c r="BA310" s="154" t="str">
        <f>IF(BA$3&gt;A19remlife,A19acvalue-SUM($F310:AZ310),IF(A19remlife="N/A","n/a",A19acvalue/A19remlife))</f>
        <v>n/a</v>
      </c>
      <c r="BB310" s="154" t="str">
        <f>IF(BB$3&gt;A19remlife,A19acvalue-SUM($F310:BA310),IF(A19remlife="N/A","n/a",A19acvalue/A19remlife))</f>
        <v>n/a</v>
      </c>
      <c r="BC310" s="154" t="str">
        <f>IF(BC$3&gt;A19remlife,A19acvalue-SUM($F310:BB310),IF(A19remlife="N/A","n/a",A19acvalue/A19remlife))</f>
        <v>n/a</v>
      </c>
      <c r="BD310" s="154" t="str">
        <f>IF(BD$3&gt;A19remlife,A19acvalue-SUM($F310:BC310),IF(A19remlife="N/A","n/a",A19acvalue/A19remlife))</f>
        <v>n/a</v>
      </c>
      <c r="BE310" s="154" t="str">
        <f>IF(BE$3&gt;A19remlife,A19acvalue-SUM($F310:BD310),IF(A19remlife="N/A","n/a",A19acvalue/A19remlife))</f>
        <v>n/a</v>
      </c>
      <c r="BF310" s="154" t="str">
        <f>IF(BF$3&gt;A19remlife,A19acvalue-SUM($F310:BE310),IF(A19remlife="N/A","n/a",A19acvalue/A19remlife))</f>
        <v>n/a</v>
      </c>
      <c r="BG310" s="154" t="str">
        <f>IF(BG$3&gt;A19remlife,A19acvalue-SUM($F310:BF310),IF(A19remlife="N/A","n/a",A19acvalue/A19remlife))</f>
        <v>n/a</v>
      </c>
      <c r="BH310" s="154" t="str">
        <f>IF(BH$3&gt;A19remlife,A19acvalue-SUM($F310:BG310),IF(A19remlife="N/A","n/a",A19acvalue/A19remlife))</f>
        <v>n/a</v>
      </c>
      <c r="BI310" s="154" t="str">
        <f>IF(BI$3&gt;A19remlife,A19acvalue-SUM($F310:BH310),IF(A19remlife="N/A","n/a",A19acvalue/A19remlife))</f>
        <v>n/a</v>
      </c>
      <c r="BJ310" s="14"/>
      <c r="BK310" s="14"/>
      <c r="BL310" s="14"/>
      <c r="BM310" s="14"/>
      <c r="BN310" s="14"/>
      <c r="BO310" s="14"/>
      <c r="BP310" s="14"/>
      <c r="BQ310" s="14"/>
      <c r="BR310" s="14"/>
      <c r="BS310" s="14"/>
      <c r="BT310" s="14"/>
      <c r="BU310" s="14"/>
      <c r="BV310" s="14"/>
      <c r="BW310" s="14"/>
      <c r="BX310" s="14"/>
      <c r="BY310" s="14"/>
      <c r="BZ310" s="14"/>
      <c r="CA310" s="410"/>
      <c r="CB310" s="410"/>
      <c r="CC310" s="410"/>
      <c r="CD310" s="410"/>
      <c r="CE310" s="410"/>
      <c r="CF310" s="410"/>
      <c r="CG310" s="410"/>
      <c r="CH310" s="410"/>
      <c r="CI310" s="410"/>
      <c r="CJ310" s="410"/>
      <c r="CK310" s="410"/>
      <c r="CL310" s="410"/>
      <c r="CM310" s="410"/>
      <c r="CN310" s="410"/>
      <c r="CO310" s="410"/>
      <c r="CP310" s="410"/>
      <c r="CQ310" s="410"/>
      <c r="CR310" s="410"/>
      <c r="CS310" s="410"/>
      <c r="CT310" s="410"/>
      <c r="CU310" s="410"/>
      <c r="CV310" s="410"/>
      <c r="CW310" s="410"/>
      <c r="CX310" s="410"/>
      <c r="CY310" s="410"/>
      <c r="CZ310" s="410"/>
      <c r="DA310" s="410"/>
      <c r="DB310" s="410"/>
      <c r="DC310" s="410"/>
      <c r="DD310" s="410"/>
      <c r="DE310" s="410"/>
      <c r="DF310" s="410"/>
      <c r="DG310" s="410"/>
      <c r="DH310" s="410"/>
      <c r="DI310" s="410"/>
      <c r="DJ310" s="410"/>
      <c r="DK310" s="410"/>
      <c r="DL310" s="410"/>
      <c r="DM310" s="410"/>
      <c r="DN310" s="410"/>
      <c r="DO310" s="410"/>
      <c r="DP310" s="410"/>
      <c r="DQ310" s="410"/>
      <c r="DR310" s="410"/>
      <c r="DS310" s="410"/>
      <c r="DT310" s="410"/>
      <c r="DU310" s="410"/>
      <c r="DV310" s="410"/>
      <c r="DW310" s="410"/>
      <c r="DX310" s="410"/>
      <c r="DY310" s="410"/>
      <c r="DZ310" s="410"/>
      <c r="EA310" s="410"/>
      <c r="EB310" s="410"/>
      <c r="EC310" s="410"/>
      <c r="ED310" s="410"/>
      <c r="EE310" s="410"/>
      <c r="EF310" s="410"/>
      <c r="EG310" s="410"/>
      <c r="EH310" s="410"/>
      <c r="EI310" s="410"/>
      <c r="EJ310" s="410"/>
      <c r="EK310" s="410"/>
      <c r="EL310" s="410"/>
      <c r="EM310" s="410"/>
      <c r="EN310" s="410"/>
      <c r="EO310" s="410"/>
      <c r="EP310" s="410"/>
      <c r="EQ310" s="410"/>
      <c r="ER310" s="410"/>
      <c r="ES310" s="410"/>
      <c r="ET310" s="410"/>
      <c r="EU310" s="410"/>
      <c r="EV310" s="410"/>
      <c r="EW310" s="410"/>
      <c r="EX310" s="410"/>
      <c r="EY310" s="410"/>
      <c r="EZ310" s="410"/>
      <c r="FA310" s="410"/>
      <c r="FB310" s="410"/>
      <c r="FC310" s="410"/>
      <c r="FD310" s="410"/>
      <c r="FE310" s="410"/>
      <c r="FF310" s="410"/>
      <c r="FG310" s="410"/>
      <c r="FH310" s="410"/>
      <c r="FI310" s="410"/>
      <c r="FJ310" s="410"/>
      <c r="FK310" s="410"/>
      <c r="FL310" s="410"/>
      <c r="FM310" s="410"/>
      <c r="FN310" s="410"/>
      <c r="FO310" s="410"/>
      <c r="FP310" s="410"/>
      <c r="FQ310" s="410"/>
      <c r="FR310" s="410"/>
      <c r="FS310" s="410"/>
      <c r="FT310" s="410"/>
      <c r="FU310" s="410"/>
      <c r="FV310" s="410"/>
      <c r="FW310" s="410"/>
      <c r="FX310" s="410"/>
      <c r="FY310" s="410"/>
      <c r="FZ310" s="410"/>
      <c r="GA310" s="410"/>
      <c r="GB310" s="410"/>
      <c r="GC310" s="410"/>
      <c r="GD310" s="410"/>
      <c r="GE310" s="410"/>
      <c r="GF310" s="410"/>
      <c r="GG310" s="410"/>
      <c r="GH310" s="410"/>
      <c r="GI310" s="410"/>
      <c r="GJ310" s="410"/>
      <c r="GK310" s="410"/>
      <c r="GL310" s="410"/>
      <c r="GM310" s="410"/>
      <c r="GN310" s="410"/>
      <c r="GO310" s="410"/>
      <c r="GP310" s="410"/>
      <c r="GQ310" s="410"/>
      <c r="GR310" s="410"/>
      <c r="GS310" s="410"/>
      <c r="GT310" s="410"/>
      <c r="GU310" s="410"/>
      <c r="GV310" s="410"/>
      <c r="GW310" s="410"/>
      <c r="GX310" s="410"/>
      <c r="GY310" s="410"/>
      <c r="GZ310" s="410"/>
      <c r="HA310" s="410"/>
      <c r="HB310" s="410"/>
      <c r="HC310" s="410"/>
      <c r="HD310" s="410"/>
      <c r="HE310" s="410"/>
      <c r="HF310" s="410"/>
      <c r="HG310" s="410"/>
      <c r="HH310" s="410"/>
      <c r="HI310" s="410"/>
      <c r="HJ310" s="410"/>
      <c r="HK310" s="410"/>
      <c r="HL310" s="410"/>
      <c r="HM310" s="410"/>
      <c r="HN310" s="410"/>
      <c r="HO310" s="410"/>
      <c r="HP310" s="410"/>
      <c r="HQ310" s="410"/>
      <c r="HR310" s="410"/>
      <c r="HS310" s="410"/>
      <c r="HT310" s="410"/>
      <c r="HU310" s="410"/>
      <c r="HV310" s="410"/>
      <c r="HW310" s="410"/>
      <c r="HX310" s="410"/>
      <c r="HY310" s="410"/>
      <c r="HZ310" s="410"/>
      <c r="IA310" s="410"/>
      <c r="IB310" s="410"/>
      <c r="IC310" s="410"/>
      <c r="ID310" s="410"/>
      <c r="IE310" s="410"/>
      <c r="IF310" s="410"/>
      <c r="IG310" s="410"/>
      <c r="IH310" s="410"/>
      <c r="II310" s="410"/>
      <c r="IJ310" s="410"/>
      <c r="IK310" s="410"/>
      <c r="IL310" s="410"/>
      <c r="IM310" s="410"/>
      <c r="IN310" s="410"/>
      <c r="IO310" s="410"/>
      <c r="IP310" s="410"/>
      <c r="IQ310" s="410"/>
      <c r="IR310" s="410"/>
      <c r="IS310" s="410"/>
      <c r="IT310" s="410"/>
      <c r="IU310" s="410"/>
      <c r="IV310" s="410"/>
    </row>
    <row r="311" spans="1:256" s="2" customFormat="1" ht="12.75" hidden="1" customHeight="1" outlineLevel="2">
      <c r="A311" s="14"/>
      <c r="B311" s="14"/>
      <c r="C311" s="27"/>
      <c r="D311" s="413" t="s">
        <v>198</v>
      </c>
      <c r="E311" s="261">
        <v>0</v>
      </c>
      <c r="F311" s="372"/>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4"/>
      <c r="BK311" s="14"/>
      <c r="BL311" s="14"/>
      <c r="BM311" s="14"/>
      <c r="BN311" s="14"/>
      <c r="BO311" s="14"/>
      <c r="BP311" s="14"/>
      <c r="BQ311" s="14"/>
      <c r="BR311" s="14"/>
      <c r="BS311" s="14"/>
      <c r="BT311" s="14"/>
      <c r="BU311" s="14"/>
      <c r="BV311" s="14"/>
      <c r="BW311" s="14"/>
      <c r="BX311" s="14"/>
      <c r="BY311" s="14"/>
      <c r="BZ311" s="14"/>
      <c r="CA311" s="410"/>
      <c r="CB311" s="410"/>
      <c r="CC311" s="410"/>
      <c r="CD311" s="410"/>
      <c r="CE311" s="410"/>
      <c r="CF311" s="410"/>
      <c r="CG311" s="410"/>
      <c r="CH311" s="410"/>
      <c r="CI311" s="410"/>
      <c r="CJ311" s="410"/>
      <c r="CK311" s="410"/>
      <c r="CL311" s="410"/>
      <c r="CM311" s="410"/>
      <c r="CN311" s="410"/>
      <c r="CO311" s="410"/>
      <c r="CP311" s="410"/>
      <c r="CQ311" s="410"/>
      <c r="CR311" s="410"/>
      <c r="CS311" s="410"/>
      <c r="CT311" s="410"/>
      <c r="CU311" s="410"/>
      <c r="CV311" s="410"/>
      <c r="CW311" s="410"/>
      <c r="CX311" s="410"/>
      <c r="CY311" s="410"/>
      <c r="CZ311" s="410"/>
      <c r="DA311" s="410"/>
      <c r="DB311" s="410"/>
      <c r="DC311" s="410"/>
      <c r="DD311" s="410"/>
      <c r="DE311" s="410"/>
      <c r="DF311" s="410"/>
      <c r="DG311" s="410"/>
      <c r="DH311" s="410"/>
      <c r="DI311" s="410"/>
      <c r="DJ311" s="410"/>
      <c r="DK311" s="410"/>
      <c r="DL311" s="410"/>
      <c r="DM311" s="410"/>
      <c r="DN311" s="410"/>
      <c r="DO311" s="410"/>
      <c r="DP311" s="410"/>
      <c r="DQ311" s="410"/>
      <c r="DR311" s="410"/>
      <c r="DS311" s="410"/>
      <c r="DT311" s="410"/>
      <c r="DU311" s="410"/>
      <c r="DV311" s="410"/>
      <c r="DW311" s="410"/>
      <c r="DX311" s="410"/>
      <c r="DY311" s="410"/>
      <c r="DZ311" s="410"/>
      <c r="EA311" s="410"/>
      <c r="EB311" s="410"/>
      <c r="EC311" s="410"/>
      <c r="ED311" s="410"/>
      <c r="EE311" s="410"/>
      <c r="EF311" s="410"/>
      <c r="EG311" s="410"/>
      <c r="EH311" s="410"/>
      <c r="EI311" s="410"/>
      <c r="EJ311" s="410"/>
      <c r="EK311" s="410"/>
      <c r="EL311" s="410"/>
      <c r="EM311" s="410"/>
      <c r="EN311" s="410"/>
      <c r="EO311" s="410"/>
      <c r="EP311" s="410"/>
      <c r="EQ311" s="410"/>
      <c r="ER311" s="410"/>
      <c r="ES311" s="410"/>
      <c r="ET311" s="410"/>
      <c r="EU311" s="410"/>
      <c r="EV311" s="410"/>
      <c r="EW311" s="410"/>
      <c r="EX311" s="410"/>
      <c r="EY311" s="410"/>
      <c r="EZ311" s="410"/>
      <c r="FA311" s="410"/>
      <c r="FB311" s="410"/>
      <c r="FC311" s="410"/>
      <c r="FD311" s="410"/>
      <c r="FE311" s="410"/>
      <c r="FF311" s="410"/>
      <c r="FG311" s="410"/>
      <c r="FH311" s="410"/>
      <c r="FI311" s="410"/>
      <c r="FJ311" s="410"/>
      <c r="FK311" s="410"/>
      <c r="FL311" s="410"/>
      <c r="FM311" s="410"/>
      <c r="FN311" s="410"/>
      <c r="FO311" s="410"/>
      <c r="FP311" s="410"/>
      <c r="FQ311" s="410"/>
      <c r="FR311" s="410"/>
      <c r="FS311" s="410"/>
      <c r="FT311" s="410"/>
      <c r="FU311" s="410"/>
      <c r="FV311" s="410"/>
      <c r="FW311" s="410"/>
      <c r="FX311" s="410"/>
      <c r="FY311" s="410"/>
      <c r="FZ311" s="410"/>
      <c r="GA311" s="410"/>
      <c r="GB311" s="410"/>
      <c r="GC311" s="410"/>
      <c r="GD311" s="410"/>
      <c r="GE311" s="410"/>
      <c r="GF311" s="410"/>
      <c r="GG311" s="410"/>
      <c r="GH311" s="410"/>
      <c r="GI311" s="410"/>
      <c r="GJ311" s="410"/>
      <c r="GK311" s="410"/>
      <c r="GL311" s="410"/>
      <c r="GM311" s="410"/>
      <c r="GN311" s="410"/>
      <c r="GO311" s="410"/>
      <c r="GP311" s="410"/>
      <c r="GQ311" s="410"/>
      <c r="GR311" s="410"/>
      <c r="GS311" s="410"/>
      <c r="GT311" s="410"/>
      <c r="GU311" s="410"/>
      <c r="GV311" s="410"/>
      <c r="GW311" s="410"/>
      <c r="GX311" s="410"/>
      <c r="GY311" s="410"/>
      <c r="GZ311" s="410"/>
      <c r="HA311" s="410"/>
      <c r="HB311" s="410"/>
      <c r="HC311" s="410"/>
      <c r="HD311" s="410"/>
      <c r="HE311" s="410"/>
      <c r="HF311" s="410"/>
      <c r="HG311" s="410"/>
      <c r="HH311" s="410"/>
      <c r="HI311" s="410"/>
      <c r="HJ311" s="410"/>
      <c r="HK311" s="410"/>
      <c r="HL311" s="410"/>
      <c r="HM311" s="410"/>
      <c r="HN311" s="410"/>
      <c r="HO311" s="410"/>
      <c r="HP311" s="410"/>
      <c r="HQ311" s="410"/>
      <c r="HR311" s="410"/>
      <c r="HS311" s="410"/>
      <c r="HT311" s="410"/>
      <c r="HU311" s="410"/>
      <c r="HV311" s="410"/>
      <c r="HW311" s="410"/>
      <c r="HX311" s="410"/>
      <c r="HY311" s="410"/>
      <c r="HZ311" s="410"/>
      <c r="IA311" s="410"/>
      <c r="IB311" s="410"/>
      <c r="IC311" s="410"/>
      <c r="ID311" s="410"/>
      <c r="IE311" s="410"/>
      <c r="IF311" s="410"/>
      <c r="IG311" s="410"/>
      <c r="IH311" s="410"/>
      <c r="II311" s="410"/>
      <c r="IJ311" s="410"/>
      <c r="IK311" s="410"/>
      <c r="IL311" s="410"/>
      <c r="IM311" s="410"/>
      <c r="IN311" s="410"/>
      <c r="IO311" s="410"/>
      <c r="IP311" s="410"/>
      <c r="IQ311" s="410"/>
      <c r="IR311" s="410"/>
      <c r="IS311" s="410"/>
      <c r="IT311" s="410"/>
      <c r="IU311" s="410"/>
      <c r="IV311" s="410"/>
    </row>
    <row r="312" spans="1:256" s="2" customFormat="1" ht="12.75" hidden="1" customHeight="1" outlineLevel="2">
      <c r="A312" s="14"/>
      <c r="B312" s="14"/>
      <c r="C312" s="27"/>
      <c r="D312" s="413"/>
      <c r="E312" s="261">
        <v>1</v>
      </c>
      <c r="F312" s="372"/>
      <c r="G312" s="268"/>
      <c r="H312" s="155" t="str">
        <f>IF(A19stdlife="n/a","n/a",IF(H$3&gt;(A19stdlife+$E312),(Input!$G$229*(1+rvanilla)^0.5)-SUM($G312:G312),(Input!$G$229*(1+rvanilla)^0.5)/A19stdlife))</f>
        <v>n/a</v>
      </c>
      <c r="I312" s="155" t="str">
        <f>IF(A19stdlife="n/a","n/a",IF(I$3&gt;(A19stdlife+$E312),(Input!$G$229*(1+rvanilla)^0.5)-SUM($G312:H312),(Input!$G$229*(1+rvanilla)^0.5)/A19stdlife))</f>
        <v>n/a</v>
      </c>
      <c r="J312" s="155" t="str">
        <f>IF(A19stdlife="n/a","n/a",IF(J$3&gt;(A19stdlife+$E312),(Input!$G$229*(1+rvanilla)^0.5)-SUM($G312:I312),(Input!$G$229*(1+rvanilla)^0.5)/A19stdlife))</f>
        <v>n/a</v>
      </c>
      <c r="K312" s="155" t="str">
        <f>IF(A19stdlife="n/a","n/a",IF(K$3&gt;(A19stdlife+$E312),(Input!$G$229*(1+rvanilla)^0.5)-SUM($G312:J312),(Input!$G$229*(1+rvanilla)^0.5)/A19stdlife))</f>
        <v>n/a</v>
      </c>
      <c r="L312" s="155" t="str">
        <f>IF(A19stdlife="n/a","n/a",IF(L$3&gt;(A19stdlife+$E312),(Input!$G$229*(1+rvanilla)^0.5)-SUM($G312:K312),(Input!$G$229*(1+rvanilla)^0.5)/A19stdlife))</f>
        <v>n/a</v>
      </c>
      <c r="M312" s="155" t="str">
        <f>IF(A19stdlife="n/a","n/a",IF(M$3&gt;(A19stdlife+$E312),(Input!$G$229*(1+rvanilla)^0.5)-SUM($G312:L312),(Input!$G$229*(1+rvanilla)^0.5)/A19stdlife))</f>
        <v>n/a</v>
      </c>
      <c r="N312" s="155" t="str">
        <f>IF(A19stdlife="n/a","n/a",IF(N$3&gt;(A19stdlife+$E312),(Input!$G$229*(1+rvanilla)^0.5)-SUM($G312:M312),(Input!$G$229*(1+rvanilla)^0.5)/A19stdlife))</f>
        <v>n/a</v>
      </c>
      <c r="O312" s="155" t="str">
        <f>IF(A19stdlife="n/a","n/a",IF(O$3&gt;(A19stdlife+$E312),(Input!$G$229*(1+rvanilla)^0.5)-SUM($G312:N312),(Input!$G$229*(1+rvanilla)^0.5)/A19stdlife))</f>
        <v>n/a</v>
      </c>
      <c r="P312" s="155" t="str">
        <f>IF(A19stdlife="n/a","n/a",IF(P$3&gt;(A19stdlife+$E312),(Input!$G$229*(1+rvanilla)^0.5)-SUM($G312:O312),(Input!$G$229*(1+rvanilla)^0.5)/A19stdlife))</f>
        <v>n/a</v>
      </c>
      <c r="Q312" s="155" t="str">
        <f>IF(A19stdlife="n/a","n/a",IF(Q$3&gt;(A19stdlife+$E312),(Input!$G$229*(1+rvanilla)^0.5)-SUM($G312:P312),(Input!$G$229*(1+rvanilla)^0.5)/A19stdlife))</f>
        <v>n/a</v>
      </c>
      <c r="R312" s="155" t="str">
        <f>IF(A19stdlife="n/a","n/a",IF(R$3&gt;(A19stdlife+$E312),(Input!$G$229*(1+rvanilla)^0.5)-SUM($G312:Q312),(Input!$G$229*(1+rvanilla)^0.5)/A19stdlife))</f>
        <v>n/a</v>
      </c>
      <c r="S312" s="155" t="str">
        <f>IF(A19stdlife="n/a","n/a",IF(S$3&gt;(A19stdlife+$E312),(Input!$G$229*(1+rvanilla)^0.5)-SUM($G312:R312),(Input!$G$229*(1+rvanilla)^0.5)/A19stdlife))</f>
        <v>n/a</v>
      </c>
      <c r="T312" s="155" t="str">
        <f>IF(A19stdlife="n/a","n/a",IF(T$3&gt;(A19stdlife+$E312),(Input!$G$229*(1+rvanilla)^0.5)-SUM($G312:S312),(Input!$G$229*(1+rvanilla)^0.5)/A19stdlife))</f>
        <v>n/a</v>
      </c>
      <c r="U312" s="155" t="str">
        <f>IF(A19stdlife="n/a","n/a",IF(U$3&gt;(A19stdlife+$E312),(Input!$G$229*(1+rvanilla)^0.5)-SUM($G312:T312),(Input!$G$229*(1+rvanilla)^0.5)/A19stdlife))</f>
        <v>n/a</v>
      </c>
      <c r="V312" s="155" t="str">
        <f>IF(A19stdlife="n/a","n/a",IF(V$3&gt;(A19stdlife+$E312),(Input!$G$229*(1+rvanilla)^0.5)-SUM($G312:U312),(Input!$G$229*(1+rvanilla)^0.5)/A19stdlife))</f>
        <v>n/a</v>
      </c>
      <c r="W312" s="155" t="str">
        <f>IF(A19stdlife="n/a","n/a",IF(W$3&gt;(A19stdlife+$E312),(Input!$G$229*(1+rvanilla)^0.5)-SUM($G312:V312),(Input!$G$229*(1+rvanilla)^0.5)/A19stdlife))</f>
        <v>n/a</v>
      </c>
      <c r="X312" s="155" t="str">
        <f>IF(A19stdlife="n/a","n/a",IF(X$3&gt;(A19stdlife+$E312),(Input!$G$229*(1+rvanilla)^0.5)-SUM($G312:W312),(Input!$G$229*(1+rvanilla)^0.5)/A19stdlife))</f>
        <v>n/a</v>
      </c>
      <c r="Y312" s="155" t="str">
        <f>IF(A19stdlife="n/a","n/a",IF(Y$3&gt;(A19stdlife+$E312),(Input!$G$229*(1+rvanilla)^0.5)-SUM($G312:X312),(Input!$G$229*(1+rvanilla)^0.5)/A19stdlife))</f>
        <v>n/a</v>
      </c>
      <c r="Z312" s="155" t="str">
        <f>IF(A19stdlife="n/a","n/a",IF(Z$3&gt;(A19stdlife+$E312),(Input!$G$229*(1+rvanilla)^0.5)-SUM($G312:Y312),(Input!$G$229*(1+rvanilla)^0.5)/A19stdlife))</f>
        <v>n/a</v>
      </c>
      <c r="AA312" s="155" t="str">
        <f>IF(A19stdlife="n/a","n/a",IF(AA$3&gt;(A19stdlife+$E312),(Input!$G$229*(1+rvanilla)^0.5)-SUM($G312:Z312),(Input!$G$229*(1+rvanilla)^0.5)/A19stdlife))</f>
        <v>n/a</v>
      </c>
      <c r="AB312" s="155" t="str">
        <f>IF(A19stdlife="n/a","n/a",IF(AB$3&gt;(A19stdlife+$E312),(Input!$G$229*(1+rvanilla)^0.5)-SUM($G312:AA312),(Input!$G$229*(1+rvanilla)^0.5)/A19stdlife))</f>
        <v>n/a</v>
      </c>
      <c r="AC312" s="155" t="str">
        <f>IF(A19stdlife="n/a","n/a",IF(AC$3&gt;(A19stdlife+$E312),(Input!$G$229*(1+rvanilla)^0.5)-SUM($G312:AB312),(Input!$G$229*(1+rvanilla)^0.5)/A19stdlife))</f>
        <v>n/a</v>
      </c>
      <c r="AD312" s="155" t="str">
        <f>IF(A19stdlife="n/a","n/a",IF(AD$3&gt;(A19stdlife+$E312),(Input!$G$229*(1+rvanilla)^0.5)-SUM($G312:AC312),(Input!$G$229*(1+rvanilla)^0.5)/A19stdlife))</f>
        <v>n/a</v>
      </c>
      <c r="AE312" s="155" t="str">
        <f>IF(A19stdlife="n/a","n/a",IF(AE$3&gt;(A19stdlife+$E312),(Input!$G$229*(1+rvanilla)^0.5)-SUM($G312:AD312),(Input!$G$229*(1+rvanilla)^0.5)/A19stdlife))</f>
        <v>n/a</v>
      </c>
      <c r="AF312" s="155" t="str">
        <f>IF(A19stdlife="n/a","n/a",IF(AF$3&gt;(A19stdlife+$E312),(Input!$G$229*(1+rvanilla)^0.5)-SUM($G312:AE312),(Input!$G$229*(1+rvanilla)^0.5)/A19stdlife))</f>
        <v>n/a</v>
      </c>
      <c r="AG312" s="155" t="str">
        <f>IF(A19stdlife="n/a","n/a",IF(AG$3&gt;(A19stdlife+$E312),(Input!$G$229*(1+rvanilla)^0.5)-SUM($G312:AF312),(Input!$G$229*(1+rvanilla)^0.5)/A19stdlife))</f>
        <v>n/a</v>
      </c>
      <c r="AH312" s="155" t="str">
        <f>IF(A19stdlife="n/a","n/a",IF(AH$3&gt;(A19stdlife+$E312),(Input!$G$229*(1+rvanilla)^0.5)-SUM($G312:AG312),(Input!$G$229*(1+rvanilla)^0.5)/A19stdlife))</f>
        <v>n/a</v>
      </c>
      <c r="AI312" s="155" t="str">
        <f>IF(A19stdlife="n/a","n/a",IF(AI$3&gt;(A19stdlife+$E312),(Input!$G$229*(1+rvanilla)^0.5)-SUM($G312:AH312),(Input!$G$229*(1+rvanilla)^0.5)/A19stdlife))</f>
        <v>n/a</v>
      </c>
      <c r="AJ312" s="155" t="str">
        <f>IF(A19stdlife="n/a","n/a",IF(AJ$3&gt;(A19stdlife+$E312),(Input!$G$229*(1+rvanilla)^0.5)-SUM($G312:AI312),(Input!$G$229*(1+rvanilla)^0.5)/A19stdlife))</f>
        <v>n/a</v>
      </c>
      <c r="AK312" s="155" t="str">
        <f>IF(A19stdlife="n/a","n/a",IF(AK$3&gt;(A19stdlife+$E312),(Input!$G$229*(1+rvanilla)^0.5)-SUM($G312:AJ312),(Input!$G$229*(1+rvanilla)^0.5)/A19stdlife))</f>
        <v>n/a</v>
      </c>
      <c r="AL312" s="155" t="str">
        <f>IF(A19stdlife="n/a","n/a",IF(AL$3&gt;(A19stdlife+$E312),(Input!$G$229*(1+rvanilla)^0.5)-SUM($G312:AK312),(Input!$G$229*(1+rvanilla)^0.5)/A19stdlife))</f>
        <v>n/a</v>
      </c>
      <c r="AM312" s="155" t="str">
        <f>IF(A19stdlife="n/a","n/a",IF(AM$3&gt;(A19stdlife+$E312),(Input!$G$229*(1+rvanilla)^0.5)-SUM($G312:AL312),(Input!$G$229*(1+rvanilla)^0.5)/A19stdlife))</f>
        <v>n/a</v>
      </c>
      <c r="AN312" s="155" t="str">
        <f>IF(A19stdlife="n/a","n/a",IF(AN$3&gt;(A19stdlife+$E312),(Input!$G$229*(1+rvanilla)^0.5)-SUM($G312:AM312),(Input!$G$229*(1+rvanilla)^0.5)/A19stdlife))</f>
        <v>n/a</v>
      </c>
      <c r="AO312" s="155" t="str">
        <f>IF(A19stdlife="n/a","n/a",IF(AO$3&gt;(A19stdlife+$E312),(Input!$G$229*(1+rvanilla)^0.5)-SUM($G312:AN312),(Input!$G$229*(1+rvanilla)^0.5)/A19stdlife))</f>
        <v>n/a</v>
      </c>
      <c r="AP312" s="155" t="str">
        <f>IF(A19stdlife="n/a","n/a",IF(AP$3&gt;(A19stdlife+$E312),(Input!$G$229*(1+rvanilla)^0.5)-SUM($G312:AO312),(Input!$G$229*(1+rvanilla)^0.5)/A19stdlife))</f>
        <v>n/a</v>
      </c>
      <c r="AQ312" s="155" t="str">
        <f>IF(A19stdlife="n/a","n/a",IF(AQ$3&gt;(A19stdlife+$E312),(Input!$G$229*(1+rvanilla)^0.5)-SUM($G312:AP312),(Input!$G$229*(1+rvanilla)^0.5)/A19stdlife))</f>
        <v>n/a</v>
      </c>
      <c r="AR312" s="155" t="str">
        <f>IF(A19stdlife="n/a","n/a",IF(AR$3&gt;(A19stdlife+$E312),(Input!$G$229*(1+rvanilla)^0.5)-SUM($G312:AQ312),(Input!$G$229*(1+rvanilla)^0.5)/A19stdlife))</f>
        <v>n/a</v>
      </c>
      <c r="AS312" s="155" t="str">
        <f>IF(A19stdlife="n/a","n/a",IF(AS$3&gt;(A19stdlife+$E312),(Input!$G$229*(1+rvanilla)^0.5)-SUM($G312:AR312),(Input!$G$229*(1+rvanilla)^0.5)/A19stdlife))</f>
        <v>n/a</v>
      </c>
      <c r="AT312" s="155" t="str">
        <f>IF(A19stdlife="n/a","n/a",IF(AT$3&gt;(A19stdlife+$E312),(Input!$G$229*(1+rvanilla)^0.5)-SUM($G312:AS312),(Input!$G$229*(1+rvanilla)^0.5)/A19stdlife))</f>
        <v>n/a</v>
      </c>
      <c r="AU312" s="155" t="str">
        <f>IF(A19stdlife="n/a","n/a",IF(AU$3&gt;(A19stdlife+$E312),(Input!$G$229*(1+rvanilla)^0.5)-SUM($G312:AT312),(Input!$G$229*(1+rvanilla)^0.5)/A19stdlife))</f>
        <v>n/a</v>
      </c>
      <c r="AV312" s="155" t="str">
        <f>IF(A19stdlife="n/a","n/a",IF(AV$3&gt;(A19stdlife+$E312),(Input!$G$229*(1+rvanilla)^0.5)-SUM($G312:AU312),(Input!$G$229*(1+rvanilla)^0.5)/A19stdlife))</f>
        <v>n/a</v>
      </c>
      <c r="AW312" s="155" t="str">
        <f>IF(A19stdlife="n/a","n/a",IF(AW$3&gt;(A19stdlife+$E312),(Input!$G$229*(1+rvanilla)^0.5)-SUM($G312:AV312),(Input!$G$229*(1+rvanilla)^0.5)/A19stdlife))</f>
        <v>n/a</v>
      </c>
      <c r="AX312" s="155" t="str">
        <f>IF(A19stdlife="n/a","n/a",IF(AX$3&gt;(A19stdlife+$E312),(Input!$G$229*(1+rvanilla)^0.5)-SUM($G312:AW312),(Input!$G$229*(1+rvanilla)^0.5)/A19stdlife))</f>
        <v>n/a</v>
      </c>
      <c r="AY312" s="155" t="str">
        <f>IF(A19stdlife="n/a","n/a",IF(AY$3&gt;(A19stdlife+$E312),(Input!$G$229*(1+rvanilla)^0.5)-SUM($G312:AX312),(Input!$G$229*(1+rvanilla)^0.5)/A19stdlife))</f>
        <v>n/a</v>
      </c>
      <c r="AZ312" s="155" t="str">
        <f>IF(A19stdlife="n/a","n/a",IF(AZ$3&gt;(A19stdlife+$E312),(Input!$G$229*(1+rvanilla)^0.5)-SUM($G312:AY312),(Input!$G$229*(1+rvanilla)^0.5)/A19stdlife))</f>
        <v>n/a</v>
      </c>
      <c r="BA312" s="155" t="str">
        <f>IF(A19stdlife="n/a","n/a",IF(BA$3&gt;(A19stdlife+$E312),(Input!$G$229*(1+rvanilla)^0.5)-SUM($G312:AZ312),(Input!$G$229*(1+rvanilla)^0.5)/A19stdlife))</f>
        <v>n/a</v>
      </c>
      <c r="BB312" s="155" t="str">
        <f>IF(A19stdlife="n/a","n/a",IF(BB$3&gt;(A19stdlife+$E312),(Input!$G$229*(1+rvanilla)^0.5)-SUM($G312:BA312),(Input!$G$229*(1+rvanilla)^0.5)/A19stdlife))</f>
        <v>n/a</v>
      </c>
      <c r="BC312" s="155" t="str">
        <f>IF(A19stdlife="n/a","n/a",IF(BC$3&gt;(A19stdlife+$E312),(Input!$G$229*(1+rvanilla)^0.5)-SUM($G312:BB312),(Input!$G$229*(1+rvanilla)^0.5)/A19stdlife))</f>
        <v>n/a</v>
      </c>
      <c r="BD312" s="155" t="str">
        <f>IF(A19stdlife="n/a","n/a",IF(BD$3&gt;(A19stdlife+$E312),(Input!$G$229*(1+rvanilla)^0.5)-SUM($G312:BC312),(Input!$G$229*(1+rvanilla)^0.5)/A19stdlife))</f>
        <v>n/a</v>
      </c>
      <c r="BE312" s="155" t="str">
        <f>IF(A19stdlife="n/a","n/a",IF(BE$3&gt;(A19stdlife+$E312),(Input!$G$229*(1+rvanilla)^0.5)-SUM($G312:BD312),(Input!$G$229*(1+rvanilla)^0.5)/A19stdlife))</f>
        <v>n/a</v>
      </c>
      <c r="BF312" s="155" t="str">
        <f>IF(A19stdlife="n/a","n/a",IF(BF$3&gt;(A19stdlife+$E312),(Input!$G$229*(1+rvanilla)^0.5)-SUM($G312:BE312),(Input!$G$229*(1+rvanilla)^0.5)/A19stdlife))</f>
        <v>n/a</v>
      </c>
      <c r="BG312" s="155" t="str">
        <f>IF(A19stdlife="n/a","n/a",IF(BG$3&gt;(A19stdlife+$E312),(Input!$G$229*(1+rvanilla)^0.5)-SUM($G312:BF312),(Input!$G$229*(1+rvanilla)^0.5)/A19stdlife))</f>
        <v>n/a</v>
      </c>
      <c r="BH312" s="155" t="str">
        <f>IF(A19stdlife="n/a","n/a",IF(BH$3&gt;(A19stdlife+$E312),(Input!$G$229*(1+rvanilla)^0.5)-SUM($G312:BG312),(Input!$G$229*(1+rvanilla)^0.5)/A19stdlife))</f>
        <v>n/a</v>
      </c>
      <c r="BI312" s="155" t="str">
        <f>IF(A19stdlife="n/a","n/a",IF(BI$3&gt;(A19stdlife+$E312),(Input!$G$229*(1+rvanilla)^0.5)-SUM($G312:BH312),(Input!$G$229*(1+rvanilla)^0.5)/A19stdlife))</f>
        <v>n/a</v>
      </c>
      <c r="BJ312" s="14"/>
      <c r="BK312" s="14"/>
      <c r="BL312" s="14"/>
      <c r="BM312" s="14"/>
      <c r="BN312" s="14"/>
      <c r="BO312" s="14"/>
      <c r="BP312" s="14"/>
      <c r="BQ312" s="14"/>
      <c r="BR312" s="14"/>
      <c r="BS312" s="14"/>
      <c r="BT312" s="14"/>
      <c r="BU312" s="14"/>
      <c r="BV312" s="14"/>
      <c r="BW312" s="14"/>
      <c r="BX312" s="14"/>
      <c r="BY312" s="14"/>
      <c r="BZ312" s="14"/>
      <c r="CA312" s="410"/>
      <c r="CB312" s="410"/>
      <c r="CC312" s="410"/>
      <c r="CD312" s="410"/>
      <c r="CE312" s="410"/>
      <c r="CF312" s="410"/>
      <c r="CG312" s="410"/>
      <c r="CH312" s="410"/>
      <c r="CI312" s="410"/>
      <c r="CJ312" s="410"/>
      <c r="CK312" s="410"/>
      <c r="CL312" s="410"/>
      <c r="CM312" s="410"/>
      <c r="CN312" s="410"/>
      <c r="CO312" s="410"/>
      <c r="CP312" s="410"/>
      <c r="CQ312" s="410"/>
      <c r="CR312" s="410"/>
      <c r="CS312" s="410"/>
      <c r="CT312" s="410"/>
      <c r="CU312" s="410"/>
      <c r="CV312" s="410"/>
      <c r="CW312" s="410"/>
      <c r="CX312" s="410"/>
      <c r="CY312" s="410"/>
      <c r="CZ312" s="410"/>
      <c r="DA312" s="410"/>
      <c r="DB312" s="410"/>
      <c r="DC312" s="410"/>
      <c r="DD312" s="410"/>
      <c r="DE312" s="410"/>
      <c r="DF312" s="410"/>
      <c r="DG312" s="410"/>
      <c r="DH312" s="410"/>
      <c r="DI312" s="410"/>
      <c r="DJ312" s="410"/>
      <c r="DK312" s="410"/>
      <c r="DL312" s="410"/>
      <c r="DM312" s="410"/>
      <c r="DN312" s="410"/>
      <c r="DO312" s="410"/>
      <c r="DP312" s="410"/>
      <c r="DQ312" s="410"/>
      <c r="DR312" s="410"/>
      <c r="DS312" s="410"/>
      <c r="DT312" s="410"/>
      <c r="DU312" s="410"/>
      <c r="DV312" s="410"/>
      <c r="DW312" s="410"/>
      <c r="DX312" s="410"/>
      <c r="DY312" s="410"/>
      <c r="DZ312" s="410"/>
      <c r="EA312" s="410"/>
      <c r="EB312" s="410"/>
      <c r="EC312" s="410"/>
      <c r="ED312" s="410"/>
      <c r="EE312" s="410"/>
      <c r="EF312" s="410"/>
      <c r="EG312" s="410"/>
      <c r="EH312" s="410"/>
      <c r="EI312" s="410"/>
      <c r="EJ312" s="410"/>
      <c r="EK312" s="410"/>
      <c r="EL312" s="410"/>
      <c r="EM312" s="410"/>
      <c r="EN312" s="410"/>
      <c r="EO312" s="410"/>
      <c r="EP312" s="410"/>
      <c r="EQ312" s="410"/>
      <c r="ER312" s="410"/>
      <c r="ES312" s="410"/>
      <c r="ET312" s="410"/>
      <c r="EU312" s="410"/>
      <c r="EV312" s="410"/>
      <c r="EW312" s="410"/>
      <c r="EX312" s="410"/>
      <c r="EY312" s="410"/>
      <c r="EZ312" s="410"/>
      <c r="FA312" s="410"/>
      <c r="FB312" s="410"/>
      <c r="FC312" s="410"/>
      <c r="FD312" s="410"/>
      <c r="FE312" s="410"/>
      <c r="FF312" s="410"/>
      <c r="FG312" s="410"/>
      <c r="FH312" s="410"/>
      <c r="FI312" s="410"/>
      <c r="FJ312" s="410"/>
      <c r="FK312" s="410"/>
      <c r="FL312" s="410"/>
      <c r="FM312" s="410"/>
      <c r="FN312" s="410"/>
      <c r="FO312" s="410"/>
      <c r="FP312" s="410"/>
      <c r="FQ312" s="410"/>
      <c r="FR312" s="410"/>
      <c r="FS312" s="410"/>
      <c r="FT312" s="410"/>
      <c r="FU312" s="410"/>
      <c r="FV312" s="410"/>
      <c r="FW312" s="410"/>
      <c r="FX312" s="410"/>
      <c r="FY312" s="410"/>
      <c r="FZ312" s="410"/>
      <c r="GA312" s="410"/>
      <c r="GB312" s="410"/>
      <c r="GC312" s="410"/>
      <c r="GD312" s="410"/>
      <c r="GE312" s="410"/>
      <c r="GF312" s="410"/>
      <c r="GG312" s="410"/>
      <c r="GH312" s="410"/>
      <c r="GI312" s="410"/>
      <c r="GJ312" s="410"/>
      <c r="GK312" s="410"/>
      <c r="GL312" s="410"/>
      <c r="GM312" s="410"/>
      <c r="GN312" s="410"/>
      <c r="GO312" s="410"/>
      <c r="GP312" s="410"/>
      <c r="GQ312" s="410"/>
      <c r="GR312" s="410"/>
      <c r="GS312" s="410"/>
      <c r="GT312" s="410"/>
      <c r="GU312" s="410"/>
      <c r="GV312" s="410"/>
      <c r="GW312" s="410"/>
      <c r="GX312" s="410"/>
      <c r="GY312" s="410"/>
      <c r="GZ312" s="410"/>
      <c r="HA312" s="410"/>
      <c r="HB312" s="410"/>
      <c r="HC312" s="410"/>
      <c r="HD312" s="410"/>
      <c r="HE312" s="410"/>
      <c r="HF312" s="410"/>
      <c r="HG312" s="410"/>
      <c r="HH312" s="410"/>
      <c r="HI312" s="410"/>
      <c r="HJ312" s="410"/>
      <c r="HK312" s="410"/>
      <c r="HL312" s="410"/>
      <c r="HM312" s="410"/>
      <c r="HN312" s="410"/>
      <c r="HO312" s="410"/>
      <c r="HP312" s="410"/>
      <c r="HQ312" s="410"/>
      <c r="HR312" s="410"/>
      <c r="HS312" s="410"/>
      <c r="HT312" s="410"/>
      <c r="HU312" s="410"/>
      <c r="HV312" s="410"/>
      <c r="HW312" s="410"/>
      <c r="HX312" s="410"/>
      <c r="HY312" s="410"/>
      <c r="HZ312" s="410"/>
      <c r="IA312" s="410"/>
      <c r="IB312" s="410"/>
      <c r="IC312" s="410"/>
      <c r="ID312" s="410"/>
      <c r="IE312" s="410"/>
      <c r="IF312" s="410"/>
      <c r="IG312" s="410"/>
      <c r="IH312" s="410"/>
      <c r="II312" s="410"/>
      <c r="IJ312" s="410"/>
      <c r="IK312" s="410"/>
      <c r="IL312" s="410"/>
      <c r="IM312" s="410"/>
      <c r="IN312" s="410"/>
      <c r="IO312" s="410"/>
      <c r="IP312" s="410"/>
      <c r="IQ312" s="410"/>
      <c r="IR312" s="410"/>
      <c r="IS312" s="410"/>
      <c r="IT312" s="410"/>
      <c r="IU312" s="410"/>
      <c r="IV312" s="410"/>
    </row>
    <row r="313" spans="1:256" s="2" customFormat="1" ht="12.75" hidden="1" customHeight="1" outlineLevel="2">
      <c r="A313" s="14"/>
      <c r="B313" s="14"/>
      <c r="C313" s="27"/>
      <c r="D313" s="413"/>
      <c r="E313" s="261">
        <v>2</v>
      </c>
      <c r="F313" s="372"/>
      <c r="G313" s="269"/>
      <c r="H313" s="270"/>
      <c r="I313" s="155" t="str">
        <f>IF(A19stdlife="n/a","n/a",IF(I$3&gt;(A19stdlife+$E313),(Input!$H$229*(1+rvanilla)^0.5)-SUM($H313:H313),(Input!$H$229*(1+rvanilla)^0.5)/A19stdlife))</f>
        <v>n/a</v>
      </c>
      <c r="J313" s="155" t="str">
        <f>IF(A19stdlife="n/a","n/a",IF(J$3&gt;(A19stdlife+$E313),(Input!$H$229*(1+rvanilla)^0.5)-SUM($H313:I313),(Input!$H$229*(1+rvanilla)^0.5)/A19stdlife))</f>
        <v>n/a</v>
      </c>
      <c r="K313" s="155" t="str">
        <f>IF(A19stdlife="n/a","n/a",IF(K$3&gt;(A19stdlife+$E313),(Input!$H$229*(1+rvanilla)^0.5)-SUM($H313:J313),(Input!$H$229*(1+rvanilla)^0.5)/A19stdlife))</f>
        <v>n/a</v>
      </c>
      <c r="L313" s="155" t="str">
        <f>IF(A19stdlife="n/a","n/a",IF(L$3&gt;(A19stdlife+$E313),(Input!$H$229*(1+rvanilla)^0.5)-SUM($H313:K313),(Input!$H$229*(1+rvanilla)^0.5)/A19stdlife))</f>
        <v>n/a</v>
      </c>
      <c r="M313" s="155" t="str">
        <f>IF(A19stdlife="n/a","n/a",IF(M$3&gt;(A19stdlife+$E313),(Input!$H$229*(1+rvanilla)^0.5)-SUM($H313:L313),(Input!$H$229*(1+rvanilla)^0.5)/A19stdlife))</f>
        <v>n/a</v>
      </c>
      <c r="N313" s="155" t="str">
        <f>IF(A19stdlife="n/a","n/a",IF(N$3&gt;(A19stdlife+$E313),(Input!$H$229*(1+rvanilla)^0.5)-SUM($H313:M313),(Input!$H$229*(1+rvanilla)^0.5)/A19stdlife))</f>
        <v>n/a</v>
      </c>
      <c r="O313" s="155" t="str">
        <f>IF(A19stdlife="n/a","n/a",IF(O$3&gt;(A19stdlife+$E313),(Input!$H$229*(1+rvanilla)^0.5)-SUM($H313:N313),(Input!$H$229*(1+rvanilla)^0.5)/A19stdlife))</f>
        <v>n/a</v>
      </c>
      <c r="P313" s="155" t="str">
        <f>IF(A19stdlife="n/a","n/a",IF(P$3&gt;(A19stdlife+$E313),(Input!$H$229*(1+rvanilla)^0.5)-SUM($H313:O313),(Input!$H$229*(1+rvanilla)^0.5)/A19stdlife))</f>
        <v>n/a</v>
      </c>
      <c r="Q313" s="155" t="str">
        <f>IF(A19stdlife="n/a","n/a",IF(Q$3&gt;(A19stdlife+$E313),(Input!$H$229*(1+rvanilla)^0.5)-SUM($H313:P313),(Input!$H$229*(1+rvanilla)^0.5)/A19stdlife))</f>
        <v>n/a</v>
      </c>
      <c r="R313" s="155" t="str">
        <f>IF(A19stdlife="n/a","n/a",IF(R$3&gt;(A19stdlife+$E313),(Input!$H$229*(1+rvanilla)^0.5)-SUM($H313:Q313),(Input!$H$229*(1+rvanilla)^0.5)/A19stdlife))</f>
        <v>n/a</v>
      </c>
      <c r="S313" s="155" t="str">
        <f>IF(A19stdlife="n/a","n/a",IF(S$3&gt;(A19stdlife+$E313),(Input!$H$229*(1+rvanilla)^0.5)-SUM($H313:R313),(Input!$H$229*(1+rvanilla)^0.5)/A19stdlife))</f>
        <v>n/a</v>
      </c>
      <c r="T313" s="155" t="str">
        <f>IF(A19stdlife="n/a","n/a",IF(T$3&gt;(A19stdlife+$E313),(Input!$H$229*(1+rvanilla)^0.5)-SUM($H313:S313),(Input!$H$229*(1+rvanilla)^0.5)/A19stdlife))</f>
        <v>n/a</v>
      </c>
      <c r="U313" s="155" t="str">
        <f>IF(A19stdlife="n/a","n/a",IF(U$3&gt;(A19stdlife+$E313),(Input!$H$229*(1+rvanilla)^0.5)-SUM($H313:T313),(Input!$H$229*(1+rvanilla)^0.5)/A19stdlife))</f>
        <v>n/a</v>
      </c>
      <c r="V313" s="155" t="str">
        <f>IF(A19stdlife="n/a","n/a",IF(V$3&gt;(A19stdlife+$E313),(Input!$H$229*(1+rvanilla)^0.5)-SUM($H313:U313),(Input!$H$229*(1+rvanilla)^0.5)/A19stdlife))</f>
        <v>n/a</v>
      </c>
      <c r="W313" s="155" t="str">
        <f>IF(A19stdlife="n/a","n/a",IF(W$3&gt;(A19stdlife+$E313),(Input!$H$229*(1+rvanilla)^0.5)-SUM($H313:V313),(Input!$H$229*(1+rvanilla)^0.5)/A19stdlife))</f>
        <v>n/a</v>
      </c>
      <c r="X313" s="155" t="str">
        <f>IF(A19stdlife="n/a","n/a",IF(X$3&gt;(A19stdlife+$E313),(Input!$H$229*(1+rvanilla)^0.5)-SUM($H313:W313),(Input!$H$229*(1+rvanilla)^0.5)/A19stdlife))</f>
        <v>n/a</v>
      </c>
      <c r="Y313" s="155" t="str">
        <f>IF(A19stdlife="n/a","n/a",IF(Y$3&gt;(A19stdlife+$E313),(Input!$H$229*(1+rvanilla)^0.5)-SUM($H313:X313),(Input!$H$229*(1+rvanilla)^0.5)/A19stdlife))</f>
        <v>n/a</v>
      </c>
      <c r="Z313" s="155" t="str">
        <f>IF(A19stdlife="n/a","n/a",IF(Z$3&gt;(A19stdlife+$E313),(Input!$H$229*(1+rvanilla)^0.5)-SUM($H313:Y313),(Input!$H$229*(1+rvanilla)^0.5)/A19stdlife))</f>
        <v>n/a</v>
      </c>
      <c r="AA313" s="155" t="str">
        <f>IF(A19stdlife="n/a","n/a",IF(AA$3&gt;(A19stdlife+$E313),(Input!$H$229*(1+rvanilla)^0.5)-SUM($H313:Z313),(Input!$H$229*(1+rvanilla)^0.5)/A19stdlife))</f>
        <v>n/a</v>
      </c>
      <c r="AB313" s="155" t="str">
        <f>IF(A19stdlife="n/a","n/a",IF(AB$3&gt;(A19stdlife+$E313),(Input!$H$229*(1+rvanilla)^0.5)-SUM($H313:AA313),(Input!$H$229*(1+rvanilla)^0.5)/A19stdlife))</f>
        <v>n/a</v>
      </c>
      <c r="AC313" s="155" t="str">
        <f>IF(A19stdlife="n/a","n/a",IF(AC$3&gt;(A19stdlife+$E313),(Input!$H$229*(1+rvanilla)^0.5)-SUM($H313:AB313),(Input!$H$229*(1+rvanilla)^0.5)/A19stdlife))</f>
        <v>n/a</v>
      </c>
      <c r="AD313" s="155" t="str">
        <f>IF(A19stdlife="n/a","n/a",IF(AD$3&gt;(A19stdlife+$E313),(Input!$H$229*(1+rvanilla)^0.5)-SUM($H313:AC313),(Input!$H$229*(1+rvanilla)^0.5)/A19stdlife))</f>
        <v>n/a</v>
      </c>
      <c r="AE313" s="155" t="str">
        <f>IF(A19stdlife="n/a","n/a",IF(AE$3&gt;(A19stdlife+$E313),(Input!$H$229*(1+rvanilla)^0.5)-SUM($H313:AD313),(Input!$H$229*(1+rvanilla)^0.5)/A19stdlife))</f>
        <v>n/a</v>
      </c>
      <c r="AF313" s="155" t="str">
        <f>IF(A19stdlife="n/a","n/a",IF(AF$3&gt;(A19stdlife+$E313),(Input!$H$229*(1+rvanilla)^0.5)-SUM($H313:AE313),(Input!$H$229*(1+rvanilla)^0.5)/A19stdlife))</f>
        <v>n/a</v>
      </c>
      <c r="AG313" s="155" t="str">
        <f>IF(A19stdlife="n/a","n/a",IF(AG$3&gt;(A19stdlife+$E313),(Input!$H$229*(1+rvanilla)^0.5)-SUM($H313:AF313),(Input!$H$229*(1+rvanilla)^0.5)/A19stdlife))</f>
        <v>n/a</v>
      </c>
      <c r="AH313" s="155" t="str">
        <f>IF(A19stdlife="n/a","n/a",IF(AH$3&gt;(A19stdlife+$E313),(Input!$H$229*(1+rvanilla)^0.5)-SUM($H313:AG313),(Input!$H$229*(1+rvanilla)^0.5)/A19stdlife))</f>
        <v>n/a</v>
      </c>
      <c r="AI313" s="155" t="str">
        <f>IF(A19stdlife="n/a","n/a",IF(AI$3&gt;(A19stdlife+$E313),(Input!$H$229*(1+rvanilla)^0.5)-SUM($H313:AH313),(Input!$H$229*(1+rvanilla)^0.5)/A19stdlife))</f>
        <v>n/a</v>
      </c>
      <c r="AJ313" s="155" t="str">
        <f>IF(A19stdlife="n/a","n/a",IF(AJ$3&gt;(A19stdlife+$E313),(Input!$H$229*(1+rvanilla)^0.5)-SUM($H313:AI313),(Input!$H$229*(1+rvanilla)^0.5)/A19stdlife))</f>
        <v>n/a</v>
      </c>
      <c r="AK313" s="155" t="str">
        <f>IF(A19stdlife="n/a","n/a",IF(AK$3&gt;(A19stdlife+$E313),(Input!$H$229*(1+rvanilla)^0.5)-SUM($H313:AJ313),(Input!$H$229*(1+rvanilla)^0.5)/A19stdlife))</f>
        <v>n/a</v>
      </c>
      <c r="AL313" s="155" t="str">
        <f>IF(A19stdlife="n/a","n/a",IF(AL$3&gt;(A19stdlife+$E313),(Input!$H$229*(1+rvanilla)^0.5)-SUM($H313:AK313),(Input!$H$229*(1+rvanilla)^0.5)/A19stdlife))</f>
        <v>n/a</v>
      </c>
      <c r="AM313" s="155" t="str">
        <f>IF(A19stdlife="n/a","n/a",IF(AM$3&gt;(A19stdlife+$E313),(Input!$H$229*(1+rvanilla)^0.5)-SUM($H313:AL313),(Input!$H$229*(1+rvanilla)^0.5)/A19stdlife))</f>
        <v>n/a</v>
      </c>
      <c r="AN313" s="155" t="str">
        <f>IF(A19stdlife="n/a","n/a",IF(AN$3&gt;(A19stdlife+$E313),(Input!$H$229*(1+rvanilla)^0.5)-SUM($H313:AM313),(Input!$H$229*(1+rvanilla)^0.5)/A19stdlife))</f>
        <v>n/a</v>
      </c>
      <c r="AO313" s="155" t="str">
        <f>IF(A19stdlife="n/a","n/a",IF(AO$3&gt;(A19stdlife+$E313),(Input!$H$229*(1+rvanilla)^0.5)-SUM($H313:AN313),(Input!$H$229*(1+rvanilla)^0.5)/A19stdlife))</f>
        <v>n/a</v>
      </c>
      <c r="AP313" s="155" t="str">
        <f>IF(A19stdlife="n/a","n/a",IF(AP$3&gt;(A19stdlife+$E313),(Input!$H$229*(1+rvanilla)^0.5)-SUM($H313:AO313),(Input!$H$229*(1+rvanilla)^0.5)/A19stdlife))</f>
        <v>n/a</v>
      </c>
      <c r="AQ313" s="155" t="str">
        <f>IF(A19stdlife="n/a","n/a",IF(AQ$3&gt;(A19stdlife+$E313),(Input!$H$229*(1+rvanilla)^0.5)-SUM($H313:AP313),(Input!$H$229*(1+rvanilla)^0.5)/A19stdlife))</f>
        <v>n/a</v>
      </c>
      <c r="AR313" s="155" t="str">
        <f>IF(A19stdlife="n/a","n/a",IF(AR$3&gt;(A19stdlife+$E313),(Input!$H$229*(1+rvanilla)^0.5)-SUM($H313:AQ313),(Input!$H$229*(1+rvanilla)^0.5)/A19stdlife))</f>
        <v>n/a</v>
      </c>
      <c r="AS313" s="155" t="str">
        <f>IF(A19stdlife="n/a","n/a",IF(AS$3&gt;(A19stdlife+$E313),(Input!$H$229*(1+rvanilla)^0.5)-SUM($H313:AR313),(Input!$H$229*(1+rvanilla)^0.5)/A19stdlife))</f>
        <v>n/a</v>
      </c>
      <c r="AT313" s="155" t="str">
        <f>IF(A19stdlife="n/a","n/a",IF(AT$3&gt;(A19stdlife+$E313),(Input!$H$229*(1+rvanilla)^0.5)-SUM($H313:AS313),(Input!$H$229*(1+rvanilla)^0.5)/A19stdlife))</f>
        <v>n/a</v>
      </c>
      <c r="AU313" s="155" t="str">
        <f>IF(A19stdlife="n/a","n/a",IF(AU$3&gt;(A19stdlife+$E313),(Input!$H$229*(1+rvanilla)^0.5)-SUM($H313:AT313),(Input!$H$229*(1+rvanilla)^0.5)/A19stdlife))</f>
        <v>n/a</v>
      </c>
      <c r="AV313" s="155" t="str">
        <f>IF(A19stdlife="n/a","n/a",IF(AV$3&gt;(A19stdlife+$E313),(Input!$H$229*(1+rvanilla)^0.5)-SUM($H313:AU313),(Input!$H$229*(1+rvanilla)^0.5)/A19stdlife))</f>
        <v>n/a</v>
      </c>
      <c r="AW313" s="155" t="str">
        <f>IF(A19stdlife="n/a","n/a",IF(AW$3&gt;(A19stdlife+$E313),(Input!$H$229*(1+rvanilla)^0.5)-SUM($H313:AV313),(Input!$H$229*(1+rvanilla)^0.5)/A19stdlife))</f>
        <v>n/a</v>
      </c>
      <c r="AX313" s="155" t="str">
        <f>IF(A19stdlife="n/a","n/a",IF(AX$3&gt;(A19stdlife+$E313),(Input!$H$229*(1+rvanilla)^0.5)-SUM($H313:AW313),(Input!$H$229*(1+rvanilla)^0.5)/A19stdlife))</f>
        <v>n/a</v>
      </c>
      <c r="AY313" s="155" t="str">
        <f>IF(A19stdlife="n/a","n/a",IF(AY$3&gt;(A19stdlife+$E313),(Input!$H$229*(1+rvanilla)^0.5)-SUM($H313:AX313),(Input!$H$229*(1+rvanilla)^0.5)/A19stdlife))</f>
        <v>n/a</v>
      </c>
      <c r="AZ313" s="155" t="str">
        <f>IF(A19stdlife="n/a","n/a",IF(AZ$3&gt;(A19stdlife+$E313),(Input!$H$229*(1+rvanilla)^0.5)-SUM($H313:AY313),(Input!$H$229*(1+rvanilla)^0.5)/A19stdlife))</f>
        <v>n/a</v>
      </c>
      <c r="BA313" s="155" t="str">
        <f>IF(A19stdlife="n/a","n/a",IF(BA$3&gt;(A19stdlife+$E313),(Input!$H$229*(1+rvanilla)^0.5)-SUM($H313:AZ313),(Input!$H$229*(1+rvanilla)^0.5)/A19stdlife))</f>
        <v>n/a</v>
      </c>
      <c r="BB313" s="155" t="str">
        <f>IF(A19stdlife="n/a","n/a",IF(BB$3&gt;(A19stdlife+$E313),(Input!$H$229*(1+rvanilla)^0.5)-SUM($H313:BA313),(Input!$H$229*(1+rvanilla)^0.5)/A19stdlife))</f>
        <v>n/a</v>
      </c>
      <c r="BC313" s="155" t="str">
        <f>IF(A19stdlife="n/a","n/a",IF(BC$3&gt;(A19stdlife+$E313),(Input!$H$229*(1+rvanilla)^0.5)-SUM($H313:BB313),(Input!$H$229*(1+rvanilla)^0.5)/A19stdlife))</f>
        <v>n/a</v>
      </c>
      <c r="BD313" s="155" t="str">
        <f>IF(A19stdlife="n/a","n/a",IF(BD$3&gt;(A19stdlife+$E313),(Input!$H$229*(1+rvanilla)^0.5)-SUM($H313:BC313),(Input!$H$229*(1+rvanilla)^0.5)/A19stdlife))</f>
        <v>n/a</v>
      </c>
      <c r="BE313" s="155" t="str">
        <f>IF(A19stdlife="n/a","n/a",IF(BE$3&gt;(A19stdlife+$E313),(Input!$H$229*(1+rvanilla)^0.5)-SUM($H313:BD313),(Input!$H$229*(1+rvanilla)^0.5)/A19stdlife))</f>
        <v>n/a</v>
      </c>
      <c r="BF313" s="155" t="str">
        <f>IF(A19stdlife="n/a","n/a",IF(BF$3&gt;(A19stdlife+$E313),(Input!$H$229*(1+rvanilla)^0.5)-SUM($H313:BE313),(Input!$H$229*(1+rvanilla)^0.5)/A19stdlife))</f>
        <v>n/a</v>
      </c>
      <c r="BG313" s="155" t="str">
        <f>IF(A19stdlife="n/a","n/a",IF(BG$3&gt;(A19stdlife+$E313),(Input!$H$229*(1+rvanilla)^0.5)-SUM($H313:BF313),(Input!$H$229*(1+rvanilla)^0.5)/A19stdlife))</f>
        <v>n/a</v>
      </c>
      <c r="BH313" s="155" t="str">
        <f>IF(A19stdlife="n/a","n/a",IF(BH$3&gt;(A19stdlife+$E313),(Input!$H$229*(1+rvanilla)^0.5)-SUM($H313:BG313),(Input!$H$229*(1+rvanilla)^0.5)/A19stdlife))</f>
        <v>n/a</v>
      </c>
      <c r="BI313" s="155" t="str">
        <f>IF(A19stdlife="n/a","n/a",IF(BI$3&gt;(A19stdlife+$E313),(Input!$H$229*(1+rvanilla)^0.5)-SUM($H313:BH313),(Input!$H$229*(1+rvanilla)^0.5)/A19stdlife))</f>
        <v>n/a</v>
      </c>
      <c r="BJ313" s="14"/>
      <c r="BK313" s="14"/>
      <c r="BL313" s="14"/>
      <c r="BM313" s="14"/>
      <c r="BN313" s="14"/>
      <c r="BO313" s="14"/>
      <c r="BP313" s="14"/>
      <c r="BQ313" s="14"/>
      <c r="BR313" s="14"/>
      <c r="BS313" s="14"/>
      <c r="BT313" s="14"/>
      <c r="BU313" s="14"/>
      <c r="BV313" s="14"/>
      <c r="BW313" s="14"/>
      <c r="BX313" s="14"/>
      <c r="BY313" s="14"/>
      <c r="BZ313" s="14"/>
      <c r="CA313" s="410"/>
      <c r="CB313" s="410"/>
      <c r="CC313" s="410"/>
      <c r="CD313" s="410"/>
      <c r="CE313" s="410"/>
      <c r="CF313" s="410"/>
      <c r="CG313" s="410"/>
      <c r="CH313" s="410"/>
      <c r="CI313" s="410"/>
      <c r="CJ313" s="410"/>
      <c r="CK313" s="410"/>
      <c r="CL313" s="410"/>
      <c r="CM313" s="410"/>
      <c r="CN313" s="410"/>
      <c r="CO313" s="410"/>
      <c r="CP313" s="410"/>
      <c r="CQ313" s="410"/>
      <c r="CR313" s="410"/>
      <c r="CS313" s="410"/>
      <c r="CT313" s="410"/>
      <c r="CU313" s="410"/>
      <c r="CV313" s="410"/>
      <c r="CW313" s="410"/>
      <c r="CX313" s="410"/>
      <c r="CY313" s="410"/>
      <c r="CZ313" s="410"/>
      <c r="DA313" s="410"/>
      <c r="DB313" s="410"/>
      <c r="DC313" s="410"/>
      <c r="DD313" s="410"/>
      <c r="DE313" s="410"/>
      <c r="DF313" s="410"/>
      <c r="DG313" s="410"/>
      <c r="DH313" s="410"/>
      <c r="DI313" s="410"/>
      <c r="DJ313" s="410"/>
      <c r="DK313" s="410"/>
      <c r="DL313" s="410"/>
      <c r="DM313" s="410"/>
      <c r="DN313" s="410"/>
      <c r="DO313" s="410"/>
      <c r="DP313" s="410"/>
      <c r="DQ313" s="410"/>
      <c r="DR313" s="410"/>
      <c r="DS313" s="410"/>
      <c r="DT313" s="410"/>
      <c r="DU313" s="410"/>
      <c r="DV313" s="410"/>
      <c r="DW313" s="410"/>
      <c r="DX313" s="410"/>
      <c r="DY313" s="410"/>
      <c r="DZ313" s="410"/>
      <c r="EA313" s="410"/>
      <c r="EB313" s="410"/>
      <c r="EC313" s="410"/>
      <c r="ED313" s="410"/>
      <c r="EE313" s="410"/>
      <c r="EF313" s="410"/>
      <c r="EG313" s="410"/>
      <c r="EH313" s="410"/>
      <c r="EI313" s="410"/>
      <c r="EJ313" s="410"/>
      <c r="EK313" s="410"/>
      <c r="EL313" s="410"/>
      <c r="EM313" s="410"/>
      <c r="EN313" s="410"/>
      <c r="EO313" s="410"/>
      <c r="EP313" s="410"/>
      <c r="EQ313" s="410"/>
      <c r="ER313" s="410"/>
      <c r="ES313" s="410"/>
      <c r="ET313" s="410"/>
      <c r="EU313" s="410"/>
      <c r="EV313" s="410"/>
      <c r="EW313" s="410"/>
      <c r="EX313" s="410"/>
      <c r="EY313" s="410"/>
      <c r="EZ313" s="410"/>
      <c r="FA313" s="410"/>
      <c r="FB313" s="410"/>
      <c r="FC313" s="410"/>
      <c r="FD313" s="410"/>
      <c r="FE313" s="410"/>
      <c r="FF313" s="410"/>
      <c r="FG313" s="410"/>
      <c r="FH313" s="410"/>
      <c r="FI313" s="410"/>
      <c r="FJ313" s="410"/>
      <c r="FK313" s="410"/>
      <c r="FL313" s="410"/>
      <c r="FM313" s="410"/>
      <c r="FN313" s="410"/>
      <c r="FO313" s="410"/>
      <c r="FP313" s="410"/>
      <c r="FQ313" s="410"/>
      <c r="FR313" s="410"/>
      <c r="FS313" s="410"/>
      <c r="FT313" s="410"/>
      <c r="FU313" s="410"/>
      <c r="FV313" s="410"/>
      <c r="FW313" s="410"/>
      <c r="FX313" s="410"/>
      <c r="FY313" s="410"/>
      <c r="FZ313" s="410"/>
      <c r="GA313" s="410"/>
      <c r="GB313" s="410"/>
      <c r="GC313" s="410"/>
      <c r="GD313" s="410"/>
      <c r="GE313" s="410"/>
      <c r="GF313" s="410"/>
      <c r="GG313" s="410"/>
      <c r="GH313" s="410"/>
      <c r="GI313" s="410"/>
      <c r="GJ313" s="410"/>
      <c r="GK313" s="410"/>
      <c r="GL313" s="410"/>
      <c r="GM313" s="410"/>
      <c r="GN313" s="410"/>
      <c r="GO313" s="410"/>
      <c r="GP313" s="410"/>
      <c r="GQ313" s="410"/>
      <c r="GR313" s="410"/>
      <c r="GS313" s="410"/>
      <c r="GT313" s="410"/>
      <c r="GU313" s="410"/>
      <c r="GV313" s="410"/>
      <c r="GW313" s="410"/>
      <c r="GX313" s="410"/>
      <c r="GY313" s="410"/>
      <c r="GZ313" s="410"/>
      <c r="HA313" s="410"/>
      <c r="HB313" s="410"/>
      <c r="HC313" s="410"/>
      <c r="HD313" s="410"/>
      <c r="HE313" s="410"/>
      <c r="HF313" s="410"/>
      <c r="HG313" s="410"/>
      <c r="HH313" s="410"/>
      <c r="HI313" s="410"/>
      <c r="HJ313" s="410"/>
      <c r="HK313" s="410"/>
      <c r="HL313" s="410"/>
      <c r="HM313" s="410"/>
      <c r="HN313" s="410"/>
      <c r="HO313" s="410"/>
      <c r="HP313" s="410"/>
      <c r="HQ313" s="410"/>
      <c r="HR313" s="410"/>
      <c r="HS313" s="410"/>
      <c r="HT313" s="410"/>
      <c r="HU313" s="410"/>
      <c r="HV313" s="410"/>
      <c r="HW313" s="410"/>
      <c r="HX313" s="410"/>
      <c r="HY313" s="410"/>
      <c r="HZ313" s="410"/>
      <c r="IA313" s="410"/>
      <c r="IB313" s="410"/>
      <c r="IC313" s="410"/>
      <c r="ID313" s="410"/>
      <c r="IE313" s="410"/>
      <c r="IF313" s="410"/>
      <c r="IG313" s="410"/>
      <c r="IH313" s="410"/>
      <c r="II313" s="410"/>
      <c r="IJ313" s="410"/>
      <c r="IK313" s="410"/>
      <c r="IL313" s="410"/>
      <c r="IM313" s="410"/>
      <c r="IN313" s="410"/>
      <c r="IO313" s="410"/>
      <c r="IP313" s="410"/>
      <c r="IQ313" s="410"/>
      <c r="IR313" s="410"/>
      <c r="IS313" s="410"/>
      <c r="IT313" s="410"/>
      <c r="IU313" s="410"/>
      <c r="IV313" s="410"/>
    </row>
    <row r="314" spans="1:256" s="2" customFormat="1" ht="12.75" hidden="1" customHeight="1" outlineLevel="2">
      <c r="A314" s="14"/>
      <c r="B314" s="14"/>
      <c r="C314" s="27"/>
      <c r="D314" s="413"/>
      <c r="E314" s="261">
        <v>3</v>
      </c>
      <c r="F314" s="372"/>
      <c r="G314" s="269"/>
      <c r="H314" s="271"/>
      <c r="I314" s="270"/>
      <c r="J314" s="155" t="str">
        <f>IF(A19stdlife="n/a","n/a",IF(J$3&gt;(A19stdlife+$E314),(Input!$I$229*(1+rvanilla)^0.5)-SUM($I314:I314),(Input!$I$229*(1+rvanilla)^0.5)/A19stdlife))</f>
        <v>n/a</v>
      </c>
      <c r="K314" s="155" t="str">
        <f>IF(A19stdlife="n/a","n/a",IF(K$3&gt;(A19stdlife+$E314),(Input!$I$229*(1+rvanilla)^0.5)-SUM($I314:J314),(Input!$I$229*(1+rvanilla)^0.5)/A19stdlife))</f>
        <v>n/a</v>
      </c>
      <c r="L314" s="155" t="str">
        <f>IF(A19stdlife="n/a","n/a",IF(L$3&gt;(A19stdlife+$E314),(Input!$I$229*(1+rvanilla)^0.5)-SUM($I314:K314),(Input!$I$229*(1+rvanilla)^0.5)/A19stdlife))</f>
        <v>n/a</v>
      </c>
      <c r="M314" s="155" t="str">
        <f>IF(A19stdlife="n/a","n/a",IF(M$3&gt;(A19stdlife+$E314),(Input!$I$229*(1+rvanilla)^0.5)-SUM($I314:L314),(Input!$I$229*(1+rvanilla)^0.5)/A19stdlife))</f>
        <v>n/a</v>
      </c>
      <c r="N314" s="155" t="str">
        <f>IF(A19stdlife="n/a","n/a",IF(N$3&gt;(A19stdlife+$E314),(Input!$I$229*(1+rvanilla)^0.5)-SUM($I314:M314),(Input!$I$229*(1+rvanilla)^0.5)/A19stdlife))</f>
        <v>n/a</v>
      </c>
      <c r="O314" s="155" t="str">
        <f>IF(A19stdlife="n/a","n/a",IF(O$3&gt;(A19stdlife+$E314),(Input!$I$229*(1+rvanilla)^0.5)-SUM($I314:N314),(Input!$I$229*(1+rvanilla)^0.5)/A19stdlife))</f>
        <v>n/a</v>
      </c>
      <c r="P314" s="155" t="str">
        <f>IF(A19stdlife="n/a","n/a",IF(P$3&gt;(A19stdlife+$E314),(Input!$I$229*(1+rvanilla)^0.5)-SUM($I314:O314),(Input!$I$229*(1+rvanilla)^0.5)/A19stdlife))</f>
        <v>n/a</v>
      </c>
      <c r="Q314" s="155" t="str">
        <f>IF(A19stdlife="n/a","n/a",IF(Q$3&gt;(A19stdlife+$E314),(Input!$I$229*(1+rvanilla)^0.5)-SUM($I314:P314),(Input!$I$229*(1+rvanilla)^0.5)/A19stdlife))</f>
        <v>n/a</v>
      </c>
      <c r="R314" s="155" t="str">
        <f>IF(A19stdlife="n/a","n/a",IF(R$3&gt;(A19stdlife+$E314),(Input!$I$229*(1+rvanilla)^0.5)-SUM($I314:Q314),(Input!$I$229*(1+rvanilla)^0.5)/A19stdlife))</f>
        <v>n/a</v>
      </c>
      <c r="S314" s="155" t="str">
        <f>IF(A19stdlife="n/a","n/a",IF(S$3&gt;(A19stdlife+$E314),(Input!$I$229*(1+rvanilla)^0.5)-SUM($I314:R314),(Input!$I$229*(1+rvanilla)^0.5)/A19stdlife))</f>
        <v>n/a</v>
      </c>
      <c r="T314" s="155" t="str">
        <f>IF(A19stdlife="n/a","n/a",IF(T$3&gt;(A19stdlife+$E314),(Input!$I$229*(1+rvanilla)^0.5)-SUM($I314:S314),(Input!$I$229*(1+rvanilla)^0.5)/A19stdlife))</f>
        <v>n/a</v>
      </c>
      <c r="U314" s="155" t="str">
        <f>IF(A19stdlife="n/a","n/a",IF(U$3&gt;(A19stdlife+$E314),(Input!$I$229*(1+rvanilla)^0.5)-SUM($I314:T314),(Input!$I$229*(1+rvanilla)^0.5)/A19stdlife))</f>
        <v>n/a</v>
      </c>
      <c r="V314" s="155" t="str">
        <f>IF(A19stdlife="n/a","n/a",IF(V$3&gt;(A19stdlife+$E314),(Input!$I$229*(1+rvanilla)^0.5)-SUM($I314:U314),(Input!$I$229*(1+rvanilla)^0.5)/A19stdlife))</f>
        <v>n/a</v>
      </c>
      <c r="W314" s="155" t="str">
        <f>IF(A19stdlife="n/a","n/a",IF(W$3&gt;(A19stdlife+$E314),(Input!$I$229*(1+rvanilla)^0.5)-SUM($I314:V314),(Input!$I$229*(1+rvanilla)^0.5)/A19stdlife))</f>
        <v>n/a</v>
      </c>
      <c r="X314" s="155" t="str">
        <f>IF(A19stdlife="n/a","n/a",IF(X$3&gt;(A19stdlife+$E314),(Input!$I$229*(1+rvanilla)^0.5)-SUM($I314:W314),(Input!$I$229*(1+rvanilla)^0.5)/A19stdlife))</f>
        <v>n/a</v>
      </c>
      <c r="Y314" s="155" t="str">
        <f>IF(A19stdlife="n/a","n/a",IF(Y$3&gt;(A19stdlife+$E314),(Input!$I$229*(1+rvanilla)^0.5)-SUM($I314:X314),(Input!$I$229*(1+rvanilla)^0.5)/A19stdlife))</f>
        <v>n/a</v>
      </c>
      <c r="Z314" s="155" t="str">
        <f>IF(A19stdlife="n/a","n/a",IF(Z$3&gt;(A19stdlife+$E314),(Input!$I$229*(1+rvanilla)^0.5)-SUM($I314:Y314),(Input!$I$229*(1+rvanilla)^0.5)/A19stdlife))</f>
        <v>n/a</v>
      </c>
      <c r="AA314" s="155" t="str">
        <f>IF(A19stdlife="n/a","n/a",IF(AA$3&gt;(A19stdlife+$E314),(Input!$I$229*(1+rvanilla)^0.5)-SUM($I314:Z314),(Input!$I$229*(1+rvanilla)^0.5)/A19stdlife))</f>
        <v>n/a</v>
      </c>
      <c r="AB314" s="155" t="str">
        <f>IF(A19stdlife="n/a","n/a",IF(AB$3&gt;(A19stdlife+$E314),(Input!$I$229*(1+rvanilla)^0.5)-SUM($I314:AA314),(Input!$I$229*(1+rvanilla)^0.5)/A19stdlife))</f>
        <v>n/a</v>
      </c>
      <c r="AC314" s="155" t="str">
        <f>IF(A19stdlife="n/a","n/a",IF(AC$3&gt;(A19stdlife+$E314),(Input!$I$229*(1+rvanilla)^0.5)-SUM($I314:AB314),(Input!$I$229*(1+rvanilla)^0.5)/A19stdlife))</f>
        <v>n/a</v>
      </c>
      <c r="AD314" s="155" t="str">
        <f>IF(A19stdlife="n/a","n/a",IF(AD$3&gt;(A19stdlife+$E314),(Input!$I$229*(1+rvanilla)^0.5)-SUM($I314:AC314),(Input!$I$229*(1+rvanilla)^0.5)/A19stdlife))</f>
        <v>n/a</v>
      </c>
      <c r="AE314" s="155" t="str">
        <f>IF(A19stdlife="n/a","n/a",IF(AE$3&gt;(A19stdlife+$E314),(Input!$I$229*(1+rvanilla)^0.5)-SUM($I314:AD314),(Input!$I$229*(1+rvanilla)^0.5)/A19stdlife))</f>
        <v>n/a</v>
      </c>
      <c r="AF314" s="155" t="str">
        <f>IF(A19stdlife="n/a","n/a",IF(AF$3&gt;(A19stdlife+$E314),(Input!$I$229*(1+rvanilla)^0.5)-SUM($I314:AE314),(Input!$I$229*(1+rvanilla)^0.5)/A19stdlife))</f>
        <v>n/a</v>
      </c>
      <c r="AG314" s="155" t="str">
        <f>IF(A19stdlife="n/a","n/a",IF(AG$3&gt;(A19stdlife+$E314),(Input!$I$229*(1+rvanilla)^0.5)-SUM($I314:AF314),(Input!$I$229*(1+rvanilla)^0.5)/A19stdlife))</f>
        <v>n/a</v>
      </c>
      <c r="AH314" s="155" t="str">
        <f>IF(A19stdlife="n/a","n/a",IF(AH$3&gt;(A19stdlife+$E314),(Input!$I$229*(1+rvanilla)^0.5)-SUM($I314:AG314),(Input!$I$229*(1+rvanilla)^0.5)/A19stdlife))</f>
        <v>n/a</v>
      </c>
      <c r="AI314" s="155" t="str">
        <f>IF(A19stdlife="n/a","n/a",IF(AI$3&gt;(A19stdlife+$E314),(Input!$I$229*(1+rvanilla)^0.5)-SUM($I314:AH314),(Input!$I$229*(1+rvanilla)^0.5)/A19stdlife))</f>
        <v>n/a</v>
      </c>
      <c r="AJ314" s="155" t="str">
        <f>IF(A19stdlife="n/a","n/a",IF(AJ$3&gt;(A19stdlife+$E314),(Input!$I$229*(1+rvanilla)^0.5)-SUM($I314:AI314),(Input!$I$229*(1+rvanilla)^0.5)/A19stdlife))</f>
        <v>n/a</v>
      </c>
      <c r="AK314" s="155" t="str">
        <f>IF(A19stdlife="n/a","n/a",IF(AK$3&gt;(A19stdlife+$E314),(Input!$I$229*(1+rvanilla)^0.5)-SUM($I314:AJ314),(Input!$I$229*(1+rvanilla)^0.5)/A19stdlife))</f>
        <v>n/a</v>
      </c>
      <c r="AL314" s="155" t="str">
        <f>IF(A19stdlife="n/a","n/a",IF(AL$3&gt;(A19stdlife+$E314),(Input!$I$229*(1+rvanilla)^0.5)-SUM($I314:AK314),(Input!$I$229*(1+rvanilla)^0.5)/A19stdlife))</f>
        <v>n/a</v>
      </c>
      <c r="AM314" s="155" t="str">
        <f>IF(A19stdlife="n/a","n/a",IF(AM$3&gt;(A19stdlife+$E314),(Input!$I$229*(1+rvanilla)^0.5)-SUM($I314:AL314),(Input!$I$229*(1+rvanilla)^0.5)/A19stdlife))</f>
        <v>n/a</v>
      </c>
      <c r="AN314" s="155" t="str">
        <f>IF(A19stdlife="n/a","n/a",IF(AN$3&gt;(A19stdlife+$E314),(Input!$I$229*(1+rvanilla)^0.5)-SUM($I314:AM314),(Input!$I$229*(1+rvanilla)^0.5)/A19stdlife))</f>
        <v>n/a</v>
      </c>
      <c r="AO314" s="155" t="str">
        <f>IF(A19stdlife="n/a","n/a",IF(AO$3&gt;(A19stdlife+$E314),(Input!$I$229*(1+rvanilla)^0.5)-SUM($I314:AN314),(Input!$I$229*(1+rvanilla)^0.5)/A19stdlife))</f>
        <v>n/a</v>
      </c>
      <c r="AP314" s="155" t="str">
        <f>IF(A19stdlife="n/a","n/a",IF(AP$3&gt;(A19stdlife+$E314),(Input!$I$229*(1+rvanilla)^0.5)-SUM($I314:AO314),(Input!$I$229*(1+rvanilla)^0.5)/A19stdlife))</f>
        <v>n/a</v>
      </c>
      <c r="AQ314" s="155" t="str">
        <f>IF(A19stdlife="n/a","n/a",IF(AQ$3&gt;(A19stdlife+$E314),(Input!$I$229*(1+rvanilla)^0.5)-SUM($I314:AP314),(Input!$I$229*(1+rvanilla)^0.5)/A19stdlife))</f>
        <v>n/a</v>
      </c>
      <c r="AR314" s="155" t="str">
        <f>IF(A19stdlife="n/a","n/a",IF(AR$3&gt;(A19stdlife+$E314),(Input!$I$229*(1+rvanilla)^0.5)-SUM($I314:AQ314),(Input!$I$229*(1+rvanilla)^0.5)/A19stdlife))</f>
        <v>n/a</v>
      </c>
      <c r="AS314" s="155" t="str">
        <f>IF(A19stdlife="n/a","n/a",IF(AS$3&gt;(A19stdlife+$E314),(Input!$I$229*(1+rvanilla)^0.5)-SUM($I314:AR314),(Input!$I$229*(1+rvanilla)^0.5)/A19stdlife))</f>
        <v>n/a</v>
      </c>
      <c r="AT314" s="155" t="str">
        <f>IF(A19stdlife="n/a","n/a",IF(AT$3&gt;(A19stdlife+$E314),(Input!$I$229*(1+rvanilla)^0.5)-SUM($I314:AS314),(Input!$I$229*(1+rvanilla)^0.5)/A19stdlife))</f>
        <v>n/a</v>
      </c>
      <c r="AU314" s="155" t="str">
        <f>IF(A19stdlife="n/a","n/a",IF(AU$3&gt;(A19stdlife+$E314),(Input!$I$229*(1+rvanilla)^0.5)-SUM($I314:AT314),(Input!$I$229*(1+rvanilla)^0.5)/A19stdlife))</f>
        <v>n/a</v>
      </c>
      <c r="AV314" s="155" t="str">
        <f>IF(A19stdlife="n/a","n/a",IF(AV$3&gt;(A19stdlife+$E314),(Input!$I$229*(1+rvanilla)^0.5)-SUM($I314:AU314),(Input!$I$229*(1+rvanilla)^0.5)/A19stdlife))</f>
        <v>n/a</v>
      </c>
      <c r="AW314" s="155" t="str">
        <f>IF(A19stdlife="n/a","n/a",IF(AW$3&gt;(A19stdlife+$E314),(Input!$I$229*(1+rvanilla)^0.5)-SUM($I314:AV314),(Input!$I$229*(1+rvanilla)^0.5)/A19stdlife))</f>
        <v>n/a</v>
      </c>
      <c r="AX314" s="155" t="str">
        <f>IF(A19stdlife="n/a","n/a",IF(AX$3&gt;(A19stdlife+$E314),(Input!$I$229*(1+rvanilla)^0.5)-SUM($I314:AW314),(Input!$I$229*(1+rvanilla)^0.5)/A19stdlife))</f>
        <v>n/a</v>
      </c>
      <c r="AY314" s="155" t="str">
        <f>IF(A19stdlife="n/a","n/a",IF(AY$3&gt;(A19stdlife+$E314),(Input!$I$229*(1+rvanilla)^0.5)-SUM($I314:AX314),(Input!$I$229*(1+rvanilla)^0.5)/A19stdlife))</f>
        <v>n/a</v>
      </c>
      <c r="AZ314" s="155" t="str">
        <f>IF(A19stdlife="n/a","n/a",IF(AZ$3&gt;(A19stdlife+$E314),(Input!$I$229*(1+rvanilla)^0.5)-SUM($I314:AY314),(Input!$I$229*(1+rvanilla)^0.5)/A19stdlife))</f>
        <v>n/a</v>
      </c>
      <c r="BA314" s="155" t="str">
        <f>IF(A19stdlife="n/a","n/a",IF(BA$3&gt;(A19stdlife+$E314),(Input!$I$229*(1+rvanilla)^0.5)-SUM($I314:AZ314),(Input!$I$229*(1+rvanilla)^0.5)/A19stdlife))</f>
        <v>n/a</v>
      </c>
      <c r="BB314" s="155" t="str">
        <f>IF(A19stdlife="n/a","n/a",IF(BB$3&gt;(A19stdlife+$E314),(Input!$I$229*(1+rvanilla)^0.5)-SUM($I314:BA314),(Input!$I$229*(1+rvanilla)^0.5)/A19stdlife))</f>
        <v>n/a</v>
      </c>
      <c r="BC314" s="155" t="str">
        <f>IF(A19stdlife="n/a","n/a",IF(BC$3&gt;(A19stdlife+$E314),(Input!$I$229*(1+rvanilla)^0.5)-SUM($I314:BB314),(Input!$I$229*(1+rvanilla)^0.5)/A19stdlife))</f>
        <v>n/a</v>
      </c>
      <c r="BD314" s="155" t="str">
        <f>IF(A19stdlife="n/a","n/a",IF(BD$3&gt;(A19stdlife+$E314),(Input!$I$229*(1+rvanilla)^0.5)-SUM($I314:BC314),(Input!$I$229*(1+rvanilla)^0.5)/A19stdlife))</f>
        <v>n/a</v>
      </c>
      <c r="BE314" s="155" t="str">
        <f>IF(A19stdlife="n/a","n/a",IF(BE$3&gt;(A19stdlife+$E314),(Input!$I$229*(1+rvanilla)^0.5)-SUM($I314:BD314),(Input!$I$229*(1+rvanilla)^0.5)/A19stdlife))</f>
        <v>n/a</v>
      </c>
      <c r="BF314" s="155" t="str">
        <f>IF(A19stdlife="n/a","n/a",IF(BF$3&gt;(A19stdlife+$E314),(Input!$I$229*(1+rvanilla)^0.5)-SUM($I314:BE314),(Input!$I$229*(1+rvanilla)^0.5)/A19stdlife))</f>
        <v>n/a</v>
      </c>
      <c r="BG314" s="155" t="str">
        <f>IF(A19stdlife="n/a","n/a",IF(BG$3&gt;(A19stdlife+$E314),(Input!$I$229*(1+rvanilla)^0.5)-SUM($I314:BF314),(Input!$I$229*(1+rvanilla)^0.5)/A19stdlife))</f>
        <v>n/a</v>
      </c>
      <c r="BH314" s="155" t="str">
        <f>IF(A19stdlife="n/a","n/a",IF(BH$3&gt;(A19stdlife+$E314),(Input!$I$229*(1+rvanilla)^0.5)-SUM($I314:BG314),(Input!$I$229*(1+rvanilla)^0.5)/A19stdlife))</f>
        <v>n/a</v>
      </c>
      <c r="BI314" s="155" t="str">
        <f>IF(A19stdlife="n/a","n/a",IF(BI$3&gt;(A19stdlife+$E314),(Input!$I$229*(1+rvanilla)^0.5)-SUM($I314:BH314),(Input!$I$229*(1+rvanilla)^0.5)/A19stdlife))</f>
        <v>n/a</v>
      </c>
      <c r="BJ314" s="14"/>
      <c r="BK314" s="14"/>
      <c r="BL314" s="14"/>
      <c r="BM314" s="14"/>
      <c r="BN314" s="14"/>
      <c r="BO314" s="14"/>
      <c r="BP314" s="14"/>
      <c r="BQ314" s="14"/>
      <c r="BR314" s="14"/>
      <c r="BS314" s="14"/>
      <c r="BT314" s="14"/>
      <c r="BU314" s="14"/>
      <c r="BV314" s="14"/>
      <c r="BW314" s="14"/>
      <c r="BX314" s="14"/>
      <c r="BY314" s="14"/>
      <c r="BZ314" s="14"/>
      <c r="CA314" s="410"/>
      <c r="CB314" s="410"/>
      <c r="CC314" s="410"/>
      <c r="CD314" s="410"/>
      <c r="CE314" s="410"/>
      <c r="CF314" s="410"/>
      <c r="CG314" s="410"/>
      <c r="CH314" s="410"/>
      <c r="CI314" s="410"/>
      <c r="CJ314" s="410"/>
      <c r="CK314" s="410"/>
      <c r="CL314" s="410"/>
      <c r="CM314" s="410"/>
      <c r="CN314" s="410"/>
      <c r="CO314" s="410"/>
      <c r="CP314" s="410"/>
      <c r="CQ314" s="410"/>
      <c r="CR314" s="410"/>
      <c r="CS314" s="410"/>
      <c r="CT314" s="410"/>
      <c r="CU314" s="410"/>
      <c r="CV314" s="410"/>
      <c r="CW314" s="410"/>
      <c r="CX314" s="410"/>
      <c r="CY314" s="410"/>
      <c r="CZ314" s="410"/>
      <c r="DA314" s="410"/>
      <c r="DB314" s="410"/>
      <c r="DC314" s="410"/>
      <c r="DD314" s="410"/>
      <c r="DE314" s="410"/>
      <c r="DF314" s="410"/>
      <c r="DG314" s="410"/>
      <c r="DH314" s="410"/>
      <c r="DI314" s="410"/>
      <c r="DJ314" s="410"/>
      <c r="DK314" s="410"/>
      <c r="DL314" s="410"/>
      <c r="DM314" s="410"/>
      <c r="DN314" s="410"/>
      <c r="DO314" s="410"/>
      <c r="DP314" s="410"/>
      <c r="DQ314" s="410"/>
      <c r="DR314" s="410"/>
      <c r="DS314" s="410"/>
      <c r="DT314" s="410"/>
      <c r="DU314" s="410"/>
      <c r="DV314" s="410"/>
      <c r="DW314" s="410"/>
      <c r="DX314" s="410"/>
      <c r="DY314" s="410"/>
      <c r="DZ314" s="410"/>
      <c r="EA314" s="410"/>
      <c r="EB314" s="410"/>
      <c r="EC314" s="410"/>
      <c r="ED314" s="410"/>
      <c r="EE314" s="410"/>
      <c r="EF314" s="410"/>
      <c r="EG314" s="410"/>
      <c r="EH314" s="410"/>
      <c r="EI314" s="410"/>
      <c r="EJ314" s="410"/>
      <c r="EK314" s="410"/>
      <c r="EL314" s="410"/>
      <c r="EM314" s="410"/>
      <c r="EN314" s="410"/>
      <c r="EO314" s="410"/>
      <c r="EP314" s="410"/>
      <c r="EQ314" s="410"/>
      <c r="ER314" s="410"/>
      <c r="ES314" s="410"/>
      <c r="ET314" s="410"/>
      <c r="EU314" s="410"/>
      <c r="EV314" s="410"/>
      <c r="EW314" s="410"/>
      <c r="EX314" s="410"/>
      <c r="EY314" s="410"/>
      <c r="EZ314" s="410"/>
      <c r="FA314" s="410"/>
      <c r="FB314" s="410"/>
      <c r="FC314" s="410"/>
      <c r="FD314" s="410"/>
      <c r="FE314" s="410"/>
      <c r="FF314" s="410"/>
      <c r="FG314" s="410"/>
      <c r="FH314" s="410"/>
      <c r="FI314" s="410"/>
      <c r="FJ314" s="410"/>
      <c r="FK314" s="410"/>
      <c r="FL314" s="410"/>
      <c r="FM314" s="410"/>
      <c r="FN314" s="410"/>
      <c r="FO314" s="410"/>
      <c r="FP314" s="410"/>
      <c r="FQ314" s="410"/>
      <c r="FR314" s="410"/>
      <c r="FS314" s="410"/>
      <c r="FT314" s="410"/>
      <c r="FU314" s="410"/>
      <c r="FV314" s="410"/>
      <c r="FW314" s="410"/>
      <c r="FX314" s="410"/>
      <c r="FY314" s="410"/>
      <c r="FZ314" s="410"/>
      <c r="GA314" s="410"/>
      <c r="GB314" s="410"/>
      <c r="GC314" s="410"/>
      <c r="GD314" s="410"/>
      <c r="GE314" s="410"/>
      <c r="GF314" s="410"/>
      <c r="GG314" s="410"/>
      <c r="GH314" s="410"/>
      <c r="GI314" s="410"/>
      <c r="GJ314" s="410"/>
      <c r="GK314" s="410"/>
      <c r="GL314" s="410"/>
      <c r="GM314" s="410"/>
      <c r="GN314" s="410"/>
      <c r="GO314" s="410"/>
      <c r="GP314" s="410"/>
      <c r="GQ314" s="410"/>
      <c r="GR314" s="410"/>
      <c r="GS314" s="410"/>
      <c r="GT314" s="410"/>
      <c r="GU314" s="410"/>
      <c r="GV314" s="410"/>
      <c r="GW314" s="410"/>
      <c r="GX314" s="410"/>
      <c r="GY314" s="410"/>
      <c r="GZ314" s="410"/>
      <c r="HA314" s="410"/>
      <c r="HB314" s="410"/>
      <c r="HC314" s="410"/>
      <c r="HD314" s="410"/>
      <c r="HE314" s="410"/>
      <c r="HF314" s="410"/>
      <c r="HG314" s="410"/>
      <c r="HH314" s="410"/>
      <c r="HI314" s="410"/>
      <c r="HJ314" s="410"/>
      <c r="HK314" s="410"/>
      <c r="HL314" s="410"/>
      <c r="HM314" s="410"/>
      <c r="HN314" s="410"/>
      <c r="HO314" s="410"/>
      <c r="HP314" s="410"/>
      <c r="HQ314" s="410"/>
      <c r="HR314" s="410"/>
      <c r="HS314" s="410"/>
      <c r="HT314" s="410"/>
      <c r="HU314" s="410"/>
      <c r="HV314" s="410"/>
      <c r="HW314" s="410"/>
      <c r="HX314" s="410"/>
      <c r="HY314" s="410"/>
      <c r="HZ314" s="410"/>
      <c r="IA314" s="410"/>
      <c r="IB314" s="410"/>
      <c r="IC314" s="410"/>
      <c r="ID314" s="410"/>
      <c r="IE314" s="410"/>
      <c r="IF314" s="410"/>
      <c r="IG314" s="410"/>
      <c r="IH314" s="410"/>
      <c r="II314" s="410"/>
      <c r="IJ314" s="410"/>
      <c r="IK314" s="410"/>
      <c r="IL314" s="410"/>
      <c r="IM314" s="410"/>
      <c r="IN314" s="410"/>
      <c r="IO314" s="410"/>
      <c r="IP314" s="410"/>
      <c r="IQ314" s="410"/>
      <c r="IR314" s="410"/>
      <c r="IS314" s="410"/>
      <c r="IT314" s="410"/>
      <c r="IU314" s="410"/>
      <c r="IV314" s="410"/>
    </row>
    <row r="315" spans="1:256" s="2" customFormat="1" ht="12.75" hidden="1" customHeight="1" outlineLevel="2">
      <c r="A315" s="14"/>
      <c r="B315" s="14"/>
      <c r="C315" s="27"/>
      <c r="D315" s="413"/>
      <c r="E315" s="261">
        <v>4</v>
      </c>
      <c r="F315" s="372"/>
      <c r="G315" s="269"/>
      <c r="H315" s="271"/>
      <c r="I315" s="271"/>
      <c r="J315" s="270"/>
      <c r="K315" s="155" t="str">
        <f>IF(A19stdlife="n/a","n/a",IF(K$3&gt;(A19stdlife+$E315),(Input!$J$229*(1+rvanilla)^0.5)-SUM($J315:J315),(Input!$J$229*(1+rvanilla)^0.5)/A19stdlife))</f>
        <v>n/a</v>
      </c>
      <c r="L315" s="155" t="str">
        <f>IF(A19stdlife="n/a","n/a",IF(L$3&gt;(A19stdlife+$E315),(Input!$J$229*(1+rvanilla)^0.5)-SUM($J315:K315),(Input!$J$229*(1+rvanilla)^0.5)/A19stdlife))</f>
        <v>n/a</v>
      </c>
      <c r="M315" s="155" t="str">
        <f>IF(A19stdlife="n/a","n/a",IF(M$3&gt;(A19stdlife+$E315),(Input!$J$229*(1+rvanilla)^0.5)-SUM($J315:L315),(Input!$J$229*(1+rvanilla)^0.5)/A19stdlife))</f>
        <v>n/a</v>
      </c>
      <c r="N315" s="155" t="str">
        <f>IF(A19stdlife="n/a","n/a",IF(N$3&gt;(A19stdlife+$E315),(Input!$J$229*(1+rvanilla)^0.5)-SUM($J315:M315),(Input!$J$229*(1+rvanilla)^0.5)/A19stdlife))</f>
        <v>n/a</v>
      </c>
      <c r="O315" s="155" t="str">
        <f>IF(A19stdlife="n/a","n/a",IF(O$3&gt;(A19stdlife+$E315),(Input!$J$229*(1+rvanilla)^0.5)-SUM($J315:N315),(Input!$J$229*(1+rvanilla)^0.5)/A19stdlife))</f>
        <v>n/a</v>
      </c>
      <c r="P315" s="155" t="str">
        <f>IF(A19stdlife="n/a","n/a",IF(P$3&gt;(A19stdlife+$E315),(Input!$J$229*(1+rvanilla)^0.5)-SUM($J315:O315),(Input!$J$229*(1+rvanilla)^0.5)/A19stdlife))</f>
        <v>n/a</v>
      </c>
      <c r="Q315" s="155" t="str">
        <f>IF(A19stdlife="n/a","n/a",IF(Q$3&gt;(A19stdlife+$E315),(Input!$J$229*(1+rvanilla)^0.5)-SUM($J315:P315),(Input!$J$229*(1+rvanilla)^0.5)/A19stdlife))</f>
        <v>n/a</v>
      </c>
      <c r="R315" s="155" t="str">
        <f>IF(A19stdlife="n/a","n/a",IF(R$3&gt;(A19stdlife+$E315),(Input!$J$229*(1+rvanilla)^0.5)-SUM($J315:Q315),(Input!$J$229*(1+rvanilla)^0.5)/A19stdlife))</f>
        <v>n/a</v>
      </c>
      <c r="S315" s="155" t="str">
        <f>IF(A19stdlife="n/a","n/a",IF(S$3&gt;(A19stdlife+$E315),(Input!$J$229*(1+rvanilla)^0.5)-SUM($J315:R315),(Input!$J$229*(1+rvanilla)^0.5)/A19stdlife))</f>
        <v>n/a</v>
      </c>
      <c r="T315" s="155" t="str">
        <f>IF(A19stdlife="n/a","n/a",IF(T$3&gt;(A19stdlife+$E315),(Input!$J$229*(1+rvanilla)^0.5)-SUM($J315:S315),(Input!$J$229*(1+rvanilla)^0.5)/A19stdlife))</f>
        <v>n/a</v>
      </c>
      <c r="U315" s="155" t="str">
        <f>IF(A19stdlife="n/a","n/a",IF(U$3&gt;(A19stdlife+$E315),(Input!$J$229*(1+rvanilla)^0.5)-SUM($J315:T315),(Input!$J$229*(1+rvanilla)^0.5)/A19stdlife))</f>
        <v>n/a</v>
      </c>
      <c r="V315" s="155" t="str">
        <f>IF(A19stdlife="n/a","n/a",IF(V$3&gt;(A19stdlife+$E315),(Input!$J$229*(1+rvanilla)^0.5)-SUM($J315:U315),(Input!$J$229*(1+rvanilla)^0.5)/A19stdlife))</f>
        <v>n/a</v>
      </c>
      <c r="W315" s="155" t="str">
        <f>IF(A19stdlife="n/a","n/a",IF(W$3&gt;(A19stdlife+$E315),(Input!$J$229*(1+rvanilla)^0.5)-SUM($J315:V315),(Input!$J$229*(1+rvanilla)^0.5)/A19stdlife))</f>
        <v>n/a</v>
      </c>
      <c r="X315" s="155" t="str">
        <f>IF(A19stdlife="n/a","n/a",IF(X$3&gt;(A19stdlife+$E315),(Input!$J$229*(1+rvanilla)^0.5)-SUM($J315:W315),(Input!$J$229*(1+rvanilla)^0.5)/A19stdlife))</f>
        <v>n/a</v>
      </c>
      <c r="Y315" s="155" t="str">
        <f>IF(A19stdlife="n/a","n/a",IF(Y$3&gt;(A19stdlife+$E315),(Input!$J$229*(1+rvanilla)^0.5)-SUM($J315:X315),(Input!$J$229*(1+rvanilla)^0.5)/A19stdlife))</f>
        <v>n/a</v>
      </c>
      <c r="Z315" s="155" t="str">
        <f>IF(A19stdlife="n/a","n/a",IF(Z$3&gt;(A19stdlife+$E315),(Input!$J$229*(1+rvanilla)^0.5)-SUM($J315:Y315),(Input!$J$229*(1+rvanilla)^0.5)/A19stdlife))</f>
        <v>n/a</v>
      </c>
      <c r="AA315" s="155" t="str">
        <f>IF(A19stdlife="n/a","n/a",IF(AA$3&gt;(A19stdlife+$E315),(Input!$J$229*(1+rvanilla)^0.5)-SUM($J315:Z315),(Input!$J$229*(1+rvanilla)^0.5)/A19stdlife))</f>
        <v>n/a</v>
      </c>
      <c r="AB315" s="155" t="str">
        <f>IF(A19stdlife="n/a","n/a",IF(AB$3&gt;(A19stdlife+$E315),(Input!$J$229*(1+rvanilla)^0.5)-SUM($J315:AA315),(Input!$J$229*(1+rvanilla)^0.5)/A19stdlife))</f>
        <v>n/a</v>
      </c>
      <c r="AC315" s="155" t="str">
        <f>IF(A19stdlife="n/a","n/a",IF(AC$3&gt;(A19stdlife+$E315),(Input!$J$229*(1+rvanilla)^0.5)-SUM($J315:AB315),(Input!$J$229*(1+rvanilla)^0.5)/A19stdlife))</f>
        <v>n/a</v>
      </c>
      <c r="AD315" s="155" t="str">
        <f>IF(A19stdlife="n/a","n/a",IF(AD$3&gt;(A19stdlife+$E315),(Input!$J$229*(1+rvanilla)^0.5)-SUM($J315:AC315),(Input!$J$229*(1+rvanilla)^0.5)/A19stdlife))</f>
        <v>n/a</v>
      </c>
      <c r="AE315" s="155" t="str">
        <f>IF(A19stdlife="n/a","n/a",IF(AE$3&gt;(A19stdlife+$E315),(Input!$J$229*(1+rvanilla)^0.5)-SUM($J315:AD315),(Input!$J$229*(1+rvanilla)^0.5)/A19stdlife))</f>
        <v>n/a</v>
      </c>
      <c r="AF315" s="155" t="str">
        <f>IF(A19stdlife="n/a","n/a",IF(AF$3&gt;(A19stdlife+$E315),(Input!$J$229*(1+rvanilla)^0.5)-SUM($J315:AE315),(Input!$J$229*(1+rvanilla)^0.5)/A19stdlife))</f>
        <v>n/a</v>
      </c>
      <c r="AG315" s="155" t="str">
        <f>IF(A19stdlife="n/a","n/a",IF(AG$3&gt;(A19stdlife+$E315),(Input!$J$229*(1+rvanilla)^0.5)-SUM($J315:AF315),(Input!$J$229*(1+rvanilla)^0.5)/A19stdlife))</f>
        <v>n/a</v>
      </c>
      <c r="AH315" s="155" t="str">
        <f>IF(A19stdlife="n/a","n/a",IF(AH$3&gt;(A19stdlife+$E315),(Input!$J$229*(1+rvanilla)^0.5)-SUM($J315:AG315),(Input!$J$229*(1+rvanilla)^0.5)/A19stdlife))</f>
        <v>n/a</v>
      </c>
      <c r="AI315" s="155" t="str">
        <f>IF(A19stdlife="n/a","n/a",IF(AI$3&gt;(A19stdlife+$E315),(Input!$J$229*(1+rvanilla)^0.5)-SUM($J315:AH315),(Input!$J$229*(1+rvanilla)^0.5)/A19stdlife))</f>
        <v>n/a</v>
      </c>
      <c r="AJ315" s="155" t="str">
        <f>IF(A19stdlife="n/a","n/a",IF(AJ$3&gt;(A19stdlife+$E315),(Input!$J$229*(1+rvanilla)^0.5)-SUM($J315:AI315),(Input!$J$229*(1+rvanilla)^0.5)/A19stdlife))</f>
        <v>n/a</v>
      </c>
      <c r="AK315" s="155" t="str">
        <f>IF(A19stdlife="n/a","n/a",IF(AK$3&gt;(A19stdlife+$E315),(Input!$J$229*(1+rvanilla)^0.5)-SUM($J315:AJ315),(Input!$J$229*(1+rvanilla)^0.5)/A19stdlife))</f>
        <v>n/a</v>
      </c>
      <c r="AL315" s="155" t="str">
        <f>IF(A19stdlife="n/a","n/a",IF(AL$3&gt;(A19stdlife+$E315),(Input!$J$229*(1+rvanilla)^0.5)-SUM($J315:AK315),(Input!$J$229*(1+rvanilla)^0.5)/A19stdlife))</f>
        <v>n/a</v>
      </c>
      <c r="AM315" s="155" t="str">
        <f>IF(A19stdlife="n/a","n/a",IF(AM$3&gt;(A19stdlife+$E315),(Input!$J$229*(1+rvanilla)^0.5)-SUM($J315:AL315),(Input!$J$229*(1+rvanilla)^0.5)/A19stdlife))</f>
        <v>n/a</v>
      </c>
      <c r="AN315" s="155" t="str">
        <f>IF(A19stdlife="n/a","n/a",IF(AN$3&gt;(A19stdlife+$E315),(Input!$J$229*(1+rvanilla)^0.5)-SUM($J315:AM315),(Input!$J$229*(1+rvanilla)^0.5)/A19stdlife))</f>
        <v>n/a</v>
      </c>
      <c r="AO315" s="155" t="str">
        <f>IF(A19stdlife="n/a","n/a",IF(AO$3&gt;(A19stdlife+$E315),(Input!$J$229*(1+rvanilla)^0.5)-SUM($J315:AN315),(Input!$J$229*(1+rvanilla)^0.5)/A19stdlife))</f>
        <v>n/a</v>
      </c>
      <c r="AP315" s="155" t="str">
        <f>IF(A19stdlife="n/a","n/a",IF(AP$3&gt;(A19stdlife+$E315),(Input!$J$229*(1+rvanilla)^0.5)-SUM($J315:AO315),(Input!$J$229*(1+rvanilla)^0.5)/A19stdlife))</f>
        <v>n/a</v>
      </c>
      <c r="AQ315" s="155" t="str">
        <f>IF(A19stdlife="n/a","n/a",IF(AQ$3&gt;(A19stdlife+$E315),(Input!$J$229*(1+rvanilla)^0.5)-SUM($J315:AP315),(Input!$J$229*(1+rvanilla)^0.5)/A19stdlife))</f>
        <v>n/a</v>
      </c>
      <c r="AR315" s="155" t="str">
        <f>IF(A19stdlife="n/a","n/a",IF(AR$3&gt;(A19stdlife+$E315),(Input!$J$229*(1+rvanilla)^0.5)-SUM($J315:AQ315),(Input!$J$229*(1+rvanilla)^0.5)/A19stdlife))</f>
        <v>n/a</v>
      </c>
      <c r="AS315" s="155" t="str">
        <f>IF(A19stdlife="n/a","n/a",IF(AS$3&gt;(A19stdlife+$E315),(Input!$J$229*(1+rvanilla)^0.5)-SUM($J315:AR315),(Input!$J$229*(1+rvanilla)^0.5)/A19stdlife))</f>
        <v>n/a</v>
      </c>
      <c r="AT315" s="155" t="str">
        <f>IF(A19stdlife="n/a","n/a",IF(AT$3&gt;(A19stdlife+$E315),(Input!$J$229*(1+rvanilla)^0.5)-SUM($J315:AS315),(Input!$J$229*(1+rvanilla)^0.5)/A19stdlife))</f>
        <v>n/a</v>
      </c>
      <c r="AU315" s="155" t="str">
        <f>IF(A19stdlife="n/a","n/a",IF(AU$3&gt;(A19stdlife+$E315),(Input!$J$229*(1+rvanilla)^0.5)-SUM($J315:AT315),(Input!$J$229*(1+rvanilla)^0.5)/A19stdlife))</f>
        <v>n/a</v>
      </c>
      <c r="AV315" s="155" t="str">
        <f>IF(A19stdlife="n/a","n/a",IF(AV$3&gt;(A19stdlife+$E315),(Input!$J$229*(1+rvanilla)^0.5)-SUM($J315:AU315),(Input!$J$229*(1+rvanilla)^0.5)/A19stdlife))</f>
        <v>n/a</v>
      </c>
      <c r="AW315" s="155" t="str">
        <f>IF(A19stdlife="n/a","n/a",IF(AW$3&gt;(A19stdlife+$E315),(Input!$J$229*(1+rvanilla)^0.5)-SUM($J315:AV315),(Input!$J$229*(1+rvanilla)^0.5)/A19stdlife))</f>
        <v>n/a</v>
      </c>
      <c r="AX315" s="155" t="str">
        <f>IF(A19stdlife="n/a","n/a",IF(AX$3&gt;(A19stdlife+$E315),(Input!$J$229*(1+rvanilla)^0.5)-SUM($J315:AW315),(Input!$J$229*(1+rvanilla)^0.5)/A19stdlife))</f>
        <v>n/a</v>
      </c>
      <c r="AY315" s="155" t="str">
        <f>IF(A19stdlife="n/a","n/a",IF(AY$3&gt;(A19stdlife+$E315),(Input!$J$229*(1+rvanilla)^0.5)-SUM($J315:AX315),(Input!$J$229*(1+rvanilla)^0.5)/A19stdlife))</f>
        <v>n/a</v>
      </c>
      <c r="AZ315" s="155" t="str">
        <f>IF(A19stdlife="n/a","n/a",IF(AZ$3&gt;(A19stdlife+$E315),(Input!$J$229*(1+rvanilla)^0.5)-SUM($J315:AY315),(Input!$J$229*(1+rvanilla)^0.5)/A19stdlife))</f>
        <v>n/a</v>
      </c>
      <c r="BA315" s="155" t="str">
        <f>IF(A19stdlife="n/a","n/a",IF(BA$3&gt;(A19stdlife+$E315),(Input!$J$229*(1+rvanilla)^0.5)-SUM($J315:AZ315),(Input!$J$229*(1+rvanilla)^0.5)/A19stdlife))</f>
        <v>n/a</v>
      </c>
      <c r="BB315" s="155" t="str">
        <f>IF(A19stdlife="n/a","n/a",IF(BB$3&gt;(A19stdlife+$E315),(Input!$J$229*(1+rvanilla)^0.5)-SUM($J315:BA315),(Input!$J$229*(1+rvanilla)^0.5)/A19stdlife))</f>
        <v>n/a</v>
      </c>
      <c r="BC315" s="155" t="str">
        <f>IF(A19stdlife="n/a","n/a",IF(BC$3&gt;(A19stdlife+$E315),(Input!$J$229*(1+rvanilla)^0.5)-SUM($J315:BB315),(Input!$J$229*(1+rvanilla)^0.5)/A19stdlife))</f>
        <v>n/a</v>
      </c>
      <c r="BD315" s="155" t="str">
        <f>IF(A19stdlife="n/a","n/a",IF(BD$3&gt;(A19stdlife+$E315),(Input!$J$229*(1+rvanilla)^0.5)-SUM($J315:BC315),(Input!$J$229*(1+rvanilla)^0.5)/A19stdlife))</f>
        <v>n/a</v>
      </c>
      <c r="BE315" s="155" t="str">
        <f>IF(A19stdlife="n/a","n/a",IF(BE$3&gt;(A19stdlife+$E315),(Input!$J$229*(1+rvanilla)^0.5)-SUM($J315:BD315),(Input!$J$229*(1+rvanilla)^0.5)/A19stdlife))</f>
        <v>n/a</v>
      </c>
      <c r="BF315" s="155" t="str">
        <f>IF(A19stdlife="n/a","n/a",IF(BF$3&gt;(A19stdlife+$E315),(Input!$J$229*(1+rvanilla)^0.5)-SUM($J315:BE315),(Input!$J$229*(1+rvanilla)^0.5)/A19stdlife))</f>
        <v>n/a</v>
      </c>
      <c r="BG315" s="155" t="str">
        <f>IF(A19stdlife="n/a","n/a",IF(BG$3&gt;(A19stdlife+$E315),(Input!$J$229*(1+rvanilla)^0.5)-SUM($J315:BF315),(Input!$J$229*(1+rvanilla)^0.5)/A19stdlife))</f>
        <v>n/a</v>
      </c>
      <c r="BH315" s="155" t="str">
        <f>IF(A19stdlife="n/a","n/a",IF(BH$3&gt;(A19stdlife+$E315),(Input!$J$229*(1+rvanilla)^0.5)-SUM($J315:BG315),(Input!$J$229*(1+rvanilla)^0.5)/A19stdlife))</f>
        <v>n/a</v>
      </c>
      <c r="BI315" s="155" t="str">
        <f>IF(A19stdlife="n/a","n/a",IF(BI$3&gt;(A19stdlife+$E315),(Input!$J$229*(1+rvanilla)^0.5)-SUM($J315:BH315),(Input!$J$229*(1+rvanilla)^0.5)/A19stdlife))</f>
        <v>n/a</v>
      </c>
      <c r="BJ315" s="14"/>
      <c r="BK315" s="14"/>
      <c r="BL315" s="14"/>
      <c r="BM315" s="14"/>
      <c r="BN315" s="14"/>
      <c r="BO315" s="14"/>
      <c r="BP315" s="14"/>
      <c r="BQ315" s="14"/>
      <c r="BR315" s="14"/>
      <c r="BS315" s="14"/>
      <c r="BT315" s="14"/>
      <c r="BU315" s="14"/>
      <c r="BV315" s="14"/>
      <c r="BW315" s="14"/>
      <c r="BX315" s="14"/>
      <c r="BY315" s="14"/>
      <c r="BZ315" s="14"/>
      <c r="CA315" s="410"/>
      <c r="CB315" s="410"/>
      <c r="CC315" s="410"/>
      <c r="CD315" s="410"/>
      <c r="CE315" s="410"/>
      <c r="CF315" s="410"/>
      <c r="CG315" s="410"/>
      <c r="CH315" s="410"/>
      <c r="CI315" s="410"/>
      <c r="CJ315" s="410"/>
      <c r="CK315" s="410"/>
      <c r="CL315" s="410"/>
      <c r="CM315" s="410"/>
      <c r="CN315" s="410"/>
      <c r="CO315" s="410"/>
      <c r="CP315" s="410"/>
      <c r="CQ315" s="410"/>
      <c r="CR315" s="410"/>
      <c r="CS315" s="410"/>
      <c r="CT315" s="410"/>
      <c r="CU315" s="410"/>
      <c r="CV315" s="410"/>
      <c r="CW315" s="410"/>
      <c r="CX315" s="410"/>
      <c r="CY315" s="410"/>
      <c r="CZ315" s="410"/>
      <c r="DA315" s="410"/>
      <c r="DB315" s="410"/>
      <c r="DC315" s="410"/>
      <c r="DD315" s="410"/>
      <c r="DE315" s="410"/>
      <c r="DF315" s="410"/>
      <c r="DG315" s="410"/>
      <c r="DH315" s="410"/>
      <c r="DI315" s="410"/>
      <c r="DJ315" s="410"/>
      <c r="DK315" s="410"/>
      <c r="DL315" s="410"/>
      <c r="DM315" s="410"/>
      <c r="DN315" s="410"/>
      <c r="DO315" s="410"/>
      <c r="DP315" s="410"/>
      <c r="DQ315" s="410"/>
      <c r="DR315" s="410"/>
      <c r="DS315" s="410"/>
      <c r="DT315" s="410"/>
      <c r="DU315" s="410"/>
      <c r="DV315" s="410"/>
      <c r="DW315" s="410"/>
      <c r="DX315" s="410"/>
      <c r="DY315" s="410"/>
      <c r="DZ315" s="410"/>
      <c r="EA315" s="410"/>
      <c r="EB315" s="410"/>
      <c r="EC315" s="410"/>
      <c r="ED315" s="410"/>
      <c r="EE315" s="410"/>
      <c r="EF315" s="410"/>
      <c r="EG315" s="410"/>
      <c r="EH315" s="410"/>
      <c r="EI315" s="410"/>
      <c r="EJ315" s="410"/>
      <c r="EK315" s="410"/>
      <c r="EL315" s="410"/>
      <c r="EM315" s="410"/>
      <c r="EN315" s="410"/>
      <c r="EO315" s="410"/>
      <c r="EP315" s="410"/>
      <c r="EQ315" s="410"/>
      <c r="ER315" s="410"/>
      <c r="ES315" s="410"/>
      <c r="ET315" s="410"/>
      <c r="EU315" s="410"/>
      <c r="EV315" s="410"/>
      <c r="EW315" s="410"/>
      <c r="EX315" s="410"/>
      <c r="EY315" s="410"/>
      <c r="EZ315" s="410"/>
      <c r="FA315" s="410"/>
      <c r="FB315" s="410"/>
      <c r="FC315" s="410"/>
      <c r="FD315" s="410"/>
      <c r="FE315" s="410"/>
      <c r="FF315" s="410"/>
      <c r="FG315" s="410"/>
      <c r="FH315" s="410"/>
      <c r="FI315" s="410"/>
      <c r="FJ315" s="410"/>
      <c r="FK315" s="410"/>
      <c r="FL315" s="410"/>
      <c r="FM315" s="410"/>
      <c r="FN315" s="410"/>
      <c r="FO315" s="410"/>
      <c r="FP315" s="410"/>
      <c r="FQ315" s="410"/>
      <c r="FR315" s="410"/>
      <c r="FS315" s="410"/>
      <c r="FT315" s="410"/>
      <c r="FU315" s="410"/>
      <c r="FV315" s="410"/>
      <c r="FW315" s="410"/>
      <c r="FX315" s="410"/>
      <c r="FY315" s="410"/>
      <c r="FZ315" s="410"/>
      <c r="GA315" s="410"/>
      <c r="GB315" s="410"/>
      <c r="GC315" s="410"/>
      <c r="GD315" s="410"/>
      <c r="GE315" s="410"/>
      <c r="GF315" s="410"/>
      <c r="GG315" s="410"/>
      <c r="GH315" s="410"/>
      <c r="GI315" s="410"/>
      <c r="GJ315" s="410"/>
      <c r="GK315" s="410"/>
      <c r="GL315" s="410"/>
      <c r="GM315" s="410"/>
      <c r="GN315" s="410"/>
      <c r="GO315" s="410"/>
      <c r="GP315" s="410"/>
      <c r="GQ315" s="410"/>
      <c r="GR315" s="410"/>
      <c r="GS315" s="410"/>
      <c r="GT315" s="410"/>
      <c r="GU315" s="410"/>
      <c r="GV315" s="410"/>
      <c r="GW315" s="410"/>
      <c r="GX315" s="410"/>
      <c r="GY315" s="410"/>
      <c r="GZ315" s="410"/>
      <c r="HA315" s="410"/>
      <c r="HB315" s="410"/>
      <c r="HC315" s="410"/>
      <c r="HD315" s="410"/>
      <c r="HE315" s="410"/>
      <c r="HF315" s="410"/>
      <c r="HG315" s="410"/>
      <c r="HH315" s="410"/>
      <c r="HI315" s="410"/>
      <c r="HJ315" s="410"/>
      <c r="HK315" s="410"/>
      <c r="HL315" s="410"/>
      <c r="HM315" s="410"/>
      <c r="HN315" s="410"/>
      <c r="HO315" s="410"/>
      <c r="HP315" s="410"/>
      <c r="HQ315" s="410"/>
      <c r="HR315" s="410"/>
      <c r="HS315" s="410"/>
      <c r="HT315" s="410"/>
      <c r="HU315" s="410"/>
      <c r="HV315" s="410"/>
      <c r="HW315" s="410"/>
      <c r="HX315" s="410"/>
      <c r="HY315" s="410"/>
      <c r="HZ315" s="410"/>
      <c r="IA315" s="410"/>
      <c r="IB315" s="410"/>
      <c r="IC315" s="410"/>
      <c r="ID315" s="410"/>
      <c r="IE315" s="410"/>
      <c r="IF315" s="410"/>
      <c r="IG315" s="410"/>
      <c r="IH315" s="410"/>
      <c r="II315" s="410"/>
      <c r="IJ315" s="410"/>
      <c r="IK315" s="410"/>
      <c r="IL315" s="410"/>
      <c r="IM315" s="410"/>
      <c r="IN315" s="410"/>
      <c r="IO315" s="410"/>
      <c r="IP315" s="410"/>
      <c r="IQ315" s="410"/>
      <c r="IR315" s="410"/>
      <c r="IS315" s="410"/>
      <c r="IT315" s="410"/>
      <c r="IU315" s="410"/>
      <c r="IV315" s="410"/>
    </row>
    <row r="316" spans="1:256" s="2" customFormat="1" ht="12.75" hidden="1" customHeight="1" outlineLevel="2">
      <c r="A316" s="14"/>
      <c r="B316" s="14"/>
      <c r="C316" s="27"/>
      <c r="D316" s="413"/>
      <c r="E316" s="261">
        <v>5</v>
      </c>
      <c r="F316" s="372"/>
      <c r="G316" s="269"/>
      <c r="H316" s="271"/>
      <c r="I316" s="271"/>
      <c r="J316" s="271"/>
      <c r="K316" s="270"/>
      <c r="L316" s="155" t="str">
        <f>IF(A19stdlife="n/a","n/a",IF(L$3&gt;(A19stdlife+$E316),(Input!$K$229*(1+rvanilla)^0.5)-SUM($K316:K316),(Input!$K$229*(1+rvanilla)^0.5)/A19stdlife))</f>
        <v>n/a</v>
      </c>
      <c r="M316" s="155" t="str">
        <f>IF(A19stdlife="n/a","n/a",IF(M$3&gt;(A19stdlife+$E316),(Input!$K$229*(1+rvanilla)^0.5)-SUM($K316:L316),(Input!$K$229*(1+rvanilla)^0.5)/A19stdlife))</f>
        <v>n/a</v>
      </c>
      <c r="N316" s="155" t="str">
        <f>IF(A19stdlife="n/a","n/a",IF(N$3&gt;(A19stdlife+$E316),(Input!$K$229*(1+rvanilla)^0.5)-SUM($K316:M316),(Input!$K$229*(1+rvanilla)^0.5)/A19stdlife))</f>
        <v>n/a</v>
      </c>
      <c r="O316" s="155" t="str">
        <f>IF(A19stdlife="n/a","n/a",IF(O$3&gt;(A19stdlife+$E316),(Input!$K$229*(1+rvanilla)^0.5)-SUM($K316:N316),(Input!$K$229*(1+rvanilla)^0.5)/A19stdlife))</f>
        <v>n/a</v>
      </c>
      <c r="P316" s="155" t="str">
        <f>IF(A19stdlife="n/a","n/a",IF(P$3&gt;(A19stdlife+$E316),(Input!$K$229*(1+rvanilla)^0.5)-SUM($K316:O316),(Input!$K$229*(1+rvanilla)^0.5)/A19stdlife))</f>
        <v>n/a</v>
      </c>
      <c r="Q316" s="155" t="str">
        <f>IF(A19stdlife="n/a","n/a",IF(Q$3&gt;(A19stdlife+$E316),(Input!$K$229*(1+rvanilla)^0.5)-SUM($K316:P316),(Input!$K$229*(1+rvanilla)^0.5)/A19stdlife))</f>
        <v>n/a</v>
      </c>
      <c r="R316" s="155" t="str">
        <f>IF(A19stdlife="n/a","n/a",IF(R$3&gt;(A19stdlife+$E316),(Input!$K$229*(1+rvanilla)^0.5)-SUM($K316:Q316),(Input!$K$229*(1+rvanilla)^0.5)/A19stdlife))</f>
        <v>n/a</v>
      </c>
      <c r="S316" s="155" t="str">
        <f>IF(A19stdlife="n/a","n/a",IF(S$3&gt;(A19stdlife+$E316),(Input!$K$229*(1+rvanilla)^0.5)-SUM($K316:R316),(Input!$K$229*(1+rvanilla)^0.5)/A19stdlife))</f>
        <v>n/a</v>
      </c>
      <c r="T316" s="155" t="str">
        <f>IF(A19stdlife="n/a","n/a",IF(T$3&gt;(A19stdlife+$E316),(Input!$K$229*(1+rvanilla)^0.5)-SUM($K316:S316),(Input!$K$229*(1+rvanilla)^0.5)/A19stdlife))</f>
        <v>n/a</v>
      </c>
      <c r="U316" s="155" t="str">
        <f>IF(A19stdlife="n/a","n/a",IF(U$3&gt;(A19stdlife+$E316),(Input!$K$229*(1+rvanilla)^0.5)-SUM($K316:T316),(Input!$K$229*(1+rvanilla)^0.5)/A19stdlife))</f>
        <v>n/a</v>
      </c>
      <c r="V316" s="155" t="str">
        <f>IF(A19stdlife="n/a","n/a",IF(V$3&gt;(A19stdlife+$E316),(Input!$K$229*(1+rvanilla)^0.5)-SUM($K316:U316),(Input!$K$229*(1+rvanilla)^0.5)/A19stdlife))</f>
        <v>n/a</v>
      </c>
      <c r="W316" s="155" t="str">
        <f>IF(A19stdlife="n/a","n/a",IF(W$3&gt;(A19stdlife+$E316),(Input!$K$229*(1+rvanilla)^0.5)-SUM($K316:V316),(Input!$K$229*(1+rvanilla)^0.5)/A19stdlife))</f>
        <v>n/a</v>
      </c>
      <c r="X316" s="155" t="str">
        <f>IF(A19stdlife="n/a","n/a",IF(X$3&gt;(A19stdlife+$E316),(Input!$K$229*(1+rvanilla)^0.5)-SUM($K316:W316),(Input!$K$229*(1+rvanilla)^0.5)/A19stdlife))</f>
        <v>n/a</v>
      </c>
      <c r="Y316" s="155" t="str">
        <f>IF(A19stdlife="n/a","n/a",IF(Y$3&gt;(A19stdlife+$E316),(Input!$K$229*(1+rvanilla)^0.5)-SUM($K316:X316),(Input!$K$229*(1+rvanilla)^0.5)/A19stdlife))</f>
        <v>n/a</v>
      </c>
      <c r="Z316" s="155" t="str">
        <f>IF(A19stdlife="n/a","n/a",IF(Z$3&gt;(A19stdlife+$E316),(Input!$K$229*(1+rvanilla)^0.5)-SUM($K316:Y316),(Input!$K$229*(1+rvanilla)^0.5)/A19stdlife))</f>
        <v>n/a</v>
      </c>
      <c r="AA316" s="155" t="str">
        <f>IF(A19stdlife="n/a","n/a",IF(AA$3&gt;(A19stdlife+$E316),(Input!$K$229*(1+rvanilla)^0.5)-SUM($K316:Z316),(Input!$K$229*(1+rvanilla)^0.5)/A19stdlife))</f>
        <v>n/a</v>
      </c>
      <c r="AB316" s="155" t="str">
        <f>IF(A19stdlife="n/a","n/a",IF(AB$3&gt;(A19stdlife+$E316),(Input!$K$229*(1+rvanilla)^0.5)-SUM($K316:AA316),(Input!$K$229*(1+rvanilla)^0.5)/A19stdlife))</f>
        <v>n/a</v>
      </c>
      <c r="AC316" s="155" t="str">
        <f>IF(A19stdlife="n/a","n/a",IF(AC$3&gt;(A19stdlife+$E316),(Input!$K$229*(1+rvanilla)^0.5)-SUM($K316:AB316),(Input!$K$229*(1+rvanilla)^0.5)/A19stdlife))</f>
        <v>n/a</v>
      </c>
      <c r="AD316" s="155" t="str">
        <f>IF(A19stdlife="n/a","n/a",IF(AD$3&gt;(A19stdlife+$E316),(Input!$K$229*(1+rvanilla)^0.5)-SUM($K316:AC316),(Input!$K$229*(1+rvanilla)^0.5)/A19stdlife))</f>
        <v>n/a</v>
      </c>
      <c r="AE316" s="155" t="str">
        <f>IF(A19stdlife="n/a","n/a",IF(AE$3&gt;(A19stdlife+$E316),(Input!$K$229*(1+rvanilla)^0.5)-SUM($K316:AD316),(Input!$K$229*(1+rvanilla)^0.5)/A19stdlife))</f>
        <v>n/a</v>
      </c>
      <c r="AF316" s="155" t="str">
        <f>IF(A19stdlife="n/a","n/a",IF(AF$3&gt;(A19stdlife+$E316),(Input!$K$229*(1+rvanilla)^0.5)-SUM($K316:AE316),(Input!$K$229*(1+rvanilla)^0.5)/A19stdlife))</f>
        <v>n/a</v>
      </c>
      <c r="AG316" s="155" t="str">
        <f>IF(A19stdlife="n/a","n/a",IF(AG$3&gt;(A19stdlife+$E316),(Input!$K$229*(1+rvanilla)^0.5)-SUM($K316:AF316),(Input!$K$229*(1+rvanilla)^0.5)/A19stdlife))</f>
        <v>n/a</v>
      </c>
      <c r="AH316" s="155" t="str">
        <f>IF(A19stdlife="n/a","n/a",IF(AH$3&gt;(A19stdlife+$E316),(Input!$K$229*(1+rvanilla)^0.5)-SUM($K316:AG316),(Input!$K$229*(1+rvanilla)^0.5)/A19stdlife))</f>
        <v>n/a</v>
      </c>
      <c r="AI316" s="155" t="str">
        <f>IF(A19stdlife="n/a","n/a",IF(AI$3&gt;(A19stdlife+$E316),(Input!$K$229*(1+rvanilla)^0.5)-SUM($K316:AH316),(Input!$K$229*(1+rvanilla)^0.5)/A19stdlife))</f>
        <v>n/a</v>
      </c>
      <c r="AJ316" s="155" t="str">
        <f>IF(A19stdlife="n/a","n/a",IF(AJ$3&gt;(A19stdlife+$E316),(Input!$K$229*(1+rvanilla)^0.5)-SUM($K316:AI316),(Input!$K$229*(1+rvanilla)^0.5)/A19stdlife))</f>
        <v>n/a</v>
      </c>
      <c r="AK316" s="155" t="str">
        <f>IF(A19stdlife="n/a","n/a",IF(AK$3&gt;(A19stdlife+$E316),(Input!$K$229*(1+rvanilla)^0.5)-SUM($K316:AJ316),(Input!$K$229*(1+rvanilla)^0.5)/A19stdlife))</f>
        <v>n/a</v>
      </c>
      <c r="AL316" s="155" t="str">
        <f>IF(A19stdlife="n/a","n/a",IF(AL$3&gt;(A19stdlife+$E316),(Input!$K$229*(1+rvanilla)^0.5)-SUM($K316:AK316),(Input!$K$229*(1+rvanilla)^0.5)/A19stdlife))</f>
        <v>n/a</v>
      </c>
      <c r="AM316" s="155" t="str">
        <f>IF(A19stdlife="n/a","n/a",IF(AM$3&gt;(A19stdlife+$E316),(Input!$K$229*(1+rvanilla)^0.5)-SUM($K316:AL316),(Input!$K$229*(1+rvanilla)^0.5)/A19stdlife))</f>
        <v>n/a</v>
      </c>
      <c r="AN316" s="155" t="str">
        <f>IF(A19stdlife="n/a","n/a",IF(AN$3&gt;(A19stdlife+$E316),(Input!$K$229*(1+rvanilla)^0.5)-SUM($K316:AM316),(Input!$K$229*(1+rvanilla)^0.5)/A19stdlife))</f>
        <v>n/a</v>
      </c>
      <c r="AO316" s="155" t="str">
        <f>IF(A19stdlife="n/a","n/a",IF(AO$3&gt;(A19stdlife+$E316),(Input!$K$229*(1+rvanilla)^0.5)-SUM($K316:AN316),(Input!$K$229*(1+rvanilla)^0.5)/A19stdlife))</f>
        <v>n/a</v>
      </c>
      <c r="AP316" s="155" t="str">
        <f>IF(A19stdlife="n/a","n/a",IF(AP$3&gt;(A19stdlife+$E316),(Input!$K$229*(1+rvanilla)^0.5)-SUM($K316:AO316),(Input!$K$229*(1+rvanilla)^0.5)/A19stdlife))</f>
        <v>n/a</v>
      </c>
      <c r="AQ316" s="155" t="str">
        <f>IF(A19stdlife="n/a","n/a",IF(AQ$3&gt;(A19stdlife+$E316),(Input!$K$229*(1+rvanilla)^0.5)-SUM($K316:AP316),(Input!$K$229*(1+rvanilla)^0.5)/A19stdlife))</f>
        <v>n/a</v>
      </c>
      <c r="AR316" s="155" t="str">
        <f>IF(A19stdlife="n/a","n/a",IF(AR$3&gt;(A19stdlife+$E316),(Input!$K$229*(1+rvanilla)^0.5)-SUM($K316:AQ316),(Input!$K$229*(1+rvanilla)^0.5)/A19stdlife))</f>
        <v>n/a</v>
      </c>
      <c r="AS316" s="155" t="str">
        <f>IF(A19stdlife="n/a","n/a",IF(AS$3&gt;(A19stdlife+$E316),(Input!$K$229*(1+rvanilla)^0.5)-SUM($K316:AR316),(Input!$K$229*(1+rvanilla)^0.5)/A19stdlife))</f>
        <v>n/a</v>
      </c>
      <c r="AT316" s="155" t="str">
        <f>IF(A19stdlife="n/a","n/a",IF(AT$3&gt;(A19stdlife+$E316),(Input!$K$229*(1+rvanilla)^0.5)-SUM($K316:AS316),(Input!$K$229*(1+rvanilla)^0.5)/A19stdlife))</f>
        <v>n/a</v>
      </c>
      <c r="AU316" s="155" t="str">
        <f>IF(A19stdlife="n/a","n/a",IF(AU$3&gt;(A19stdlife+$E316),(Input!$K$229*(1+rvanilla)^0.5)-SUM($K316:AT316),(Input!$K$229*(1+rvanilla)^0.5)/A19stdlife))</f>
        <v>n/a</v>
      </c>
      <c r="AV316" s="155" t="str">
        <f>IF(A19stdlife="n/a","n/a",IF(AV$3&gt;(A19stdlife+$E316),(Input!$K$229*(1+rvanilla)^0.5)-SUM($K316:AU316),(Input!$K$229*(1+rvanilla)^0.5)/A19stdlife))</f>
        <v>n/a</v>
      </c>
      <c r="AW316" s="155" t="str">
        <f>IF(A19stdlife="n/a","n/a",IF(AW$3&gt;(A19stdlife+$E316),(Input!$K$229*(1+rvanilla)^0.5)-SUM($K316:AV316),(Input!$K$229*(1+rvanilla)^0.5)/A19stdlife))</f>
        <v>n/a</v>
      </c>
      <c r="AX316" s="155" t="str">
        <f>IF(A19stdlife="n/a","n/a",IF(AX$3&gt;(A19stdlife+$E316),(Input!$K$229*(1+rvanilla)^0.5)-SUM($K316:AW316),(Input!$K$229*(1+rvanilla)^0.5)/A19stdlife))</f>
        <v>n/a</v>
      </c>
      <c r="AY316" s="155" t="str">
        <f>IF(A19stdlife="n/a","n/a",IF(AY$3&gt;(A19stdlife+$E316),(Input!$K$229*(1+rvanilla)^0.5)-SUM($K316:AX316),(Input!$K$229*(1+rvanilla)^0.5)/A19stdlife))</f>
        <v>n/a</v>
      </c>
      <c r="AZ316" s="155" t="str">
        <f>IF(A19stdlife="n/a","n/a",IF(AZ$3&gt;(A19stdlife+$E316),(Input!$K$229*(1+rvanilla)^0.5)-SUM($K316:AY316),(Input!$K$229*(1+rvanilla)^0.5)/A19stdlife))</f>
        <v>n/a</v>
      </c>
      <c r="BA316" s="155" t="str">
        <f>IF(A19stdlife="n/a","n/a",IF(BA$3&gt;(A19stdlife+$E316),(Input!$K$229*(1+rvanilla)^0.5)-SUM($K316:AZ316),(Input!$K$229*(1+rvanilla)^0.5)/A19stdlife))</f>
        <v>n/a</v>
      </c>
      <c r="BB316" s="155" t="str">
        <f>IF(A19stdlife="n/a","n/a",IF(BB$3&gt;(A19stdlife+$E316),(Input!$K$229*(1+rvanilla)^0.5)-SUM($K316:BA316),(Input!$K$229*(1+rvanilla)^0.5)/A19stdlife))</f>
        <v>n/a</v>
      </c>
      <c r="BC316" s="155" t="str">
        <f>IF(A19stdlife="n/a","n/a",IF(BC$3&gt;(A19stdlife+$E316),(Input!$K$229*(1+rvanilla)^0.5)-SUM($K316:BB316),(Input!$K$229*(1+rvanilla)^0.5)/A19stdlife))</f>
        <v>n/a</v>
      </c>
      <c r="BD316" s="155" t="str">
        <f>IF(A19stdlife="n/a","n/a",IF(BD$3&gt;(A19stdlife+$E316),(Input!$K$229*(1+rvanilla)^0.5)-SUM($K316:BC316),(Input!$K$229*(1+rvanilla)^0.5)/A19stdlife))</f>
        <v>n/a</v>
      </c>
      <c r="BE316" s="155" t="str">
        <f>IF(A19stdlife="n/a","n/a",IF(BE$3&gt;(A19stdlife+$E316),(Input!$K$229*(1+rvanilla)^0.5)-SUM($K316:BD316),(Input!$K$229*(1+rvanilla)^0.5)/A19stdlife))</f>
        <v>n/a</v>
      </c>
      <c r="BF316" s="155" t="str">
        <f>IF(A19stdlife="n/a","n/a",IF(BF$3&gt;(A19stdlife+$E316),(Input!$K$229*(1+rvanilla)^0.5)-SUM($K316:BE316),(Input!$K$229*(1+rvanilla)^0.5)/A19stdlife))</f>
        <v>n/a</v>
      </c>
      <c r="BG316" s="155" t="str">
        <f>IF(A19stdlife="n/a","n/a",IF(BG$3&gt;(A19stdlife+$E316),(Input!$K$229*(1+rvanilla)^0.5)-SUM($K316:BF316),(Input!$K$229*(1+rvanilla)^0.5)/A19stdlife))</f>
        <v>n/a</v>
      </c>
      <c r="BH316" s="155" t="str">
        <f>IF(A19stdlife="n/a","n/a",IF(BH$3&gt;(A19stdlife+$E316),(Input!$K$229*(1+rvanilla)^0.5)-SUM($K316:BG316),(Input!$K$229*(1+rvanilla)^0.5)/A19stdlife))</f>
        <v>n/a</v>
      </c>
      <c r="BI316" s="155" t="str">
        <f>IF(A19stdlife="n/a","n/a",IF(BI$3&gt;(A19stdlife+$E316),(Input!$K$229*(1+rvanilla)^0.5)-SUM($K316:BH316),(Input!$K$229*(1+rvanilla)^0.5)/A19stdlife))</f>
        <v>n/a</v>
      </c>
      <c r="BJ316" s="14"/>
      <c r="BK316" s="14"/>
      <c r="BL316" s="14"/>
      <c r="BM316" s="14"/>
      <c r="BN316" s="14"/>
      <c r="BO316" s="14"/>
      <c r="BP316" s="14"/>
      <c r="BQ316" s="14"/>
      <c r="BR316" s="14"/>
      <c r="BS316" s="14"/>
      <c r="BT316" s="14"/>
      <c r="BU316" s="14"/>
      <c r="BV316" s="14"/>
      <c r="BW316" s="14"/>
      <c r="BX316" s="14"/>
      <c r="BY316" s="14"/>
      <c r="BZ316" s="14"/>
      <c r="CA316" s="410"/>
      <c r="CB316" s="410"/>
      <c r="CC316" s="410"/>
      <c r="CD316" s="410"/>
      <c r="CE316" s="410"/>
      <c r="CF316" s="410"/>
      <c r="CG316" s="410"/>
      <c r="CH316" s="410"/>
      <c r="CI316" s="410"/>
      <c r="CJ316" s="410"/>
      <c r="CK316" s="410"/>
      <c r="CL316" s="410"/>
      <c r="CM316" s="410"/>
      <c r="CN316" s="410"/>
      <c r="CO316" s="410"/>
      <c r="CP316" s="410"/>
      <c r="CQ316" s="410"/>
      <c r="CR316" s="410"/>
      <c r="CS316" s="410"/>
      <c r="CT316" s="410"/>
      <c r="CU316" s="410"/>
      <c r="CV316" s="410"/>
      <c r="CW316" s="410"/>
      <c r="CX316" s="410"/>
      <c r="CY316" s="410"/>
      <c r="CZ316" s="410"/>
      <c r="DA316" s="410"/>
      <c r="DB316" s="410"/>
      <c r="DC316" s="410"/>
      <c r="DD316" s="410"/>
      <c r="DE316" s="410"/>
      <c r="DF316" s="410"/>
      <c r="DG316" s="410"/>
      <c r="DH316" s="410"/>
      <c r="DI316" s="410"/>
      <c r="DJ316" s="410"/>
      <c r="DK316" s="410"/>
      <c r="DL316" s="410"/>
      <c r="DM316" s="410"/>
      <c r="DN316" s="410"/>
      <c r="DO316" s="410"/>
      <c r="DP316" s="410"/>
      <c r="DQ316" s="410"/>
      <c r="DR316" s="410"/>
      <c r="DS316" s="410"/>
      <c r="DT316" s="410"/>
      <c r="DU316" s="410"/>
      <c r="DV316" s="410"/>
      <c r="DW316" s="410"/>
      <c r="DX316" s="410"/>
      <c r="DY316" s="410"/>
      <c r="DZ316" s="410"/>
      <c r="EA316" s="410"/>
      <c r="EB316" s="410"/>
      <c r="EC316" s="410"/>
      <c r="ED316" s="410"/>
      <c r="EE316" s="410"/>
      <c r="EF316" s="410"/>
      <c r="EG316" s="410"/>
      <c r="EH316" s="410"/>
      <c r="EI316" s="410"/>
      <c r="EJ316" s="410"/>
      <c r="EK316" s="410"/>
      <c r="EL316" s="410"/>
      <c r="EM316" s="410"/>
      <c r="EN316" s="410"/>
      <c r="EO316" s="410"/>
      <c r="EP316" s="410"/>
      <c r="EQ316" s="410"/>
      <c r="ER316" s="410"/>
      <c r="ES316" s="410"/>
      <c r="ET316" s="410"/>
      <c r="EU316" s="410"/>
      <c r="EV316" s="410"/>
      <c r="EW316" s="410"/>
      <c r="EX316" s="410"/>
      <c r="EY316" s="410"/>
      <c r="EZ316" s="410"/>
      <c r="FA316" s="410"/>
      <c r="FB316" s="410"/>
      <c r="FC316" s="410"/>
      <c r="FD316" s="410"/>
      <c r="FE316" s="410"/>
      <c r="FF316" s="410"/>
      <c r="FG316" s="410"/>
      <c r="FH316" s="410"/>
      <c r="FI316" s="410"/>
      <c r="FJ316" s="410"/>
      <c r="FK316" s="410"/>
      <c r="FL316" s="410"/>
      <c r="FM316" s="410"/>
      <c r="FN316" s="410"/>
      <c r="FO316" s="410"/>
      <c r="FP316" s="410"/>
      <c r="FQ316" s="410"/>
      <c r="FR316" s="410"/>
      <c r="FS316" s="410"/>
      <c r="FT316" s="410"/>
      <c r="FU316" s="410"/>
      <c r="FV316" s="410"/>
      <c r="FW316" s="410"/>
      <c r="FX316" s="410"/>
      <c r="FY316" s="410"/>
      <c r="FZ316" s="410"/>
      <c r="GA316" s="410"/>
      <c r="GB316" s="410"/>
      <c r="GC316" s="410"/>
      <c r="GD316" s="410"/>
      <c r="GE316" s="410"/>
      <c r="GF316" s="410"/>
      <c r="GG316" s="410"/>
      <c r="GH316" s="410"/>
      <c r="GI316" s="410"/>
      <c r="GJ316" s="410"/>
      <c r="GK316" s="410"/>
      <c r="GL316" s="410"/>
      <c r="GM316" s="410"/>
      <c r="GN316" s="410"/>
      <c r="GO316" s="410"/>
      <c r="GP316" s="410"/>
      <c r="GQ316" s="410"/>
      <c r="GR316" s="410"/>
      <c r="GS316" s="410"/>
      <c r="GT316" s="410"/>
      <c r="GU316" s="410"/>
      <c r="GV316" s="410"/>
      <c r="GW316" s="410"/>
      <c r="GX316" s="410"/>
      <c r="GY316" s="410"/>
      <c r="GZ316" s="410"/>
      <c r="HA316" s="410"/>
      <c r="HB316" s="410"/>
      <c r="HC316" s="410"/>
      <c r="HD316" s="410"/>
      <c r="HE316" s="410"/>
      <c r="HF316" s="410"/>
      <c r="HG316" s="410"/>
      <c r="HH316" s="410"/>
      <c r="HI316" s="410"/>
      <c r="HJ316" s="410"/>
      <c r="HK316" s="410"/>
      <c r="HL316" s="410"/>
      <c r="HM316" s="410"/>
      <c r="HN316" s="410"/>
      <c r="HO316" s="410"/>
      <c r="HP316" s="410"/>
      <c r="HQ316" s="410"/>
      <c r="HR316" s="410"/>
      <c r="HS316" s="410"/>
      <c r="HT316" s="410"/>
      <c r="HU316" s="410"/>
      <c r="HV316" s="410"/>
      <c r="HW316" s="410"/>
      <c r="HX316" s="410"/>
      <c r="HY316" s="410"/>
      <c r="HZ316" s="410"/>
      <c r="IA316" s="410"/>
      <c r="IB316" s="410"/>
      <c r="IC316" s="410"/>
      <c r="ID316" s="410"/>
      <c r="IE316" s="410"/>
      <c r="IF316" s="410"/>
      <c r="IG316" s="410"/>
      <c r="IH316" s="410"/>
      <c r="II316" s="410"/>
      <c r="IJ316" s="410"/>
      <c r="IK316" s="410"/>
      <c r="IL316" s="410"/>
      <c r="IM316" s="410"/>
      <c r="IN316" s="410"/>
      <c r="IO316" s="410"/>
      <c r="IP316" s="410"/>
      <c r="IQ316" s="410"/>
      <c r="IR316" s="410"/>
      <c r="IS316" s="410"/>
      <c r="IT316" s="410"/>
      <c r="IU316" s="410"/>
      <c r="IV316" s="410"/>
    </row>
    <row r="317" spans="1:256" s="2" customFormat="1" ht="12.75" hidden="1" customHeight="1" outlineLevel="2">
      <c r="A317" s="14"/>
      <c r="B317" s="14"/>
      <c r="C317" s="27"/>
      <c r="D317" s="413"/>
      <c r="E317" s="261">
        <v>6</v>
      </c>
      <c r="F317" s="372"/>
      <c r="G317" s="269"/>
      <c r="H317" s="271"/>
      <c r="I317" s="271"/>
      <c r="J317" s="271"/>
      <c r="K317" s="271"/>
      <c r="L317" s="270"/>
      <c r="M317" s="155" t="str">
        <f>IF(A19stdlife="n/a","n/a",IF(M$3&gt;(A19stdlife+$E317),(Input!$L$229*(1+rvanilla)^0.5)-SUM($L317:L317),(Input!$L$229*(1+rvanilla)^0.5)/A19stdlife))</f>
        <v>n/a</v>
      </c>
      <c r="N317" s="155" t="str">
        <f>IF(A19stdlife="n/a","n/a",IF(N$3&gt;(A19stdlife+$E317),(Input!$L$229*(1+rvanilla)^0.5)-SUM($L317:M317),(Input!$L$229*(1+rvanilla)^0.5)/A19stdlife))</f>
        <v>n/a</v>
      </c>
      <c r="O317" s="155" t="str">
        <f>IF(A19stdlife="n/a","n/a",IF(O$3&gt;(A19stdlife+$E317),(Input!$L$229*(1+rvanilla)^0.5)-SUM($L317:N317),(Input!$L$229*(1+rvanilla)^0.5)/A19stdlife))</f>
        <v>n/a</v>
      </c>
      <c r="P317" s="155" t="str">
        <f>IF(A19stdlife="n/a","n/a",IF(P$3&gt;(A19stdlife+$E317),(Input!$L$229*(1+rvanilla)^0.5)-SUM($L317:O317),(Input!$L$229*(1+rvanilla)^0.5)/A19stdlife))</f>
        <v>n/a</v>
      </c>
      <c r="Q317" s="155" t="str">
        <f>IF(A19stdlife="n/a","n/a",IF(Q$3&gt;(A19stdlife+$E317),(Input!$L$229*(1+rvanilla)^0.5)-SUM($L317:P317),(Input!$L$229*(1+rvanilla)^0.5)/A19stdlife))</f>
        <v>n/a</v>
      </c>
      <c r="R317" s="155" t="str">
        <f>IF(A19stdlife="n/a","n/a",IF(R$3&gt;(A19stdlife+$E317),(Input!$L$229*(1+rvanilla)^0.5)-SUM($L317:Q317),(Input!$L$229*(1+rvanilla)^0.5)/A19stdlife))</f>
        <v>n/a</v>
      </c>
      <c r="S317" s="155" t="str">
        <f>IF(A19stdlife="n/a","n/a",IF(S$3&gt;(A19stdlife+$E317),(Input!$L$229*(1+rvanilla)^0.5)-SUM($L317:R317),(Input!$L$229*(1+rvanilla)^0.5)/A19stdlife))</f>
        <v>n/a</v>
      </c>
      <c r="T317" s="155" t="str">
        <f>IF(A19stdlife="n/a","n/a",IF(T$3&gt;(A19stdlife+$E317),(Input!$L$229*(1+rvanilla)^0.5)-SUM($L317:S317),(Input!$L$229*(1+rvanilla)^0.5)/A19stdlife))</f>
        <v>n/a</v>
      </c>
      <c r="U317" s="155" t="str">
        <f>IF(A19stdlife="n/a","n/a",IF(U$3&gt;(A19stdlife+$E317),(Input!$L$229*(1+rvanilla)^0.5)-SUM($L317:T317),(Input!$L$229*(1+rvanilla)^0.5)/A19stdlife))</f>
        <v>n/a</v>
      </c>
      <c r="V317" s="155" t="str">
        <f>IF(A19stdlife="n/a","n/a",IF(V$3&gt;(A19stdlife+$E317),(Input!$L$229*(1+rvanilla)^0.5)-SUM($L317:U317),(Input!$L$229*(1+rvanilla)^0.5)/A19stdlife))</f>
        <v>n/a</v>
      </c>
      <c r="W317" s="155" t="str">
        <f>IF(A19stdlife="n/a","n/a",IF(W$3&gt;(A19stdlife+$E317),(Input!$L$229*(1+rvanilla)^0.5)-SUM($L317:V317),(Input!$L$229*(1+rvanilla)^0.5)/A19stdlife))</f>
        <v>n/a</v>
      </c>
      <c r="X317" s="155" t="str">
        <f>IF(A19stdlife="n/a","n/a",IF(X$3&gt;(A19stdlife+$E317),(Input!$L$229*(1+rvanilla)^0.5)-SUM($L317:W317),(Input!$L$229*(1+rvanilla)^0.5)/A19stdlife))</f>
        <v>n/a</v>
      </c>
      <c r="Y317" s="155" t="str">
        <f>IF(A19stdlife="n/a","n/a",IF(Y$3&gt;(A19stdlife+$E317),(Input!$L$229*(1+rvanilla)^0.5)-SUM($L317:X317),(Input!$L$229*(1+rvanilla)^0.5)/A19stdlife))</f>
        <v>n/a</v>
      </c>
      <c r="Z317" s="155" t="str">
        <f>IF(A19stdlife="n/a","n/a",IF(Z$3&gt;(A19stdlife+$E317),(Input!$L$229*(1+rvanilla)^0.5)-SUM($L317:Y317),(Input!$L$229*(1+rvanilla)^0.5)/A19stdlife))</f>
        <v>n/a</v>
      </c>
      <c r="AA317" s="155" t="str">
        <f>IF(A19stdlife="n/a","n/a",IF(AA$3&gt;(A19stdlife+$E317),(Input!$L$229*(1+rvanilla)^0.5)-SUM($L317:Z317),(Input!$L$229*(1+rvanilla)^0.5)/A19stdlife))</f>
        <v>n/a</v>
      </c>
      <c r="AB317" s="155" t="str">
        <f>IF(A19stdlife="n/a","n/a",IF(AB$3&gt;(A19stdlife+$E317),(Input!$L$229*(1+rvanilla)^0.5)-SUM($L317:AA317),(Input!$L$229*(1+rvanilla)^0.5)/A19stdlife))</f>
        <v>n/a</v>
      </c>
      <c r="AC317" s="155" t="str">
        <f>IF(A19stdlife="n/a","n/a",IF(AC$3&gt;(A19stdlife+$E317),(Input!$L$229*(1+rvanilla)^0.5)-SUM($L317:AB317),(Input!$L$229*(1+rvanilla)^0.5)/A19stdlife))</f>
        <v>n/a</v>
      </c>
      <c r="AD317" s="155" t="str">
        <f>IF(A19stdlife="n/a","n/a",IF(AD$3&gt;(A19stdlife+$E317),(Input!$L$229*(1+rvanilla)^0.5)-SUM($L317:AC317),(Input!$L$229*(1+rvanilla)^0.5)/A19stdlife))</f>
        <v>n/a</v>
      </c>
      <c r="AE317" s="155" t="str">
        <f>IF(A19stdlife="n/a","n/a",IF(AE$3&gt;(A19stdlife+$E317),(Input!$L$229*(1+rvanilla)^0.5)-SUM($L317:AD317),(Input!$L$229*(1+rvanilla)^0.5)/A19stdlife))</f>
        <v>n/a</v>
      </c>
      <c r="AF317" s="155" t="str">
        <f>IF(A19stdlife="n/a","n/a",IF(AF$3&gt;(A19stdlife+$E317),(Input!$L$229*(1+rvanilla)^0.5)-SUM($L317:AE317),(Input!$L$229*(1+rvanilla)^0.5)/A19stdlife))</f>
        <v>n/a</v>
      </c>
      <c r="AG317" s="155" t="str">
        <f>IF(A19stdlife="n/a","n/a",IF(AG$3&gt;(A19stdlife+$E317),(Input!$L$229*(1+rvanilla)^0.5)-SUM($L317:AF317),(Input!$L$229*(1+rvanilla)^0.5)/A19stdlife))</f>
        <v>n/a</v>
      </c>
      <c r="AH317" s="155" t="str">
        <f>IF(A19stdlife="n/a","n/a",IF(AH$3&gt;(A19stdlife+$E317),(Input!$L$229*(1+rvanilla)^0.5)-SUM($L317:AG317),(Input!$L$229*(1+rvanilla)^0.5)/A19stdlife))</f>
        <v>n/a</v>
      </c>
      <c r="AI317" s="155" t="str">
        <f>IF(A19stdlife="n/a","n/a",IF(AI$3&gt;(A19stdlife+$E317),(Input!$L$229*(1+rvanilla)^0.5)-SUM($L317:AH317),(Input!$L$229*(1+rvanilla)^0.5)/A19stdlife))</f>
        <v>n/a</v>
      </c>
      <c r="AJ317" s="155" t="str">
        <f>IF(A19stdlife="n/a","n/a",IF(AJ$3&gt;(A19stdlife+$E317),(Input!$L$229*(1+rvanilla)^0.5)-SUM($L317:AI317),(Input!$L$229*(1+rvanilla)^0.5)/A19stdlife))</f>
        <v>n/a</v>
      </c>
      <c r="AK317" s="155" t="str">
        <f>IF(A19stdlife="n/a","n/a",IF(AK$3&gt;(A19stdlife+$E317),(Input!$L$229*(1+rvanilla)^0.5)-SUM($L317:AJ317),(Input!$L$229*(1+rvanilla)^0.5)/A19stdlife))</f>
        <v>n/a</v>
      </c>
      <c r="AL317" s="155" t="str">
        <f>IF(A19stdlife="n/a","n/a",IF(AL$3&gt;(A19stdlife+$E317),(Input!$L$229*(1+rvanilla)^0.5)-SUM($L317:AK317),(Input!$L$229*(1+rvanilla)^0.5)/A19stdlife))</f>
        <v>n/a</v>
      </c>
      <c r="AM317" s="155" t="str">
        <f>IF(A19stdlife="n/a","n/a",IF(AM$3&gt;(A19stdlife+$E317),(Input!$L$229*(1+rvanilla)^0.5)-SUM($L317:AL317),(Input!$L$229*(1+rvanilla)^0.5)/A19stdlife))</f>
        <v>n/a</v>
      </c>
      <c r="AN317" s="155" t="str">
        <f>IF(A19stdlife="n/a","n/a",IF(AN$3&gt;(A19stdlife+$E317),(Input!$L$229*(1+rvanilla)^0.5)-SUM($L317:AM317),(Input!$L$229*(1+rvanilla)^0.5)/A19stdlife))</f>
        <v>n/a</v>
      </c>
      <c r="AO317" s="155" t="str">
        <f>IF(A19stdlife="n/a","n/a",IF(AO$3&gt;(A19stdlife+$E317),(Input!$L$229*(1+rvanilla)^0.5)-SUM($L317:AN317),(Input!$L$229*(1+rvanilla)^0.5)/A19stdlife))</f>
        <v>n/a</v>
      </c>
      <c r="AP317" s="155" t="str">
        <f>IF(A19stdlife="n/a","n/a",IF(AP$3&gt;(A19stdlife+$E317),(Input!$L$229*(1+rvanilla)^0.5)-SUM($L317:AO317),(Input!$L$229*(1+rvanilla)^0.5)/A19stdlife))</f>
        <v>n/a</v>
      </c>
      <c r="AQ317" s="155" t="str">
        <f>IF(A19stdlife="n/a","n/a",IF(AQ$3&gt;(A19stdlife+$E317),(Input!$L$229*(1+rvanilla)^0.5)-SUM($L317:AP317),(Input!$L$229*(1+rvanilla)^0.5)/A19stdlife))</f>
        <v>n/a</v>
      </c>
      <c r="AR317" s="155" t="str">
        <f>IF(A19stdlife="n/a","n/a",IF(AR$3&gt;(A19stdlife+$E317),(Input!$L$229*(1+rvanilla)^0.5)-SUM($L317:AQ317),(Input!$L$229*(1+rvanilla)^0.5)/A19stdlife))</f>
        <v>n/a</v>
      </c>
      <c r="AS317" s="155" t="str">
        <f>IF(A19stdlife="n/a","n/a",IF(AS$3&gt;(A19stdlife+$E317),(Input!$L$229*(1+rvanilla)^0.5)-SUM($L317:AR317),(Input!$L$229*(1+rvanilla)^0.5)/A19stdlife))</f>
        <v>n/a</v>
      </c>
      <c r="AT317" s="155" t="str">
        <f>IF(A19stdlife="n/a","n/a",IF(AT$3&gt;(A19stdlife+$E317),(Input!$L$229*(1+rvanilla)^0.5)-SUM($L317:AS317),(Input!$L$229*(1+rvanilla)^0.5)/A19stdlife))</f>
        <v>n/a</v>
      </c>
      <c r="AU317" s="155" t="str">
        <f>IF(A19stdlife="n/a","n/a",IF(AU$3&gt;(A19stdlife+$E317),(Input!$L$229*(1+rvanilla)^0.5)-SUM($L317:AT317),(Input!$L$229*(1+rvanilla)^0.5)/A19stdlife))</f>
        <v>n/a</v>
      </c>
      <c r="AV317" s="155" t="str">
        <f>IF(A19stdlife="n/a","n/a",IF(AV$3&gt;(A19stdlife+$E317),(Input!$L$229*(1+rvanilla)^0.5)-SUM($L317:AU317),(Input!$L$229*(1+rvanilla)^0.5)/A19stdlife))</f>
        <v>n/a</v>
      </c>
      <c r="AW317" s="155" t="str">
        <f>IF(A19stdlife="n/a","n/a",IF(AW$3&gt;(A19stdlife+$E317),(Input!$L$229*(1+rvanilla)^0.5)-SUM($L317:AV317),(Input!$L$229*(1+rvanilla)^0.5)/A19stdlife))</f>
        <v>n/a</v>
      </c>
      <c r="AX317" s="155" t="str">
        <f>IF(A19stdlife="n/a","n/a",IF(AX$3&gt;(A19stdlife+$E317),(Input!$L$229*(1+rvanilla)^0.5)-SUM($L317:AW317),(Input!$L$229*(1+rvanilla)^0.5)/A19stdlife))</f>
        <v>n/a</v>
      </c>
      <c r="AY317" s="155" t="str">
        <f>IF(A19stdlife="n/a","n/a",IF(AY$3&gt;(A19stdlife+$E317),(Input!$L$229*(1+rvanilla)^0.5)-SUM($L317:AX317),(Input!$L$229*(1+rvanilla)^0.5)/A19stdlife))</f>
        <v>n/a</v>
      </c>
      <c r="AZ317" s="155" t="str">
        <f>IF(A19stdlife="n/a","n/a",IF(AZ$3&gt;(A19stdlife+$E317),(Input!$L$229*(1+rvanilla)^0.5)-SUM($L317:AY317),(Input!$L$229*(1+rvanilla)^0.5)/A19stdlife))</f>
        <v>n/a</v>
      </c>
      <c r="BA317" s="155" t="str">
        <f>IF(A19stdlife="n/a","n/a",IF(BA$3&gt;(A19stdlife+$E317),(Input!$L$229*(1+rvanilla)^0.5)-SUM($L317:AZ317),(Input!$L$229*(1+rvanilla)^0.5)/A19stdlife))</f>
        <v>n/a</v>
      </c>
      <c r="BB317" s="155" t="str">
        <f>IF(A19stdlife="n/a","n/a",IF(BB$3&gt;(A19stdlife+$E317),(Input!$L$229*(1+rvanilla)^0.5)-SUM($L317:BA317),(Input!$L$229*(1+rvanilla)^0.5)/A19stdlife))</f>
        <v>n/a</v>
      </c>
      <c r="BC317" s="155" t="str">
        <f>IF(A19stdlife="n/a","n/a",IF(BC$3&gt;(A19stdlife+$E317),(Input!$L$229*(1+rvanilla)^0.5)-SUM($L317:BB317),(Input!$L$229*(1+rvanilla)^0.5)/A19stdlife))</f>
        <v>n/a</v>
      </c>
      <c r="BD317" s="155" t="str">
        <f>IF(A19stdlife="n/a","n/a",IF(BD$3&gt;(A19stdlife+$E317),(Input!$L$229*(1+rvanilla)^0.5)-SUM($L317:BC317),(Input!$L$229*(1+rvanilla)^0.5)/A19stdlife))</f>
        <v>n/a</v>
      </c>
      <c r="BE317" s="155" t="str">
        <f>IF(A19stdlife="n/a","n/a",IF(BE$3&gt;(A19stdlife+$E317),(Input!$L$229*(1+rvanilla)^0.5)-SUM($L317:BD317),(Input!$L$229*(1+rvanilla)^0.5)/A19stdlife))</f>
        <v>n/a</v>
      </c>
      <c r="BF317" s="155" t="str">
        <f>IF(A19stdlife="n/a","n/a",IF(BF$3&gt;(A19stdlife+$E317),(Input!$L$229*(1+rvanilla)^0.5)-SUM($L317:BE317),(Input!$L$229*(1+rvanilla)^0.5)/A19stdlife))</f>
        <v>n/a</v>
      </c>
      <c r="BG317" s="155" t="str">
        <f>IF(A19stdlife="n/a","n/a",IF(BG$3&gt;(A19stdlife+$E317),(Input!$L$229*(1+rvanilla)^0.5)-SUM($L317:BF317),(Input!$L$229*(1+rvanilla)^0.5)/A19stdlife))</f>
        <v>n/a</v>
      </c>
      <c r="BH317" s="155" t="str">
        <f>IF(A19stdlife="n/a","n/a",IF(BH$3&gt;(A19stdlife+$E317),(Input!$L$229*(1+rvanilla)^0.5)-SUM($L317:BG317),(Input!$L$229*(1+rvanilla)^0.5)/A19stdlife))</f>
        <v>n/a</v>
      </c>
      <c r="BI317" s="155" t="str">
        <f>IF(A19stdlife="n/a","n/a",IF(BI$3&gt;(A19stdlife+$E317),(Input!$L$229*(1+rvanilla)^0.5)-SUM($L317:BH317),(Input!$L$229*(1+rvanilla)^0.5)/A19stdlife))</f>
        <v>n/a</v>
      </c>
      <c r="BJ317" s="14"/>
      <c r="BK317" s="14"/>
      <c r="BL317" s="14"/>
      <c r="BM317" s="14"/>
      <c r="BN317" s="14"/>
      <c r="BO317" s="14"/>
      <c r="BP317" s="14"/>
      <c r="BQ317" s="14"/>
      <c r="BR317" s="14"/>
      <c r="BS317" s="14"/>
      <c r="BT317" s="14"/>
      <c r="BU317" s="14"/>
      <c r="BV317" s="14"/>
      <c r="BW317" s="14"/>
      <c r="BX317" s="14"/>
      <c r="BY317" s="14"/>
      <c r="BZ317" s="14"/>
      <c r="CA317" s="410"/>
      <c r="CB317" s="410"/>
      <c r="CC317" s="410"/>
      <c r="CD317" s="410"/>
      <c r="CE317" s="410"/>
      <c r="CF317" s="410"/>
      <c r="CG317" s="410"/>
      <c r="CH317" s="410"/>
      <c r="CI317" s="410"/>
      <c r="CJ317" s="410"/>
      <c r="CK317" s="410"/>
      <c r="CL317" s="410"/>
      <c r="CM317" s="410"/>
      <c r="CN317" s="410"/>
      <c r="CO317" s="410"/>
      <c r="CP317" s="410"/>
      <c r="CQ317" s="410"/>
      <c r="CR317" s="410"/>
      <c r="CS317" s="410"/>
      <c r="CT317" s="410"/>
      <c r="CU317" s="410"/>
      <c r="CV317" s="410"/>
      <c r="CW317" s="410"/>
      <c r="CX317" s="410"/>
      <c r="CY317" s="410"/>
      <c r="CZ317" s="410"/>
      <c r="DA317" s="410"/>
      <c r="DB317" s="410"/>
      <c r="DC317" s="410"/>
      <c r="DD317" s="410"/>
      <c r="DE317" s="410"/>
      <c r="DF317" s="410"/>
      <c r="DG317" s="410"/>
      <c r="DH317" s="410"/>
      <c r="DI317" s="410"/>
      <c r="DJ317" s="410"/>
      <c r="DK317" s="410"/>
      <c r="DL317" s="410"/>
      <c r="DM317" s="410"/>
      <c r="DN317" s="410"/>
      <c r="DO317" s="410"/>
      <c r="DP317" s="410"/>
      <c r="DQ317" s="410"/>
      <c r="DR317" s="410"/>
      <c r="DS317" s="410"/>
      <c r="DT317" s="410"/>
      <c r="DU317" s="410"/>
      <c r="DV317" s="410"/>
      <c r="DW317" s="410"/>
      <c r="DX317" s="410"/>
      <c r="DY317" s="410"/>
      <c r="DZ317" s="410"/>
      <c r="EA317" s="410"/>
      <c r="EB317" s="410"/>
      <c r="EC317" s="410"/>
      <c r="ED317" s="410"/>
      <c r="EE317" s="410"/>
      <c r="EF317" s="410"/>
      <c r="EG317" s="410"/>
      <c r="EH317" s="410"/>
      <c r="EI317" s="410"/>
      <c r="EJ317" s="410"/>
      <c r="EK317" s="410"/>
      <c r="EL317" s="410"/>
      <c r="EM317" s="410"/>
      <c r="EN317" s="410"/>
      <c r="EO317" s="410"/>
      <c r="EP317" s="410"/>
      <c r="EQ317" s="410"/>
      <c r="ER317" s="410"/>
      <c r="ES317" s="410"/>
      <c r="ET317" s="410"/>
      <c r="EU317" s="410"/>
      <c r="EV317" s="410"/>
      <c r="EW317" s="410"/>
      <c r="EX317" s="410"/>
      <c r="EY317" s="410"/>
      <c r="EZ317" s="410"/>
      <c r="FA317" s="410"/>
      <c r="FB317" s="410"/>
      <c r="FC317" s="410"/>
      <c r="FD317" s="410"/>
      <c r="FE317" s="410"/>
      <c r="FF317" s="410"/>
      <c r="FG317" s="410"/>
      <c r="FH317" s="410"/>
      <c r="FI317" s="410"/>
      <c r="FJ317" s="410"/>
      <c r="FK317" s="410"/>
      <c r="FL317" s="410"/>
      <c r="FM317" s="410"/>
      <c r="FN317" s="410"/>
      <c r="FO317" s="410"/>
      <c r="FP317" s="410"/>
      <c r="FQ317" s="410"/>
      <c r="FR317" s="410"/>
      <c r="FS317" s="410"/>
      <c r="FT317" s="410"/>
      <c r="FU317" s="410"/>
      <c r="FV317" s="410"/>
      <c r="FW317" s="410"/>
      <c r="FX317" s="410"/>
      <c r="FY317" s="410"/>
      <c r="FZ317" s="410"/>
      <c r="GA317" s="410"/>
      <c r="GB317" s="410"/>
      <c r="GC317" s="410"/>
      <c r="GD317" s="410"/>
      <c r="GE317" s="410"/>
      <c r="GF317" s="410"/>
      <c r="GG317" s="410"/>
      <c r="GH317" s="410"/>
      <c r="GI317" s="410"/>
      <c r="GJ317" s="410"/>
      <c r="GK317" s="410"/>
      <c r="GL317" s="410"/>
      <c r="GM317" s="410"/>
      <c r="GN317" s="410"/>
      <c r="GO317" s="410"/>
      <c r="GP317" s="410"/>
      <c r="GQ317" s="410"/>
      <c r="GR317" s="410"/>
      <c r="GS317" s="410"/>
      <c r="GT317" s="410"/>
      <c r="GU317" s="410"/>
      <c r="GV317" s="410"/>
      <c r="GW317" s="410"/>
      <c r="GX317" s="410"/>
      <c r="GY317" s="410"/>
      <c r="GZ317" s="410"/>
      <c r="HA317" s="410"/>
      <c r="HB317" s="410"/>
      <c r="HC317" s="410"/>
      <c r="HD317" s="410"/>
      <c r="HE317" s="410"/>
      <c r="HF317" s="410"/>
      <c r="HG317" s="410"/>
      <c r="HH317" s="410"/>
      <c r="HI317" s="410"/>
      <c r="HJ317" s="410"/>
      <c r="HK317" s="410"/>
      <c r="HL317" s="410"/>
      <c r="HM317" s="410"/>
      <c r="HN317" s="410"/>
      <c r="HO317" s="410"/>
      <c r="HP317" s="410"/>
      <c r="HQ317" s="410"/>
      <c r="HR317" s="410"/>
      <c r="HS317" s="410"/>
      <c r="HT317" s="410"/>
      <c r="HU317" s="410"/>
      <c r="HV317" s="410"/>
      <c r="HW317" s="410"/>
      <c r="HX317" s="410"/>
      <c r="HY317" s="410"/>
      <c r="HZ317" s="410"/>
      <c r="IA317" s="410"/>
      <c r="IB317" s="410"/>
      <c r="IC317" s="410"/>
      <c r="ID317" s="410"/>
      <c r="IE317" s="410"/>
      <c r="IF317" s="410"/>
      <c r="IG317" s="410"/>
      <c r="IH317" s="410"/>
      <c r="II317" s="410"/>
      <c r="IJ317" s="410"/>
      <c r="IK317" s="410"/>
      <c r="IL317" s="410"/>
      <c r="IM317" s="410"/>
      <c r="IN317" s="410"/>
      <c r="IO317" s="410"/>
      <c r="IP317" s="410"/>
      <c r="IQ317" s="410"/>
      <c r="IR317" s="410"/>
      <c r="IS317" s="410"/>
      <c r="IT317" s="410"/>
      <c r="IU317" s="410"/>
      <c r="IV317" s="410"/>
    </row>
    <row r="318" spans="1:256" s="2" customFormat="1" ht="12.75" hidden="1" customHeight="1" outlineLevel="2">
      <c r="A318" s="14"/>
      <c r="B318" s="14"/>
      <c r="C318" s="27"/>
      <c r="D318" s="413"/>
      <c r="E318" s="261">
        <v>7</v>
      </c>
      <c r="F318" s="372"/>
      <c r="G318" s="269"/>
      <c r="H318" s="271"/>
      <c r="I318" s="271"/>
      <c r="J318" s="271"/>
      <c r="K318" s="271"/>
      <c r="L318" s="271"/>
      <c r="M318" s="270"/>
      <c r="N318" s="155" t="str">
        <f>IF(A19stdlife="n/a","n/a",IF(N$3&gt;(A19stdlife+$E318),(Input!$M$229*(1+rvanilla)^0.5)-SUM($M318:M318),(Input!$M$229*(1+rvanilla)^0.5)/A19stdlife))</f>
        <v>n/a</v>
      </c>
      <c r="O318" s="155" t="str">
        <f>IF(A19stdlife="n/a","n/a",IF(O$3&gt;(A19stdlife+$E318),(Input!$M$229*(1+rvanilla)^0.5)-SUM($M318:N318),(Input!$M$229*(1+rvanilla)^0.5)/A19stdlife))</f>
        <v>n/a</v>
      </c>
      <c r="P318" s="155" t="str">
        <f>IF(A19stdlife="n/a","n/a",IF(P$3&gt;(A19stdlife+$E318),(Input!$M$229*(1+rvanilla)^0.5)-SUM($M318:O318),(Input!$M$229*(1+rvanilla)^0.5)/A19stdlife))</f>
        <v>n/a</v>
      </c>
      <c r="Q318" s="155" t="str">
        <f>IF(A19stdlife="n/a","n/a",IF(Q$3&gt;(A19stdlife+$E318),(Input!$M$229*(1+rvanilla)^0.5)-SUM($M318:P318),(Input!$M$229*(1+rvanilla)^0.5)/A19stdlife))</f>
        <v>n/a</v>
      </c>
      <c r="R318" s="155" t="str">
        <f>IF(A19stdlife="n/a","n/a",IF(R$3&gt;(A19stdlife+$E318),(Input!$M$229*(1+rvanilla)^0.5)-SUM($M318:Q318),(Input!$M$229*(1+rvanilla)^0.5)/A19stdlife))</f>
        <v>n/a</v>
      </c>
      <c r="S318" s="155" t="str">
        <f>IF(A19stdlife="n/a","n/a",IF(S$3&gt;(A19stdlife+$E318),(Input!$M$229*(1+rvanilla)^0.5)-SUM($M318:R318),(Input!$M$229*(1+rvanilla)^0.5)/A19stdlife))</f>
        <v>n/a</v>
      </c>
      <c r="T318" s="155" t="str">
        <f>IF(A19stdlife="n/a","n/a",IF(T$3&gt;(A19stdlife+$E318),(Input!$M$229*(1+rvanilla)^0.5)-SUM($M318:S318),(Input!$M$229*(1+rvanilla)^0.5)/A19stdlife))</f>
        <v>n/a</v>
      </c>
      <c r="U318" s="155" t="str">
        <f>IF(A19stdlife="n/a","n/a",IF(U$3&gt;(A19stdlife+$E318),(Input!$M$229*(1+rvanilla)^0.5)-SUM($M318:T318),(Input!$M$229*(1+rvanilla)^0.5)/A19stdlife))</f>
        <v>n/a</v>
      </c>
      <c r="V318" s="155" t="str">
        <f>IF(A19stdlife="n/a","n/a",IF(V$3&gt;(A19stdlife+$E318),(Input!$M$229*(1+rvanilla)^0.5)-SUM($M318:U318),(Input!$M$229*(1+rvanilla)^0.5)/A19stdlife))</f>
        <v>n/a</v>
      </c>
      <c r="W318" s="155" t="str">
        <f>IF(A19stdlife="n/a","n/a",IF(W$3&gt;(A19stdlife+$E318),(Input!$M$229*(1+rvanilla)^0.5)-SUM($M318:V318),(Input!$M$229*(1+rvanilla)^0.5)/A19stdlife))</f>
        <v>n/a</v>
      </c>
      <c r="X318" s="155" t="str">
        <f>IF(A19stdlife="n/a","n/a",IF(X$3&gt;(A19stdlife+$E318),(Input!$M$229*(1+rvanilla)^0.5)-SUM($M318:W318),(Input!$M$229*(1+rvanilla)^0.5)/A19stdlife))</f>
        <v>n/a</v>
      </c>
      <c r="Y318" s="155" t="str">
        <f>IF(A19stdlife="n/a","n/a",IF(Y$3&gt;(A19stdlife+$E318),(Input!$M$229*(1+rvanilla)^0.5)-SUM($M318:X318),(Input!$M$229*(1+rvanilla)^0.5)/A19stdlife))</f>
        <v>n/a</v>
      </c>
      <c r="Z318" s="155" t="str">
        <f>IF(A19stdlife="n/a","n/a",IF(Z$3&gt;(A19stdlife+$E318),(Input!$M$229*(1+rvanilla)^0.5)-SUM($M318:Y318),(Input!$M$229*(1+rvanilla)^0.5)/A19stdlife))</f>
        <v>n/a</v>
      </c>
      <c r="AA318" s="155" t="str">
        <f>IF(A19stdlife="n/a","n/a",IF(AA$3&gt;(A19stdlife+$E318),(Input!$M$229*(1+rvanilla)^0.5)-SUM($M318:Z318),(Input!$M$229*(1+rvanilla)^0.5)/A19stdlife))</f>
        <v>n/a</v>
      </c>
      <c r="AB318" s="155" t="str">
        <f>IF(A19stdlife="n/a","n/a",IF(AB$3&gt;(A19stdlife+$E318),(Input!$M$229*(1+rvanilla)^0.5)-SUM($M318:AA318),(Input!$M$229*(1+rvanilla)^0.5)/A19stdlife))</f>
        <v>n/a</v>
      </c>
      <c r="AC318" s="155" t="str">
        <f>IF(A19stdlife="n/a","n/a",IF(AC$3&gt;(A19stdlife+$E318),(Input!$M$229*(1+rvanilla)^0.5)-SUM($M318:AB318),(Input!$M$229*(1+rvanilla)^0.5)/A19stdlife))</f>
        <v>n/a</v>
      </c>
      <c r="AD318" s="155" t="str">
        <f>IF(A19stdlife="n/a","n/a",IF(AD$3&gt;(A19stdlife+$E318),(Input!$M$229*(1+rvanilla)^0.5)-SUM($M318:AC318),(Input!$M$229*(1+rvanilla)^0.5)/A19stdlife))</f>
        <v>n/a</v>
      </c>
      <c r="AE318" s="155" t="str">
        <f>IF(A19stdlife="n/a","n/a",IF(AE$3&gt;(A19stdlife+$E318),(Input!$M$229*(1+rvanilla)^0.5)-SUM($M318:AD318),(Input!$M$229*(1+rvanilla)^0.5)/A19stdlife))</f>
        <v>n/a</v>
      </c>
      <c r="AF318" s="155" t="str">
        <f>IF(A19stdlife="n/a","n/a",IF(AF$3&gt;(A19stdlife+$E318),(Input!$M$229*(1+rvanilla)^0.5)-SUM($M318:AE318),(Input!$M$229*(1+rvanilla)^0.5)/A19stdlife))</f>
        <v>n/a</v>
      </c>
      <c r="AG318" s="155" t="str">
        <f>IF(A19stdlife="n/a","n/a",IF(AG$3&gt;(A19stdlife+$E318),(Input!$M$229*(1+rvanilla)^0.5)-SUM($M318:AF318),(Input!$M$229*(1+rvanilla)^0.5)/A19stdlife))</f>
        <v>n/a</v>
      </c>
      <c r="AH318" s="155" t="str">
        <f>IF(A19stdlife="n/a","n/a",IF(AH$3&gt;(A19stdlife+$E318),(Input!$M$229*(1+rvanilla)^0.5)-SUM($M318:AG318),(Input!$M$229*(1+rvanilla)^0.5)/A19stdlife))</f>
        <v>n/a</v>
      </c>
      <c r="AI318" s="155" t="str">
        <f>IF(A19stdlife="n/a","n/a",IF(AI$3&gt;(A19stdlife+$E318),(Input!$M$229*(1+rvanilla)^0.5)-SUM($M318:AH318),(Input!$M$229*(1+rvanilla)^0.5)/A19stdlife))</f>
        <v>n/a</v>
      </c>
      <c r="AJ318" s="155" t="str">
        <f>IF(A19stdlife="n/a","n/a",IF(AJ$3&gt;(A19stdlife+$E318),(Input!$M$229*(1+rvanilla)^0.5)-SUM($M318:AI318),(Input!$M$229*(1+rvanilla)^0.5)/A19stdlife))</f>
        <v>n/a</v>
      </c>
      <c r="AK318" s="155" t="str">
        <f>IF(A19stdlife="n/a","n/a",IF(AK$3&gt;(A19stdlife+$E318),(Input!$M$229*(1+rvanilla)^0.5)-SUM($M318:AJ318),(Input!$M$229*(1+rvanilla)^0.5)/A19stdlife))</f>
        <v>n/a</v>
      </c>
      <c r="AL318" s="155" t="str">
        <f>IF(A19stdlife="n/a","n/a",IF(AL$3&gt;(A19stdlife+$E318),(Input!$M$229*(1+rvanilla)^0.5)-SUM($M318:AK318),(Input!$M$229*(1+rvanilla)^0.5)/A19stdlife))</f>
        <v>n/a</v>
      </c>
      <c r="AM318" s="155" t="str">
        <f>IF(A19stdlife="n/a","n/a",IF(AM$3&gt;(A19stdlife+$E318),(Input!$M$229*(1+rvanilla)^0.5)-SUM($M318:AL318),(Input!$M$229*(1+rvanilla)^0.5)/A19stdlife))</f>
        <v>n/a</v>
      </c>
      <c r="AN318" s="155" t="str">
        <f>IF(A19stdlife="n/a","n/a",IF(AN$3&gt;(A19stdlife+$E318),(Input!$M$229*(1+rvanilla)^0.5)-SUM($M318:AM318),(Input!$M$229*(1+rvanilla)^0.5)/A19stdlife))</f>
        <v>n/a</v>
      </c>
      <c r="AO318" s="155" t="str">
        <f>IF(A19stdlife="n/a","n/a",IF(AO$3&gt;(A19stdlife+$E318),(Input!$M$229*(1+rvanilla)^0.5)-SUM($M318:AN318),(Input!$M$229*(1+rvanilla)^0.5)/A19stdlife))</f>
        <v>n/a</v>
      </c>
      <c r="AP318" s="155" t="str">
        <f>IF(A19stdlife="n/a","n/a",IF(AP$3&gt;(A19stdlife+$E318),(Input!$M$229*(1+rvanilla)^0.5)-SUM($M318:AO318),(Input!$M$229*(1+rvanilla)^0.5)/A19stdlife))</f>
        <v>n/a</v>
      </c>
      <c r="AQ318" s="155" t="str">
        <f>IF(A19stdlife="n/a","n/a",IF(AQ$3&gt;(A19stdlife+$E318),(Input!$M$229*(1+rvanilla)^0.5)-SUM($M318:AP318),(Input!$M$229*(1+rvanilla)^0.5)/A19stdlife))</f>
        <v>n/a</v>
      </c>
      <c r="AR318" s="155" t="str">
        <f>IF(A19stdlife="n/a","n/a",IF(AR$3&gt;(A19stdlife+$E318),(Input!$M$229*(1+rvanilla)^0.5)-SUM($M318:AQ318),(Input!$M$229*(1+rvanilla)^0.5)/A19stdlife))</f>
        <v>n/a</v>
      </c>
      <c r="AS318" s="155" t="str">
        <f>IF(A19stdlife="n/a","n/a",IF(AS$3&gt;(A19stdlife+$E318),(Input!$M$229*(1+rvanilla)^0.5)-SUM($M318:AR318),(Input!$M$229*(1+rvanilla)^0.5)/A19stdlife))</f>
        <v>n/a</v>
      </c>
      <c r="AT318" s="155" t="str">
        <f>IF(A19stdlife="n/a","n/a",IF(AT$3&gt;(A19stdlife+$E318),(Input!$M$229*(1+rvanilla)^0.5)-SUM($M318:AS318),(Input!$M$229*(1+rvanilla)^0.5)/A19stdlife))</f>
        <v>n/a</v>
      </c>
      <c r="AU318" s="155" t="str">
        <f>IF(A19stdlife="n/a","n/a",IF(AU$3&gt;(A19stdlife+$E318),(Input!$M$229*(1+rvanilla)^0.5)-SUM($M318:AT318),(Input!$M$229*(1+rvanilla)^0.5)/A19stdlife))</f>
        <v>n/a</v>
      </c>
      <c r="AV318" s="155" t="str">
        <f>IF(A19stdlife="n/a","n/a",IF(AV$3&gt;(A19stdlife+$E318),(Input!$M$229*(1+rvanilla)^0.5)-SUM($M318:AU318),(Input!$M$229*(1+rvanilla)^0.5)/A19stdlife))</f>
        <v>n/a</v>
      </c>
      <c r="AW318" s="155" t="str">
        <f>IF(A19stdlife="n/a","n/a",IF(AW$3&gt;(A19stdlife+$E318),(Input!$M$229*(1+rvanilla)^0.5)-SUM($M318:AV318),(Input!$M$229*(1+rvanilla)^0.5)/A19stdlife))</f>
        <v>n/a</v>
      </c>
      <c r="AX318" s="155" t="str">
        <f>IF(A19stdlife="n/a","n/a",IF(AX$3&gt;(A19stdlife+$E318),(Input!$M$229*(1+rvanilla)^0.5)-SUM($M318:AW318),(Input!$M$229*(1+rvanilla)^0.5)/A19stdlife))</f>
        <v>n/a</v>
      </c>
      <c r="AY318" s="155" t="str">
        <f>IF(A19stdlife="n/a","n/a",IF(AY$3&gt;(A19stdlife+$E318),(Input!$M$229*(1+rvanilla)^0.5)-SUM($M318:AX318),(Input!$M$229*(1+rvanilla)^0.5)/A19stdlife))</f>
        <v>n/a</v>
      </c>
      <c r="AZ318" s="155" t="str">
        <f>IF(A19stdlife="n/a","n/a",IF(AZ$3&gt;(A19stdlife+$E318),(Input!$M$229*(1+rvanilla)^0.5)-SUM($M318:AY318),(Input!$M$229*(1+rvanilla)^0.5)/A19stdlife))</f>
        <v>n/a</v>
      </c>
      <c r="BA318" s="155" t="str">
        <f>IF(A19stdlife="n/a","n/a",IF(BA$3&gt;(A19stdlife+$E318),(Input!$M$229*(1+rvanilla)^0.5)-SUM($M318:AZ318),(Input!$M$229*(1+rvanilla)^0.5)/A19stdlife))</f>
        <v>n/a</v>
      </c>
      <c r="BB318" s="155" t="str">
        <f>IF(A19stdlife="n/a","n/a",IF(BB$3&gt;(A19stdlife+$E318),(Input!$M$229*(1+rvanilla)^0.5)-SUM($M318:BA318),(Input!$M$229*(1+rvanilla)^0.5)/A19stdlife))</f>
        <v>n/a</v>
      </c>
      <c r="BC318" s="155" t="str">
        <f>IF(A19stdlife="n/a","n/a",IF(BC$3&gt;(A19stdlife+$E318),(Input!$M$229*(1+rvanilla)^0.5)-SUM($M318:BB318),(Input!$M$229*(1+rvanilla)^0.5)/A19stdlife))</f>
        <v>n/a</v>
      </c>
      <c r="BD318" s="155" t="str">
        <f>IF(A19stdlife="n/a","n/a",IF(BD$3&gt;(A19stdlife+$E318),(Input!$M$229*(1+rvanilla)^0.5)-SUM($M318:BC318),(Input!$M$229*(1+rvanilla)^0.5)/A19stdlife))</f>
        <v>n/a</v>
      </c>
      <c r="BE318" s="155" t="str">
        <f>IF(A19stdlife="n/a","n/a",IF(BE$3&gt;(A19stdlife+$E318),(Input!$M$229*(1+rvanilla)^0.5)-SUM($M318:BD318),(Input!$M$229*(1+rvanilla)^0.5)/A19stdlife))</f>
        <v>n/a</v>
      </c>
      <c r="BF318" s="155" t="str">
        <f>IF(A19stdlife="n/a","n/a",IF(BF$3&gt;(A19stdlife+$E318),(Input!$M$229*(1+rvanilla)^0.5)-SUM($M318:BE318),(Input!$M$229*(1+rvanilla)^0.5)/A19stdlife))</f>
        <v>n/a</v>
      </c>
      <c r="BG318" s="155" t="str">
        <f>IF(A19stdlife="n/a","n/a",IF(BG$3&gt;(A19stdlife+$E318),(Input!$M$229*(1+rvanilla)^0.5)-SUM($M318:BF318),(Input!$M$229*(1+rvanilla)^0.5)/A19stdlife))</f>
        <v>n/a</v>
      </c>
      <c r="BH318" s="155" t="str">
        <f>IF(A19stdlife="n/a","n/a",IF(BH$3&gt;(A19stdlife+$E318),(Input!$M$229*(1+rvanilla)^0.5)-SUM($M318:BG318),(Input!$M$229*(1+rvanilla)^0.5)/A19stdlife))</f>
        <v>n/a</v>
      </c>
      <c r="BI318" s="155" t="str">
        <f>IF(A19stdlife="n/a","n/a",IF(BI$3&gt;(A19stdlife+$E318),(Input!$M$229*(1+rvanilla)^0.5)-SUM($M318:BH318),(Input!$M$229*(1+rvanilla)^0.5)/A19stdlife))</f>
        <v>n/a</v>
      </c>
      <c r="BJ318" s="14"/>
      <c r="BK318" s="14"/>
      <c r="BL318" s="14"/>
      <c r="BM318" s="14"/>
      <c r="BN318" s="14"/>
      <c r="BO318" s="14"/>
      <c r="BP318" s="14"/>
      <c r="BQ318" s="14"/>
      <c r="BR318" s="14"/>
      <c r="BS318" s="14"/>
      <c r="BT318" s="14"/>
      <c r="BU318" s="14"/>
      <c r="BV318" s="14"/>
      <c r="BW318" s="14"/>
      <c r="BX318" s="14"/>
      <c r="BY318" s="14"/>
      <c r="BZ318" s="14"/>
      <c r="CA318" s="410"/>
      <c r="CB318" s="410"/>
      <c r="CC318" s="410"/>
      <c r="CD318" s="410"/>
      <c r="CE318" s="410"/>
      <c r="CF318" s="410"/>
      <c r="CG318" s="410"/>
      <c r="CH318" s="410"/>
      <c r="CI318" s="410"/>
      <c r="CJ318" s="410"/>
      <c r="CK318" s="410"/>
      <c r="CL318" s="410"/>
      <c r="CM318" s="410"/>
      <c r="CN318" s="410"/>
      <c r="CO318" s="410"/>
      <c r="CP318" s="410"/>
      <c r="CQ318" s="410"/>
      <c r="CR318" s="410"/>
      <c r="CS318" s="410"/>
      <c r="CT318" s="410"/>
      <c r="CU318" s="410"/>
      <c r="CV318" s="410"/>
      <c r="CW318" s="410"/>
      <c r="CX318" s="410"/>
      <c r="CY318" s="410"/>
      <c r="CZ318" s="410"/>
      <c r="DA318" s="410"/>
      <c r="DB318" s="410"/>
      <c r="DC318" s="410"/>
      <c r="DD318" s="410"/>
      <c r="DE318" s="410"/>
      <c r="DF318" s="410"/>
      <c r="DG318" s="410"/>
      <c r="DH318" s="410"/>
      <c r="DI318" s="410"/>
      <c r="DJ318" s="410"/>
      <c r="DK318" s="410"/>
      <c r="DL318" s="410"/>
      <c r="DM318" s="410"/>
      <c r="DN318" s="410"/>
      <c r="DO318" s="410"/>
      <c r="DP318" s="410"/>
      <c r="DQ318" s="410"/>
      <c r="DR318" s="410"/>
      <c r="DS318" s="410"/>
      <c r="DT318" s="410"/>
      <c r="DU318" s="410"/>
      <c r="DV318" s="410"/>
      <c r="DW318" s="410"/>
      <c r="DX318" s="410"/>
      <c r="DY318" s="410"/>
      <c r="DZ318" s="410"/>
      <c r="EA318" s="410"/>
      <c r="EB318" s="410"/>
      <c r="EC318" s="410"/>
      <c r="ED318" s="410"/>
      <c r="EE318" s="410"/>
      <c r="EF318" s="410"/>
      <c r="EG318" s="410"/>
      <c r="EH318" s="410"/>
      <c r="EI318" s="410"/>
      <c r="EJ318" s="410"/>
      <c r="EK318" s="410"/>
      <c r="EL318" s="410"/>
      <c r="EM318" s="410"/>
      <c r="EN318" s="410"/>
      <c r="EO318" s="410"/>
      <c r="EP318" s="410"/>
      <c r="EQ318" s="410"/>
      <c r="ER318" s="410"/>
      <c r="ES318" s="410"/>
      <c r="ET318" s="410"/>
      <c r="EU318" s="410"/>
      <c r="EV318" s="410"/>
      <c r="EW318" s="410"/>
      <c r="EX318" s="410"/>
      <c r="EY318" s="410"/>
      <c r="EZ318" s="410"/>
      <c r="FA318" s="410"/>
      <c r="FB318" s="410"/>
      <c r="FC318" s="410"/>
      <c r="FD318" s="410"/>
      <c r="FE318" s="410"/>
      <c r="FF318" s="410"/>
      <c r="FG318" s="410"/>
      <c r="FH318" s="410"/>
      <c r="FI318" s="410"/>
      <c r="FJ318" s="410"/>
      <c r="FK318" s="410"/>
      <c r="FL318" s="410"/>
      <c r="FM318" s="410"/>
      <c r="FN318" s="410"/>
      <c r="FO318" s="410"/>
      <c r="FP318" s="410"/>
      <c r="FQ318" s="410"/>
      <c r="FR318" s="410"/>
      <c r="FS318" s="410"/>
      <c r="FT318" s="410"/>
      <c r="FU318" s="410"/>
      <c r="FV318" s="410"/>
      <c r="FW318" s="410"/>
      <c r="FX318" s="410"/>
      <c r="FY318" s="410"/>
      <c r="FZ318" s="410"/>
      <c r="GA318" s="410"/>
      <c r="GB318" s="410"/>
      <c r="GC318" s="410"/>
      <c r="GD318" s="410"/>
      <c r="GE318" s="410"/>
      <c r="GF318" s="410"/>
      <c r="GG318" s="410"/>
      <c r="GH318" s="410"/>
      <c r="GI318" s="410"/>
      <c r="GJ318" s="410"/>
      <c r="GK318" s="410"/>
      <c r="GL318" s="410"/>
      <c r="GM318" s="410"/>
      <c r="GN318" s="410"/>
      <c r="GO318" s="410"/>
      <c r="GP318" s="410"/>
      <c r="GQ318" s="410"/>
      <c r="GR318" s="410"/>
      <c r="GS318" s="410"/>
      <c r="GT318" s="410"/>
      <c r="GU318" s="410"/>
      <c r="GV318" s="410"/>
      <c r="GW318" s="410"/>
      <c r="GX318" s="410"/>
      <c r="GY318" s="410"/>
      <c r="GZ318" s="410"/>
      <c r="HA318" s="410"/>
      <c r="HB318" s="410"/>
      <c r="HC318" s="410"/>
      <c r="HD318" s="410"/>
      <c r="HE318" s="410"/>
      <c r="HF318" s="410"/>
      <c r="HG318" s="410"/>
      <c r="HH318" s="410"/>
      <c r="HI318" s="410"/>
      <c r="HJ318" s="410"/>
      <c r="HK318" s="410"/>
      <c r="HL318" s="410"/>
      <c r="HM318" s="410"/>
      <c r="HN318" s="410"/>
      <c r="HO318" s="410"/>
      <c r="HP318" s="410"/>
      <c r="HQ318" s="410"/>
      <c r="HR318" s="410"/>
      <c r="HS318" s="410"/>
      <c r="HT318" s="410"/>
      <c r="HU318" s="410"/>
      <c r="HV318" s="410"/>
      <c r="HW318" s="410"/>
      <c r="HX318" s="410"/>
      <c r="HY318" s="410"/>
      <c r="HZ318" s="410"/>
      <c r="IA318" s="410"/>
      <c r="IB318" s="410"/>
      <c r="IC318" s="410"/>
      <c r="ID318" s="410"/>
      <c r="IE318" s="410"/>
      <c r="IF318" s="410"/>
      <c r="IG318" s="410"/>
      <c r="IH318" s="410"/>
      <c r="II318" s="410"/>
      <c r="IJ318" s="410"/>
      <c r="IK318" s="410"/>
      <c r="IL318" s="410"/>
      <c r="IM318" s="410"/>
      <c r="IN318" s="410"/>
      <c r="IO318" s="410"/>
      <c r="IP318" s="410"/>
      <c r="IQ318" s="410"/>
      <c r="IR318" s="410"/>
      <c r="IS318" s="410"/>
      <c r="IT318" s="410"/>
      <c r="IU318" s="410"/>
      <c r="IV318" s="410"/>
    </row>
    <row r="319" spans="1:256" s="2" customFormat="1" ht="12.75" hidden="1" customHeight="1" outlineLevel="2">
      <c r="A319" s="14"/>
      <c r="B319" s="14"/>
      <c r="C319" s="27"/>
      <c r="D319" s="413"/>
      <c r="E319" s="261">
        <v>8</v>
      </c>
      <c r="F319" s="372"/>
      <c r="G319" s="269"/>
      <c r="H319" s="271"/>
      <c r="I319" s="271"/>
      <c r="J319" s="271"/>
      <c r="K319" s="271"/>
      <c r="L319" s="271"/>
      <c r="M319" s="271"/>
      <c r="N319" s="270"/>
      <c r="O319" s="155" t="str">
        <f>IF(A19stdlife="n/a","n/a",IF(O$3&gt;(A19stdlife+$E319),(Input!$N$229*(1+rvanilla)^0.5)-SUM($N319:N319),(Input!$N$229*(1+rvanilla)^0.5)/A19stdlife))</f>
        <v>n/a</v>
      </c>
      <c r="P319" s="155" t="str">
        <f>IF(A19stdlife="n/a","n/a",IF(P$3&gt;(A19stdlife+$E319),(Input!$N$229*(1+rvanilla)^0.5)-SUM($N319:O319),(Input!$N$229*(1+rvanilla)^0.5)/A19stdlife))</f>
        <v>n/a</v>
      </c>
      <c r="Q319" s="155" t="str">
        <f>IF(A19stdlife="n/a","n/a",IF(Q$3&gt;(A19stdlife+$E319),(Input!$N$229*(1+rvanilla)^0.5)-SUM($N319:P319),(Input!$N$229*(1+rvanilla)^0.5)/A19stdlife))</f>
        <v>n/a</v>
      </c>
      <c r="R319" s="155" t="str">
        <f>IF(A19stdlife="n/a","n/a",IF(R$3&gt;(A19stdlife+$E319),(Input!$N$229*(1+rvanilla)^0.5)-SUM($N319:Q319),(Input!$N$229*(1+rvanilla)^0.5)/A19stdlife))</f>
        <v>n/a</v>
      </c>
      <c r="S319" s="155" t="str">
        <f>IF(A19stdlife="n/a","n/a",IF(S$3&gt;(A19stdlife+$E319),(Input!$N$229*(1+rvanilla)^0.5)-SUM($N319:R319),(Input!$N$229*(1+rvanilla)^0.5)/A19stdlife))</f>
        <v>n/a</v>
      </c>
      <c r="T319" s="155" t="str">
        <f>IF(A19stdlife="n/a","n/a",IF(T$3&gt;(A19stdlife+$E319),(Input!$N$229*(1+rvanilla)^0.5)-SUM($N319:S319),(Input!$N$229*(1+rvanilla)^0.5)/A19stdlife))</f>
        <v>n/a</v>
      </c>
      <c r="U319" s="155" t="str">
        <f>IF(A19stdlife="n/a","n/a",IF(U$3&gt;(A19stdlife+$E319),(Input!$N$229*(1+rvanilla)^0.5)-SUM($N319:T319),(Input!$N$229*(1+rvanilla)^0.5)/A19stdlife))</f>
        <v>n/a</v>
      </c>
      <c r="V319" s="155" t="str">
        <f>IF(A19stdlife="n/a","n/a",IF(V$3&gt;(A19stdlife+$E319),(Input!$N$229*(1+rvanilla)^0.5)-SUM($N319:U319),(Input!$N$229*(1+rvanilla)^0.5)/A19stdlife))</f>
        <v>n/a</v>
      </c>
      <c r="W319" s="155" t="str">
        <f>IF(A19stdlife="n/a","n/a",IF(W$3&gt;(A19stdlife+$E319),(Input!$N$229*(1+rvanilla)^0.5)-SUM($N319:V319),(Input!$N$229*(1+rvanilla)^0.5)/A19stdlife))</f>
        <v>n/a</v>
      </c>
      <c r="X319" s="155" t="str">
        <f>IF(A19stdlife="n/a","n/a",IF(X$3&gt;(A19stdlife+$E319),(Input!$N$229*(1+rvanilla)^0.5)-SUM($N319:W319),(Input!$N$229*(1+rvanilla)^0.5)/A19stdlife))</f>
        <v>n/a</v>
      </c>
      <c r="Y319" s="155" t="str">
        <f>IF(A19stdlife="n/a","n/a",IF(Y$3&gt;(A19stdlife+$E319),(Input!$N$229*(1+rvanilla)^0.5)-SUM($N319:X319),(Input!$N$229*(1+rvanilla)^0.5)/A19stdlife))</f>
        <v>n/a</v>
      </c>
      <c r="Z319" s="155" t="str">
        <f>IF(A19stdlife="n/a","n/a",IF(Z$3&gt;(A19stdlife+$E319),(Input!$N$229*(1+rvanilla)^0.5)-SUM($N319:Y319),(Input!$N$229*(1+rvanilla)^0.5)/A19stdlife))</f>
        <v>n/a</v>
      </c>
      <c r="AA319" s="155" t="str">
        <f>IF(A19stdlife="n/a","n/a",IF(AA$3&gt;(A19stdlife+$E319),(Input!$N$229*(1+rvanilla)^0.5)-SUM($N319:Z319),(Input!$N$229*(1+rvanilla)^0.5)/A19stdlife))</f>
        <v>n/a</v>
      </c>
      <c r="AB319" s="155" t="str">
        <f>IF(A19stdlife="n/a","n/a",IF(AB$3&gt;(A19stdlife+$E319),(Input!$N$229*(1+rvanilla)^0.5)-SUM($N319:AA319),(Input!$N$229*(1+rvanilla)^0.5)/A19stdlife))</f>
        <v>n/a</v>
      </c>
      <c r="AC319" s="155" t="str">
        <f>IF(A19stdlife="n/a","n/a",IF(AC$3&gt;(A19stdlife+$E319),(Input!$N$229*(1+rvanilla)^0.5)-SUM($N319:AB319),(Input!$N$229*(1+rvanilla)^0.5)/A19stdlife))</f>
        <v>n/a</v>
      </c>
      <c r="AD319" s="155" t="str">
        <f>IF(A19stdlife="n/a","n/a",IF(AD$3&gt;(A19stdlife+$E319),(Input!$N$229*(1+rvanilla)^0.5)-SUM($N319:AC319),(Input!$N$229*(1+rvanilla)^0.5)/A19stdlife))</f>
        <v>n/a</v>
      </c>
      <c r="AE319" s="155" t="str">
        <f>IF(A19stdlife="n/a","n/a",IF(AE$3&gt;(A19stdlife+$E319),(Input!$N$229*(1+rvanilla)^0.5)-SUM($N319:AD319),(Input!$N$229*(1+rvanilla)^0.5)/A19stdlife))</f>
        <v>n/a</v>
      </c>
      <c r="AF319" s="155" t="str">
        <f>IF(A19stdlife="n/a","n/a",IF(AF$3&gt;(A19stdlife+$E319),(Input!$N$229*(1+rvanilla)^0.5)-SUM($N319:AE319),(Input!$N$229*(1+rvanilla)^0.5)/A19stdlife))</f>
        <v>n/a</v>
      </c>
      <c r="AG319" s="155" t="str">
        <f>IF(A19stdlife="n/a","n/a",IF(AG$3&gt;(A19stdlife+$E319),(Input!$N$229*(1+rvanilla)^0.5)-SUM($N319:AF319),(Input!$N$229*(1+rvanilla)^0.5)/A19stdlife))</f>
        <v>n/a</v>
      </c>
      <c r="AH319" s="155" t="str">
        <f>IF(A19stdlife="n/a","n/a",IF(AH$3&gt;(A19stdlife+$E319),(Input!$N$229*(1+rvanilla)^0.5)-SUM($N319:AG319),(Input!$N$229*(1+rvanilla)^0.5)/A19stdlife))</f>
        <v>n/a</v>
      </c>
      <c r="AI319" s="155" t="str">
        <f>IF(A19stdlife="n/a","n/a",IF(AI$3&gt;(A19stdlife+$E319),(Input!$N$229*(1+rvanilla)^0.5)-SUM($N319:AH319),(Input!$N$229*(1+rvanilla)^0.5)/A19stdlife))</f>
        <v>n/a</v>
      </c>
      <c r="AJ319" s="155" t="str">
        <f>IF(A19stdlife="n/a","n/a",IF(AJ$3&gt;(A19stdlife+$E319),(Input!$N$229*(1+rvanilla)^0.5)-SUM($N319:AI319),(Input!$N$229*(1+rvanilla)^0.5)/A19stdlife))</f>
        <v>n/a</v>
      </c>
      <c r="AK319" s="155" t="str">
        <f>IF(A19stdlife="n/a","n/a",IF(AK$3&gt;(A19stdlife+$E319),(Input!$N$229*(1+rvanilla)^0.5)-SUM($N319:AJ319),(Input!$N$229*(1+rvanilla)^0.5)/A19stdlife))</f>
        <v>n/a</v>
      </c>
      <c r="AL319" s="155" t="str">
        <f>IF(A19stdlife="n/a","n/a",IF(AL$3&gt;(A19stdlife+$E319),(Input!$N$229*(1+rvanilla)^0.5)-SUM($N319:AK319),(Input!$N$229*(1+rvanilla)^0.5)/A19stdlife))</f>
        <v>n/a</v>
      </c>
      <c r="AM319" s="155" t="str">
        <f>IF(A19stdlife="n/a","n/a",IF(AM$3&gt;(A19stdlife+$E319),(Input!$N$229*(1+rvanilla)^0.5)-SUM($N319:AL319),(Input!$N$229*(1+rvanilla)^0.5)/A19stdlife))</f>
        <v>n/a</v>
      </c>
      <c r="AN319" s="155" t="str">
        <f>IF(A19stdlife="n/a","n/a",IF(AN$3&gt;(A19stdlife+$E319),(Input!$N$229*(1+rvanilla)^0.5)-SUM($N319:AM319),(Input!$N$229*(1+rvanilla)^0.5)/A19stdlife))</f>
        <v>n/a</v>
      </c>
      <c r="AO319" s="155" t="str">
        <f>IF(A19stdlife="n/a","n/a",IF(AO$3&gt;(A19stdlife+$E319),(Input!$N$229*(1+rvanilla)^0.5)-SUM($N319:AN319),(Input!$N$229*(1+rvanilla)^0.5)/A19stdlife))</f>
        <v>n/a</v>
      </c>
      <c r="AP319" s="155" t="str">
        <f>IF(A19stdlife="n/a","n/a",IF(AP$3&gt;(A19stdlife+$E319),(Input!$N$229*(1+rvanilla)^0.5)-SUM($N319:AO319),(Input!$N$229*(1+rvanilla)^0.5)/A19stdlife))</f>
        <v>n/a</v>
      </c>
      <c r="AQ319" s="155" t="str">
        <f>IF(A19stdlife="n/a","n/a",IF(AQ$3&gt;(A19stdlife+$E319),(Input!$N$229*(1+rvanilla)^0.5)-SUM($N319:AP319),(Input!$N$229*(1+rvanilla)^0.5)/A19stdlife))</f>
        <v>n/a</v>
      </c>
      <c r="AR319" s="155" t="str">
        <f>IF(A19stdlife="n/a","n/a",IF(AR$3&gt;(A19stdlife+$E319),(Input!$N$229*(1+rvanilla)^0.5)-SUM($N319:AQ319),(Input!$N$229*(1+rvanilla)^0.5)/A19stdlife))</f>
        <v>n/a</v>
      </c>
      <c r="AS319" s="155" t="str">
        <f>IF(A19stdlife="n/a","n/a",IF(AS$3&gt;(A19stdlife+$E319),(Input!$N$229*(1+rvanilla)^0.5)-SUM($N319:AR319),(Input!$N$229*(1+rvanilla)^0.5)/A19stdlife))</f>
        <v>n/a</v>
      </c>
      <c r="AT319" s="155" t="str">
        <f>IF(A19stdlife="n/a","n/a",IF(AT$3&gt;(A19stdlife+$E319),(Input!$N$229*(1+rvanilla)^0.5)-SUM($N319:AS319),(Input!$N$229*(1+rvanilla)^0.5)/A19stdlife))</f>
        <v>n/a</v>
      </c>
      <c r="AU319" s="155" t="str">
        <f>IF(A19stdlife="n/a","n/a",IF(AU$3&gt;(A19stdlife+$E319),(Input!$N$229*(1+rvanilla)^0.5)-SUM($N319:AT319),(Input!$N$229*(1+rvanilla)^0.5)/A19stdlife))</f>
        <v>n/a</v>
      </c>
      <c r="AV319" s="155" t="str">
        <f>IF(A19stdlife="n/a","n/a",IF(AV$3&gt;(A19stdlife+$E319),(Input!$N$229*(1+rvanilla)^0.5)-SUM($N319:AU319),(Input!$N$229*(1+rvanilla)^0.5)/A19stdlife))</f>
        <v>n/a</v>
      </c>
      <c r="AW319" s="155" t="str">
        <f>IF(A19stdlife="n/a","n/a",IF(AW$3&gt;(A19stdlife+$E319),(Input!$N$229*(1+rvanilla)^0.5)-SUM($N319:AV319),(Input!$N$229*(1+rvanilla)^0.5)/A19stdlife))</f>
        <v>n/a</v>
      </c>
      <c r="AX319" s="155" t="str">
        <f>IF(A19stdlife="n/a","n/a",IF(AX$3&gt;(A19stdlife+$E319),(Input!$N$229*(1+rvanilla)^0.5)-SUM($N319:AW319),(Input!$N$229*(1+rvanilla)^0.5)/A19stdlife))</f>
        <v>n/a</v>
      </c>
      <c r="AY319" s="155" t="str">
        <f>IF(A19stdlife="n/a","n/a",IF(AY$3&gt;(A19stdlife+$E319),(Input!$N$229*(1+rvanilla)^0.5)-SUM($N319:AX319),(Input!$N$229*(1+rvanilla)^0.5)/A19stdlife))</f>
        <v>n/a</v>
      </c>
      <c r="AZ319" s="155" t="str">
        <f>IF(A19stdlife="n/a","n/a",IF(AZ$3&gt;(A19stdlife+$E319),(Input!$N$229*(1+rvanilla)^0.5)-SUM($N319:AY319),(Input!$N$229*(1+rvanilla)^0.5)/A19stdlife))</f>
        <v>n/a</v>
      </c>
      <c r="BA319" s="155" t="str">
        <f>IF(A19stdlife="n/a","n/a",IF(BA$3&gt;(A19stdlife+$E319),(Input!$N$229*(1+rvanilla)^0.5)-SUM($N319:AZ319),(Input!$N$229*(1+rvanilla)^0.5)/A19stdlife))</f>
        <v>n/a</v>
      </c>
      <c r="BB319" s="155" t="str">
        <f>IF(A19stdlife="n/a","n/a",IF(BB$3&gt;(A19stdlife+$E319),(Input!$N$229*(1+rvanilla)^0.5)-SUM($N319:BA319),(Input!$N$229*(1+rvanilla)^0.5)/A19stdlife))</f>
        <v>n/a</v>
      </c>
      <c r="BC319" s="155" t="str">
        <f>IF(A19stdlife="n/a","n/a",IF(BC$3&gt;(A19stdlife+$E319),(Input!$N$229*(1+rvanilla)^0.5)-SUM($N319:BB319),(Input!$N$229*(1+rvanilla)^0.5)/A19stdlife))</f>
        <v>n/a</v>
      </c>
      <c r="BD319" s="155" t="str">
        <f>IF(A19stdlife="n/a","n/a",IF(BD$3&gt;(A19stdlife+$E319),(Input!$N$229*(1+rvanilla)^0.5)-SUM($N319:BC319),(Input!$N$229*(1+rvanilla)^0.5)/A19stdlife))</f>
        <v>n/a</v>
      </c>
      <c r="BE319" s="155" t="str">
        <f>IF(A19stdlife="n/a","n/a",IF(BE$3&gt;(A19stdlife+$E319),(Input!$N$229*(1+rvanilla)^0.5)-SUM($N319:BD319),(Input!$N$229*(1+rvanilla)^0.5)/A19stdlife))</f>
        <v>n/a</v>
      </c>
      <c r="BF319" s="155" t="str">
        <f>IF(A19stdlife="n/a","n/a",IF(BF$3&gt;(A19stdlife+$E319),(Input!$N$229*(1+rvanilla)^0.5)-SUM($N319:BE319),(Input!$N$229*(1+rvanilla)^0.5)/A19stdlife))</f>
        <v>n/a</v>
      </c>
      <c r="BG319" s="155" t="str">
        <f>IF(A19stdlife="n/a","n/a",IF(BG$3&gt;(A19stdlife+$E319),(Input!$N$229*(1+rvanilla)^0.5)-SUM($N319:BF319),(Input!$N$229*(1+rvanilla)^0.5)/A19stdlife))</f>
        <v>n/a</v>
      </c>
      <c r="BH319" s="155" t="str">
        <f>IF(A19stdlife="n/a","n/a",IF(BH$3&gt;(A19stdlife+$E319),(Input!$N$229*(1+rvanilla)^0.5)-SUM($N319:BG319),(Input!$N$229*(1+rvanilla)^0.5)/A19stdlife))</f>
        <v>n/a</v>
      </c>
      <c r="BI319" s="155" t="str">
        <f>IF(A19stdlife="n/a","n/a",IF(BI$3&gt;(A19stdlife+$E319),(Input!$N$229*(1+rvanilla)^0.5)-SUM($N319:BH319),(Input!$N$229*(1+rvanilla)^0.5)/A19stdlife))</f>
        <v>n/a</v>
      </c>
      <c r="BJ319" s="14"/>
      <c r="BK319" s="14"/>
      <c r="BL319" s="14"/>
      <c r="BM319" s="14"/>
      <c r="BN319" s="14"/>
      <c r="BO319" s="14"/>
      <c r="BP319" s="14"/>
      <c r="BQ319" s="14"/>
      <c r="BR319" s="14"/>
      <c r="BS319" s="14"/>
      <c r="BT319" s="14"/>
      <c r="BU319" s="14"/>
      <c r="BV319" s="14"/>
      <c r="BW319" s="14"/>
      <c r="BX319" s="14"/>
      <c r="BY319" s="14"/>
      <c r="BZ319" s="14"/>
      <c r="CA319" s="410"/>
      <c r="CB319" s="410"/>
      <c r="CC319" s="410"/>
      <c r="CD319" s="410"/>
      <c r="CE319" s="410"/>
      <c r="CF319" s="410"/>
      <c r="CG319" s="410"/>
      <c r="CH319" s="410"/>
      <c r="CI319" s="410"/>
      <c r="CJ319" s="410"/>
      <c r="CK319" s="410"/>
      <c r="CL319" s="410"/>
      <c r="CM319" s="410"/>
      <c r="CN319" s="410"/>
      <c r="CO319" s="410"/>
      <c r="CP319" s="410"/>
      <c r="CQ319" s="410"/>
      <c r="CR319" s="410"/>
      <c r="CS319" s="410"/>
      <c r="CT319" s="410"/>
      <c r="CU319" s="410"/>
      <c r="CV319" s="410"/>
      <c r="CW319" s="410"/>
      <c r="CX319" s="410"/>
      <c r="CY319" s="410"/>
      <c r="CZ319" s="410"/>
      <c r="DA319" s="410"/>
      <c r="DB319" s="410"/>
      <c r="DC319" s="410"/>
      <c r="DD319" s="410"/>
      <c r="DE319" s="410"/>
      <c r="DF319" s="410"/>
      <c r="DG319" s="410"/>
      <c r="DH319" s="410"/>
      <c r="DI319" s="410"/>
      <c r="DJ319" s="410"/>
      <c r="DK319" s="410"/>
      <c r="DL319" s="410"/>
      <c r="DM319" s="410"/>
      <c r="DN319" s="410"/>
      <c r="DO319" s="410"/>
      <c r="DP319" s="410"/>
      <c r="DQ319" s="410"/>
      <c r="DR319" s="410"/>
      <c r="DS319" s="410"/>
      <c r="DT319" s="410"/>
      <c r="DU319" s="410"/>
      <c r="DV319" s="410"/>
      <c r="DW319" s="410"/>
      <c r="DX319" s="410"/>
      <c r="DY319" s="410"/>
      <c r="DZ319" s="410"/>
      <c r="EA319" s="410"/>
      <c r="EB319" s="410"/>
      <c r="EC319" s="410"/>
      <c r="ED319" s="410"/>
      <c r="EE319" s="410"/>
      <c r="EF319" s="410"/>
      <c r="EG319" s="410"/>
      <c r="EH319" s="410"/>
      <c r="EI319" s="410"/>
      <c r="EJ319" s="410"/>
      <c r="EK319" s="410"/>
      <c r="EL319" s="410"/>
      <c r="EM319" s="410"/>
      <c r="EN319" s="410"/>
      <c r="EO319" s="410"/>
      <c r="EP319" s="410"/>
      <c r="EQ319" s="410"/>
      <c r="ER319" s="410"/>
      <c r="ES319" s="410"/>
      <c r="ET319" s="410"/>
      <c r="EU319" s="410"/>
      <c r="EV319" s="410"/>
      <c r="EW319" s="410"/>
      <c r="EX319" s="410"/>
      <c r="EY319" s="410"/>
      <c r="EZ319" s="410"/>
      <c r="FA319" s="410"/>
      <c r="FB319" s="410"/>
      <c r="FC319" s="410"/>
      <c r="FD319" s="410"/>
      <c r="FE319" s="410"/>
      <c r="FF319" s="410"/>
      <c r="FG319" s="410"/>
      <c r="FH319" s="410"/>
      <c r="FI319" s="410"/>
      <c r="FJ319" s="410"/>
      <c r="FK319" s="410"/>
      <c r="FL319" s="410"/>
      <c r="FM319" s="410"/>
      <c r="FN319" s="410"/>
      <c r="FO319" s="410"/>
      <c r="FP319" s="410"/>
      <c r="FQ319" s="410"/>
      <c r="FR319" s="410"/>
      <c r="FS319" s="410"/>
      <c r="FT319" s="410"/>
      <c r="FU319" s="410"/>
      <c r="FV319" s="410"/>
      <c r="FW319" s="410"/>
      <c r="FX319" s="410"/>
      <c r="FY319" s="410"/>
      <c r="FZ319" s="410"/>
      <c r="GA319" s="410"/>
      <c r="GB319" s="410"/>
      <c r="GC319" s="410"/>
      <c r="GD319" s="410"/>
      <c r="GE319" s="410"/>
      <c r="GF319" s="410"/>
      <c r="GG319" s="410"/>
      <c r="GH319" s="410"/>
      <c r="GI319" s="410"/>
      <c r="GJ319" s="410"/>
      <c r="GK319" s="410"/>
      <c r="GL319" s="410"/>
      <c r="GM319" s="410"/>
      <c r="GN319" s="410"/>
      <c r="GO319" s="410"/>
      <c r="GP319" s="410"/>
      <c r="GQ319" s="410"/>
      <c r="GR319" s="410"/>
      <c r="GS319" s="410"/>
      <c r="GT319" s="410"/>
      <c r="GU319" s="410"/>
      <c r="GV319" s="410"/>
      <c r="GW319" s="410"/>
      <c r="GX319" s="410"/>
      <c r="GY319" s="410"/>
      <c r="GZ319" s="410"/>
      <c r="HA319" s="410"/>
      <c r="HB319" s="410"/>
      <c r="HC319" s="410"/>
      <c r="HD319" s="410"/>
      <c r="HE319" s="410"/>
      <c r="HF319" s="410"/>
      <c r="HG319" s="410"/>
      <c r="HH319" s="410"/>
      <c r="HI319" s="410"/>
      <c r="HJ319" s="410"/>
      <c r="HK319" s="410"/>
      <c r="HL319" s="410"/>
      <c r="HM319" s="410"/>
      <c r="HN319" s="410"/>
      <c r="HO319" s="410"/>
      <c r="HP319" s="410"/>
      <c r="HQ319" s="410"/>
      <c r="HR319" s="410"/>
      <c r="HS319" s="410"/>
      <c r="HT319" s="410"/>
      <c r="HU319" s="410"/>
      <c r="HV319" s="410"/>
      <c r="HW319" s="410"/>
      <c r="HX319" s="410"/>
      <c r="HY319" s="410"/>
      <c r="HZ319" s="410"/>
      <c r="IA319" s="410"/>
      <c r="IB319" s="410"/>
      <c r="IC319" s="410"/>
      <c r="ID319" s="410"/>
      <c r="IE319" s="410"/>
      <c r="IF319" s="410"/>
      <c r="IG319" s="410"/>
      <c r="IH319" s="410"/>
      <c r="II319" s="410"/>
      <c r="IJ319" s="410"/>
      <c r="IK319" s="410"/>
      <c r="IL319" s="410"/>
      <c r="IM319" s="410"/>
      <c r="IN319" s="410"/>
      <c r="IO319" s="410"/>
      <c r="IP319" s="410"/>
      <c r="IQ319" s="410"/>
      <c r="IR319" s="410"/>
      <c r="IS319" s="410"/>
      <c r="IT319" s="410"/>
      <c r="IU319" s="410"/>
      <c r="IV319" s="410"/>
    </row>
    <row r="320" spans="1:256" s="2" customFormat="1" ht="12.75" hidden="1" customHeight="1" outlineLevel="2">
      <c r="A320" s="14"/>
      <c r="B320" s="14"/>
      <c r="C320" s="27"/>
      <c r="D320" s="413"/>
      <c r="E320" s="261">
        <v>9</v>
      </c>
      <c r="F320" s="372"/>
      <c r="G320" s="269"/>
      <c r="H320" s="271"/>
      <c r="I320" s="271"/>
      <c r="J320" s="271"/>
      <c r="K320" s="271"/>
      <c r="L320" s="271"/>
      <c r="M320" s="271"/>
      <c r="N320" s="271"/>
      <c r="O320" s="270"/>
      <c r="P320" s="155" t="str">
        <f>IF(A19stdlife="n/a","n/a",IF(P$3&gt;(A19stdlife+$E320),(Input!$O$229*(1+rvanilla)^0.5)-SUM($O320:O320),(Input!$O$229*(1+rvanilla)^0.5)/A19stdlife))</f>
        <v>n/a</v>
      </c>
      <c r="Q320" s="155" t="str">
        <f>IF(A19stdlife="n/a","n/a",IF(Q$3&gt;(A19stdlife+$E320),(Input!$O$229*(1+rvanilla)^0.5)-SUM($O320:P320),(Input!$O$229*(1+rvanilla)^0.5)/A19stdlife))</f>
        <v>n/a</v>
      </c>
      <c r="R320" s="155" t="str">
        <f>IF(A19stdlife="n/a","n/a",IF(R$3&gt;(A19stdlife+$E320),(Input!$O$229*(1+rvanilla)^0.5)-SUM($O320:Q320),(Input!$O$229*(1+rvanilla)^0.5)/A19stdlife))</f>
        <v>n/a</v>
      </c>
      <c r="S320" s="155" t="str">
        <f>IF(A19stdlife="n/a","n/a",IF(S$3&gt;(A19stdlife+$E320),(Input!$O$229*(1+rvanilla)^0.5)-SUM($O320:R320),(Input!$O$229*(1+rvanilla)^0.5)/A19stdlife))</f>
        <v>n/a</v>
      </c>
      <c r="T320" s="155" t="str">
        <f>IF(A19stdlife="n/a","n/a",IF(T$3&gt;(A19stdlife+$E320),(Input!$O$229*(1+rvanilla)^0.5)-SUM($O320:S320),(Input!$O$229*(1+rvanilla)^0.5)/A19stdlife))</f>
        <v>n/a</v>
      </c>
      <c r="U320" s="155" t="str">
        <f>IF(A19stdlife="n/a","n/a",IF(U$3&gt;(A19stdlife+$E320),(Input!$O$229*(1+rvanilla)^0.5)-SUM($O320:T320),(Input!$O$229*(1+rvanilla)^0.5)/A19stdlife))</f>
        <v>n/a</v>
      </c>
      <c r="V320" s="155" t="str">
        <f>IF(A19stdlife="n/a","n/a",IF(V$3&gt;(A19stdlife+$E320),(Input!$O$229*(1+rvanilla)^0.5)-SUM($O320:U320),(Input!$O$229*(1+rvanilla)^0.5)/A19stdlife))</f>
        <v>n/a</v>
      </c>
      <c r="W320" s="155" t="str">
        <f>IF(A19stdlife="n/a","n/a",IF(W$3&gt;(A19stdlife+$E320),(Input!$O$229*(1+rvanilla)^0.5)-SUM($O320:V320),(Input!$O$229*(1+rvanilla)^0.5)/A19stdlife))</f>
        <v>n/a</v>
      </c>
      <c r="X320" s="155" t="str">
        <f>IF(A19stdlife="n/a","n/a",IF(X$3&gt;(A19stdlife+$E320),(Input!$O$229*(1+rvanilla)^0.5)-SUM($O320:W320),(Input!$O$229*(1+rvanilla)^0.5)/A19stdlife))</f>
        <v>n/a</v>
      </c>
      <c r="Y320" s="155" t="str">
        <f>IF(A19stdlife="n/a","n/a",IF(Y$3&gt;(A19stdlife+$E320),(Input!$O$229*(1+rvanilla)^0.5)-SUM($O320:X320),(Input!$O$229*(1+rvanilla)^0.5)/A19stdlife))</f>
        <v>n/a</v>
      </c>
      <c r="Z320" s="155" t="str">
        <f>IF(A19stdlife="n/a","n/a",IF(Z$3&gt;(A19stdlife+$E320),(Input!$O$229*(1+rvanilla)^0.5)-SUM($O320:Y320),(Input!$O$229*(1+rvanilla)^0.5)/A19stdlife))</f>
        <v>n/a</v>
      </c>
      <c r="AA320" s="155" t="str">
        <f>IF(A19stdlife="n/a","n/a",IF(AA$3&gt;(A19stdlife+$E320),(Input!$O$229*(1+rvanilla)^0.5)-SUM($O320:Z320),(Input!$O$229*(1+rvanilla)^0.5)/A19stdlife))</f>
        <v>n/a</v>
      </c>
      <c r="AB320" s="155" t="str">
        <f>IF(A19stdlife="n/a","n/a",IF(AB$3&gt;(A19stdlife+$E320),(Input!$O$229*(1+rvanilla)^0.5)-SUM($O320:AA320),(Input!$O$229*(1+rvanilla)^0.5)/A19stdlife))</f>
        <v>n/a</v>
      </c>
      <c r="AC320" s="155" t="str">
        <f>IF(A19stdlife="n/a","n/a",IF(AC$3&gt;(A19stdlife+$E320),(Input!$O$229*(1+rvanilla)^0.5)-SUM($O320:AB320),(Input!$O$229*(1+rvanilla)^0.5)/A19stdlife))</f>
        <v>n/a</v>
      </c>
      <c r="AD320" s="155" t="str">
        <f>IF(A19stdlife="n/a","n/a",IF(AD$3&gt;(A19stdlife+$E320),(Input!$O$229*(1+rvanilla)^0.5)-SUM($O320:AC320),(Input!$O$229*(1+rvanilla)^0.5)/A19stdlife))</f>
        <v>n/a</v>
      </c>
      <c r="AE320" s="155" t="str">
        <f>IF(A19stdlife="n/a","n/a",IF(AE$3&gt;(A19stdlife+$E320),(Input!$O$229*(1+rvanilla)^0.5)-SUM($O320:AD320),(Input!$O$229*(1+rvanilla)^0.5)/A19stdlife))</f>
        <v>n/a</v>
      </c>
      <c r="AF320" s="155" t="str">
        <f>IF(A19stdlife="n/a","n/a",IF(AF$3&gt;(A19stdlife+$E320),(Input!$O$229*(1+rvanilla)^0.5)-SUM($O320:AE320),(Input!$O$229*(1+rvanilla)^0.5)/A19stdlife))</f>
        <v>n/a</v>
      </c>
      <c r="AG320" s="155" t="str">
        <f>IF(A19stdlife="n/a","n/a",IF(AG$3&gt;(A19stdlife+$E320),(Input!$O$229*(1+rvanilla)^0.5)-SUM($O320:AF320),(Input!$O$229*(1+rvanilla)^0.5)/A19stdlife))</f>
        <v>n/a</v>
      </c>
      <c r="AH320" s="155" t="str">
        <f>IF(A19stdlife="n/a","n/a",IF(AH$3&gt;(A19stdlife+$E320),(Input!$O$229*(1+rvanilla)^0.5)-SUM($O320:AG320),(Input!$O$229*(1+rvanilla)^0.5)/A19stdlife))</f>
        <v>n/a</v>
      </c>
      <c r="AI320" s="155" t="str">
        <f>IF(A19stdlife="n/a","n/a",IF(AI$3&gt;(A19stdlife+$E320),(Input!$O$229*(1+rvanilla)^0.5)-SUM($O320:AH320),(Input!$O$229*(1+rvanilla)^0.5)/A19stdlife))</f>
        <v>n/a</v>
      </c>
      <c r="AJ320" s="155" t="str">
        <f>IF(A19stdlife="n/a","n/a",IF(AJ$3&gt;(A19stdlife+$E320),(Input!$O$229*(1+rvanilla)^0.5)-SUM($O320:AI320),(Input!$O$229*(1+rvanilla)^0.5)/A19stdlife))</f>
        <v>n/a</v>
      </c>
      <c r="AK320" s="155" t="str">
        <f>IF(A19stdlife="n/a","n/a",IF(AK$3&gt;(A19stdlife+$E320),(Input!$O$229*(1+rvanilla)^0.5)-SUM($O320:AJ320),(Input!$O$229*(1+rvanilla)^0.5)/A19stdlife))</f>
        <v>n/a</v>
      </c>
      <c r="AL320" s="155" t="str">
        <f>IF(A19stdlife="n/a","n/a",IF(AL$3&gt;(A19stdlife+$E320),(Input!$O$229*(1+rvanilla)^0.5)-SUM($O320:AK320),(Input!$O$229*(1+rvanilla)^0.5)/A19stdlife))</f>
        <v>n/a</v>
      </c>
      <c r="AM320" s="155" t="str">
        <f>IF(A19stdlife="n/a","n/a",IF(AM$3&gt;(A19stdlife+$E320),(Input!$O$229*(1+rvanilla)^0.5)-SUM($O320:AL320),(Input!$O$229*(1+rvanilla)^0.5)/A19stdlife))</f>
        <v>n/a</v>
      </c>
      <c r="AN320" s="155" t="str">
        <f>IF(A19stdlife="n/a","n/a",IF(AN$3&gt;(A19stdlife+$E320),(Input!$O$229*(1+rvanilla)^0.5)-SUM($O320:AM320),(Input!$O$229*(1+rvanilla)^0.5)/A19stdlife))</f>
        <v>n/a</v>
      </c>
      <c r="AO320" s="155" t="str">
        <f>IF(A19stdlife="n/a","n/a",IF(AO$3&gt;(A19stdlife+$E320),(Input!$O$229*(1+rvanilla)^0.5)-SUM($O320:AN320),(Input!$O$229*(1+rvanilla)^0.5)/A19stdlife))</f>
        <v>n/a</v>
      </c>
      <c r="AP320" s="155" t="str">
        <f>IF(A19stdlife="n/a","n/a",IF(AP$3&gt;(A19stdlife+$E320),(Input!$O$229*(1+rvanilla)^0.5)-SUM($O320:AO320),(Input!$O$229*(1+rvanilla)^0.5)/A19stdlife))</f>
        <v>n/a</v>
      </c>
      <c r="AQ320" s="155" t="str">
        <f>IF(A19stdlife="n/a","n/a",IF(AQ$3&gt;(A19stdlife+$E320),(Input!$O$229*(1+rvanilla)^0.5)-SUM($O320:AP320),(Input!$O$229*(1+rvanilla)^0.5)/A19stdlife))</f>
        <v>n/a</v>
      </c>
      <c r="AR320" s="155" t="str">
        <f>IF(A19stdlife="n/a","n/a",IF(AR$3&gt;(A19stdlife+$E320),(Input!$O$229*(1+rvanilla)^0.5)-SUM($O320:AQ320),(Input!$O$229*(1+rvanilla)^0.5)/A19stdlife))</f>
        <v>n/a</v>
      </c>
      <c r="AS320" s="155" t="str">
        <f>IF(A19stdlife="n/a","n/a",IF(AS$3&gt;(A19stdlife+$E320),(Input!$O$229*(1+rvanilla)^0.5)-SUM($O320:AR320),(Input!$O$229*(1+rvanilla)^0.5)/A19stdlife))</f>
        <v>n/a</v>
      </c>
      <c r="AT320" s="155" t="str">
        <f>IF(A19stdlife="n/a","n/a",IF(AT$3&gt;(A19stdlife+$E320),(Input!$O$229*(1+rvanilla)^0.5)-SUM($O320:AS320),(Input!$O$229*(1+rvanilla)^0.5)/A19stdlife))</f>
        <v>n/a</v>
      </c>
      <c r="AU320" s="155" t="str">
        <f>IF(A19stdlife="n/a","n/a",IF(AU$3&gt;(A19stdlife+$E320),(Input!$O$229*(1+rvanilla)^0.5)-SUM($O320:AT320),(Input!$O$229*(1+rvanilla)^0.5)/A19stdlife))</f>
        <v>n/a</v>
      </c>
      <c r="AV320" s="155" t="str">
        <f>IF(A19stdlife="n/a","n/a",IF(AV$3&gt;(A19stdlife+$E320),(Input!$O$229*(1+rvanilla)^0.5)-SUM($O320:AU320),(Input!$O$229*(1+rvanilla)^0.5)/A19stdlife))</f>
        <v>n/a</v>
      </c>
      <c r="AW320" s="155" t="str">
        <f>IF(A19stdlife="n/a","n/a",IF(AW$3&gt;(A19stdlife+$E320),(Input!$O$229*(1+rvanilla)^0.5)-SUM($O320:AV320),(Input!$O$229*(1+rvanilla)^0.5)/A19stdlife))</f>
        <v>n/a</v>
      </c>
      <c r="AX320" s="155" t="str">
        <f>IF(A19stdlife="n/a","n/a",IF(AX$3&gt;(A19stdlife+$E320),(Input!$O$229*(1+rvanilla)^0.5)-SUM($O320:AW320),(Input!$O$229*(1+rvanilla)^0.5)/A19stdlife))</f>
        <v>n/a</v>
      </c>
      <c r="AY320" s="155" t="str">
        <f>IF(A19stdlife="n/a","n/a",IF(AY$3&gt;(A19stdlife+$E320),(Input!$O$229*(1+rvanilla)^0.5)-SUM($O320:AX320),(Input!$O$229*(1+rvanilla)^0.5)/A19stdlife))</f>
        <v>n/a</v>
      </c>
      <c r="AZ320" s="155" t="str">
        <f>IF(A19stdlife="n/a","n/a",IF(AZ$3&gt;(A19stdlife+$E320),(Input!$O$229*(1+rvanilla)^0.5)-SUM($O320:AY320),(Input!$O$229*(1+rvanilla)^0.5)/A19stdlife))</f>
        <v>n/a</v>
      </c>
      <c r="BA320" s="155" t="str">
        <f>IF(A19stdlife="n/a","n/a",IF(BA$3&gt;(A19stdlife+$E320),(Input!$O$229*(1+rvanilla)^0.5)-SUM($O320:AZ320),(Input!$O$229*(1+rvanilla)^0.5)/A19stdlife))</f>
        <v>n/a</v>
      </c>
      <c r="BB320" s="155" t="str">
        <f>IF(A19stdlife="n/a","n/a",IF(BB$3&gt;(A19stdlife+$E320),(Input!$O$229*(1+rvanilla)^0.5)-SUM($O320:BA320),(Input!$O$229*(1+rvanilla)^0.5)/A19stdlife))</f>
        <v>n/a</v>
      </c>
      <c r="BC320" s="155" t="str">
        <f>IF(A19stdlife="n/a","n/a",IF(BC$3&gt;(A19stdlife+$E320),(Input!$O$229*(1+rvanilla)^0.5)-SUM($O320:BB320),(Input!$O$229*(1+rvanilla)^0.5)/A19stdlife))</f>
        <v>n/a</v>
      </c>
      <c r="BD320" s="155" t="str">
        <f>IF(A19stdlife="n/a","n/a",IF(BD$3&gt;(A19stdlife+$E320),(Input!$O$229*(1+rvanilla)^0.5)-SUM($O320:BC320),(Input!$O$229*(1+rvanilla)^0.5)/A19stdlife))</f>
        <v>n/a</v>
      </c>
      <c r="BE320" s="155" t="str">
        <f>IF(A19stdlife="n/a","n/a",IF(BE$3&gt;(A19stdlife+$E320),(Input!$O$229*(1+rvanilla)^0.5)-SUM($O320:BD320),(Input!$O$229*(1+rvanilla)^0.5)/A19stdlife))</f>
        <v>n/a</v>
      </c>
      <c r="BF320" s="155" t="str">
        <f>IF(A19stdlife="n/a","n/a",IF(BF$3&gt;(A19stdlife+$E320),(Input!$O$229*(1+rvanilla)^0.5)-SUM($O320:BE320),(Input!$O$229*(1+rvanilla)^0.5)/A19stdlife))</f>
        <v>n/a</v>
      </c>
      <c r="BG320" s="155" t="str">
        <f>IF(A19stdlife="n/a","n/a",IF(BG$3&gt;(A19stdlife+$E320),(Input!$O$229*(1+rvanilla)^0.5)-SUM($O320:BF320),(Input!$O$229*(1+rvanilla)^0.5)/A19stdlife))</f>
        <v>n/a</v>
      </c>
      <c r="BH320" s="155" t="str">
        <f>IF(A19stdlife="n/a","n/a",IF(BH$3&gt;(A19stdlife+$E320),(Input!$O$229*(1+rvanilla)^0.5)-SUM($O320:BG320),(Input!$O$229*(1+rvanilla)^0.5)/A19stdlife))</f>
        <v>n/a</v>
      </c>
      <c r="BI320" s="155" t="str">
        <f>IF(A19stdlife="n/a","n/a",IF(BI$3&gt;(A19stdlife+$E320),(Input!$O$229*(1+rvanilla)^0.5)-SUM($O320:BH320),(Input!$O$229*(1+rvanilla)^0.5)/A19stdlife))</f>
        <v>n/a</v>
      </c>
      <c r="BJ320" s="14"/>
      <c r="BK320" s="14"/>
      <c r="BL320" s="14"/>
      <c r="BM320" s="14"/>
      <c r="BN320" s="14"/>
      <c r="BO320" s="14"/>
      <c r="BP320" s="14"/>
      <c r="BQ320" s="14"/>
      <c r="BR320" s="14"/>
      <c r="BS320" s="14"/>
      <c r="BT320" s="14"/>
      <c r="BU320" s="14"/>
      <c r="BV320" s="14"/>
      <c r="BW320" s="14"/>
      <c r="BX320" s="14"/>
      <c r="BY320" s="14"/>
      <c r="BZ320" s="14"/>
      <c r="CA320" s="410"/>
      <c r="CB320" s="410"/>
      <c r="CC320" s="410"/>
      <c r="CD320" s="410"/>
      <c r="CE320" s="410"/>
      <c r="CF320" s="410"/>
      <c r="CG320" s="410"/>
      <c r="CH320" s="410"/>
      <c r="CI320" s="410"/>
      <c r="CJ320" s="410"/>
      <c r="CK320" s="410"/>
      <c r="CL320" s="410"/>
      <c r="CM320" s="410"/>
      <c r="CN320" s="410"/>
      <c r="CO320" s="410"/>
      <c r="CP320" s="410"/>
      <c r="CQ320" s="410"/>
      <c r="CR320" s="410"/>
      <c r="CS320" s="410"/>
      <c r="CT320" s="410"/>
      <c r="CU320" s="410"/>
      <c r="CV320" s="410"/>
      <c r="CW320" s="410"/>
      <c r="CX320" s="410"/>
      <c r="CY320" s="410"/>
      <c r="CZ320" s="410"/>
      <c r="DA320" s="410"/>
      <c r="DB320" s="410"/>
      <c r="DC320" s="410"/>
      <c r="DD320" s="410"/>
      <c r="DE320" s="410"/>
      <c r="DF320" s="410"/>
      <c r="DG320" s="410"/>
      <c r="DH320" s="410"/>
      <c r="DI320" s="410"/>
      <c r="DJ320" s="410"/>
      <c r="DK320" s="410"/>
      <c r="DL320" s="410"/>
      <c r="DM320" s="410"/>
      <c r="DN320" s="410"/>
      <c r="DO320" s="410"/>
      <c r="DP320" s="410"/>
      <c r="DQ320" s="410"/>
      <c r="DR320" s="410"/>
      <c r="DS320" s="410"/>
      <c r="DT320" s="410"/>
      <c r="DU320" s="410"/>
      <c r="DV320" s="410"/>
      <c r="DW320" s="410"/>
      <c r="DX320" s="410"/>
      <c r="DY320" s="410"/>
      <c r="DZ320" s="410"/>
      <c r="EA320" s="410"/>
      <c r="EB320" s="410"/>
      <c r="EC320" s="410"/>
      <c r="ED320" s="410"/>
      <c r="EE320" s="410"/>
      <c r="EF320" s="410"/>
      <c r="EG320" s="410"/>
      <c r="EH320" s="410"/>
      <c r="EI320" s="410"/>
      <c r="EJ320" s="410"/>
      <c r="EK320" s="410"/>
      <c r="EL320" s="410"/>
      <c r="EM320" s="410"/>
      <c r="EN320" s="410"/>
      <c r="EO320" s="410"/>
      <c r="EP320" s="410"/>
      <c r="EQ320" s="410"/>
      <c r="ER320" s="410"/>
      <c r="ES320" s="410"/>
      <c r="ET320" s="410"/>
      <c r="EU320" s="410"/>
      <c r="EV320" s="410"/>
      <c r="EW320" s="410"/>
      <c r="EX320" s="410"/>
      <c r="EY320" s="410"/>
      <c r="EZ320" s="410"/>
      <c r="FA320" s="410"/>
      <c r="FB320" s="410"/>
      <c r="FC320" s="410"/>
      <c r="FD320" s="410"/>
      <c r="FE320" s="410"/>
      <c r="FF320" s="410"/>
      <c r="FG320" s="410"/>
      <c r="FH320" s="410"/>
      <c r="FI320" s="410"/>
      <c r="FJ320" s="410"/>
      <c r="FK320" s="410"/>
      <c r="FL320" s="410"/>
      <c r="FM320" s="410"/>
      <c r="FN320" s="410"/>
      <c r="FO320" s="410"/>
      <c r="FP320" s="410"/>
      <c r="FQ320" s="410"/>
      <c r="FR320" s="410"/>
      <c r="FS320" s="410"/>
      <c r="FT320" s="410"/>
      <c r="FU320" s="410"/>
      <c r="FV320" s="410"/>
      <c r="FW320" s="410"/>
      <c r="FX320" s="410"/>
      <c r="FY320" s="410"/>
      <c r="FZ320" s="410"/>
      <c r="GA320" s="410"/>
      <c r="GB320" s="410"/>
      <c r="GC320" s="410"/>
      <c r="GD320" s="410"/>
      <c r="GE320" s="410"/>
      <c r="GF320" s="410"/>
      <c r="GG320" s="410"/>
      <c r="GH320" s="410"/>
      <c r="GI320" s="410"/>
      <c r="GJ320" s="410"/>
      <c r="GK320" s="410"/>
      <c r="GL320" s="410"/>
      <c r="GM320" s="410"/>
      <c r="GN320" s="410"/>
      <c r="GO320" s="410"/>
      <c r="GP320" s="410"/>
      <c r="GQ320" s="410"/>
      <c r="GR320" s="410"/>
      <c r="GS320" s="410"/>
      <c r="GT320" s="410"/>
      <c r="GU320" s="410"/>
      <c r="GV320" s="410"/>
      <c r="GW320" s="410"/>
      <c r="GX320" s="410"/>
      <c r="GY320" s="410"/>
      <c r="GZ320" s="410"/>
      <c r="HA320" s="410"/>
      <c r="HB320" s="410"/>
      <c r="HC320" s="410"/>
      <c r="HD320" s="410"/>
      <c r="HE320" s="410"/>
      <c r="HF320" s="410"/>
      <c r="HG320" s="410"/>
      <c r="HH320" s="410"/>
      <c r="HI320" s="410"/>
      <c r="HJ320" s="410"/>
      <c r="HK320" s="410"/>
      <c r="HL320" s="410"/>
      <c r="HM320" s="410"/>
      <c r="HN320" s="410"/>
      <c r="HO320" s="410"/>
      <c r="HP320" s="410"/>
      <c r="HQ320" s="410"/>
      <c r="HR320" s="410"/>
      <c r="HS320" s="410"/>
      <c r="HT320" s="410"/>
      <c r="HU320" s="410"/>
      <c r="HV320" s="410"/>
      <c r="HW320" s="410"/>
      <c r="HX320" s="410"/>
      <c r="HY320" s="410"/>
      <c r="HZ320" s="410"/>
      <c r="IA320" s="410"/>
      <c r="IB320" s="410"/>
      <c r="IC320" s="410"/>
      <c r="ID320" s="410"/>
      <c r="IE320" s="410"/>
      <c r="IF320" s="410"/>
      <c r="IG320" s="410"/>
      <c r="IH320" s="410"/>
      <c r="II320" s="410"/>
      <c r="IJ320" s="410"/>
      <c r="IK320" s="410"/>
      <c r="IL320" s="410"/>
      <c r="IM320" s="410"/>
      <c r="IN320" s="410"/>
      <c r="IO320" s="410"/>
      <c r="IP320" s="410"/>
      <c r="IQ320" s="410"/>
      <c r="IR320" s="410"/>
      <c r="IS320" s="410"/>
      <c r="IT320" s="410"/>
      <c r="IU320" s="410"/>
      <c r="IV320" s="410"/>
    </row>
    <row r="321" spans="1:256" s="2" customFormat="1" ht="12.75" hidden="1" customHeight="1" outlineLevel="2">
      <c r="A321" s="14"/>
      <c r="B321" s="14"/>
      <c r="C321" s="27"/>
      <c r="D321" s="413"/>
      <c r="E321" s="262">
        <v>10</v>
      </c>
      <c r="F321" s="372"/>
      <c r="G321" s="269"/>
      <c r="H321" s="271"/>
      <c r="I321" s="271"/>
      <c r="J321" s="271"/>
      <c r="K321" s="271"/>
      <c r="L321" s="271"/>
      <c r="M321" s="271"/>
      <c r="N321" s="271"/>
      <c r="O321" s="271"/>
      <c r="P321" s="270"/>
      <c r="Q321" s="155" t="str">
        <f>IF(A19stdlife="n/a","n/a",IF(Q$3&gt;(A19stdlife+$E321),(Input!$P$229*(1+rvanilla)^0.5)-SUM($P321:P321),(Input!$P$229*(1+rvanilla)^0.5)/A19stdlife))</f>
        <v>n/a</v>
      </c>
      <c r="R321" s="155" t="str">
        <f>IF(A19stdlife="n/a","n/a",IF(R$3&gt;(A19stdlife+$E321),(Input!$P$229*(1+rvanilla)^0.5)-SUM($P321:Q321),(Input!$P$229*(1+rvanilla)^0.5)/A19stdlife))</f>
        <v>n/a</v>
      </c>
      <c r="S321" s="155" t="str">
        <f>IF(A19stdlife="n/a","n/a",IF(S$3&gt;(A19stdlife+$E321),(Input!$P$229*(1+rvanilla)^0.5)-SUM($P321:R321),(Input!$P$229*(1+rvanilla)^0.5)/A19stdlife))</f>
        <v>n/a</v>
      </c>
      <c r="T321" s="155" t="str">
        <f>IF(A19stdlife="n/a","n/a",IF(T$3&gt;(A19stdlife+$E321),(Input!$P$229*(1+rvanilla)^0.5)-SUM($P321:S321),(Input!$P$229*(1+rvanilla)^0.5)/A19stdlife))</f>
        <v>n/a</v>
      </c>
      <c r="U321" s="155" t="str">
        <f>IF(A19stdlife="n/a","n/a",IF(U$3&gt;(A19stdlife+$E321),(Input!$P$229*(1+rvanilla)^0.5)-SUM($P321:T321),(Input!$P$229*(1+rvanilla)^0.5)/A19stdlife))</f>
        <v>n/a</v>
      </c>
      <c r="V321" s="155" t="str">
        <f>IF(A19stdlife="n/a","n/a",IF(V$3&gt;(A19stdlife+$E321),(Input!$P$229*(1+rvanilla)^0.5)-SUM($P321:U321),(Input!$P$229*(1+rvanilla)^0.5)/A19stdlife))</f>
        <v>n/a</v>
      </c>
      <c r="W321" s="155" t="str">
        <f>IF(A19stdlife="n/a","n/a",IF(W$3&gt;(A19stdlife+$E321),(Input!$P$229*(1+rvanilla)^0.5)-SUM($P321:V321),(Input!$P$229*(1+rvanilla)^0.5)/A19stdlife))</f>
        <v>n/a</v>
      </c>
      <c r="X321" s="155" t="str">
        <f>IF(A19stdlife="n/a","n/a",IF(X$3&gt;(A19stdlife+$E321),(Input!$P$229*(1+rvanilla)^0.5)-SUM($P321:W321),(Input!$P$229*(1+rvanilla)^0.5)/A19stdlife))</f>
        <v>n/a</v>
      </c>
      <c r="Y321" s="155" t="str">
        <f>IF(A19stdlife="n/a","n/a",IF(Y$3&gt;(A19stdlife+$E321),(Input!$P$229*(1+rvanilla)^0.5)-SUM($P321:X321),(Input!$P$229*(1+rvanilla)^0.5)/A19stdlife))</f>
        <v>n/a</v>
      </c>
      <c r="Z321" s="155" t="str">
        <f>IF(A19stdlife="n/a","n/a",IF(Z$3&gt;(A19stdlife+$E321),(Input!$P$229*(1+rvanilla)^0.5)-SUM($P321:Y321),(Input!$P$229*(1+rvanilla)^0.5)/A19stdlife))</f>
        <v>n/a</v>
      </c>
      <c r="AA321" s="155" t="str">
        <f>IF(A19stdlife="n/a","n/a",IF(AA$3&gt;(A19stdlife+$E321),(Input!$P$229*(1+rvanilla)^0.5)-SUM($P321:Z321),(Input!$P$229*(1+rvanilla)^0.5)/A19stdlife))</f>
        <v>n/a</v>
      </c>
      <c r="AB321" s="155" t="str">
        <f>IF(A19stdlife="n/a","n/a",IF(AB$3&gt;(A19stdlife+$E321),(Input!$P$229*(1+rvanilla)^0.5)-SUM($P321:AA321),(Input!$P$229*(1+rvanilla)^0.5)/A19stdlife))</f>
        <v>n/a</v>
      </c>
      <c r="AC321" s="155" t="str">
        <f>IF(A19stdlife="n/a","n/a",IF(AC$3&gt;(A19stdlife+$E321),(Input!$P$229*(1+rvanilla)^0.5)-SUM($P321:AB321),(Input!$P$229*(1+rvanilla)^0.5)/A19stdlife))</f>
        <v>n/a</v>
      </c>
      <c r="AD321" s="155" t="str">
        <f>IF(A19stdlife="n/a","n/a",IF(AD$3&gt;(A19stdlife+$E321),(Input!$P$229*(1+rvanilla)^0.5)-SUM($P321:AC321),(Input!$P$229*(1+rvanilla)^0.5)/A19stdlife))</f>
        <v>n/a</v>
      </c>
      <c r="AE321" s="155" t="str">
        <f>IF(A19stdlife="n/a","n/a",IF(AE$3&gt;(A19stdlife+$E321),(Input!$P$229*(1+rvanilla)^0.5)-SUM($P321:AD321),(Input!$P$229*(1+rvanilla)^0.5)/A19stdlife))</f>
        <v>n/a</v>
      </c>
      <c r="AF321" s="155" t="str">
        <f>IF(A19stdlife="n/a","n/a",IF(AF$3&gt;(A19stdlife+$E321),(Input!$P$229*(1+rvanilla)^0.5)-SUM($P321:AE321),(Input!$P$229*(1+rvanilla)^0.5)/A19stdlife))</f>
        <v>n/a</v>
      </c>
      <c r="AG321" s="155" t="str">
        <f>IF(A19stdlife="n/a","n/a",IF(AG$3&gt;(A19stdlife+$E321),(Input!$P$229*(1+rvanilla)^0.5)-SUM($P321:AF321),(Input!$P$229*(1+rvanilla)^0.5)/A19stdlife))</f>
        <v>n/a</v>
      </c>
      <c r="AH321" s="155" t="str">
        <f>IF(A19stdlife="n/a","n/a",IF(AH$3&gt;(A19stdlife+$E321),(Input!$P$229*(1+rvanilla)^0.5)-SUM($P321:AG321),(Input!$P$229*(1+rvanilla)^0.5)/A19stdlife))</f>
        <v>n/a</v>
      </c>
      <c r="AI321" s="155" t="str">
        <f>IF(A19stdlife="n/a","n/a",IF(AI$3&gt;(A19stdlife+$E321),(Input!$P$229*(1+rvanilla)^0.5)-SUM($P321:AH321),(Input!$P$229*(1+rvanilla)^0.5)/A19stdlife))</f>
        <v>n/a</v>
      </c>
      <c r="AJ321" s="155" t="str">
        <f>IF(A19stdlife="n/a","n/a",IF(AJ$3&gt;(A19stdlife+$E321),(Input!$P$229*(1+rvanilla)^0.5)-SUM($P321:AI321),(Input!$P$229*(1+rvanilla)^0.5)/A19stdlife))</f>
        <v>n/a</v>
      </c>
      <c r="AK321" s="155" t="str">
        <f>IF(A19stdlife="n/a","n/a",IF(AK$3&gt;(A19stdlife+$E321),(Input!$P$229*(1+rvanilla)^0.5)-SUM($P321:AJ321),(Input!$P$229*(1+rvanilla)^0.5)/A19stdlife))</f>
        <v>n/a</v>
      </c>
      <c r="AL321" s="155" t="str">
        <f>IF(A19stdlife="n/a","n/a",IF(AL$3&gt;(A19stdlife+$E321),(Input!$P$229*(1+rvanilla)^0.5)-SUM($P321:AK321),(Input!$P$229*(1+rvanilla)^0.5)/A19stdlife))</f>
        <v>n/a</v>
      </c>
      <c r="AM321" s="155" t="str">
        <f>IF(A19stdlife="n/a","n/a",IF(AM$3&gt;(A19stdlife+$E321),(Input!$P$229*(1+rvanilla)^0.5)-SUM($P321:AL321),(Input!$P$229*(1+rvanilla)^0.5)/A19stdlife))</f>
        <v>n/a</v>
      </c>
      <c r="AN321" s="155" t="str">
        <f>IF(A19stdlife="n/a","n/a",IF(AN$3&gt;(A19stdlife+$E321),(Input!$P$229*(1+rvanilla)^0.5)-SUM($P321:AM321),(Input!$P$229*(1+rvanilla)^0.5)/A19stdlife))</f>
        <v>n/a</v>
      </c>
      <c r="AO321" s="155" t="str">
        <f>IF(A19stdlife="n/a","n/a",IF(AO$3&gt;(A19stdlife+$E321),(Input!$P$229*(1+rvanilla)^0.5)-SUM($P321:AN321),(Input!$P$229*(1+rvanilla)^0.5)/A19stdlife))</f>
        <v>n/a</v>
      </c>
      <c r="AP321" s="155" t="str">
        <f>IF(A19stdlife="n/a","n/a",IF(AP$3&gt;(A19stdlife+$E321),(Input!$P$229*(1+rvanilla)^0.5)-SUM($P321:AO321),(Input!$P$229*(1+rvanilla)^0.5)/A19stdlife))</f>
        <v>n/a</v>
      </c>
      <c r="AQ321" s="155" t="str">
        <f>IF(A19stdlife="n/a","n/a",IF(AQ$3&gt;(A19stdlife+$E321),(Input!$P$229*(1+rvanilla)^0.5)-SUM($P321:AP321),(Input!$P$229*(1+rvanilla)^0.5)/A19stdlife))</f>
        <v>n/a</v>
      </c>
      <c r="AR321" s="155" t="str">
        <f>IF(A19stdlife="n/a","n/a",IF(AR$3&gt;(A19stdlife+$E321),(Input!$P$229*(1+rvanilla)^0.5)-SUM($P321:AQ321),(Input!$P$229*(1+rvanilla)^0.5)/A19stdlife))</f>
        <v>n/a</v>
      </c>
      <c r="AS321" s="155" t="str">
        <f>IF(A19stdlife="n/a","n/a",IF(AS$3&gt;(A19stdlife+$E321),(Input!$P$229*(1+rvanilla)^0.5)-SUM($P321:AR321),(Input!$P$229*(1+rvanilla)^0.5)/A19stdlife))</f>
        <v>n/a</v>
      </c>
      <c r="AT321" s="155" t="str">
        <f>IF(A19stdlife="n/a","n/a",IF(AT$3&gt;(A19stdlife+$E321),(Input!$P$229*(1+rvanilla)^0.5)-SUM($P321:AS321),(Input!$P$229*(1+rvanilla)^0.5)/A19stdlife))</f>
        <v>n/a</v>
      </c>
      <c r="AU321" s="155" t="str">
        <f>IF(A19stdlife="n/a","n/a",IF(AU$3&gt;(A19stdlife+$E321),(Input!$P$229*(1+rvanilla)^0.5)-SUM($P321:AT321),(Input!$P$229*(1+rvanilla)^0.5)/A19stdlife))</f>
        <v>n/a</v>
      </c>
      <c r="AV321" s="155" t="str">
        <f>IF(A19stdlife="n/a","n/a",IF(AV$3&gt;(A19stdlife+$E321),(Input!$P$229*(1+rvanilla)^0.5)-SUM($P321:AU321),(Input!$P$229*(1+rvanilla)^0.5)/A19stdlife))</f>
        <v>n/a</v>
      </c>
      <c r="AW321" s="155" t="str">
        <f>IF(A19stdlife="n/a","n/a",IF(AW$3&gt;(A19stdlife+$E321),(Input!$P$229*(1+rvanilla)^0.5)-SUM($P321:AV321),(Input!$P$229*(1+rvanilla)^0.5)/A19stdlife))</f>
        <v>n/a</v>
      </c>
      <c r="AX321" s="155" t="str">
        <f>IF(A19stdlife="n/a","n/a",IF(AX$3&gt;(A19stdlife+$E321),(Input!$P$229*(1+rvanilla)^0.5)-SUM($P321:AW321),(Input!$P$229*(1+rvanilla)^0.5)/A19stdlife))</f>
        <v>n/a</v>
      </c>
      <c r="AY321" s="155" t="str">
        <f>IF(A19stdlife="n/a","n/a",IF(AY$3&gt;(A19stdlife+$E321),(Input!$P$229*(1+rvanilla)^0.5)-SUM($P321:AX321),(Input!$P$229*(1+rvanilla)^0.5)/A19stdlife))</f>
        <v>n/a</v>
      </c>
      <c r="AZ321" s="155" t="str">
        <f>IF(A19stdlife="n/a","n/a",IF(AZ$3&gt;(A19stdlife+$E321),(Input!$P$229*(1+rvanilla)^0.5)-SUM($P321:AY321),(Input!$P$229*(1+rvanilla)^0.5)/A19stdlife))</f>
        <v>n/a</v>
      </c>
      <c r="BA321" s="155" t="str">
        <f>IF(A19stdlife="n/a","n/a",IF(BA$3&gt;(A19stdlife+$E321),(Input!$P$229*(1+rvanilla)^0.5)-SUM($P321:AZ321),(Input!$P$229*(1+rvanilla)^0.5)/A19stdlife))</f>
        <v>n/a</v>
      </c>
      <c r="BB321" s="155" t="str">
        <f>IF(A19stdlife="n/a","n/a",IF(BB$3&gt;(A19stdlife+$E321),(Input!$P$229*(1+rvanilla)^0.5)-SUM($P321:BA321),(Input!$P$229*(1+rvanilla)^0.5)/A19stdlife))</f>
        <v>n/a</v>
      </c>
      <c r="BC321" s="155" t="str">
        <f>IF(A19stdlife="n/a","n/a",IF(BC$3&gt;(A19stdlife+$E321),(Input!$P$229*(1+rvanilla)^0.5)-SUM($P321:BB321),(Input!$P$229*(1+rvanilla)^0.5)/A19stdlife))</f>
        <v>n/a</v>
      </c>
      <c r="BD321" s="155" t="str">
        <f>IF(A19stdlife="n/a","n/a",IF(BD$3&gt;(A19stdlife+$E321),(Input!$P$229*(1+rvanilla)^0.5)-SUM($P321:BC321),(Input!$P$229*(1+rvanilla)^0.5)/A19stdlife))</f>
        <v>n/a</v>
      </c>
      <c r="BE321" s="155" t="str">
        <f>IF(A19stdlife="n/a","n/a",IF(BE$3&gt;(A19stdlife+$E321),(Input!$P$229*(1+rvanilla)^0.5)-SUM($P321:BD321),(Input!$P$229*(1+rvanilla)^0.5)/A19stdlife))</f>
        <v>n/a</v>
      </c>
      <c r="BF321" s="155" t="str">
        <f>IF(A19stdlife="n/a","n/a",IF(BF$3&gt;(A19stdlife+$E321),(Input!$P$229*(1+rvanilla)^0.5)-SUM($P321:BE321),(Input!$P$229*(1+rvanilla)^0.5)/A19stdlife))</f>
        <v>n/a</v>
      </c>
      <c r="BG321" s="155" t="str">
        <f>IF(A19stdlife="n/a","n/a",IF(BG$3&gt;(A19stdlife+$E321),(Input!$P$229*(1+rvanilla)^0.5)-SUM($P321:BF321),(Input!$P$229*(1+rvanilla)^0.5)/A19stdlife))</f>
        <v>n/a</v>
      </c>
      <c r="BH321" s="155" t="str">
        <f>IF(A19stdlife="n/a","n/a",IF(BH$3&gt;(A19stdlife+$E321),(Input!$P$229*(1+rvanilla)^0.5)-SUM($P321:BG321),(Input!$P$229*(1+rvanilla)^0.5)/A19stdlife))</f>
        <v>n/a</v>
      </c>
      <c r="BI321" s="155" t="str">
        <f>IF(A19stdlife="n/a","n/a",IF(BI$3&gt;(A19stdlife+$E321),(Input!$P$229*(1+rvanilla)^0.5)-SUM($P321:BH321),(Input!$P$229*(1+rvanilla)^0.5)/A19stdlife))</f>
        <v>n/a</v>
      </c>
      <c r="BJ321" s="14"/>
      <c r="BK321" s="14"/>
      <c r="BL321" s="14"/>
      <c r="BM321" s="14"/>
      <c r="BN321" s="14"/>
      <c r="BO321" s="14"/>
      <c r="BP321" s="14"/>
      <c r="BQ321" s="14"/>
      <c r="BR321" s="14"/>
      <c r="BS321" s="14"/>
      <c r="BT321" s="14"/>
      <c r="BU321" s="14"/>
      <c r="BV321" s="14"/>
      <c r="BW321" s="14"/>
      <c r="BX321" s="14"/>
      <c r="BY321" s="14"/>
      <c r="BZ321" s="14"/>
      <c r="CA321" s="410"/>
      <c r="CB321" s="410"/>
      <c r="CC321" s="410"/>
      <c r="CD321" s="410"/>
      <c r="CE321" s="410"/>
      <c r="CF321" s="410"/>
      <c r="CG321" s="410"/>
      <c r="CH321" s="410"/>
      <c r="CI321" s="410"/>
      <c r="CJ321" s="410"/>
      <c r="CK321" s="410"/>
      <c r="CL321" s="410"/>
      <c r="CM321" s="410"/>
      <c r="CN321" s="410"/>
      <c r="CO321" s="410"/>
      <c r="CP321" s="410"/>
      <c r="CQ321" s="410"/>
      <c r="CR321" s="410"/>
      <c r="CS321" s="410"/>
      <c r="CT321" s="410"/>
      <c r="CU321" s="410"/>
      <c r="CV321" s="410"/>
      <c r="CW321" s="410"/>
      <c r="CX321" s="410"/>
      <c r="CY321" s="410"/>
      <c r="CZ321" s="410"/>
      <c r="DA321" s="410"/>
      <c r="DB321" s="410"/>
      <c r="DC321" s="410"/>
      <c r="DD321" s="410"/>
      <c r="DE321" s="410"/>
      <c r="DF321" s="410"/>
      <c r="DG321" s="410"/>
      <c r="DH321" s="410"/>
      <c r="DI321" s="410"/>
      <c r="DJ321" s="410"/>
      <c r="DK321" s="410"/>
      <c r="DL321" s="410"/>
      <c r="DM321" s="410"/>
      <c r="DN321" s="410"/>
      <c r="DO321" s="410"/>
      <c r="DP321" s="410"/>
      <c r="DQ321" s="410"/>
      <c r="DR321" s="410"/>
      <c r="DS321" s="410"/>
      <c r="DT321" s="410"/>
      <c r="DU321" s="410"/>
      <c r="DV321" s="410"/>
      <c r="DW321" s="410"/>
      <c r="DX321" s="410"/>
      <c r="DY321" s="410"/>
      <c r="DZ321" s="410"/>
      <c r="EA321" s="410"/>
      <c r="EB321" s="410"/>
      <c r="EC321" s="410"/>
      <c r="ED321" s="410"/>
      <c r="EE321" s="410"/>
      <c r="EF321" s="410"/>
      <c r="EG321" s="410"/>
      <c r="EH321" s="410"/>
      <c r="EI321" s="410"/>
      <c r="EJ321" s="410"/>
      <c r="EK321" s="410"/>
      <c r="EL321" s="410"/>
      <c r="EM321" s="410"/>
      <c r="EN321" s="410"/>
      <c r="EO321" s="410"/>
      <c r="EP321" s="410"/>
      <c r="EQ321" s="410"/>
      <c r="ER321" s="410"/>
      <c r="ES321" s="410"/>
      <c r="ET321" s="410"/>
      <c r="EU321" s="410"/>
      <c r="EV321" s="410"/>
      <c r="EW321" s="410"/>
      <c r="EX321" s="410"/>
      <c r="EY321" s="410"/>
      <c r="EZ321" s="410"/>
      <c r="FA321" s="410"/>
      <c r="FB321" s="410"/>
      <c r="FC321" s="410"/>
      <c r="FD321" s="410"/>
      <c r="FE321" s="410"/>
      <c r="FF321" s="410"/>
      <c r="FG321" s="410"/>
      <c r="FH321" s="410"/>
      <c r="FI321" s="410"/>
      <c r="FJ321" s="410"/>
      <c r="FK321" s="410"/>
      <c r="FL321" s="410"/>
      <c r="FM321" s="410"/>
      <c r="FN321" s="410"/>
      <c r="FO321" s="410"/>
      <c r="FP321" s="410"/>
      <c r="FQ321" s="410"/>
      <c r="FR321" s="410"/>
      <c r="FS321" s="410"/>
      <c r="FT321" s="410"/>
      <c r="FU321" s="410"/>
      <c r="FV321" s="410"/>
      <c r="FW321" s="410"/>
      <c r="FX321" s="410"/>
      <c r="FY321" s="410"/>
      <c r="FZ321" s="410"/>
      <c r="GA321" s="410"/>
      <c r="GB321" s="410"/>
      <c r="GC321" s="410"/>
      <c r="GD321" s="410"/>
      <c r="GE321" s="410"/>
      <c r="GF321" s="410"/>
      <c r="GG321" s="410"/>
      <c r="GH321" s="410"/>
      <c r="GI321" s="410"/>
      <c r="GJ321" s="410"/>
      <c r="GK321" s="410"/>
      <c r="GL321" s="410"/>
      <c r="GM321" s="410"/>
      <c r="GN321" s="410"/>
      <c r="GO321" s="410"/>
      <c r="GP321" s="410"/>
      <c r="GQ321" s="410"/>
      <c r="GR321" s="410"/>
      <c r="GS321" s="410"/>
      <c r="GT321" s="410"/>
      <c r="GU321" s="410"/>
      <c r="GV321" s="410"/>
      <c r="GW321" s="410"/>
      <c r="GX321" s="410"/>
      <c r="GY321" s="410"/>
      <c r="GZ321" s="410"/>
      <c r="HA321" s="410"/>
      <c r="HB321" s="410"/>
      <c r="HC321" s="410"/>
      <c r="HD321" s="410"/>
      <c r="HE321" s="410"/>
      <c r="HF321" s="410"/>
      <c r="HG321" s="410"/>
      <c r="HH321" s="410"/>
      <c r="HI321" s="410"/>
      <c r="HJ321" s="410"/>
      <c r="HK321" s="410"/>
      <c r="HL321" s="410"/>
      <c r="HM321" s="410"/>
      <c r="HN321" s="410"/>
      <c r="HO321" s="410"/>
      <c r="HP321" s="410"/>
      <c r="HQ321" s="410"/>
      <c r="HR321" s="410"/>
      <c r="HS321" s="410"/>
      <c r="HT321" s="410"/>
      <c r="HU321" s="410"/>
      <c r="HV321" s="410"/>
      <c r="HW321" s="410"/>
      <c r="HX321" s="410"/>
      <c r="HY321" s="410"/>
      <c r="HZ321" s="410"/>
      <c r="IA321" s="410"/>
      <c r="IB321" s="410"/>
      <c r="IC321" s="410"/>
      <c r="ID321" s="410"/>
      <c r="IE321" s="410"/>
      <c r="IF321" s="410"/>
      <c r="IG321" s="410"/>
      <c r="IH321" s="410"/>
      <c r="II321" s="410"/>
      <c r="IJ321" s="410"/>
      <c r="IK321" s="410"/>
      <c r="IL321" s="410"/>
      <c r="IM321" s="410"/>
      <c r="IN321" s="410"/>
      <c r="IO321" s="410"/>
      <c r="IP321" s="410"/>
      <c r="IQ321" s="410"/>
      <c r="IR321" s="410"/>
      <c r="IS321" s="410"/>
      <c r="IT321" s="410"/>
      <c r="IU321" s="410"/>
      <c r="IV321" s="410"/>
    </row>
    <row r="322" spans="1:256" s="2" customFormat="1" ht="12.75" hidden="1" customHeight="1" outlineLevel="1" collapsed="1">
      <c r="A322" s="14"/>
      <c r="B322" s="14"/>
      <c r="C322" s="324" t="str">
        <f>Asset19</f>
        <v>-</v>
      </c>
      <c r="D322" s="14"/>
      <c r="E322" s="14"/>
      <c r="F322" s="366"/>
      <c r="G322" s="365">
        <f t="shared" ref="G322:AL322" si="55">SUM(G310:G321)</f>
        <v>0</v>
      </c>
      <c r="H322" s="365">
        <f t="shared" si="55"/>
        <v>0</v>
      </c>
      <c r="I322" s="365">
        <f t="shared" si="55"/>
        <v>0</v>
      </c>
      <c r="J322" s="365">
        <f t="shared" si="55"/>
        <v>0</v>
      </c>
      <c r="K322" s="365">
        <f t="shared" si="55"/>
        <v>0</v>
      </c>
      <c r="L322" s="365">
        <f t="shared" si="55"/>
        <v>0</v>
      </c>
      <c r="M322" s="365">
        <f t="shared" si="55"/>
        <v>0</v>
      </c>
      <c r="N322" s="365">
        <f t="shared" si="55"/>
        <v>0</v>
      </c>
      <c r="O322" s="365">
        <f t="shared" si="55"/>
        <v>0</v>
      </c>
      <c r="P322" s="365">
        <f t="shared" si="55"/>
        <v>0</v>
      </c>
      <c r="Q322" s="365">
        <f t="shared" si="55"/>
        <v>0</v>
      </c>
      <c r="R322" s="365">
        <f t="shared" si="55"/>
        <v>0</v>
      </c>
      <c r="S322" s="365">
        <f t="shared" si="55"/>
        <v>0</v>
      </c>
      <c r="T322" s="365">
        <f t="shared" si="55"/>
        <v>0</v>
      </c>
      <c r="U322" s="365">
        <f t="shared" si="55"/>
        <v>0</v>
      </c>
      <c r="V322" s="365">
        <f t="shared" si="55"/>
        <v>0</v>
      </c>
      <c r="W322" s="365">
        <f t="shared" si="55"/>
        <v>0</v>
      </c>
      <c r="X322" s="365">
        <f t="shared" si="55"/>
        <v>0</v>
      </c>
      <c r="Y322" s="365">
        <f t="shared" si="55"/>
        <v>0</v>
      </c>
      <c r="Z322" s="365">
        <f t="shared" si="55"/>
        <v>0</v>
      </c>
      <c r="AA322" s="365">
        <f t="shared" si="55"/>
        <v>0</v>
      </c>
      <c r="AB322" s="365">
        <f t="shared" si="55"/>
        <v>0</v>
      </c>
      <c r="AC322" s="365">
        <f t="shared" si="55"/>
        <v>0</v>
      </c>
      <c r="AD322" s="365">
        <f t="shared" si="55"/>
        <v>0</v>
      </c>
      <c r="AE322" s="365">
        <f t="shared" si="55"/>
        <v>0</v>
      </c>
      <c r="AF322" s="365">
        <f t="shared" si="55"/>
        <v>0</v>
      </c>
      <c r="AG322" s="365">
        <f t="shared" si="55"/>
        <v>0</v>
      </c>
      <c r="AH322" s="365">
        <f t="shared" si="55"/>
        <v>0</v>
      </c>
      <c r="AI322" s="365">
        <f t="shared" si="55"/>
        <v>0</v>
      </c>
      <c r="AJ322" s="365">
        <f t="shared" si="55"/>
        <v>0</v>
      </c>
      <c r="AK322" s="365">
        <f t="shared" si="55"/>
        <v>0</v>
      </c>
      <c r="AL322" s="365">
        <f t="shared" si="55"/>
        <v>0</v>
      </c>
      <c r="AM322" s="365">
        <f t="shared" ref="AM322:BI322" si="56">SUM(AM310:AM321)</f>
        <v>0</v>
      </c>
      <c r="AN322" s="365">
        <f t="shared" si="56"/>
        <v>0</v>
      </c>
      <c r="AO322" s="365">
        <f t="shared" si="56"/>
        <v>0</v>
      </c>
      <c r="AP322" s="365">
        <f t="shared" si="56"/>
        <v>0</v>
      </c>
      <c r="AQ322" s="365">
        <f t="shared" si="56"/>
        <v>0</v>
      </c>
      <c r="AR322" s="365">
        <f t="shared" si="56"/>
        <v>0</v>
      </c>
      <c r="AS322" s="365">
        <f t="shared" si="56"/>
        <v>0</v>
      </c>
      <c r="AT322" s="365">
        <f t="shared" si="56"/>
        <v>0</v>
      </c>
      <c r="AU322" s="365">
        <f t="shared" si="56"/>
        <v>0</v>
      </c>
      <c r="AV322" s="365">
        <f t="shared" si="56"/>
        <v>0</v>
      </c>
      <c r="AW322" s="365">
        <f t="shared" si="56"/>
        <v>0</v>
      </c>
      <c r="AX322" s="365">
        <f t="shared" si="56"/>
        <v>0</v>
      </c>
      <c r="AY322" s="365">
        <f t="shared" si="56"/>
        <v>0</v>
      </c>
      <c r="AZ322" s="365">
        <f t="shared" si="56"/>
        <v>0</v>
      </c>
      <c r="BA322" s="365">
        <f t="shared" si="56"/>
        <v>0</v>
      </c>
      <c r="BB322" s="365">
        <f t="shared" si="56"/>
        <v>0</v>
      </c>
      <c r="BC322" s="365">
        <f t="shared" si="56"/>
        <v>0</v>
      </c>
      <c r="BD322" s="365">
        <f t="shared" si="56"/>
        <v>0</v>
      </c>
      <c r="BE322" s="365">
        <f t="shared" si="56"/>
        <v>0</v>
      </c>
      <c r="BF322" s="365">
        <f t="shared" si="56"/>
        <v>0</v>
      </c>
      <c r="BG322" s="365">
        <f t="shared" si="56"/>
        <v>0</v>
      </c>
      <c r="BH322" s="365">
        <f t="shared" si="56"/>
        <v>0</v>
      </c>
      <c r="BI322" s="365">
        <f t="shared" si="56"/>
        <v>0</v>
      </c>
      <c r="BJ322" s="14"/>
      <c r="BK322" s="14"/>
      <c r="BL322" s="14"/>
      <c r="BM322" s="14"/>
      <c r="BN322" s="14"/>
      <c r="BO322" s="14"/>
      <c r="BP322" s="14"/>
      <c r="BQ322" s="14"/>
      <c r="BR322" s="14"/>
      <c r="BS322" s="14"/>
      <c r="BT322" s="14"/>
      <c r="BU322" s="14"/>
      <c r="BV322" s="14"/>
      <c r="BW322" s="14"/>
      <c r="BX322" s="14"/>
      <c r="BY322" s="14"/>
      <c r="BZ322" s="14"/>
      <c r="CA322" s="410"/>
      <c r="CB322" s="410"/>
      <c r="CC322" s="410"/>
      <c r="CD322" s="410"/>
      <c r="CE322" s="410"/>
      <c r="CF322" s="410"/>
      <c r="CG322" s="410"/>
      <c r="CH322" s="410"/>
      <c r="CI322" s="410"/>
      <c r="CJ322" s="410"/>
      <c r="CK322" s="410"/>
      <c r="CL322" s="410"/>
      <c r="CM322" s="410"/>
      <c r="CN322" s="410"/>
      <c r="CO322" s="410"/>
      <c r="CP322" s="410"/>
      <c r="CQ322" s="410"/>
      <c r="CR322" s="410"/>
      <c r="CS322" s="410"/>
      <c r="CT322" s="410"/>
      <c r="CU322" s="410"/>
      <c r="CV322" s="410"/>
      <c r="CW322" s="410"/>
      <c r="CX322" s="410"/>
      <c r="CY322" s="410"/>
      <c r="CZ322" s="410"/>
      <c r="DA322" s="410"/>
      <c r="DB322" s="410"/>
      <c r="DC322" s="410"/>
      <c r="DD322" s="410"/>
      <c r="DE322" s="410"/>
      <c r="DF322" s="410"/>
      <c r="DG322" s="410"/>
      <c r="DH322" s="410"/>
      <c r="DI322" s="410"/>
      <c r="DJ322" s="410"/>
      <c r="DK322" s="410"/>
      <c r="DL322" s="410"/>
      <c r="DM322" s="410"/>
      <c r="DN322" s="410"/>
      <c r="DO322" s="410"/>
      <c r="DP322" s="410"/>
      <c r="DQ322" s="410"/>
      <c r="DR322" s="410"/>
      <c r="DS322" s="410"/>
      <c r="DT322" s="410"/>
      <c r="DU322" s="410"/>
      <c r="DV322" s="410"/>
      <c r="DW322" s="410"/>
      <c r="DX322" s="410"/>
      <c r="DY322" s="410"/>
      <c r="DZ322" s="410"/>
      <c r="EA322" s="410"/>
      <c r="EB322" s="410"/>
      <c r="EC322" s="410"/>
      <c r="ED322" s="410"/>
      <c r="EE322" s="410"/>
      <c r="EF322" s="410"/>
      <c r="EG322" s="410"/>
      <c r="EH322" s="410"/>
      <c r="EI322" s="410"/>
      <c r="EJ322" s="410"/>
      <c r="EK322" s="410"/>
      <c r="EL322" s="410"/>
      <c r="EM322" s="410"/>
      <c r="EN322" s="410"/>
      <c r="EO322" s="410"/>
      <c r="EP322" s="410"/>
      <c r="EQ322" s="410"/>
      <c r="ER322" s="410"/>
      <c r="ES322" s="410"/>
      <c r="ET322" s="410"/>
      <c r="EU322" s="410"/>
      <c r="EV322" s="410"/>
      <c r="EW322" s="410"/>
      <c r="EX322" s="410"/>
      <c r="EY322" s="410"/>
      <c r="EZ322" s="410"/>
      <c r="FA322" s="410"/>
      <c r="FB322" s="410"/>
      <c r="FC322" s="410"/>
      <c r="FD322" s="410"/>
      <c r="FE322" s="410"/>
      <c r="FF322" s="410"/>
      <c r="FG322" s="410"/>
      <c r="FH322" s="410"/>
      <c r="FI322" s="410"/>
      <c r="FJ322" s="410"/>
      <c r="FK322" s="410"/>
      <c r="FL322" s="410"/>
      <c r="FM322" s="410"/>
      <c r="FN322" s="410"/>
      <c r="FO322" s="410"/>
      <c r="FP322" s="410"/>
      <c r="FQ322" s="410"/>
      <c r="FR322" s="410"/>
      <c r="FS322" s="410"/>
      <c r="FT322" s="410"/>
      <c r="FU322" s="410"/>
      <c r="FV322" s="410"/>
      <c r="FW322" s="410"/>
      <c r="FX322" s="410"/>
      <c r="FY322" s="410"/>
      <c r="FZ322" s="410"/>
      <c r="GA322" s="410"/>
      <c r="GB322" s="410"/>
      <c r="GC322" s="410"/>
      <c r="GD322" s="410"/>
      <c r="GE322" s="410"/>
      <c r="GF322" s="410"/>
      <c r="GG322" s="410"/>
      <c r="GH322" s="410"/>
      <c r="GI322" s="410"/>
      <c r="GJ322" s="410"/>
      <c r="GK322" s="410"/>
      <c r="GL322" s="410"/>
      <c r="GM322" s="410"/>
      <c r="GN322" s="410"/>
      <c r="GO322" s="410"/>
      <c r="GP322" s="410"/>
      <c r="GQ322" s="410"/>
      <c r="GR322" s="410"/>
      <c r="GS322" s="410"/>
      <c r="GT322" s="410"/>
      <c r="GU322" s="410"/>
      <c r="GV322" s="410"/>
      <c r="GW322" s="410"/>
      <c r="GX322" s="410"/>
      <c r="GY322" s="410"/>
      <c r="GZ322" s="410"/>
      <c r="HA322" s="410"/>
      <c r="HB322" s="410"/>
      <c r="HC322" s="410"/>
      <c r="HD322" s="410"/>
      <c r="HE322" s="410"/>
      <c r="HF322" s="410"/>
      <c r="HG322" s="410"/>
      <c r="HH322" s="410"/>
      <c r="HI322" s="410"/>
      <c r="HJ322" s="410"/>
      <c r="HK322" s="410"/>
      <c r="HL322" s="410"/>
      <c r="HM322" s="410"/>
      <c r="HN322" s="410"/>
      <c r="HO322" s="410"/>
      <c r="HP322" s="410"/>
      <c r="HQ322" s="410"/>
      <c r="HR322" s="410"/>
      <c r="HS322" s="410"/>
      <c r="HT322" s="410"/>
      <c r="HU322" s="410"/>
      <c r="HV322" s="410"/>
      <c r="HW322" s="410"/>
      <c r="HX322" s="410"/>
      <c r="HY322" s="410"/>
      <c r="HZ322" s="410"/>
      <c r="IA322" s="410"/>
      <c r="IB322" s="410"/>
      <c r="IC322" s="410"/>
      <c r="ID322" s="410"/>
      <c r="IE322" s="410"/>
      <c r="IF322" s="410"/>
      <c r="IG322" s="410"/>
      <c r="IH322" s="410"/>
      <c r="II322" s="410"/>
      <c r="IJ322" s="410"/>
      <c r="IK322" s="410"/>
      <c r="IL322" s="410"/>
      <c r="IM322" s="410"/>
      <c r="IN322" s="410"/>
      <c r="IO322" s="410"/>
      <c r="IP322" s="410"/>
      <c r="IQ322" s="410"/>
      <c r="IR322" s="410"/>
      <c r="IS322" s="410"/>
      <c r="IT322" s="410"/>
      <c r="IU322" s="410"/>
      <c r="IV322" s="410"/>
    </row>
    <row r="323" spans="1:256" s="2" customFormat="1" ht="12.75" hidden="1" customHeight="1" outlineLevel="2">
      <c r="A323" s="14"/>
      <c r="B323" s="325" t="str">
        <f>C335</f>
        <v>Equity raising costs</v>
      </c>
      <c r="C323" s="32"/>
      <c r="D323" s="33" t="s">
        <v>65</v>
      </c>
      <c r="E323" s="32"/>
      <c r="F323" s="371"/>
      <c r="G323" s="154">
        <f>IF(G$3&gt;A20remlife,A20acvalue-SUM($F323:F323),IF(A20remlife="N/A","n/a",A20acvalue/A20remlife))</f>
        <v>0.23757160985269471</v>
      </c>
      <c r="H323" s="154">
        <f>IF(H$3&gt;A20remlife,A20acvalue-SUM($F323:G323),IF(A20remlife="N/A","n/a",A20acvalue/A20remlife))</f>
        <v>0.23757160985269471</v>
      </c>
      <c r="I323" s="154">
        <f>IF(I$3&gt;A20remlife,A20acvalue-SUM($F323:H323),IF(A20remlife="N/A","n/a",A20acvalue/A20remlife))</f>
        <v>0.23757160985269471</v>
      </c>
      <c r="J323" s="154">
        <f>IF(J$3&gt;A20remlife,A20acvalue-SUM($F323:I323),IF(A20remlife="N/A","n/a",A20acvalue/A20remlife))</f>
        <v>0.23757160985269471</v>
      </c>
      <c r="K323" s="154">
        <f>IF(K$3&gt;A20remlife,A20acvalue-SUM($F323:J323),IF(A20remlife="N/A","n/a",A20acvalue/A20remlife))</f>
        <v>0.23757160985269471</v>
      </c>
      <c r="L323" s="154">
        <f>IF(L$3&gt;A20remlife,A20acvalue-SUM($F323:K323),IF(A20remlife="N/A","n/a",A20acvalue/A20remlife))</f>
        <v>0.23757160985269471</v>
      </c>
      <c r="M323" s="154">
        <f>IF(M$3&gt;A20remlife,A20acvalue-SUM($F323:L323),IF(A20remlife="N/A","n/a",A20acvalue/A20remlife))</f>
        <v>0.23757160985269471</v>
      </c>
      <c r="N323" s="154">
        <f>IF(N$3&gt;A20remlife,A20acvalue-SUM($F323:M323),IF(A20remlife="N/A","n/a",A20acvalue/A20remlife))</f>
        <v>0.23757160985269471</v>
      </c>
      <c r="O323" s="154">
        <f>IF(O$3&gt;A20remlife,A20acvalue-SUM($F323:N323),IF(A20remlife="N/A","n/a",A20acvalue/A20remlife))</f>
        <v>0.23757160985269471</v>
      </c>
      <c r="P323" s="154">
        <f>IF(P$3&gt;A20remlife,A20acvalue-SUM($F323:O323),IF(A20remlife="N/A","n/a",A20acvalue/A20remlife))</f>
        <v>0.23757160985269471</v>
      </c>
      <c r="Q323" s="154">
        <f>IF(Q$3&gt;A20remlife,A20acvalue-SUM($F323:P323),IF(A20remlife="N/A","n/a",A20acvalue/A20remlife))</f>
        <v>0.23757160985269471</v>
      </c>
      <c r="R323" s="154">
        <f>IF(R$3&gt;A20remlife,A20acvalue-SUM($F323:Q323),IF(A20remlife="N/A","n/a",A20acvalue/A20remlife))</f>
        <v>0.23757160985269471</v>
      </c>
      <c r="S323" s="154">
        <f>IF(S$3&gt;A20remlife,A20acvalue-SUM($F323:R323),IF(A20remlife="N/A","n/a",A20acvalue/A20remlife))</f>
        <v>0.23757160985269471</v>
      </c>
      <c r="T323" s="154">
        <f>IF(T$3&gt;A20remlife,A20acvalue-SUM($F323:S323),IF(A20remlife="N/A","n/a",A20acvalue/A20remlife))</f>
        <v>0.23757160985269471</v>
      </c>
      <c r="U323" s="154">
        <f>IF(U$3&gt;A20remlife,A20acvalue-SUM($F323:T323),IF(A20remlife="N/A","n/a",A20acvalue/A20remlife))</f>
        <v>0.23757160985269471</v>
      </c>
      <c r="V323" s="154">
        <f>IF(V$3&gt;A20remlife,A20acvalue-SUM($F323:U323),IF(A20remlife="N/A","n/a",A20acvalue/A20remlife))</f>
        <v>0.23757160985269471</v>
      </c>
      <c r="W323" s="154">
        <f>IF(W$3&gt;A20remlife,A20acvalue-SUM($F323:V323),IF(A20remlife="N/A","n/a",A20acvalue/A20remlife))</f>
        <v>0.23757160985269471</v>
      </c>
      <c r="X323" s="154">
        <f>IF(X$3&gt;A20remlife,A20acvalue-SUM($F323:W323),IF(A20remlife="N/A","n/a",A20acvalue/A20remlife))</f>
        <v>0.23757160985269471</v>
      </c>
      <c r="Y323" s="154">
        <f>IF(Y$3&gt;A20remlife,A20acvalue-SUM($F323:X323),IF(A20remlife="N/A","n/a",A20acvalue/A20remlife))</f>
        <v>0.23757160985269471</v>
      </c>
      <c r="Z323" s="154">
        <f>IF(Z$3&gt;A20remlife,A20acvalue-SUM($F323:Y323),IF(A20remlife="N/A","n/a",A20acvalue/A20remlife))</f>
        <v>0.23757160985269471</v>
      </c>
      <c r="AA323" s="154">
        <f>IF(AA$3&gt;A20remlife,A20acvalue-SUM($F323:Z323),IF(A20remlife="N/A","n/a",A20acvalue/A20remlife))</f>
        <v>0.23757160985269471</v>
      </c>
      <c r="AB323" s="154">
        <f>IF(AB$3&gt;A20remlife,A20acvalue-SUM($F323:AA323),IF(A20remlife="N/A","n/a",A20acvalue/A20remlife))</f>
        <v>0.23757160985269471</v>
      </c>
      <c r="AC323" s="154">
        <f>IF(AC$3&gt;A20remlife,A20acvalue-SUM($F323:AB323),IF(A20remlife="N/A","n/a",A20acvalue/A20remlife))</f>
        <v>0.23757160985269471</v>
      </c>
      <c r="AD323" s="154">
        <f>IF(AD$3&gt;A20remlife,A20acvalue-SUM($F323:AC323),IF(A20remlife="N/A","n/a",A20acvalue/A20remlife))</f>
        <v>0.23757160985269471</v>
      </c>
      <c r="AE323" s="154">
        <f>IF(AE$3&gt;A20remlife,A20acvalue-SUM($F323:AD323),IF(A20remlife="N/A","n/a",A20acvalue/A20remlife))</f>
        <v>0.23757160985269471</v>
      </c>
      <c r="AF323" s="154">
        <f>IF(AF$3&gt;A20remlife,A20acvalue-SUM($F323:AE323),IF(A20remlife="N/A","n/a",A20acvalue/A20remlife))</f>
        <v>0.23757160985269471</v>
      </c>
      <c r="AG323" s="154">
        <f>IF(AG$3&gt;A20remlife,A20acvalue-SUM($F323:AF323),IF(A20remlife="N/A","n/a",A20acvalue/A20remlife))</f>
        <v>0.23757160985269471</v>
      </c>
      <c r="AH323" s="154">
        <f>IF(AH$3&gt;A20remlife,A20acvalue-SUM($F323:AG323),IF(A20remlife="N/A","n/a",A20acvalue/A20remlife))</f>
        <v>0.23757160985269471</v>
      </c>
      <c r="AI323" s="154">
        <f>IF(AI$3&gt;A20remlife,A20acvalue-SUM($F323:AH323),IF(A20remlife="N/A","n/a",A20acvalue/A20remlife))</f>
        <v>0.23757160985269471</v>
      </c>
      <c r="AJ323" s="154">
        <f>IF(AJ$3&gt;A20remlife,A20acvalue-SUM($F323:AI323),IF(A20remlife="N/A","n/a",A20acvalue/A20remlife))</f>
        <v>0.23757160985269471</v>
      </c>
      <c r="AK323" s="154">
        <f>IF(AK$3&gt;A20remlife,A20acvalue-SUM($F323:AJ323),IF(A20remlife="N/A","n/a",A20acvalue/A20remlife))</f>
        <v>0.23757160985269471</v>
      </c>
      <c r="AL323" s="154">
        <f>IF(AL$3&gt;A20remlife,A20acvalue-SUM($F323:AK323),IF(A20remlife="N/A","n/a",A20acvalue/A20remlife))</f>
        <v>0.23757160985269471</v>
      </c>
      <c r="AM323" s="154">
        <f>IF(AM$3&gt;A20remlife,A20acvalue-SUM($F323:AL323),IF(A20remlife="N/A","n/a",A20acvalue/A20remlife))</f>
        <v>0.23757160985269471</v>
      </c>
      <c r="AN323" s="154">
        <f>IF(AN$3&gt;A20remlife,A20acvalue-SUM($F323:AM323),IF(A20remlife="N/A","n/a",A20acvalue/A20remlife))</f>
        <v>0.23757160985269471</v>
      </c>
      <c r="AO323" s="154">
        <f>IF(AO$3&gt;A20remlife,A20acvalue-SUM($F323:AN323),IF(A20remlife="N/A","n/a",A20acvalue/A20remlife))</f>
        <v>0.23757160985269471</v>
      </c>
      <c r="AP323" s="154">
        <f>IF(AP$3&gt;A20remlife,A20acvalue-SUM($F323:AO323),IF(A20remlife="N/A","n/a",A20acvalue/A20remlife))</f>
        <v>0.23757160985269471</v>
      </c>
      <c r="AQ323" s="154">
        <f>IF(AQ$3&gt;A20remlife,A20acvalue-SUM($F323:AP323),IF(A20remlife="N/A","n/a",A20acvalue/A20remlife))</f>
        <v>0.23757160985269471</v>
      </c>
      <c r="AR323" s="154">
        <f>IF(AR$3&gt;A20remlife,A20acvalue-SUM($F323:AQ323),IF(A20remlife="N/A","n/a",A20acvalue/A20remlife))</f>
        <v>0.23757160985269471</v>
      </c>
      <c r="AS323" s="154">
        <f>IF(AS$3&gt;A20remlife,A20acvalue-SUM($F323:AR323),IF(A20remlife="N/A","n/a",A20acvalue/A20remlife))</f>
        <v>0.23757160985269471</v>
      </c>
      <c r="AT323" s="154">
        <f>IF(AT$3&gt;A20remlife,A20acvalue-SUM($F323:AS323),IF(A20remlife="N/A","n/a",A20acvalue/A20remlife))</f>
        <v>0</v>
      </c>
      <c r="AU323" s="154">
        <f>IF(AU$3&gt;A20remlife,A20acvalue-SUM($F323:AT323),IF(A20remlife="N/A","n/a",A20acvalue/A20remlife))</f>
        <v>0</v>
      </c>
      <c r="AV323" s="154">
        <f>IF(AV$3&gt;A20remlife,A20acvalue-SUM($F323:AU323),IF(A20remlife="N/A","n/a",A20acvalue/A20remlife))</f>
        <v>0</v>
      </c>
      <c r="AW323" s="154">
        <f>IF(AW$3&gt;A20remlife,A20acvalue-SUM($F323:AV323),IF(A20remlife="N/A","n/a",A20acvalue/A20remlife))</f>
        <v>0</v>
      </c>
      <c r="AX323" s="154">
        <f>IF(AX$3&gt;A20remlife,A20acvalue-SUM($F323:AW323),IF(A20remlife="N/A","n/a",A20acvalue/A20remlife))</f>
        <v>0</v>
      </c>
      <c r="AY323" s="154">
        <f>IF(AY$3&gt;A20remlife,A20acvalue-SUM($F323:AX323),IF(A20remlife="N/A","n/a",A20acvalue/A20remlife))</f>
        <v>0</v>
      </c>
      <c r="AZ323" s="154">
        <f>IF(AZ$3&gt;A20remlife,A20acvalue-SUM($F323:AY323),IF(A20remlife="N/A","n/a",A20acvalue/A20remlife))</f>
        <v>0</v>
      </c>
      <c r="BA323" s="154">
        <f>IF(BA$3&gt;A20remlife,A20acvalue-SUM($F323:AZ323),IF(A20remlife="N/A","n/a",A20acvalue/A20remlife))</f>
        <v>0</v>
      </c>
      <c r="BB323" s="154">
        <f>IF(BB$3&gt;A20remlife,A20acvalue-SUM($F323:BA323),IF(A20remlife="N/A","n/a",A20acvalue/A20remlife))</f>
        <v>0</v>
      </c>
      <c r="BC323" s="154">
        <f>IF(BC$3&gt;A20remlife,A20acvalue-SUM($F323:BB323),IF(A20remlife="N/A","n/a",A20acvalue/A20remlife))</f>
        <v>0</v>
      </c>
      <c r="BD323" s="154">
        <f>IF(BD$3&gt;A20remlife,A20acvalue-SUM($F323:BC323),IF(A20remlife="N/A","n/a",A20acvalue/A20remlife))</f>
        <v>0</v>
      </c>
      <c r="BE323" s="154">
        <f>IF(BE$3&gt;A20remlife,A20acvalue-SUM($F323:BD323),IF(A20remlife="N/A","n/a",A20acvalue/A20remlife))</f>
        <v>0</v>
      </c>
      <c r="BF323" s="154">
        <f>IF(BF$3&gt;A20remlife,A20acvalue-SUM($F323:BE323),IF(A20remlife="N/A","n/a",A20acvalue/A20remlife))</f>
        <v>0</v>
      </c>
      <c r="BG323" s="154">
        <f>IF(BG$3&gt;A20remlife,A20acvalue-SUM($F323:BF323),IF(A20remlife="N/A","n/a",A20acvalue/A20remlife))</f>
        <v>0</v>
      </c>
      <c r="BH323" s="154">
        <f>IF(BH$3&gt;A20remlife,A20acvalue-SUM($F323:BG323),IF(A20remlife="N/A","n/a",A20acvalue/A20remlife))</f>
        <v>0</v>
      </c>
      <c r="BI323" s="154">
        <f>IF(BI$3&gt;A20remlife,A20acvalue-SUM($F323:BH323),IF(A20remlife="N/A","n/a",A20acvalue/A20remlife))</f>
        <v>0</v>
      </c>
      <c r="BJ323" s="14"/>
      <c r="BK323" s="14"/>
      <c r="BL323" s="14"/>
      <c r="BM323" s="14"/>
      <c r="BN323" s="14"/>
      <c r="BO323" s="14"/>
      <c r="BP323" s="14"/>
      <c r="BQ323" s="14"/>
      <c r="BR323" s="14"/>
      <c r="BS323" s="14"/>
      <c r="BT323" s="14"/>
      <c r="BU323" s="14"/>
      <c r="BV323" s="14"/>
      <c r="BW323" s="14"/>
      <c r="BX323" s="14"/>
      <c r="BY323" s="14"/>
      <c r="BZ323" s="14"/>
      <c r="CA323" s="410"/>
      <c r="CB323" s="410"/>
      <c r="CC323" s="410"/>
      <c r="CD323" s="410"/>
      <c r="CE323" s="410"/>
      <c r="CF323" s="410"/>
      <c r="CG323" s="410"/>
      <c r="CH323" s="410"/>
      <c r="CI323" s="410"/>
      <c r="CJ323" s="410"/>
      <c r="CK323" s="410"/>
      <c r="CL323" s="410"/>
      <c r="CM323" s="410"/>
      <c r="CN323" s="410"/>
      <c r="CO323" s="410"/>
      <c r="CP323" s="410"/>
      <c r="CQ323" s="410"/>
      <c r="CR323" s="410"/>
      <c r="CS323" s="410"/>
      <c r="CT323" s="410"/>
      <c r="CU323" s="410"/>
      <c r="CV323" s="410"/>
      <c r="CW323" s="410"/>
      <c r="CX323" s="410"/>
      <c r="CY323" s="410"/>
      <c r="CZ323" s="410"/>
      <c r="DA323" s="410"/>
      <c r="DB323" s="410"/>
      <c r="DC323" s="410"/>
      <c r="DD323" s="410"/>
      <c r="DE323" s="410"/>
      <c r="DF323" s="410"/>
      <c r="DG323" s="410"/>
      <c r="DH323" s="410"/>
      <c r="DI323" s="410"/>
      <c r="DJ323" s="410"/>
      <c r="DK323" s="410"/>
      <c r="DL323" s="410"/>
      <c r="DM323" s="410"/>
      <c r="DN323" s="410"/>
      <c r="DO323" s="410"/>
      <c r="DP323" s="410"/>
      <c r="DQ323" s="410"/>
      <c r="DR323" s="410"/>
      <c r="DS323" s="410"/>
      <c r="DT323" s="410"/>
      <c r="DU323" s="410"/>
      <c r="DV323" s="410"/>
      <c r="DW323" s="410"/>
      <c r="DX323" s="410"/>
      <c r="DY323" s="410"/>
      <c r="DZ323" s="410"/>
      <c r="EA323" s="410"/>
      <c r="EB323" s="410"/>
      <c r="EC323" s="410"/>
      <c r="ED323" s="410"/>
      <c r="EE323" s="410"/>
      <c r="EF323" s="410"/>
      <c r="EG323" s="410"/>
      <c r="EH323" s="410"/>
      <c r="EI323" s="410"/>
      <c r="EJ323" s="410"/>
      <c r="EK323" s="410"/>
      <c r="EL323" s="410"/>
      <c r="EM323" s="410"/>
      <c r="EN323" s="410"/>
      <c r="EO323" s="410"/>
      <c r="EP323" s="410"/>
      <c r="EQ323" s="410"/>
      <c r="ER323" s="410"/>
      <c r="ES323" s="410"/>
      <c r="ET323" s="410"/>
      <c r="EU323" s="410"/>
      <c r="EV323" s="410"/>
      <c r="EW323" s="410"/>
      <c r="EX323" s="410"/>
      <c r="EY323" s="410"/>
      <c r="EZ323" s="410"/>
      <c r="FA323" s="410"/>
      <c r="FB323" s="410"/>
      <c r="FC323" s="410"/>
      <c r="FD323" s="410"/>
      <c r="FE323" s="410"/>
      <c r="FF323" s="410"/>
      <c r="FG323" s="410"/>
      <c r="FH323" s="410"/>
      <c r="FI323" s="410"/>
      <c r="FJ323" s="410"/>
      <c r="FK323" s="410"/>
      <c r="FL323" s="410"/>
      <c r="FM323" s="410"/>
      <c r="FN323" s="410"/>
      <c r="FO323" s="410"/>
      <c r="FP323" s="410"/>
      <c r="FQ323" s="410"/>
      <c r="FR323" s="410"/>
      <c r="FS323" s="410"/>
      <c r="FT323" s="410"/>
      <c r="FU323" s="410"/>
      <c r="FV323" s="410"/>
      <c r="FW323" s="410"/>
      <c r="FX323" s="410"/>
      <c r="FY323" s="410"/>
      <c r="FZ323" s="410"/>
      <c r="GA323" s="410"/>
      <c r="GB323" s="410"/>
      <c r="GC323" s="410"/>
      <c r="GD323" s="410"/>
      <c r="GE323" s="410"/>
      <c r="GF323" s="410"/>
      <c r="GG323" s="410"/>
      <c r="GH323" s="410"/>
      <c r="GI323" s="410"/>
      <c r="GJ323" s="410"/>
      <c r="GK323" s="410"/>
      <c r="GL323" s="410"/>
      <c r="GM323" s="410"/>
      <c r="GN323" s="410"/>
      <c r="GO323" s="410"/>
      <c r="GP323" s="410"/>
      <c r="GQ323" s="410"/>
      <c r="GR323" s="410"/>
      <c r="GS323" s="410"/>
      <c r="GT323" s="410"/>
      <c r="GU323" s="410"/>
      <c r="GV323" s="410"/>
      <c r="GW323" s="410"/>
      <c r="GX323" s="410"/>
      <c r="GY323" s="410"/>
      <c r="GZ323" s="410"/>
      <c r="HA323" s="410"/>
      <c r="HB323" s="410"/>
      <c r="HC323" s="410"/>
      <c r="HD323" s="410"/>
      <c r="HE323" s="410"/>
      <c r="HF323" s="410"/>
      <c r="HG323" s="410"/>
      <c r="HH323" s="410"/>
      <c r="HI323" s="410"/>
      <c r="HJ323" s="410"/>
      <c r="HK323" s="410"/>
      <c r="HL323" s="410"/>
      <c r="HM323" s="410"/>
      <c r="HN323" s="410"/>
      <c r="HO323" s="410"/>
      <c r="HP323" s="410"/>
      <c r="HQ323" s="410"/>
      <c r="HR323" s="410"/>
      <c r="HS323" s="410"/>
      <c r="HT323" s="410"/>
      <c r="HU323" s="410"/>
      <c r="HV323" s="410"/>
      <c r="HW323" s="410"/>
      <c r="HX323" s="410"/>
      <c r="HY323" s="410"/>
      <c r="HZ323" s="410"/>
      <c r="IA323" s="410"/>
      <c r="IB323" s="410"/>
      <c r="IC323" s="410"/>
      <c r="ID323" s="410"/>
      <c r="IE323" s="410"/>
      <c r="IF323" s="410"/>
      <c r="IG323" s="410"/>
      <c r="IH323" s="410"/>
      <c r="II323" s="410"/>
      <c r="IJ323" s="410"/>
      <c r="IK323" s="410"/>
      <c r="IL323" s="410"/>
      <c r="IM323" s="410"/>
      <c r="IN323" s="410"/>
      <c r="IO323" s="410"/>
      <c r="IP323" s="410"/>
      <c r="IQ323" s="410"/>
      <c r="IR323" s="410"/>
      <c r="IS323" s="410"/>
      <c r="IT323" s="410"/>
      <c r="IU323" s="410"/>
      <c r="IV323" s="410"/>
    </row>
    <row r="324" spans="1:256" s="2" customFormat="1" ht="12.75" hidden="1" customHeight="1" outlineLevel="2">
      <c r="A324" s="14"/>
      <c r="B324" s="14"/>
      <c r="C324" s="27"/>
      <c r="D324" s="413" t="s">
        <v>198</v>
      </c>
      <c r="E324" s="261">
        <v>0</v>
      </c>
      <c r="F324" s="372"/>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4"/>
      <c r="BK324" s="14"/>
      <c r="BL324" s="14"/>
      <c r="BM324" s="14"/>
      <c r="BN324" s="14"/>
      <c r="BO324" s="14"/>
      <c r="BP324" s="14"/>
      <c r="BQ324" s="14"/>
      <c r="BR324" s="14"/>
      <c r="BS324" s="14"/>
      <c r="BT324" s="14"/>
      <c r="BU324" s="14"/>
      <c r="BV324" s="14"/>
      <c r="BW324" s="14"/>
      <c r="BX324" s="14"/>
      <c r="BY324" s="14"/>
      <c r="BZ324" s="14"/>
      <c r="CA324" s="410"/>
      <c r="CB324" s="410"/>
      <c r="CC324" s="410"/>
      <c r="CD324" s="410"/>
      <c r="CE324" s="410"/>
      <c r="CF324" s="410"/>
      <c r="CG324" s="410"/>
      <c r="CH324" s="410"/>
      <c r="CI324" s="410"/>
      <c r="CJ324" s="410"/>
      <c r="CK324" s="410"/>
      <c r="CL324" s="410"/>
      <c r="CM324" s="410"/>
      <c r="CN324" s="410"/>
      <c r="CO324" s="410"/>
      <c r="CP324" s="410"/>
      <c r="CQ324" s="410"/>
      <c r="CR324" s="410"/>
      <c r="CS324" s="410"/>
      <c r="CT324" s="410"/>
      <c r="CU324" s="410"/>
      <c r="CV324" s="410"/>
      <c r="CW324" s="410"/>
      <c r="CX324" s="410"/>
      <c r="CY324" s="410"/>
      <c r="CZ324" s="410"/>
      <c r="DA324" s="410"/>
      <c r="DB324" s="410"/>
      <c r="DC324" s="410"/>
      <c r="DD324" s="410"/>
      <c r="DE324" s="410"/>
      <c r="DF324" s="410"/>
      <c r="DG324" s="410"/>
      <c r="DH324" s="410"/>
      <c r="DI324" s="410"/>
      <c r="DJ324" s="410"/>
      <c r="DK324" s="410"/>
      <c r="DL324" s="410"/>
      <c r="DM324" s="410"/>
      <c r="DN324" s="410"/>
      <c r="DO324" s="410"/>
      <c r="DP324" s="410"/>
      <c r="DQ324" s="410"/>
      <c r="DR324" s="410"/>
      <c r="DS324" s="410"/>
      <c r="DT324" s="410"/>
      <c r="DU324" s="410"/>
      <c r="DV324" s="410"/>
      <c r="DW324" s="410"/>
      <c r="DX324" s="410"/>
      <c r="DY324" s="410"/>
      <c r="DZ324" s="410"/>
      <c r="EA324" s="410"/>
      <c r="EB324" s="410"/>
      <c r="EC324" s="410"/>
      <c r="ED324" s="410"/>
      <c r="EE324" s="410"/>
      <c r="EF324" s="410"/>
      <c r="EG324" s="410"/>
      <c r="EH324" s="410"/>
      <c r="EI324" s="410"/>
      <c r="EJ324" s="410"/>
      <c r="EK324" s="410"/>
      <c r="EL324" s="410"/>
      <c r="EM324" s="410"/>
      <c r="EN324" s="410"/>
      <c r="EO324" s="410"/>
      <c r="EP324" s="410"/>
      <c r="EQ324" s="410"/>
      <c r="ER324" s="410"/>
      <c r="ES324" s="410"/>
      <c r="ET324" s="410"/>
      <c r="EU324" s="410"/>
      <c r="EV324" s="410"/>
      <c r="EW324" s="410"/>
      <c r="EX324" s="410"/>
      <c r="EY324" s="410"/>
      <c r="EZ324" s="410"/>
      <c r="FA324" s="410"/>
      <c r="FB324" s="410"/>
      <c r="FC324" s="410"/>
      <c r="FD324" s="410"/>
      <c r="FE324" s="410"/>
      <c r="FF324" s="410"/>
      <c r="FG324" s="410"/>
      <c r="FH324" s="410"/>
      <c r="FI324" s="410"/>
      <c r="FJ324" s="410"/>
      <c r="FK324" s="410"/>
      <c r="FL324" s="410"/>
      <c r="FM324" s="410"/>
      <c r="FN324" s="410"/>
      <c r="FO324" s="410"/>
      <c r="FP324" s="410"/>
      <c r="FQ324" s="410"/>
      <c r="FR324" s="410"/>
      <c r="FS324" s="410"/>
      <c r="FT324" s="410"/>
      <c r="FU324" s="410"/>
      <c r="FV324" s="410"/>
      <c r="FW324" s="410"/>
      <c r="FX324" s="410"/>
      <c r="FY324" s="410"/>
      <c r="FZ324" s="410"/>
      <c r="GA324" s="410"/>
      <c r="GB324" s="410"/>
      <c r="GC324" s="410"/>
      <c r="GD324" s="410"/>
      <c r="GE324" s="410"/>
      <c r="GF324" s="410"/>
      <c r="GG324" s="410"/>
      <c r="GH324" s="410"/>
      <c r="GI324" s="410"/>
      <c r="GJ324" s="410"/>
      <c r="GK324" s="410"/>
      <c r="GL324" s="410"/>
      <c r="GM324" s="410"/>
      <c r="GN324" s="410"/>
      <c r="GO324" s="410"/>
      <c r="GP324" s="410"/>
      <c r="GQ324" s="410"/>
      <c r="GR324" s="410"/>
      <c r="GS324" s="410"/>
      <c r="GT324" s="410"/>
      <c r="GU324" s="410"/>
      <c r="GV324" s="410"/>
      <c r="GW324" s="410"/>
      <c r="GX324" s="410"/>
      <c r="GY324" s="410"/>
      <c r="GZ324" s="410"/>
      <c r="HA324" s="410"/>
      <c r="HB324" s="410"/>
      <c r="HC324" s="410"/>
      <c r="HD324" s="410"/>
      <c r="HE324" s="410"/>
      <c r="HF324" s="410"/>
      <c r="HG324" s="410"/>
      <c r="HH324" s="410"/>
      <c r="HI324" s="410"/>
      <c r="HJ324" s="410"/>
      <c r="HK324" s="410"/>
      <c r="HL324" s="410"/>
      <c r="HM324" s="410"/>
      <c r="HN324" s="410"/>
      <c r="HO324" s="410"/>
      <c r="HP324" s="410"/>
      <c r="HQ324" s="410"/>
      <c r="HR324" s="410"/>
      <c r="HS324" s="410"/>
      <c r="HT324" s="410"/>
      <c r="HU324" s="410"/>
      <c r="HV324" s="410"/>
      <c r="HW324" s="410"/>
      <c r="HX324" s="410"/>
      <c r="HY324" s="410"/>
      <c r="HZ324" s="410"/>
      <c r="IA324" s="410"/>
      <c r="IB324" s="410"/>
      <c r="IC324" s="410"/>
      <c r="ID324" s="410"/>
      <c r="IE324" s="410"/>
      <c r="IF324" s="410"/>
      <c r="IG324" s="410"/>
      <c r="IH324" s="410"/>
      <c r="II324" s="410"/>
      <c r="IJ324" s="410"/>
      <c r="IK324" s="410"/>
      <c r="IL324" s="410"/>
      <c r="IM324" s="410"/>
      <c r="IN324" s="410"/>
      <c r="IO324" s="410"/>
      <c r="IP324" s="410"/>
      <c r="IQ324" s="410"/>
      <c r="IR324" s="410"/>
      <c r="IS324" s="410"/>
      <c r="IT324" s="410"/>
      <c r="IU324" s="410"/>
      <c r="IV324" s="410"/>
    </row>
    <row r="325" spans="1:256" s="2" customFormat="1" ht="12.75" hidden="1" customHeight="1" outlineLevel="2">
      <c r="A325" s="14"/>
      <c r="B325" s="14"/>
      <c r="C325" s="27"/>
      <c r="D325" s="413"/>
      <c r="E325" s="261">
        <v>1</v>
      </c>
      <c r="F325" s="372"/>
      <c r="G325" s="268"/>
      <c r="H325" s="155">
        <f>IF(A20stdlife="n/a","n/a",IF(H$3&gt;(A20stdlife+$E325),(Input!$G$230*(1+rvanilla)^0.5)-SUM($G325:G325),(Input!$G$230*(1+rvanilla)^0.5)/A20stdlife))</f>
        <v>2.181160379720257E-2</v>
      </c>
      <c r="I325" s="155">
        <f>IF(A20stdlife="n/a","n/a",IF(I$3&gt;(A20stdlife+$E325),(Input!$G$230*(1+rvanilla)^0.5)-SUM($G325:H325),(Input!$G$230*(1+rvanilla)^0.5)/A20stdlife))</f>
        <v>2.181160379720257E-2</v>
      </c>
      <c r="J325" s="155">
        <f>IF(A20stdlife="n/a","n/a",IF(J$3&gt;(A20stdlife+$E325),(Input!$G$230*(1+rvanilla)^0.5)-SUM($G325:I325),(Input!$G$230*(1+rvanilla)^0.5)/A20stdlife))</f>
        <v>2.181160379720257E-2</v>
      </c>
      <c r="K325" s="155">
        <f>IF(A20stdlife="n/a","n/a",IF(K$3&gt;(A20stdlife+$E325),(Input!$G$230*(1+rvanilla)^0.5)-SUM($G325:J325),(Input!$G$230*(1+rvanilla)^0.5)/A20stdlife))</f>
        <v>2.181160379720257E-2</v>
      </c>
      <c r="L325" s="155">
        <f>IF(A20stdlife="n/a","n/a",IF(L$3&gt;(A20stdlife+$E325),(Input!$G$230*(1+rvanilla)^0.5)-SUM($G325:K325),(Input!$G$230*(1+rvanilla)^0.5)/A20stdlife))</f>
        <v>2.181160379720257E-2</v>
      </c>
      <c r="M325" s="155">
        <f>IF(A20stdlife="n/a","n/a",IF(M$3&gt;(A20stdlife+$E325),(Input!$G$230*(1+rvanilla)^0.5)-SUM($G325:L325),(Input!$G$230*(1+rvanilla)^0.5)/A20stdlife))</f>
        <v>2.181160379720257E-2</v>
      </c>
      <c r="N325" s="155">
        <f>IF(A20stdlife="n/a","n/a",IF(N$3&gt;(A20stdlife+$E325),(Input!$G$230*(1+rvanilla)^0.5)-SUM($G325:M325),(Input!$G$230*(1+rvanilla)^0.5)/A20stdlife))</f>
        <v>2.181160379720257E-2</v>
      </c>
      <c r="O325" s="155">
        <f>IF(A20stdlife="n/a","n/a",IF(O$3&gt;(A20stdlife+$E325),(Input!$G$230*(1+rvanilla)^0.5)-SUM($G325:N325),(Input!$G$230*(1+rvanilla)^0.5)/A20stdlife))</f>
        <v>2.181160379720257E-2</v>
      </c>
      <c r="P325" s="155">
        <f>IF(A20stdlife="n/a","n/a",IF(P$3&gt;(A20stdlife+$E325),(Input!$G$230*(1+rvanilla)^0.5)-SUM($G325:O325),(Input!$G$230*(1+rvanilla)^0.5)/A20stdlife))</f>
        <v>2.181160379720257E-2</v>
      </c>
      <c r="Q325" s="155">
        <f>IF(A20stdlife="n/a","n/a",IF(Q$3&gt;(A20stdlife+$E325),(Input!$G$230*(1+rvanilla)^0.5)-SUM($G325:P325),(Input!$G$230*(1+rvanilla)^0.5)/A20stdlife))</f>
        <v>2.181160379720257E-2</v>
      </c>
      <c r="R325" s="155">
        <f>IF(A20stdlife="n/a","n/a",IF(R$3&gt;(A20stdlife+$E325),(Input!$G$230*(1+rvanilla)^0.5)-SUM($G325:Q325),(Input!$G$230*(1+rvanilla)^0.5)/A20stdlife))</f>
        <v>2.181160379720257E-2</v>
      </c>
      <c r="S325" s="155">
        <f>IF(A20stdlife="n/a","n/a",IF(S$3&gt;(A20stdlife+$E325),(Input!$G$230*(1+rvanilla)^0.5)-SUM($G325:R325),(Input!$G$230*(1+rvanilla)^0.5)/A20stdlife))</f>
        <v>2.181160379720257E-2</v>
      </c>
      <c r="T325" s="155">
        <f>IF(A20stdlife="n/a","n/a",IF(T$3&gt;(A20stdlife+$E325),(Input!$G$230*(1+rvanilla)^0.5)-SUM($G325:S325),(Input!$G$230*(1+rvanilla)^0.5)/A20stdlife))</f>
        <v>2.181160379720257E-2</v>
      </c>
      <c r="U325" s="155">
        <f>IF(A20stdlife="n/a","n/a",IF(U$3&gt;(A20stdlife+$E325),(Input!$G$230*(1+rvanilla)^0.5)-SUM($G325:T325),(Input!$G$230*(1+rvanilla)^0.5)/A20stdlife))</f>
        <v>2.181160379720257E-2</v>
      </c>
      <c r="V325" s="155">
        <f>IF(A20stdlife="n/a","n/a",IF(V$3&gt;(A20stdlife+$E325),(Input!$G$230*(1+rvanilla)^0.5)-SUM($G325:U325),(Input!$G$230*(1+rvanilla)^0.5)/A20stdlife))</f>
        <v>2.181160379720257E-2</v>
      </c>
      <c r="W325" s="155">
        <f>IF(A20stdlife="n/a","n/a",IF(W$3&gt;(A20stdlife+$E325),(Input!$G$230*(1+rvanilla)^0.5)-SUM($G325:V325),(Input!$G$230*(1+rvanilla)^0.5)/A20stdlife))</f>
        <v>2.181160379720257E-2</v>
      </c>
      <c r="X325" s="155">
        <f>IF(A20stdlife="n/a","n/a",IF(X$3&gt;(A20stdlife+$E325),(Input!$G$230*(1+rvanilla)^0.5)-SUM($G325:W325),(Input!$G$230*(1+rvanilla)^0.5)/A20stdlife))</f>
        <v>2.181160379720257E-2</v>
      </c>
      <c r="Y325" s="155">
        <f>IF(A20stdlife="n/a","n/a",IF(Y$3&gt;(A20stdlife+$E325),(Input!$G$230*(1+rvanilla)^0.5)-SUM($G325:X325),(Input!$G$230*(1+rvanilla)^0.5)/A20stdlife))</f>
        <v>2.181160379720257E-2</v>
      </c>
      <c r="Z325" s="155">
        <f>IF(A20stdlife="n/a","n/a",IF(Z$3&gt;(A20stdlife+$E325),(Input!$G$230*(1+rvanilla)^0.5)-SUM($G325:Y325),(Input!$G$230*(1+rvanilla)^0.5)/A20stdlife))</f>
        <v>2.181160379720257E-2</v>
      </c>
      <c r="AA325" s="155">
        <f>IF(A20stdlife="n/a","n/a",IF(AA$3&gt;(A20stdlife+$E325),(Input!$G$230*(1+rvanilla)^0.5)-SUM($G325:Z325),(Input!$G$230*(1+rvanilla)^0.5)/A20stdlife))</f>
        <v>2.181160379720257E-2</v>
      </c>
      <c r="AB325" s="155">
        <f>IF(A20stdlife="n/a","n/a",IF(AB$3&gt;(A20stdlife+$E325),(Input!$G$230*(1+rvanilla)^0.5)-SUM($G325:AA325),(Input!$G$230*(1+rvanilla)^0.5)/A20stdlife))</f>
        <v>2.181160379720257E-2</v>
      </c>
      <c r="AC325" s="155">
        <f>IF(A20stdlife="n/a","n/a",IF(AC$3&gt;(A20stdlife+$E325),(Input!$G$230*(1+rvanilla)^0.5)-SUM($G325:AB325),(Input!$G$230*(1+rvanilla)^0.5)/A20stdlife))</f>
        <v>2.181160379720257E-2</v>
      </c>
      <c r="AD325" s="155">
        <f>IF(A20stdlife="n/a","n/a",IF(AD$3&gt;(A20stdlife+$E325),(Input!$G$230*(1+rvanilla)^0.5)-SUM($G325:AC325),(Input!$G$230*(1+rvanilla)^0.5)/A20stdlife))</f>
        <v>2.181160379720257E-2</v>
      </c>
      <c r="AE325" s="155">
        <f>IF(A20stdlife="n/a","n/a",IF(AE$3&gt;(A20stdlife+$E325),(Input!$G$230*(1+rvanilla)^0.5)-SUM($G325:AD325),(Input!$G$230*(1+rvanilla)^0.5)/A20stdlife))</f>
        <v>2.181160379720257E-2</v>
      </c>
      <c r="AF325" s="155">
        <f>IF(A20stdlife="n/a","n/a",IF(AF$3&gt;(A20stdlife+$E325),(Input!$G$230*(1+rvanilla)^0.5)-SUM($G325:AE325),(Input!$G$230*(1+rvanilla)^0.5)/A20stdlife))</f>
        <v>2.181160379720257E-2</v>
      </c>
      <c r="AG325" s="155">
        <f>IF(A20stdlife="n/a","n/a",IF(AG$3&gt;(A20stdlife+$E325),(Input!$G$230*(1+rvanilla)^0.5)-SUM($G325:AF325),(Input!$G$230*(1+rvanilla)^0.5)/A20stdlife))</f>
        <v>2.181160379720257E-2</v>
      </c>
      <c r="AH325" s="155">
        <f>IF(A20stdlife="n/a","n/a",IF(AH$3&gt;(A20stdlife+$E325),(Input!$G$230*(1+rvanilla)^0.5)-SUM($G325:AG325),(Input!$G$230*(1+rvanilla)^0.5)/A20stdlife))</f>
        <v>2.181160379720257E-2</v>
      </c>
      <c r="AI325" s="155">
        <f>IF(A20stdlife="n/a","n/a",IF(AI$3&gt;(A20stdlife+$E325),(Input!$G$230*(1+rvanilla)^0.5)-SUM($G325:AH325),(Input!$G$230*(1+rvanilla)^0.5)/A20stdlife))</f>
        <v>2.181160379720257E-2</v>
      </c>
      <c r="AJ325" s="155">
        <f>IF(A20stdlife="n/a","n/a",IF(AJ$3&gt;(A20stdlife+$E325),(Input!$G$230*(1+rvanilla)^0.5)-SUM($G325:AI325),(Input!$G$230*(1+rvanilla)^0.5)/A20stdlife))</f>
        <v>2.181160379720257E-2</v>
      </c>
      <c r="AK325" s="155">
        <f>IF(A20stdlife="n/a","n/a",IF(AK$3&gt;(A20stdlife+$E325),(Input!$G$230*(1+rvanilla)^0.5)-SUM($G325:AJ325),(Input!$G$230*(1+rvanilla)^0.5)/A20stdlife))</f>
        <v>2.181160379720257E-2</v>
      </c>
      <c r="AL325" s="155">
        <f>IF(A20stdlife="n/a","n/a",IF(AL$3&gt;(A20stdlife+$E325),(Input!$G$230*(1+rvanilla)^0.5)-SUM($G325:AK325),(Input!$G$230*(1+rvanilla)^0.5)/A20stdlife))</f>
        <v>2.181160379720257E-2</v>
      </c>
      <c r="AM325" s="155">
        <f>IF(A20stdlife="n/a","n/a",IF(AM$3&gt;(A20stdlife+$E325),(Input!$G$230*(1+rvanilla)^0.5)-SUM($G325:AL325),(Input!$G$230*(1+rvanilla)^0.5)/A20stdlife))</f>
        <v>2.181160379720257E-2</v>
      </c>
      <c r="AN325" s="155">
        <f>IF(A20stdlife="n/a","n/a",IF(AN$3&gt;(A20stdlife+$E325),(Input!$G$230*(1+rvanilla)^0.5)-SUM($G325:AM325),(Input!$G$230*(1+rvanilla)^0.5)/A20stdlife))</f>
        <v>2.181160379720257E-2</v>
      </c>
      <c r="AO325" s="155">
        <f>IF(A20stdlife="n/a","n/a",IF(AO$3&gt;(A20stdlife+$E325),(Input!$G$230*(1+rvanilla)^0.5)-SUM($G325:AN325),(Input!$G$230*(1+rvanilla)^0.5)/A20stdlife))</f>
        <v>2.181160379720257E-2</v>
      </c>
      <c r="AP325" s="155">
        <f>IF(A20stdlife="n/a","n/a",IF(AP$3&gt;(A20stdlife+$E325),(Input!$G$230*(1+rvanilla)^0.5)-SUM($G325:AO325),(Input!$G$230*(1+rvanilla)^0.5)/A20stdlife))</f>
        <v>2.181160379720257E-2</v>
      </c>
      <c r="AQ325" s="155">
        <f>IF(A20stdlife="n/a","n/a",IF(AQ$3&gt;(A20stdlife+$E325),(Input!$G$230*(1+rvanilla)^0.5)-SUM($G325:AP325),(Input!$G$230*(1+rvanilla)^0.5)/A20stdlife))</f>
        <v>2.181160379720257E-2</v>
      </c>
      <c r="AR325" s="155">
        <f>IF(A20stdlife="n/a","n/a",IF(AR$3&gt;(A20stdlife+$E325),(Input!$G$230*(1+rvanilla)^0.5)-SUM($G325:AQ325),(Input!$G$230*(1+rvanilla)^0.5)/A20stdlife))</f>
        <v>2.181160379720257E-2</v>
      </c>
      <c r="AS325" s="155">
        <f>IF(A20stdlife="n/a","n/a",IF(AS$3&gt;(A20stdlife+$E325),(Input!$G$230*(1+rvanilla)^0.5)-SUM($G325:AR325),(Input!$G$230*(1+rvanilla)^0.5)/A20stdlife))</f>
        <v>2.181160379720257E-2</v>
      </c>
      <c r="AT325" s="155">
        <f>IF(A20stdlife="n/a","n/a",IF(AT$3&gt;(A20stdlife+$E325),(Input!$G$230*(1+rvanilla)^0.5)-SUM($G325:AS325),(Input!$G$230*(1+rvanilla)^0.5)/A20stdlife))</f>
        <v>2.181160379720257E-2</v>
      </c>
      <c r="AU325" s="155">
        <f>IF(A20stdlife="n/a","n/a",IF(AU$3&gt;(A20stdlife+$E325),(Input!$G$230*(1+rvanilla)^0.5)-SUM($G325:AT325),(Input!$G$230*(1+rvanilla)^0.5)/A20stdlife))</f>
        <v>2.181160379720257E-2</v>
      </c>
      <c r="AV325" s="155">
        <f>IF(A20stdlife="n/a","n/a",IF(AV$3&gt;(A20stdlife+$E325),(Input!$G$230*(1+rvanilla)^0.5)-SUM($G325:AU325),(Input!$G$230*(1+rvanilla)^0.5)/A20stdlife))</f>
        <v>2.181160379720257E-2</v>
      </c>
      <c r="AW325" s="155">
        <f>IF(A20stdlife="n/a","n/a",IF(AW$3&gt;(A20stdlife+$E325),(Input!$G$230*(1+rvanilla)^0.5)-SUM($G325:AV325),(Input!$G$230*(1+rvanilla)^0.5)/A20stdlife))</f>
        <v>2.181160379720257E-2</v>
      </c>
      <c r="AX325" s="155">
        <f>IF(A20stdlife="n/a","n/a",IF(AX$3&gt;(A20stdlife+$E325),(Input!$G$230*(1+rvanilla)^0.5)-SUM($G325:AW325),(Input!$G$230*(1+rvanilla)^0.5)/A20stdlife))</f>
        <v>2.181160379720257E-2</v>
      </c>
      <c r="AY325" s="155">
        <f>IF(A20stdlife="n/a","n/a",IF(AY$3&gt;(A20stdlife+$E325),(Input!$G$230*(1+rvanilla)^0.5)-SUM($G325:AX325),(Input!$G$230*(1+rvanilla)^0.5)/A20stdlife))</f>
        <v>-6.6613381477509392E-16</v>
      </c>
      <c r="AZ325" s="155">
        <f>IF(A20stdlife="n/a","n/a",IF(AZ$3&gt;(A20stdlife+$E325),(Input!$G$230*(1+rvanilla)^0.5)-SUM($G325:AY325),(Input!$G$230*(1+rvanilla)^0.5)/A20stdlife))</f>
        <v>0</v>
      </c>
      <c r="BA325" s="155">
        <f>IF(A20stdlife="n/a","n/a",IF(BA$3&gt;(A20stdlife+$E325),(Input!$G$230*(1+rvanilla)^0.5)-SUM($G325:AZ325),(Input!$G$230*(1+rvanilla)^0.5)/A20stdlife))</f>
        <v>0</v>
      </c>
      <c r="BB325" s="155">
        <f>IF(A20stdlife="n/a","n/a",IF(BB$3&gt;(A20stdlife+$E325),(Input!$G$230*(1+rvanilla)^0.5)-SUM($G325:BA325),(Input!$G$230*(1+rvanilla)^0.5)/A20stdlife))</f>
        <v>0</v>
      </c>
      <c r="BC325" s="155">
        <f>IF(A20stdlife="n/a","n/a",IF(BC$3&gt;(A20stdlife+$E325),(Input!$G$230*(1+rvanilla)^0.5)-SUM($G325:BB325),(Input!$G$230*(1+rvanilla)^0.5)/A20stdlife))</f>
        <v>0</v>
      </c>
      <c r="BD325" s="155">
        <f>IF(A20stdlife="n/a","n/a",IF(BD$3&gt;(A20stdlife+$E325),(Input!$G$230*(1+rvanilla)^0.5)-SUM($G325:BC325),(Input!$G$230*(1+rvanilla)^0.5)/A20stdlife))</f>
        <v>0</v>
      </c>
      <c r="BE325" s="155">
        <f>IF(A20stdlife="n/a","n/a",IF(BE$3&gt;(A20stdlife+$E325),(Input!$G$230*(1+rvanilla)^0.5)-SUM($G325:BD325),(Input!$G$230*(1+rvanilla)^0.5)/A20stdlife))</f>
        <v>0</v>
      </c>
      <c r="BF325" s="155">
        <f>IF(A20stdlife="n/a","n/a",IF(BF$3&gt;(A20stdlife+$E325),(Input!$G$230*(1+rvanilla)^0.5)-SUM($G325:BE325),(Input!$G$230*(1+rvanilla)^0.5)/A20stdlife))</f>
        <v>0</v>
      </c>
      <c r="BG325" s="155">
        <f>IF(A20stdlife="n/a","n/a",IF(BG$3&gt;(A20stdlife+$E325),(Input!$G$230*(1+rvanilla)^0.5)-SUM($G325:BF325),(Input!$G$230*(1+rvanilla)^0.5)/A20stdlife))</f>
        <v>0</v>
      </c>
      <c r="BH325" s="155">
        <f>IF(A20stdlife="n/a","n/a",IF(BH$3&gt;(A20stdlife+$E325),(Input!$G$230*(1+rvanilla)^0.5)-SUM($G325:BG325),(Input!$G$230*(1+rvanilla)^0.5)/A20stdlife))</f>
        <v>0</v>
      </c>
      <c r="BI325" s="155">
        <f>IF(A20stdlife="n/a","n/a",IF(BI$3&gt;(A20stdlife+$E325),(Input!$G$230*(1+rvanilla)^0.5)-SUM($G325:BH325),(Input!$G$230*(1+rvanilla)^0.5)/A20stdlife))</f>
        <v>0</v>
      </c>
      <c r="BJ325" s="14"/>
      <c r="BK325" s="14"/>
      <c r="BL325" s="14"/>
      <c r="BM325" s="14"/>
      <c r="BN325" s="14"/>
      <c r="BO325" s="14"/>
      <c r="BP325" s="14"/>
      <c r="BQ325" s="14"/>
      <c r="BR325" s="14"/>
      <c r="BS325" s="14"/>
      <c r="BT325" s="14"/>
      <c r="BU325" s="14"/>
      <c r="BV325" s="14"/>
      <c r="BW325" s="14"/>
      <c r="BX325" s="14"/>
      <c r="BY325" s="14"/>
      <c r="BZ325" s="14"/>
      <c r="CA325" s="410"/>
      <c r="CB325" s="410"/>
      <c r="CC325" s="410"/>
      <c r="CD325" s="410"/>
      <c r="CE325" s="410"/>
      <c r="CF325" s="410"/>
      <c r="CG325" s="410"/>
      <c r="CH325" s="410"/>
      <c r="CI325" s="410"/>
      <c r="CJ325" s="410"/>
      <c r="CK325" s="410"/>
      <c r="CL325" s="410"/>
      <c r="CM325" s="410"/>
      <c r="CN325" s="410"/>
      <c r="CO325" s="410"/>
      <c r="CP325" s="410"/>
      <c r="CQ325" s="410"/>
      <c r="CR325" s="410"/>
      <c r="CS325" s="410"/>
      <c r="CT325" s="410"/>
      <c r="CU325" s="410"/>
      <c r="CV325" s="410"/>
      <c r="CW325" s="410"/>
      <c r="CX325" s="410"/>
      <c r="CY325" s="410"/>
      <c r="CZ325" s="410"/>
      <c r="DA325" s="410"/>
      <c r="DB325" s="410"/>
      <c r="DC325" s="410"/>
      <c r="DD325" s="410"/>
      <c r="DE325" s="410"/>
      <c r="DF325" s="410"/>
      <c r="DG325" s="410"/>
      <c r="DH325" s="410"/>
      <c r="DI325" s="410"/>
      <c r="DJ325" s="410"/>
      <c r="DK325" s="410"/>
      <c r="DL325" s="410"/>
      <c r="DM325" s="410"/>
      <c r="DN325" s="410"/>
      <c r="DO325" s="410"/>
      <c r="DP325" s="410"/>
      <c r="DQ325" s="410"/>
      <c r="DR325" s="410"/>
      <c r="DS325" s="410"/>
      <c r="DT325" s="410"/>
      <c r="DU325" s="410"/>
      <c r="DV325" s="410"/>
      <c r="DW325" s="410"/>
      <c r="DX325" s="410"/>
      <c r="DY325" s="410"/>
      <c r="DZ325" s="410"/>
      <c r="EA325" s="410"/>
      <c r="EB325" s="410"/>
      <c r="EC325" s="410"/>
      <c r="ED325" s="410"/>
      <c r="EE325" s="410"/>
      <c r="EF325" s="410"/>
      <c r="EG325" s="410"/>
      <c r="EH325" s="410"/>
      <c r="EI325" s="410"/>
      <c r="EJ325" s="410"/>
      <c r="EK325" s="410"/>
      <c r="EL325" s="410"/>
      <c r="EM325" s="410"/>
      <c r="EN325" s="410"/>
      <c r="EO325" s="410"/>
      <c r="EP325" s="410"/>
      <c r="EQ325" s="410"/>
      <c r="ER325" s="410"/>
      <c r="ES325" s="410"/>
      <c r="ET325" s="410"/>
      <c r="EU325" s="410"/>
      <c r="EV325" s="410"/>
      <c r="EW325" s="410"/>
      <c r="EX325" s="410"/>
      <c r="EY325" s="410"/>
      <c r="EZ325" s="410"/>
      <c r="FA325" s="410"/>
      <c r="FB325" s="410"/>
      <c r="FC325" s="410"/>
      <c r="FD325" s="410"/>
      <c r="FE325" s="410"/>
      <c r="FF325" s="410"/>
      <c r="FG325" s="410"/>
      <c r="FH325" s="410"/>
      <c r="FI325" s="410"/>
      <c r="FJ325" s="410"/>
      <c r="FK325" s="410"/>
      <c r="FL325" s="410"/>
      <c r="FM325" s="410"/>
      <c r="FN325" s="410"/>
      <c r="FO325" s="410"/>
      <c r="FP325" s="410"/>
      <c r="FQ325" s="410"/>
      <c r="FR325" s="410"/>
      <c r="FS325" s="410"/>
      <c r="FT325" s="410"/>
      <c r="FU325" s="410"/>
      <c r="FV325" s="410"/>
      <c r="FW325" s="410"/>
      <c r="FX325" s="410"/>
      <c r="FY325" s="410"/>
      <c r="FZ325" s="410"/>
      <c r="GA325" s="410"/>
      <c r="GB325" s="410"/>
      <c r="GC325" s="410"/>
      <c r="GD325" s="410"/>
      <c r="GE325" s="410"/>
      <c r="GF325" s="410"/>
      <c r="GG325" s="410"/>
      <c r="GH325" s="410"/>
      <c r="GI325" s="410"/>
      <c r="GJ325" s="410"/>
      <c r="GK325" s="410"/>
      <c r="GL325" s="410"/>
      <c r="GM325" s="410"/>
      <c r="GN325" s="410"/>
      <c r="GO325" s="410"/>
      <c r="GP325" s="410"/>
      <c r="GQ325" s="410"/>
      <c r="GR325" s="410"/>
      <c r="GS325" s="410"/>
      <c r="GT325" s="410"/>
      <c r="GU325" s="410"/>
      <c r="GV325" s="410"/>
      <c r="GW325" s="410"/>
      <c r="GX325" s="410"/>
      <c r="GY325" s="410"/>
      <c r="GZ325" s="410"/>
      <c r="HA325" s="410"/>
      <c r="HB325" s="410"/>
      <c r="HC325" s="410"/>
      <c r="HD325" s="410"/>
      <c r="HE325" s="410"/>
      <c r="HF325" s="410"/>
      <c r="HG325" s="410"/>
      <c r="HH325" s="410"/>
      <c r="HI325" s="410"/>
      <c r="HJ325" s="410"/>
      <c r="HK325" s="410"/>
      <c r="HL325" s="410"/>
      <c r="HM325" s="410"/>
      <c r="HN325" s="410"/>
      <c r="HO325" s="410"/>
      <c r="HP325" s="410"/>
      <c r="HQ325" s="410"/>
      <c r="HR325" s="410"/>
      <c r="HS325" s="410"/>
      <c r="HT325" s="410"/>
      <c r="HU325" s="410"/>
      <c r="HV325" s="410"/>
      <c r="HW325" s="410"/>
      <c r="HX325" s="410"/>
      <c r="HY325" s="410"/>
      <c r="HZ325" s="410"/>
      <c r="IA325" s="410"/>
      <c r="IB325" s="410"/>
      <c r="IC325" s="410"/>
      <c r="ID325" s="410"/>
      <c r="IE325" s="410"/>
      <c r="IF325" s="410"/>
      <c r="IG325" s="410"/>
      <c r="IH325" s="410"/>
      <c r="II325" s="410"/>
      <c r="IJ325" s="410"/>
      <c r="IK325" s="410"/>
      <c r="IL325" s="410"/>
      <c r="IM325" s="410"/>
      <c r="IN325" s="410"/>
      <c r="IO325" s="410"/>
      <c r="IP325" s="410"/>
      <c r="IQ325" s="410"/>
      <c r="IR325" s="410"/>
      <c r="IS325" s="410"/>
      <c r="IT325" s="410"/>
      <c r="IU325" s="410"/>
      <c r="IV325" s="410"/>
    </row>
    <row r="326" spans="1:256" s="2" customFormat="1" ht="12.75" hidden="1" customHeight="1" outlineLevel="2">
      <c r="A326" s="14"/>
      <c r="B326" s="14"/>
      <c r="C326" s="27"/>
      <c r="D326" s="413"/>
      <c r="E326" s="261">
        <v>2</v>
      </c>
      <c r="F326" s="372"/>
      <c r="G326" s="269"/>
      <c r="H326" s="270"/>
      <c r="I326" s="155">
        <f>IF(A20stdlife="n/a","n/a",IF(I$3&gt;(A20stdlife+$E326),(Input!$H$230*(1+rvanilla)^0.5)-SUM($H326:H326),(Input!$H$230*(1+rvanilla)^0.5)/A20stdlife))</f>
        <v>0</v>
      </c>
      <c r="J326" s="155">
        <f>IF(A20stdlife="n/a","n/a",IF(J$3&gt;(A20stdlife+$E326),(Input!$H$230*(1+rvanilla)^0.5)-SUM($H326:I326),(Input!$H$230*(1+rvanilla)^0.5)/A20stdlife))</f>
        <v>0</v>
      </c>
      <c r="K326" s="155">
        <f>IF(A20stdlife="n/a","n/a",IF(K$3&gt;(A20stdlife+$E326),(Input!$H$230*(1+rvanilla)^0.5)-SUM($H326:J326),(Input!$H$230*(1+rvanilla)^0.5)/A20stdlife))</f>
        <v>0</v>
      </c>
      <c r="L326" s="155">
        <f>IF(A20stdlife="n/a","n/a",IF(L$3&gt;(A20stdlife+$E326),(Input!$H$230*(1+rvanilla)^0.5)-SUM($H326:K326),(Input!$H$230*(1+rvanilla)^0.5)/A20stdlife))</f>
        <v>0</v>
      </c>
      <c r="M326" s="155">
        <f>IF(A20stdlife="n/a","n/a",IF(M$3&gt;(A20stdlife+$E326),(Input!$H$230*(1+rvanilla)^0.5)-SUM($H326:L326),(Input!$H$230*(1+rvanilla)^0.5)/A20stdlife))</f>
        <v>0</v>
      </c>
      <c r="N326" s="155">
        <f>IF(A20stdlife="n/a","n/a",IF(N$3&gt;(A20stdlife+$E326),(Input!$H$230*(1+rvanilla)^0.5)-SUM($H326:M326),(Input!$H$230*(1+rvanilla)^0.5)/A20stdlife))</f>
        <v>0</v>
      </c>
      <c r="O326" s="155">
        <f>IF(A20stdlife="n/a","n/a",IF(O$3&gt;(A20stdlife+$E326),(Input!$H$230*(1+rvanilla)^0.5)-SUM($H326:N326),(Input!$H$230*(1+rvanilla)^0.5)/A20stdlife))</f>
        <v>0</v>
      </c>
      <c r="P326" s="155">
        <f>IF(A20stdlife="n/a","n/a",IF(P$3&gt;(A20stdlife+$E326),(Input!$H$230*(1+rvanilla)^0.5)-SUM($H326:O326),(Input!$H$230*(1+rvanilla)^0.5)/A20stdlife))</f>
        <v>0</v>
      </c>
      <c r="Q326" s="155">
        <f>IF(A20stdlife="n/a","n/a",IF(Q$3&gt;(A20stdlife+$E326),(Input!$H$230*(1+rvanilla)^0.5)-SUM($H326:P326),(Input!$H$230*(1+rvanilla)^0.5)/A20stdlife))</f>
        <v>0</v>
      </c>
      <c r="R326" s="155">
        <f>IF(A20stdlife="n/a","n/a",IF(R$3&gt;(A20stdlife+$E326),(Input!$H$230*(1+rvanilla)^0.5)-SUM($H326:Q326),(Input!$H$230*(1+rvanilla)^0.5)/A20stdlife))</f>
        <v>0</v>
      </c>
      <c r="S326" s="155">
        <f>IF(A20stdlife="n/a","n/a",IF(S$3&gt;(A20stdlife+$E326),(Input!$H$230*(1+rvanilla)^0.5)-SUM($H326:R326),(Input!$H$230*(1+rvanilla)^0.5)/A20stdlife))</f>
        <v>0</v>
      </c>
      <c r="T326" s="155">
        <f>IF(A20stdlife="n/a","n/a",IF(T$3&gt;(A20stdlife+$E326),(Input!$H$230*(1+rvanilla)^0.5)-SUM($H326:S326),(Input!$H$230*(1+rvanilla)^0.5)/A20stdlife))</f>
        <v>0</v>
      </c>
      <c r="U326" s="155">
        <f>IF(A20stdlife="n/a","n/a",IF(U$3&gt;(A20stdlife+$E326),(Input!$H$230*(1+rvanilla)^0.5)-SUM($H326:T326),(Input!$H$230*(1+rvanilla)^0.5)/A20stdlife))</f>
        <v>0</v>
      </c>
      <c r="V326" s="155">
        <f>IF(A20stdlife="n/a","n/a",IF(V$3&gt;(A20stdlife+$E326),(Input!$H$230*(1+rvanilla)^0.5)-SUM($H326:U326),(Input!$H$230*(1+rvanilla)^0.5)/A20stdlife))</f>
        <v>0</v>
      </c>
      <c r="W326" s="155">
        <f>IF(A20stdlife="n/a","n/a",IF(W$3&gt;(A20stdlife+$E326),(Input!$H$230*(1+rvanilla)^0.5)-SUM($H326:V326),(Input!$H$230*(1+rvanilla)^0.5)/A20stdlife))</f>
        <v>0</v>
      </c>
      <c r="X326" s="155">
        <f>IF(A20stdlife="n/a","n/a",IF(X$3&gt;(A20stdlife+$E326),(Input!$H$230*(1+rvanilla)^0.5)-SUM($H326:W326),(Input!$H$230*(1+rvanilla)^0.5)/A20stdlife))</f>
        <v>0</v>
      </c>
      <c r="Y326" s="155">
        <f>IF(A20stdlife="n/a","n/a",IF(Y$3&gt;(A20stdlife+$E326),(Input!$H$230*(1+rvanilla)^0.5)-SUM($H326:X326),(Input!$H$230*(1+rvanilla)^0.5)/A20stdlife))</f>
        <v>0</v>
      </c>
      <c r="Z326" s="155">
        <f>IF(A20stdlife="n/a","n/a",IF(Z$3&gt;(A20stdlife+$E326),(Input!$H$230*(1+rvanilla)^0.5)-SUM($H326:Y326),(Input!$H$230*(1+rvanilla)^0.5)/A20stdlife))</f>
        <v>0</v>
      </c>
      <c r="AA326" s="155">
        <f>IF(A20stdlife="n/a","n/a",IF(AA$3&gt;(A20stdlife+$E326),(Input!$H$230*(1+rvanilla)^0.5)-SUM($H326:Z326),(Input!$H$230*(1+rvanilla)^0.5)/A20stdlife))</f>
        <v>0</v>
      </c>
      <c r="AB326" s="155">
        <f>IF(A20stdlife="n/a","n/a",IF(AB$3&gt;(A20stdlife+$E326),(Input!$H$230*(1+rvanilla)^0.5)-SUM($H326:AA326),(Input!$H$230*(1+rvanilla)^0.5)/A20stdlife))</f>
        <v>0</v>
      </c>
      <c r="AC326" s="155">
        <f>IF(A20stdlife="n/a","n/a",IF(AC$3&gt;(A20stdlife+$E326),(Input!$H$230*(1+rvanilla)^0.5)-SUM($H326:AB326),(Input!$H$230*(1+rvanilla)^0.5)/A20stdlife))</f>
        <v>0</v>
      </c>
      <c r="AD326" s="155">
        <f>IF(A20stdlife="n/a","n/a",IF(AD$3&gt;(A20stdlife+$E326),(Input!$H$230*(1+rvanilla)^0.5)-SUM($H326:AC326),(Input!$H$230*(1+rvanilla)^0.5)/A20stdlife))</f>
        <v>0</v>
      </c>
      <c r="AE326" s="155">
        <f>IF(A20stdlife="n/a","n/a",IF(AE$3&gt;(A20stdlife+$E326),(Input!$H$230*(1+rvanilla)^0.5)-SUM($H326:AD326),(Input!$H$230*(1+rvanilla)^0.5)/A20stdlife))</f>
        <v>0</v>
      </c>
      <c r="AF326" s="155">
        <f>IF(A20stdlife="n/a","n/a",IF(AF$3&gt;(A20stdlife+$E326),(Input!$H$230*(1+rvanilla)^0.5)-SUM($H326:AE326),(Input!$H$230*(1+rvanilla)^0.5)/A20stdlife))</f>
        <v>0</v>
      </c>
      <c r="AG326" s="155">
        <f>IF(A20stdlife="n/a","n/a",IF(AG$3&gt;(A20stdlife+$E326),(Input!$H$230*(1+rvanilla)^0.5)-SUM($H326:AF326),(Input!$H$230*(1+rvanilla)^0.5)/A20stdlife))</f>
        <v>0</v>
      </c>
      <c r="AH326" s="155">
        <f>IF(A20stdlife="n/a","n/a",IF(AH$3&gt;(A20stdlife+$E326),(Input!$H$230*(1+rvanilla)^0.5)-SUM($H326:AG326),(Input!$H$230*(1+rvanilla)^0.5)/A20stdlife))</f>
        <v>0</v>
      </c>
      <c r="AI326" s="155">
        <f>IF(A20stdlife="n/a","n/a",IF(AI$3&gt;(A20stdlife+$E326),(Input!$H$230*(1+rvanilla)^0.5)-SUM($H326:AH326),(Input!$H$230*(1+rvanilla)^0.5)/A20stdlife))</f>
        <v>0</v>
      </c>
      <c r="AJ326" s="155">
        <f>IF(A20stdlife="n/a","n/a",IF(AJ$3&gt;(A20stdlife+$E326),(Input!$H$230*(1+rvanilla)^0.5)-SUM($H326:AI326),(Input!$H$230*(1+rvanilla)^0.5)/A20stdlife))</f>
        <v>0</v>
      </c>
      <c r="AK326" s="155">
        <f>IF(A20stdlife="n/a","n/a",IF(AK$3&gt;(A20stdlife+$E326),(Input!$H$230*(1+rvanilla)^0.5)-SUM($H326:AJ326),(Input!$H$230*(1+rvanilla)^0.5)/A20stdlife))</f>
        <v>0</v>
      </c>
      <c r="AL326" s="155">
        <f>IF(A20stdlife="n/a","n/a",IF(AL$3&gt;(A20stdlife+$E326),(Input!$H$230*(1+rvanilla)^0.5)-SUM($H326:AK326),(Input!$H$230*(1+rvanilla)^0.5)/A20stdlife))</f>
        <v>0</v>
      </c>
      <c r="AM326" s="155">
        <f>IF(A20stdlife="n/a","n/a",IF(AM$3&gt;(A20stdlife+$E326),(Input!$H$230*(1+rvanilla)^0.5)-SUM($H326:AL326),(Input!$H$230*(1+rvanilla)^0.5)/A20stdlife))</f>
        <v>0</v>
      </c>
      <c r="AN326" s="155">
        <f>IF(A20stdlife="n/a","n/a",IF(AN$3&gt;(A20stdlife+$E326),(Input!$H$230*(1+rvanilla)^0.5)-SUM($H326:AM326),(Input!$H$230*(1+rvanilla)^0.5)/A20stdlife))</f>
        <v>0</v>
      </c>
      <c r="AO326" s="155">
        <f>IF(A20stdlife="n/a","n/a",IF(AO$3&gt;(A20stdlife+$E326),(Input!$H$230*(1+rvanilla)^0.5)-SUM($H326:AN326),(Input!$H$230*(1+rvanilla)^0.5)/A20stdlife))</f>
        <v>0</v>
      </c>
      <c r="AP326" s="155">
        <f>IF(A20stdlife="n/a","n/a",IF(AP$3&gt;(A20stdlife+$E326),(Input!$H$230*(1+rvanilla)^0.5)-SUM($H326:AO326),(Input!$H$230*(1+rvanilla)^0.5)/A20stdlife))</f>
        <v>0</v>
      </c>
      <c r="AQ326" s="155">
        <f>IF(A20stdlife="n/a","n/a",IF(AQ$3&gt;(A20stdlife+$E326),(Input!$H$230*(1+rvanilla)^0.5)-SUM($H326:AP326),(Input!$H$230*(1+rvanilla)^0.5)/A20stdlife))</f>
        <v>0</v>
      </c>
      <c r="AR326" s="155">
        <f>IF(A20stdlife="n/a","n/a",IF(AR$3&gt;(A20stdlife+$E326),(Input!$H$230*(1+rvanilla)^0.5)-SUM($H326:AQ326),(Input!$H$230*(1+rvanilla)^0.5)/A20stdlife))</f>
        <v>0</v>
      </c>
      <c r="AS326" s="155">
        <f>IF(A20stdlife="n/a","n/a",IF(AS$3&gt;(A20stdlife+$E326),(Input!$H$230*(1+rvanilla)^0.5)-SUM($H326:AR326),(Input!$H$230*(1+rvanilla)^0.5)/A20stdlife))</f>
        <v>0</v>
      </c>
      <c r="AT326" s="155">
        <f>IF(A20stdlife="n/a","n/a",IF(AT$3&gt;(A20stdlife+$E326),(Input!$H$230*(1+rvanilla)^0.5)-SUM($H326:AS326),(Input!$H$230*(1+rvanilla)^0.5)/A20stdlife))</f>
        <v>0</v>
      </c>
      <c r="AU326" s="155">
        <f>IF(A20stdlife="n/a","n/a",IF(AU$3&gt;(A20stdlife+$E326),(Input!$H$230*(1+rvanilla)^0.5)-SUM($H326:AT326),(Input!$H$230*(1+rvanilla)^0.5)/A20stdlife))</f>
        <v>0</v>
      </c>
      <c r="AV326" s="155">
        <f>IF(A20stdlife="n/a","n/a",IF(AV$3&gt;(A20stdlife+$E326),(Input!$H$230*(1+rvanilla)^0.5)-SUM($H326:AU326),(Input!$H$230*(1+rvanilla)^0.5)/A20stdlife))</f>
        <v>0</v>
      </c>
      <c r="AW326" s="155">
        <f>IF(A20stdlife="n/a","n/a",IF(AW$3&gt;(A20stdlife+$E326),(Input!$H$230*(1+rvanilla)^0.5)-SUM($H326:AV326),(Input!$H$230*(1+rvanilla)^0.5)/A20stdlife))</f>
        <v>0</v>
      </c>
      <c r="AX326" s="155">
        <f>IF(A20stdlife="n/a","n/a",IF(AX$3&gt;(A20stdlife+$E326),(Input!$H$230*(1+rvanilla)^0.5)-SUM($H326:AW326),(Input!$H$230*(1+rvanilla)^0.5)/A20stdlife))</f>
        <v>0</v>
      </c>
      <c r="AY326" s="155">
        <f>IF(A20stdlife="n/a","n/a",IF(AY$3&gt;(A20stdlife+$E326),(Input!$H$230*(1+rvanilla)^0.5)-SUM($H326:AX326),(Input!$H$230*(1+rvanilla)^0.5)/A20stdlife))</f>
        <v>0</v>
      </c>
      <c r="AZ326" s="155">
        <f>IF(A20stdlife="n/a","n/a",IF(AZ$3&gt;(A20stdlife+$E326),(Input!$H$230*(1+rvanilla)^0.5)-SUM($H326:AY326),(Input!$H$230*(1+rvanilla)^0.5)/A20stdlife))</f>
        <v>0</v>
      </c>
      <c r="BA326" s="155">
        <f>IF(A20stdlife="n/a","n/a",IF(BA$3&gt;(A20stdlife+$E326),(Input!$H$230*(1+rvanilla)^0.5)-SUM($H326:AZ326),(Input!$H$230*(1+rvanilla)^0.5)/A20stdlife))</f>
        <v>0</v>
      </c>
      <c r="BB326" s="155">
        <f>IF(A20stdlife="n/a","n/a",IF(BB$3&gt;(A20stdlife+$E326),(Input!$H$230*(1+rvanilla)^0.5)-SUM($H326:BA326),(Input!$H$230*(1+rvanilla)^0.5)/A20stdlife))</f>
        <v>0</v>
      </c>
      <c r="BC326" s="155">
        <f>IF(A20stdlife="n/a","n/a",IF(BC$3&gt;(A20stdlife+$E326),(Input!$H$230*(1+rvanilla)^0.5)-SUM($H326:BB326),(Input!$H$230*(1+rvanilla)^0.5)/A20stdlife))</f>
        <v>0</v>
      </c>
      <c r="BD326" s="155">
        <f>IF(A20stdlife="n/a","n/a",IF(BD$3&gt;(A20stdlife+$E326),(Input!$H$230*(1+rvanilla)^0.5)-SUM($H326:BC326),(Input!$H$230*(1+rvanilla)^0.5)/A20stdlife))</f>
        <v>0</v>
      </c>
      <c r="BE326" s="155">
        <f>IF(A20stdlife="n/a","n/a",IF(BE$3&gt;(A20stdlife+$E326),(Input!$H$230*(1+rvanilla)^0.5)-SUM($H326:BD326),(Input!$H$230*(1+rvanilla)^0.5)/A20stdlife))</f>
        <v>0</v>
      </c>
      <c r="BF326" s="155">
        <f>IF(A20stdlife="n/a","n/a",IF(BF$3&gt;(A20stdlife+$E326),(Input!$H$230*(1+rvanilla)^0.5)-SUM($H326:BE326),(Input!$H$230*(1+rvanilla)^0.5)/A20stdlife))</f>
        <v>0</v>
      </c>
      <c r="BG326" s="155">
        <f>IF(A20stdlife="n/a","n/a",IF(BG$3&gt;(A20stdlife+$E326),(Input!$H$230*(1+rvanilla)^0.5)-SUM($H326:BF326),(Input!$H$230*(1+rvanilla)^0.5)/A20stdlife))</f>
        <v>0</v>
      </c>
      <c r="BH326" s="155">
        <f>IF(A20stdlife="n/a","n/a",IF(BH$3&gt;(A20stdlife+$E326),(Input!$H$230*(1+rvanilla)^0.5)-SUM($H326:BG326),(Input!$H$230*(1+rvanilla)^0.5)/A20stdlife))</f>
        <v>0</v>
      </c>
      <c r="BI326" s="155">
        <f>IF(A20stdlife="n/a","n/a",IF(BI$3&gt;(A20stdlife+$E326),(Input!$H$230*(1+rvanilla)^0.5)-SUM($H326:BH326),(Input!$H$230*(1+rvanilla)^0.5)/A20stdlife))</f>
        <v>0</v>
      </c>
      <c r="BJ326" s="14"/>
      <c r="BK326" s="14"/>
      <c r="BL326" s="14"/>
      <c r="BM326" s="14"/>
      <c r="BN326" s="14"/>
      <c r="BO326" s="14"/>
      <c r="BP326" s="14"/>
      <c r="BQ326" s="14"/>
      <c r="BR326" s="14"/>
      <c r="BS326" s="14"/>
      <c r="BT326" s="14"/>
      <c r="BU326" s="14"/>
      <c r="BV326" s="14"/>
      <c r="BW326" s="14"/>
      <c r="BX326" s="14"/>
      <c r="BY326" s="14"/>
      <c r="BZ326" s="14"/>
      <c r="CA326" s="410"/>
      <c r="CB326" s="410"/>
      <c r="CC326" s="410"/>
      <c r="CD326" s="410"/>
      <c r="CE326" s="410"/>
      <c r="CF326" s="410"/>
      <c r="CG326" s="410"/>
      <c r="CH326" s="410"/>
      <c r="CI326" s="410"/>
      <c r="CJ326" s="410"/>
      <c r="CK326" s="410"/>
      <c r="CL326" s="410"/>
      <c r="CM326" s="410"/>
      <c r="CN326" s="410"/>
      <c r="CO326" s="410"/>
      <c r="CP326" s="410"/>
      <c r="CQ326" s="410"/>
      <c r="CR326" s="410"/>
      <c r="CS326" s="410"/>
      <c r="CT326" s="410"/>
      <c r="CU326" s="410"/>
      <c r="CV326" s="410"/>
      <c r="CW326" s="410"/>
      <c r="CX326" s="410"/>
      <c r="CY326" s="410"/>
      <c r="CZ326" s="410"/>
      <c r="DA326" s="410"/>
      <c r="DB326" s="410"/>
      <c r="DC326" s="410"/>
      <c r="DD326" s="410"/>
      <c r="DE326" s="410"/>
      <c r="DF326" s="410"/>
      <c r="DG326" s="410"/>
      <c r="DH326" s="410"/>
      <c r="DI326" s="410"/>
      <c r="DJ326" s="410"/>
      <c r="DK326" s="410"/>
      <c r="DL326" s="410"/>
      <c r="DM326" s="410"/>
      <c r="DN326" s="410"/>
      <c r="DO326" s="410"/>
      <c r="DP326" s="410"/>
      <c r="DQ326" s="410"/>
      <c r="DR326" s="410"/>
      <c r="DS326" s="410"/>
      <c r="DT326" s="410"/>
      <c r="DU326" s="410"/>
      <c r="DV326" s="410"/>
      <c r="DW326" s="410"/>
      <c r="DX326" s="410"/>
      <c r="DY326" s="410"/>
      <c r="DZ326" s="410"/>
      <c r="EA326" s="410"/>
      <c r="EB326" s="410"/>
      <c r="EC326" s="410"/>
      <c r="ED326" s="410"/>
      <c r="EE326" s="410"/>
      <c r="EF326" s="410"/>
      <c r="EG326" s="410"/>
      <c r="EH326" s="410"/>
      <c r="EI326" s="410"/>
      <c r="EJ326" s="410"/>
      <c r="EK326" s="410"/>
      <c r="EL326" s="410"/>
      <c r="EM326" s="410"/>
      <c r="EN326" s="410"/>
      <c r="EO326" s="410"/>
      <c r="EP326" s="410"/>
      <c r="EQ326" s="410"/>
      <c r="ER326" s="410"/>
      <c r="ES326" s="410"/>
      <c r="ET326" s="410"/>
      <c r="EU326" s="410"/>
      <c r="EV326" s="410"/>
      <c r="EW326" s="410"/>
      <c r="EX326" s="410"/>
      <c r="EY326" s="410"/>
      <c r="EZ326" s="410"/>
      <c r="FA326" s="410"/>
      <c r="FB326" s="410"/>
      <c r="FC326" s="410"/>
      <c r="FD326" s="410"/>
      <c r="FE326" s="410"/>
      <c r="FF326" s="410"/>
      <c r="FG326" s="410"/>
      <c r="FH326" s="410"/>
      <c r="FI326" s="410"/>
      <c r="FJ326" s="410"/>
      <c r="FK326" s="410"/>
      <c r="FL326" s="410"/>
      <c r="FM326" s="410"/>
      <c r="FN326" s="410"/>
      <c r="FO326" s="410"/>
      <c r="FP326" s="410"/>
      <c r="FQ326" s="410"/>
      <c r="FR326" s="410"/>
      <c r="FS326" s="410"/>
      <c r="FT326" s="410"/>
      <c r="FU326" s="410"/>
      <c r="FV326" s="410"/>
      <c r="FW326" s="410"/>
      <c r="FX326" s="410"/>
      <c r="FY326" s="410"/>
      <c r="FZ326" s="410"/>
      <c r="GA326" s="410"/>
      <c r="GB326" s="410"/>
      <c r="GC326" s="410"/>
      <c r="GD326" s="410"/>
      <c r="GE326" s="410"/>
      <c r="GF326" s="410"/>
      <c r="GG326" s="410"/>
      <c r="GH326" s="410"/>
      <c r="GI326" s="410"/>
      <c r="GJ326" s="410"/>
      <c r="GK326" s="410"/>
      <c r="GL326" s="410"/>
      <c r="GM326" s="410"/>
      <c r="GN326" s="410"/>
      <c r="GO326" s="410"/>
      <c r="GP326" s="410"/>
      <c r="GQ326" s="410"/>
      <c r="GR326" s="410"/>
      <c r="GS326" s="410"/>
      <c r="GT326" s="410"/>
      <c r="GU326" s="410"/>
      <c r="GV326" s="410"/>
      <c r="GW326" s="410"/>
      <c r="GX326" s="410"/>
      <c r="GY326" s="410"/>
      <c r="GZ326" s="410"/>
      <c r="HA326" s="410"/>
      <c r="HB326" s="410"/>
      <c r="HC326" s="410"/>
      <c r="HD326" s="410"/>
      <c r="HE326" s="410"/>
      <c r="HF326" s="410"/>
      <c r="HG326" s="410"/>
      <c r="HH326" s="410"/>
      <c r="HI326" s="410"/>
      <c r="HJ326" s="410"/>
      <c r="HK326" s="410"/>
      <c r="HL326" s="410"/>
      <c r="HM326" s="410"/>
      <c r="HN326" s="410"/>
      <c r="HO326" s="410"/>
      <c r="HP326" s="410"/>
      <c r="HQ326" s="410"/>
      <c r="HR326" s="410"/>
      <c r="HS326" s="410"/>
      <c r="HT326" s="410"/>
      <c r="HU326" s="410"/>
      <c r="HV326" s="410"/>
      <c r="HW326" s="410"/>
      <c r="HX326" s="410"/>
      <c r="HY326" s="410"/>
      <c r="HZ326" s="410"/>
      <c r="IA326" s="410"/>
      <c r="IB326" s="410"/>
      <c r="IC326" s="410"/>
      <c r="ID326" s="410"/>
      <c r="IE326" s="410"/>
      <c r="IF326" s="410"/>
      <c r="IG326" s="410"/>
      <c r="IH326" s="410"/>
      <c r="II326" s="410"/>
      <c r="IJ326" s="410"/>
      <c r="IK326" s="410"/>
      <c r="IL326" s="410"/>
      <c r="IM326" s="410"/>
      <c r="IN326" s="410"/>
      <c r="IO326" s="410"/>
      <c r="IP326" s="410"/>
      <c r="IQ326" s="410"/>
      <c r="IR326" s="410"/>
      <c r="IS326" s="410"/>
      <c r="IT326" s="410"/>
      <c r="IU326" s="410"/>
      <c r="IV326" s="410"/>
    </row>
    <row r="327" spans="1:256" s="2" customFormat="1" ht="12.75" hidden="1" customHeight="1" outlineLevel="2">
      <c r="A327" s="14"/>
      <c r="B327" s="14"/>
      <c r="C327" s="27"/>
      <c r="D327" s="413"/>
      <c r="E327" s="261">
        <v>3</v>
      </c>
      <c r="F327" s="372"/>
      <c r="G327" s="269"/>
      <c r="H327" s="271"/>
      <c r="I327" s="270"/>
      <c r="J327" s="155">
        <f>IF(A20stdlife="n/a","n/a",IF(J$3&gt;(A20stdlife+$E327),(Input!$I$230*(1+rvanilla)^0.5)-SUM($I327:I327),(Input!$I$230*(1+rvanilla)^0.5)/A20stdlife))</f>
        <v>0</v>
      </c>
      <c r="K327" s="155">
        <f>IF(A20stdlife="n/a","n/a",IF(K$3&gt;(A20stdlife+$E327),(Input!$I$230*(1+rvanilla)^0.5)-SUM($I327:J327),(Input!$I$230*(1+rvanilla)^0.5)/A20stdlife))</f>
        <v>0</v>
      </c>
      <c r="L327" s="155">
        <f>IF(A20stdlife="n/a","n/a",IF(L$3&gt;(A20stdlife+$E327),(Input!$I$230*(1+rvanilla)^0.5)-SUM($I327:K327),(Input!$I$230*(1+rvanilla)^0.5)/A20stdlife))</f>
        <v>0</v>
      </c>
      <c r="M327" s="155">
        <f>IF(A20stdlife="n/a","n/a",IF(M$3&gt;(A20stdlife+$E327),(Input!$I$230*(1+rvanilla)^0.5)-SUM($I327:L327),(Input!$I$230*(1+rvanilla)^0.5)/A20stdlife))</f>
        <v>0</v>
      </c>
      <c r="N327" s="155">
        <f>IF(A20stdlife="n/a","n/a",IF(N$3&gt;(A20stdlife+$E327),(Input!$I$230*(1+rvanilla)^0.5)-SUM($I327:M327),(Input!$I$230*(1+rvanilla)^0.5)/A20stdlife))</f>
        <v>0</v>
      </c>
      <c r="O327" s="155">
        <f>IF(A20stdlife="n/a","n/a",IF(O$3&gt;(A20stdlife+$E327),(Input!$I$230*(1+rvanilla)^0.5)-SUM($I327:N327),(Input!$I$230*(1+rvanilla)^0.5)/A20stdlife))</f>
        <v>0</v>
      </c>
      <c r="P327" s="155">
        <f>IF(A20stdlife="n/a","n/a",IF(P$3&gt;(A20stdlife+$E327),(Input!$I$230*(1+rvanilla)^0.5)-SUM($I327:O327),(Input!$I$230*(1+rvanilla)^0.5)/A20stdlife))</f>
        <v>0</v>
      </c>
      <c r="Q327" s="155">
        <f>IF(A20stdlife="n/a","n/a",IF(Q$3&gt;(A20stdlife+$E327),(Input!$I$230*(1+rvanilla)^0.5)-SUM($I327:P327),(Input!$I$230*(1+rvanilla)^0.5)/A20stdlife))</f>
        <v>0</v>
      </c>
      <c r="R327" s="155">
        <f>IF(A20stdlife="n/a","n/a",IF(R$3&gt;(A20stdlife+$E327),(Input!$I$230*(1+rvanilla)^0.5)-SUM($I327:Q327),(Input!$I$230*(1+rvanilla)^0.5)/A20stdlife))</f>
        <v>0</v>
      </c>
      <c r="S327" s="155">
        <f>IF(A20stdlife="n/a","n/a",IF(S$3&gt;(A20stdlife+$E327),(Input!$I$230*(1+rvanilla)^0.5)-SUM($I327:R327),(Input!$I$230*(1+rvanilla)^0.5)/A20stdlife))</f>
        <v>0</v>
      </c>
      <c r="T327" s="155">
        <f>IF(A20stdlife="n/a","n/a",IF(T$3&gt;(A20stdlife+$E327),(Input!$I$230*(1+rvanilla)^0.5)-SUM($I327:S327),(Input!$I$230*(1+rvanilla)^0.5)/A20stdlife))</f>
        <v>0</v>
      </c>
      <c r="U327" s="155">
        <f>IF(A20stdlife="n/a","n/a",IF(U$3&gt;(A20stdlife+$E327),(Input!$I$230*(1+rvanilla)^0.5)-SUM($I327:T327),(Input!$I$230*(1+rvanilla)^0.5)/A20stdlife))</f>
        <v>0</v>
      </c>
      <c r="V327" s="155">
        <f>IF(A20stdlife="n/a","n/a",IF(V$3&gt;(A20stdlife+$E327),(Input!$I$230*(1+rvanilla)^0.5)-SUM($I327:U327),(Input!$I$230*(1+rvanilla)^0.5)/A20stdlife))</f>
        <v>0</v>
      </c>
      <c r="W327" s="155">
        <f>IF(A20stdlife="n/a","n/a",IF(W$3&gt;(A20stdlife+$E327),(Input!$I$230*(1+rvanilla)^0.5)-SUM($I327:V327),(Input!$I$230*(1+rvanilla)^0.5)/A20stdlife))</f>
        <v>0</v>
      </c>
      <c r="X327" s="155">
        <f>IF(A20stdlife="n/a","n/a",IF(X$3&gt;(A20stdlife+$E327),(Input!$I$230*(1+rvanilla)^0.5)-SUM($I327:W327),(Input!$I$230*(1+rvanilla)^0.5)/A20stdlife))</f>
        <v>0</v>
      </c>
      <c r="Y327" s="155">
        <f>IF(A20stdlife="n/a","n/a",IF(Y$3&gt;(A20stdlife+$E327),(Input!$I$230*(1+rvanilla)^0.5)-SUM($I327:X327),(Input!$I$230*(1+rvanilla)^0.5)/A20stdlife))</f>
        <v>0</v>
      </c>
      <c r="Z327" s="155">
        <f>IF(A20stdlife="n/a","n/a",IF(Z$3&gt;(A20stdlife+$E327),(Input!$I$230*(1+rvanilla)^0.5)-SUM($I327:Y327),(Input!$I$230*(1+rvanilla)^0.5)/A20stdlife))</f>
        <v>0</v>
      </c>
      <c r="AA327" s="155">
        <f>IF(A20stdlife="n/a","n/a",IF(AA$3&gt;(A20stdlife+$E327),(Input!$I$230*(1+rvanilla)^0.5)-SUM($I327:Z327),(Input!$I$230*(1+rvanilla)^0.5)/A20stdlife))</f>
        <v>0</v>
      </c>
      <c r="AB327" s="155">
        <f>IF(A20stdlife="n/a","n/a",IF(AB$3&gt;(A20stdlife+$E327),(Input!$I$230*(1+rvanilla)^0.5)-SUM($I327:AA327),(Input!$I$230*(1+rvanilla)^0.5)/A20stdlife))</f>
        <v>0</v>
      </c>
      <c r="AC327" s="155">
        <f>IF(A20stdlife="n/a","n/a",IF(AC$3&gt;(A20stdlife+$E327),(Input!$I$230*(1+rvanilla)^0.5)-SUM($I327:AB327),(Input!$I$230*(1+rvanilla)^0.5)/A20stdlife))</f>
        <v>0</v>
      </c>
      <c r="AD327" s="155">
        <f>IF(A20stdlife="n/a","n/a",IF(AD$3&gt;(A20stdlife+$E327),(Input!$I$230*(1+rvanilla)^0.5)-SUM($I327:AC327),(Input!$I$230*(1+rvanilla)^0.5)/A20stdlife))</f>
        <v>0</v>
      </c>
      <c r="AE327" s="155">
        <f>IF(A20stdlife="n/a","n/a",IF(AE$3&gt;(A20stdlife+$E327),(Input!$I$230*(1+rvanilla)^0.5)-SUM($I327:AD327),(Input!$I$230*(1+rvanilla)^0.5)/A20stdlife))</f>
        <v>0</v>
      </c>
      <c r="AF327" s="155">
        <f>IF(A20stdlife="n/a","n/a",IF(AF$3&gt;(A20stdlife+$E327),(Input!$I$230*(1+rvanilla)^0.5)-SUM($I327:AE327),(Input!$I$230*(1+rvanilla)^0.5)/A20stdlife))</f>
        <v>0</v>
      </c>
      <c r="AG327" s="155">
        <f>IF(A20stdlife="n/a","n/a",IF(AG$3&gt;(A20stdlife+$E327),(Input!$I$230*(1+rvanilla)^0.5)-SUM($I327:AF327),(Input!$I$230*(1+rvanilla)^0.5)/A20stdlife))</f>
        <v>0</v>
      </c>
      <c r="AH327" s="155">
        <f>IF(A20stdlife="n/a","n/a",IF(AH$3&gt;(A20stdlife+$E327),(Input!$I$230*(1+rvanilla)^0.5)-SUM($I327:AG327),(Input!$I$230*(1+rvanilla)^0.5)/A20stdlife))</f>
        <v>0</v>
      </c>
      <c r="AI327" s="155">
        <f>IF(A20stdlife="n/a","n/a",IF(AI$3&gt;(A20stdlife+$E327),(Input!$I$230*(1+rvanilla)^0.5)-SUM($I327:AH327),(Input!$I$230*(1+rvanilla)^0.5)/A20stdlife))</f>
        <v>0</v>
      </c>
      <c r="AJ327" s="155">
        <f>IF(A20stdlife="n/a","n/a",IF(AJ$3&gt;(A20stdlife+$E327),(Input!$I$230*(1+rvanilla)^0.5)-SUM($I327:AI327),(Input!$I$230*(1+rvanilla)^0.5)/A20stdlife))</f>
        <v>0</v>
      </c>
      <c r="AK327" s="155">
        <f>IF(A20stdlife="n/a","n/a",IF(AK$3&gt;(A20stdlife+$E327),(Input!$I$230*(1+rvanilla)^0.5)-SUM($I327:AJ327),(Input!$I$230*(1+rvanilla)^0.5)/A20stdlife))</f>
        <v>0</v>
      </c>
      <c r="AL327" s="155">
        <f>IF(A20stdlife="n/a","n/a",IF(AL$3&gt;(A20stdlife+$E327),(Input!$I$230*(1+rvanilla)^0.5)-SUM($I327:AK327),(Input!$I$230*(1+rvanilla)^0.5)/A20stdlife))</f>
        <v>0</v>
      </c>
      <c r="AM327" s="155">
        <f>IF(A20stdlife="n/a","n/a",IF(AM$3&gt;(A20stdlife+$E327),(Input!$I$230*(1+rvanilla)^0.5)-SUM($I327:AL327),(Input!$I$230*(1+rvanilla)^0.5)/A20stdlife))</f>
        <v>0</v>
      </c>
      <c r="AN327" s="155">
        <f>IF(A20stdlife="n/a","n/a",IF(AN$3&gt;(A20stdlife+$E327),(Input!$I$230*(1+rvanilla)^0.5)-SUM($I327:AM327),(Input!$I$230*(1+rvanilla)^0.5)/A20stdlife))</f>
        <v>0</v>
      </c>
      <c r="AO327" s="155">
        <f>IF(A20stdlife="n/a","n/a",IF(AO$3&gt;(A20stdlife+$E327),(Input!$I$230*(1+rvanilla)^0.5)-SUM($I327:AN327),(Input!$I$230*(1+rvanilla)^0.5)/A20stdlife))</f>
        <v>0</v>
      </c>
      <c r="AP327" s="155">
        <f>IF(A20stdlife="n/a","n/a",IF(AP$3&gt;(A20stdlife+$E327),(Input!$I$230*(1+rvanilla)^0.5)-SUM($I327:AO327),(Input!$I$230*(1+rvanilla)^0.5)/A20stdlife))</f>
        <v>0</v>
      </c>
      <c r="AQ327" s="155">
        <f>IF(A20stdlife="n/a","n/a",IF(AQ$3&gt;(A20stdlife+$E327),(Input!$I$230*(1+rvanilla)^0.5)-SUM($I327:AP327),(Input!$I$230*(1+rvanilla)^0.5)/A20stdlife))</f>
        <v>0</v>
      </c>
      <c r="AR327" s="155">
        <f>IF(A20stdlife="n/a","n/a",IF(AR$3&gt;(A20stdlife+$E327),(Input!$I$230*(1+rvanilla)^0.5)-SUM($I327:AQ327),(Input!$I$230*(1+rvanilla)^0.5)/A20stdlife))</f>
        <v>0</v>
      </c>
      <c r="AS327" s="155">
        <f>IF(A20stdlife="n/a","n/a",IF(AS$3&gt;(A20stdlife+$E327),(Input!$I$230*(1+rvanilla)^0.5)-SUM($I327:AR327),(Input!$I$230*(1+rvanilla)^0.5)/A20stdlife))</f>
        <v>0</v>
      </c>
      <c r="AT327" s="155">
        <f>IF(A20stdlife="n/a","n/a",IF(AT$3&gt;(A20stdlife+$E327),(Input!$I$230*(1+rvanilla)^0.5)-SUM($I327:AS327),(Input!$I$230*(1+rvanilla)^0.5)/A20stdlife))</f>
        <v>0</v>
      </c>
      <c r="AU327" s="155">
        <f>IF(A20stdlife="n/a","n/a",IF(AU$3&gt;(A20stdlife+$E327),(Input!$I$230*(1+rvanilla)^0.5)-SUM($I327:AT327),(Input!$I$230*(1+rvanilla)^0.5)/A20stdlife))</f>
        <v>0</v>
      </c>
      <c r="AV327" s="155">
        <f>IF(A20stdlife="n/a","n/a",IF(AV$3&gt;(A20stdlife+$E327),(Input!$I$230*(1+rvanilla)^0.5)-SUM($I327:AU327),(Input!$I$230*(1+rvanilla)^0.5)/A20stdlife))</f>
        <v>0</v>
      </c>
      <c r="AW327" s="155">
        <f>IF(A20stdlife="n/a","n/a",IF(AW$3&gt;(A20stdlife+$E327),(Input!$I$230*(1+rvanilla)^0.5)-SUM($I327:AV327),(Input!$I$230*(1+rvanilla)^0.5)/A20stdlife))</f>
        <v>0</v>
      </c>
      <c r="AX327" s="155">
        <f>IF(A20stdlife="n/a","n/a",IF(AX$3&gt;(A20stdlife+$E327),(Input!$I$230*(1+rvanilla)^0.5)-SUM($I327:AW327),(Input!$I$230*(1+rvanilla)^0.5)/A20stdlife))</f>
        <v>0</v>
      </c>
      <c r="AY327" s="155">
        <f>IF(A20stdlife="n/a","n/a",IF(AY$3&gt;(A20stdlife+$E327),(Input!$I$230*(1+rvanilla)^0.5)-SUM($I327:AX327),(Input!$I$230*(1+rvanilla)^0.5)/A20stdlife))</f>
        <v>0</v>
      </c>
      <c r="AZ327" s="155">
        <f>IF(A20stdlife="n/a","n/a",IF(AZ$3&gt;(A20stdlife+$E327),(Input!$I$230*(1+rvanilla)^0.5)-SUM($I327:AY327),(Input!$I$230*(1+rvanilla)^0.5)/A20stdlife))</f>
        <v>0</v>
      </c>
      <c r="BA327" s="155">
        <f>IF(A20stdlife="n/a","n/a",IF(BA$3&gt;(A20stdlife+$E327),(Input!$I$230*(1+rvanilla)^0.5)-SUM($I327:AZ327),(Input!$I$230*(1+rvanilla)^0.5)/A20stdlife))</f>
        <v>0</v>
      </c>
      <c r="BB327" s="155">
        <f>IF(A20stdlife="n/a","n/a",IF(BB$3&gt;(A20stdlife+$E327),(Input!$I$230*(1+rvanilla)^0.5)-SUM($I327:BA327),(Input!$I$230*(1+rvanilla)^0.5)/A20stdlife))</f>
        <v>0</v>
      </c>
      <c r="BC327" s="155">
        <f>IF(A20stdlife="n/a","n/a",IF(BC$3&gt;(A20stdlife+$E327),(Input!$I$230*(1+rvanilla)^0.5)-SUM($I327:BB327),(Input!$I$230*(1+rvanilla)^0.5)/A20stdlife))</f>
        <v>0</v>
      </c>
      <c r="BD327" s="155">
        <f>IF(A20stdlife="n/a","n/a",IF(BD$3&gt;(A20stdlife+$E327),(Input!$I$230*(1+rvanilla)^0.5)-SUM($I327:BC327),(Input!$I$230*(1+rvanilla)^0.5)/A20stdlife))</f>
        <v>0</v>
      </c>
      <c r="BE327" s="155">
        <f>IF(A20stdlife="n/a","n/a",IF(BE$3&gt;(A20stdlife+$E327),(Input!$I$230*(1+rvanilla)^0.5)-SUM($I327:BD327),(Input!$I$230*(1+rvanilla)^0.5)/A20stdlife))</f>
        <v>0</v>
      </c>
      <c r="BF327" s="155">
        <f>IF(A20stdlife="n/a","n/a",IF(BF$3&gt;(A20stdlife+$E327),(Input!$I$230*(1+rvanilla)^0.5)-SUM($I327:BE327),(Input!$I$230*(1+rvanilla)^0.5)/A20stdlife))</f>
        <v>0</v>
      </c>
      <c r="BG327" s="155">
        <f>IF(A20stdlife="n/a","n/a",IF(BG$3&gt;(A20stdlife+$E327),(Input!$I$230*(1+rvanilla)^0.5)-SUM($I327:BF327),(Input!$I$230*(1+rvanilla)^0.5)/A20stdlife))</f>
        <v>0</v>
      </c>
      <c r="BH327" s="155">
        <f>IF(A20stdlife="n/a","n/a",IF(BH$3&gt;(A20stdlife+$E327),(Input!$I$230*(1+rvanilla)^0.5)-SUM($I327:BG327),(Input!$I$230*(1+rvanilla)^0.5)/A20stdlife))</f>
        <v>0</v>
      </c>
      <c r="BI327" s="155">
        <f>IF(A20stdlife="n/a","n/a",IF(BI$3&gt;(A20stdlife+$E327),(Input!$I$230*(1+rvanilla)^0.5)-SUM($I327:BH327),(Input!$I$230*(1+rvanilla)^0.5)/A20stdlife))</f>
        <v>0</v>
      </c>
      <c r="BJ327" s="14"/>
      <c r="BK327" s="14"/>
      <c r="BL327" s="14"/>
      <c r="BM327" s="14"/>
      <c r="BN327" s="14"/>
      <c r="BO327" s="14"/>
      <c r="BP327" s="14"/>
      <c r="BQ327" s="14"/>
      <c r="BR327" s="14"/>
      <c r="BS327" s="14"/>
      <c r="BT327" s="14"/>
      <c r="BU327" s="14"/>
      <c r="BV327" s="14"/>
      <c r="BW327" s="14"/>
      <c r="BX327" s="14"/>
      <c r="BY327" s="14"/>
      <c r="BZ327" s="14"/>
      <c r="CA327" s="410"/>
      <c r="CB327" s="410"/>
      <c r="CC327" s="410"/>
      <c r="CD327" s="410"/>
      <c r="CE327" s="410"/>
      <c r="CF327" s="410"/>
      <c r="CG327" s="410"/>
      <c r="CH327" s="410"/>
      <c r="CI327" s="410"/>
      <c r="CJ327" s="410"/>
      <c r="CK327" s="410"/>
      <c r="CL327" s="410"/>
      <c r="CM327" s="410"/>
      <c r="CN327" s="410"/>
      <c r="CO327" s="410"/>
      <c r="CP327" s="410"/>
      <c r="CQ327" s="410"/>
      <c r="CR327" s="410"/>
      <c r="CS327" s="410"/>
      <c r="CT327" s="410"/>
      <c r="CU327" s="410"/>
      <c r="CV327" s="410"/>
      <c r="CW327" s="410"/>
      <c r="CX327" s="410"/>
      <c r="CY327" s="410"/>
      <c r="CZ327" s="410"/>
      <c r="DA327" s="410"/>
      <c r="DB327" s="410"/>
      <c r="DC327" s="410"/>
      <c r="DD327" s="410"/>
      <c r="DE327" s="410"/>
      <c r="DF327" s="410"/>
      <c r="DG327" s="410"/>
      <c r="DH327" s="410"/>
      <c r="DI327" s="410"/>
      <c r="DJ327" s="410"/>
      <c r="DK327" s="410"/>
      <c r="DL327" s="410"/>
      <c r="DM327" s="410"/>
      <c r="DN327" s="410"/>
      <c r="DO327" s="410"/>
      <c r="DP327" s="410"/>
      <c r="DQ327" s="410"/>
      <c r="DR327" s="410"/>
      <c r="DS327" s="410"/>
      <c r="DT327" s="410"/>
      <c r="DU327" s="410"/>
      <c r="DV327" s="410"/>
      <c r="DW327" s="410"/>
      <c r="DX327" s="410"/>
      <c r="DY327" s="410"/>
      <c r="DZ327" s="410"/>
      <c r="EA327" s="410"/>
      <c r="EB327" s="410"/>
      <c r="EC327" s="410"/>
      <c r="ED327" s="410"/>
      <c r="EE327" s="410"/>
      <c r="EF327" s="410"/>
      <c r="EG327" s="410"/>
      <c r="EH327" s="410"/>
      <c r="EI327" s="410"/>
      <c r="EJ327" s="410"/>
      <c r="EK327" s="410"/>
      <c r="EL327" s="410"/>
      <c r="EM327" s="410"/>
      <c r="EN327" s="410"/>
      <c r="EO327" s="410"/>
      <c r="EP327" s="410"/>
      <c r="EQ327" s="410"/>
      <c r="ER327" s="410"/>
      <c r="ES327" s="410"/>
      <c r="ET327" s="410"/>
      <c r="EU327" s="410"/>
      <c r="EV327" s="410"/>
      <c r="EW327" s="410"/>
      <c r="EX327" s="410"/>
      <c r="EY327" s="410"/>
      <c r="EZ327" s="410"/>
      <c r="FA327" s="410"/>
      <c r="FB327" s="410"/>
      <c r="FC327" s="410"/>
      <c r="FD327" s="410"/>
      <c r="FE327" s="410"/>
      <c r="FF327" s="410"/>
      <c r="FG327" s="410"/>
      <c r="FH327" s="410"/>
      <c r="FI327" s="410"/>
      <c r="FJ327" s="410"/>
      <c r="FK327" s="410"/>
      <c r="FL327" s="410"/>
      <c r="FM327" s="410"/>
      <c r="FN327" s="410"/>
      <c r="FO327" s="410"/>
      <c r="FP327" s="410"/>
      <c r="FQ327" s="410"/>
      <c r="FR327" s="410"/>
      <c r="FS327" s="410"/>
      <c r="FT327" s="410"/>
      <c r="FU327" s="410"/>
      <c r="FV327" s="410"/>
      <c r="FW327" s="410"/>
      <c r="FX327" s="410"/>
      <c r="FY327" s="410"/>
      <c r="FZ327" s="410"/>
      <c r="GA327" s="410"/>
      <c r="GB327" s="410"/>
      <c r="GC327" s="410"/>
      <c r="GD327" s="410"/>
      <c r="GE327" s="410"/>
      <c r="GF327" s="410"/>
      <c r="GG327" s="410"/>
      <c r="GH327" s="410"/>
      <c r="GI327" s="410"/>
      <c r="GJ327" s="410"/>
      <c r="GK327" s="410"/>
      <c r="GL327" s="410"/>
      <c r="GM327" s="410"/>
      <c r="GN327" s="410"/>
      <c r="GO327" s="410"/>
      <c r="GP327" s="410"/>
      <c r="GQ327" s="410"/>
      <c r="GR327" s="410"/>
      <c r="GS327" s="410"/>
      <c r="GT327" s="410"/>
      <c r="GU327" s="410"/>
      <c r="GV327" s="410"/>
      <c r="GW327" s="410"/>
      <c r="GX327" s="410"/>
      <c r="GY327" s="410"/>
      <c r="GZ327" s="410"/>
      <c r="HA327" s="410"/>
      <c r="HB327" s="410"/>
      <c r="HC327" s="410"/>
      <c r="HD327" s="410"/>
      <c r="HE327" s="410"/>
      <c r="HF327" s="410"/>
      <c r="HG327" s="410"/>
      <c r="HH327" s="410"/>
      <c r="HI327" s="410"/>
      <c r="HJ327" s="410"/>
      <c r="HK327" s="410"/>
      <c r="HL327" s="410"/>
      <c r="HM327" s="410"/>
      <c r="HN327" s="410"/>
      <c r="HO327" s="410"/>
      <c r="HP327" s="410"/>
      <c r="HQ327" s="410"/>
      <c r="HR327" s="410"/>
      <c r="HS327" s="410"/>
      <c r="HT327" s="410"/>
      <c r="HU327" s="410"/>
      <c r="HV327" s="410"/>
      <c r="HW327" s="410"/>
      <c r="HX327" s="410"/>
      <c r="HY327" s="410"/>
      <c r="HZ327" s="410"/>
      <c r="IA327" s="410"/>
      <c r="IB327" s="410"/>
      <c r="IC327" s="410"/>
      <c r="ID327" s="410"/>
      <c r="IE327" s="410"/>
      <c r="IF327" s="410"/>
      <c r="IG327" s="410"/>
      <c r="IH327" s="410"/>
      <c r="II327" s="410"/>
      <c r="IJ327" s="410"/>
      <c r="IK327" s="410"/>
      <c r="IL327" s="410"/>
      <c r="IM327" s="410"/>
      <c r="IN327" s="410"/>
      <c r="IO327" s="410"/>
      <c r="IP327" s="410"/>
      <c r="IQ327" s="410"/>
      <c r="IR327" s="410"/>
      <c r="IS327" s="410"/>
      <c r="IT327" s="410"/>
      <c r="IU327" s="410"/>
      <c r="IV327" s="410"/>
    </row>
    <row r="328" spans="1:256" s="2" customFormat="1" ht="12.75" hidden="1" customHeight="1" outlineLevel="2">
      <c r="A328" s="14"/>
      <c r="B328" s="14"/>
      <c r="C328" s="27"/>
      <c r="D328" s="413"/>
      <c r="E328" s="261">
        <v>4</v>
      </c>
      <c r="F328" s="372"/>
      <c r="G328" s="269"/>
      <c r="H328" s="271"/>
      <c r="I328" s="271"/>
      <c r="J328" s="270"/>
      <c r="K328" s="155">
        <f>IF(A20stdlife="n/a","n/a",IF(K$3&gt;(A20stdlife+$E328),(Input!$J$230*(1+rvanilla)^0.5)-SUM($J328:J328),(Input!$J$230*(1+rvanilla)^0.5)/A20stdlife))</f>
        <v>0</v>
      </c>
      <c r="L328" s="155">
        <f>IF(A20stdlife="n/a","n/a",IF(L$3&gt;(A20stdlife+$E328),(Input!$J$230*(1+rvanilla)^0.5)-SUM($J328:K328),(Input!$J$230*(1+rvanilla)^0.5)/A20stdlife))</f>
        <v>0</v>
      </c>
      <c r="M328" s="155">
        <f>IF(A20stdlife="n/a","n/a",IF(M$3&gt;(A20stdlife+$E328),(Input!$J$230*(1+rvanilla)^0.5)-SUM($J328:L328),(Input!$J$230*(1+rvanilla)^0.5)/A20stdlife))</f>
        <v>0</v>
      </c>
      <c r="N328" s="155">
        <f>IF(A20stdlife="n/a","n/a",IF(N$3&gt;(A20stdlife+$E328),(Input!$J$230*(1+rvanilla)^0.5)-SUM($J328:M328),(Input!$J$230*(1+rvanilla)^0.5)/A20stdlife))</f>
        <v>0</v>
      </c>
      <c r="O328" s="155">
        <f>IF(A20stdlife="n/a","n/a",IF(O$3&gt;(A20stdlife+$E328),(Input!$J$230*(1+rvanilla)^0.5)-SUM($J328:N328),(Input!$J$230*(1+rvanilla)^0.5)/A20stdlife))</f>
        <v>0</v>
      </c>
      <c r="P328" s="155">
        <f>IF(A20stdlife="n/a","n/a",IF(P$3&gt;(A20stdlife+$E328),(Input!$J$230*(1+rvanilla)^0.5)-SUM($J328:O328),(Input!$J$230*(1+rvanilla)^0.5)/A20stdlife))</f>
        <v>0</v>
      </c>
      <c r="Q328" s="155">
        <f>IF(A20stdlife="n/a","n/a",IF(Q$3&gt;(A20stdlife+$E328),(Input!$J$230*(1+rvanilla)^0.5)-SUM($J328:P328),(Input!$J$230*(1+rvanilla)^0.5)/A20stdlife))</f>
        <v>0</v>
      </c>
      <c r="R328" s="155">
        <f>IF(A20stdlife="n/a","n/a",IF(R$3&gt;(A20stdlife+$E328),(Input!$J$230*(1+rvanilla)^0.5)-SUM($J328:Q328),(Input!$J$230*(1+rvanilla)^0.5)/A20stdlife))</f>
        <v>0</v>
      </c>
      <c r="S328" s="155">
        <f>IF(A20stdlife="n/a","n/a",IF(S$3&gt;(A20stdlife+$E328),(Input!$J$230*(1+rvanilla)^0.5)-SUM($J328:R328),(Input!$J$230*(1+rvanilla)^0.5)/A20stdlife))</f>
        <v>0</v>
      </c>
      <c r="T328" s="155">
        <f>IF(A20stdlife="n/a","n/a",IF(T$3&gt;(A20stdlife+$E328),(Input!$J$230*(1+rvanilla)^0.5)-SUM($J328:S328),(Input!$J$230*(1+rvanilla)^0.5)/A20stdlife))</f>
        <v>0</v>
      </c>
      <c r="U328" s="155">
        <f>IF(A20stdlife="n/a","n/a",IF(U$3&gt;(A20stdlife+$E328),(Input!$J$230*(1+rvanilla)^0.5)-SUM($J328:T328),(Input!$J$230*(1+rvanilla)^0.5)/A20stdlife))</f>
        <v>0</v>
      </c>
      <c r="V328" s="155">
        <f>IF(A20stdlife="n/a","n/a",IF(V$3&gt;(A20stdlife+$E328),(Input!$J$230*(1+rvanilla)^0.5)-SUM($J328:U328),(Input!$J$230*(1+rvanilla)^0.5)/A20stdlife))</f>
        <v>0</v>
      </c>
      <c r="W328" s="155">
        <f>IF(A20stdlife="n/a","n/a",IF(W$3&gt;(A20stdlife+$E328),(Input!$J$230*(1+rvanilla)^0.5)-SUM($J328:V328),(Input!$J$230*(1+rvanilla)^0.5)/A20stdlife))</f>
        <v>0</v>
      </c>
      <c r="X328" s="155">
        <f>IF(A20stdlife="n/a","n/a",IF(X$3&gt;(A20stdlife+$E328),(Input!$J$230*(1+rvanilla)^0.5)-SUM($J328:W328),(Input!$J$230*(1+rvanilla)^0.5)/A20stdlife))</f>
        <v>0</v>
      </c>
      <c r="Y328" s="155">
        <f>IF(A20stdlife="n/a","n/a",IF(Y$3&gt;(A20stdlife+$E328),(Input!$J$230*(1+rvanilla)^0.5)-SUM($J328:X328),(Input!$J$230*(1+rvanilla)^0.5)/A20stdlife))</f>
        <v>0</v>
      </c>
      <c r="Z328" s="155">
        <f>IF(A20stdlife="n/a","n/a",IF(Z$3&gt;(A20stdlife+$E328),(Input!$J$230*(1+rvanilla)^0.5)-SUM($J328:Y328),(Input!$J$230*(1+rvanilla)^0.5)/A20stdlife))</f>
        <v>0</v>
      </c>
      <c r="AA328" s="155">
        <f>IF(A20stdlife="n/a","n/a",IF(AA$3&gt;(A20stdlife+$E328),(Input!$J$230*(1+rvanilla)^0.5)-SUM($J328:Z328),(Input!$J$230*(1+rvanilla)^0.5)/A20stdlife))</f>
        <v>0</v>
      </c>
      <c r="AB328" s="155">
        <f>IF(A20stdlife="n/a","n/a",IF(AB$3&gt;(A20stdlife+$E328),(Input!$J$230*(1+rvanilla)^0.5)-SUM($J328:AA328),(Input!$J$230*(1+rvanilla)^0.5)/A20stdlife))</f>
        <v>0</v>
      </c>
      <c r="AC328" s="155">
        <f>IF(A20stdlife="n/a","n/a",IF(AC$3&gt;(A20stdlife+$E328),(Input!$J$230*(1+rvanilla)^0.5)-SUM($J328:AB328),(Input!$J$230*(1+rvanilla)^0.5)/A20stdlife))</f>
        <v>0</v>
      </c>
      <c r="AD328" s="155">
        <f>IF(A20stdlife="n/a","n/a",IF(AD$3&gt;(A20stdlife+$E328),(Input!$J$230*(1+rvanilla)^0.5)-SUM($J328:AC328),(Input!$J$230*(1+rvanilla)^0.5)/A20stdlife))</f>
        <v>0</v>
      </c>
      <c r="AE328" s="155">
        <f>IF(A20stdlife="n/a","n/a",IF(AE$3&gt;(A20stdlife+$E328),(Input!$J$230*(1+rvanilla)^0.5)-SUM($J328:AD328),(Input!$J$230*(1+rvanilla)^0.5)/A20stdlife))</f>
        <v>0</v>
      </c>
      <c r="AF328" s="155">
        <f>IF(A20stdlife="n/a","n/a",IF(AF$3&gt;(A20stdlife+$E328),(Input!$J$230*(1+rvanilla)^0.5)-SUM($J328:AE328),(Input!$J$230*(1+rvanilla)^0.5)/A20stdlife))</f>
        <v>0</v>
      </c>
      <c r="AG328" s="155">
        <f>IF(A20stdlife="n/a","n/a",IF(AG$3&gt;(A20stdlife+$E328),(Input!$J$230*(1+rvanilla)^0.5)-SUM($J328:AF328),(Input!$J$230*(1+rvanilla)^0.5)/A20stdlife))</f>
        <v>0</v>
      </c>
      <c r="AH328" s="155">
        <f>IF(A20stdlife="n/a","n/a",IF(AH$3&gt;(A20stdlife+$E328),(Input!$J$230*(1+rvanilla)^0.5)-SUM($J328:AG328),(Input!$J$230*(1+rvanilla)^0.5)/A20stdlife))</f>
        <v>0</v>
      </c>
      <c r="AI328" s="155">
        <f>IF(A20stdlife="n/a","n/a",IF(AI$3&gt;(A20stdlife+$E328),(Input!$J$230*(1+rvanilla)^0.5)-SUM($J328:AH328),(Input!$J$230*(1+rvanilla)^0.5)/A20stdlife))</f>
        <v>0</v>
      </c>
      <c r="AJ328" s="155">
        <f>IF(A20stdlife="n/a","n/a",IF(AJ$3&gt;(A20stdlife+$E328),(Input!$J$230*(1+rvanilla)^0.5)-SUM($J328:AI328),(Input!$J$230*(1+rvanilla)^0.5)/A20stdlife))</f>
        <v>0</v>
      </c>
      <c r="AK328" s="155">
        <f>IF(A20stdlife="n/a","n/a",IF(AK$3&gt;(A20stdlife+$E328),(Input!$J$230*(1+rvanilla)^0.5)-SUM($J328:AJ328),(Input!$J$230*(1+rvanilla)^0.5)/A20stdlife))</f>
        <v>0</v>
      </c>
      <c r="AL328" s="155">
        <f>IF(A20stdlife="n/a","n/a",IF(AL$3&gt;(A20stdlife+$E328),(Input!$J$230*(1+rvanilla)^0.5)-SUM($J328:AK328),(Input!$J$230*(1+rvanilla)^0.5)/A20stdlife))</f>
        <v>0</v>
      </c>
      <c r="AM328" s="155">
        <f>IF(A20stdlife="n/a","n/a",IF(AM$3&gt;(A20stdlife+$E328),(Input!$J$230*(1+rvanilla)^0.5)-SUM($J328:AL328),(Input!$J$230*(1+rvanilla)^0.5)/A20stdlife))</f>
        <v>0</v>
      </c>
      <c r="AN328" s="155">
        <f>IF(A20stdlife="n/a","n/a",IF(AN$3&gt;(A20stdlife+$E328),(Input!$J$230*(1+rvanilla)^0.5)-SUM($J328:AM328),(Input!$J$230*(1+rvanilla)^0.5)/A20stdlife))</f>
        <v>0</v>
      </c>
      <c r="AO328" s="155">
        <f>IF(A20stdlife="n/a","n/a",IF(AO$3&gt;(A20stdlife+$E328),(Input!$J$230*(1+rvanilla)^0.5)-SUM($J328:AN328),(Input!$J$230*(1+rvanilla)^0.5)/A20stdlife))</f>
        <v>0</v>
      </c>
      <c r="AP328" s="155">
        <f>IF(A20stdlife="n/a","n/a",IF(AP$3&gt;(A20stdlife+$E328),(Input!$J$230*(1+rvanilla)^0.5)-SUM($J328:AO328),(Input!$J$230*(1+rvanilla)^0.5)/A20stdlife))</f>
        <v>0</v>
      </c>
      <c r="AQ328" s="155">
        <f>IF(A20stdlife="n/a","n/a",IF(AQ$3&gt;(A20stdlife+$E328),(Input!$J$230*(1+rvanilla)^0.5)-SUM($J328:AP328),(Input!$J$230*(1+rvanilla)^0.5)/A20stdlife))</f>
        <v>0</v>
      </c>
      <c r="AR328" s="155">
        <f>IF(A20stdlife="n/a","n/a",IF(AR$3&gt;(A20stdlife+$E328),(Input!$J$230*(1+rvanilla)^0.5)-SUM($J328:AQ328),(Input!$J$230*(1+rvanilla)^0.5)/A20stdlife))</f>
        <v>0</v>
      </c>
      <c r="AS328" s="155">
        <f>IF(A20stdlife="n/a","n/a",IF(AS$3&gt;(A20stdlife+$E328),(Input!$J$230*(1+rvanilla)^0.5)-SUM($J328:AR328),(Input!$J$230*(1+rvanilla)^0.5)/A20stdlife))</f>
        <v>0</v>
      </c>
      <c r="AT328" s="155">
        <f>IF(A20stdlife="n/a","n/a",IF(AT$3&gt;(A20stdlife+$E328),(Input!$J$230*(1+rvanilla)^0.5)-SUM($J328:AS328),(Input!$J$230*(1+rvanilla)^0.5)/A20stdlife))</f>
        <v>0</v>
      </c>
      <c r="AU328" s="155">
        <f>IF(A20stdlife="n/a","n/a",IF(AU$3&gt;(A20stdlife+$E328),(Input!$J$230*(1+rvanilla)^0.5)-SUM($J328:AT328),(Input!$J$230*(1+rvanilla)^0.5)/A20stdlife))</f>
        <v>0</v>
      </c>
      <c r="AV328" s="155">
        <f>IF(A20stdlife="n/a","n/a",IF(AV$3&gt;(A20stdlife+$E328),(Input!$J$230*(1+rvanilla)^0.5)-SUM($J328:AU328),(Input!$J$230*(1+rvanilla)^0.5)/A20stdlife))</f>
        <v>0</v>
      </c>
      <c r="AW328" s="155">
        <f>IF(A20stdlife="n/a","n/a",IF(AW$3&gt;(A20stdlife+$E328),(Input!$J$230*(1+rvanilla)^0.5)-SUM($J328:AV328),(Input!$J$230*(1+rvanilla)^0.5)/A20stdlife))</f>
        <v>0</v>
      </c>
      <c r="AX328" s="155">
        <f>IF(A20stdlife="n/a","n/a",IF(AX$3&gt;(A20stdlife+$E328),(Input!$J$230*(1+rvanilla)^0.5)-SUM($J328:AW328),(Input!$J$230*(1+rvanilla)^0.5)/A20stdlife))</f>
        <v>0</v>
      </c>
      <c r="AY328" s="155">
        <f>IF(A20stdlife="n/a","n/a",IF(AY$3&gt;(A20stdlife+$E328),(Input!$J$230*(1+rvanilla)^0.5)-SUM($J328:AX328),(Input!$J$230*(1+rvanilla)^0.5)/A20stdlife))</f>
        <v>0</v>
      </c>
      <c r="AZ328" s="155">
        <f>IF(A20stdlife="n/a","n/a",IF(AZ$3&gt;(A20stdlife+$E328),(Input!$J$230*(1+rvanilla)^0.5)-SUM($J328:AY328),(Input!$J$230*(1+rvanilla)^0.5)/A20stdlife))</f>
        <v>0</v>
      </c>
      <c r="BA328" s="155">
        <f>IF(A20stdlife="n/a","n/a",IF(BA$3&gt;(A20stdlife+$E328),(Input!$J$230*(1+rvanilla)^0.5)-SUM($J328:AZ328),(Input!$J$230*(1+rvanilla)^0.5)/A20stdlife))</f>
        <v>0</v>
      </c>
      <c r="BB328" s="155">
        <f>IF(A20stdlife="n/a","n/a",IF(BB$3&gt;(A20stdlife+$E328),(Input!$J$230*(1+rvanilla)^0.5)-SUM($J328:BA328),(Input!$J$230*(1+rvanilla)^0.5)/A20stdlife))</f>
        <v>0</v>
      </c>
      <c r="BC328" s="155">
        <f>IF(A20stdlife="n/a","n/a",IF(BC$3&gt;(A20stdlife+$E328),(Input!$J$230*(1+rvanilla)^0.5)-SUM($J328:BB328),(Input!$J$230*(1+rvanilla)^0.5)/A20stdlife))</f>
        <v>0</v>
      </c>
      <c r="BD328" s="155">
        <f>IF(A20stdlife="n/a","n/a",IF(BD$3&gt;(A20stdlife+$E328),(Input!$J$230*(1+rvanilla)^0.5)-SUM($J328:BC328),(Input!$J$230*(1+rvanilla)^0.5)/A20stdlife))</f>
        <v>0</v>
      </c>
      <c r="BE328" s="155">
        <f>IF(A20stdlife="n/a","n/a",IF(BE$3&gt;(A20stdlife+$E328),(Input!$J$230*(1+rvanilla)^0.5)-SUM($J328:BD328),(Input!$J$230*(1+rvanilla)^0.5)/A20stdlife))</f>
        <v>0</v>
      </c>
      <c r="BF328" s="155">
        <f>IF(A20stdlife="n/a","n/a",IF(BF$3&gt;(A20stdlife+$E328),(Input!$J$230*(1+rvanilla)^0.5)-SUM($J328:BE328),(Input!$J$230*(1+rvanilla)^0.5)/A20stdlife))</f>
        <v>0</v>
      </c>
      <c r="BG328" s="155">
        <f>IF(A20stdlife="n/a","n/a",IF(BG$3&gt;(A20stdlife+$E328),(Input!$J$230*(1+rvanilla)^0.5)-SUM($J328:BF328),(Input!$J$230*(1+rvanilla)^0.5)/A20stdlife))</f>
        <v>0</v>
      </c>
      <c r="BH328" s="155">
        <f>IF(A20stdlife="n/a","n/a",IF(BH$3&gt;(A20stdlife+$E328),(Input!$J$230*(1+rvanilla)^0.5)-SUM($J328:BG328),(Input!$J$230*(1+rvanilla)^0.5)/A20stdlife))</f>
        <v>0</v>
      </c>
      <c r="BI328" s="155">
        <f>IF(A20stdlife="n/a","n/a",IF(BI$3&gt;(A20stdlife+$E328),(Input!$J$230*(1+rvanilla)^0.5)-SUM($J328:BH328),(Input!$J$230*(1+rvanilla)^0.5)/A20stdlife))</f>
        <v>0</v>
      </c>
      <c r="BJ328" s="14"/>
      <c r="BK328" s="14"/>
      <c r="BL328" s="14"/>
      <c r="BM328" s="14"/>
      <c r="BN328" s="14"/>
      <c r="BO328" s="14"/>
      <c r="BP328" s="14"/>
      <c r="BQ328" s="14"/>
      <c r="BR328" s="14"/>
      <c r="BS328" s="14"/>
      <c r="BT328" s="14"/>
      <c r="BU328" s="14"/>
      <c r="BV328" s="14"/>
      <c r="BW328" s="14"/>
      <c r="BX328" s="14"/>
      <c r="BY328" s="14"/>
      <c r="BZ328" s="14"/>
      <c r="CA328" s="410"/>
      <c r="CB328" s="410"/>
      <c r="CC328" s="410"/>
      <c r="CD328" s="410"/>
      <c r="CE328" s="410"/>
      <c r="CF328" s="410"/>
      <c r="CG328" s="410"/>
      <c r="CH328" s="410"/>
      <c r="CI328" s="410"/>
      <c r="CJ328" s="410"/>
      <c r="CK328" s="410"/>
      <c r="CL328" s="410"/>
      <c r="CM328" s="410"/>
      <c r="CN328" s="410"/>
      <c r="CO328" s="410"/>
      <c r="CP328" s="410"/>
      <c r="CQ328" s="410"/>
      <c r="CR328" s="410"/>
      <c r="CS328" s="410"/>
      <c r="CT328" s="410"/>
      <c r="CU328" s="410"/>
      <c r="CV328" s="410"/>
      <c r="CW328" s="410"/>
      <c r="CX328" s="410"/>
      <c r="CY328" s="410"/>
      <c r="CZ328" s="410"/>
      <c r="DA328" s="410"/>
      <c r="DB328" s="410"/>
      <c r="DC328" s="410"/>
      <c r="DD328" s="410"/>
      <c r="DE328" s="410"/>
      <c r="DF328" s="410"/>
      <c r="DG328" s="410"/>
      <c r="DH328" s="410"/>
      <c r="DI328" s="410"/>
      <c r="DJ328" s="410"/>
      <c r="DK328" s="410"/>
      <c r="DL328" s="410"/>
      <c r="DM328" s="410"/>
      <c r="DN328" s="410"/>
      <c r="DO328" s="410"/>
      <c r="DP328" s="410"/>
      <c r="DQ328" s="410"/>
      <c r="DR328" s="410"/>
      <c r="DS328" s="410"/>
      <c r="DT328" s="410"/>
      <c r="DU328" s="410"/>
      <c r="DV328" s="410"/>
      <c r="DW328" s="410"/>
      <c r="DX328" s="410"/>
      <c r="DY328" s="410"/>
      <c r="DZ328" s="410"/>
      <c r="EA328" s="410"/>
      <c r="EB328" s="410"/>
      <c r="EC328" s="410"/>
      <c r="ED328" s="410"/>
      <c r="EE328" s="410"/>
      <c r="EF328" s="410"/>
      <c r="EG328" s="410"/>
      <c r="EH328" s="410"/>
      <c r="EI328" s="410"/>
      <c r="EJ328" s="410"/>
      <c r="EK328" s="410"/>
      <c r="EL328" s="410"/>
      <c r="EM328" s="410"/>
      <c r="EN328" s="410"/>
      <c r="EO328" s="410"/>
      <c r="EP328" s="410"/>
      <c r="EQ328" s="410"/>
      <c r="ER328" s="410"/>
      <c r="ES328" s="410"/>
      <c r="ET328" s="410"/>
      <c r="EU328" s="410"/>
      <c r="EV328" s="410"/>
      <c r="EW328" s="410"/>
      <c r="EX328" s="410"/>
      <c r="EY328" s="410"/>
      <c r="EZ328" s="410"/>
      <c r="FA328" s="410"/>
      <c r="FB328" s="410"/>
      <c r="FC328" s="410"/>
      <c r="FD328" s="410"/>
      <c r="FE328" s="410"/>
      <c r="FF328" s="410"/>
      <c r="FG328" s="410"/>
      <c r="FH328" s="410"/>
      <c r="FI328" s="410"/>
      <c r="FJ328" s="410"/>
      <c r="FK328" s="410"/>
      <c r="FL328" s="410"/>
      <c r="FM328" s="410"/>
      <c r="FN328" s="410"/>
      <c r="FO328" s="410"/>
      <c r="FP328" s="410"/>
      <c r="FQ328" s="410"/>
      <c r="FR328" s="410"/>
      <c r="FS328" s="410"/>
      <c r="FT328" s="410"/>
      <c r="FU328" s="410"/>
      <c r="FV328" s="410"/>
      <c r="FW328" s="410"/>
      <c r="FX328" s="410"/>
      <c r="FY328" s="410"/>
      <c r="FZ328" s="410"/>
      <c r="GA328" s="410"/>
      <c r="GB328" s="410"/>
      <c r="GC328" s="410"/>
      <c r="GD328" s="410"/>
      <c r="GE328" s="410"/>
      <c r="GF328" s="410"/>
      <c r="GG328" s="410"/>
      <c r="GH328" s="410"/>
      <c r="GI328" s="410"/>
      <c r="GJ328" s="410"/>
      <c r="GK328" s="410"/>
      <c r="GL328" s="410"/>
      <c r="GM328" s="410"/>
      <c r="GN328" s="410"/>
      <c r="GO328" s="410"/>
      <c r="GP328" s="410"/>
      <c r="GQ328" s="410"/>
      <c r="GR328" s="410"/>
      <c r="GS328" s="410"/>
      <c r="GT328" s="410"/>
      <c r="GU328" s="410"/>
      <c r="GV328" s="410"/>
      <c r="GW328" s="410"/>
      <c r="GX328" s="410"/>
      <c r="GY328" s="410"/>
      <c r="GZ328" s="410"/>
      <c r="HA328" s="410"/>
      <c r="HB328" s="410"/>
      <c r="HC328" s="410"/>
      <c r="HD328" s="410"/>
      <c r="HE328" s="410"/>
      <c r="HF328" s="410"/>
      <c r="HG328" s="410"/>
      <c r="HH328" s="410"/>
      <c r="HI328" s="410"/>
      <c r="HJ328" s="410"/>
      <c r="HK328" s="410"/>
      <c r="HL328" s="410"/>
      <c r="HM328" s="410"/>
      <c r="HN328" s="410"/>
      <c r="HO328" s="410"/>
      <c r="HP328" s="410"/>
      <c r="HQ328" s="410"/>
      <c r="HR328" s="410"/>
      <c r="HS328" s="410"/>
      <c r="HT328" s="410"/>
      <c r="HU328" s="410"/>
      <c r="HV328" s="410"/>
      <c r="HW328" s="410"/>
      <c r="HX328" s="410"/>
      <c r="HY328" s="410"/>
      <c r="HZ328" s="410"/>
      <c r="IA328" s="410"/>
      <c r="IB328" s="410"/>
      <c r="IC328" s="410"/>
      <c r="ID328" s="410"/>
      <c r="IE328" s="410"/>
      <c r="IF328" s="410"/>
      <c r="IG328" s="410"/>
      <c r="IH328" s="410"/>
      <c r="II328" s="410"/>
      <c r="IJ328" s="410"/>
      <c r="IK328" s="410"/>
      <c r="IL328" s="410"/>
      <c r="IM328" s="410"/>
      <c r="IN328" s="410"/>
      <c r="IO328" s="410"/>
      <c r="IP328" s="410"/>
      <c r="IQ328" s="410"/>
      <c r="IR328" s="410"/>
      <c r="IS328" s="410"/>
      <c r="IT328" s="410"/>
      <c r="IU328" s="410"/>
      <c r="IV328" s="410"/>
    </row>
    <row r="329" spans="1:256" s="2" customFormat="1" ht="12.75" hidden="1" customHeight="1" outlineLevel="2">
      <c r="A329" s="14"/>
      <c r="B329" s="14"/>
      <c r="C329" s="27"/>
      <c r="D329" s="413"/>
      <c r="E329" s="261">
        <v>5</v>
      </c>
      <c r="F329" s="372"/>
      <c r="G329" s="269"/>
      <c r="H329" s="271"/>
      <c r="I329" s="271"/>
      <c r="J329" s="271"/>
      <c r="K329" s="270"/>
      <c r="L329" s="155">
        <f>IF(A20stdlife="n/a","n/a",IF(L$3&gt;(A20stdlife+$E329),(Input!$K$230*(1+rvanilla)^0.5)-SUM($K329:K329),(Input!$K$230*(1+rvanilla)^0.5)/A20stdlife))</f>
        <v>0</v>
      </c>
      <c r="M329" s="155">
        <f>IF(A20stdlife="n/a","n/a",IF(M$3&gt;(A20stdlife+$E329),(Input!$K$230*(1+rvanilla)^0.5)-SUM($K329:L329),(Input!$K$230*(1+rvanilla)^0.5)/A20stdlife))</f>
        <v>0</v>
      </c>
      <c r="N329" s="155">
        <f>IF(A20stdlife="n/a","n/a",IF(N$3&gt;(A20stdlife+$E329),(Input!$K$230*(1+rvanilla)^0.5)-SUM($K329:M329),(Input!$K$230*(1+rvanilla)^0.5)/A20stdlife))</f>
        <v>0</v>
      </c>
      <c r="O329" s="155">
        <f>IF(A20stdlife="n/a","n/a",IF(O$3&gt;(A20stdlife+$E329),(Input!$K$230*(1+rvanilla)^0.5)-SUM($K329:N329),(Input!$K$230*(1+rvanilla)^0.5)/A20stdlife))</f>
        <v>0</v>
      </c>
      <c r="P329" s="155">
        <f>IF(A20stdlife="n/a","n/a",IF(P$3&gt;(A20stdlife+$E329),(Input!$K$230*(1+rvanilla)^0.5)-SUM($K329:O329),(Input!$K$230*(1+rvanilla)^0.5)/A20stdlife))</f>
        <v>0</v>
      </c>
      <c r="Q329" s="155">
        <f>IF(A20stdlife="n/a","n/a",IF(Q$3&gt;(A20stdlife+$E329),(Input!$K$230*(1+rvanilla)^0.5)-SUM($K329:P329),(Input!$K$230*(1+rvanilla)^0.5)/A20stdlife))</f>
        <v>0</v>
      </c>
      <c r="R329" s="155">
        <f>IF(A20stdlife="n/a","n/a",IF(R$3&gt;(A20stdlife+$E329),(Input!$K$230*(1+rvanilla)^0.5)-SUM($K329:Q329),(Input!$K$230*(1+rvanilla)^0.5)/A20stdlife))</f>
        <v>0</v>
      </c>
      <c r="S329" s="155">
        <f>IF(A20stdlife="n/a","n/a",IF(S$3&gt;(A20stdlife+$E329),(Input!$K$230*(1+rvanilla)^0.5)-SUM($K329:R329),(Input!$K$230*(1+rvanilla)^0.5)/A20stdlife))</f>
        <v>0</v>
      </c>
      <c r="T329" s="155">
        <f>IF(A20stdlife="n/a","n/a",IF(T$3&gt;(A20stdlife+$E329),(Input!$K$230*(1+rvanilla)^0.5)-SUM($K329:S329),(Input!$K$230*(1+rvanilla)^0.5)/A20stdlife))</f>
        <v>0</v>
      </c>
      <c r="U329" s="155">
        <f>IF(A20stdlife="n/a","n/a",IF(U$3&gt;(A20stdlife+$E329),(Input!$K$230*(1+rvanilla)^0.5)-SUM($K329:T329),(Input!$K$230*(1+rvanilla)^0.5)/A20stdlife))</f>
        <v>0</v>
      </c>
      <c r="V329" s="155">
        <f>IF(A20stdlife="n/a","n/a",IF(V$3&gt;(A20stdlife+$E329),(Input!$K$230*(1+rvanilla)^0.5)-SUM($K329:U329),(Input!$K$230*(1+rvanilla)^0.5)/A20stdlife))</f>
        <v>0</v>
      </c>
      <c r="W329" s="155">
        <f>IF(A20stdlife="n/a","n/a",IF(W$3&gt;(A20stdlife+$E329),(Input!$K$230*(1+rvanilla)^0.5)-SUM($K329:V329),(Input!$K$230*(1+rvanilla)^0.5)/A20stdlife))</f>
        <v>0</v>
      </c>
      <c r="X329" s="155">
        <f>IF(A20stdlife="n/a","n/a",IF(X$3&gt;(A20stdlife+$E329),(Input!$K$230*(1+rvanilla)^0.5)-SUM($K329:W329),(Input!$K$230*(1+rvanilla)^0.5)/A20stdlife))</f>
        <v>0</v>
      </c>
      <c r="Y329" s="155">
        <f>IF(A20stdlife="n/a","n/a",IF(Y$3&gt;(A20stdlife+$E329),(Input!$K$230*(1+rvanilla)^0.5)-SUM($K329:X329),(Input!$K$230*(1+rvanilla)^0.5)/A20stdlife))</f>
        <v>0</v>
      </c>
      <c r="Z329" s="155">
        <f>IF(A20stdlife="n/a","n/a",IF(Z$3&gt;(A20stdlife+$E329),(Input!$K$230*(1+rvanilla)^0.5)-SUM($K329:Y329),(Input!$K$230*(1+rvanilla)^0.5)/A20stdlife))</f>
        <v>0</v>
      </c>
      <c r="AA329" s="155">
        <f>IF(A20stdlife="n/a","n/a",IF(AA$3&gt;(A20stdlife+$E329),(Input!$K$230*(1+rvanilla)^0.5)-SUM($K329:Z329),(Input!$K$230*(1+rvanilla)^0.5)/A20stdlife))</f>
        <v>0</v>
      </c>
      <c r="AB329" s="155">
        <f>IF(A20stdlife="n/a","n/a",IF(AB$3&gt;(A20stdlife+$E329),(Input!$K$230*(1+rvanilla)^0.5)-SUM($K329:AA329),(Input!$K$230*(1+rvanilla)^0.5)/A20stdlife))</f>
        <v>0</v>
      </c>
      <c r="AC329" s="155">
        <f>IF(A20stdlife="n/a","n/a",IF(AC$3&gt;(A20stdlife+$E329),(Input!$K$230*(1+rvanilla)^0.5)-SUM($K329:AB329),(Input!$K$230*(1+rvanilla)^0.5)/A20stdlife))</f>
        <v>0</v>
      </c>
      <c r="AD329" s="155">
        <f>IF(A20stdlife="n/a","n/a",IF(AD$3&gt;(A20stdlife+$E329),(Input!$K$230*(1+rvanilla)^0.5)-SUM($K329:AC329),(Input!$K$230*(1+rvanilla)^0.5)/A20stdlife))</f>
        <v>0</v>
      </c>
      <c r="AE329" s="155">
        <f>IF(A20stdlife="n/a","n/a",IF(AE$3&gt;(A20stdlife+$E329),(Input!$K$230*(1+rvanilla)^0.5)-SUM($K329:AD329),(Input!$K$230*(1+rvanilla)^0.5)/A20stdlife))</f>
        <v>0</v>
      </c>
      <c r="AF329" s="155">
        <f>IF(A20stdlife="n/a","n/a",IF(AF$3&gt;(A20stdlife+$E329),(Input!$K$230*(1+rvanilla)^0.5)-SUM($K329:AE329),(Input!$K$230*(1+rvanilla)^0.5)/A20stdlife))</f>
        <v>0</v>
      </c>
      <c r="AG329" s="155">
        <f>IF(A20stdlife="n/a","n/a",IF(AG$3&gt;(A20stdlife+$E329),(Input!$K$230*(1+rvanilla)^0.5)-SUM($K329:AF329),(Input!$K$230*(1+rvanilla)^0.5)/A20stdlife))</f>
        <v>0</v>
      </c>
      <c r="AH329" s="155">
        <f>IF(A20stdlife="n/a","n/a",IF(AH$3&gt;(A20stdlife+$E329),(Input!$K$230*(1+rvanilla)^0.5)-SUM($K329:AG329),(Input!$K$230*(1+rvanilla)^0.5)/A20stdlife))</f>
        <v>0</v>
      </c>
      <c r="AI329" s="155">
        <f>IF(A20stdlife="n/a","n/a",IF(AI$3&gt;(A20stdlife+$E329),(Input!$K$230*(1+rvanilla)^0.5)-SUM($K329:AH329),(Input!$K$230*(1+rvanilla)^0.5)/A20stdlife))</f>
        <v>0</v>
      </c>
      <c r="AJ329" s="155">
        <f>IF(A20stdlife="n/a","n/a",IF(AJ$3&gt;(A20stdlife+$E329),(Input!$K$230*(1+rvanilla)^0.5)-SUM($K329:AI329),(Input!$K$230*(1+rvanilla)^0.5)/A20stdlife))</f>
        <v>0</v>
      </c>
      <c r="AK329" s="155">
        <f>IF(A20stdlife="n/a","n/a",IF(AK$3&gt;(A20stdlife+$E329),(Input!$K$230*(1+rvanilla)^0.5)-SUM($K329:AJ329),(Input!$K$230*(1+rvanilla)^0.5)/A20stdlife))</f>
        <v>0</v>
      </c>
      <c r="AL329" s="155">
        <f>IF(A20stdlife="n/a","n/a",IF(AL$3&gt;(A20stdlife+$E329),(Input!$K$230*(1+rvanilla)^0.5)-SUM($K329:AK329),(Input!$K$230*(1+rvanilla)^0.5)/A20stdlife))</f>
        <v>0</v>
      </c>
      <c r="AM329" s="155">
        <f>IF(A20stdlife="n/a","n/a",IF(AM$3&gt;(A20stdlife+$E329),(Input!$K$230*(1+rvanilla)^0.5)-SUM($K329:AL329),(Input!$K$230*(1+rvanilla)^0.5)/A20stdlife))</f>
        <v>0</v>
      </c>
      <c r="AN329" s="155">
        <f>IF(A20stdlife="n/a","n/a",IF(AN$3&gt;(A20stdlife+$E329),(Input!$K$230*(1+rvanilla)^0.5)-SUM($K329:AM329),(Input!$K$230*(1+rvanilla)^0.5)/A20stdlife))</f>
        <v>0</v>
      </c>
      <c r="AO329" s="155">
        <f>IF(A20stdlife="n/a","n/a",IF(AO$3&gt;(A20stdlife+$E329),(Input!$K$230*(1+rvanilla)^0.5)-SUM($K329:AN329),(Input!$K$230*(1+rvanilla)^0.5)/A20stdlife))</f>
        <v>0</v>
      </c>
      <c r="AP329" s="155">
        <f>IF(A20stdlife="n/a","n/a",IF(AP$3&gt;(A20stdlife+$E329),(Input!$K$230*(1+rvanilla)^0.5)-SUM($K329:AO329),(Input!$K$230*(1+rvanilla)^0.5)/A20stdlife))</f>
        <v>0</v>
      </c>
      <c r="AQ329" s="155">
        <f>IF(A20stdlife="n/a","n/a",IF(AQ$3&gt;(A20stdlife+$E329),(Input!$K$230*(1+rvanilla)^0.5)-SUM($K329:AP329),(Input!$K$230*(1+rvanilla)^0.5)/A20stdlife))</f>
        <v>0</v>
      </c>
      <c r="AR329" s="155">
        <f>IF(A20stdlife="n/a","n/a",IF(AR$3&gt;(A20stdlife+$E329),(Input!$K$230*(1+rvanilla)^0.5)-SUM($K329:AQ329),(Input!$K$230*(1+rvanilla)^0.5)/A20stdlife))</f>
        <v>0</v>
      </c>
      <c r="AS329" s="155">
        <f>IF(A20stdlife="n/a","n/a",IF(AS$3&gt;(A20stdlife+$E329),(Input!$K$230*(1+rvanilla)^0.5)-SUM($K329:AR329),(Input!$K$230*(1+rvanilla)^0.5)/A20stdlife))</f>
        <v>0</v>
      </c>
      <c r="AT329" s="155">
        <f>IF(A20stdlife="n/a","n/a",IF(AT$3&gt;(A20stdlife+$E329),(Input!$K$230*(1+rvanilla)^0.5)-SUM($K329:AS329),(Input!$K$230*(1+rvanilla)^0.5)/A20stdlife))</f>
        <v>0</v>
      </c>
      <c r="AU329" s="155">
        <f>IF(A20stdlife="n/a","n/a",IF(AU$3&gt;(A20stdlife+$E329),(Input!$K$230*(1+rvanilla)^0.5)-SUM($K329:AT329),(Input!$K$230*(1+rvanilla)^0.5)/A20stdlife))</f>
        <v>0</v>
      </c>
      <c r="AV329" s="155">
        <f>IF(A20stdlife="n/a","n/a",IF(AV$3&gt;(A20stdlife+$E329),(Input!$K$230*(1+rvanilla)^0.5)-SUM($K329:AU329),(Input!$K$230*(1+rvanilla)^0.5)/A20stdlife))</f>
        <v>0</v>
      </c>
      <c r="AW329" s="155">
        <f>IF(A20stdlife="n/a","n/a",IF(AW$3&gt;(A20stdlife+$E329),(Input!$K$230*(1+rvanilla)^0.5)-SUM($K329:AV329),(Input!$K$230*(1+rvanilla)^0.5)/A20stdlife))</f>
        <v>0</v>
      </c>
      <c r="AX329" s="155">
        <f>IF(A20stdlife="n/a","n/a",IF(AX$3&gt;(A20stdlife+$E329),(Input!$K$230*(1+rvanilla)^0.5)-SUM($K329:AW329),(Input!$K$230*(1+rvanilla)^0.5)/A20stdlife))</f>
        <v>0</v>
      </c>
      <c r="AY329" s="155">
        <f>IF(A20stdlife="n/a","n/a",IF(AY$3&gt;(A20stdlife+$E329),(Input!$K$230*(1+rvanilla)^0.5)-SUM($K329:AX329),(Input!$K$230*(1+rvanilla)^0.5)/A20stdlife))</f>
        <v>0</v>
      </c>
      <c r="AZ329" s="155">
        <f>IF(A20stdlife="n/a","n/a",IF(AZ$3&gt;(A20stdlife+$E329),(Input!$K$230*(1+rvanilla)^0.5)-SUM($K329:AY329),(Input!$K$230*(1+rvanilla)^0.5)/A20stdlife))</f>
        <v>0</v>
      </c>
      <c r="BA329" s="155">
        <f>IF(A20stdlife="n/a","n/a",IF(BA$3&gt;(A20stdlife+$E329),(Input!$K$230*(1+rvanilla)^0.5)-SUM($K329:AZ329),(Input!$K$230*(1+rvanilla)^0.5)/A20stdlife))</f>
        <v>0</v>
      </c>
      <c r="BB329" s="155">
        <f>IF(A20stdlife="n/a","n/a",IF(BB$3&gt;(A20stdlife+$E329),(Input!$K$230*(1+rvanilla)^0.5)-SUM($K329:BA329),(Input!$K$230*(1+rvanilla)^0.5)/A20stdlife))</f>
        <v>0</v>
      </c>
      <c r="BC329" s="155">
        <f>IF(A20stdlife="n/a","n/a",IF(BC$3&gt;(A20stdlife+$E329),(Input!$K$230*(1+rvanilla)^0.5)-SUM($K329:BB329),(Input!$K$230*(1+rvanilla)^0.5)/A20stdlife))</f>
        <v>0</v>
      </c>
      <c r="BD329" s="155">
        <f>IF(A20stdlife="n/a","n/a",IF(BD$3&gt;(A20stdlife+$E329),(Input!$K$230*(1+rvanilla)^0.5)-SUM($K329:BC329),(Input!$K$230*(1+rvanilla)^0.5)/A20stdlife))</f>
        <v>0</v>
      </c>
      <c r="BE329" s="155">
        <f>IF(A20stdlife="n/a","n/a",IF(BE$3&gt;(A20stdlife+$E329),(Input!$K$230*(1+rvanilla)^0.5)-SUM($K329:BD329),(Input!$K$230*(1+rvanilla)^0.5)/A20stdlife))</f>
        <v>0</v>
      </c>
      <c r="BF329" s="155">
        <f>IF(A20stdlife="n/a","n/a",IF(BF$3&gt;(A20stdlife+$E329),(Input!$K$230*(1+rvanilla)^0.5)-SUM($K329:BE329),(Input!$K$230*(1+rvanilla)^0.5)/A20stdlife))</f>
        <v>0</v>
      </c>
      <c r="BG329" s="155">
        <f>IF(A20stdlife="n/a","n/a",IF(BG$3&gt;(A20stdlife+$E329),(Input!$K$230*(1+rvanilla)^0.5)-SUM($K329:BF329),(Input!$K$230*(1+rvanilla)^0.5)/A20stdlife))</f>
        <v>0</v>
      </c>
      <c r="BH329" s="155">
        <f>IF(A20stdlife="n/a","n/a",IF(BH$3&gt;(A20stdlife+$E329),(Input!$K$230*(1+rvanilla)^0.5)-SUM($K329:BG329),(Input!$K$230*(1+rvanilla)^0.5)/A20stdlife))</f>
        <v>0</v>
      </c>
      <c r="BI329" s="155">
        <f>IF(A20stdlife="n/a","n/a",IF(BI$3&gt;(A20stdlife+$E329),(Input!$K$230*(1+rvanilla)^0.5)-SUM($K329:BH329),(Input!$K$230*(1+rvanilla)^0.5)/A20stdlife))</f>
        <v>0</v>
      </c>
      <c r="BJ329" s="14"/>
      <c r="BK329" s="14"/>
      <c r="BL329" s="14"/>
      <c r="BM329" s="14"/>
      <c r="BN329" s="14"/>
      <c r="BO329" s="14"/>
      <c r="BP329" s="14"/>
      <c r="BQ329" s="14"/>
      <c r="BR329" s="14"/>
      <c r="BS329" s="14"/>
      <c r="BT329" s="14"/>
      <c r="BU329" s="14"/>
      <c r="BV329" s="14"/>
      <c r="BW329" s="14"/>
      <c r="BX329" s="14"/>
      <c r="BY329" s="14"/>
      <c r="BZ329" s="14"/>
      <c r="CA329" s="410"/>
      <c r="CB329" s="410"/>
      <c r="CC329" s="410"/>
      <c r="CD329" s="410"/>
      <c r="CE329" s="410"/>
      <c r="CF329" s="410"/>
      <c r="CG329" s="410"/>
      <c r="CH329" s="410"/>
      <c r="CI329" s="410"/>
      <c r="CJ329" s="410"/>
      <c r="CK329" s="410"/>
      <c r="CL329" s="410"/>
      <c r="CM329" s="410"/>
      <c r="CN329" s="410"/>
      <c r="CO329" s="410"/>
      <c r="CP329" s="410"/>
      <c r="CQ329" s="410"/>
      <c r="CR329" s="410"/>
      <c r="CS329" s="410"/>
      <c r="CT329" s="410"/>
      <c r="CU329" s="410"/>
      <c r="CV329" s="410"/>
      <c r="CW329" s="410"/>
      <c r="CX329" s="410"/>
      <c r="CY329" s="410"/>
      <c r="CZ329" s="410"/>
      <c r="DA329" s="410"/>
      <c r="DB329" s="410"/>
      <c r="DC329" s="410"/>
      <c r="DD329" s="410"/>
      <c r="DE329" s="410"/>
      <c r="DF329" s="410"/>
      <c r="DG329" s="410"/>
      <c r="DH329" s="410"/>
      <c r="DI329" s="410"/>
      <c r="DJ329" s="410"/>
      <c r="DK329" s="410"/>
      <c r="DL329" s="410"/>
      <c r="DM329" s="410"/>
      <c r="DN329" s="410"/>
      <c r="DO329" s="410"/>
      <c r="DP329" s="410"/>
      <c r="DQ329" s="410"/>
      <c r="DR329" s="410"/>
      <c r="DS329" s="410"/>
      <c r="DT329" s="410"/>
      <c r="DU329" s="410"/>
      <c r="DV329" s="410"/>
      <c r="DW329" s="410"/>
      <c r="DX329" s="410"/>
      <c r="DY329" s="410"/>
      <c r="DZ329" s="410"/>
      <c r="EA329" s="410"/>
      <c r="EB329" s="410"/>
      <c r="EC329" s="410"/>
      <c r="ED329" s="410"/>
      <c r="EE329" s="410"/>
      <c r="EF329" s="410"/>
      <c r="EG329" s="410"/>
      <c r="EH329" s="410"/>
      <c r="EI329" s="410"/>
      <c r="EJ329" s="410"/>
      <c r="EK329" s="410"/>
      <c r="EL329" s="410"/>
      <c r="EM329" s="410"/>
      <c r="EN329" s="410"/>
      <c r="EO329" s="410"/>
      <c r="EP329" s="410"/>
      <c r="EQ329" s="410"/>
      <c r="ER329" s="410"/>
      <c r="ES329" s="410"/>
      <c r="ET329" s="410"/>
      <c r="EU329" s="410"/>
      <c r="EV329" s="410"/>
      <c r="EW329" s="410"/>
      <c r="EX329" s="410"/>
      <c r="EY329" s="410"/>
      <c r="EZ329" s="410"/>
      <c r="FA329" s="410"/>
      <c r="FB329" s="410"/>
      <c r="FC329" s="410"/>
      <c r="FD329" s="410"/>
      <c r="FE329" s="410"/>
      <c r="FF329" s="410"/>
      <c r="FG329" s="410"/>
      <c r="FH329" s="410"/>
      <c r="FI329" s="410"/>
      <c r="FJ329" s="410"/>
      <c r="FK329" s="410"/>
      <c r="FL329" s="410"/>
      <c r="FM329" s="410"/>
      <c r="FN329" s="410"/>
      <c r="FO329" s="410"/>
      <c r="FP329" s="410"/>
      <c r="FQ329" s="410"/>
      <c r="FR329" s="410"/>
      <c r="FS329" s="410"/>
      <c r="FT329" s="410"/>
      <c r="FU329" s="410"/>
      <c r="FV329" s="410"/>
      <c r="FW329" s="410"/>
      <c r="FX329" s="410"/>
      <c r="FY329" s="410"/>
      <c r="FZ329" s="410"/>
      <c r="GA329" s="410"/>
      <c r="GB329" s="410"/>
      <c r="GC329" s="410"/>
      <c r="GD329" s="410"/>
      <c r="GE329" s="410"/>
      <c r="GF329" s="410"/>
      <c r="GG329" s="410"/>
      <c r="GH329" s="410"/>
      <c r="GI329" s="410"/>
      <c r="GJ329" s="410"/>
      <c r="GK329" s="410"/>
      <c r="GL329" s="410"/>
      <c r="GM329" s="410"/>
      <c r="GN329" s="410"/>
      <c r="GO329" s="410"/>
      <c r="GP329" s="410"/>
      <c r="GQ329" s="410"/>
      <c r="GR329" s="410"/>
      <c r="GS329" s="410"/>
      <c r="GT329" s="410"/>
      <c r="GU329" s="410"/>
      <c r="GV329" s="410"/>
      <c r="GW329" s="410"/>
      <c r="GX329" s="410"/>
      <c r="GY329" s="410"/>
      <c r="GZ329" s="410"/>
      <c r="HA329" s="410"/>
      <c r="HB329" s="410"/>
      <c r="HC329" s="410"/>
      <c r="HD329" s="410"/>
      <c r="HE329" s="410"/>
      <c r="HF329" s="410"/>
      <c r="HG329" s="410"/>
      <c r="HH329" s="410"/>
      <c r="HI329" s="410"/>
      <c r="HJ329" s="410"/>
      <c r="HK329" s="410"/>
      <c r="HL329" s="410"/>
      <c r="HM329" s="410"/>
      <c r="HN329" s="410"/>
      <c r="HO329" s="410"/>
      <c r="HP329" s="410"/>
      <c r="HQ329" s="410"/>
      <c r="HR329" s="410"/>
      <c r="HS329" s="410"/>
      <c r="HT329" s="410"/>
      <c r="HU329" s="410"/>
      <c r="HV329" s="410"/>
      <c r="HW329" s="410"/>
      <c r="HX329" s="410"/>
      <c r="HY329" s="410"/>
      <c r="HZ329" s="410"/>
      <c r="IA329" s="410"/>
      <c r="IB329" s="410"/>
      <c r="IC329" s="410"/>
      <c r="ID329" s="410"/>
      <c r="IE329" s="410"/>
      <c r="IF329" s="410"/>
      <c r="IG329" s="410"/>
      <c r="IH329" s="410"/>
      <c r="II329" s="410"/>
      <c r="IJ329" s="410"/>
      <c r="IK329" s="410"/>
      <c r="IL329" s="410"/>
      <c r="IM329" s="410"/>
      <c r="IN329" s="410"/>
      <c r="IO329" s="410"/>
      <c r="IP329" s="410"/>
      <c r="IQ329" s="410"/>
      <c r="IR329" s="410"/>
      <c r="IS329" s="410"/>
      <c r="IT329" s="410"/>
      <c r="IU329" s="410"/>
      <c r="IV329" s="410"/>
    </row>
    <row r="330" spans="1:256" s="2" customFormat="1" ht="12.75" hidden="1" customHeight="1" outlineLevel="2">
      <c r="A330" s="14"/>
      <c r="B330" s="14"/>
      <c r="C330" s="27"/>
      <c r="D330" s="413"/>
      <c r="E330" s="261">
        <v>6</v>
      </c>
      <c r="F330" s="372"/>
      <c r="G330" s="269"/>
      <c r="H330" s="271"/>
      <c r="I330" s="271"/>
      <c r="J330" s="271"/>
      <c r="K330" s="271"/>
      <c r="L330" s="270"/>
      <c r="M330" s="155">
        <f>IF(A20stdlife="n/a","n/a",IF(M$3&gt;(A20stdlife+$E330),(Input!$L$230*(1+rvanilla)^0.5)-SUM($L330:L330),(Input!$L$230*(1+rvanilla)^0.5)/A20stdlife))</f>
        <v>0</v>
      </c>
      <c r="N330" s="155">
        <f>IF(A20stdlife="n/a","n/a",IF(N$3&gt;(A20stdlife+$E330),(Input!$L$230*(1+rvanilla)^0.5)-SUM($L330:M330),(Input!$L$230*(1+rvanilla)^0.5)/A20stdlife))</f>
        <v>0</v>
      </c>
      <c r="O330" s="155">
        <f>IF(A20stdlife="n/a","n/a",IF(O$3&gt;(A20stdlife+$E330),(Input!$L$230*(1+rvanilla)^0.5)-SUM($L330:N330),(Input!$L$230*(1+rvanilla)^0.5)/A20stdlife))</f>
        <v>0</v>
      </c>
      <c r="P330" s="155">
        <f>IF(A20stdlife="n/a","n/a",IF(P$3&gt;(A20stdlife+$E330),(Input!$L$230*(1+rvanilla)^0.5)-SUM($L330:O330),(Input!$L$230*(1+rvanilla)^0.5)/A20stdlife))</f>
        <v>0</v>
      </c>
      <c r="Q330" s="155">
        <f>IF(A20stdlife="n/a","n/a",IF(Q$3&gt;(A20stdlife+$E330),(Input!$L$230*(1+rvanilla)^0.5)-SUM($L330:P330),(Input!$L$230*(1+rvanilla)^0.5)/A20stdlife))</f>
        <v>0</v>
      </c>
      <c r="R330" s="155">
        <f>IF(A20stdlife="n/a","n/a",IF(R$3&gt;(A20stdlife+$E330),(Input!$L$230*(1+rvanilla)^0.5)-SUM($L330:Q330),(Input!$L$230*(1+rvanilla)^0.5)/A20stdlife))</f>
        <v>0</v>
      </c>
      <c r="S330" s="155">
        <f>IF(A20stdlife="n/a","n/a",IF(S$3&gt;(A20stdlife+$E330),(Input!$L$230*(1+rvanilla)^0.5)-SUM($L330:R330),(Input!$L$230*(1+rvanilla)^0.5)/A20stdlife))</f>
        <v>0</v>
      </c>
      <c r="T330" s="155">
        <f>IF(A20stdlife="n/a","n/a",IF(T$3&gt;(A20stdlife+$E330),(Input!$L$230*(1+rvanilla)^0.5)-SUM($L330:S330),(Input!$L$230*(1+rvanilla)^0.5)/A20stdlife))</f>
        <v>0</v>
      </c>
      <c r="U330" s="155">
        <f>IF(A20stdlife="n/a","n/a",IF(U$3&gt;(A20stdlife+$E330),(Input!$L$230*(1+rvanilla)^0.5)-SUM($L330:T330),(Input!$L$230*(1+rvanilla)^0.5)/A20stdlife))</f>
        <v>0</v>
      </c>
      <c r="V330" s="155">
        <f>IF(A20stdlife="n/a","n/a",IF(V$3&gt;(A20stdlife+$E330),(Input!$L$230*(1+rvanilla)^0.5)-SUM($L330:U330),(Input!$L$230*(1+rvanilla)^0.5)/A20stdlife))</f>
        <v>0</v>
      </c>
      <c r="W330" s="155">
        <f>IF(A20stdlife="n/a","n/a",IF(W$3&gt;(A20stdlife+$E330),(Input!$L$230*(1+rvanilla)^0.5)-SUM($L330:V330),(Input!$L$230*(1+rvanilla)^0.5)/A20stdlife))</f>
        <v>0</v>
      </c>
      <c r="X330" s="155">
        <f>IF(A20stdlife="n/a","n/a",IF(X$3&gt;(A20stdlife+$E330),(Input!$L$230*(1+rvanilla)^0.5)-SUM($L330:W330),(Input!$L$230*(1+rvanilla)^0.5)/A20stdlife))</f>
        <v>0</v>
      </c>
      <c r="Y330" s="155">
        <f>IF(A20stdlife="n/a","n/a",IF(Y$3&gt;(A20stdlife+$E330),(Input!$L$230*(1+rvanilla)^0.5)-SUM($L330:X330),(Input!$L$230*(1+rvanilla)^0.5)/A20stdlife))</f>
        <v>0</v>
      </c>
      <c r="Z330" s="155">
        <f>IF(A20stdlife="n/a","n/a",IF(Z$3&gt;(A20stdlife+$E330),(Input!$L$230*(1+rvanilla)^0.5)-SUM($L330:Y330),(Input!$L$230*(1+rvanilla)^0.5)/A20stdlife))</f>
        <v>0</v>
      </c>
      <c r="AA330" s="155">
        <f>IF(A20stdlife="n/a","n/a",IF(AA$3&gt;(A20stdlife+$E330),(Input!$L$230*(1+rvanilla)^0.5)-SUM($L330:Z330),(Input!$L$230*(1+rvanilla)^0.5)/A20stdlife))</f>
        <v>0</v>
      </c>
      <c r="AB330" s="155">
        <f>IF(A20stdlife="n/a","n/a",IF(AB$3&gt;(A20stdlife+$E330),(Input!$L$230*(1+rvanilla)^0.5)-SUM($L330:AA330),(Input!$L$230*(1+rvanilla)^0.5)/A20stdlife))</f>
        <v>0</v>
      </c>
      <c r="AC330" s="155">
        <f>IF(A20stdlife="n/a","n/a",IF(AC$3&gt;(A20stdlife+$E330),(Input!$L$230*(1+rvanilla)^0.5)-SUM($L330:AB330),(Input!$L$230*(1+rvanilla)^0.5)/A20stdlife))</f>
        <v>0</v>
      </c>
      <c r="AD330" s="155">
        <f>IF(A20stdlife="n/a","n/a",IF(AD$3&gt;(A20stdlife+$E330),(Input!$L$230*(1+rvanilla)^0.5)-SUM($L330:AC330),(Input!$L$230*(1+rvanilla)^0.5)/A20stdlife))</f>
        <v>0</v>
      </c>
      <c r="AE330" s="155">
        <f>IF(A20stdlife="n/a","n/a",IF(AE$3&gt;(A20stdlife+$E330),(Input!$L$230*(1+rvanilla)^0.5)-SUM($L330:AD330),(Input!$L$230*(1+rvanilla)^0.5)/A20stdlife))</f>
        <v>0</v>
      </c>
      <c r="AF330" s="155">
        <f>IF(A20stdlife="n/a","n/a",IF(AF$3&gt;(A20stdlife+$E330),(Input!$L$230*(1+rvanilla)^0.5)-SUM($L330:AE330),(Input!$L$230*(1+rvanilla)^0.5)/A20stdlife))</f>
        <v>0</v>
      </c>
      <c r="AG330" s="155">
        <f>IF(A20stdlife="n/a","n/a",IF(AG$3&gt;(A20stdlife+$E330),(Input!$L$230*(1+rvanilla)^0.5)-SUM($L330:AF330),(Input!$L$230*(1+rvanilla)^0.5)/A20stdlife))</f>
        <v>0</v>
      </c>
      <c r="AH330" s="155">
        <f>IF(A20stdlife="n/a","n/a",IF(AH$3&gt;(A20stdlife+$E330),(Input!$L$230*(1+rvanilla)^0.5)-SUM($L330:AG330),(Input!$L$230*(1+rvanilla)^0.5)/A20stdlife))</f>
        <v>0</v>
      </c>
      <c r="AI330" s="155">
        <f>IF(A20stdlife="n/a","n/a",IF(AI$3&gt;(A20stdlife+$E330),(Input!$L$230*(1+rvanilla)^0.5)-SUM($L330:AH330),(Input!$L$230*(1+rvanilla)^0.5)/A20stdlife))</f>
        <v>0</v>
      </c>
      <c r="AJ330" s="155">
        <f>IF(A20stdlife="n/a","n/a",IF(AJ$3&gt;(A20stdlife+$E330),(Input!$L$230*(1+rvanilla)^0.5)-SUM($L330:AI330),(Input!$L$230*(1+rvanilla)^0.5)/A20stdlife))</f>
        <v>0</v>
      </c>
      <c r="AK330" s="155">
        <f>IF(A20stdlife="n/a","n/a",IF(AK$3&gt;(A20stdlife+$E330),(Input!$L$230*(1+rvanilla)^0.5)-SUM($L330:AJ330),(Input!$L$230*(1+rvanilla)^0.5)/A20stdlife))</f>
        <v>0</v>
      </c>
      <c r="AL330" s="155">
        <f>IF(A20stdlife="n/a","n/a",IF(AL$3&gt;(A20stdlife+$E330),(Input!$L$230*(1+rvanilla)^0.5)-SUM($L330:AK330),(Input!$L$230*(1+rvanilla)^0.5)/A20stdlife))</f>
        <v>0</v>
      </c>
      <c r="AM330" s="155">
        <f>IF(A20stdlife="n/a","n/a",IF(AM$3&gt;(A20stdlife+$E330),(Input!$L$230*(1+rvanilla)^0.5)-SUM($L330:AL330),(Input!$L$230*(1+rvanilla)^0.5)/A20stdlife))</f>
        <v>0</v>
      </c>
      <c r="AN330" s="155">
        <f>IF(A20stdlife="n/a","n/a",IF(AN$3&gt;(A20stdlife+$E330),(Input!$L$230*(1+rvanilla)^0.5)-SUM($L330:AM330),(Input!$L$230*(1+rvanilla)^0.5)/A20stdlife))</f>
        <v>0</v>
      </c>
      <c r="AO330" s="155">
        <f>IF(A20stdlife="n/a","n/a",IF(AO$3&gt;(A20stdlife+$E330),(Input!$L$230*(1+rvanilla)^0.5)-SUM($L330:AN330),(Input!$L$230*(1+rvanilla)^0.5)/A20stdlife))</f>
        <v>0</v>
      </c>
      <c r="AP330" s="155">
        <f>IF(A20stdlife="n/a","n/a",IF(AP$3&gt;(A20stdlife+$E330),(Input!$L$230*(1+rvanilla)^0.5)-SUM($L330:AO330),(Input!$L$230*(1+rvanilla)^0.5)/A20stdlife))</f>
        <v>0</v>
      </c>
      <c r="AQ330" s="155">
        <f>IF(A20stdlife="n/a","n/a",IF(AQ$3&gt;(A20stdlife+$E330),(Input!$L$230*(1+rvanilla)^0.5)-SUM($L330:AP330),(Input!$L$230*(1+rvanilla)^0.5)/A20stdlife))</f>
        <v>0</v>
      </c>
      <c r="AR330" s="155">
        <f>IF(A20stdlife="n/a","n/a",IF(AR$3&gt;(A20stdlife+$E330),(Input!$L$230*(1+rvanilla)^0.5)-SUM($L330:AQ330),(Input!$L$230*(1+rvanilla)^0.5)/A20stdlife))</f>
        <v>0</v>
      </c>
      <c r="AS330" s="155">
        <f>IF(A20stdlife="n/a","n/a",IF(AS$3&gt;(A20stdlife+$E330),(Input!$L$230*(1+rvanilla)^0.5)-SUM($L330:AR330),(Input!$L$230*(1+rvanilla)^0.5)/A20stdlife))</f>
        <v>0</v>
      </c>
      <c r="AT330" s="155">
        <f>IF(A20stdlife="n/a","n/a",IF(AT$3&gt;(A20stdlife+$E330),(Input!$L$230*(1+rvanilla)^0.5)-SUM($L330:AS330),(Input!$L$230*(1+rvanilla)^0.5)/A20stdlife))</f>
        <v>0</v>
      </c>
      <c r="AU330" s="155">
        <f>IF(A20stdlife="n/a","n/a",IF(AU$3&gt;(A20stdlife+$E330),(Input!$L$230*(1+rvanilla)^0.5)-SUM($L330:AT330),(Input!$L$230*(1+rvanilla)^0.5)/A20stdlife))</f>
        <v>0</v>
      </c>
      <c r="AV330" s="155">
        <f>IF(A20stdlife="n/a","n/a",IF(AV$3&gt;(A20stdlife+$E330),(Input!$L$230*(1+rvanilla)^0.5)-SUM($L330:AU330),(Input!$L$230*(1+rvanilla)^0.5)/A20stdlife))</f>
        <v>0</v>
      </c>
      <c r="AW330" s="155">
        <f>IF(A20stdlife="n/a","n/a",IF(AW$3&gt;(A20stdlife+$E330),(Input!$L$230*(1+rvanilla)^0.5)-SUM($L330:AV330),(Input!$L$230*(1+rvanilla)^0.5)/A20stdlife))</f>
        <v>0</v>
      </c>
      <c r="AX330" s="155">
        <f>IF(A20stdlife="n/a","n/a",IF(AX$3&gt;(A20stdlife+$E330),(Input!$L$230*(1+rvanilla)^0.5)-SUM($L330:AW330),(Input!$L$230*(1+rvanilla)^0.5)/A20stdlife))</f>
        <v>0</v>
      </c>
      <c r="AY330" s="155">
        <f>IF(A20stdlife="n/a","n/a",IF(AY$3&gt;(A20stdlife+$E330),(Input!$L$230*(1+rvanilla)^0.5)-SUM($L330:AX330),(Input!$L$230*(1+rvanilla)^0.5)/A20stdlife))</f>
        <v>0</v>
      </c>
      <c r="AZ330" s="155">
        <f>IF(A20stdlife="n/a","n/a",IF(AZ$3&gt;(A20stdlife+$E330),(Input!$L$230*(1+rvanilla)^0.5)-SUM($L330:AY330),(Input!$L$230*(1+rvanilla)^0.5)/A20stdlife))</f>
        <v>0</v>
      </c>
      <c r="BA330" s="155">
        <f>IF(A20stdlife="n/a","n/a",IF(BA$3&gt;(A20stdlife+$E330),(Input!$L$230*(1+rvanilla)^0.5)-SUM($L330:AZ330),(Input!$L$230*(1+rvanilla)^0.5)/A20stdlife))</f>
        <v>0</v>
      </c>
      <c r="BB330" s="155">
        <f>IF(A20stdlife="n/a","n/a",IF(BB$3&gt;(A20stdlife+$E330),(Input!$L$230*(1+rvanilla)^0.5)-SUM($L330:BA330),(Input!$L$230*(1+rvanilla)^0.5)/A20stdlife))</f>
        <v>0</v>
      </c>
      <c r="BC330" s="155">
        <f>IF(A20stdlife="n/a","n/a",IF(BC$3&gt;(A20stdlife+$E330),(Input!$L$230*(1+rvanilla)^0.5)-SUM($L330:BB330),(Input!$L$230*(1+rvanilla)^0.5)/A20stdlife))</f>
        <v>0</v>
      </c>
      <c r="BD330" s="155">
        <f>IF(A20stdlife="n/a","n/a",IF(BD$3&gt;(A20stdlife+$E330),(Input!$L$230*(1+rvanilla)^0.5)-SUM($L330:BC330),(Input!$L$230*(1+rvanilla)^0.5)/A20stdlife))</f>
        <v>0</v>
      </c>
      <c r="BE330" s="155">
        <f>IF(A20stdlife="n/a","n/a",IF(BE$3&gt;(A20stdlife+$E330),(Input!$L$230*(1+rvanilla)^0.5)-SUM($L330:BD330),(Input!$L$230*(1+rvanilla)^0.5)/A20stdlife))</f>
        <v>0</v>
      </c>
      <c r="BF330" s="155">
        <f>IF(A20stdlife="n/a","n/a",IF(BF$3&gt;(A20stdlife+$E330),(Input!$L$230*(1+rvanilla)^0.5)-SUM($L330:BE330),(Input!$L$230*(1+rvanilla)^0.5)/A20stdlife))</f>
        <v>0</v>
      </c>
      <c r="BG330" s="155">
        <f>IF(A20stdlife="n/a","n/a",IF(BG$3&gt;(A20stdlife+$E330),(Input!$L$230*(1+rvanilla)^0.5)-SUM($L330:BF330),(Input!$L$230*(1+rvanilla)^0.5)/A20stdlife))</f>
        <v>0</v>
      </c>
      <c r="BH330" s="155">
        <f>IF(A20stdlife="n/a","n/a",IF(BH$3&gt;(A20stdlife+$E330),(Input!$L$230*(1+rvanilla)^0.5)-SUM($L330:BG330),(Input!$L$230*(1+rvanilla)^0.5)/A20stdlife))</f>
        <v>0</v>
      </c>
      <c r="BI330" s="155">
        <f>IF(A20stdlife="n/a","n/a",IF(BI$3&gt;(A20stdlife+$E330),(Input!$L$230*(1+rvanilla)^0.5)-SUM($L330:BH330),(Input!$L$230*(1+rvanilla)^0.5)/A20stdlife))</f>
        <v>0</v>
      </c>
      <c r="BJ330" s="14"/>
      <c r="BK330" s="14"/>
      <c r="BL330" s="14"/>
      <c r="BM330" s="14"/>
      <c r="BN330" s="14"/>
      <c r="BO330" s="14"/>
      <c r="BP330" s="14"/>
      <c r="BQ330" s="14"/>
      <c r="BR330" s="14"/>
      <c r="BS330" s="14"/>
      <c r="BT330" s="14"/>
      <c r="BU330" s="14"/>
      <c r="BV330" s="14"/>
      <c r="BW330" s="14"/>
      <c r="BX330" s="14"/>
      <c r="BY330" s="14"/>
      <c r="BZ330" s="14"/>
      <c r="CA330" s="410"/>
      <c r="CB330" s="410"/>
      <c r="CC330" s="410"/>
      <c r="CD330" s="410"/>
      <c r="CE330" s="410"/>
      <c r="CF330" s="410"/>
      <c r="CG330" s="410"/>
      <c r="CH330" s="410"/>
      <c r="CI330" s="410"/>
      <c r="CJ330" s="410"/>
      <c r="CK330" s="410"/>
      <c r="CL330" s="410"/>
      <c r="CM330" s="410"/>
      <c r="CN330" s="410"/>
      <c r="CO330" s="410"/>
      <c r="CP330" s="410"/>
      <c r="CQ330" s="410"/>
      <c r="CR330" s="410"/>
      <c r="CS330" s="410"/>
      <c r="CT330" s="410"/>
      <c r="CU330" s="410"/>
      <c r="CV330" s="410"/>
      <c r="CW330" s="410"/>
      <c r="CX330" s="410"/>
      <c r="CY330" s="410"/>
      <c r="CZ330" s="410"/>
      <c r="DA330" s="410"/>
      <c r="DB330" s="410"/>
      <c r="DC330" s="410"/>
      <c r="DD330" s="410"/>
      <c r="DE330" s="410"/>
      <c r="DF330" s="410"/>
      <c r="DG330" s="410"/>
      <c r="DH330" s="410"/>
      <c r="DI330" s="410"/>
      <c r="DJ330" s="410"/>
      <c r="DK330" s="410"/>
      <c r="DL330" s="410"/>
      <c r="DM330" s="410"/>
      <c r="DN330" s="410"/>
      <c r="DO330" s="410"/>
      <c r="DP330" s="410"/>
      <c r="DQ330" s="410"/>
      <c r="DR330" s="410"/>
      <c r="DS330" s="410"/>
      <c r="DT330" s="410"/>
      <c r="DU330" s="410"/>
      <c r="DV330" s="410"/>
      <c r="DW330" s="410"/>
      <c r="DX330" s="410"/>
      <c r="DY330" s="410"/>
      <c r="DZ330" s="410"/>
      <c r="EA330" s="410"/>
      <c r="EB330" s="410"/>
      <c r="EC330" s="410"/>
      <c r="ED330" s="410"/>
      <c r="EE330" s="410"/>
      <c r="EF330" s="410"/>
      <c r="EG330" s="410"/>
      <c r="EH330" s="410"/>
      <c r="EI330" s="410"/>
      <c r="EJ330" s="410"/>
      <c r="EK330" s="410"/>
      <c r="EL330" s="410"/>
      <c r="EM330" s="410"/>
      <c r="EN330" s="410"/>
      <c r="EO330" s="410"/>
      <c r="EP330" s="410"/>
      <c r="EQ330" s="410"/>
      <c r="ER330" s="410"/>
      <c r="ES330" s="410"/>
      <c r="ET330" s="410"/>
      <c r="EU330" s="410"/>
      <c r="EV330" s="410"/>
      <c r="EW330" s="410"/>
      <c r="EX330" s="410"/>
      <c r="EY330" s="410"/>
      <c r="EZ330" s="410"/>
      <c r="FA330" s="410"/>
      <c r="FB330" s="410"/>
      <c r="FC330" s="410"/>
      <c r="FD330" s="410"/>
      <c r="FE330" s="410"/>
      <c r="FF330" s="410"/>
      <c r="FG330" s="410"/>
      <c r="FH330" s="410"/>
      <c r="FI330" s="410"/>
      <c r="FJ330" s="410"/>
      <c r="FK330" s="410"/>
      <c r="FL330" s="410"/>
      <c r="FM330" s="410"/>
      <c r="FN330" s="410"/>
      <c r="FO330" s="410"/>
      <c r="FP330" s="410"/>
      <c r="FQ330" s="410"/>
      <c r="FR330" s="410"/>
      <c r="FS330" s="410"/>
      <c r="FT330" s="410"/>
      <c r="FU330" s="410"/>
      <c r="FV330" s="410"/>
      <c r="FW330" s="410"/>
      <c r="FX330" s="410"/>
      <c r="FY330" s="410"/>
      <c r="FZ330" s="410"/>
      <c r="GA330" s="410"/>
      <c r="GB330" s="410"/>
      <c r="GC330" s="410"/>
      <c r="GD330" s="410"/>
      <c r="GE330" s="410"/>
      <c r="GF330" s="410"/>
      <c r="GG330" s="410"/>
      <c r="GH330" s="410"/>
      <c r="GI330" s="410"/>
      <c r="GJ330" s="410"/>
      <c r="GK330" s="410"/>
      <c r="GL330" s="410"/>
      <c r="GM330" s="410"/>
      <c r="GN330" s="410"/>
      <c r="GO330" s="410"/>
      <c r="GP330" s="410"/>
      <c r="GQ330" s="410"/>
      <c r="GR330" s="410"/>
      <c r="GS330" s="410"/>
      <c r="GT330" s="410"/>
      <c r="GU330" s="410"/>
      <c r="GV330" s="410"/>
      <c r="GW330" s="410"/>
      <c r="GX330" s="410"/>
      <c r="GY330" s="410"/>
      <c r="GZ330" s="410"/>
      <c r="HA330" s="410"/>
      <c r="HB330" s="410"/>
      <c r="HC330" s="410"/>
      <c r="HD330" s="410"/>
      <c r="HE330" s="410"/>
      <c r="HF330" s="410"/>
      <c r="HG330" s="410"/>
      <c r="HH330" s="410"/>
      <c r="HI330" s="410"/>
      <c r="HJ330" s="410"/>
      <c r="HK330" s="410"/>
      <c r="HL330" s="410"/>
      <c r="HM330" s="410"/>
      <c r="HN330" s="410"/>
      <c r="HO330" s="410"/>
      <c r="HP330" s="410"/>
      <c r="HQ330" s="410"/>
      <c r="HR330" s="410"/>
      <c r="HS330" s="410"/>
      <c r="HT330" s="410"/>
      <c r="HU330" s="410"/>
      <c r="HV330" s="410"/>
      <c r="HW330" s="410"/>
      <c r="HX330" s="410"/>
      <c r="HY330" s="410"/>
      <c r="HZ330" s="410"/>
      <c r="IA330" s="410"/>
      <c r="IB330" s="410"/>
      <c r="IC330" s="410"/>
      <c r="ID330" s="410"/>
      <c r="IE330" s="410"/>
      <c r="IF330" s="410"/>
      <c r="IG330" s="410"/>
      <c r="IH330" s="410"/>
      <c r="II330" s="410"/>
      <c r="IJ330" s="410"/>
      <c r="IK330" s="410"/>
      <c r="IL330" s="410"/>
      <c r="IM330" s="410"/>
      <c r="IN330" s="410"/>
      <c r="IO330" s="410"/>
      <c r="IP330" s="410"/>
      <c r="IQ330" s="410"/>
      <c r="IR330" s="410"/>
      <c r="IS330" s="410"/>
      <c r="IT330" s="410"/>
      <c r="IU330" s="410"/>
      <c r="IV330" s="410"/>
    </row>
    <row r="331" spans="1:256" s="2" customFormat="1" ht="12.75" hidden="1" customHeight="1" outlineLevel="2">
      <c r="A331" s="14"/>
      <c r="B331" s="14"/>
      <c r="C331" s="27"/>
      <c r="D331" s="413"/>
      <c r="E331" s="261">
        <v>7</v>
      </c>
      <c r="F331" s="372"/>
      <c r="G331" s="269"/>
      <c r="H331" s="271"/>
      <c r="I331" s="271"/>
      <c r="J331" s="271"/>
      <c r="K331" s="271"/>
      <c r="L331" s="271"/>
      <c r="M331" s="270"/>
      <c r="N331" s="155">
        <f>IF(A20stdlife="n/a","n/a",IF(N$3&gt;(A20stdlife+$E331),(Input!$M$230*(1+rvanilla)^0.5)-SUM($M331:M331),(Input!$M$230*(1+rvanilla)^0.5)/A20stdlife))</f>
        <v>0</v>
      </c>
      <c r="O331" s="155">
        <f>IF(A20stdlife="n/a","n/a",IF(O$3&gt;(A20stdlife+$E331),(Input!$M$230*(1+rvanilla)^0.5)-SUM($M331:N331),(Input!$M$230*(1+rvanilla)^0.5)/A20stdlife))</f>
        <v>0</v>
      </c>
      <c r="P331" s="155">
        <f>IF(A20stdlife="n/a","n/a",IF(P$3&gt;(A20stdlife+$E331),(Input!$M$230*(1+rvanilla)^0.5)-SUM($M331:O331),(Input!$M$230*(1+rvanilla)^0.5)/A20stdlife))</f>
        <v>0</v>
      </c>
      <c r="Q331" s="155">
        <f>IF(A20stdlife="n/a","n/a",IF(Q$3&gt;(A20stdlife+$E331),(Input!$M$230*(1+rvanilla)^0.5)-SUM($M331:P331),(Input!$M$230*(1+rvanilla)^0.5)/A20stdlife))</f>
        <v>0</v>
      </c>
      <c r="R331" s="155">
        <f>IF(A20stdlife="n/a","n/a",IF(R$3&gt;(A20stdlife+$E331),(Input!$M$230*(1+rvanilla)^0.5)-SUM($M331:Q331),(Input!$M$230*(1+rvanilla)^0.5)/A20stdlife))</f>
        <v>0</v>
      </c>
      <c r="S331" s="155">
        <f>IF(A20stdlife="n/a","n/a",IF(S$3&gt;(A20stdlife+$E331),(Input!$M$230*(1+rvanilla)^0.5)-SUM($M331:R331),(Input!$M$230*(1+rvanilla)^0.5)/A20stdlife))</f>
        <v>0</v>
      </c>
      <c r="T331" s="155">
        <f>IF(A20stdlife="n/a","n/a",IF(T$3&gt;(A20stdlife+$E331),(Input!$M$230*(1+rvanilla)^0.5)-SUM($M331:S331),(Input!$M$230*(1+rvanilla)^0.5)/A20stdlife))</f>
        <v>0</v>
      </c>
      <c r="U331" s="155">
        <f>IF(A20stdlife="n/a","n/a",IF(U$3&gt;(A20stdlife+$E331),(Input!$M$230*(1+rvanilla)^0.5)-SUM($M331:T331),(Input!$M$230*(1+rvanilla)^0.5)/A20stdlife))</f>
        <v>0</v>
      </c>
      <c r="V331" s="155">
        <f>IF(A20stdlife="n/a","n/a",IF(V$3&gt;(A20stdlife+$E331),(Input!$M$230*(1+rvanilla)^0.5)-SUM($M331:U331),(Input!$M$230*(1+rvanilla)^0.5)/A20stdlife))</f>
        <v>0</v>
      </c>
      <c r="W331" s="155">
        <f>IF(A20stdlife="n/a","n/a",IF(W$3&gt;(A20stdlife+$E331),(Input!$M$230*(1+rvanilla)^0.5)-SUM($M331:V331),(Input!$M$230*(1+rvanilla)^0.5)/A20stdlife))</f>
        <v>0</v>
      </c>
      <c r="X331" s="155">
        <f>IF(A20stdlife="n/a","n/a",IF(X$3&gt;(A20stdlife+$E331),(Input!$M$230*(1+rvanilla)^0.5)-SUM($M331:W331),(Input!$M$230*(1+rvanilla)^0.5)/A20stdlife))</f>
        <v>0</v>
      </c>
      <c r="Y331" s="155">
        <f>IF(A20stdlife="n/a","n/a",IF(Y$3&gt;(A20stdlife+$E331),(Input!$M$230*(1+rvanilla)^0.5)-SUM($M331:X331),(Input!$M$230*(1+rvanilla)^0.5)/A20stdlife))</f>
        <v>0</v>
      </c>
      <c r="Z331" s="155">
        <f>IF(A20stdlife="n/a","n/a",IF(Z$3&gt;(A20stdlife+$E331),(Input!$M$230*(1+rvanilla)^0.5)-SUM($M331:Y331),(Input!$M$230*(1+rvanilla)^0.5)/A20stdlife))</f>
        <v>0</v>
      </c>
      <c r="AA331" s="155">
        <f>IF(A20stdlife="n/a","n/a",IF(AA$3&gt;(A20stdlife+$E331),(Input!$M$230*(1+rvanilla)^0.5)-SUM($M331:Z331),(Input!$M$230*(1+rvanilla)^0.5)/A20stdlife))</f>
        <v>0</v>
      </c>
      <c r="AB331" s="155">
        <f>IF(A20stdlife="n/a","n/a",IF(AB$3&gt;(A20stdlife+$E331),(Input!$M$230*(1+rvanilla)^0.5)-SUM($M331:AA331),(Input!$M$230*(1+rvanilla)^0.5)/A20stdlife))</f>
        <v>0</v>
      </c>
      <c r="AC331" s="155">
        <f>IF(A20stdlife="n/a","n/a",IF(AC$3&gt;(A20stdlife+$E331),(Input!$M$230*(1+rvanilla)^0.5)-SUM($M331:AB331),(Input!$M$230*(1+rvanilla)^0.5)/A20stdlife))</f>
        <v>0</v>
      </c>
      <c r="AD331" s="155">
        <f>IF(A20stdlife="n/a","n/a",IF(AD$3&gt;(A20stdlife+$E331),(Input!$M$230*(1+rvanilla)^0.5)-SUM($M331:AC331),(Input!$M$230*(1+rvanilla)^0.5)/A20stdlife))</f>
        <v>0</v>
      </c>
      <c r="AE331" s="155">
        <f>IF(A20stdlife="n/a","n/a",IF(AE$3&gt;(A20stdlife+$E331),(Input!$M$230*(1+rvanilla)^0.5)-SUM($M331:AD331),(Input!$M$230*(1+rvanilla)^0.5)/A20stdlife))</f>
        <v>0</v>
      </c>
      <c r="AF331" s="155">
        <f>IF(A20stdlife="n/a","n/a",IF(AF$3&gt;(A20stdlife+$E331),(Input!$M$230*(1+rvanilla)^0.5)-SUM($M331:AE331),(Input!$M$230*(1+rvanilla)^0.5)/A20stdlife))</f>
        <v>0</v>
      </c>
      <c r="AG331" s="155">
        <f>IF(A20stdlife="n/a","n/a",IF(AG$3&gt;(A20stdlife+$E331),(Input!$M$230*(1+rvanilla)^0.5)-SUM($M331:AF331),(Input!$M$230*(1+rvanilla)^0.5)/A20stdlife))</f>
        <v>0</v>
      </c>
      <c r="AH331" s="155">
        <f>IF(A20stdlife="n/a","n/a",IF(AH$3&gt;(A20stdlife+$E331),(Input!$M$230*(1+rvanilla)^0.5)-SUM($M331:AG331),(Input!$M$230*(1+rvanilla)^0.5)/A20stdlife))</f>
        <v>0</v>
      </c>
      <c r="AI331" s="155">
        <f>IF(A20stdlife="n/a","n/a",IF(AI$3&gt;(A20stdlife+$E331),(Input!$M$230*(1+rvanilla)^0.5)-SUM($M331:AH331),(Input!$M$230*(1+rvanilla)^0.5)/A20stdlife))</f>
        <v>0</v>
      </c>
      <c r="AJ331" s="155">
        <f>IF(A20stdlife="n/a","n/a",IF(AJ$3&gt;(A20stdlife+$E331),(Input!$M$230*(1+rvanilla)^0.5)-SUM($M331:AI331),(Input!$M$230*(1+rvanilla)^0.5)/A20stdlife))</f>
        <v>0</v>
      </c>
      <c r="AK331" s="155">
        <f>IF(A20stdlife="n/a","n/a",IF(AK$3&gt;(A20stdlife+$E331),(Input!$M$230*(1+rvanilla)^0.5)-SUM($M331:AJ331),(Input!$M$230*(1+rvanilla)^0.5)/A20stdlife))</f>
        <v>0</v>
      </c>
      <c r="AL331" s="155">
        <f>IF(A20stdlife="n/a","n/a",IF(AL$3&gt;(A20stdlife+$E331),(Input!$M$230*(1+rvanilla)^0.5)-SUM($M331:AK331),(Input!$M$230*(1+rvanilla)^0.5)/A20stdlife))</f>
        <v>0</v>
      </c>
      <c r="AM331" s="155">
        <f>IF(A20stdlife="n/a","n/a",IF(AM$3&gt;(A20stdlife+$E331),(Input!$M$230*(1+rvanilla)^0.5)-SUM($M331:AL331),(Input!$M$230*(1+rvanilla)^0.5)/A20stdlife))</f>
        <v>0</v>
      </c>
      <c r="AN331" s="155">
        <f>IF(A20stdlife="n/a","n/a",IF(AN$3&gt;(A20stdlife+$E331),(Input!$M$230*(1+rvanilla)^0.5)-SUM($M331:AM331),(Input!$M$230*(1+rvanilla)^0.5)/A20stdlife))</f>
        <v>0</v>
      </c>
      <c r="AO331" s="155">
        <f>IF(A20stdlife="n/a","n/a",IF(AO$3&gt;(A20stdlife+$E331),(Input!$M$230*(1+rvanilla)^0.5)-SUM($M331:AN331),(Input!$M$230*(1+rvanilla)^0.5)/A20stdlife))</f>
        <v>0</v>
      </c>
      <c r="AP331" s="155">
        <f>IF(A20stdlife="n/a","n/a",IF(AP$3&gt;(A20stdlife+$E331),(Input!$M$230*(1+rvanilla)^0.5)-SUM($M331:AO331),(Input!$M$230*(1+rvanilla)^0.5)/A20stdlife))</f>
        <v>0</v>
      </c>
      <c r="AQ331" s="155">
        <f>IF(A20stdlife="n/a","n/a",IF(AQ$3&gt;(A20stdlife+$E331),(Input!$M$230*(1+rvanilla)^0.5)-SUM($M331:AP331),(Input!$M$230*(1+rvanilla)^0.5)/A20stdlife))</f>
        <v>0</v>
      </c>
      <c r="AR331" s="155">
        <f>IF(A20stdlife="n/a","n/a",IF(AR$3&gt;(A20stdlife+$E331),(Input!$M$230*(1+rvanilla)^0.5)-SUM($M331:AQ331),(Input!$M$230*(1+rvanilla)^0.5)/A20stdlife))</f>
        <v>0</v>
      </c>
      <c r="AS331" s="155">
        <f>IF(A20stdlife="n/a","n/a",IF(AS$3&gt;(A20stdlife+$E331),(Input!$M$230*(1+rvanilla)^0.5)-SUM($M331:AR331),(Input!$M$230*(1+rvanilla)^0.5)/A20stdlife))</f>
        <v>0</v>
      </c>
      <c r="AT331" s="155">
        <f>IF(A20stdlife="n/a","n/a",IF(AT$3&gt;(A20stdlife+$E331),(Input!$M$230*(1+rvanilla)^0.5)-SUM($M331:AS331),(Input!$M$230*(1+rvanilla)^0.5)/A20stdlife))</f>
        <v>0</v>
      </c>
      <c r="AU331" s="155">
        <f>IF(A20stdlife="n/a","n/a",IF(AU$3&gt;(A20stdlife+$E331),(Input!$M$230*(1+rvanilla)^0.5)-SUM($M331:AT331),(Input!$M$230*(1+rvanilla)^0.5)/A20stdlife))</f>
        <v>0</v>
      </c>
      <c r="AV331" s="155">
        <f>IF(A20stdlife="n/a","n/a",IF(AV$3&gt;(A20stdlife+$E331),(Input!$M$230*(1+rvanilla)^0.5)-SUM($M331:AU331),(Input!$M$230*(1+rvanilla)^0.5)/A20stdlife))</f>
        <v>0</v>
      </c>
      <c r="AW331" s="155">
        <f>IF(A20stdlife="n/a","n/a",IF(AW$3&gt;(A20stdlife+$E331),(Input!$M$230*(1+rvanilla)^0.5)-SUM($M331:AV331),(Input!$M$230*(1+rvanilla)^0.5)/A20stdlife))</f>
        <v>0</v>
      </c>
      <c r="AX331" s="155">
        <f>IF(A20stdlife="n/a","n/a",IF(AX$3&gt;(A20stdlife+$E331),(Input!$M$230*(1+rvanilla)^0.5)-SUM($M331:AW331),(Input!$M$230*(1+rvanilla)^0.5)/A20stdlife))</f>
        <v>0</v>
      </c>
      <c r="AY331" s="155">
        <f>IF(A20stdlife="n/a","n/a",IF(AY$3&gt;(A20stdlife+$E331),(Input!$M$230*(1+rvanilla)^0.5)-SUM($M331:AX331),(Input!$M$230*(1+rvanilla)^0.5)/A20stdlife))</f>
        <v>0</v>
      </c>
      <c r="AZ331" s="155">
        <f>IF(A20stdlife="n/a","n/a",IF(AZ$3&gt;(A20stdlife+$E331),(Input!$M$230*(1+rvanilla)^0.5)-SUM($M331:AY331),(Input!$M$230*(1+rvanilla)^0.5)/A20stdlife))</f>
        <v>0</v>
      </c>
      <c r="BA331" s="155">
        <f>IF(A20stdlife="n/a","n/a",IF(BA$3&gt;(A20stdlife+$E331),(Input!$M$230*(1+rvanilla)^0.5)-SUM($M331:AZ331),(Input!$M$230*(1+rvanilla)^0.5)/A20stdlife))</f>
        <v>0</v>
      </c>
      <c r="BB331" s="155">
        <f>IF(A20stdlife="n/a","n/a",IF(BB$3&gt;(A20stdlife+$E331),(Input!$M$230*(1+rvanilla)^0.5)-SUM($M331:BA331),(Input!$M$230*(1+rvanilla)^0.5)/A20stdlife))</f>
        <v>0</v>
      </c>
      <c r="BC331" s="155">
        <f>IF(A20stdlife="n/a","n/a",IF(BC$3&gt;(A20stdlife+$E331),(Input!$M$230*(1+rvanilla)^0.5)-SUM($M331:BB331),(Input!$M$230*(1+rvanilla)^0.5)/A20stdlife))</f>
        <v>0</v>
      </c>
      <c r="BD331" s="155">
        <f>IF(A20stdlife="n/a","n/a",IF(BD$3&gt;(A20stdlife+$E331),(Input!$M$230*(1+rvanilla)^0.5)-SUM($M331:BC331),(Input!$M$230*(1+rvanilla)^0.5)/A20stdlife))</f>
        <v>0</v>
      </c>
      <c r="BE331" s="155">
        <f>IF(A20stdlife="n/a","n/a",IF(BE$3&gt;(A20stdlife+$E331),(Input!$M$230*(1+rvanilla)^0.5)-SUM($M331:BD331),(Input!$M$230*(1+rvanilla)^0.5)/A20stdlife))</f>
        <v>0</v>
      </c>
      <c r="BF331" s="155">
        <f>IF(A20stdlife="n/a","n/a",IF(BF$3&gt;(A20stdlife+$E331),(Input!$M$230*(1+rvanilla)^0.5)-SUM($M331:BE331),(Input!$M$230*(1+rvanilla)^0.5)/A20stdlife))</f>
        <v>0</v>
      </c>
      <c r="BG331" s="155">
        <f>IF(A20stdlife="n/a","n/a",IF(BG$3&gt;(A20stdlife+$E331),(Input!$M$230*(1+rvanilla)^0.5)-SUM($M331:BF331),(Input!$M$230*(1+rvanilla)^0.5)/A20stdlife))</f>
        <v>0</v>
      </c>
      <c r="BH331" s="155">
        <f>IF(A20stdlife="n/a","n/a",IF(BH$3&gt;(A20stdlife+$E331),(Input!$M$230*(1+rvanilla)^0.5)-SUM($M331:BG331),(Input!$M$230*(1+rvanilla)^0.5)/A20stdlife))</f>
        <v>0</v>
      </c>
      <c r="BI331" s="155">
        <f>IF(A20stdlife="n/a","n/a",IF(BI$3&gt;(A20stdlife+$E331),(Input!$M$230*(1+rvanilla)^0.5)-SUM($M331:BH331),(Input!$M$230*(1+rvanilla)^0.5)/A20stdlife))</f>
        <v>0</v>
      </c>
      <c r="BJ331" s="14"/>
      <c r="BK331" s="14"/>
      <c r="BL331" s="14"/>
      <c r="BM331" s="14"/>
      <c r="BN331" s="14"/>
      <c r="BO331" s="14"/>
      <c r="BP331" s="14"/>
      <c r="BQ331" s="14"/>
      <c r="BR331" s="14"/>
      <c r="BS331" s="14"/>
      <c r="BT331" s="14"/>
      <c r="BU331" s="14"/>
      <c r="BV331" s="14"/>
      <c r="BW331" s="14"/>
      <c r="BX331" s="14"/>
      <c r="BY331" s="14"/>
      <c r="BZ331" s="14"/>
      <c r="CA331" s="410"/>
      <c r="CB331" s="410"/>
      <c r="CC331" s="410"/>
      <c r="CD331" s="410"/>
      <c r="CE331" s="410"/>
      <c r="CF331" s="410"/>
      <c r="CG331" s="410"/>
      <c r="CH331" s="410"/>
      <c r="CI331" s="410"/>
      <c r="CJ331" s="410"/>
      <c r="CK331" s="410"/>
      <c r="CL331" s="410"/>
      <c r="CM331" s="410"/>
      <c r="CN331" s="410"/>
      <c r="CO331" s="410"/>
      <c r="CP331" s="410"/>
      <c r="CQ331" s="410"/>
      <c r="CR331" s="410"/>
      <c r="CS331" s="410"/>
      <c r="CT331" s="410"/>
      <c r="CU331" s="410"/>
      <c r="CV331" s="410"/>
      <c r="CW331" s="410"/>
      <c r="CX331" s="410"/>
      <c r="CY331" s="410"/>
      <c r="CZ331" s="410"/>
      <c r="DA331" s="410"/>
      <c r="DB331" s="410"/>
      <c r="DC331" s="410"/>
      <c r="DD331" s="410"/>
      <c r="DE331" s="410"/>
      <c r="DF331" s="410"/>
      <c r="DG331" s="410"/>
      <c r="DH331" s="410"/>
      <c r="DI331" s="410"/>
      <c r="DJ331" s="410"/>
      <c r="DK331" s="410"/>
      <c r="DL331" s="410"/>
      <c r="DM331" s="410"/>
      <c r="DN331" s="410"/>
      <c r="DO331" s="410"/>
      <c r="DP331" s="410"/>
      <c r="DQ331" s="410"/>
      <c r="DR331" s="410"/>
      <c r="DS331" s="410"/>
      <c r="DT331" s="410"/>
      <c r="DU331" s="410"/>
      <c r="DV331" s="410"/>
      <c r="DW331" s="410"/>
      <c r="DX331" s="410"/>
      <c r="DY331" s="410"/>
      <c r="DZ331" s="410"/>
      <c r="EA331" s="410"/>
      <c r="EB331" s="410"/>
      <c r="EC331" s="410"/>
      <c r="ED331" s="410"/>
      <c r="EE331" s="410"/>
      <c r="EF331" s="410"/>
      <c r="EG331" s="410"/>
      <c r="EH331" s="410"/>
      <c r="EI331" s="410"/>
      <c r="EJ331" s="410"/>
      <c r="EK331" s="410"/>
      <c r="EL331" s="410"/>
      <c r="EM331" s="410"/>
      <c r="EN331" s="410"/>
      <c r="EO331" s="410"/>
      <c r="EP331" s="410"/>
      <c r="EQ331" s="410"/>
      <c r="ER331" s="410"/>
      <c r="ES331" s="410"/>
      <c r="ET331" s="410"/>
      <c r="EU331" s="410"/>
      <c r="EV331" s="410"/>
      <c r="EW331" s="410"/>
      <c r="EX331" s="410"/>
      <c r="EY331" s="410"/>
      <c r="EZ331" s="410"/>
      <c r="FA331" s="410"/>
      <c r="FB331" s="410"/>
      <c r="FC331" s="410"/>
      <c r="FD331" s="410"/>
      <c r="FE331" s="410"/>
      <c r="FF331" s="410"/>
      <c r="FG331" s="410"/>
      <c r="FH331" s="410"/>
      <c r="FI331" s="410"/>
      <c r="FJ331" s="410"/>
      <c r="FK331" s="410"/>
      <c r="FL331" s="410"/>
      <c r="FM331" s="410"/>
      <c r="FN331" s="410"/>
      <c r="FO331" s="410"/>
      <c r="FP331" s="410"/>
      <c r="FQ331" s="410"/>
      <c r="FR331" s="410"/>
      <c r="FS331" s="410"/>
      <c r="FT331" s="410"/>
      <c r="FU331" s="410"/>
      <c r="FV331" s="410"/>
      <c r="FW331" s="410"/>
      <c r="FX331" s="410"/>
      <c r="FY331" s="410"/>
      <c r="FZ331" s="410"/>
      <c r="GA331" s="410"/>
      <c r="GB331" s="410"/>
      <c r="GC331" s="410"/>
      <c r="GD331" s="410"/>
      <c r="GE331" s="410"/>
      <c r="GF331" s="410"/>
      <c r="GG331" s="410"/>
      <c r="GH331" s="410"/>
      <c r="GI331" s="410"/>
      <c r="GJ331" s="410"/>
      <c r="GK331" s="410"/>
      <c r="GL331" s="410"/>
      <c r="GM331" s="410"/>
      <c r="GN331" s="410"/>
      <c r="GO331" s="410"/>
      <c r="GP331" s="410"/>
      <c r="GQ331" s="410"/>
      <c r="GR331" s="410"/>
      <c r="GS331" s="410"/>
      <c r="GT331" s="410"/>
      <c r="GU331" s="410"/>
      <c r="GV331" s="410"/>
      <c r="GW331" s="410"/>
      <c r="GX331" s="410"/>
      <c r="GY331" s="410"/>
      <c r="GZ331" s="410"/>
      <c r="HA331" s="410"/>
      <c r="HB331" s="410"/>
      <c r="HC331" s="410"/>
      <c r="HD331" s="410"/>
      <c r="HE331" s="410"/>
      <c r="HF331" s="410"/>
      <c r="HG331" s="410"/>
      <c r="HH331" s="410"/>
      <c r="HI331" s="410"/>
      <c r="HJ331" s="410"/>
      <c r="HK331" s="410"/>
      <c r="HL331" s="410"/>
      <c r="HM331" s="410"/>
      <c r="HN331" s="410"/>
      <c r="HO331" s="410"/>
      <c r="HP331" s="410"/>
      <c r="HQ331" s="410"/>
      <c r="HR331" s="410"/>
      <c r="HS331" s="410"/>
      <c r="HT331" s="410"/>
      <c r="HU331" s="410"/>
      <c r="HV331" s="410"/>
      <c r="HW331" s="410"/>
      <c r="HX331" s="410"/>
      <c r="HY331" s="410"/>
      <c r="HZ331" s="410"/>
      <c r="IA331" s="410"/>
      <c r="IB331" s="410"/>
      <c r="IC331" s="410"/>
      <c r="ID331" s="410"/>
      <c r="IE331" s="410"/>
      <c r="IF331" s="410"/>
      <c r="IG331" s="410"/>
      <c r="IH331" s="410"/>
      <c r="II331" s="410"/>
      <c r="IJ331" s="410"/>
      <c r="IK331" s="410"/>
      <c r="IL331" s="410"/>
      <c r="IM331" s="410"/>
      <c r="IN331" s="410"/>
      <c r="IO331" s="410"/>
      <c r="IP331" s="410"/>
      <c r="IQ331" s="410"/>
      <c r="IR331" s="410"/>
      <c r="IS331" s="410"/>
      <c r="IT331" s="410"/>
      <c r="IU331" s="410"/>
      <c r="IV331" s="410"/>
    </row>
    <row r="332" spans="1:256" s="2" customFormat="1" ht="12.75" hidden="1" customHeight="1" outlineLevel="2">
      <c r="A332" s="14"/>
      <c r="B332" s="14"/>
      <c r="C332" s="27"/>
      <c r="D332" s="413"/>
      <c r="E332" s="261">
        <v>8</v>
      </c>
      <c r="F332" s="372"/>
      <c r="G332" s="269"/>
      <c r="H332" s="271"/>
      <c r="I332" s="271"/>
      <c r="J332" s="271"/>
      <c r="K332" s="271"/>
      <c r="L332" s="271"/>
      <c r="M332" s="271"/>
      <c r="N332" s="270"/>
      <c r="O332" s="155">
        <f>IF(A20stdlife="n/a","n/a",IF(O$3&gt;(A20stdlife+$E332),(Input!$N$230*(1+rvanilla)^0.5)-SUM($N332:N332),(Input!$N$230*(1+rvanilla)^0.5)/A20stdlife))</f>
        <v>0</v>
      </c>
      <c r="P332" s="155">
        <f>IF(A20stdlife="n/a","n/a",IF(P$3&gt;(A20stdlife+$E332),(Input!$N$230*(1+rvanilla)^0.5)-SUM($N332:O332),(Input!$N$230*(1+rvanilla)^0.5)/A20stdlife))</f>
        <v>0</v>
      </c>
      <c r="Q332" s="155">
        <f>IF(A20stdlife="n/a","n/a",IF(Q$3&gt;(A20stdlife+$E332),(Input!$N$230*(1+rvanilla)^0.5)-SUM($N332:P332),(Input!$N$230*(1+rvanilla)^0.5)/A20stdlife))</f>
        <v>0</v>
      </c>
      <c r="R332" s="155">
        <f>IF(A20stdlife="n/a","n/a",IF(R$3&gt;(A20stdlife+$E332),(Input!$N$230*(1+rvanilla)^0.5)-SUM($N332:Q332),(Input!$N$230*(1+rvanilla)^0.5)/A20stdlife))</f>
        <v>0</v>
      </c>
      <c r="S332" s="155">
        <f>IF(A20stdlife="n/a","n/a",IF(S$3&gt;(A20stdlife+$E332),(Input!$N$230*(1+rvanilla)^0.5)-SUM($N332:R332),(Input!$N$230*(1+rvanilla)^0.5)/A20stdlife))</f>
        <v>0</v>
      </c>
      <c r="T332" s="155">
        <f>IF(A20stdlife="n/a","n/a",IF(T$3&gt;(A20stdlife+$E332),(Input!$N$230*(1+rvanilla)^0.5)-SUM($N332:S332),(Input!$N$230*(1+rvanilla)^0.5)/A20stdlife))</f>
        <v>0</v>
      </c>
      <c r="U332" s="155">
        <f>IF(A20stdlife="n/a","n/a",IF(U$3&gt;(A20stdlife+$E332),(Input!$N$230*(1+rvanilla)^0.5)-SUM($N332:T332),(Input!$N$230*(1+rvanilla)^0.5)/A20stdlife))</f>
        <v>0</v>
      </c>
      <c r="V332" s="155">
        <f>IF(A20stdlife="n/a","n/a",IF(V$3&gt;(A20stdlife+$E332),(Input!$N$230*(1+rvanilla)^0.5)-SUM($N332:U332),(Input!$N$230*(1+rvanilla)^0.5)/A20stdlife))</f>
        <v>0</v>
      </c>
      <c r="W332" s="155">
        <f>IF(A20stdlife="n/a","n/a",IF(W$3&gt;(A20stdlife+$E332),(Input!$N$230*(1+rvanilla)^0.5)-SUM($N332:V332),(Input!$N$230*(1+rvanilla)^0.5)/A20stdlife))</f>
        <v>0</v>
      </c>
      <c r="X332" s="155">
        <f>IF(A20stdlife="n/a","n/a",IF(X$3&gt;(A20stdlife+$E332),(Input!$N$230*(1+rvanilla)^0.5)-SUM($N332:W332),(Input!$N$230*(1+rvanilla)^0.5)/A20stdlife))</f>
        <v>0</v>
      </c>
      <c r="Y332" s="155">
        <f>IF(A20stdlife="n/a","n/a",IF(Y$3&gt;(A20stdlife+$E332),(Input!$N$230*(1+rvanilla)^0.5)-SUM($N332:X332),(Input!$N$230*(1+rvanilla)^0.5)/A20stdlife))</f>
        <v>0</v>
      </c>
      <c r="Z332" s="155">
        <f>IF(A20stdlife="n/a","n/a",IF(Z$3&gt;(A20stdlife+$E332),(Input!$N$230*(1+rvanilla)^0.5)-SUM($N332:Y332),(Input!$N$230*(1+rvanilla)^0.5)/A20stdlife))</f>
        <v>0</v>
      </c>
      <c r="AA332" s="155">
        <f>IF(A20stdlife="n/a","n/a",IF(AA$3&gt;(A20stdlife+$E332),(Input!$N$230*(1+rvanilla)^0.5)-SUM($N332:Z332),(Input!$N$230*(1+rvanilla)^0.5)/A20stdlife))</f>
        <v>0</v>
      </c>
      <c r="AB332" s="155">
        <f>IF(A20stdlife="n/a","n/a",IF(AB$3&gt;(A20stdlife+$E332),(Input!$N$230*(1+rvanilla)^0.5)-SUM($N332:AA332),(Input!$N$230*(1+rvanilla)^0.5)/A20stdlife))</f>
        <v>0</v>
      </c>
      <c r="AC332" s="155">
        <f>IF(A20stdlife="n/a","n/a",IF(AC$3&gt;(A20stdlife+$E332),(Input!$N$230*(1+rvanilla)^0.5)-SUM($N332:AB332),(Input!$N$230*(1+rvanilla)^0.5)/A20stdlife))</f>
        <v>0</v>
      </c>
      <c r="AD332" s="155">
        <f>IF(A20stdlife="n/a","n/a",IF(AD$3&gt;(A20stdlife+$E332),(Input!$N$230*(1+rvanilla)^0.5)-SUM($N332:AC332),(Input!$N$230*(1+rvanilla)^0.5)/A20stdlife))</f>
        <v>0</v>
      </c>
      <c r="AE332" s="155">
        <f>IF(A20stdlife="n/a","n/a",IF(AE$3&gt;(A20stdlife+$E332),(Input!$N$230*(1+rvanilla)^0.5)-SUM($N332:AD332),(Input!$N$230*(1+rvanilla)^0.5)/A20stdlife))</f>
        <v>0</v>
      </c>
      <c r="AF332" s="155">
        <f>IF(A20stdlife="n/a","n/a",IF(AF$3&gt;(A20stdlife+$E332),(Input!$N$230*(1+rvanilla)^0.5)-SUM($N332:AE332),(Input!$N$230*(1+rvanilla)^0.5)/A20stdlife))</f>
        <v>0</v>
      </c>
      <c r="AG332" s="155">
        <f>IF(A20stdlife="n/a","n/a",IF(AG$3&gt;(A20stdlife+$E332),(Input!$N$230*(1+rvanilla)^0.5)-SUM($N332:AF332),(Input!$N$230*(1+rvanilla)^0.5)/A20stdlife))</f>
        <v>0</v>
      </c>
      <c r="AH332" s="155">
        <f>IF(A20stdlife="n/a","n/a",IF(AH$3&gt;(A20stdlife+$E332),(Input!$N$230*(1+rvanilla)^0.5)-SUM($N332:AG332),(Input!$N$230*(1+rvanilla)^0.5)/A20stdlife))</f>
        <v>0</v>
      </c>
      <c r="AI332" s="155">
        <f>IF(A20stdlife="n/a","n/a",IF(AI$3&gt;(A20stdlife+$E332),(Input!$N$230*(1+rvanilla)^0.5)-SUM($N332:AH332),(Input!$N$230*(1+rvanilla)^0.5)/A20stdlife))</f>
        <v>0</v>
      </c>
      <c r="AJ332" s="155">
        <f>IF(A20stdlife="n/a","n/a",IF(AJ$3&gt;(A20stdlife+$E332),(Input!$N$230*(1+rvanilla)^0.5)-SUM($N332:AI332),(Input!$N$230*(1+rvanilla)^0.5)/A20stdlife))</f>
        <v>0</v>
      </c>
      <c r="AK332" s="155">
        <f>IF(A20stdlife="n/a","n/a",IF(AK$3&gt;(A20stdlife+$E332),(Input!$N$230*(1+rvanilla)^0.5)-SUM($N332:AJ332),(Input!$N$230*(1+rvanilla)^0.5)/A20stdlife))</f>
        <v>0</v>
      </c>
      <c r="AL332" s="155">
        <f>IF(A20stdlife="n/a","n/a",IF(AL$3&gt;(A20stdlife+$E332),(Input!$N$230*(1+rvanilla)^0.5)-SUM($N332:AK332),(Input!$N$230*(1+rvanilla)^0.5)/A20stdlife))</f>
        <v>0</v>
      </c>
      <c r="AM332" s="155">
        <f>IF(A20stdlife="n/a","n/a",IF(AM$3&gt;(A20stdlife+$E332),(Input!$N$230*(1+rvanilla)^0.5)-SUM($N332:AL332),(Input!$N$230*(1+rvanilla)^0.5)/A20stdlife))</f>
        <v>0</v>
      </c>
      <c r="AN332" s="155">
        <f>IF(A20stdlife="n/a","n/a",IF(AN$3&gt;(A20stdlife+$E332),(Input!$N$230*(1+rvanilla)^0.5)-SUM($N332:AM332),(Input!$N$230*(1+rvanilla)^0.5)/A20stdlife))</f>
        <v>0</v>
      </c>
      <c r="AO332" s="155">
        <f>IF(A20stdlife="n/a","n/a",IF(AO$3&gt;(A20stdlife+$E332),(Input!$N$230*(1+rvanilla)^0.5)-SUM($N332:AN332),(Input!$N$230*(1+rvanilla)^0.5)/A20stdlife))</f>
        <v>0</v>
      </c>
      <c r="AP332" s="155">
        <f>IF(A20stdlife="n/a","n/a",IF(AP$3&gt;(A20stdlife+$E332),(Input!$N$230*(1+rvanilla)^0.5)-SUM($N332:AO332),(Input!$N$230*(1+rvanilla)^0.5)/A20stdlife))</f>
        <v>0</v>
      </c>
      <c r="AQ332" s="155">
        <f>IF(A20stdlife="n/a","n/a",IF(AQ$3&gt;(A20stdlife+$E332),(Input!$N$230*(1+rvanilla)^0.5)-SUM($N332:AP332),(Input!$N$230*(1+rvanilla)^0.5)/A20stdlife))</f>
        <v>0</v>
      </c>
      <c r="AR332" s="155">
        <f>IF(A20stdlife="n/a","n/a",IF(AR$3&gt;(A20stdlife+$E332),(Input!$N$230*(1+rvanilla)^0.5)-SUM($N332:AQ332),(Input!$N$230*(1+rvanilla)^0.5)/A20stdlife))</f>
        <v>0</v>
      </c>
      <c r="AS332" s="155">
        <f>IF(A20stdlife="n/a","n/a",IF(AS$3&gt;(A20stdlife+$E332),(Input!$N$230*(1+rvanilla)^0.5)-SUM($N332:AR332),(Input!$N$230*(1+rvanilla)^0.5)/A20stdlife))</f>
        <v>0</v>
      </c>
      <c r="AT332" s="155">
        <f>IF(A20stdlife="n/a","n/a",IF(AT$3&gt;(A20stdlife+$E332),(Input!$N$230*(1+rvanilla)^0.5)-SUM($N332:AS332),(Input!$N$230*(1+rvanilla)^0.5)/A20stdlife))</f>
        <v>0</v>
      </c>
      <c r="AU332" s="155">
        <f>IF(A20stdlife="n/a","n/a",IF(AU$3&gt;(A20stdlife+$E332),(Input!$N$230*(1+rvanilla)^0.5)-SUM($N332:AT332),(Input!$N$230*(1+rvanilla)^0.5)/A20stdlife))</f>
        <v>0</v>
      </c>
      <c r="AV332" s="155">
        <f>IF(A20stdlife="n/a","n/a",IF(AV$3&gt;(A20stdlife+$E332),(Input!$N$230*(1+rvanilla)^0.5)-SUM($N332:AU332),(Input!$N$230*(1+rvanilla)^0.5)/A20stdlife))</f>
        <v>0</v>
      </c>
      <c r="AW332" s="155">
        <f>IF(A20stdlife="n/a","n/a",IF(AW$3&gt;(A20stdlife+$E332),(Input!$N$230*(1+rvanilla)^0.5)-SUM($N332:AV332),(Input!$N$230*(1+rvanilla)^0.5)/A20stdlife))</f>
        <v>0</v>
      </c>
      <c r="AX332" s="155">
        <f>IF(A20stdlife="n/a","n/a",IF(AX$3&gt;(A20stdlife+$E332),(Input!$N$230*(1+rvanilla)^0.5)-SUM($N332:AW332),(Input!$N$230*(1+rvanilla)^0.5)/A20stdlife))</f>
        <v>0</v>
      </c>
      <c r="AY332" s="155">
        <f>IF(A20stdlife="n/a","n/a",IF(AY$3&gt;(A20stdlife+$E332),(Input!$N$230*(1+rvanilla)^0.5)-SUM($N332:AX332),(Input!$N$230*(1+rvanilla)^0.5)/A20stdlife))</f>
        <v>0</v>
      </c>
      <c r="AZ332" s="155">
        <f>IF(A20stdlife="n/a","n/a",IF(AZ$3&gt;(A20stdlife+$E332),(Input!$N$230*(1+rvanilla)^0.5)-SUM($N332:AY332),(Input!$N$230*(1+rvanilla)^0.5)/A20stdlife))</f>
        <v>0</v>
      </c>
      <c r="BA332" s="155">
        <f>IF(A20stdlife="n/a","n/a",IF(BA$3&gt;(A20stdlife+$E332),(Input!$N$230*(1+rvanilla)^0.5)-SUM($N332:AZ332),(Input!$N$230*(1+rvanilla)^0.5)/A20stdlife))</f>
        <v>0</v>
      </c>
      <c r="BB332" s="155">
        <f>IF(A20stdlife="n/a","n/a",IF(BB$3&gt;(A20stdlife+$E332),(Input!$N$230*(1+rvanilla)^0.5)-SUM($N332:BA332),(Input!$N$230*(1+rvanilla)^0.5)/A20stdlife))</f>
        <v>0</v>
      </c>
      <c r="BC332" s="155">
        <f>IF(A20stdlife="n/a","n/a",IF(BC$3&gt;(A20stdlife+$E332),(Input!$N$230*(1+rvanilla)^0.5)-SUM($N332:BB332),(Input!$N$230*(1+rvanilla)^0.5)/A20stdlife))</f>
        <v>0</v>
      </c>
      <c r="BD332" s="155">
        <f>IF(A20stdlife="n/a","n/a",IF(BD$3&gt;(A20stdlife+$E332),(Input!$N$230*(1+rvanilla)^0.5)-SUM($N332:BC332),(Input!$N$230*(1+rvanilla)^0.5)/A20stdlife))</f>
        <v>0</v>
      </c>
      <c r="BE332" s="155">
        <f>IF(A20stdlife="n/a","n/a",IF(BE$3&gt;(A20stdlife+$E332),(Input!$N$230*(1+rvanilla)^0.5)-SUM($N332:BD332),(Input!$N$230*(1+rvanilla)^0.5)/A20stdlife))</f>
        <v>0</v>
      </c>
      <c r="BF332" s="155">
        <f>IF(A20stdlife="n/a","n/a",IF(BF$3&gt;(A20stdlife+$E332),(Input!$N$230*(1+rvanilla)^0.5)-SUM($N332:BE332),(Input!$N$230*(1+rvanilla)^0.5)/A20stdlife))</f>
        <v>0</v>
      </c>
      <c r="BG332" s="155">
        <f>IF(A20stdlife="n/a","n/a",IF(BG$3&gt;(A20stdlife+$E332),(Input!$N$230*(1+rvanilla)^0.5)-SUM($N332:BF332),(Input!$N$230*(1+rvanilla)^0.5)/A20stdlife))</f>
        <v>0</v>
      </c>
      <c r="BH332" s="155">
        <f>IF(A20stdlife="n/a","n/a",IF(BH$3&gt;(A20stdlife+$E332),(Input!$N$230*(1+rvanilla)^0.5)-SUM($N332:BG332),(Input!$N$230*(1+rvanilla)^0.5)/A20stdlife))</f>
        <v>0</v>
      </c>
      <c r="BI332" s="155">
        <f>IF(A20stdlife="n/a","n/a",IF(BI$3&gt;(A20stdlife+$E332),(Input!$N$230*(1+rvanilla)^0.5)-SUM($N332:BH332),(Input!$N$230*(1+rvanilla)^0.5)/A20stdlife))</f>
        <v>0</v>
      </c>
      <c r="BJ332" s="14"/>
      <c r="BK332" s="14"/>
      <c r="BL332" s="14"/>
      <c r="BM332" s="14"/>
      <c r="BN332" s="14"/>
      <c r="BO332" s="14"/>
      <c r="BP332" s="14"/>
      <c r="BQ332" s="14"/>
      <c r="BR332" s="14"/>
      <c r="BS332" s="14"/>
      <c r="BT332" s="14"/>
      <c r="BU332" s="14"/>
      <c r="BV332" s="14"/>
      <c r="BW332" s="14"/>
      <c r="BX332" s="14"/>
      <c r="BY332" s="14"/>
      <c r="BZ332" s="14"/>
      <c r="CA332" s="410"/>
      <c r="CB332" s="410"/>
      <c r="CC332" s="410"/>
      <c r="CD332" s="410"/>
      <c r="CE332" s="410"/>
      <c r="CF332" s="410"/>
      <c r="CG332" s="410"/>
      <c r="CH332" s="410"/>
      <c r="CI332" s="410"/>
      <c r="CJ332" s="410"/>
      <c r="CK332" s="410"/>
      <c r="CL332" s="410"/>
      <c r="CM332" s="410"/>
      <c r="CN332" s="410"/>
      <c r="CO332" s="410"/>
      <c r="CP332" s="410"/>
      <c r="CQ332" s="410"/>
      <c r="CR332" s="410"/>
      <c r="CS332" s="410"/>
      <c r="CT332" s="410"/>
      <c r="CU332" s="410"/>
      <c r="CV332" s="410"/>
      <c r="CW332" s="410"/>
      <c r="CX332" s="410"/>
      <c r="CY332" s="410"/>
      <c r="CZ332" s="410"/>
      <c r="DA332" s="410"/>
      <c r="DB332" s="410"/>
      <c r="DC332" s="410"/>
      <c r="DD332" s="410"/>
      <c r="DE332" s="410"/>
      <c r="DF332" s="410"/>
      <c r="DG332" s="410"/>
      <c r="DH332" s="410"/>
      <c r="DI332" s="410"/>
      <c r="DJ332" s="410"/>
      <c r="DK332" s="410"/>
      <c r="DL332" s="410"/>
      <c r="DM332" s="410"/>
      <c r="DN332" s="410"/>
      <c r="DO332" s="410"/>
      <c r="DP332" s="410"/>
      <c r="DQ332" s="410"/>
      <c r="DR332" s="410"/>
      <c r="DS332" s="410"/>
      <c r="DT332" s="410"/>
      <c r="DU332" s="410"/>
      <c r="DV332" s="410"/>
      <c r="DW332" s="410"/>
      <c r="DX332" s="410"/>
      <c r="DY332" s="410"/>
      <c r="DZ332" s="410"/>
      <c r="EA332" s="410"/>
      <c r="EB332" s="410"/>
      <c r="EC332" s="410"/>
      <c r="ED332" s="410"/>
      <c r="EE332" s="410"/>
      <c r="EF332" s="410"/>
      <c r="EG332" s="410"/>
      <c r="EH332" s="410"/>
      <c r="EI332" s="410"/>
      <c r="EJ332" s="410"/>
      <c r="EK332" s="410"/>
      <c r="EL332" s="410"/>
      <c r="EM332" s="410"/>
      <c r="EN332" s="410"/>
      <c r="EO332" s="410"/>
      <c r="EP332" s="410"/>
      <c r="EQ332" s="410"/>
      <c r="ER332" s="410"/>
      <c r="ES332" s="410"/>
      <c r="ET332" s="410"/>
      <c r="EU332" s="410"/>
      <c r="EV332" s="410"/>
      <c r="EW332" s="410"/>
      <c r="EX332" s="410"/>
      <c r="EY332" s="410"/>
      <c r="EZ332" s="410"/>
      <c r="FA332" s="410"/>
      <c r="FB332" s="410"/>
      <c r="FC332" s="410"/>
      <c r="FD332" s="410"/>
      <c r="FE332" s="410"/>
      <c r="FF332" s="410"/>
      <c r="FG332" s="410"/>
      <c r="FH332" s="410"/>
      <c r="FI332" s="410"/>
      <c r="FJ332" s="410"/>
      <c r="FK332" s="410"/>
      <c r="FL332" s="410"/>
      <c r="FM332" s="410"/>
      <c r="FN332" s="410"/>
      <c r="FO332" s="410"/>
      <c r="FP332" s="410"/>
      <c r="FQ332" s="410"/>
      <c r="FR332" s="410"/>
      <c r="FS332" s="410"/>
      <c r="FT332" s="410"/>
      <c r="FU332" s="410"/>
      <c r="FV332" s="410"/>
      <c r="FW332" s="410"/>
      <c r="FX332" s="410"/>
      <c r="FY332" s="410"/>
      <c r="FZ332" s="410"/>
      <c r="GA332" s="410"/>
      <c r="GB332" s="410"/>
      <c r="GC332" s="410"/>
      <c r="GD332" s="410"/>
      <c r="GE332" s="410"/>
      <c r="GF332" s="410"/>
      <c r="GG332" s="410"/>
      <c r="GH332" s="410"/>
      <c r="GI332" s="410"/>
      <c r="GJ332" s="410"/>
      <c r="GK332" s="410"/>
      <c r="GL332" s="410"/>
      <c r="GM332" s="410"/>
      <c r="GN332" s="410"/>
      <c r="GO332" s="410"/>
      <c r="GP332" s="410"/>
      <c r="GQ332" s="410"/>
      <c r="GR332" s="410"/>
      <c r="GS332" s="410"/>
      <c r="GT332" s="410"/>
      <c r="GU332" s="410"/>
      <c r="GV332" s="410"/>
      <c r="GW332" s="410"/>
      <c r="GX332" s="410"/>
      <c r="GY332" s="410"/>
      <c r="GZ332" s="410"/>
      <c r="HA332" s="410"/>
      <c r="HB332" s="410"/>
      <c r="HC332" s="410"/>
      <c r="HD332" s="410"/>
      <c r="HE332" s="410"/>
      <c r="HF332" s="410"/>
      <c r="HG332" s="410"/>
      <c r="HH332" s="410"/>
      <c r="HI332" s="410"/>
      <c r="HJ332" s="410"/>
      <c r="HK332" s="410"/>
      <c r="HL332" s="410"/>
      <c r="HM332" s="410"/>
      <c r="HN332" s="410"/>
      <c r="HO332" s="410"/>
      <c r="HP332" s="410"/>
      <c r="HQ332" s="410"/>
      <c r="HR332" s="410"/>
      <c r="HS332" s="410"/>
      <c r="HT332" s="410"/>
      <c r="HU332" s="410"/>
      <c r="HV332" s="410"/>
      <c r="HW332" s="410"/>
      <c r="HX332" s="410"/>
      <c r="HY332" s="410"/>
      <c r="HZ332" s="410"/>
      <c r="IA332" s="410"/>
      <c r="IB332" s="410"/>
      <c r="IC332" s="410"/>
      <c r="ID332" s="410"/>
      <c r="IE332" s="410"/>
      <c r="IF332" s="410"/>
      <c r="IG332" s="410"/>
      <c r="IH332" s="410"/>
      <c r="II332" s="410"/>
      <c r="IJ332" s="410"/>
      <c r="IK332" s="410"/>
      <c r="IL332" s="410"/>
      <c r="IM332" s="410"/>
      <c r="IN332" s="410"/>
      <c r="IO332" s="410"/>
      <c r="IP332" s="410"/>
      <c r="IQ332" s="410"/>
      <c r="IR332" s="410"/>
      <c r="IS332" s="410"/>
      <c r="IT332" s="410"/>
      <c r="IU332" s="410"/>
      <c r="IV332" s="410"/>
    </row>
    <row r="333" spans="1:256" s="2" customFormat="1" ht="12.75" hidden="1" customHeight="1" outlineLevel="2">
      <c r="A333" s="14"/>
      <c r="B333" s="14"/>
      <c r="C333" s="27"/>
      <c r="D333" s="413"/>
      <c r="E333" s="261">
        <v>9</v>
      </c>
      <c r="F333" s="372"/>
      <c r="G333" s="269"/>
      <c r="H333" s="271"/>
      <c r="I333" s="271"/>
      <c r="J333" s="271"/>
      <c r="K333" s="271"/>
      <c r="L333" s="271"/>
      <c r="M333" s="271"/>
      <c r="N333" s="271"/>
      <c r="O333" s="270"/>
      <c r="P333" s="155">
        <f>IF(A20stdlife="n/a","n/a",IF(P$3&gt;(A20stdlife+$E333),(Input!$O$230*(1+rvanilla)^0.5)-SUM($O333:O333),(Input!$O$230*(1+rvanilla)^0.5)/A20stdlife))</f>
        <v>0</v>
      </c>
      <c r="Q333" s="155">
        <f>IF(A20stdlife="n/a","n/a",IF(Q$3&gt;(A20stdlife+$E333),(Input!$O$230*(1+rvanilla)^0.5)-SUM($O333:P333),(Input!$O$230*(1+rvanilla)^0.5)/A20stdlife))</f>
        <v>0</v>
      </c>
      <c r="R333" s="155">
        <f>IF(A20stdlife="n/a","n/a",IF(R$3&gt;(A20stdlife+$E333),(Input!$O$230*(1+rvanilla)^0.5)-SUM($O333:Q333),(Input!$O$230*(1+rvanilla)^0.5)/A20stdlife))</f>
        <v>0</v>
      </c>
      <c r="S333" s="155">
        <f>IF(A20stdlife="n/a","n/a",IF(S$3&gt;(A20stdlife+$E333),(Input!$O$230*(1+rvanilla)^0.5)-SUM($O333:R333),(Input!$O$230*(1+rvanilla)^0.5)/A20stdlife))</f>
        <v>0</v>
      </c>
      <c r="T333" s="155">
        <f>IF(A20stdlife="n/a","n/a",IF(T$3&gt;(A20stdlife+$E333),(Input!$O$230*(1+rvanilla)^0.5)-SUM($O333:S333),(Input!$O$230*(1+rvanilla)^0.5)/A20stdlife))</f>
        <v>0</v>
      </c>
      <c r="U333" s="155">
        <f>IF(A20stdlife="n/a","n/a",IF(U$3&gt;(A20stdlife+$E333),(Input!$O$230*(1+rvanilla)^0.5)-SUM($O333:T333),(Input!$O$230*(1+rvanilla)^0.5)/A20stdlife))</f>
        <v>0</v>
      </c>
      <c r="V333" s="155">
        <f>IF(A20stdlife="n/a","n/a",IF(V$3&gt;(A20stdlife+$E333),(Input!$O$230*(1+rvanilla)^0.5)-SUM($O333:U333),(Input!$O$230*(1+rvanilla)^0.5)/A20stdlife))</f>
        <v>0</v>
      </c>
      <c r="W333" s="155">
        <f>IF(A20stdlife="n/a","n/a",IF(W$3&gt;(A20stdlife+$E333),(Input!$O$230*(1+rvanilla)^0.5)-SUM($O333:V333),(Input!$O$230*(1+rvanilla)^0.5)/A20stdlife))</f>
        <v>0</v>
      </c>
      <c r="X333" s="155">
        <f>IF(A20stdlife="n/a","n/a",IF(X$3&gt;(A20stdlife+$E333),(Input!$O$230*(1+rvanilla)^0.5)-SUM($O333:W333),(Input!$O$230*(1+rvanilla)^0.5)/A20stdlife))</f>
        <v>0</v>
      </c>
      <c r="Y333" s="155">
        <f>IF(A20stdlife="n/a","n/a",IF(Y$3&gt;(A20stdlife+$E333),(Input!$O$230*(1+rvanilla)^0.5)-SUM($O333:X333),(Input!$O$230*(1+rvanilla)^0.5)/A20stdlife))</f>
        <v>0</v>
      </c>
      <c r="Z333" s="155">
        <f>IF(A20stdlife="n/a","n/a",IF(Z$3&gt;(A20stdlife+$E333),(Input!$O$230*(1+rvanilla)^0.5)-SUM($O333:Y333),(Input!$O$230*(1+rvanilla)^0.5)/A20stdlife))</f>
        <v>0</v>
      </c>
      <c r="AA333" s="155">
        <f>IF(A20stdlife="n/a","n/a",IF(AA$3&gt;(A20stdlife+$E333),(Input!$O$230*(1+rvanilla)^0.5)-SUM($O333:Z333),(Input!$O$230*(1+rvanilla)^0.5)/A20stdlife))</f>
        <v>0</v>
      </c>
      <c r="AB333" s="155">
        <f>IF(A20stdlife="n/a","n/a",IF(AB$3&gt;(A20stdlife+$E333),(Input!$O$230*(1+rvanilla)^0.5)-SUM($O333:AA333),(Input!$O$230*(1+rvanilla)^0.5)/A20stdlife))</f>
        <v>0</v>
      </c>
      <c r="AC333" s="155">
        <f>IF(A20stdlife="n/a","n/a",IF(AC$3&gt;(A20stdlife+$E333),(Input!$O$230*(1+rvanilla)^0.5)-SUM($O333:AB333),(Input!$O$230*(1+rvanilla)^0.5)/A20stdlife))</f>
        <v>0</v>
      </c>
      <c r="AD333" s="155">
        <f>IF(A20stdlife="n/a","n/a",IF(AD$3&gt;(A20stdlife+$E333),(Input!$O$230*(1+rvanilla)^0.5)-SUM($O333:AC333),(Input!$O$230*(1+rvanilla)^0.5)/A20stdlife))</f>
        <v>0</v>
      </c>
      <c r="AE333" s="155">
        <f>IF(A20stdlife="n/a","n/a",IF(AE$3&gt;(A20stdlife+$E333),(Input!$O$230*(1+rvanilla)^0.5)-SUM($O333:AD333),(Input!$O$230*(1+rvanilla)^0.5)/A20stdlife))</f>
        <v>0</v>
      </c>
      <c r="AF333" s="155">
        <f>IF(A20stdlife="n/a","n/a",IF(AF$3&gt;(A20stdlife+$E333),(Input!$O$230*(1+rvanilla)^0.5)-SUM($O333:AE333),(Input!$O$230*(1+rvanilla)^0.5)/A20stdlife))</f>
        <v>0</v>
      </c>
      <c r="AG333" s="155">
        <f>IF(A20stdlife="n/a","n/a",IF(AG$3&gt;(A20stdlife+$E333),(Input!$O$230*(1+rvanilla)^0.5)-SUM($O333:AF333),(Input!$O$230*(1+rvanilla)^0.5)/A20stdlife))</f>
        <v>0</v>
      </c>
      <c r="AH333" s="155">
        <f>IF(A20stdlife="n/a","n/a",IF(AH$3&gt;(A20stdlife+$E333),(Input!$O$230*(1+rvanilla)^0.5)-SUM($O333:AG333),(Input!$O$230*(1+rvanilla)^0.5)/A20stdlife))</f>
        <v>0</v>
      </c>
      <c r="AI333" s="155">
        <f>IF(A20stdlife="n/a","n/a",IF(AI$3&gt;(A20stdlife+$E333),(Input!$O$230*(1+rvanilla)^0.5)-SUM($O333:AH333),(Input!$O$230*(1+rvanilla)^0.5)/A20stdlife))</f>
        <v>0</v>
      </c>
      <c r="AJ333" s="155">
        <f>IF(A20stdlife="n/a","n/a",IF(AJ$3&gt;(A20stdlife+$E333),(Input!$O$230*(1+rvanilla)^0.5)-SUM($O333:AI333),(Input!$O$230*(1+rvanilla)^0.5)/A20stdlife))</f>
        <v>0</v>
      </c>
      <c r="AK333" s="155">
        <f>IF(A20stdlife="n/a","n/a",IF(AK$3&gt;(A20stdlife+$E333),(Input!$O$230*(1+rvanilla)^0.5)-SUM($O333:AJ333),(Input!$O$230*(1+rvanilla)^0.5)/A20stdlife))</f>
        <v>0</v>
      </c>
      <c r="AL333" s="155">
        <f>IF(A20stdlife="n/a","n/a",IF(AL$3&gt;(A20stdlife+$E333),(Input!$O$230*(1+rvanilla)^0.5)-SUM($O333:AK333),(Input!$O$230*(1+rvanilla)^0.5)/A20stdlife))</f>
        <v>0</v>
      </c>
      <c r="AM333" s="155">
        <f>IF(A20stdlife="n/a","n/a",IF(AM$3&gt;(A20stdlife+$E333),(Input!$O$230*(1+rvanilla)^0.5)-SUM($O333:AL333),(Input!$O$230*(1+rvanilla)^0.5)/A20stdlife))</f>
        <v>0</v>
      </c>
      <c r="AN333" s="155">
        <f>IF(A20stdlife="n/a","n/a",IF(AN$3&gt;(A20stdlife+$E333),(Input!$O$230*(1+rvanilla)^0.5)-SUM($O333:AM333),(Input!$O$230*(1+rvanilla)^0.5)/A20stdlife))</f>
        <v>0</v>
      </c>
      <c r="AO333" s="155">
        <f>IF(A20stdlife="n/a","n/a",IF(AO$3&gt;(A20stdlife+$E333),(Input!$O$230*(1+rvanilla)^0.5)-SUM($O333:AN333),(Input!$O$230*(1+rvanilla)^0.5)/A20stdlife))</f>
        <v>0</v>
      </c>
      <c r="AP333" s="155">
        <f>IF(A20stdlife="n/a","n/a",IF(AP$3&gt;(A20stdlife+$E333),(Input!$O$230*(1+rvanilla)^0.5)-SUM($O333:AO333),(Input!$O$230*(1+rvanilla)^0.5)/A20stdlife))</f>
        <v>0</v>
      </c>
      <c r="AQ333" s="155">
        <f>IF(A20stdlife="n/a","n/a",IF(AQ$3&gt;(A20stdlife+$E333),(Input!$O$230*(1+rvanilla)^0.5)-SUM($O333:AP333),(Input!$O$230*(1+rvanilla)^0.5)/A20stdlife))</f>
        <v>0</v>
      </c>
      <c r="AR333" s="155">
        <f>IF(A20stdlife="n/a","n/a",IF(AR$3&gt;(A20stdlife+$E333),(Input!$O$230*(1+rvanilla)^0.5)-SUM($O333:AQ333),(Input!$O$230*(1+rvanilla)^0.5)/A20stdlife))</f>
        <v>0</v>
      </c>
      <c r="AS333" s="155">
        <f>IF(A20stdlife="n/a","n/a",IF(AS$3&gt;(A20stdlife+$E333),(Input!$O$230*(1+rvanilla)^0.5)-SUM($O333:AR333),(Input!$O$230*(1+rvanilla)^0.5)/A20stdlife))</f>
        <v>0</v>
      </c>
      <c r="AT333" s="155">
        <f>IF(A20stdlife="n/a","n/a",IF(AT$3&gt;(A20stdlife+$E333),(Input!$O$230*(1+rvanilla)^0.5)-SUM($O333:AS333),(Input!$O$230*(1+rvanilla)^0.5)/A20stdlife))</f>
        <v>0</v>
      </c>
      <c r="AU333" s="155">
        <f>IF(A20stdlife="n/a","n/a",IF(AU$3&gt;(A20stdlife+$E333),(Input!$O$230*(1+rvanilla)^0.5)-SUM($O333:AT333),(Input!$O$230*(1+rvanilla)^0.5)/A20stdlife))</f>
        <v>0</v>
      </c>
      <c r="AV333" s="155">
        <f>IF(A20stdlife="n/a","n/a",IF(AV$3&gt;(A20stdlife+$E333),(Input!$O$230*(1+rvanilla)^0.5)-SUM($O333:AU333),(Input!$O$230*(1+rvanilla)^0.5)/A20stdlife))</f>
        <v>0</v>
      </c>
      <c r="AW333" s="155">
        <f>IF(A20stdlife="n/a","n/a",IF(AW$3&gt;(A20stdlife+$E333),(Input!$O$230*(1+rvanilla)^0.5)-SUM($O333:AV333),(Input!$O$230*(1+rvanilla)^0.5)/A20stdlife))</f>
        <v>0</v>
      </c>
      <c r="AX333" s="155">
        <f>IF(A20stdlife="n/a","n/a",IF(AX$3&gt;(A20stdlife+$E333),(Input!$O$230*(1+rvanilla)^0.5)-SUM($O333:AW333),(Input!$O$230*(1+rvanilla)^0.5)/A20stdlife))</f>
        <v>0</v>
      </c>
      <c r="AY333" s="155">
        <f>IF(A20stdlife="n/a","n/a",IF(AY$3&gt;(A20stdlife+$E333),(Input!$O$230*(1+rvanilla)^0.5)-SUM($O333:AX333),(Input!$O$230*(1+rvanilla)^0.5)/A20stdlife))</f>
        <v>0</v>
      </c>
      <c r="AZ333" s="155">
        <f>IF(A20stdlife="n/a","n/a",IF(AZ$3&gt;(A20stdlife+$E333),(Input!$O$230*(1+rvanilla)^0.5)-SUM($O333:AY333),(Input!$O$230*(1+rvanilla)^0.5)/A20stdlife))</f>
        <v>0</v>
      </c>
      <c r="BA333" s="155">
        <f>IF(A20stdlife="n/a","n/a",IF(BA$3&gt;(A20stdlife+$E333),(Input!$O$230*(1+rvanilla)^0.5)-SUM($O333:AZ333),(Input!$O$230*(1+rvanilla)^0.5)/A20stdlife))</f>
        <v>0</v>
      </c>
      <c r="BB333" s="155">
        <f>IF(A20stdlife="n/a","n/a",IF(BB$3&gt;(A20stdlife+$E333),(Input!$O$230*(1+rvanilla)^0.5)-SUM($O333:BA333),(Input!$O$230*(1+rvanilla)^0.5)/A20stdlife))</f>
        <v>0</v>
      </c>
      <c r="BC333" s="155">
        <f>IF(A20stdlife="n/a","n/a",IF(BC$3&gt;(A20stdlife+$E333),(Input!$O$230*(1+rvanilla)^0.5)-SUM($O333:BB333),(Input!$O$230*(1+rvanilla)^0.5)/A20stdlife))</f>
        <v>0</v>
      </c>
      <c r="BD333" s="155">
        <f>IF(A20stdlife="n/a","n/a",IF(BD$3&gt;(A20stdlife+$E333),(Input!$O$230*(1+rvanilla)^0.5)-SUM($O333:BC333),(Input!$O$230*(1+rvanilla)^0.5)/A20stdlife))</f>
        <v>0</v>
      </c>
      <c r="BE333" s="155">
        <f>IF(A20stdlife="n/a","n/a",IF(BE$3&gt;(A20stdlife+$E333),(Input!$O$230*(1+rvanilla)^0.5)-SUM($O333:BD333),(Input!$O$230*(1+rvanilla)^0.5)/A20stdlife))</f>
        <v>0</v>
      </c>
      <c r="BF333" s="155">
        <f>IF(A20stdlife="n/a","n/a",IF(BF$3&gt;(A20stdlife+$E333),(Input!$O$230*(1+rvanilla)^0.5)-SUM($O333:BE333),(Input!$O$230*(1+rvanilla)^0.5)/A20stdlife))</f>
        <v>0</v>
      </c>
      <c r="BG333" s="155">
        <f>IF(A20stdlife="n/a","n/a",IF(BG$3&gt;(A20stdlife+$E333),(Input!$O$230*(1+rvanilla)^0.5)-SUM($O333:BF333),(Input!$O$230*(1+rvanilla)^0.5)/A20stdlife))</f>
        <v>0</v>
      </c>
      <c r="BH333" s="155">
        <f>IF(A20stdlife="n/a","n/a",IF(BH$3&gt;(A20stdlife+$E333),(Input!$O$230*(1+rvanilla)^0.5)-SUM($O333:BG333),(Input!$O$230*(1+rvanilla)^0.5)/A20stdlife))</f>
        <v>0</v>
      </c>
      <c r="BI333" s="155">
        <f>IF(A20stdlife="n/a","n/a",IF(BI$3&gt;(A20stdlife+$E333),(Input!$O$230*(1+rvanilla)^0.5)-SUM($O333:BH333),(Input!$O$230*(1+rvanilla)^0.5)/A20stdlife))</f>
        <v>0</v>
      </c>
      <c r="BJ333" s="14"/>
      <c r="BK333" s="14"/>
      <c r="BL333" s="14"/>
      <c r="BM333" s="14"/>
      <c r="BN333" s="14"/>
      <c r="BO333" s="14"/>
      <c r="BP333" s="14"/>
      <c r="BQ333" s="14"/>
      <c r="BR333" s="14"/>
      <c r="BS333" s="14"/>
      <c r="BT333" s="14"/>
      <c r="BU333" s="14"/>
      <c r="BV333" s="14"/>
      <c r="BW333" s="14"/>
      <c r="BX333" s="14"/>
      <c r="BY333" s="14"/>
      <c r="BZ333" s="14"/>
      <c r="CA333" s="410"/>
      <c r="CB333" s="410"/>
      <c r="CC333" s="410"/>
      <c r="CD333" s="410"/>
      <c r="CE333" s="410"/>
      <c r="CF333" s="410"/>
      <c r="CG333" s="410"/>
      <c r="CH333" s="410"/>
      <c r="CI333" s="410"/>
      <c r="CJ333" s="410"/>
      <c r="CK333" s="410"/>
      <c r="CL333" s="410"/>
      <c r="CM333" s="410"/>
      <c r="CN333" s="410"/>
      <c r="CO333" s="410"/>
      <c r="CP333" s="410"/>
      <c r="CQ333" s="410"/>
      <c r="CR333" s="410"/>
      <c r="CS333" s="410"/>
      <c r="CT333" s="410"/>
      <c r="CU333" s="410"/>
      <c r="CV333" s="410"/>
      <c r="CW333" s="410"/>
      <c r="CX333" s="410"/>
      <c r="CY333" s="410"/>
      <c r="CZ333" s="410"/>
      <c r="DA333" s="410"/>
      <c r="DB333" s="410"/>
      <c r="DC333" s="410"/>
      <c r="DD333" s="410"/>
      <c r="DE333" s="410"/>
      <c r="DF333" s="410"/>
      <c r="DG333" s="410"/>
      <c r="DH333" s="410"/>
      <c r="DI333" s="410"/>
      <c r="DJ333" s="410"/>
      <c r="DK333" s="410"/>
      <c r="DL333" s="410"/>
      <c r="DM333" s="410"/>
      <c r="DN333" s="410"/>
      <c r="DO333" s="410"/>
      <c r="DP333" s="410"/>
      <c r="DQ333" s="410"/>
      <c r="DR333" s="410"/>
      <c r="DS333" s="410"/>
      <c r="DT333" s="410"/>
      <c r="DU333" s="410"/>
      <c r="DV333" s="410"/>
      <c r="DW333" s="410"/>
      <c r="DX333" s="410"/>
      <c r="DY333" s="410"/>
      <c r="DZ333" s="410"/>
      <c r="EA333" s="410"/>
      <c r="EB333" s="410"/>
      <c r="EC333" s="410"/>
      <c r="ED333" s="410"/>
      <c r="EE333" s="410"/>
      <c r="EF333" s="410"/>
      <c r="EG333" s="410"/>
      <c r="EH333" s="410"/>
      <c r="EI333" s="410"/>
      <c r="EJ333" s="410"/>
      <c r="EK333" s="410"/>
      <c r="EL333" s="410"/>
      <c r="EM333" s="410"/>
      <c r="EN333" s="410"/>
      <c r="EO333" s="410"/>
      <c r="EP333" s="410"/>
      <c r="EQ333" s="410"/>
      <c r="ER333" s="410"/>
      <c r="ES333" s="410"/>
      <c r="ET333" s="410"/>
      <c r="EU333" s="410"/>
      <c r="EV333" s="410"/>
      <c r="EW333" s="410"/>
      <c r="EX333" s="410"/>
      <c r="EY333" s="410"/>
      <c r="EZ333" s="410"/>
      <c r="FA333" s="410"/>
      <c r="FB333" s="410"/>
      <c r="FC333" s="410"/>
      <c r="FD333" s="410"/>
      <c r="FE333" s="410"/>
      <c r="FF333" s="410"/>
      <c r="FG333" s="410"/>
      <c r="FH333" s="410"/>
      <c r="FI333" s="410"/>
      <c r="FJ333" s="410"/>
      <c r="FK333" s="410"/>
      <c r="FL333" s="410"/>
      <c r="FM333" s="410"/>
      <c r="FN333" s="410"/>
      <c r="FO333" s="410"/>
      <c r="FP333" s="410"/>
      <c r="FQ333" s="410"/>
      <c r="FR333" s="410"/>
      <c r="FS333" s="410"/>
      <c r="FT333" s="410"/>
      <c r="FU333" s="410"/>
      <c r="FV333" s="410"/>
      <c r="FW333" s="410"/>
      <c r="FX333" s="410"/>
      <c r="FY333" s="410"/>
      <c r="FZ333" s="410"/>
      <c r="GA333" s="410"/>
      <c r="GB333" s="410"/>
      <c r="GC333" s="410"/>
      <c r="GD333" s="410"/>
      <c r="GE333" s="410"/>
      <c r="GF333" s="410"/>
      <c r="GG333" s="410"/>
      <c r="GH333" s="410"/>
      <c r="GI333" s="410"/>
      <c r="GJ333" s="410"/>
      <c r="GK333" s="410"/>
      <c r="GL333" s="410"/>
      <c r="GM333" s="410"/>
      <c r="GN333" s="410"/>
      <c r="GO333" s="410"/>
      <c r="GP333" s="410"/>
      <c r="GQ333" s="410"/>
      <c r="GR333" s="410"/>
      <c r="GS333" s="410"/>
      <c r="GT333" s="410"/>
      <c r="GU333" s="410"/>
      <c r="GV333" s="410"/>
      <c r="GW333" s="410"/>
      <c r="GX333" s="410"/>
      <c r="GY333" s="410"/>
      <c r="GZ333" s="410"/>
      <c r="HA333" s="410"/>
      <c r="HB333" s="410"/>
      <c r="HC333" s="410"/>
      <c r="HD333" s="410"/>
      <c r="HE333" s="410"/>
      <c r="HF333" s="410"/>
      <c r="HG333" s="410"/>
      <c r="HH333" s="410"/>
      <c r="HI333" s="410"/>
      <c r="HJ333" s="410"/>
      <c r="HK333" s="410"/>
      <c r="HL333" s="410"/>
      <c r="HM333" s="410"/>
      <c r="HN333" s="410"/>
      <c r="HO333" s="410"/>
      <c r="HP333" s="410"/>
      <c r="HQ333" s="410"/>
      <c r="HR333" s="410"/>
      <c r="HS333" s="410"/>
      <c r="HT333" s="410"/>
      <c r="HU333" s="410"/>
      <c r="HV333" s="410"/>
      <c r="HW333" s="410"/>
      <c r="HX333" s="410"/>
      <c r="HY333" s="410"/>
      <c r="HZ333" s="410"/>
      <c r="IA333" s="410"/>
      <c r="IB333" s="410"/>
      <c r="IC333" s="410"/>
      <c r="ID333" s="410"/>
      <c r="IE333" s="410"/>
      <c r="IF333" s="410"/>
      <c r="IG333" s="410"/>
      <c r="IH333" s="410"/>
      <c r="II333" s="410"/>
      <c r="IJ333" s="410"/>
      <c r="IK333" s="410"/>
      <c r="IL333" s="410"/>
      <c r="IM333" s="410"/>
      <c r="IN333" s="410"/>
      <c r="IO333" s="410"/>
      <c r="IP333" s="410"/>
      <c r="IQ333" s="410"/>
      <c r="IR333" s="410"/>
      <c r="IS333" s="410"/>
      <c r="IT333" s="410"/>
      <c r="IU333" s="410"/>
      <c r="IV333" s="410"/>
    </row>
    <row r="334" spans="1:256" s="2" customFormat="1" ht="12.75" hidden="1" customHeight="1" outlineLevel="2">
      <c r="A334" s="14"/>
      <c r="B334" s="14"/>
      <c r="C334" s="27"/>
      <c r="D334" s="413"/>
      <c r="E334" s="262">
        <v>10</v>
      </c>
      <c r="F334" s="372"/>
      <c r="G334" s="269"/>
      <c r="H334" s="271"/>
      <c r="I334" s="271"/>
      <c r="J334" s="271"/>
      <c r="K334" s="271"/>
      <c r="L334" s="271"/>
      <c r="M334" s="271"/>
      <c r="N334" s="271"/>
      <c r="O334" s="271"/>
      <c r="P334" s="270"/>
      <c r="Q334" s="155">
        <f>IF(A20stdlife="n/a","n/a",IF(Q$3&gt;(A20stdlife+$E334),(Input!$P$230*(1+rvanilla)^0.5)-SUM($P334:P334),(Input!$P$230*(1+rvanilla)^0.5)/A20stdlife))</f>
        <v>0</v>
      </c>
      <c r="R334" s="155">
        <f>IF(A20stdlife="n/a","n/a",IF(R$3&gt;(A20stdlife+$E334),(Input!$P$230*(1+rvanilla)^0.5)-SUM($P334:Q334),(Input!$P$230*(1+rvanilla)^0.5)/A20stdlife))</f>
        <v>0</v>
      </c>
      <c r="S334" s="155">
        <f>IF(A20stdlife="n/a","n/a",IF(S$3&gt;(A20stdlife+$E334),(Input!$P$230*(1+rvanilla)^0.5)-SUM($P334:R334),(Input!$P$230*(1+rvanilla)^0.5)/A20stdlife))</f>
        <v>0</v>
      </c>
      <c r="T334" s="155">
        <f>IF(A20stdlife="n/a","n/a",IF(T$3&gt;(A20stdlife+$E334),(Input!$P$230*(1+rvanilla)^0.5)-SUM($P334:S334),(Input!$P$230*(1+rvanilla)^0.5)/A20stdlife))</f>
        <v>0</v>
      </c>
      <c r="U334" s="155">
        <f>IF(A20stdlife="n/a","n/a",IF(U$3&gt;(A20stdlife+$E334),(Input!$P$230*(1+rvanilla)^0.5)-SUM($P334:T334),(Input!$P$230*(1+rvanilla)^0.5)/A20stdlife))</f>
        <v>0</v>
      </c>
      <c r="V334" s="155">
        <f>IF(A20stdlife="n/a","n/a",IF(V$3&gt;(A20stdlife+$E334),(Input!$P$230*(1+rvanilla)^0.5)-SUM($P334:U334),(Input!$P$230*(1+rvanilla)^0.5)/A20stdlife))</f>
        <v>0</v>
      </c>
      <c r="W334" s="155">
        <f>IF(A20stdlife="n/a","n/a",IF(W$3&gt;(A20stdlife+$E334),(Input!$P$230*(1+rvanilla)^0.5)-SUM($P334:V334),(Input!$P$230*(1+rvanilla)^0.5)/A20stdlife))</f>
        <v>0</v>
      </c>
      <c r="X334" s="155">
        <f>IF(A20stdlife="n/a","n/a",IF(X$3&gt;(A20stdlife+$E334),(Input!$P$230*(1+rvanilla)^0.5)-SUM($P334:W334),(Input!$P$230*(1+rvanilla)^0.5)/A20stdlife))</f>
        <v>0</v>
      </c>
      <c r="Y334" s="155">
        <f>IF(A20stdlife="n/a","n/a",IF(Y$3&gt;(A20stdlife+$E334),(Input!$P$230*(1+rvanilla)^0.5)-SUM($P334:X334),(Input!$P$230*(1+rvanilla)^0.5)/A20stdlife))</f>
        <v>0</v>
      </c>
      <c r="Z334" s="155">
        <f>IF(A20stdlife="n/a","n/a",IF(Z$3&gt;(A20stdlife+$E334),(Input!$P$230*(1+rvanilla)^0.5)-SUM($P334:Y334),(Input!$P$230*(1+rvanilla)^0.5)/A20stdlife))</f>
        <v>0</v>
      </c>
      <c r="AA334" s="155">
        <f>IF(A20stdlife="n/a","n/a",IF(AA$3&gt;(A20stdlife+$E334),(Input!$P$230*(1+rvanilla)^0.5)-SUM($P334:Z334),(Input!$P$230*(1+rvanilla)^0.5)/A20stdlife))</f>
        <v>0</v>
      </c>
      <c r="AB334" s="155">
        <f>IF(A20stdlife="n/a","n/a",IF(AB$3&gt;(A20stdlife+$E334),(Input!$P$230*(1+rvanilla)^0.5)-SUM($P334:AA334),(Input!$P$230*(1+rvanilla)^0.5)/A20stdlife))</f>
        <v>0</v>
      </c>
      <c r="AC334" s="155">
        <f>IF(A20stdlife="n/a","n/a",IF(AC$3&gt;(A20stdlife+$E334),(Input!$P$230*(1+rvanilla)^0.5)-SUM($P334:AB334),(Input!$P$230*(1+rvanilla)^0.5)/A20stdlife))</f>
        <v>0</v>
      </c>
      <c r="AD334" s="155">
        <f>IF(A20stdlife="n/a","n/a",IF(AD$3&gt;(A20stdlife+$E334),(Input!$P$230*(1+rvanilla)^0.5)-SUM($P334:AC334),(Input!$P$230*(1+rvanilla)^0.5)/A20stdlife))</f>
        <v>0</v>
      </c>
      <c r="AE334" s="155">
        <f>IF(A20stdlife="n/a","n/a",IF(AE$3&gt;(A20stdlife+$E334),(Input!$P$230*(1+rvanilla)^0.5)-SUM($P334:AD334),(Input!$P$230*(1+rvanilla)^0.5)/A20stdlife))</f>
        <v>0</v>
      </c>
      <c r="AF334" s="155">
        <f>IF(A20stdlife="n/a","n/a",IF(AF$3&gt;(A20stdlife+$E334),(Input!$P$230*(1+rvanilla)^0.5)-SUM($P334:AE334),(Input!$P$230*(1+rvanilla)^0.5)/A20stdlife))</f>
        <v>0</v>
      </c>
      <c r="AG334" s="155">
        <f>IF(A20stdlife="n/a","n/a",IF(AG$3&gt;(A20stdlife+$E334),(Input!$P$230*(1+rvanilla)^0.5)-SUM($P334:AF334),(Input!$P$230*(1+rvanilla)^0.5)/A20stdlife))</f>
        <v>0</v>
      </c>
      <c r="AH334" s="155">
        <f>IF(A20stdlife="n/a","n/a",IF(AH$3&gt;(A20stdlife+$E334),(Input!$P$230*(1+rvanilla)^0.5)-SUM($P334:AG334),(Input!$P$230*(1+rvanilla)^0.5)/A20stdlife))</f>
        <v>0</v>
      </c>
      <c r="AI334" s="155">
        <f>IF(A20stdlife="n/a","n/a",IF(AI$3&gt;(A20stdlife+$E334),(Input!$P$230*(1+rvanilla)^0.5)-SUM($P334:AH334),(Input!$P$230*(1+rvanilla)^0.5)/A20stdlife))</f>
        <v>0</v>
      </c>
      <c r="AJ334" s="155">
        <f>IF(A20stdlife="n/a","n/a",IF(AJ$3&gt;(A20stdlife+$E334),(Input!$P$230*(1+rvanilla)^0.5)-SUM($P334:AI334),(Input!$P$230*(1+rvanilla)^0.5)/A20stdlife))</f>
        <v>0</v>
      </c>
      <c r="AK334" s="155">
        <f>IF(A20stdlife="n/a","n/a",IF(AK$3&gt;(A20stdlife+$E334),(Input!$P$230*(1+rvanilla)^0.5)-SUM($P334:AJ334),(Input!$P$230*(1+rvanilla)^0.5)/A20stdlife))</f>
        <v>0</v>
      </c>
      <c r="AL334" s="155">
        <f>IF(A20stdlife="n/a","n/a",IF(AL$3&gt;(A20stdlife+$E334),(Input!$P$230*(1+rvanilla)^0.5)-SUM($P334:AK334),(Input!$P$230*(1+rvanilla)^0.5)/A20stdlife))</f>
        <v>0</v>
      </c>
      <c r="AM334" s="155">
        <f>IF(A20stdlife="n/a","n/a",IF(AM$3&gt;(A20stdlife+$E334),(Input!$P$230*(1+rvanilla)^0.5)-SUM($P334:AL334),(Input!$P$230*(1+rvanilla)^0.5)/A20stdlife))</f>
        <v>0</v>
      </c>
      <c r="AN334" s="155">
        <f>IF(A20stdlife="n/a","n/a",IF(AN$3&gt;(A20stdlife+$E334),(Input!$P$230*(1+rvanilla)^0.5)-SUM($P334:AM334),(Input!$P$230*(1+rvanilla)^0.5)/A20stdlife))</f>
        <v>0</v>
      </c>
      <c r="AO334" s="155">
        <f>IF(A20stdlife="n/a","n/a",IF(AO$3&gt;(A20stdlife+$E334),(Input!$P$230*(1+rvanilla)^0.5)-SUM($P334:AN334),(Input!$P$230*(1+rvanilla)^0.5)/A20stdlife))</f>
        <v>0</v>
      </c>
      <c r="AP334" s="155">
        <f>IF(A20stdlife="n/a","n/a",IF(AP$3&gt;(A20stdlife+$E334),(Input!$P$230*(1+rvanilla)^0.5)-SUM($P334:AO334),(Input!$P$230*(1+rvanilla)^0.5)/A20stdlife))</f>
        <v>0</v>
      </c>
      <c r="AQ334" s="155">
        <f>IF(A20stdlife="n/a","n/a",IF(AQ$3&gt;(A20stdlife+$E334),(Input!$P$230*(1+rvanilla)^0.5)-SUM($P334:AP334),(Input!$P$230*(1+rvanilla)^0.5)/A20stdlife))</f>
        <v>0</v>
      </c>
      <c r="AR334" s="155">
        <f>IF(A20stdlife="n/a","n/a",IF(AR$3&gt;(A20stdlife+$E334),(Input!$P$230*(1+rvanilla)^0.5)-SUM($P334:AQ334),(Input!$P$230*(1+rvanilla)^0.5)/A20stdlife))</f>
        <v>0</v>
      </c>
      <c r="AS334" s="155">
        <f>IF(A20stdlife="n/a","n/a",IF(AS$3&gt;(A20stdlife+$E334),(Input!$P$230*(1+rvanilla)^0.5)-SUM($P334:AR334),(Input!$P$230*(1+rvanilla)^0.5)/A20stdlife))</f>
        <v>0</v>
      </c>
      <c r="AT334" s="155">
        <f>IF(A20stdlife="n/a","n/a",IF(AT$3&gt;(A20stdlife+$E334),(Input!$P$230*(1+rvanilla)^0.5)-SUM($P334:AS334),(Input!$P$230*(1+rvanilla)^0.5)/A20stdlife))</f>
        <v>0</v>
      </c>
      <c r="AU334" s="155">
        <f>IF(A20stdlife="n/a","n/a",IF(AU$3&gt;(A20stdlife+$E334),(Input!$P$230*(1+rvanilla)^0.5)-SUM($P334:AT334),(Input!$P$230*(1+rvanilla)^0.5)/A20stdlife))</f>
        <v>0</v>
      </c>
      <c r="AV334" s="155">
        <f>IF(A20stdlife="n/a","n/a",IF(AV$3&gt;(A20stdlife+$E334),(Input!$P$230*(1+rvanilla)^0.5)-SUM($P334:AU334),(Input!$P$230*(1+rvanilla)^0.5)/A20stdlife))</f>
        <v>0</v>
      </c>
      <c r="AW334" s="155">
        <f>IF(A20stdlife="n/a","n/a",IF(AW$3&gt;(A20stdlife+$E334),(Input!$P$230*(1+rvanilla)^0.5)-SUM($P334:AV334),(Input!$P$230*(1+rvanilla)^0.5)/A20stdlife))</f>
        <v>0</v>
      </c>
      <c r="AX334" s="155">
        <f>IF(A20stdlife="n/a","n/a",IF(AX$3&gt;(A20stdlife+$E334),(Input!$P$230*(1+rvanilla)^0.5)-SUM($P334:AW334),(Input!$P$230*(1+rvanilla)^0.5)/A20stdlife))</f>
        <v>0</v>
      </c>
      <c r="AY334" s="155">
        <f>IF(A20stdlife="n/a","n/a",IF(AY$3&gt;(A20stdlife+$E334),(Input!$P$230*(1+rvanilla)^0.5)-SUM($P334:AX334),(Input!$P$230*(1+rvanilla)^0.5)/A20stdlife))</f>
        <v>0</v>
      </c>
      <c r="AZ334" s="155">
        <f>IF(A20stdlife="n/a","n/a",IF(AZ$3&gt;(A20stdlife+$E334),(Input!$P$230*(1+rvanilla)^0.5)-SUM($P334:AY334),(Input!$P$230*(1+rvanilla)^0.5)/A20stdlife))</f>
        <v>0</v>
      </c>
      <c r="BA334" s="155">
        <f>IF(A20stdlife="n/a","n/a",IF(BA$3&gt;(A20stdlife+$E334),(Input!$P$230*(1+rvanilla)^0.5)-SUM($P334:AZ334),(Input!$P$230*(1+rvanilla)^0.5)/A20stdlife))</f>
        <v>0</v>
      </c>
      <c r="BB334" s="155">
        <f>IF(A20stdlife="n/a","n/a",IF(BB$3&gt;(A20stdlife+$E334),(Input!$P$230*(1+rvanilla)^0.5)-SUM($P334:BA334),(Input!$P$230*(1+rvanilla)^0.5)/A20stdlife))</f>
        <v>0</v>
      </c>
      <c r="BC334" s="155">
        <f>IF(A20stdlife="n/a","n/a",IF(BC$3&gt;(A20stdlife+$E334),(Input!$P$230*(1+rvanilla)^0.5)-SUM($P334:BB334),(Input!$P$230*(1+rvanilla)^0.5)/A20stdlife))</f>
        <v>0</v>
      </c>
      <c r="BD334" s="155">
        <f>IF(A20stdlife="n/a","n/a",IF(BD$3&gt;(A20stdlife+$E334),(Input!$P$230*(1+rvanilla)^0.5)-SUM($P334:BC334),(Input!$P$230*(1+rvanilla)^0.5)/A20stdlife))</f>
        <v>0</v>
      </c>
      <c r="BE334" s="155">
        <f>IF(A20stdlife="n/a","n/a",IF(BE$3&gt;(A20stdlife+$E334),(Input!$P$230*(1+rvanilla)^0.5)-SUM($P334:BD334),(Input!$P$230*(1+rvanilla)^0.5)/A20stdlife))</f>
        <v>0</v>
      </c>
      <c r="BF334" s="155">
        <f>IF(A20stdlife="n/a","n/a",IF(BF$3&gt;(A20stdlife+$E334),(Input!$P$230*(1+rvanilla)^0.5)-SUM($P334:BE334),(Input!$P$230*(1+rvanilla)^0.5)/A20stdlife))</f>
        <v>0</v>
      </c>
      <c r="BG334" s="155">
        <f>IF(A20stdlife="n/a","n/a",IF(BG$3&gt;(A20stdlife+$E334),(Input!$P$230*(1+rvanilla)^0.5)-SUM($P334:BF334),(Input!$P$230*(1+rvanilla)^0.5)/A20stdlife))</f>
        <v>0</v>
      </c>
      <c r="BH334" s="155">
        <f>IF(A20stdlife="n/a","n/a",IF(BH$3&gt;(A20stdlife+$E334),(Input!$P$230*(1+rvanilla)^0.5)-SUM($P334:BG334),(Input!$P$230*(1+rvanilla)^0.5)/A20stdlife))</f>
        <v>0</v>
      </c>
      <c r="BI334" s="155">
        <f>IF(A20stdlife="n/a","n/a",IF(BI$3&gt;(A20stdlife+$E334),(Input!$P$230*(1+rvanilla)^0.5)-SUM($P334:BH334),(Input!$P$230*(1+rvanilla)^0.5)/A20stdlife))</f>
        <v>0</v>
      </c>
      <c r="BJ334" s="14"/>
      <c r="BK334" s="14"/>
      <c r="BL334" s="14"/>
      <c r="BM334" s="14"/>
      <c r="BN334" s="14"/>
      <c r="BO334" s="14"/>
      <c r="BP334" s="14"/>
      <c r="BQ334" s="14"/>
      <c r="BR334" s="14"/>
      <c r="BS334" s="14"/>
      <c r="BT334" s="14"/>
      <c r="BU334" s="14"/>
      <c r="BV334" s="14"/>
      <c r="BW334" s="14"/>
      <c r="BX334" s="14"/>
      <c r="BY334" s="14"/>
      <c r="BZ334" s="14"/>
      <c r="CA334" s="410"/>
      <c r="CB334" s="410"/>
      <c r="CC334" s="410"/>
      <c r="CD334" s="410"/>
      <c r="CE334" s="410"/>
      <c r="CF334" s="410"/>
      <c r="CG334" s="410"/>
      <c r="CH334" s="410"/>
      <c r="CI334" s="410"/>
      <c r="CJ334" s="410"/>
      <c r="CK334" s="410"/>
      <c r="CL334" s="410"/>
      <c r="CM334" s="410"/>
      <c r="CN334" s="410"/>
      <c r="CO334" s="410"/>
      <c r="CP334" s="410"/>
      <c r="CQ334" s="410"/>
      <c r="CR334" s="410"/>
      <c r="CS334" s="410"/>
      <c r="CT334" s="410"/>
      <c r="CU334" s="410"/>
      <c r="CV334" s="410"/>
      <c r="CW334" s="410"/>
      <c r="CX334" s="410"/>
      <c r="CY334" s="410"/>
      <c r="CZ334" s="410"/>
      <c r="DA334" s="410"/>
      <c r="DB334" s="410"/>
      <c r="DC334" s="410"/>
      <c r="DD334" s="410"/>
      <c r="DE334" s="410"/>
      <c r="DF334" s="410"/>
      <c r="DG334" s="410"/>
      <c r="DH334" s="410"/>
      <c r="DI334" s="410"/>
      <c r="DJ334" s="410"/>
      <c r="DK334" s="410"/>
      <c r="DL334" s="410"/>
      <c r="DM334" s="410"/>
      <c r="DN334" s="410"/>
      <c r="DO334" s="410"/>
      <c r="DP334" s="410"/>
      <c r="DQ334" s="410"/>
      <c r="DR334" s="410"/>
      <c r="DS334" s="410"/>
      <c r="DT334" s="410"/>
      <c r="DU334" s="410"/>
      <c r="DV334" s="410"/>
      <c r="DW334" s="410"/>
      <c r="DX334" s="410"/>
      <c r="DY334" s="410"/>
      <c r="DZ334" s="410"/>
      <c r="EA334" s="410"/>
      <c r="EB334" s="410"/>
      <c r="EC334" s="410"/>
      <c r="ED334" s="410"/>
      <c r="EE334" s="410"/>
      <c r="EF334" s="410"/>
      <c r="EG334" s="410"/>
      <c r="EH334" s="410"/>
      <c r="EI334" s="410"/>
      <c r="EJ334" s="410"/>
      <c r="EK334" s="410"/>
      <c r="EL334" s="410"/>
      <c r="EM334" s="410"/>
      <c r="EN334" s="410"/>
      <c r="EO334" s="410"/>
      <c r="EP334" s="410"/>
      <c r="EQ334" s="410"/>
      <c r="ER334" s="410"/>
      <c r="ES334" s="410"/>
      <c r="ET334" s="410"/>
      <c r="EU334" s="410"/>
      <c r="EV334" s="410"/>
      <c r="EW334" s="410"/>
      <c r="EX334" s="410"/>
      <c r="EY334" s="410"/>
      <c r="EZ334" s="410"/>
      <c r="FA334" s="410"/>
      <c r="FB334" s="410"/>
      <c r="FC334" s="410"/>
      <c r="FD334" s="410"/>
      <c r="FE334" s="410"/>
      <c r="FF334" s="410"/>
      <c r="FG334" s="410"/>
      <c r="FH334" s="410"/>
      <c r="FI334" s="410"/>
      <c r="FJ334" s="410"/>
      <c r="FK334" s="410"/>
      <c r="FL334" s="410"/>
      <c r="FM334" s="410"/>
      <c r="FN334" s="410"/>
      <c r="FO334" s="410"/>
      <c r="FP334" s="410"/>
      <c r="FQ334" s="410"/>
      <c r="FR334" s="410"/>
      <c r="FS334" s="410"/>
      <c r="FT334" s="410"/>
      <c r="FU334" s="410"/>
      <c r="FV334" s="410"/>
      <c r="FW334" s="410"/>
      <c r="FX334" s="410"/>
      <c r="FY334" s="410"/>
      <c r="FZ334" s="410"/>
      <c r="GA334" s="410"/>
      <c r="GB334" s="410"/>
      <c r="GC334" s="410"/>
      <c r="GD334" s="410"/>
      <c r="GE334" s="410"/>
      <c r="GF334" s="410"/>
      <c r="GG334" s="410"/>
      <c r="GH334" s="410"/>
      <c r="GI334" s="410"/>
      <c r="GJ334" s="410"/>
      <c r="GK334" s="410"/>
      <c r="GL334" s="410"/>
      <c r="GM334" s="410"/>
      <c r="GN334" s="410"/>
      <c r="GO334" s="410"/>
      <c r="GP334" s="410"/>
      <c r="GQ334" s="410"/>
      <c r="GR334" s="410"/>
      <c r="GS334" s="410"/>
      <c r="GT334" s="410"/>
      <c r="GU334" s="410"/>
      <c r="GV334" s="410"/>
      <c r="GW334" s="410"/>
      <c r="GX334" s="410"/>
      <c r="GY334" s="410"/>
      <c r="GZ334" s="410"/>
      <c r="HA334" s="410"/>
      <c r="HB334" s="410"/>
      <c r="HC334" s="410"/>
      <c r="HD334" s="410"/>
      <c r="HE334" s="410"/>
      <c r="HF334" s="410"/>
      <c r="HG334" s="410"/>
      <c r="HH334" s="410"/>
      <c r="HI334" s="410"/>
      <c r="HJ334" s="410"/>
      <c r="HK334" s="410"/>
      <c r="HL334" s="410"/>
      <c r="HM334" s="410"/>
      <c r="HN334" s="410"/>
      <c r="HO334" s="410"/>
      <c r="HP334" s="410"/>
      <c r="HQ334" s="410"/>
      <c r="HR334" s="410"/>
      <c r="HS334" s="410"/>
      <c r="HT334" s="410"/>
      <c r="HU334" s="410"/>
      <c r="HV334" s="410"/>
      <c r="HW334" s="410"/>
      <c r="HX334" s="410"/>
      <c r="HY334" s="410"/>
      <c r="HZ334" s="410"/>
      <c r="IA334" s="410"/>
      <c r="IB334" s="410"/>
      <c r="IC334" s="410"/>
      <c r="ID334" s="410"/>
      <c r="IE334" s="410"/>
      <c r="IF334" s="410"/>
      <c r="IG334" s="410"/>
      <c r="IH334" s="410"/>
      <c r="II334" s="410"/>
      <c r="IJ334" s="410"/>
      <c r="IK334" s="410"/>
      <c r="IL334" s="410"/>
      <c r="IM334" s="410"/>
      <c r="IN334" s="410"/>
      <c r="IO334" s="410"/>
      <c r="IP334" s="410"/>
      <c r="IQ334" s="410"/>
      <c r="IR334" s="410"/>
      <c r="IS334" s="410"/>
      <c r="IT334" s="410"/>
      <c r="IU334" s="410"/>
      <c r="IV334" s="410"/>
    </row>
    <row r="335" spans="1:256" s="2" customFormat="1" ht="12.75" hidden="1" customHeight="1" outlineLevel="1" collapsed="1">
      <c r="A335" s="14"/>
      <c r="B335" s="14"/>
      <c r="C335" s="324" t="str">
        <f>Asset20</f>
        <v>Equity raising costs</v>
      </c>
      <c r="D335" s="14"/>
      <c r="E335" s="14"/>
      <c r="F335" s="366"/>
      <c r="G335" s="365">
        <f t="shared" ref="G335:AL335" si="57">SUM(G323:G334)</f>
        <v>0.23757160985269471</v>
      </c>
      <c r="H335" s="365">
        <f t="shared" si="57"/>
        <v>0.2593832136498973</v>
      </c>
      <c r="I335" s="365">
        <f t="shared" si="57"/>
        <v>0.2593832136498973</v>
      </c>
      <c r="J335" s="365">
        <f t="shared" si="57"/>
        <v>0.2593832136498973</v>
      </c>
      <c r="K335" s="365">
        <f t="shared" si="57"/>
        <v>0.2593832136498973</v>
      </c>
      <c r="L335" s="365">
        <f t="shared" si="57"/>
        <v>0.2593832136498973</v>
      </c>
      <c r="M335" s="365">
        <f t="shared" si="57"/>
        <v>0.2593832136498973</v>
      </c>
      <c r="N335" s="365">
        <f t="shared" si="57"/>
        <v>0.2593832136498973</v>
      </c>
      <c r="O335" s="365">
        <f t="shared" si="57"/>
        <v>0.2593832136498973</v>
      </c>
      <c r="P335" s="365">
        <f t="shared" si="57"/>
        <v>0.2593832136498973</v>
      </c>
      <c r="Q335" s="365">
        <f t="shared" si="57"/>
        <v>0.2593832136498973</v>
      </c>
      <c r="R335" s="365">
        <f t="shared" si="57"/>
        <v>0.2593832136498973</v>
      </c>
      <c r="S335" s="365">
        <f t="shared" si="57"/>
        <v>0.2593832136498973</v>
      </c>
      <c r="T335" s="365">
        <f t="shared" si="57"/>
        <v>0.2593832136498973</v>
      </c>
      <c r="U335" s="365">
        <f t="shared" si="57"/>
        <v>0.2593832136498973</v>
      </c>
      <c r="V335" s="365">
        <f t="shared" si="57"/>
        <v>0.2593832136498973</v>
      </c>
      <c r="W335" s="365">
        <f t="shared" si="57"/>
        <v>0.2593832136498973</v>
      </c>
      <c r="X335" s="365">
        <f t="shared" si="57"/>
        <v>0.2593832136498973</v>
      </c>
      <c r="Y335" s="365">
        <f t="shared" si="57"/>
        <v>0.2593832136498973</v>
      </c>
      <c r="Z335" s="365">
        <f t="shared" si="57"/>
        <v>0.2593832136498973</v>
      </c>
      <c r="AA335" s="365">
        <f t="shared" si="57"/>
        <v>0.2593832136498973</v>
      </c>
      <c r="AB335" s="365">
        <f t="shared" si="57"/>
        <v>0.2593832136498973</v>
      </c>
      <c r="AC335" s="365">
        <f t="shared" si="57"/>
        <v>0.2593832136498973</v>
      </c>
      <c r="AD335" s="365">
        <f t="shared" si="57"/>
        <v>0.2593832136498973</v>
      </c>
      <c r="AE335" s="365">
        <f t="shared" si="57"/>
        <v>0.2593832136498973</v>
      </c>
      <c r="AF335" s="365">
        <f t="shared" si="57"/>
        <v>0.2593832136498973</v>
      </c>
      <c r="AG335" s="365">
        <f t="shared" si="57"/>
        <v>0.2593832136498973</v>
      </c>
      <c r="AH335" s="365">
        <f t="shared" si="57"/>
        <v>0.2593832136498973</v>
      </c>
      <c r="AI335" s="365">
        <f t="shared" si="57"/>
        <v>0.2593832136498973</v>
      </c>
      <c r="AJ335" s="365">
        <f t="shared" si="57"/>
        <v>0.2593832136498973</v>
      </c>
      <c r="AK335" s="365">
        <f t="shared" si="57"/>
        <v>0.2593832136498973</v>
      </c>
      <c r="AL335" s="365">
        <f t="shared" si="57"/>
        <v>0.2593832136498973</v>
      </c>
      <c r="AM335" s="365">
        <f t="shared" ref="AM335:BI335" si="58">SUM(AM323:AM334)</f>
        <v>0.2593832136498973</v>
      </c>
      <c r="AN335" s="365">
        <f t="shared" si="58"/>
        <v>0.2593832136498973</v>
      </c>
      <c r="AO335" s="365">
        <f t="shared" si="58"/>
        <v>0.2593832136498973</v>
      </c>
      <c r="AP335" s="365">
        <f t="shared" si="58"/>
        <v>0.2593832136498973</v>
      </c>
      <c r="AQ335" s="365">
        <f t="shared" si="58"/>
        <v>0.2593832136498973</v>
      </c>
      <c r="AR335" s="365">
        <f t="shared" si="58"/>
        <v>0.2593832136498973</v>
      </c>
      <c r="AS335" s="365">
        <f t="shared" si="58"/>
        <v>0.2593832136498973</v>
      </c>
      <c r="AT335" s="365">
        <f t="shared" si="58"/>
        <v>2.181160379720257E-2</v>
      </c>
      <c r="AU335" s="365">
        <f t="shared" si="58"/>
        <v>2.181160379720257E-2</v>
      </c>
      <c r="AV335" s="365">
        <f t="shared" si="58"/>
        <v>2.181160379720257E-2</v>
      </c>
      <c r="AW335" s="365">
        <f t="shared" si="58"/>
        <v>2.181160379720257E-2</v>
      </c>
      <c r="AX335" s="365">
        <f t="shared" si="58"/>
        <v>2.181160379720257E-2</v>
      </c>
      <c r="AY335" s="365">
        <f t="shared" si="58"/>
        <v>-6.6613381477509392E-16</v>
      </c>
      <c r="AZ335" s="365">
        <f t="shared" si="58"/>
        <v>0</v>
      </c>
      <c r="BA335" s="365">
        <f t="shared" si="58"/>
        <v>0</v>
      </c>
      <c r="BB335" s="365">
        <f t="shared" si="58"/>
        <v>0</v>
      </c>
      <c r="BC335" s="365">
        <f t="shared" si="58"/>
        <v>0</v>
      </c>
      <c r="BD335" s="365">
        <f t="shared" si="58"/>
        <v>0</v>
      </c>
      <c r="BE335" s="365">
        <f t="shared" si="58"/>
        <v>0</v>
      </c>
      <c r="BF335" s="365">
        <f t="shared" si="58"/>
        <v>0</v>
      </c>
      <c r="BG335" s="365">
        <f t="shared" si="58"/>
        <v>0</v>
      </c>
      <c r="BH335" s="365">
        <f t="shared" si="58"/>
        <v>0</v>
      </c>
      <c r="BI335" s="365">
        <f t="shared" si="58"/>
        <v>0</v>
      </c>
      <c r="BJ335" s="14"/>
      <c r="BK335" s="14"/>
      <c r="BL335" s="14"/>
      <c r="BM335" s="14"/>
      <c r="BN335" s="14"/>
      <c r="BO335" s="14"/>
      <c r="BP335" s="14"/>
      <c r="BQ335" s="14"/>
      <c r="BR335" s="14"/>
      <c r="BS335" s="14"/>
      <c r="BT335" s="14"/>
      <c r="BU335" s="14"/>
      <c r="BV335" s="14"/>
      <c r="BW335" s="14"/>
      <c r="BX335" s="14"/>
      <c r="BY335" s="14"/>
      <c r="BZ335" s="14"/>
      <c r="CA335" s="410"/>
      <c r="CB335" s="410"/>
      <c r="CC335" s="410"/>
      <c r="CD335" s="410"/>
      <c r="CE335" s="410"/>
      <c r="CF335" s="410"/>
      <c r="CG335" s="410"/>
      <c r="CH335" s="410"/>
      <c r="CI335" s="410"/>
      <c r="CJ335" s="410"/>
      <c r="CK335" s="410"/>
      <c r="CL335" s="410"/>
      <c r="CM335" s="410"/>
      <c r="CN335" s="410"/>
      <c r="CO335" s="410"/>
      <c r="CP335" s="410"/>
      <c r="CQ335" s="410"/>
      <c r="CR335" s="410"/>
      <c r="CS335" s="410"/>
      <c r="CT335" s="410"/>
      <c r="CU335" s="410"/>
      <c r="CV335" s="410"/>
      <c r="CW335" s="410"/>
      <c r="CX335" s="410"/>
      <c r="CY335" s="410"/>
      <c r="CZ335" s="410"/>
      <c r="DA335" s="410"/>
      <c r="DB335" s="410"/>
      <c r="DC335" s="410"/>
      <c r="DD335" s="410"/>
      <c r="DE335" s="410"/>
      <c r="DF335" s="410"/>
      <c r="DG335" s="410"/>
      <c r="DH335" s="410"/>
      <c r="DI335" s="410"/>
      <c r="DJ335" s="410"/>
      <c r="DK335" s="410"/>
      <c r="DL335" s="410"/>
      <c r="DM335" s="410"/>
      <c r="DN335" s="410"/>
      <c r="DO335" s="410"/>
      <c r="DP335" s="410"/>
      <c r="DQ335" s="410"/>
      <c r="DR335" s="410"/>
      <c r="DS335" s="410"/>
      <c r="DT335" s="410"/>
      <c r="DU335" s="410"/>
      <c r="DV335" s="410"/>
      <c r="DW335" s="410"/>
      <c r="DX335" s="410"/>
      <c r="DY335" s="410"/>
      <c r="DZ335" s="410"/>
      <c r="EA335" s="410"/>
      <c r="EB335" s="410"/>
      <c r="EC335" s="410"/>
      <c r="ED335" s="410"/>
      <c r="EE335" s="410"/>
      <c r="EF335" s="410"/>
      <c r="EG335" s="410"/>
      <c r="EH335" s="410"/>
      <c r="EI335" s="410"/>
      <c r="EJ335" s="410"/>
      <c r="EK335" s="410"/>
      <c r="EL335" s="410"/>
      <c r="EM335" s="410"/>
      <c r="EN335" s="410"/>
      <c r="EO335" s="410"/>
      <c r="EP335" s="410"/>
      <c r="EQ335" s="410"/>
      <c r="ER335" s="410"/>
      <c r="ES335" s="410"/>
      <c r="ET335" s="410"/>
      <c r="EU335" s="410"/>
      <c r="EV335" s="410"/>
      <c r="EW335" s="410"/>
      <c r="EX335" s="410"/>
      <c r="EY335" s="410"/>
      <c r="EZ335" s="410"/>
      <c r="FA335" s="410"/>
      <c r="FB335" s="410"/>
      <c r="FC335" s="410"/>
      <c r="FD335" s="410"/>
      <c r="FE335" s="410"/>
      <c r="FF335" s="410"/>
      <c r="FG335" s="410"/>
      <c r="FH335" s="410"/>
      <c r="FI335" s="410"/>
      <c r="FJ335" s="410"/>
      <c r="FK335" s="410"/>
      <c r="FL335" s="410"/>
      <c r="FM335" s="410"/>
      <c r="FN335" s="410"/>
      <c r="FO335" s="410"/>
      <c r="FP335" s="410"/>
      <c r="FQ335" s="410"/>
      <c r="FR335" s="410"/>
      <c r="FS335" s="410"/>
      <c r="FT335" s="410"/>
      <c r="FU335" s="410"/>
      <c r="FV335" s="410"/>
      <c r="FW335" s="410"/>
      <c r="FX335" s="410"/>
      <c r="FY335" s="410"/>
      <c r="FZ335" s="410"/>
      <c r="GA335" s="410"/>
      <c r="GB335" s="410"/>
      <c r="GC335" s="410"/>
      <c r="GD335" s="410"/>
      <c r="GE335" s="410"/>
      <c r="GF335" s="410"/>
      <c r="GG335" s="410"/>
      <c r="GH335" s="410"/>
      <c r="GI335" s="410"/>
      <c r="GJ335" s="410"/>
      <c r="GK335" s="410"/>
      <c r="GL335" s="410"/>
      <c r="GM335" s="410"/>
      <c r="GN335" s="410"/>
      <c r="GO335" s="410"/>
      <c r="GP335" s="410"/>
      <c r="GQ335" s="410"/>
      <c r="GR335" s="410"/>
      <c r="GS335" s="410"/>
      <c r="GT335" s="410"/>
      <c r="GU335" s="410"/>
      <c r="GV335" s="410"/>
      <c r="GW335" s="410"/>
      <c r="GX335" s="410"/>
      <c r="GY335" s="410"/>
      <c r="GZ335" s="410"/>
      <c r="HA335" s="410"/>
      <c r="HB335" s="410"/>
      <c r="HC335" s="410"/>
      <c r="HD335" s="410"/>
      <c r="HE335" s="410"/>
      <c r="HF335" s="410"/>
      <c r="HG335" s="410"/>
      <c r="HH335" s="410"/>
      <c r="HI335" s="410"/>
      <c r="HJ335" s="410"/>
      <c r="HK335" s="410"/>
      <c r="HL335" s="410"/>
      <c r="HM335" s="410"/>
      <c r="HN335" s="410"/>
      <c r="HO335" s="410"/>
      <c r="HP335" s="410"/>
      <c r="HQ335" s="410"/>
      <c r="HR335" s="410"/>
      <c r="HS335" s="410"/>
      <c r="HT335" s="410"/>
      <c r="HU335" s="410"/>
      <c r="HV335" s="410"/>
      <c r="HW335" s="410"/>
      <c r="HX335" s="410"/>
      <c r="HY335" s="410"/>
      <c r="HZ335" s="410"/>
      <c r="IA335" s="410"/>
      <c r="IB335" s="410"/>
      <c r="IC335" s="410"/>
      <c r="ID335" s="410"/>
      <c r="IE335" s="410"/>
      <c r="IF335" s="410"/>
      <c r="IG335" s="410"/>
      <c r="IH335" s="410"/>
      <c r="II335" s="410"/>
      <c r="IJ335" s="410"/>
      <c r="IK335" s="410"/>
      <c r="IL335" s="410"/>
      <c r="IM335" s="410"/>
      <c r="IN335" s="410"/>
      <c r="IO335" s="410"/>
      <c r="IP335" s="410"/>
      <c r="IQ335" s="410"/>
      <c r="IR335" s="410"/>
      <c r="IS335" s="410"/>
      <c r="IT335" s="410"/>
      <c r="IU335" s="410"/>
      <c r="IV335" s="410"/>
    </row>
    <row r="336" spans="1:256" s="2" customFormat="1" ht="12.75" hidden="1" customHeight="1" outlineLevel="2">
      <c r="A336" s="14"/>
      <c r="B336" s="325">
        <f>C348</f>
        <v>0</v>
      </c>
      <c r="C336" s="32"/>
      <c r="D336" s="33" t="s">
        <v>65</v>
      </c>
      <c r="E336" s="32"/>
      <c r="F336" s="371"/>
      <c r="G336" s="154">
        <f>IF(G$3&gt;A21remlife,A21acvalue-SUM($F336:F336),IF(A21remlife="N/A","n/a",A21acvalue/A21remlife))</f>
        <v>0</v>
      </c>
      <c r="H336" s="154">
        <f>IF(H$3&gt;A21remlife,A21acvalue-SUM($F336:G336),IF(A21remlife="N/A","n/a",A21acvalue/A21remlife))</f>
        <v>0</v>
      </c>
      <c r="I336" s="154">
        <f>IF(I$3&gt;A21remlife,A21acvalue-SUM($F336:H336),IF(A21remlife="N/A","n/a",A21acvalue/A21remlife))</f>
        <v>0</v>
      </c>
      <c r="J336" s="154">
        <f>IF(J$3&gt;A21remlife,A21acvalue-SUM($F336:I336),IF(A21remlife="N/A","n/a",A21acvalue/A21remlife))</f>
        <v>0</v>
      </c>
      <c r="K336" s="154">
        <f>IF(K$3&gt;A21remlife,A21acvalue-SUM($F336:J336),IF(A21remlife="N/A","n/a",A21acvalue/A21remlife))</f>
        <v>0</v>
      </c>
      <c r="L336" s="154">
        <f>IF(L$3&gt;A21remlife,A21acvalue-SUM($F336:K336),IF(A21remlife="N/A","n/a",A21acvalue/A21remlife))</f>
        <v>0</v>
      </c>
      <c r="M336" s="154">
        <f>IF(M$3&gt;A21remlife,A21acvalue-SUM($F336:L336),IF(A21remlife="N/A","n/a",A21acvalue/A21remlife))</f>
        <v>0</v>
      </c>
      <c r="N336" s="154">
        <f>IF(N$3&gt;A21remlife,A21acvalue-SUM($F336:M336),IF(A21remlife="N/A","n/a",A21acvalue/A21remlife))</f>
        <v>0</v>
      </c>
      <c r="O336" s="154">
        <f>IF(O$3&gt;A21remlife,A21acvalue-SUM($F336:N336),IF(A21remlife="N/A","n/a",A21acvalue/A21remlife))</f>
        <v>0</v>
      </c>
      <c r="P336" s="154">
        <f>IF(P$3&gt;A21remlife,A21acvalue-SUM($F336:O336),IF(A21remlife="N/A","n/a",A21acvalue/A21remlife))</f>
        <v>0</v>
      </c>
      <c r="Q336" s="154">
        <f>IF(Q$3&gt;A21remlife,A21acvalue-SUM($F336:P336),IF(A21remlife="N/A","n/a",A21acvalue/A21remlife))</f>
        <v>0</v>
      </c>
      <c r="R336" s="154">
        <f>IF(R$3&gt;A21remlife,A21acvalue-SUM($F336:Q336),IF(A21remlife="N/A","n/a",A21acvalue/A21remlife))</f>
        <v>0</v>
      </c>
      <c r="S336" s="154">
        <f>IF(S$3&gt;A21remlife,A21acvalue-SUM($F336:R336),IF(A21remlife="N/A","n/a",A21acvalue/A21remlife))</f>
        <v>0</v>
      </c>
      <c r="T336" s="154">
        <f>IF(T$3&gt;A21remlife,A21acvalue-SUM($F336:S336),IF(A21remlife="N/A","n/a",A21acvalue/A21remlife))</f>
        <v>0</v>
      </c>
      <c r="U336" s="154">
        <f>IF(U$3&gt;A21remlife,A21acvalue-SUM($F336:T336),IF(A21remlife="N/A","n/a",A21acvalue/A21remlife))</f>
        <v>0</v>
      </c>
      <c r="V336" s="154">
        <f>IF(V$3&gt;A21remlife,A21acvalue-SUM($F336:U336),IF(A21remlife="N/A","n/a",A21acvalue/A21remlife))</f>
        <v>0</v>
      </c>
      <c r="W336" s="154">
        <f>IF(W$3&gt;A21remlife,A21acvalue-SUM($F336:V336),IF(A21remlife="N/A","n/a",A21acvalue/A21remlife))</f>
        <v>0</v>
      </c>
      <c r="X336" s="154">
        <f>IF(X$3&gt;A21remlife,A21acvalue-SUM($F336:W336),IF(A21remlife="N/A","n/a",A21acvalue/A21remlife))</f>
        <v>0</v>
      </c>
      <c r="Y336" s="154">
        <f>IF(Y$3&gt;A21remlife,A21acvalue-SUM($F336:X336),IF(A21remlife="N/A","n/a",A21acvalue/A21remlife))</f>
        <v>0</v>
      </c>
      <c r="Z336" s="154">
        <f>IF(Z$3&gt;A21remlife,A21acvalue-SUM($F336:Y336),IF(A21remlife="N/A","n/a",A21acvalue/A21remlife))</f>
        <v>0</v>
      </c>
      <c r="AA336" s="154">
        <f>IF(AA$3&gt;A21remlife,A21acvalue-SUM($F336:Z336),IF(A21remlife="N/A","n/a",A21acvalue/A21remlife))</f>
        <v>0</v>
      </c>
      <c r="AB336" s="154">
        <f>IF(AB$3&gt;A21remlife,A21acvalue-SUM($F336:AA336),IF(A21remlife="N/A","n/a",A21acvalue/A21remlife))</f>
        <v>0</v>
      </c>
      <c r="AC336" s="154">
        <f>IF(AC$3&gt;A21remlife,A21acvalue-SUM($F336:AB336),IF(A21remlife="N/A","n/a",A21acvalue/A21remlife))</f>
        <v>0</v>
      </c>
      <c r="AD336" s="154">
        <f>IF(AD$3&gt;A21remlife,A21acvalue-SUM($F336:AC336),IF(A21remlife="N/A","n/a",A21acvalue/A21remlife))</f>
        <v>0</v>
      </c>
      <c r="AE336" s="154">
        <f>IF(AE$3&gt;A21remlife,A21acvalue-SUM($F336:AD336),IF(A21remlife="N/A","n/a",A21acvalue/A21remlife))</f>
        <v>0</v>
      </c>
      <c r="AF336" s="154">
        <f>IF(AF$3&gt;A21remlife,A21acvalue-SUM($F336:AE336),IF(A21remlife="N/A","n/a",A21acvalue/A21remlife))</f>
        <v>0</v>
      </c>
      <c r="AG336" s="154">
        <f>IF(AG$3&gt;A21remlife,A21acvalue-SUM($F336:AF336),IF(A21remlife="N/A","n/a",A21acvalue/A21remlife))</f>
        <v>0</v>
      </c>
      <c r="AH336" s="154">
        <f>IF(AH$3&gt;A21remlife,A21acvalue-SUM($F336:AG336),IF(A21remlife="N/A","n/a",A21acvalue/A21remlife))</f>
        <v>0</v>
      </c>
      <c r="AI336" s="154">
        <f>IF(AI$3&gt;A21remlife,A21acvalue-SUM($F336:AH336),IF(A21remlife="N/A","n/a",A21acvalue/A21remlife))</f>
        <v>0</v>
      </c>
      <c r="AJ336" s="154">
        <f>IF(AJ$3&gt;A21remlife,A21acvalue-SUM($F336:AI336),IF(A21remlife="N/A","n/a",A21acvalue/A21remlife))</f>
        <v>0</v>
      </c>
      <c r="AK336" s="154">
        <f>IF(AK$3&gt;A21remlife,A21acvalue-SUM($F336:AJ336),IF(A21remlife="N/A","n/a",A21acvalue/A21remlife))</f>
        <v>0</v>
      </c>
      <c r="AL336" s="154">
        <f>IF(AL$3&gt;A21remlife,A21acvalue-SUM($F336:AK336),IF(A21remlife="N/A","n/a",A21acvalue/A21remlife))</f>
        <v>0</v>
      </c>
      <c r="AM336" s="154">
        <f>IF(AM$3&gt;A21remlife,A21acvalue-SUM($F336:AL336),IF(A21remlife="N/A","n/a",A21acvalue/A21remlife))</f>
        <v>0</v>
      </c>
      <c r="AN336" s="154">
        <f>IF(AN$3&gt;A21remlife,A21acvalue-SUM($F336:AM336),IF(A21remlife="N/A","n/a",A21acvalue/A21remlife))</f>
        <v>0</v>
      </c>
      <c r="AO336" s="154">
        <f>IF(AO$3&gt;A21remlife,A21acvalue-SUM($F336:AN336),IF(A21remlife="N/A","n/a",A21acvalue/A21remlife))</f>
        <v>0</v>
      </c>
      <c r="AP336" s="154">
        <f>IF(AP$3&gt;A21remlife,A21acvalue-SUM($F336:AO336),IF(A21remlife="N/A","n/a",A21acvalue/A21remlife))</f>
        <v>0</v>
      </c>
      <c r="AQ336" s="154">
        <f>IF(AQ$3&gt;A21remlife,A21acvalue-SUM($F336:AP336),IF(A21remlife="N/A","n/a",A21acvalue/A21remlife))</f>
        <v>0</v>
      </c>
      <c r="AR336" s="154">
        <f>IF(AR$3&gt;A21remlife,A21acvalue-SUM($F336:AQ336),IF(A21remlife="N/A","n/a",A21acvalue/A21remlife))</f>
        <v>0</v>
      </c>
      <c r="AS336" s="154">
        <f>IF(AS$3&gt;A21remlife,A21acvalue-SUM($F336:AR336),IF(A21remlife="N/A","n/a",A21acvalue/A21remlife))</f>
        <v>0</v>
      </c>
      <c r="AT336" s="154">
        <f>IF(AT$3&gt;A21remlife,A21acvalue-SUM($F336:AS336),IF(A21remlife="N/A","n/a",A21acvalue/A21remlife))</f>
        <v>0</v>
      </c>
      <c r="AU336" s="154">
        <f>IF(AU$3&gt;A21remlife,A21acvalue-SUM($F336:AT336),IF(A21remlife="N/A","n/a",A21acvalue/A21remlife))</f>
        <v>0</v>
      </c>
      <c r="AV336" s="154">
        <f>IF(AV$3&gt;A21remlife,A21acvalue-SUM($F336:AU336),IF(A21remlife="N/A","n/a",A21acvalue/A21remlife))</f>
        <v>0</v>
      </c>
      <c r="AW336" s="154">
        <f>IF(AW$3&gt;A21remlife,A21acvalue-SUM($F336:AV336),IF(A21remlife="N/A","n/a",A21acvalue/A21remlife))</f>
        <v>0</v>
      </c>
      <c r="AX336" s="154">
        <f>IF(AX$3&gt;A21remlife,A21acvalue-SUM($F336:AW336),IF(A21remlife="N/A","n/a",A21acvalue/A21remlife))</f>
        <v>0</v>
      </c>
      <c r="AY336" s="154">
        <f>IF(AY$3&gt;A21remlife,A21acvalue-SUM($F336:AX336),IF(A21remlife="N/A","n/a",A21acvalue/A21remlife))</f>
        <v>0</v>
      </c>
      <c r="AZ336" s="154">
        <f>IF(AZ$3&gt;A21remlife,A21acvalue-SUM($F336:AY336),IF(A21remlife="N/A","n/a",A21acvalue/A21remlife))</f>
        <v>0</v>
      </c>
      <c r="BA336" s="154">
        <f>IF(BA$3&gt;A21remlife,A21acvalue-SUM($F336:AZ336),IF(A21remlife="N/A","n/a",A21acvalue/A21remlife))</f>
        <v>0</v>
      </c>
      <c r="BB336" s="154">
        <f>IF(BB$3&gt;A21remlife,A21acvalue-SUM($F336:BA336),IF(A21remlife="N/A","n/a",A21acvalue/A21remlife))</f>
        <v>0</v>
      </c>
      <c r="BC336" s="154">
        <f>IF(BC$3&gt;A21remlife,A21acvalue-SUM($F336:BB336),IF(A21remlife="N/A","n/a",A21acvalue/A21remlife))</f>
        <v>0</v>
      </c>
      <c r="BD336" s="154">
        <f>IF(BD$3&gt;A21remlife,A21acvalue-SUM($F336:BC336),IF(A21remlife="N/A","n/a",A21acvalue/A21remlife))</f>
        <v>0</v>
      </c>
      <c r="BE336" s="154">
        <f>IF(BE$3&gt;A21remlife,A21acvalue-SUM($F336:BD336),IF(A21remlife="N/A","n/a",A21acvalue/A21remlife))</f>
        <v>0</v>
      </c>
      <c r="BF336" s="154">
        <f>IF(BF$3&gt;A21remlife,A21acvalue-SUM($F336:BE336),IF(A21remlife="N/A","n/a",A21acvalue/A21remlife))</f>
        <v>0</v>
      </c>
      <c r="BG336" s="154">
        <f>IF(BG$3&gt;A21remlife,A21acvalue-SUM($F336:BF336),IF(A21remlife="N/A","n/a",A21acvalue/A21remlife))</f>
        <v>0</v>
      </c>
      <c r="BH336" s="154">
        <f>IF(BH$3&gt;A21remlife,A21acvalue-SUM($F336:BG336),IF(A21remlife="N/A","n/a",A21acvalue/A21remlife))</f>
        <v>0</v>
      </c>
      <c r="BI336" s="154">
        <f>IF(BI$3&gt;A21remlife,A21acvalue-SUM($F336:BH336),IF(A21remlife="N/A","n/a",A21acvalue/A21remlife))</f>
        <v>0</v>
      </c>
      <c r="BJ336" s="14"/>
      <c r="BK336" s="14"/>
      <c r="BL336" s="14"/>
      <c r="BM336" s="14"/>
      <c r="BN336" s="14"/>
      <c r="BO336" s="14"/>
      <c r="BP336" s="14"/>
      <c r="BQ336" s="14"/>
      <c r="BR336" s="14"/>
      <c r="BS336" s="14"/>
      <c r="BT336" s="14"/>
      <c r="BU336" s="14"/>
      <c r="BV336" s="14"/>
      <c r="BW336" s="14"/>
      <c r="BX336" s="14"/>
      <c r="BY336" s="14"/>
      <c r="BZ336" s="14"/>
      <c r="CA336" s="410"/>
      <c r="CB336" s="410"/>
      <c r="CC336" s="410"/>
      <c r="CD336" s="410"/>
      <c r="CE336" s="410"/>
      <c r="CF336" s="410"/>
      <c r="CG336" s="410"/>
      <c r="CH336" s="410"/>
      <c r="CI336" s="410"/>
      <c r="CJ336" s="410"/>
      <c r="CK336" s="410"/>
      <c r="CL336" s="410"/>
      <c r="CM336" s="410"/>
      <c r="CN336" s="410"/>
      <c r="CO336" s="410"/>
      <c r="CP336" s="410"/>
      <c r="CQ336" s="410"/>
      <c r="CR336" s="410"/>
      <c r="CS336" s="410"/>
      <c r="CT336" s="410"/>
      <c r="CU336" s="410"/>
      <c r="CV336" s="410"/>
      <c r="CW336" s="410"/>
      <c r="CX336" s="410"/>
      <c r="CY336" s="410"/>
      <c r="CZ336" s="410"/>
      <c r="DA336" s="410"/>
      <c r="DB336" s="410"/>
      <c r="DC336" s="410"/>
      <c r="DD336" s="410"/>
      <c r="DE336" s="410"/>
      <c r="DF336" s="410"/>
      <c r="DG336" s="410"/>
      <c r="DH336" s="410"/>
      <c r="DI336" s="410"/>
      <c r="DJ336" s="410"/>
      <c r="DK336" s="410"/>
      <c r="DL336" s="410"/>
      <c r="DM336" s="410"/>
      <c r="DN336" s="410"/>
      <c r="DO336" s="410"/>
      <c r="DP336" s="410"/>
      <c r="DQ336" s="410"/>
      <c r="DR336" s="410"/>
      <c r="DS336" s="410"/>
      <c r="DT336" s="410"/>
      <c r="DU336" s="410"/>
      <c r="DV336" s="410"/>
      <c r="DW336" s="410"/>
      <c r="DX336" s="410"/>
      <c r="DY336" s="410"/>
      <c r="DZ336" s="410"/>
      <c r="EA336" s="410"/>
      <c r="EB336" s="410"/>
      <c r="EC336" s="410"/>
      <c r="ED336" s="410"/>
      <c r="EE336" s="410"/>
      <c r="EF336" s="410"/>
      <c r="EG336" s="410"/>
      <c r="EH336" s="410"/>
      <c r="EI336" s="410"/>
      <c r="EJ336" s="410"/>
      <c r="EK336" s="410"/>
      <c r="EL336" s="410"/>
      <c r="EM336" s="410"/>
      <c r="EN336" s="410"/>
      <c r="EO336" s="410"/>
      <c r="EP336" s="410"/>
      <c r="EQ336" s="410"/>
      <c r="ER336" s="410"/>
      <c r="ES336" s="410"/>
      <c r="ET336" s="410"/>
      <c r="EU336" s="410"/>
      <c r="EV336" s="410"/>
      <c r="EW336" s="410"/>
      <c r="EX336" s="410"/>
      <c r="EY336" s="410"/>
      <c r="EZ336" s="410"/>
      <c r="FA336" s="410"/>
      <c r="FB336" s="410"/>
      <c r="FC336" s="410"/>
      <c r="FD336" s="410"/>
      <c r="FE336" s="410"/>
      <c r="FF336" s="410"/>
      <c r="FG336" s="410"/>
      <c r="FH336" s="410"/>
      <c r="FI336" s="410"/>
      <c r="FJ336" s="410"/>
      <c r="FK336" s="410"/>
      <c r="FL336" s="410"/>
      <c r="FM336" s="410"/>
      <c r="FN336" s="410"/>
      <c r="FO336" s="410"/>
      <c r="FP336" s="410"/>
      <c r="FQ336" s="410"/>
      <c r="FR336" s="410"/>
      <c r="FS336" s="410"/>
      <c r="FT336" s="410"/>
      <c r="FU336" s="410"/>
      <c r="FV336" s="410"/>
      <c r="FW336" s="410"/>
      <c r="FX336" s="410"/>
      <c r="FY336" s="410"/>
      <c r="FZ336" s="410"/>
      <c r="GA336" s="410"/>
      <c r="GB336" s="410"/>
      <c r="GC336" s="410"/>
      <c r="GD336" s="410"/>
      <c r="GE336" s="410"/>
      <c r="GF336" s="410"/>
      <c r="GG336" s="410"/>
      <c r="GH336" s="410"/>
      <c r="GI336" s="410"/>
      <c r="GJ336" s="410"/>
      <c r="GK336" s="410"/>
      <c r="GL336" s="410"/>
      <c r="GM336" s="410"/>
      <c r="GN336" s="410"/>
      <c r="GO336" s="410"/>
      <c r="GP336" s="410"/>
      <c r="GQ336" s="410"/>
      <c r="GR336" s="410"/>
      <c r="GS336" s="410"/>
      <c r="GT336" s="410"/>
      <c r="GU336" s="410"/>
      <c r="GV336" s="410"/>
      <c r="GW336" s="410"/>
      <c r="GX336" s="410"/>
      <c r="GY336" s="410"/>
      <c r="GZ336" s="410"/>
      <c r="HA336" s="410"/>
      <c r="HB336" s="410"/>
      <c r="HC336" s="410"/>
      <c r="HD336" s="410"/>
      <c r="HE336" s="410"/>
      <c r="HF336" s="410"/>
      <c r="HG336" s="410"/>
      <c r="HH336" s="410"/>
      <c r="HI336" s="410"/>
      <c r="HJ336" s="410"/>
      <c r="HK336" s="410"/>
      <c r="HL336" s="410"/>
      <c r="HM336" s="410"/>
      <c r="HN336" s="410"/>
      <c r="HO336" s="410"/>
      <c r="HP336" s="410"/>
      <c r="HQ336" s="410"/>
      <c r="HR336" s="410"/>
      <c r="HS336" s="410"/>
      <c r="HT336" s="410"/>
      <c r="HU336" s="410"/>
      <c r="HV336" s="410"/>
      <c r="HW336" s="410"/>
      <c r="HX336" s="410"/>
      <c r="HY336" s="410"/>
      <c r="HZ336" s="410"/>
      <c r="IA336" s="410"/>
      <c r="IB336" s="410"/>
      <c r="IC336" s="410"/>
      <c r="ID336" s="410"/>
      <c r="IE336" s="410"/>
      <c r="IF336" s="410"/>
      <c r="IG336" s="410"/>
      <c r="IH336" s="410"/>
      <c r="II336" s="410"/>
      <c r="IJ336" s="410"/>
      <c r="IK336" s="410"/>
      <c r="IL336" s="410"/>
      <c r="IM336" s="410"/>
      <c r="IN336" s="410"/>
      <c r="IO336" s="410"/>
      <c r="IP336" s="410"/>
      <c r="IQ336" s="410"/>
      <c r="IR336" s="410"/>
      <c r="IS336" s="410"/>
      <c r="IT336" s="410"/>
      <c r="IU336" s="410"/>
      <c r="IV336" s="410"/>
    </row>
    <row r="337" spans="1:256" s="2" customFormat="1" ht="12.75" hidden="1" customHeight="1" outlineLevel="2">
      <c r="A337" s="14"/>
      <c r="B337" s="14"/>
      <c r="C337" s="27"/>
      <c r="D337" s="413" t="s">
        <v>198</v>
      </c>
      <c r="E337" s="261">
        <v>0</v>
      </c>
      <c r="F337" s="372"/>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5"/>
      <c r="BA337" s="155"/>
      <c r="BB337" s="155"/>
      <c r="BC337" s="155"/>
      <c r="BD337" s="155"/>
      <c r="BE337" s="155"/>
      <c r="BF337" s="155"/>
      <c r="BG337" s="155"/>
      <c r="BH337" s="155"/>
      <c r="BI337" s="155"/>
      <c r="BJ337" s="14"/>
      <c r="BK337" s="14"/>
      <c r="BL337" s="14"/>
      <c r="BM337" s="14"/>
      <c r="BN337" s="14"/>
      <c r="BO337" s="14"/>
      <c r="BP337" s="14"/>
      <c r="BQ337" s="14"/>
      <c r="BR337" s="14"/>
      <c r="BS337" s="14"/>
      <c r="BT337" s="14"/>
      <c r="BU337" s="14"/>
      <c r="BV337" s="14"/>
      <c r="BW337" s="14"/>
      <c r="BX337" s="14"/>
      <c r="BY337" s="14"/>
      <c r="BZ337" s="14"/>
      <c r="CA337" s="410"/>
      <c r="CB337" s="410"/>
      <c r="CC337" s="410"/>
      <c r="CD337" s="410"/>
      <c r="CE337" s="410"/>
      <c r="CF337" s="410"/>
      <c r="CG337" s="410"/>
      <c r="CH337" s="410"/>
      <c r="CI337" s="410"/>
      <c r="CJ337" s="410"/>
      <c r="CK337" s="410"/>
      <c r="CL337" s="410"/>
      <c r="CM337" s="410"/>
      <c r="CN337" s="410"/>
      <c r="CO337" s="410"/>
      <c r="CP337" s="410"/>
      <c r="CQ337" s="410"/>
      <c r="CR337" s="410"/>
      <c r="CS337" s="410"/>
      <c r="CT337" s="410"/>
      <c r="CU337" s="410"/>
      <c r="CV337" s="410"/>
      <c r="CW337" s="410"/>
      <c r="CX337" s="410"/>
      <c r="CY337" s="410"/>
      <c r="CZ337" s="410"/>
      <c r="DA337" s="410"/>
      <c r="DB337" s="410"/>
      <c r="DC337" s="410"/>
      <c r="DD337" s="410"/>
      <c r="DE337" s="410"/>
      <c r="DF337" s="410"/>
      <c r="DG337" s="410"/>
      <c r="DH337" s="410"/>
      <c r="DI337" s="410"/>
      <c r="DJ337" s="410"/>
      <c r="DK337" s="410"/>
      <c r="DL337" s="410"/>
      <c r="DM337" s="410"/>
      <c r="DN337" s="410"/>
      <c r="DO337" s="410"/>
      <c r="DP337" s="410"/>
      <c r="DQ337" s="410"/>
      <c r="DR337" s="410"/>
      <c r="DS337" s="410"/>
      <c r="DT337" s="410"/>
      <c r="DU337" s="410"/>
      <c r="DV337" s="410"/>
      <c r="DW337" s="410"/>
      <c r="DX337" s="410"/>
      <c r="DY337" s="410"/>
      <c r="DZ337" s="410"/>
      <c r="EA337" s="410"/>
      <c r="EB337" s="410"/>
      <c r="EC337" s="410"/>
      <c r="ED337" s="410"/>
      <c r="EE337" s="410"/>
      <c r="EF337" s="410"/>
      <c r="EG337" s="410"/>
      <c r="EH337" s="410"/>
      <c r="EI337" s="410"/>
      <c r="EJ337" s="410"/>
      <c r="EK337" s="410"/>
      <c r="EL337" s="410"/>
      <c r="EM337" s="410"/>
      <c r="EN337" s="410"/>
      <c r="EO337" s="410"/>
      <c r="EP337" s="410"/>
      <c r="EQ337" s="410"/>
      <c r="ER337" s="410"/>
      <c r="ES337" s="410"/>
      <c r="ET337" s="410"/>
      <c r="EU337" s="410"/>
      <c r="EV337" s="410"/>
      <c r="EW337" s="410"/>
      <c r="EX337" s="410"/>
      <c r="EY337" s="410"/>
      <c r="EZ337" s="410"/>
      <c r="FA337" s="410"/>
      <c r="FB337" s="410"/>
      <c r="FC337" s="410"/>
      <c r="FD337" s="410"/>
      <c r="FE337" s="410"/>
      <c r="FF337" s="410"/>
      <c r="FG337" s="410"/>
      <c r="FH337" s="410"/>
      <c r="FI337" s="410"/>
      <c r="FJ337" s="410"/>
      <c r="FK337" s="410"/>
      <c r="FL337" s="410"/>
      <c r="FM337" s="410"/>
      <c r="FN337" s="410"/>
      <c r="FO337" s="410"/>
      <c r="FP337" s="410"/>
      <c r="FQ337" s="410"/>
      <c r="FR337" s="410"/>
      <c r="FS337" s="410"/>
      <c r="FT337" s="410"/>
      <c r="FU337" s="410"/>
      <c r="FV337" s="410"/>
      <c r="FW337" s="410"/>
      <c r="FX337" s="410"/>
      <c r="FY337" s="410"/>
      <c r="FZ337" s="410"/>
      <c r="GA337" s="410"/>
      <c r="GB337" s="410"/>
      <c r="GC337" s="410"/>
      <c r="GD337" s="410"/>
      <c r="GE337" s="410"/>
      <c r="GF337" s="410"/>
      <c r="GG337" s="410"/>
      <c r="GH337" s="410"/>
      <c r="GI337" s="410"/>
      <c r="GJ337" s="410"/>
      <c r="GK337" s="410"/>
      <c r="GL337" s="410"/>
      <c r="GM337" s="410"/>
      <c r="GN337" s="410"/>
      <c r="GO337" s="410"/>
      <c r="GP337" s="410"/>
      <c r="GQ337" s="410"/>
      <c r="GR337" s="410"/>
      <c r="GS337" s="410"/>
      <c r="GT337" s="410"/>
      <c r="GU337" s="410"/>
      <c r="GV337" s="410"/>
      <c r="GW337" s="410"/>
      <c r="GX337" s="410"/>
      <c r="GY337" s="410"/>
      <c r="GZ337" s="410"/>
      <c r="HA337" s="410"/>
      <c r="HB337" s="410"/>
      <c r="HC337" s="410"/>
      <c r="HD337" s="410"/>
      <c r="HE337" s="410"/>
      <c r="HF337" s="410"/>
      <c r="HG337" s="410"/>
      <c r="HH337" s="410"/>
      <c r="HI337" s="410"/>
      <c r="HJ337" s="410"/>
      <c r="HK337" s="410"/>
      <c r="HL337" s="410"/>
      <c r="HM337" s="410"/>
      <c r="HN337" s="410"/>
      <c r="HO337" s="410"/>
      <c r="HP337" s="410"/>
      <c r="HQ337" s="410"/>
      <c r="HR337" s="410"/>
      <c r="HS337" s="410"/>
      <c r="HT337" s="410"/>
      <c r="HU337" s="410"/>
      <c r="HV337" s="410"/>
      <c r="HW337" s="410"/>
      <c r="HX337" s="410"/>
      <c r="HY337" s="410"/>
      <c r="HZ337" s="410"/>
      <c r="IA337" s="410"/>
      <c r="IB337" s="410"/>
      <c r="IC337" s="410"/>
      <c r="ID337" s="410"/>
      <c r="IE337" s="410"/>
      <c r="IF337" s="410"/>
      <c r="IG337" s="410"/>
      <c r="IH337" s="410"/>
      <c r="II337" s="410"/>
      <c r="IJ337" s="410"/>
      <c r="IK337" s="410"/>
      <c r="IL337" s="410"/>
      <c r="IM337" s="410"/>
      <c r="IN337" s="410"/>
      <c r="IO337" s="410"/>
      <c r="IP337" s="410"/>
      <c r="IQ337" s="410"/>
      <c r="IR337" s="410"/>
      <c r="IS337" s="410"/>
      <c r="IT337" s="410"/>
      <c r="IU337" s="410"/>
      <c r="IV337" s="410"/>
    </row>
    <row r="338" spans="1:256" s="2" customFormat="1" ht="12.75" hidden="1" customHeight="1" outlineLevel="2">
      <c r="A338" s="14"/>
      <c r="B338" s="14"/>
      <c r="C338" s="27"/>
      <c r="D338" s="413"/>
      <c r="E338" s="261">
        <v>1</v>
      </c>
      <c r="F338" s="372"/>
      <c r="G338" s="268"/>
      <c r="H338" s="155">
        <f>IF(A21stdlife="n/a","n/a",IF(H$3&gt;(A21stdlife+$E338),(Input!$G$231*(1+rvanilla)^0.5)-SUM($G338:G338),(Input!$G$231*(1+rvanilla)^0.5)/A21stdlife))</f>
        <v>0</v>
      </c>
      <c r="I338" s="155">
        <f>IF(A21stdlife="n/a","n/a",IF(I$3&gt;(A21stdlife+$E338),(Input!$G$231*(1+rvanilla)^0.5)-SUM($G338:H338),(Input!$G$231*(1+rvanilla)^0.5)/A21stdlife))</f>
        <v>0</v>
      </c>
      <c r="J338" s="155">
        <f>IF(A21stdlife="n/a","n/a",IF(J$3&gt;(A21stdlife+$E338),(Input!$G$231*(1+rvanilla)^0.5)-SUM($G338:I338),(Input!$G$231*(1+rvanilla)^0.5)/A21stdlife))</f>
        <v>0</v>
      </c>
      <c r="K338" s="155">
        <f>IF(A21stdlife="n/a","n/a",IF(K$3&gt;(A21stdlife+$E338),(Input!$G$231*(1+rvanilla)^0.5)-SUM($G338:J338),(Input!$G$231*(1+rvanilla)^0.5)/A21stdlife))</f>
        <v>0</v>
      </c>
      <c r="L338" s="155">
        <f>IF(A21stdlife="n/a","n/a",IF(L$3&gt;(A21stdlife+$E338),(Input!$G$231*(1+rvanilla)^0.5)-SUM($G338:K338),(Input!$G$231*(1+rvanilla)^0.5)/A21stdlife))</f>
        <v>0</v>
      </c>
      <c r="M338" s="155">
        <f>IF(A21stdlife="n/a","n/a",IF(M$3&gt;(A21stdlife+$E338),(Input!$G$231*(1+rvanilla)^0.5)-SUM($G338:L338),(Input!$G$231*(1+rvanilla)^0.5)/A21stdlife))</f>
        <v>0</v>
      </c>
      <c r="N338" s="155">
        <f>IF(A21stdlife="n/a","n/a",IF(N$3&gt;(A21stdlife+$E338),(Input!$G$231*(1+rvanilla)^0.5)-SUM($G338:M338),(Input!$G$231*(1+rvanilla)^0.5)/A21stdlife))</f>
        <v>0</v>
      </c>
      <c r="O338" s="155">
        <f>IF(A21stdlife="n/a","n/a",IF(O$3&gt;(A21stdlife+$E338),(Input!$G$231*(1+rvanilla)^0.5)-SUM($G338:N338),(Input!$G$231*(1+rvanilla)^0.5)/A21stdlife))</f>
        <v>0</v>
      </c>
      <c r="P338" s="155">
        <f>IF(A21stdlife="n/a","n/a",IF(P$3&gt;(A21stdlife+$E338),(Input!$G$231*(1+rvanilla)^0.5)-SUM($G338:O338),(Input!$G$231*(1+rvanilla)^0.5)/A21stdlife))</f>
        <v>0</v>
      </c>
      <c r="Q338" s="155">
        <f>IF(A21stdlife="n/a","n/a",IF(Q$3&gt;(A21stdlife+$E338),(Input!$G$231*(1+rvanilla)^0.5)-SUM($G338:P338),(Input!$G$231*(1+rvanilla)^0.5)/A21stdlife))</f>
        <v>0</v>
      </c>
      <c r="R338" s="155">
        <f>IF(A21stdlife="n/a","n/a",IF(R$3&gt;(A21stdlife+$E338),(Input!$G$231*(1+rvanilla)^0.5)-SUM($G338:Q338),(Input!$G$231*(1+rvanilla)^0.5)/A21stdlife))</f>
        <v>0</v>
      </c>
      <c r="S338" s="155">
        <f>IF(A21stdlife="n/a","n/a",IF(S$3&gt;(A21stdlife+$E338),(Input!$G$231*(1+rvanilla)^0.5)-SUM($G338:R338),(Input!$G$231*(1+rvanilla)^0.5)/A21stdlife))</f>
        <v>0</v>
      </c>
      <c r="T338" s="155">
        <f>IF(A21stdlife="n/a","n/a",IF(T$3&gt;(A21stdlife+$E338),(Input!$G$231*(1+rvanilla)^0.5)-SUM($G338:S338),(Input!$G$231*(1+rvanilla)^0.5)/A21stdlife))</f>
        <v>0</v>
      </c>
      <c r="U338" s="155">
        <f>IF(A21stdlife="n/a","n/a",IF(U$3&gt;(A21stdlife+$E338),(Input!$G$231*(1+rvanilla)^0.5)-SUM($G338:T338),(Input!$G$231*(1+rvanilla)^0.5)/A21stdlife))</f>
        <v>0</v>
      </c>
      <c r="V338" s="155">
        <f>IF(A21stdlife="n/a","n/a",IF(V$3&gt;(A21stdlife+$E338),(Input!$G$231*(1+rvanilla)^0.5)-SUM($G338:U338),(Input!$G$231*(1+rvanilla)^0.5)/A21stdlife))</f>
        <v>0</v>
      </c>
      <c r="W338" s="155">
        <f>IF(A21stdlife="n/a","n/a",IF(W$3&gt;(A21stdlife+$E338),(Input!$G$231*(1+rvanilla)^0.5)-SUM($G338:V338),(Input!$G$231*(1+rvanilla)^0.5)/A21stdlife))</f>
        <v>0</v>
      </c>
      <c r="X338" s="155">
        <f>IF(A21stdlife="n/a","n/a",IF(X$3&gt;(A21stdlife+$E338),(Input!$G$231*(1+rvanilla)^0.5)-SUM($G338:W338),(Input!$G$231*(1+rvanilla)^0.5)/A21stdlife))</f>
        <v>0</v>
      </c>
      <c r="Y338" s="155">
        <f>IF(A21stdlife="n/a","n/a",IF(Y$3&gt;(A21stdlife+$E338),(Input!$G$231*(1+rvanilla)^0.5)-SUM($G338:X338),(Input!$G$231*(1+rvanilla)^0.5)/A21stdlife))</f>
        <v>0</v>
      </c>
      <c r="Z338" s="155">
        <f>IF(A21stdlife="n/a","n/a",IF(Z$3&gt;(A21stdlife+$E338),(Input!$G$231*(1+rvanilla)^0.5)-SUM($G338:Y338),(Input!$G$231*(1+rvanilla)^0.5)/A21stdlife))</f>
        <v>0</v>
      </c>
      <c r="AA338" s="155">
        <f>IF(A21stdlife="n/a","n/a",IF(AA$3&gt;(A21stdlife+$E338),(Input!$G$231*(1+rvanilla)^0.5)-SUM($G338:Z338),(Input!$G$231*(1+rvanilla)^0.5)/A21stdlife))</f>
        <v>0</v>
      </c>
      <c r="AB338" s="155">
        <f>IF(A21stdlife="n/a","n/a",IF(AB$3&gt;(A21stdlife+$E338),(Input!$G$231*(1+rvanilla)^0.5)-SUM($G338:AA338),(Input!$G$231*(1+rvanilla)^0.5)/A21stdlife))</f>
        <v>0</v>
      </c>
      <c r="AC338" s="155">
        <f>IF(A21stdlife="n/a","n/a",IF(AC$3&gt;(A21stdlife+$E338),(Input!$G$231*(1+rvanilla)^0.5)-SUM($G338:AB338),(Input!$G$231*(1+rvanilla)^0.5)/A21stdlife))</f>
        <v>0</v>
      </c>
      <c r="AD338" s="155">
        <f>IF(A21stdlife="n/a","n/a",IF(AD$3&gt;(A21stdlife+$E338),(Input!$G$231*(1+rvanilla)^0.5)-SUM($G338:AC338),(Input!$G$231*(1+rvanilla)^0.5)/A21stdlife))</f>
        <v>0</v>
      </c>
      <c r="AE338" s="155">
        <f>IF(A21stdlife="n/a","n/a",IF(AE$3&gt;(A21stdlife+$E338),(Input!$G$231*(1+rvanilla)^0.5)-SUM($G338:AD338),(Input!$G$231*(1+rvanilla)^0.5)/A21stdlife))</f>
        <v>0</v>
      </c>
      <c r="AF338" s="155">
        <f>IF(A21stdlife="n/a","n/a",IF(AF$3&gt;(A21stdlife+$E338),(Input!$G$231*(1+rvanilla)^0.5)-SUM($G338:AE338),(Input!$G$231*(1+rvanilla)^0.5)/A21stdlife))</f>
        <v>0</v>
      </c>
      <c r="AG338" s="155">
        <f>IF(A21stdlife="n/a","n/a",IF(AG$3&gt;(A21stdlife+$E338),(Input!$G$231*(1+rvanilla)^0.5)-SUM($G338:AF338),(Input!$G$231*(1+rvanilla)^0.5)/A21stdlife))</f>
        <v>0</v>
      </c>
      <c r="AH338" s="155">
        <f>IF(A21stdlife="n/a","n/a",IF(AH$3&gt;(A21stdlife+$E338),(Input!$G$231*(1+rvanilla)^0.5)-SUM($G338:AG338),(Input!$G$231*(1+rvanilla)^0.5)/A21stdlife))</f>
        <v>0</v>
      </c>
      <c r="AI338" s="155">
        <f>IF(A21stdlife="n/a","n/a",IF(AI$3&gt;(A21stdlife+$E338),(Input!$G$231*(1+rvanilla)^0.5)-SUM($G338:AH338),(Input!$G$231*(1+rvanilla)^0.5)/A21stdlife))</f>
        <v>0</v>
      </c>
      <c r="AJ338" s="155">
        <f>IF(A21stdlife="n/a","n/a",IF(AJ$3&gt;(A21stdlife+$E338),(Input!$G$231*(1+rvanilla)^0.5)-SUM($G338:AI338),(Input!$G$231*(1+rvanilla)^0.5)/A21stdlife))</f>
        <v>0</v>
      </c>
      <c r="AK338" s="155">
        <f>IF(A21stdlife="n/a","n/a",IF(AK$3&gt;(A21stdlife+$E338),(Input!$G$231*(1+rvanilla)^0.5)-SUM($G338:AJ338),(Input!$G$231*(1+rvanilla)^0.5)/A21stdlife))</f>
        <v>0</v>
      </c>
      <c r="AL338" s="155">
        <f>IF(A21stdlife="n/a","n/a",IF(AL$3&gt;(A21stdlife+$E338),(Input!$G$231*(1+rvanilla)^0.5)-SUM($G338:AK338),(Input!$G$231*(1+rvanilla)^0.5)/A21stdlife))</f>
        <v>0</v>
      </c>
      <c r="AM338" s="155">
        <f>IF(A21stdlife="n/a","n/a",IF(AM$3&gt;(A21stdlife+$E338),(Input!$G$231*(1+rvanilla)^0.5)-SUM($G338:AL338),(Input!$G$231*(1+rvanilla)^0.5)/A21stdlife))</f>
        <v>0</v>
      </c>
      <c r="AN338" s="155">
        <f>IF(A21stdlife="n/a","n/a",IF(AN$3&gt;(A21stdlife+$E338),(Input!$G$231*(1+rvanilla)^0.5)-SUM($G338:AM338),(Input!$G$231*(1+rvanilla)^0.5)/A21stdlife))</f>
        <v>0</v>
      </c>
      <c r="AO338" s="155">
        <f>IF(A21stdlife="n/a","n/a",IF(AO$3&gt;(A21stdlife+$E338),(Input!$G$231*(1+rvanilla)^0.5)-SUM($G338:AN338),(Input!$G$231*(1+rvanilla)^0.5)/A21stdlife))</f>
        <v>0</v>
      </c>
      <c r="AP338" s="155">
        <f>IF(A21stdlife="n/a","n/a",IF(AP$3&gt;(A21stdlife+$E338),(Input!$G$231*(1+rvanilla)^0.5)-SUM($G338:AO338),(Input!$G$231*(1+rvanilla)^0.5)/A21stdlife))</f>
        <v>0</v>
      </c>
      <c r="AQ338" s="155">
        <f>IF(A21stdlife="n/a","n/a",IF(AQ$3&gt;(A21stdlife+$E338),(Input!$G$231*(1+rvanilla)^0.5)-SUM($G338:AP338),(Input!$G$231*(1+rvanilla)^0.5)/A21stdlife))</f>
        <v>0</v>
      </c>
      <c r="AR338" s="155">
        <f>IF(A21stdlife="n/a","n/a",IF(AR$3&gt;(A21stdlife+$E338),(Input!$G$231*(1+rvanilla)^0.5)-SUM($G338:AQ338),(Input!$G$231*(1+rvanilla)^0.5)/A21stdlife))</f>
        <v>0</v>
      </c>
      <c r="AS338" s="155">
        <f>IF(A21stdlife="n/a","n/a",IF(AS$3&gt;(A21stdlife+$E338),(Input!$G$231*(1+rvanilla)^0.5)-SUM($G338:AR338),(Input!$G$231*(1+rvanilla)^0.5)/A21stdlife))</f>
        <v>0</v>
      </c>
      <c r="AT338" s="155">
        <f>IF(A21stdlife="n/a","n/a",IF(AT$3&gt;(A21stdlife+$E338),(Input!$G$231*(1+rvanilla)^0.5)-SUM($G338:AS338),(Input!$G$231*(1+rvanilla)^0.5)/A21stdlife))</f>
        <v>0</v>
      </c>
      <c r="AU338" s="155">
        <f>IF(A21stdlife="n/a","n/a",IF(AU$3&gt;(A21stdlife+$E338),(Input!$G$231*(1+rvanilla)^0.5)-SUM($G338:AT338),(Input!$G$231*(1+rvanilla)^0.5)/A21stdlife))</f>
        <v>0</v>
      </c>
      <c r="AV338" s="155">
        <f>IF(A21stdlife="n/a","n/a",IF(AV$3&gt;(A21stdlife+$E338),(Input!$G$231*(1+rvanilla)^0.5)-SUM($G338:AU338),(Input!$G$231*(1+rvanilla)^0.5)/A21stdlife))</f>
        <v>0</v>
      </c>
      <c r="AW338" s="155">
        <f>IF(A21stdlife="n/a","n/a",IF(AW$3&gt;(A21stdlife+$E338),(Input!$G$231*(1+rvanilla)^0.5)-SUM($G338:AV338),(Input!$G$231*(1+rvanilla)^0.5)/A21stdlife))</f>
        <v>0</v>
      </c>
      <c r="AX338" s="155">
        <f>IF(A21stdlife="n/a","n/a",IF(AX$3&gt;(A21stdlife+$E338),(Input!$G$231*(1+rvanilla)^0.5)-SUM($G338:AW338),(Input!$G$231*(1+rvanilla)^0.5)/A21stdlife))</f>
        <v>0</v>
      </c>
      <c r="AY338" s="155">
        <f>IF(A21stdlife="n/a","n/a",IF(AY$3&gt;(A21stdlife+$E338),(Input!$G$231*(1+rvanilla)^0.5)-SUM($G338:AX338),(Input!$G$231*(1+rvanilla)^0.5)/A21stdlife))</f>
        <v>0</v>
      </c>
      <c r="AZ338" s="155">
        <f>IF(A21stdlife="n/a","n/a",IF(AZ$3&gt;(A21stdlife+$E338),(Input!$G$231*(1+rvanilla)^0.5)-SUM($G338:AY338),(Input!$G$231*(1+rvanilla)^0.5)/A21stdlife))</f>
        <v>0</v>
      </c>
      <c r="BA338" s="155">
        <f>IF(A21stdlife="n/a","n/a",IF(BA$3&gt;(A21stdlife+$E338),(Input!$G$231*(1+rvanilla)^0.5)-SUM($G338:AZ338),(Input!$G$231*(1+rvanilla)^0.5)/A21stdlife))</f>
        <v>0</v>
      </c>
      <c r="BB338" s="155">
        <f>IF(A21stdlife="n/a","n/a",IF(BB$3&gt;(A21stdlife+$E338),(Input!$G$231*(1+rvanilla)^0.5)-SUM($G338:BA338),(Input!$G$231*(1+rvanilla)^0.5)/A21stdlife))</f>
        <v>0</v>
      </c>
      <c r="BC338" s="155">
        <f>IF(A21stdlife="n/a","n/a",IF(BC$3&gt;(A21stdlife+$E338),(Input!$G$231*(1+rvanilla)^0.5)-SUM($G338:BB338),(Input!$G$231*(1+rvanilla)^0.5)/A21stdlife))</f>
        <v>0</v>
      </c>
      <c r="BD338" s="155">
        <f>IF(A21stdlife="n/a","n/a",IF(BD$3&gt;(A21stdlife+$E338),(Input!$G$231*(1+rvanilla)^0.5)-SUM($G338:BC338),(Input!$G$231*(1+rvanilla)^0.5)/A21stdlife))</f>
        <v>0</v>
      </c>
      <c r="BE338" s="155">
        <f>IF(A21stdlife="n/a","n/a",IF(BE$3&gt;(A21stdlife+$E338),(Input!$G$231*(1+rvanilla)^0.5)-SUM($G338:BD338),(Input!$G$231*(1+rvanilla)^0.5)/A21stdlife))</f>
        <v>0</v>
      </c>
      <c r="BF338" s="155">
        <f>IF(A21stdlife="n/a","n/a",IF(BF$3&gt;(A21stdlife+$E338),(Input!$G$231*(1+rvanilla)^0.5)-SUM($G338:BE338),(Input!$G$231*(1+rvanilla)^0.5)/A21stdlife))</f>
        <v>0</v>
      </c>
      <c r="BG338" s="155">
        <f>IF(A21stdlife="n/a","n/a",IF(BG$3&gt;(A21stdlife+$E338),(Input!$G$231*(1+rvanilla)^0.5)-SUM($G338:BF338),(Input!$G$231*(1+rvanilla)^0.5)/A21stdlife))</f>
        <v>0</v>
      </c>
      <c r="BH338" s="155">
        <f>IF(A21stdlife="n/a","n/a",IF(BH$3&gt;(A21stdlife+$E338),(Input!$G$231*(1+rvanilla)^0.5)-SUM($G338:BG338),(Input!$G$231*(1+rvanilla)^0.5)/A21stdlife))</f>
        <v>0</v>
      </c>
      <c r="BI338" s="155">
        <f>IF(A21stdlife="n/a","n/a",IF(BI$3&gt;(A21stdlife+$E338),(Input!$G$231*(1+rvanilla)^0.5)-SUM($G338:BH338),(Input!$G$231*(1+rvanilla)^0.5)/A21stdlife))</f>
        <v>0</v>
      </c>
      <c r="BJ338" s="14"/>
      <c r="BK338" s="14"/>
      <c r="BL338" s="14"/>
      <c r="BM338" s="14"/>
      <c r="BN338" s="14"/>
      <c r="BO338" s="14"/>
      <c r="BP338" s="14"/>
      <c r="BQ338" s="14"/>
      <c r="BR338" s="14"/>
      <c r="BS338" s="14"/>
      <c r="BT338" s="14"/>
      <c r="BU338" s="14"/>
      <c r="BV338" s="14"/>
      <c r="BW338" s="14"/>
      <c r="BX338" s="14"/>
      <c r="BY338" s="14"/>
      <c r="BZ338" s="14"/>
      <c r="CA338" s="410"/>
      <c r="CB338" s="410"/>
      <c r="CC338" s="410"/>
      <c r="CD338" s="410"/>
      <c r="CE338" s="410"/>
      <c r="CF338" s="410"/>
      <c r="CG338" s="410"/>
      <c r="CH338" s="410"/>
      <c r="CI338" s="410"/>
      <c r="CJ338" s="410"/>
      <c r="CK338" s="410"/>
      <c r="CL338" s="410"/>
      <c r="CM338" s="410"/>
      <c r="CN338" s="410"/>
      <c r="CO338" s="410"/>
      <c r="CP338" s="410"/>
      <c r="CQ338" s="410"/>
      <c r="CR338" s="410"/>
      <c r="CS338" s="410"/>
      <c r="CT338" s="410"/>
      <c r="CU338" s="410"/>
      <c r="CV338" s="410"/>
      <c r="CW338" s="410"/>
      <c r="CX338" s="410"/>
      <c r="CY338" s="410"/>
      <c r="CZ338" s="410"/>
      <c r="DA338" s="410"/>
      <c r="DB338" s="410"/>
      <c r="DC338" s="410"/>
      <c r="DD338" s="410"/>
      <c r="DE338" s="410"/>
      <c r="DF338" s="410"/>
      <c r="DG338" s="410"/>
      <c r="DH338" s="410"/>
      <c r="DI338" s="410"/>
      <c r="DJ338" s="410"/>
      <c r="DK338" s="410"/>
      <c r="DL338" s="410"/>
      <c r="DM338" s="410"/>
      <c r="DN338" s="410"/>
      <c r="DO338" s="410"/>
      <c r="DP338" s="410"/>
      <c r="DQ338" s="410"/>
      <c r="DR338" s="410"/>
      <c r="DS338" s="410"/>
      <c r="DT338" s="410"/>
      <c r="DU338" s="410"/>
      <c r="DV338" s="410"/>
      <c r="DW338" s="410"/>
      <c r="DX338" s="410"/>
      <c r="DY338" s="410"/>
      <c r="DZ338" s="410"/>
      <c r="EA338" s="410"/>
      <c r="EB338" s="410"/>
      <c r="EC338" s="410"/>
      <c r="ED338" s="410"/>
      <c r="EE338" s="410"/>
      <c r="EF338" s="410"/>
      <c r="EG338" s="410"/>
      <c r="EH338" s="410"/>
      <c r="EI338" s="410"/>
      <c r="EJ338" s="410"/>
      <c r="EK338" s="410"/>
      <c r="EL338" s="410"/>
      <c r="EM338" s="410"/>
      <c r="EN338" s="410"/>
      <c r="EO338" s="410"/>
      <c r="EP338" s="410"/>
      <c r="EQ338" s="410"/>
      <c r="ER338" s="410"/>
      <c r="ES338" s="410"/>
      <c r="ET338" s="410"/>
      <c r="EU338" s="410"/>
      <c r="EV338" s="410"/>
      <c r="EW338" s="410"/>
      <c r="EX338" s="410"/>
      <c r="EY338" s="410"/>
      <c r="EZ338" s="410"/>
      <c r="FA338" s="410"/>
      <c r="FB338" s="410"/>
      <c r="FC338" s="410"/>
      <c r="FD338" s="410"/>
      <c r="FE338" s="410"/>
      <c r="FF338" s="410"/>
      <c r="FG338" s="410"/>
      <c r="FH338" s="410"/>
      <c r="FI338" s="410"/>
      <c r="FJ338" s="410"/>
      <c r="FK338" s="410"/>
      <c r="FL338" s="410"/>
      <c r="FM338" s="410"/>
      <c r="FN338" s="410"/>
      <c r="FO338" s="410"/>
      <c r="FP338" s="410"/>
      <c r="FQ338" s="410"/>
      <c r="FR338" s="410"/>
      <c r="FS338" s="410"/>
      <c r="FT338" s="410"/>
      <c r="FU338" s="410"/>
      <c r="FV338" s="410"/>
      <c r="FW338" s="410"/>
      <c r="FX338" s="410"/>
      <c r="FY338" s="410"/>
      <c r="FZ338" s="410"/>
      <c r="GA338" s="410"/>
      <c r="GB338" s="410"/>
      <c r="GC338" s="410"/>
      <c r="GD338" s="410"/>
      <c r="GE338" s="410"/>
      <c r="GF338" s="410"/>
      <c r="GG338" s="410"/>
      <c r="GH338" s="410"/>
      <c r="GI338" s="410"/>
      <c r="GJ338" s="410"/>
      <c r="GK338" s="410"/>
      <c r="GL338" s="410"/>
      <c r="GM338" s="410"/>
      <c r="GN338" s="410"/>
      <c r="GO338" s="410"/>
      <c r="GP338" s="410"/>
      <c r="GQ338" s="410"/>
      <c r="GR338" s="410"/>
      <c r="GS338" s="410"/>
      <c r="GT338" s="410"/>
      <c r="GU338" s="410"/>
      <c r="GV338" s="410"/>
      <c r="GW338" s="410"/>
      <c r="GX338" s="410"/>
      <c r="GY338" s="410"/>
      <c r="GZ338" s="410"/>
      <c r="HA338" s="410"/>
      <c r="HB338" s="410"/>
      <c r="HC338" s="410"/>
      <c r="HD338" s="410"/>
      <c r="HE338" s="410"/>
      <c r="HF338" s="410"/>
      <c r="HG338" s="410"/>
      <c r="HH338" s="410"/>
      <c r="HI338" s="410"/>
      <c r="HJ338" s="410"/>
      <c r="HK338" s="410"/>
      <c r="HL338" s="410"/>
      <c r="HM338" s="410"/>
      <c r="HN338" s="410"/>
      <c r="HO338" s="410"/>
      <c r="HP338" s="410"/>
      <c r="HQ338" s="410"/>
      <c r="HR338" s="410"/>
      <c r="HS338" s="410"/>
      <c r="HT338" s="410"/>
      <c r="HU338" s="410"/>
      <c r="HV338" s="410"/>
      <c r="HW338" s="410"/>
      <c r="HX338" s="410"/>
      <c r="HY338" s="410"/>
      <c r="HZ338" s="410"/>
      <c r="IA338" s="410"/>
      <c r="IB338" s="410"/>
      <c r="IC338" s="410"/>
      <c r="ID338" s="410"/>
      <c r="IE338" s="410"/>
      <c r="IF338" s="410"/>
      <c r="IG338" s="410"/>
      <c r="IH338" s="410"/>
      <c r="II338" s="410"/>
      <c r="IJ338" s="410"/>
      <c r="IK338" s="410"/>
      <c r="IL338" s="410"/>
      <c r="IM338" s="410"/>
      <c r="IN338" s="410"/>
      <c r="IO338" s="410"/>
      <c r="IP338" s="410"/>
      <c r="IQ338" s="410"/>
      <c r="IR338" s="410"/>
      <c r="IS338" s="410"/>
      <c r="IT338" s="410"/>
      <c r="IU338" s="410"/>
      <c r="IV338" s="410"/>
    </row>
    <row r="339" spans="1:256" s="2" customFormat="1" ht="12.75" hidden="1" customHeight="1" outlineLevel="2">
      <c r="A339" s="14"/>
      <c r="B339" s="14"/>
      <c r="C339" s="27"/>
      <c r="D339" s="413"/>
      <c r="E339" s="261">
        <v>2</v>
      </c>
      <c r="F339" s="372"/>
      <c r="G339" s="269"/>
      <c r="H339" s="270"/>
      <c r="I339" s="155">
        <f>IF(A21stdlife="n/a","n/a",IF(I$3&gt;(A21stdlife+$E339),(Input!$H$231*(1+rvanilla)^0.5)-SUM($H339:H339),(Input!$H$231*(1+rvanilla)^0.5)/A21stdlife))</f>
        <v>0</v>
      </c>
      <c r="J339" s="155">
        <f>IF(A21stdlife="n/a","n/a",IF(J$3&gt;(A21stdlife+$E339),(Input!$H$231*(1+rvanilla)^0.5)-SUM($H339:I339),(Input!$H$231*(1+rvanilla)^0.5)/A21stdlife))</f>
        <v>0</v>
      </c>
      <c r="K339" s="155">
        <f>IF(A21stdlife="n/a","n/a",IF(K$3&gt;(A21stdlife+$E339),(Input!$H$231*(1+rvanilla)^0.5)-SUM($H339:J339),(Input!$H$231*(1+rvanilla)^0.5)/A21stdlife))</f>
        <v>0</v>
      </c>
      <c r="L339" s="155">
        <f>IF(A21stdlife="n/a","n/a",IF(L$3&gt;(A21stdlife+$E339),(Input!$H$231*(1+rvanilla)^0.5)-SUM($H339:K339),(Input!$H$231*(1+rvanilla)^0.5)/A21stdlife))</f>
        <v>0</v>
      </c>
      <c r="M339" s="155">
        <f>IF(A21stdlife="n/a","n/a",IF(M$3&gt;(A21stdlife+$E339),(Input!$H$231*(1+rvanilla)^0.5)-SUM($H339:L339),(Input!$H$231*(1+rvanilla)^0.5)/A21stdlife))</f>
        <v>0</v>
      </c>
      <c r="N339" s="155">
        <f>IF(A21stdlife="n/a","n/a",IF(N$3&gt;(A21stdlife+$E339),(Input!$H$231*(1+rvanilla)^0.5)-SUM($H339:M339),(Input!$H$231*(1+rvanilla)^0.5)/A21stdlife))</f>
        <v>0</v>
      </c>
      <c r="O339" s="155">
        <f>IF(A21stdlife="n/a","n/a",IF(O$3&gt;(A21stdlife+$E339),(Input!$H$231*(1+rvanilla)^0.5)-SUM($H339:N339),(Input!$H$231*(1+rvanilla)^0.5)/A21stdlife))</f>
        <v>0</v>
      </c>
      <c r="P339" s="155">
        <f>IF(A21stdlife="n/a","n/a",IF(P$3&gt;(A21stdlife+$E339),(Input!$H$231*(1+rvanilla)^0.5)-SUM($H339:O339),(Input!$H$231*(1+rvanilla)^0.5)/A21stdlife))</f>
        <v>0</v>
      </c>
      <c r="Q339" s="155">
        <f>IF(A21stdlife="n/a","n/a",IF(Q$3&gt;(A21stdlife+$E339),(Input!$H$231*(1+rvanilla)^0.5)-SUM($H339:P339),(Input!$H$231*(1+rvanilla)^0.5)/A21stdlife))</f>
        <v>0</v>
      </c>
      <c r="R339" s="155">
        <f>IF(A21stdlife="n/a","n/a",IF(R$3&gt;(A21stdlife+$E339),(Input!$H$231*(1+rvanilla)^0.5)-SUM($H339:Q339),(Input!$H$231*(1+rvanilla)^0.5)/A21stdlife))</f>
        <v>0</v>
      </c>
      <c r="S339" s="155">
        <f>IF(A21stdlife="n/a","n/a",IF(S$3&gt;(A21stdlife+$E339),(Input!$H$231*(1+rvanilla)^0.5)-SUM($H339:R339),(Input!$H$231*(1+rvanilla)^0.5)/A21stdlife))</f>
        <v>0</v>
      </c>
      <c r="T339" s="155">
        <f>IF(A21stdlife="n/a","n/a",IF(T$3&gt;(A21stdlife+$E339),(Input!$H$231*(1+rvanilla)^0.5)-SUM($H339:S339),(Input!$H$231*(1+rvanilla)^0.5)/A21stdlife))</f>
        <v>0</v>
      </c>
      <c r="U339" s="155">
        <f>IF(A21stdlife="n/a","n/a",IF(U$3&gt;(A21stdlife+$E339),(Input!$H$231*(1+rvanilla)^0.5)-SUM($H339:T339),(Input!$H$231*(1+rvanilla)^0.5)/A21stdlife))</f>
        <v>0</v>
      </c>
      <c r="V339" s="155">
        <f>IF(A21stdlife="n/a","n/a",IF(V$3&gt;(A21stdlife+$E339),(Input!$H$231*(1+rvanilla)^0.5)-SUM($H339:U339),(Input!$H$231*(1+rvanilla)^0.5)/A21stdlife))</f>
        <v>0</v>
      </c>
      <c r="W339" s="155">
        <f>IF(A21stdlife="n/a","n/a",IF(W$3&gt;(A21stdlife+$E339),(Input!$H$231*(1+rvanilla)^0.5)-SUM($H339:V339),(Input!$H$231*(1+rvanilla)^0.5)/A21stdlife))</f>
        <v>0</v>
      </c>
      <c r="X339" s="155">
        <f>IF(A21stdlife="n/a","n/a",IF(X$3&gt;(A21stdlife+$E339),(Input!$H$231*(1+rvanilla)^0.5)-SUM($H339:W339),(Input!$H$231*(1+rvanilla)^0.5)/A21stdlife))</f>
        <v>0</v>
      </c>
      <c r="Y339" s="155">
        <f>IF(A21stdlife="n/a","n/a",IF(Y$3&gt;(A21stdlife+$E339),(Input!$H$231*(1+rvanilla)^0.5)-SUM($H339:X339),(Input!$H$231*(1+rvanilla)^0.5)/A21stdlife))</f>
        <v>0</v>
      </c>
      <c r="Z339" s="155">
        <f>IF(A21stdlife="n/a","n/a",IF(Z$3&gt;(A21stdlife+$E339),(Input!$H$231*(1+rvanilla)^0.5)-SUM($H339:Y339),(Input!$H$231*(1+rvanilla)^0.5)/A21stdlife))</f>
        <v>0</v>
      </c>
      <c r="AA339" s="155">
        <f>IF(A21stdlife="n/a","n/a",IF(AA$3&gt;(A21stdlife+$E339),(Input!$H$231*(1+rvanilla)^0.5)-SUM($H339:Z339),(Input!$H$231*(1+rvanilla)^0.5)/A21stdlife))</f>
        <v>0</v>
      </c>
      <c r="AB339" s="155">
        <f>IF(A21stdlife="n/a","n/a",IF(AB$3&gt;(A21stdlife+$E339),(Input!$H$231*(1+rvanilla)^0.5)-SUM($H339:AA339),(Input!$H$231*(1+rvanilla)^0.5)/A21stdlife))</f>
        <v>0</v>
      </c>
      <c r="AC339" s="155">
        <f>IF(A21stdlife="n/a","n/a",IF(AC$3&gt;(A21stdlife+$E339),(Input!$H$231*(1+rvanilla)^0.5)-SUM($H339:AB339),(Input!$H$231*(1+rvanilla)^0.5)/A21stdlife))</f>
        <v>0</v>
      </c>
      <c r="AD339" s="155">
        <f>IF(A21stdlife="n/a","n/a",IF(AD$3&gt;(A21stdlife+$E339),(Input!$H$231*(1+rvanilla)^0.5)-SUM($H339:AC339),(Input!$H$231*(1+rvanilla)^0.5)/A21stdlife))</f>
        <v>0</v>
      </c>
      <c r="AE339" s="155">
        <f>IF(A21stdlife="n/a","n/a",IF(AE$3&gt;(A21stdlife+$E339),(Input!$H$231*(1+rvanilla)^0.5)-SUM($H339:AD339),(Input!$H$231*(1+rvanilla)^0.5)/A21stdlife))</f>
        <v>0</v>
      </c>
      <c r="AF339" s="155">
        <f>IF(A21stdlife="n/a","n/a",IF(AF$3&gt;(A21stdlife+$E339),(Input!$H$231*(1+rvanilla)^0.5)-SUM($H339:AE339),(Input!$H$231*(1+rvanilla)^0.5)/A21stdlife))</f>
        <v>0</v>
      </c>
      <c r="AG339" s="155">
        <f>IF(A21stdlife="n/a","n/a",IF(AG$3&gt;(A21stdlife+$E339),(Input!$H$231*(1+rvanilla)^0.5)-SUM($H339:AF339),(Input!$H$231*(1+rvanilla)^0.5)/A21stdlife))</f>
        <v>0</v>
      </c>
      <c r="AH339" s="155">
        <f>IF(A21stdlife="n/a","n/a",IF(AH$3&gt;(A21stdlife+$E339),(Input!$H$231*(1+rvanilla)^0.5)-SUM($H339:AG339),(Input!$H$231*(1+rvanilla)^0.5)/A21stdlife))</f>
        <v>0</v>
      </c>
      <c r="AI339" s="155">
        <f>IF(A21stdlife="n/a","n/a",IF(AI$3&gt;(A21stdlife+$E339),(Input!$H$231*(1+rvanilla)^0.5)-SUM($H339:AH339),(Input!$H$231*(1+rvanilla)^0.5)/A21stdlife))</f>
        <v>0</v>
      </c>
      <c r="AJ339" s="155">
        <f>IF(A21stdlife="n/a","n/a",IF(AJ$3&gt;(A21stdlife+$E339),(Input!$H$231*(1+rvanilla)^0.5)-SUM($H339:AI339),(Input!$H$231*(1+rvanilla)^0.5)/A21stdlife))</f>
        <v>0</v>
      </c>
      <c r="AK339" s="155">
        <f>IF(A21stdlife="n/a","n/a",IF(AK$3&gt;(A21stdlife+$E339),(Input!$H$231*(1+rvanilla)^0.5)-SUM($H339:AJ339),(Input!$H$231*(1+rvanilla)^0.5)/A21stdlife))</f>
        <v>0</v>
      </c>
      <c r="AL339" s="155">
        <f>IF(A21stdlife="n/a","n/a",IF(AL$3&gt;(A21stdlife+$E339),(Input!$H$231*(1+rvanilla)^0.5)-SUM($H339:AK339),(Input!$H$231*(1+rvanilla)^0.5)/A21stdlife))</f>
        <v>0</v>
      </c>
      <c r="AM339" s="155">
        <f>IF(A21stdlife="n/a","n/a",IF(AM$3&gt;(A21stdlife+$E339),(Input!$H$231*(1+rvanilla)^0.5)-SUM($H339:AL339),(Input!$H$231*(1+rvanilla)^0.5)/A21stdlife))</f>
        <v>0</v>
      </c>
      <c r="AN339" s="155">
        <f>IF(A21stdlife="n/a","n/a",IF(AN$3&gt;(A21stdlife+$E339),(Input!$H$231*(1+rvanilla)^0.5)-SUM($H339:AM339),(Input!$H$231*(1+rvanilla)^0.5)/A21stdlife))</f>
        <v>0</v>
      </c>
      <c r="AO339" s="155">
        <f>IF(A21stdlife="n/a","n/a",IF(AO$3&gt;(A21stdlife+$E339),(Input!$H$231*(1+rvanilla)^0.5)-SUM($H339:AN339),(Input!$H$231*(1+rvanilla)^0.5)/A21stdlife))</f>
        <v>0</v>
      </c>
      <c r="AP339" s="155">
        <f>IF(A21stdlife="n/a","n/a",IF(AP$3&gt;(A21stdlife+$E339),(Input!$H$231*(1+rvanilla)^0.5)-SUM($H339:AO339),(Input!$H$231*(1+rvanilla)^0.5)/A21stdlife))</f>
        <v>0</v>
      </c>
      <c r="AQ339" s="155">
        <f>IF(A21stdlife="n/a","n/a",IF(AQ$3&gt;(A21stdlife+$E339),(Input!$H$231*(1+rvanilla)^0.5)-SUM($H339:AP339),(Input!$H$231*(1+rvanilla)^0.5)/A21stdlife))</f>
        <v>0</v>
      </c>
      <c r="AR339" s="155">
        <f>IF(A21stdlife="n/a","n/a",IF(AR$3&gt;(A21stdlife+$E339),(Input!$H$231*(1+rvanilla)^0.5)-SUM($H339:AQ339),(Input!$H$231*(1+rvanilla)^0.5)/A21stdlife))</f>
        <v>0</v>
      </c>
      <c r="AS339" s="155">
        <f>IF(A21stdlife="n/a","n/a",IF(AS$3&gt;(A21stdlife+$E339),(Input!$H$231*(1+rvanilla)^0.5)-SUM($H339:AR339),(Input!$H$231*(1+rvanilla)^0.5)/A21stdlife))</f>
        <v>0</v>
      </c>
      <c r="AT339" s="155">
        <f>IF(A21stdlife="n/a","n/a",IF(AT$3&gt;(A21stdlife+$E339),(Input!$H$231*(1+rvanilla)^0.5)-SUM($H339:AS339),(Input!$H$231*(1+rvanilla)^0.5)/A21stdlife))</f>
        <v>0</v>
      </c>
      <c r="AU339" s="155">
        <f>IF(A21stdlife="n/a","n/a",IF(AU$3&gt;(A21stdlife+$E339),(Input!$H$231*(1+rvanilla)^0.5)-SUM($H339:AT339),(Input!$H$231*(1+rvanilla)^0.5)/A21stdlife))</f>
        <v>0</v>
      </c>
      <c r="AV339" s="155">
        <f>IF(A21stdlife="n/a","n/a",IF(AV$3&gt;(A21stdlife+$E339),(Input!$H$231*(1+rvanilla)^0.5)-SUM($H339:AU339),(Input!$H$231*(1+rvanilla)^0.5)/A21stdlife))</f>
        <v>0</v>
      </c>
      <c r="AW339" s="155">
        <f>IF(A21stdlife="n/a","n/a",IF(AW$3&gt;(A21stdlife+$E339),(Input!$H$231*(1+rvanilla)^0.5)-SUM($H339:AV339),(Input!$H$231*(1+rvanilla)^0.5)/A21stdlife))</f>
        <v>0</v>
      </c>
      <c r="AX339" s="155">
        <f>IF(A21stdlife="n/a","n/a",IF(AX$3&gt;(A21stdlife+$E339),(Input!$H$231*(1+rvanilla)^0.5)-SUM($H339:AW339),(Input!$H$231*(1+rvanilla)^0.5)/A21stdlife))</f>
        <v>0</v>
      </c>
      <c r="AY339" s="155">
        <f>IF(A21stdlife="n/a","n/a",IF(AY$3&gt;(A21stdlife+$E339),(Input!$H$231*(1+rvanilla)^0.5)-SUM($H339:AX339),(Input!$H$231*(1+rvanilla)^0.5)/A21stdlife))</f>
        <v>0</v>
      </c>
      <c r="AZ339" s="155">
        <f>IF(A21stdlife="n/a","n/a",IF(AZ$3&gt;(A21stdlife+$E339),(Input!$H$231*(1+rvanilla)^0.5)-SUM($H339:AY339),(Input!$H$231*(1+rvanilla)^0.5)/A21stdlife))</f>
        <v>0</v>
      </c>
      <c r="BA339" s="155">
        <f>IF(A21stdlife="n/a","n/a",IF(BA$3&gt;(A21stdlife+$E339),(Input!$H$231*(1+rvanilla)^0.5)-SUM($H339:AZ339),(Input!$H$231*(1+rvanilla)^0.5)/A21stdlife))</f>
        <v>0</v>
      </c>
      <c r="BB339" s="155">
        <f>IF(A21stdlife="n/a","n/a",IF(BB$3&gt;(A21stdlife+$E339),(Input!$H$231*(1+rvanilla)^0.5)-SUM($H339:BA339),(Input!$H$231*(1+rvanilla)^0.5)/A21stdlife))</f>
        <v>0</v>
      </c>
      <c r="BC339" s="155">
        <f>IF(A21stdlife="n/a","n/a",IF(BC$3&gt;(A21stdlife+$E339),(Input!$H$231*(1+rvanilla)^0.5)-SUM($H339:BB339),(Input!$H$231*(1+rvanilla)^0.5)/A21stdlife))</f>
        <v>0</v>
      </c>
      <c r="BD339" s="155">
        <f>IF(A21stdlife="n/a","n/a",IF(BD$3&gt;(A21stdlife+$E339),(Input!$H$231*(1+rvanilla)^0.5)-SUM($H339:BC339),(Input!$H$231*(1+rvanilla)^0.5)/A21stdlife))</f>
        <v>0</v>
      </c>
      <c r="BE339" s="155">
        <f>IF(A21stdlife="n/a","n/a",IF(BE$3&gt;(A21stdlife+$E339),(Input!$H$231*(1+rvanilla)^0.5)-SUM($H339:BD339),(Input!$H$231*(1+rvanilla)^0.5)/A21stdlife))</f>
        <v>0</v>
      </c>
      <c r="BF339" s="155">
        <f>IF(A21stdlife="n/a","n/a",IF(BF$3&gt;(A21stdlife+$E339),(Input!$H$231*(1+rvanilla)^0.5)-SUM($H339:BE339),(Input!$H$231*(1+rvanilla)^0.5)/A21stdlife))</f>
        <v>0</v>
      </c>
      <c r="BG339" s="155">
        <f>IF(A21stdlife="n/a","n/a",IF(BG$3&gt;(A21stdlife+$E339),(Input!$H$231*(1+rvanilla)^0.5)-SUM($H339:BF339),(Input!$H$231*(1+rvanilla)^0.5)/A21stdlife))</f>
        <v>0</v>
      </c>
      <c r="BH339" s="155">
        <f>IF(A21stdlife="n/a","n/a",IF(BH$3&gt;(A21stdlife+$E339),(Input!$H$231*(1+rvanilla)^0.5)-SUM($H339:BG339),(Input!$H$231*(1+rvanilla)^0.5)/A21stdlife))</f>
        <v>0</v>
      </c>
      <c r="BI339" s="155">
        <f>IF(A21stdlife="n/a","n/a",IF(BI$3&gt;(A21stdlife+$E339),(Input!$H$231*(1+rvanilla)^0.5)-SUM($H339:BH339),(Input!$H$231*(1+rvanilla)^0.5)/A21stdlife))</f>
        <v>0</v>
      </c>
      <c r="BJ339" s="14"/>
      <c r="BK339" s="14"/>
      <c r="BL339" s="14"/>
      <c r="BM339" s="14"/>
      <c r="BN339" s="14"/>
      <c r="BO339" s="14"/>
      <c r="BP339" s="14"/>
      <c r="BQ339" s="14"/>
      <c r="BR339" s="14"/>
      <c r="BS339" s="14"/>
      <c r="BT339" s="14"/>
      <c r="BU339" s="14"/>
      <c r="BV339" s="14"/>
      <c r="BW339" s="14"/>
      <c r="BX339" s="14"/>
      <c r="BY339" s="14"/>
      <c r="BZ339" s="14"/>
      <c r="CA339" s="410"/>
      <c r="CB339" s="410"/>
      <c r="CC339" s="410"/>
      <c r="CD339" s="410"/>
      <c r="CE339" s="410"/>
      <c r="CF339" s="410"/>
      <c r="CG339" s="410"/>
      <c r="CH339" s="410"/>
      <c r="CI339" s="410"/>
      <c r="CJ339" s="410"/>
      <c r="CK339" s="410"/>
      <c r="CL339" s="410"/>
      <c r="CM339" s="410"/>
      <c r="CN339" s="410"/>
      <c r="CO339" s="410"/>
      <c r="CP339" s="410"/>
      <c r="CQ339" s="410"/>
      <c r="CR339" s="410"/>
      <c r="CS339" s="410"/>
      <c r="CT339" s="410"/>
      <c r="CU339" s="410"/>
      <c r="CV339" s="410"/>
      <c r="CW339" s="410"/>
      <c r="CX339" s="410"/>
      <c r="CY339" s="410"/>
      <c r="CZ339" s="410"/>
      <c r="DA339" s="410"/>
      <c r="DB339" s="410"/>
      <c r="DC339" s="410"/>
      <c r="DD339" s="410"/>
      <c r="DE339" s="410"/>
      <c r="DF339" s="410"/>
      <c r="DG339" s="410"/>
      <c r="DH339" s="410"/>
      <c r="DI339" s="410"/>
      <c r="DJ339" s="410"/>
      <c r="DK339" s="410"/>
      <c r="DL339" s="410"/>
      <c r="DM339" s="410"/>
      <c r="DN339" s="410"/>
      <c r="DO339" s="410"/>
      <c r="DP339" s="410"/>
      <c r="DQ339" s="410"/>
      <c r="DR339" s="410"/>
      <c r="DS339" s="410"/>
      <c r="DT339" s="410"/>
      <c r="DU339" s="410"/>
      <c r="DV339" s="410"/>
      <c r="DW339" s="410"/>
      <c r="DX339" s="410"/>
      <c r="DY339" s="410"/>
      <c r="DZ339" s="410"/>
      <c r="EA339" s="410"/>
      <c r="EB339" s="410"/>
      <c r="EC339" s="410"/>
      <c r="ED339" s="410"/>
      <c r="EE339" s="410"/>
      <c r="EF339" s="410"/>
      <c r="EG339" s="410"/>
      <c r="EH339" s="410"/>
      <c r="EI339" s="410"/>
      <c r="EJ339" s="410"/>
      <c r="EK339" s="410"/>
      <c r="EL339" s="410"/>
      <c r="EM339" s="410"/>
      <c r="EN339" s="410"/>
      <c r="EO339" s="410"/>
      <c r="EP339" s="410"/>
      <c r="EQ339" s="410"/>
      <c r="ER339" s="410"/>
      <c r="ES339" s="410"/>
      <c r="ET339" s="410"/>
      <c r="EU339" s="410"/>
      <c r="EV339" s="410"/>
      <c r="EW339" s="410"/>
      <c r="EX339" s="410"/>
      <c r="EY339" s="410"/>
      <c r="EZ339" s="410"/>
      <c r="FA339" s="410"/>
      <c r="FB339" s="410"/>
      <c r="FC339" s="410"/>
      <c r="FD339" s="410"/>
      <c r="FE339" s="410"/>
      <c r="FF339" s="410"/>
      <c r="FG339" s="410"/>
      <c r="FH339" s="410"/>
      <c r="FI339" s="410"/>
      <c r="FJ339" s="410"/>
      <c r="FK339" s="410"/>
      <c r="FL339" s="410"/>
      <c r="FM339" s="410"/>
      <c r="FN339" s="410"/>
      <c r="FO339" s="410"/>
      <c r="FP339" s="410"/>
      <c r="FQ339" s="410"/>
      <c r="FR339" s="410"/>
      <c r="FS339" s="410"/>
      <c r="FT339" s="410"/>
      <c r="FU339" s="410"/>
      <c r="FV339" s="410"/>
      <c r="FW339" s="410"/>
      <c r="FX339" s="410"/>
      <c r="FY339" s="410"/>
      <c r="FZ339" s="410"/>
      <c r="GA339" s="410"/>
      <c r="GB339" s="410"/>
      <c r="GC339" s="410"/>
      <c r="GD339" s="410"/>
      <c r="GE339" s="410"/>
      <c r="GF339" s="410"/>
      <c r="GG339" s="410"/>
      <c r="GH339" s="410"/>
      <c r="GI339" s="410"/>
      <c r="GJ339" s="410"/>
      <c r="GK339" s="410"/>
      <c r="GL339" s="410"/>
      <c r="GM339" s="410"/>
      <c r="GN339" s="410"/>
      <c r="GO339" s="410"/>
      <c r="GP339" s="410"/>
      <c r="GQ339" s="410"/>
      <c r="GR339" s="410"/>
      <c r="GS339" s="410"/>
      <c r="GT339" s="410"/>
      <c r="GU339" s="410"/>
      <c r="GV339" s="410"/>
      <c r="GW339" s="410"/>
      <c r="GX339" s="410"/>
      <c r="GY339" s="410"/>
      <c r="GZ339" s="410"/>
      <c r="HA339" s="410"/>
      <c r="HB339" s="410"/>
      <c r="HC339" s="410"/>
      <c r="HD339" s="410"/>
      <c r="HE339" s="410"/>
      <c r="HF339" s="410"/>
      <c r="HG339" s="410"/>
      <c r="HH339" s="410"/>
      <c r="HI339" s="410"/>
      <c r="HJ339" s="410"/>
      <c r="HK339" s="410"/>
      <c r="HL339" s="410"/>
      <c r="HM339" s="410"/>
      <c r="HN339" s="410"/>
      <c r="HO339" s="410"/>
      <c r="HP339" s="410"/>
      <c r="HQ339" s="410"/>
      <c r="HR339" s="410"/>
      <c r="HS339" s="410"/>
      <c r="HT339" s="410"/>
      <c r="HU339" s="410"/>
      <c r="HV339" s="410"/>
      <c r="HW339" s="410"/>
      <c r="HX339" s="410"/>
      <c r="HY339" s="410"/>
      <c r="HZ339" s="410"/>
      <c r="IA339" s="410"/>
      <c r="IB339" s="410"/>
      <c r="IC339" s="410"/>
      <c r="ID339" s="410"/>
      <c r="IE339" s="410"/>
      <c r="IF339" s="410"/>
      <c r="IG339" s="410"/>
      <c r="IH339" s="410"/>
      <c r="II339" s="410"/>
      <c r="IJ339" s="410"/>
      <c r="IK339" s="410"/>
      <c r="IL339" s="410"/>
      <c r="IM339" s="410"/>
      <c r="IN339" s="410"/>
      <c r="IO339" s="410"/>
      <c r="IP339" s="410"/>
      <c r="IQ339" s="410"/>
      <c r="IR339" s="410"/>
      <c r="IS339" s="410"/>
      <c r="IT339" s="410"/>
      <c r="IU339" s="410"/>
      <c r="IV339" s="410"/>
    </row>
    <row r="340" spans="1:256" s="2" customFormat="1" ht="12.75" hidden="1" customHeight="1" outlineLevel="2">
      <c r="A340" s="14"/>
      <c r="B340" s="14"/>
      <c r="C340" s="27"/>
      <c r="D340" s="413"/>
      <c r="E340" s="261">
        <v>3</v>
      </c>
      <c r="F340" s="372"/>
      <c r="G340" s="269"/>
      <c r="H340" s="271"/>
      <c r="I340" s="270"/>
      <c r="J340" s="155">
        <f>IF(A21stdlife="n/a","n/a",IF(J$3&gt;(A21stdlife+$E340),(Input!$I$231*(1+rvanilla)^0.5)-SUM($I340:I340),(Input!$I$231*(1+rvanilla)^0.5)/A21stdlife))</f>
        <v>0</v>
      </c>
      <c r="K340" s="155">
        <f>IF(A21stdlife="n/a","n/a",IF(K$3&gt;(A21stdlife+$E340),(Input!$I$231*(1+rvanilla)^0.5)-SUM($I340:J340),(Input!$I$231*(1+rvanilla)^0.5)/A21stdlife))</f>
        <v>0</v>
      </c>
      <c r="L340" s="155">
        <f>IF(A21stdlife="n/a","n/a",IF(L$3&gt;(A21stdlife+$E340),(Input!$I$231*(1+rvanilla)^0.5)-SUM($I340:K340),(Input!$I$231*(1+rvanilla)^0.5)/A21stdlife))</f>
        <v>0</v>
      </c>
      <c r="M340" s="155">
        <f>IF(A21stdlife="n/a","n/a",IF(M$3&gt;(A21stdlife+$E340),(Input!$I$231*(1+rvanilla)^0.5)-SUM($I340:L340),(Input!$I$231*(1+rvanilla)^0.5)/A21stdlife))</f>
        <v>0</v>
      </c>
      <c r="N340" s="155">
        <f>IF(A21stdlife="n/a","n/a",IF(N$3&gt;(A21stdlife+$E340),(Input!$I$231*(1+rvanilla)^0.5)-SUM($I340:M340),(Input!$I$231*(1+rvanilla)^0.5)/A21stdlife))</f>
        <v>0</v>
      </c>
      <c r="O340" s="155">
        <f>IF(A21stdlife="n/a","n/a",IF(O$3&gt;(A21stdlife+$E340),(Input!$I$231*(1+rvanilla)^0.5)-SUM($I340:N340),(Input!$I$231*(1+rvanilla)^0.5)/A21stdlife))</f>
        <v>0</v>
      </c>
      <c r="P340" s="155">
        <f>IF(A21stdlife="n/a","n/a",IF(P$3&gt;(A21stdlife+$E340),(Input!$I$231*(1+rvanilla)^0.5)-SUM($I340:O340),(Input!$I$231*(1+rvanilla)^0.5)/A21stdlife))</f>
        <v>0</v>
      </c>
      <c r="Q340" s="155">
        <f>IF(A21stdlife="n/a","n/a",IF(Q$3&gt;(A21stdlife+$E340),(Input!$I$231*(1+rvanilla)^0.5)-SUM($I340:P340),(Input!$I$231*(1+rvanilla)^0.5)/A21stdlife))</f>
        <v>0</v>
      </c>
      <c r="R340" s="155">
        <f>IF(A21stdlife="n/a","n/a",IF(R$3&gt;(A21stdlife+$E340),(Input!$I$231*(1+rvanilla)^0.5)-SUM($I340:Q340),(Input!$I$231*(1+rvanilla)^0.5)/A21stdlife))</f>
        <v>0</v>
      </c>
      <c r="S340" s="155">
        <f>IF(A21stdlife="n/a","n/a",IF(S$3&gt;(A21stdlife+$E340),(Input!$I$231*(1+rvanilla)^0.5)-SUM($I340:R340),(Input!$I$231*(1+rvanilla)^0.5)/A21stdlife))</f>
        <v>0</v>
      </c>
      <c r="T340" s="155">
        <f>IF(A21stdlife="n/a","n/a",IF(T$3&gt;(A21stdlife+$E340),(Input!$I$231*(1+rvanilla)^0.5)-SUM($I340:S340),(Input!$I$231*(1+rvanilla)^0.5)/A21stdlife))</f>
        <v>0</v>
      </c>
      <c r="U340" s="155">
        <f>IF(A21stdlife="n/a","n/a",IF(U$3&gt;(A21stdlife+$E340),(Input!$I$231*(1+rvanilla)^0.5)-SUM($I340:T340),(Input!$I$231*(1+rvanilla)^0.5)/A21stdlife))</f>
        <v>0</v>
      </c>
      <c r="V340" s="155">
        <f>IF(A21stdlife="n/a","n/a",IF(V$3&gt;(A21stdlife+$E340),(Input!$I$231*(1+rvanilla)^0.5)-SUM($I340:U340),(Input!$I$231*(1+rvanilla)^0.5)/A21stdlife))</f>
        <v>0</v>
      </c>
      <c r="W340" s="155">
        <f>IF(A21stdlife="n/a","n/a",IF(W$3&gt;(A21stdlife+$E340),(Input!$I$231*(1+rvanilla)^0.5)-SUM($I340:V340),(Input!$I$231*(1+rvanilla)^0.5)/A21stdlife))</f>
        <v>0</v>
      </c>
      <c r="X340" s="155">
        <f>IF(A21stdlife="n/a","n/a",IF(X$3&gt;(A21stdlife+$E340),(Input!$I$231*(1+rvanilla)^0.5)-SUM($I340:W340),(Input!$I$231*(1+rvanilla)^0.5)/A21stdlife))</f>
        <v>0</v>
      </c>
      <c r="Y340" s="155">
        <f>IF(A21stdlife="n/a","n/a",IF(Y$3&gt;(A21stdlife+$E340),(Input!$I$231*(1+rvanilla)^0.5)-SUM($I340:X340),(Input!$I$231*(1+rvanilla)^0.5)/A21stdlife))</f>
        <v>0</v>
      </c>
      <c r="Z340" s="155">
        <f>IF(A21stdlife="n/a","n/a",IF(Z$3&gt;(A21stdlife+$E340),(Input!$I$231*(1+rvanilla)^0.5)-SUM($I340:Y340),(Input!$I$231*(1+rvanilla)^0.5)/A21stdlife))</f>
        <v>0</v>
      </c>
      <c r="AA340" s="155">
        <f>IF(A21stdlife="n/a","n/a",IF(AA$3&gt;(A21stdlife+$E340),(Input!$I$231*(1+rvanilla)^0.5)-SUM($I340:Z340),(Input!$I$231*(1+rvanilla)^0.5)/A21stdlife))</f>
        <v>0</v>
      </c>
      <c r="AB340" s="155">
        <f>IF(A21stdlife="n/a","n/a",IF(AB$3&gt;(A21stdlife+$E340),(Input!$I$231*(1+rvanilla)^0.5)-SUM($I340:AA340),(Input!$I$231*(1+rvanilla)^0.5)/A21stdlife))</f>
        <v>0</v>
      </c>
      <c r="AC340" s="155">
        <f>IF(A21stdlife="n/a","n/a",IF(AC$3&gt;(A21stdlife+$E340),(Input!$I$231*(1+rvanilla)^0.5)-SUM($I340:AB340),(Input!$I$231*(1+rvanilla)^0.5)/A21stdlife))</f>
        <v>0</v>
      </c>
      <c r="AD340" s="155">
        <f>IF(A21stdlife="n/a","n/a",IF(AD$3&gt;(A21stdlife+$E340),(Input!$I$231*(1+rvanilla)^0.5)-SUM($I340:AC340),(Input!$I$231*(1+rvanilla)^0.5)/A21stdlife))</f>
        <v>0</v>
      </c>
      <c r="AE340" s="155">
        <f>IF(A21stdlife="n/a","n/a",IF(AE$3&gt;(A21stdlife+$E340),(Input!$I$231*(1+rvanilla)^0.5)-SUM($I340:AD340),(Input!$I$231*(1+rvanilla)^0.5)/A21stdlife))</f>
        <v>0</v>
      </c>
      <c r="AF340" s="155">
        <f>IF(A21stdlife="n/a","n/a",IF(AF$3&gt;(A21stdlife+$E340),(Input!$I$231*(1+rvanilla)^0.5)-SUM($I340:AE340),(Input!$I$231*(1+rvanilla)^0.5)/A21stdlife))</f>
        <v>0</v>
      </c>
      <c r="AG340" s="155">
        <f>IF(A21stdlife="n/a","n/a",IF(AG$3&gt;(A21stdlife+$E340),(Input!$I$231*(1+rvanilla)^0.5)-SUM($I340:AF340),(Input!$I$231*(1+rvanilla)^0.5)/A21stdlife))</f>
        <v>0</v>
      </c>
      <c r="AH340" s="155">
        <f>IF(A21stdlife="n/a","n/a",IF(AH$3&gt;(A21stdlife+$E340),(Input!$I$231*(1+rvanilla)^0.5)-SUM($I340:AG340),(Input!$I$231*(1+rvanilla)^0.5)/A21stdlife))</f>
        <v>0</v>
      </c>
      <c r="AI340" s="155">
        <f>IF(A21stdlife="n/a","n/a",IF(AI$3&gt;(A21stdlife+$E340),(Input!$I$231*(1+rvanilla)^0.5)-SUM($I340:AH340),(Input!$I$231*(1+rvanilla)^0.5)/A21stdlife))</f>
        <v>0</v>
      </c>
      <c r="AJ340" s="155">
        <f>IF(A21stdlife="n/a","n/a",IF(AJ$3&gt;(A21stdlife+$E340),(Input!$I$231*(1+rvanilla)^0.5)-SUM($I340:AI340),(Input!$I$231*(1+rvanilla)^0.5)/A21stdlife))</f>
        <v>0</v>
      </c>
      <c r="AK340" s="155">
        <f>IF(A21stdlife="n/a","n/a",IF(AK$3&gt;(A21stdlife+$E340),(Input!$I$231*(1+rvanilla)^0.5)-SUM($I340:AJ340),(Input!$I$231*(1+rvanilla)^0.5)/A21stdlife))</f>
        <v>0</v>
      </c>
      <c r="AL340" s="155">
        <f>IF(A21stdlife="n/a","n/a",IF(AL$3&gt;(A21stdlife+$E340),(Input!$I$231*(1+rvanilla)^0.5)-SUM($I340:AK340),(Input!$I$231*(1+rvanilla)^0.5)/A21stdlife))</f>
        <v>0</v>
      </c>
      <c r="AM340" s="155">
        <f>IF(A21stdlife="n/a","n/a",IF(AM$3&gt;(A21stdlife+$E340),(Input!$I$231*(1+rvanilla)^0.5)-SUM($I340:AL340),(Input!$I$231*(1+rvanilla)^0.5)/A21stdlife))</f>
        <v>0</v>
      </c>
      <c r="AN340" s="155">
        <f>IF(A21stdlife="n/a","n/a",IF(AN$3&gt;(A21stdlife+$E340),(Input!$I$231*(1+rvanilla)^0.5)-SUM($I340:AM340),(Input!$I$231*(1+rvanilla)^0.5)/A21stdlife))</f>
        <v>0</v>
      </c>
      <c r="AO340" s="155">
        <f>IF(A21stdlife="n/a","n/a",IF(AO$3&gt;(A21stdlife+$E340),(Input!$I$231*(1+rvanilla)^0.5)-SUM($I340:AN340),(Input!$I$231*(1+rvanilla)^0.5)/A21stdlife))</f>
        <v>0</v>
      </c>
      <c r="AP340" s="155">
        <f>IF(A21stdlife="n/a","n/a",IF(AP$3&gt;(A21stdlife+$E340),(Input!$I$231*(1+rvanilla)^0.5)-SUM($I340:AO340),(Input!$I$231*(1+rvanilla)^0.5)/A21stdlife))</f>
        <v>0</v>
      </c>
      <c r="AQ340" s="155">
        <f>IF(A21stdlife="n/a","n/a",IF(AQ$3&gt;(A21stdlife+$E340),(Input!$I$231*(1+rvanilla)^0.5)-SUM($I340:AP340),(Input!$I$231*(1+rvanilla)^0.5)/A21stdlife))</f>
        <v>0</v>
      </c>
      <c r="AR340" s="155">
        <f>IF(A21stdlife="n/a","n/a",IF(AR$3&gt;(A21stdlife+$E340),(Input!$I$231*(1+rvanilla)^0.5)-SUM($I340:AQ340),(Input!$I$231*(1+rvanilla)^0.5)/A21stdlife))</f>
        <v>0</v>
      </c>
      <c r="AS340" s="155">
        <f>IF(A21stdlife="n/a","n/a",IF(AS$3&gt;(A21stdlife+$E340),(Input!$I$231*(1+rvanilla)^0.5)-SUM($I340:AR340),(Input!$I$231*(1+rvanilla)^0.5)/A21stdlife))</f>
        <v>0</v>
      </c>
      <c r="AT340" s="155">
        <f>IF(A21stdlife="n/a","n/a",IF(AT$3&gt;(A21stdlife+$E340),(Input!$I$231*(1+rvanilla)^0.5)-SUM($I340:AS340),(Input!$I$231*(1+rvanilla)^0.5)/A21stdlife))</f>
        <v>0</v>
      </c>
      <c r="AU340" s="155">
        <f>IF(A21stdlife="n/a","n/a",IF(AU$3&gt;(A21stdlife+$E340),(Input!$I$231*(1+rvanilla)^0.5)-SUM($I340:AT340),(Input!$I$231*(1+rvanilla)^0.5)/A21stdlife))</f>
        <v>0</v>
      </c>
      <c r="AV340" s="155">
        <f>IF(A21stdlife="n/a","n/a",IF(AV$3&gt;(A21stdlife+$E340),(Input!$I$231*(1+rvanilla)^0.5)-SUM($I340:AU340),(Input!$I$231*(1+rvanilla)^0.5)/A21stdlife))</f>
        <v>0</v>
      </c>
      <c r="AW340" s="155">
        <f>IF(A21stdlife="n/a","n/a",IF(AW$3&gt;(A21stdlife+$E340),(Input!$I$231*(1+rvanilla)^0.5)-SUM($I340:AV340),(Input!$I$231*(1+rvanilla)^0.5)/A21stdlife))</f>
        <v>0</v>
      </c>
      <c r="AX340" s="155">
        <f>IF(A21stdlife="n/a","n/a",IF(AX$3&gt;(A21stdlife+$E340),(Input!$I$231*(1+rvanilla)^0.5)-SUM($I340:AW340),(Input!$I$231*(1+rvanilla)^0.5)/A21stdlife))</f>
        <v>0</v>
      </c>
      <c r="AY340" s="155">
        <f>IF(A21stdlife="n/a","n/a",IF(AY$3&gt;(A21stdlife+$E340),(Input!$I$231*(1+rvanilla)^0.5)-SUM($I340:AX340),(Input!$I$231*(1+rvanilla)^0.5)/A21stdlife))</f>
        <v>0</v>
      </c>
      <c r="AZ340" s="155">
        <f>IF(A21stdlife="n/a","n/a",IF(AZ$3&gt;(A21stdlife+$E340),(Input!$I$231*(1+rvanilla)^0.5)-SUM($I340:AY340),(Input!$I$231*(1+rvanilla)^0.5)/A21stdlife))</f>
        <v>0</v>
      </c>
      <c r="BA340" s="155">
        <f>IF(A21stdlife="n/a","n/a",IF(BA$3&gt;(A21stdlife+$E340),(Input!$I$231*(1+rvanilla)^0.5)-SUM($I340:AZ340),(Input!$I$231*(1+rvanilla)^0.5)/A21stdlife))</f>
        <v>0</v>
      </c>
      <c r="BB340" s="155">
        <f>IF(A21stdlife="n/a","n/a",IF(BB$3&gt;(A21stdlife+$E340),(Input!$I$231*(1+rvanilla)^0.5)-SUM($I340:BA340),(Input!$I$231*(1+rvanilla)^0.5)/A21stdlife))</f>
        <v>0</v>
      </c>
      <c r="BC340" s="155">
        <f>IF(A21stdlife="n/a","n/a",IF(BC$3&gt;(A21stdlife+$E340),(Input!$I$231*(1+rvanilla)^0.5)-SUM($I340:BB340),(Input!$I$231*(1+rvanilla)^0.5)/A21stdlife))</f>
        <v>0</v>
      </c>
      <c r="BD340" s="155">
        <f>IF(A21stdlife="n/a","n/a",IF(BD$3&gt;(A21stdlife+$E340),(Input!$I$231*(1+rvanilla)^0.5)-SUM($I340:BC340),(Input!$I$231*(1+rvanilla)^0.5)/A21stdlife))</f>
        <v>0</v>
      </c>
      <c r="BE340" s="155">
        <f>IF(A21stdlife="n/a","n/a",IF(BE$3&gt;(A21stdlife+$E340),(Input!$I$231*(1+rvanilla)^0.5)-SUM($I340:BD340),(Input!$I$231*(1+rvanilla)^0.5)/A21stdlife))</f>
        <v>0</v>
      </c>
      <c r="BF340" s="155">
        <f>IF(A21stdlife="n/a","n/a",IF(BF$3&gt;(A21stdlife+$E340),(Input!$I$231*(1+rvanilla)^0.5)-SUM($I340:BE340),(Input!$I$231*(1+rvanilla)^0.5)/A21stdlife))</f>
        <v>0</v>
      </c>
      <c r="BG340" s="155">
        <f>IF(A21stdlife="n/a","n/a",IF(BG$3&gt;(A21stdlife+$E340),(Input!$I$231*(1+rvanilla)^0.5)-SUM($I340:BF340),(Input!$I$231*(1+rvanilla)^0.5)/A21stdlife))</f>
        <v>0</v>
      </c>
      <c r="BH340" s="155">
        <f>IF(A21stdlife="n/a","n/a",IF(BH$3&gt;(A21stdlife+$E340),(Input!$I$231*(1+rvanilla)^0.5)-SUM($I340:BG340),(Input!$I$231*(1+rvanilla)^0.5)/A21stdlife))</f>
        <v>0</v>
      </c>
      <c r="BI340" s="155">
        <f>IF(A21stdlife="n/a","n/a",IF(BI$3&gt;(A21stdlife+$E340),(Input!$I$231*(1+rvanilla)^0.5)-SUM($I340:BH340),(Input!$I$231*(1+rvanilla)^0.5)/A21stdlife))</f>
        <v>0</v>
      </c>
      <c r="BJ340" s="14"/>
      <c r="BK340" s="14"/>
      <c r="BL340" s="14"/>
      <c r="BM340" s="14"/>
      <c r="BN340" s="14"/>
      <c r="BO340" s="14"/>
      <c r="BP340" s="14"/>
      <c r="BQ340" s="14"/>
      <c r="BR340" s="14"/>
      <c r="BS340" s="14"/>
      <c r="BT340" s="14"/>
      <c r="BU340" s="14"/>
      <c r="BV340" s="14"/>
      <c r="BW340" s="14"/>
      <c r="BX340" s="14"/>
      <c r="BY340" s="14"/>
      <c r="BZ340" s="14"/>
      <c r="CA340" s="410"/>
      <c r="CB340" s="410"/>
      <c r="CC340" s="410"/>
      <c r="CD340" s="410"/>
      <c r="CE340" s="410"/>
      <c r="CF340" s="410"/>
      <c r="CG340" s="410"/>
      <c r="CH340" s="410"/>
      <c r="CI340" s="410"/>
      <c r="CJ340" s="410"/>
      <c r="CK340" s="410"/>
      <c r="CL340" s="410"/>
      <c r="CM340" s="410"/>
      <c r="CN340" s="410"/>
      <c r="CO340" s="410"/>
      <c r="CP340" s="410"/>
      <c r="CQ340" s="410"/>
      <c r="CR340" s="410"/>
      <c r="CS340" s="410"/>
      <c r="CT340" s="410"/>
      <c r="CU340" s="410"/>
      <c r="CV340" s="410"/>
      <c r="CW340" s="410"/>
      <c r="CX340" s="410"/>
      <c r="CY340" s="410"/>
      <c r="CZ340" s="410"/>
      <c r="DA340" s="410"/>
      <c r="DB340" s="410"/>
      <c r="DC340" s="410"/>
      <c r="DD340" s="410"/>
      <c r="DE340" s="410"/>
      <c r="DF340" s="410"/>
      <c r="DG340" s="410"/>
      <c r="DH340" s="410"/>
      <c r="DI340" s="410"/>
      <c r="DJ340" s="410"/>
      <c r="DK340" s="410"/>
      <c r="DL340" s="410"/>
      <c r="DM340" s="410"/>
      <c r="DN340" s="410"/>
      <c r="DO340" s="410"/>
      <c r="DP340" s="410"/>
      <c r="DQ340" s="410"/>
      <c r="DR340" s="410"/>
      <c r="DS340" s="410"/>
      <c r="DT340" s="410"/>
      <c r="DU340" s="410"/>
      <c r="DV340" s="410"/>
      <c r="DW340" s="410"/>
      <c r="DX340" s="410"/>
      <c r="DY340" s="410"/>
      <c r="DZ340" s="410"/>
      <c r="EA340" s="410"/>
      <c r="EB340" s="410"/>
      <c r="EC340" s="410"/>
      <c r="ED340" s="410"/>
      <c r="EE340" s="410"/>
      <c r="EF340" s="410"/>
      <c r="EG340" s="410"/>
      <c r="EH340" s="410"/>
      <c r="EI340" s="410"/>
      <c r="EJ340" s="410"/>
      <c r="EK340" s="410"/>
      <c r="EL340" s="410"/>
      <c r="EM340" s="410"/>
      <c r="EN340" s="410"/>
      <c r="EO340" s="410"/>
      <c r="EP340" s="410"/>
      <c r="EQ340" s="410"/>
      <c r="ER340" s="410"/>
      <c r="ES340" s="410"/>
      <c r="ET340" s="410"/>
      <c r="EU340" s="410"/>
      <c r="EV340" s="410"/>
      <c r="EW340" s="410"/>
      <c r="EX340" s="410"/>
      <c r="EY340" s="410"/>
      <c r="EZ340" s="410"/>
      <c r="FA340" s="410"/>
      <c r="FB340" s="410"/>
      <c r="FC340" s="410"/>
      <c r="FD340" s="410"/>
      <c r="FE340" s="410"/>
      <c r="FF340" s="410"/>
      <c r="FG340" s="410"/>
      <c r="FH340" s="410"/>
      <c r="FI340" s="410"/>
      <c r="FJ340" s="410"/>
      <c r="FK340" s="410"/>
      <c r="FL340" s="410"/>
      <c r="FM340" s="410"/>
      <c r="FN340" s="410"/>
      <c r="FO340" s="410"/>
      <c r="FP340" s="410"/>
      <c r="FQ340" s="410"/>
      <c r="FR340" s="410"/>
      <c r="FS340" s="410"/>
      <c r="FT340" s="410"/>
      <c r="FU340" s="410"/>
      <c r="FV340" s="410"/>
      <c r="FW340" s="410"/>
      <c r="FX340" s="410"/>
      <c r="FY340" s="410"/>
      <c r="FZ340" s="410"/>
      <c r="GA340" s="410"/>
      <c r="GB340" s="410"/>
      <c r="GC340" s="410"/>
      <c r="GD340" s="410"/>
      <c r="GE340" s="410"/>
      <c r="GF340" s="410"/>
      <c r="GG340" s="410"/>
      <c r="GH340" s="410"/>
      <c r="GI340" s="410"/>
      <c r="GJ340" s="410"/>
      <c r="GK340" s="410"/>
      <c r="GL340" s="410"/>
      <c r="GM340" s="410"/>
      <c r="GN340" s="410"/>
      <c r="GO340" s="410"/>
      <c r="GP340" s="410"/>
      <c r="GQ340" s="410"/>
      <c r="GR340" s="410"/>
      <c r="GS340" s="410"/>
      <c r="GT340" s="410"/>
      <c r="GU340" s="410"/>
      <c r="GV340" s="410"/>
      <c r="GW340" s="410"/>
      <c r="GX340" s="410"/>
      <c r="GY340" s="410"/>
      <c r="GZ340" s="410"/>
      <c r="HA340" s="410"/>
      <c r="HB340" s="410"/>
      <c r="HC340" s="410"/>
      <c r="HD340" s="410"/>
      <c r="HE340" s="410"/>
      <c r="HF340" s="410"/>
      <c r="HG340" s="410"/>
      <c r="HH340" s="410"/>
      <c r="HI340" s="410"/>
      <c r="HJ340" s="410"/>
      <c r="HK340" s="410"/>
      <c r="HL340" s="410"/>
      <c r="HM340" s="410"/>
      <c r="HN340" s="410"/>
      <c r="HO340" s="410"/>
      <c r="HP340" s="410"/>
      <c r="HQ340" s="410"/>
      <c r="HR340" s="410"/>
      <c r="HS340" s="410"/>
      <c r="HT340" s="410"/>
      <c r="HU340" s="410"/>
      <c r="HV340" s="410"/>
      <c r="HW340" s="410"/>
      <c r="HX340" s="410"/>
      <c r="HY340" s="410"/>
      <c r="HZ340" s="410"/>
      <c r="IA340" s="410"/>
      <c r="IB340" s="410"/>
      <c r="IC340" s="410"/>
      <c r="ID340" s="410"/>
      <c r="IE340" s="410"/>
      <c r="IF340" s="410"/>
      <c r="IG340" s="410"/>
      <c r="IH340" s="410"/>
      <c r="II340" s="410"/>
      <c r="IJ340" s="410"/>
      <c r="IK340" s="410"/>
      <c r="IL340" s="410"/>
      <c r="IM340" s="410"/>
      <c r="IN340" s="410"/>
      <c r="IO340" s="410"/>
      <c r="IP340" s="410"/>
      <c r="IQ340" s="410"/>
      <c r="IR340" s="410"/>
      <c r="IS340" s="410"/>
      <c r="IT340" s="410"/>
      <c r="IU340" s="410"/>
      <c r="IV340" s="410"/>
    </row>
    <row r="341" spans="1:256" s="2" customFormat="1" ht="12.75" hidden="1" customHeight="1" outlineLevel="2">
      <c r="A341" s="14"/>
      <c r="B341" s="14"/>
      <c r="C341" s="27"/>
      <c r="D341" s="413"/>
      <c r="E341" s="261">
        <v>4</v>
      </c>
      <c r="F341" s="372"/>
      <c r="G341" s="269"/>
      <c r="H341" s="271"/>
      <c r="I341" s="271"/>
      <c r="J341" s="270"/>
      <c r="K341" s="155">
        <f>IF(A21stdlife="n/a","n/a",IF(K$3&gt;(A21stdlife+$E341),(Input!$J$231*(1+rvanilla)^0.5)-SUM($J341:J341),(Input!$J$231*(1+rvanilla)^0.5)/A21stdlife))</f>
        <v>0</v>
      </c>
      <c r="L341" s="155">
        <f>IF(A21stdlife="n/a","n/a",IF(L$3&gt;(A21stdlife+$E341),(Input!$J$231*(1+rvanilla)^0.5)-SUM($J341:K341),(Input!$J$231*(1+rvanilla)^0.5)/A21stdlife))</f>
        <v>0</v>
      </c>
      <c r="M341" s="155">
        <f>IF(A21stdlife="n/a","n/a",IF(M$3&gt;(A21stdlife+$E341),(Input!$J$231*(1+rvanilla)^0.5)-SUM($J341:L341),(Input!$J$231*(1+rvanilla)^0.5)/A21stdlife))</f>
        <v>0</v>
      </c>
      <c r="N341" s="155">
        <f>IF(A21stdlife="n/a","n/a",IF(N$3&gt;(A21stdlife+$E341),(Input!$J$231*(1+rvanilla)^0.5)-SUM($J341:M341),(Input!$J$231*(1+rvanilla)^0.5)/A21stdlife))</f>
        <v>0</v>
      </c>
      <c r="O341" s="155">
        <f>IF(A21stdlife="n/a","n/a",IF(O$3&gt;(A21stdlife+$E341),(Input!$J$231*(1+rvanilla)^0.5)-SUM($J341:N341),(Input!$J$231*(1+rvanilla)^0.5)/A21stdlife))</f>
        <v>0</v>
      </c>
      <c r="P341" s="155">
        <f>IF(A21stdlife="n/a","n/a",IF(P$3&gt;(A21stdlife+$E341),(Input!$J$231*(1+rvanilla)^0.5)-SUM($J341:O341),(Input!$J$231*(1+rvanilla)^0.5)/A21stdlife))</f>
        <v>0</v>
      </c>
      <c r="Q341" s="155">
        <f>IF(A21stdlife="n/a","n/a",IF(Q$3&gt;(A21stdlife+$E341),(Input!$J$231*(1+rvanilla)^0.5)-SUM($J341:P341),(Input!$J$231*(1+rvanilla)^0.5)/A21stdlife))</f>
        <v>0</v>
      </c>
      <c r="R341" s="155">
        <f>IF(A21stdlife="n/a","n/a",IF(R$3&gt;(A21stdlife+$E341),(Input!$J$231*(1+rvanilla)^0.5)-SUM($J341:Q341),(Input!$J$231*(1+rvanilla)^0.5)/A21stdlife))</f>
        <v>0</v>
      </c>
      <c r="S341" s="155">
        <f>IF(A21stdlife="n/a","n/a",IF(S$3&gt;(A21stdlife+$E341),(Input!$J$231*(1+rvanilla)^0.5)-SUM($J341:R341),(Input!$J$231*(1+rvanilla)^0.5)/A21stdlife))</f>
        <v>0</v>
      </c>
      <c r="T341" s="155">
        <f>IF(A21stdlife="n/a","n/a",IF(T$3&gt;(A21stdlife+$E341),(Input!$J$231*(1+rvanilla)^0.5)-SUM($J341:S341),(Input!$J$231*(1+rvanilla)^0.5)/A21stdlife))</f>
        <v>0</v>
      </c>
      <c r="U341" s="155">
        <f>IF(A21stdlife="n/a","n/a",IF(U$3&gt;(A21stdlife+$E341),(Input!$J$231*(1+rvanilla)^0.5)-SUM($J341:T341),(Input!$J$231*(1+rvanilla)^0.5)/A21stdlife))</f>
        <v>0</v>
      </c>
      <c r="V341" s="155">
        <f>IF(A21stdlife="n/a","n/a",IF(V$3&gt;(A21stdlife+$E341),(Input!$J$231*(1+rvanilla)^0.5)-SUM($J341:U341),(Input!$J$231*(1+rvanilla)^0.5)/A21stdlife))</f>
        <v>0</v>
      </c>
      <c r="W341" s="155">
        <f>IF(A21stdlife="n/a","n/a",IF(W$3&gt;(A21stdlife+$E341),(Input!$J$231*(1+rvanilla)^0.5)-SUM($J341:V341),(Input!$J$231*(1+rvanilla)^0.5)/A21stdlife))</f>
        <v>0</v>
      </c>
      <c r="X341" s="155">
        <f>IF(A21stdlife="n/a","n/a",IF(X$3&gt;(A21stdlife+$E341),(Input!$J$231*(1+rvanilla)^0.5)-SUM($J341:W341),(Input!$J$231*(1+rvanilla)^0.5)/A21stdlife))</f>
        <v>0</v>
      </c>
      <c r="Y341" s="155">
        <f>IF(A21stdlife="n/a","n/a",IF(Y$3&gt;(A21stdlife+$E341),(Input!$J$231*(1+rvanilla)^0.5)-SUM($J341:X341),(Input!$J$231*(1+rvanilla)^0.5)/A21stdlife))</f>
        <v>0</v>
      </c>
      <c r="Z341" s="155">
        <f>IF(A21stdlife="n/a","n/a",IF(Z$3&gt;(A21stdlife+$E341),(Input!$J$231*(1+rvanilla)^0.5)-SUM($J341:Y341),(Input!$J$231*(1+rvanilla)^0.5)/A21stdlife))</f>
        <v>0</v>
      </c>
      <c r="AA341" s="155">
        <f>IF(A21stdlife="n/a","n/a",IF(AA$3&gt;(A21stdlife+$E341),(Input!$J$231*(1+rvanilla)^0.5)-SUM($J341:Z341),(Input!$J$231*(1+rvanilla)^0.5)/A21stdlife))</f>
        <v>0</v>
      </c>
      <c r="AB341" s="155">
        <f>IF(A21stdlife="n/a","n/a",IF(AB$3&gt;(A21stdlife+$E341),(Input!$J$231*(1+rvanilla)^0.5)-SUM($J341:AA341),(Input!$J$231*(1+rvanilla)^0.5)/A21stdlife))</f>
        <v>0</v>
      </c>
      <c r="AC341" s="155">
        <f>IF(A21stdlife="n/a","n/a",IF(AC$3&gt;(A21stdlife+$E341),(Input!$J$231*(1+rvanilla)^0.5)-SUM($J341:AB341),(Input!$J$231*(1+rvanilla)^0.5)/A21stdlife))</f>
        <v>0</v>
      </c>
      <c r="AD341" s="155">
        <f>IF(A21stdlife="n/a","n/a",IF(AD$3&gt;(A21stdlife+$E341),(Input!$J$231*(1+rvanilla)^0.5)-SUM($J341:AC341),(Input!$J$231*(1+rvanilla)^0.5)/A21stdlife))</f>
        <v>0</v>
      </c>
      <c r="AE341" s="155">
        <f>IF(A21stdlife="n/a","n/a",IF(AE$3&gt;(A21stdlife+$E341),(Input!$J$231*(1+rvanilla)^0.5)-SUM($J341:AD341),(Input!$J$231*(1+rvanilla)^0.5)/A21stdlife))</f>
        <v>0</v>
      </c>
      <c r="AF341" s="155">
        <f>IF(A21stdlife="n/a","n/a",IF(AF$3&gt;(A21stdlife+$E341),(Input!$J$231*(1+rvanilla)^0.5)-SUM($J341:AE341),(Input!$J$231*(1+rvanilla)^0.5)/A21stdlife))</f>
        <v>0</v>
      </c>
      <c r="AG341" s="155">
        <f>IF(A21stdlife="n/a","n/a",IF(AG$3&gt;(A21stdlife+$E341),(Input!$J$231*(1+rvanilla)^0.5)-SUM($J341:AF341),(Input!$J$231*(1+rvanilla)^0.5)/A21stdlife))</f>
        <v>0</v>
      </c>
      <c r="AH341" s="155">
        <f>IF(A21stdlife="n/a","n/a",IF(AH$3&gt;(A21stdlife+$E341),(Input!$J$231*(1+rvanilla)^0.5)-SUM($J341:AG341),(Input!$J$231*(1+rvanilla)^0.5)/A21stdlife))</f>
        <v>0</v>
      </c>
      <c r="AI341" s="155">
        <f>IF(A21stdlife="n/a","n/a",IF(AI$3&gt;(A21stdlife+$E341),(Input!$J$231*(1+rvanilla)^0.5)-SUM($J341:AH341),(Input!$J$231*(1+rvanilla)^0.5)/A21stdlife))</f>
        <v>0</v>
      </c>
      <c r="AJ341" s="155">
        <f>IF(A21stdlife="n/a","n/a",IF(AJ$3&gt;(A21stdlife+$E341),(Input!$J$231*(1+rvanilla)^0.5)-SUM($J341:AI341),(Input!$J$231*(1+rvanilla)^0.5)/A21stdlife))</f>
        <v>0</v>
      </c>
      <c r="AK341" s="155">
        <f>IF(A21stdlife="n/a","n/a",IF(AK$3&gt;(A21stdlife+$E341),(Input!$J$231*(1+rvanilla)^0.5)-SUM($J341:AJ341),(Input!$J$231*(1+rvanilla)^0.5)/A21stdlife))</f>
        <v>0</v>
      </c>
      <c r="AL341" s="155">
        <f>IF(A21stdlife="n/a","n/a",IF(AL$3&gt;(A21stdlife+$E341),(Input!$J$231*(1+rvanilla)^0.5)-SUM($J341:AK341),(Input!$J$231*(1+rvanilla)^0.5)/A21stdlife))</f>
        <v>0</v>
      </c>
      <c r="AM341" s="155">
        <f>IF(A21stdlife="n/a","n/a",IF(AM$3&gt;(A21stdlife+$E341),(Input!$J$231*(1+rvanilla)^0.5)-SUM($J341:AL341),(Input!$J$231*(1+rvanilla)^0.5)/A21stdlife))</f>
        <v>0</v>
      </c>
      <c r="AN341" s="155">
        <f>IF(A21stdlife="n/a","n/a",IF(AN$3&gt;(A21stdlife+$E341),(Input!$J$231*(1+rvanilla)^0.5)-SUM($J341:AM341),(Input!$J$231*(1+rvanilla)^0.5)/A21stdlife))</f>
        <v>0</v>
      </c>
      <c r="AO341" s="155">
        <f>IF(A21stdlife="n/a","n/a",IF(AO$3&gt;(A21stdlife+$E341),(Input!$J$231*(1+rvanilla)^0.5)-SUM($J341:AN341),(Input!$J$231*(1+rvanilla)^0.5)/A21stdlife))</f>
        <v>0</v>
      </c>
      <c r="AP341" s="155">
        <f>IF(A21stdlife="n/a","n/a",IF(AP$3&gt;(A21stdlife+$E341),(Input!$J$231*(1+rvanilla)^0.5)-SUM($J341:AO341),(Input!$J$231*(1+rvanilla)^0.5)/A21stdlife))</f>
        <v>0</v>
      </c>
      <c r="AQ341" s="155">
        <f>IF(A21stdlife="n/a","n/a",IF(AQ$3&gt;(A21stdlife+$E341),(Input!$J$231*(1+rvanilla)^0.5)-SUM($J341:AP341),(Input!$J$231*(1+rvanilla)^0.5)/A21stdlife))</f>
        <v>0</v>
      </c>
      <c r="AR341" s="155">
        <f>IF(A21stdlife="n/a","n/a",IF(AR$3&gt;(A21stdlife+$E341),(Input!$J$231*(1+rvanilla)^0.5)-SUM($J341:AQ341),(Input!$J$231*(1+rvanilla)^0.5)/A21stdlife))</f>
        <v>0</v>
      </c>
      <c r="AS341" s="155">
        <f>IF(A21stdlife="n/a","n/a",IF(AS$3&gt;(A21stdlife+$E341),(Input!$J$231*(1+rvanilla)^0.5)-SUM($J341:AR341),(Input!$J$231*(1+rvanilla)^0.5)/A21stdlife))</f>
        <v>0</v>
      </c>
      <c r="AT341" s="155">
        <f>IF(A21stdlife="n/a","n/a",IF(AT$3&gt;(A21stdlife+$E341),(Input!$J$231*(1+rvanilla)^0.5)-SUM($J341:AS341),(Input!$J$231*(1+rvanilla)^0.5)/A21stdlife))</f>
        <v>0</v>
      </c>
      <c r="AU341" s="155">
        <f>IF(A21stdlife="n/a","n/a",IF(AU$3&gt;(A21stdlife+$E341),(Input!$J$231*(1+rvanilla)^0.5)-SUM($J341:AT341),(Input!$J$231*(1+rvanilla)^0.5)/A21stdlife))</f>
        <v>0</v>
      </c>
      <c r="AV341" s="155">
        <f>IF(A21stdlife="n/a","n/a",IF(AV$3&gt;(A21stdlife+$E341),(Input!$J$231*(1+rvanilla)^0.5)-SUM($J341:AU341),(Input!$J$231*(1+rvanilla)^0.5)/A21stdlife))</f>
        <v>0</v>
      </c>
      <c r="AW341" s="155">
        <f>IF(A21stdlife="n/a","n/a",IF(AW$3&gt;(A21stdlife+$E341),(Input!$J$231*(1+rvanilla)^0.5)-SUM($J341:AV341),(Input!$J$231*(1+rvanilla)^0.5)/A21stdlife))</f>
        <v>0</v>
      </c>
      <c r="AX341" s="155">
        <f>IF(A21stdlife="n/a","n/a",IF(AX$3&gt;(A21stdlife+$E341),(Input!$J$231*(1+rvanilla)^0.5)-SUM($J341:AW341),(Input!$J$231*(1+rvanilla)^0.5)/A21stdlife))</f>
        <v>0</v>
      </c>
      <c r="AY341" s="155">
        <f>IF(A21stdlife="n/a","n/a",IF(AY$3&gt;(A21stdlife+$E341),(Input!$J$231*(1+rvanilla)^0.5)-SUM($J341:AX341),(Input!$J$231*(1+rvanilla)^0.5)/A21stdlife))</f>
        <v>0</v>
      </c>
      <c r="AZ341" s="155">
        <f>IF(A21stdlife="n/a","n/a",IF(AZ$3&gt;(A21stdlife+$E341),(Input!$J$231*(1+rvanilla)^0.5)-SUM($J341:AY341),(Input!$J$231*(1+rvanilla)^0.5)/A21stdlife))</f>
        <v>0</v>
      </c>
      <c r="BA341" s="155">
        <f>IF(A21stdlife="n/a","n/a",IF(BA$3&gt;(A21stdlife+$E341),(Input!$J$231*(1+rvanilla)^0.5)-SUM($J341:AZ341),(Input!$J$231*(1+rvanilla)^0.5)/A21stdlife))</f>
        <v>0</v>
      </c>
      <c r="BB341" s="155">
        <f>IF(A21stdlife="n/a","n/a",IF(BB$3&gt;(A21stdlife+$E341),(Input!$J$231*(1+rvanilla)^0.5)-SUM($J341:BA341),(Input!$J$231*(1+rvanilla)^0.5)/A21stdlife))</f>
        <v>0</v>
      </c>
      <c r="BC341" s="155">
        <f>IF(A21stdlife="n/a","n/a",IF(BC$3&gt;(A21stdlife+$E341),(Input!$J$231*(1+rvanilla)^0.5)-SUM($J341:BB341),(Input!$J$231*(1+rvanilla)^0.5)/A21stdlife))</f>
        <v>0</v>
      </c>
      <c r="BD341" s="155">
        <f>IF(A21stdlife="n/a","n/a",IF(BD$3&gt;(A21stdlife+$E341),(Input!$J$231*(1+rvanilla)^0.5)-SUM($J341:BC341),(Input!$J$231*(1+rvanilla)^0.5)/A21stdlife))</f>
        <v>0</v>
      </c>
      <c r="BE341" s="155">
        <f>IF(A21stdlife="n/a","n/a",IF(BE$3&gt;(A21stdlife+$E341),(Input!$J$231*(1+rvanilla)^0.5)-SUM($J341:BD341),(Input!$J$231*(1+rvanilla)^0.5)/A21stdlife))</f>
        <v>0</v>
      </c>
      <c r="BF341" s="155">
        <f>IF(A21stdlife="n/a","n/a",IF(BF$3&gt;(A21stdlife+$E341),(Input!$J$231*(1+rvanilla)^0.5)-SUM($J341:BE341),(Input!$J$231*(1+rvanilla)^0.5)/A21stdlife))</f>
        <v>0</v>
      </c>
      <c r="BG341" s="155">
        <f>IF(A21stdlife="n/a","n/a",IF(BG$3&gt;(A21stdlife+$E341),(Input!$J$231*(1+rvanilla)^0.5)-SUM($J341:BF341),(Input!$J$231*(1+rvanilla)^0.5)/A21stdlife))</f>
        <v>0</v>
      </c>
      <c r="BH341" s="155">
        <f>IF(A21stdlife="n/a","n/a",IF(BH$3&gt;(A21stdlife+$E341),(Input!$J$231*(1+rvanilla)^0.5)-SUM($J341:BG341),(Input!$J$231*(1+rvanilla)^0.5)/A21stdlife))</f>
        <v>0</v>
      </c>
      <c r="BI341" s="155">
        <f>IF(A21stdlife="n/a","n/a",IF(BI$3&gt;(A21stdlife+$E341),(Input!$J$231*(1+rvanilla)^0.5)-SUM($J341:BH341),(Input!$J$231*(1+rvanilla)^0.5)/A21stdlife))</f>
        <v>0</v>
      </c>
      <c r="BJ341" s="14"/>
      <c r="BK341" s="14"/>
      <c r="BL341" s="14"/>
      <c r="BM341" s="14"/>
      <c r="BN341" s="14"/>
      <c r="BO341" s="14"/>
      <c r="BP341" s="14"/>
      <c r="BQ341" s="14"/>
      <c r="BR341" s="14"/>
      <c r="BS341" s="14"/>
      <c r="BT341" s="14"/>
      <c r="BU341" s="14"/>
      <c r="BV341" s="14"/>
      <c r="BW341" s="14"/>
      <c r="BX341" s="14"/>
      <c r="BY341" s="14"/>
      <c r="BZ341" s="14"/>
      <c r="CA341" s="410"/>
      <c r="CB341" s="410"/>
      <c r="CC341" s="410"/>
      <c r="CD341" s="410"/>
      <c r="CE341" s="410"/>
      <c r="CF341" s="410"/>
      <c r="CG341" s="410"/>
      <c r="CH341" s="410"/>
      <c r="CI341" s="410"/>
      <c r="CJ341" s="410"/>
      <c r="CK341" s="410"/>
      <c r="CL341" s="410"/>
      <c r="CM341" s="410"/>
      <c r="CN341" s="410"/>
      <c r="CO341" s="410"/>
      <c r="CP341" s="410"/>
      <c r="CQ341" s="410"/>
      <c r="CR341" s="410"/>
      <c r="CS341" s="410"/>
      <c r="CT341" s="410"/>
      <c r="CU341" s="410"/>
      <c r="CV341" s="410"/>
      <c r="CW341" s="410"/>
      <c r="CX341" s="410"/>
      <c r="CY341" s="410"/>
      <c r="CZ341" s="410"/>
      <c r="DA341" s="410"/>
      <c r="DB341" s="410"/>
      <c r="DC341" s="410"/>
      <c r="DD341" s="410"/>
      <c r="DE341" s="410"/>
      <c r="DF341" s="410"/>
      <c r="DG341" s="410"/>
      <c r="DH341" s="410"/>
      <c r="DI341" s="410"/>
      <c r="DJ341" s="410"/>
      <c r="DK341" s="410"/>
      <c r="DL341" s="410"/>
      <c r="DM341" s="410"/>
      <c r="DN341" s="410"/>
      <c r="DO341" s="410"/>
      <c r="DP341" s="410"/>
      <c r="DQ341" s="410"/>
      <c r="DR341" s="410"/>
      <c r="DS341" s="410"/>
      <c r="DT341" s="410"/>
      <c r="DU341" s="410"/>
      <c r="DV341" s="410"/>
      <c r="DW341" s="410"/>
      <c r="DX341" s="410"/>
      <c r="DY341" s="410"/>
      <c r="DZ341" s="410"/>
      <c r="EA341" s="410"/>
      <c r="EB341" s="410"/>
      <c r="EC341" s="410"/>
      <c r="ED341" s="410"/>
      <c r="EE341" s="410"/>
      <c r="EF341" s="410"/>
      <c r="EG341" s="410"/>
      <c r="EH341" s="410"/>
      <c r="EI341" s="410"/>
      <c r="EJ341" s="410"/>
      <c r="EK341" s="410"/>
      <c r="EL341" s="410"/>
      <c r="EM341" s="410"/>
      <c r="EN341" s="410"/>
      <c r="EO341" s="410"/>
      <c r="EP341" s="410"/>
      <c r="EQ341" s="410"/>
      <c r="ER341" s="410"/>
      <c r="ES341" s="410"/>
      <c r="ET341" s="410"/>
      <c r="EU341" s="410"/>
      <c r="EV341" s="410"/>
      <c r="EW341" s="410"/>
      <c r="EX341" s="410"/>
      <c r="EY341" s="410"/>
      <c r="EZ341" s="410"/>
      <c r="FA341" s="410"/>
      <c r="FB341" s="410"/>
      <c r="FC341" s="410"/>
      <c r="FD341" s="410"/>
      <c r="FE341" s="410"/>
      <c r="FF341" s="410"/>
      <c r="FG341" s="410"/>
      <c r="FH341" s="410"/>
      <c r="FI341" s="410"/>
      <c r="FJ341" s="410"/>
      <c r="FK341" s="410"/>
      <c r="FL341" s="410"/>
      <c r="FM341" s="410"/>
      <c r="FN341" s="410"/>
      <c r="FO341" s="410"/>
      <c r="FP341" s="410"/>
      <c r="FQ341" s="410"/>
      <c r="FR341" s="410"/>
      <c r="FS341" s="410"/>
      <c r="FT341" s="410"/>
      <c r="FU341" s="410"/>
      <c r="FV341" s="410"/>
      <c r="FW341" s="410"/>
      <c r="FX341" s="410"/>
      <c r="FY341" s="410"/>
      <c r="FZ341" s="410"/>
      <c r="GA341" s="410"/>
      <c r="GB341" s="410"/>
      <c r="GC341" s="410"/>
      <c r="GD341" s="410"/>
      <c r="GE341" s="410"/>
      <c r="GF341" s="410"/>
      <c r="GG341" s="410"/>
      <c r="GH341" s="410"/>
      <c r="GI341" s="410"/>
      <c r="GJ341" s="410"/>
      <c r="GK341" s="410"/>
      <c r="GL341" s="410"/>
      <c r="GM341" s="410"/>
      <c r="GN341" s="410"/>
      <c r="GO341" s="410"/>
      <c r="GP341" s="410"/>
      <c r="GQ341" s="410"/>
      <c r="GR341" s="410"/>
      <c r="GS341" s="410"/>
      <c r="GT341" s="410"/>
      <c r="GU341" s="410"/>
      <c r="GV341" s="410"/>
      <c r="GW341" s="410"/>
      <c r="GX341" s="410"/>
      <c r="GY341" s="410"/>
      <c r="GZ341" s="410"/>
      <c r="HA341" s="410"/>
      <c r="HB341" s="410"/>
      <c r="HC341" s="410"/>
      <c r="HD341" s="410"/>
      <c r="HE341" s="410"/>
      <c r="HF341" s="410"/>
      <c r="HG341" s="410"/>
      <c r="HH341" s="410"/>
      <c r="HI341" s="410"/>
      <c r="HJ341" s="410"/>
      <c r="HK341" s="410"/>
      <c r="HL341" s="410"/>
      <c r="HM341" s="410"/>
      <c r="HN341" s="410"/>
      <c r="HO341" s="410"/>
      <c r="HP341" s="410"/>
      <c r="HQ341" s="410"/>
      <c r="HR341" s="410"/>
      <c r="HS341" s="410"/>
      <c r="HT341" s="410"/>
      <c r="HU341" s="410"/>
      <c r="HV341" s="410"/>
      <c r="HW341" s="410"/>
      <c r="HX341" s="410"/>
      <c r="HY341" s="410"/>
      <c r="HZ341" s="410"/>
      <c r="IA341" s="410"/>
      <c r="IB341" s="410"/>
      <c r="IC341" s="410"/>
      <c r="ID341" s="410"/>
      <c r="IE341" s="410"/>
      <c r="IF341" s="410"/>
      <c r="IG341" s="410"/>
      <c r="IH341" s="410"/>
      <c r="II341" s="410"/>
      <c r="IJ341" s="410"/>
      <c r="IK341" s="410"/>
      <c r="IL341" s="410"/>
      <c r="IM341" s="410"/>
      <c r="IN341" s="410"/>
      <c r="IO341" s="410"/>
      <c r="IP341" s="410"/>
      <c r="IQ341" s="410"/>
      <c r="IR341" s="410"/>
      <c r="IS341" s="410"/>
      <c r="IT341" s="410"/>
      <c r="IU341" s="410"/>
      <c r="IV341" s="410"/>
    </row>
    <row r="342" spans="1:256" s="2" customFormat="1" ht="12.75" hidden="1" customHeight="1" outlineLevel="2">
      <c r="A342" s="14"/>
      <c r="B342" s="14"/>
      <c r="C342" s="27"/>
      <c r="D342" s="413"/>
      <c r="E342" s="261">
        <v>5</v>
      </c>
      <c r="F342" s="372"/>
      <c r="G342" s="269"/>
      <c r="H342" s="271"/>
      <c r="I342" s="271"/>
      <c r="J342" s="271"/>
      <c r="K342" s="270"/>
      <c r="L342" s="155">
        <f>IF(A21stdlife="n/a","n/a",IF(L$3&gt;(A21stdlife+$E342),(Input!$K$231*(1+rvanilla)^0.5)-SUM($K342:K342),(Input!$K$231*(1+rvanilla)^0.5)/A21stdlife))</f>
        <v>0</v>
      </c>
      <c r="M342" s="155">
        <f>IF(A21stdlife="n/a","n/a",IF(M$3&gt;(A21stdlife+$E342),(Input!$K$231*(1+rvanilla)^0.5)-SUM($K342:L342),(Input!$K$231*(1+rvanilla)^0.5)/A21stdlife))</f>
        <v>0</v>
      </c>
      <c r="N342" s="155">
        <f>IF(A21stdlife="n/a","n/a",IF(N$3&gt;(A21stdlife+$E342),(Input!$K$231*(1+rvanilla)^0.5)-SUM($K342:M342),(Input!$K$231*(1+rvanilla)^0.5)/A21stdlife))</f>
        <v>0</v>
      </c>
      <c r="O342" s="155">
        <f>IF(A21stdlife="n/a","n/a",IF(O$3&gt;(A21stdlife+$E342),(Input!$K$231*(1+rvanilla)^0.5)-SUM($K342:N342),(Input!$K$231*(1+rvanilla)^0.5)/A21stdlife))</f>
        <v>0</v>
      </c>
      <c r="P342" s="155">
        <f>IF(A21stdlife="n/a","n/a",IF(P$3&gt;(A21stdlife+$E342),(Input!$K$231*(1+rvanilla)^0.5)-SUM($K342:O342),(Input!$K$231*(1+rvanilla)^0.5)/A21stdlife))</f>
        <v>0</v>
      </c>
      <c r="Q342" s="155">
        <f>IF(A21stdlife="n/a","n/a",IF(Q$3&gt;(A21stdlife+$E342),(Input!$K$231*(1+rvanilla)^0.5)-SUM($K342:P342),(Input!$K$231*(1+rvanilla)^0.5)/A21stdlife))</f>
        <v>0</v>
      </c>
      <c r="R342" s="155">
        <f>IF(A21stdlife="n/a","n/a",IF(R$3&gt;(A21stdlife+$E342),(Input!$K$231*(1+rvanilla)^0.5)-SUM($K342:Q342),(Input!$K$231*(1+rvanilla)^0.5)/A21stdlife))</f>
        <v>0</v>
      </c>
      <c r="S342" s="155">
        <f>IF(A21stdlife="n/a","n/a",IF(S$3&gt;(A21stdlife+$E342),(Input!$K$231*(1+rvanilla)^0.5)-SUM($K342:R342),(Input!$K$231*(1+rvanilla)^0.5)/A21stdlife))</f>
        <v>0</v>
      </c>
      <c r="T342" s="155">
        <f>IF(A21stdlife="n/a","n/a",IF(T$3&gt;(A21stdlife+$E342),(Input!$K$231*(1+rvanilla)^0.5)-SUM($K342:S342),(Input!$K$231*(1+rvanilla)^0.5)/A21stdlife))</f>
        <v>0</v>
      </c>
      <c r="U342" s="155">
        <f>IF(A21stdlife="n/a","n/a",IF(U$3&gt;(A21stdlife+$E342),(Input!$K$231*(1+rvanilla)^0.5)-SUM($K342:T342),(Input!$K$231*(1+rvanilla)^0.5)/A21stdlife))</f>
        <v>0</v>
      </c>
      <c r="V342" s="155">
        <f>IF(A21stdlife="n/a","n/a",IF(V$3&gt;(A21stdlife+$E342),(Input!$K$231*(1+rvanilla)^0.5)-SUM($K342:U342),(Input!$K$231*(1+rvanilla)^0.5)/A21stdlife))</f>
        <v>0</v>
      </c>
      <c r="W342" s="155">
        <f>IF(A21stdlife="n/a","n/a",IF(W$3&gt;(A21stdlife+$E342),(Input!$K$231*(1+rvanilla)^0.5)-SUM($K342:V342),(Input!$K$231*(1+rvanilla)^0.5)/A21stdlife))</f>
        <v>0</v>
      </c>
      <c r="X342" s="155">
        <f>IF(A21stdlife="n/a","n/a",IF(X$3&gt;(A21stdlife+$E342),(Input!$K$231*(1+rvanilla)^0.5)-SUM($K342:W342),(Input!$K$231*(1+rvanilla)^0.5)/A21stdlife))</f>
        <v>0</v>
      </c>
      <c r="Y342" s="155">
        <f>IF(A21stdlife="n/a","n/a",IF(Y$3&gt;(A21stdlife+$E342),(Input!$K$231*(1+rvanilla)^0.5)-SUM($K342:X342),(Input!$K$231*(1+rvanilla)^0.5)/A21stdlife))</f>
        <v>0</v>
      </c>
      <c r="Z342" s="155">
        <f>IF(A21stdlife="n/a","n/a",IF(Z$3&gt;(A21stdlife+$E342),(Input!$K$231*(1+rvanilla)^0.5)-SUM($K342:Y342),(Input!$K$231*(1+rvanilla)^0.5)/A21stdlife))</f>
        <v>0</v>
      </c>
      <c r="AA342" s="155">
        <f>IF(A21stdlife="n/a","n/a",IF(AA$3&gt;(A21stdlife+$E342),(Input!$K$231*(1+rvanilla)^0.5)-SUM($K342:Z342),(Input!$K$231*(1+rvanilla)^0.5)/A21stdlife))</f>
        <v>0</v>
      </c>
      <c r="AB342" s="155">
        <f>IF(A21stdlife="n/a","n/a",IF(AB$3&gt;(A21stdlife+$E342),(Input!$K$231*(1+rvanilla)^0.5)-SUM($K342:AA342),(Input!$K$231*(1+rvanilla)^0.5)/A21stdlife))</f>
        <v>0</v>
      </c>
      <c r="AC342" s="155">
        <f>IF(A21stdlife="n/a","n/a",IF(AC$3&gt;(A21stdlife+$E342),(Input!$K$231*(1+rvanilla)^0.5)-SUM($K342:AB342),(Input!$K$231*(1+rvanilla)^0.5)/A21stdlife))</f>
        <v>0</v>
      </c>
      <c r="AD342" s="155">
        <f>IF(A21stdlife="n/a","n/a",IF(AD$3&gt;(A21stdlife+$E342),(Input!$K$231*(1+rvanilla)^0.5)-SUM($K342:AC342),(Input!$K$231*(1+rvanilla)^0.5)/A21stdlife))</f>
        <v>0</v>
      </c>
      <c r="AE342" s="155">
        <f>IF(A21stdlife="n/a","n/a",IF(AE$3&gt;(A21stdlife+$E342),(Input!$K$231*(1+rvanilla)^0.5)-SUM($K342:AD342),(Input!$K$231*(1+rvanilla)^0.5)/A21stdlife))</f>
        <v>0</v>
      </c>
      <c r="AF342" s="155">
        <f>IF(A21stdlife="n/a","n/a",IF(AF$3&gt;(A21stdlife+$E342),(Input!$K$231*(1+rvanilla)^0.5)-SUM($K342:AE342),(Input!$K$231*(1+rvanilla)^0.5)/A21stdlife))</f>
        <v>0</v>
      </c>
      <c r="AG342" s="155">
        <f>IF(A21stdlife="n/a","n/a",IF(AG$3&gt;(A21stdlife+$E342),(Input!$K$231*(1+rvanilla)^0.5)-SUM($K342:AF342),(Input!$K$231*(1+rvanilla)^0.5)/A21stdlife))</f>
        <v>0</v>
      </c>
      <c r="AH342" s="155">
        <f>IF(A21stdlife="n/a","n/a",IF(AH$3&gt;(A21stdlife+$E342),(Input!$K$231*(1+rvanilla)^0.5)-SUM($K342:AG342),(Input!$K$231*(1+rvanilla)^0.5)/A21stdlife))</f>
        <v>0</v>
      </c>
      <c r="AI342" s="155">
        <f>IF(A21stdlife="n/a","n/a",IF(AI$3&gt;(A21stdlife+$E342),(Input!$K$231*(1+rvanilla)^0.5)-SUM($K342:AH342),(Input!$K$231*(1+rvanilla)^0.5)/A21stdlife))</f>
        <v>0</v>
      </c>
      <c r="AJ342" s="155">
        <f>IF(A21stdlife="n/a","n/a",IF(AJ$3&gt;(A21stdlife+$E342),(Input!$K$231*(1+rvanilla)^0.5)-SUM($K342:AI342),(Input!$K$231*(1+rvanilla)^0.5)/A21stdlife))</f>
        <v>0</v>
      </c>
      <c r="AK342" s="155">
        <f>IF(A21stdlife="n/a","n/a",IF(AK$3&gt;(A21stdlife+$E342),(Input!$K$231*(1+rvanilla)^0.5)-SUM($K342:AJ342),(Input!$K$231*(1+rvanilla)^0.5)/A21stdlife))</f>
        <v>0</v>
      </c>
      <c r="AL342" s="155">
        <f>IF(A21stdlife="n/a","n/a",IF(AL$3&gt;(A21stdlife+$E342),(Input!$K$231*(1+rvanilla)^0.5)-SUM($K342:AK342),(Input!$K$231*(1+rvanilla)^0.5)/A21stdlife))</f>
        <v>0</v>
      </c>
      <c r="AM342" s="155">
        <f>IF(A21stdlife="n/a","n/a",IF(AM$3&gt;(A21stdlife+$E342),(Input!$K$231*(1+rvanilla)^0.5)-SUM($K342:AL342),(Input!$K$231*(1+rvanilla)^0.5)/A21stdlife))</f>
        <v>0</v>
      </c>
      <c r="AN342" s="155">
        <f>IF(A21stdlife="n/a","n/a",IF(AN$3&gt;(A21stdlife+$E342),(Input!$K$231*(1+rvanilla)^0.5)-SUM($K342:AM342),(Input!$K$231*(1+rvanilla)^0.5)/A21stdlife))</f>
        <v>0</v>
      </c>
      <c r="AO342" s="155">
        <f>IF(A21stdlife="n/a","n/a",IF(AO$3&gt;(A21stdlife+$E342),(Input!$K$231*(1+rvanilla)^0.5)-SUM($K342:AN342),(Input!$K$231*(1+rvanilla)^0.5)/A21stdlife))</f>
        <v>0</v>
      </c>
      <c r="AP342" s="155">
        <f>IF(A21stdlife="n/a","n/a",IF(AP$3&gt;(A21stdlife+$E342),(Input!$K$231*(1+rvanilla)^0.5)-SUM($K342:AO342),(Input!$K$231*(1+rvanilla)^0.5)/A21stdlife))</f>
        <v>0</v>
      </c>
      <c r="AQ342" s="155">
        <f>IF(A21stdlife="n/a","n/a",IF(AQ$3&gt;(A21stdlife+$E342),(Input!$K$231*(1+rvanilla)^0.5)-SUM($K342:AP342),(Input!$K$231*(1+rvanilla)^0.5)/A21stdlife))</f>
        <v>0</v>
      </c>
      <c r="AR342" s="155">
        <f>IF(A21stdlife="n/a","n/a",IF(AR$3&gt;(A21stdlife+$E342),(Input!$K$231*(1+rvanilla)^0.5)-SUM($K342:AQ342),(Input!$K$231*(1+rvanilla)^0.5)/A21stdlife))</f>
        <v>0</v>
      </c>
      <c r="AS342" s="155">
        <f>IF(A21stdlife="n/a","n/a",IF(AS$3&gt;(A21stdlife+$E342),(Input!$K$231*(1+rvanilla)^0.5)-SUM($K342:AR342),(Input!$K$231*(1+rvanilla)^0.5)/A21stdlife))</f>
        <v>0</v>
      </c>
      <c r="AT342" s="155">
        <f>IF(A21stdlife="n/a","n/a",IF(AT$3&gt;(A21stdlife+$E342),(Input!$K$231*(1+rvanilla)^0.5)-SUM($K342:AS342),(Input!$K$231*(1+rvanilla)^0.5)/A21stdlife))</f>
        <v>0</v>
      </c>
      <c r="AU342" s="155">
        <f>IF(A21stdlife="n/a","n/a",IF(AU$3&gt;(A21stdlife+$E342),(Input!$K$231*(1+rvanilla)^0.5)-SUM($K342:AT342),(Input!$K$231*(1+rvanilla)^0.5)/A21stdlife))</f>
        <v>0</v>
      </c>
      <c r="AV342" s="155">
        <f>IF(A21stdlife="n/a","n/a",IF(AV$3&gt;(A21stdlife+$E342),(Input!$K$231*(1+rvanilla)^0.5)-SUM($K342:AU342),(Input!$K$231*(1+rvanilla)^0.5)/A21stdlife))</f>
        <v>0</v>
      </c>
      <c r="AW342" s="155">
        <f>IF(A21stdlife="n/a","n/a",IF(AW$3&gt;(A21stdlife+$E342),(Input!$K$231*(1+rvanilla)^0.5)-SUM($K342:AV342),(Input!$K$231*(1+rvanilla)^0.5)/A21stdlife))</f>
        <v>0</v>
      </c>
      <c r="AX342" s="155">
        <f>IF(A21stdlife="n/a","n/a",IF(AX$3&gt;(A21stdlife+$E342),(Input!$K$231*(1+rvanilla)^0.5)-SUM($K342:AW342),(Input!$K$231*(1+rvanilla)^0.5)/A21stdlife))</f>
        <v>0</v>
      </c>
      <c r="AY342" s="155">
        <f>IF(A21stdlife="n/a","n/a",IF(AY$3&gt;(A21stdlife+$E342),(Input!$K$231*(1+rvanilla)^0.5)-SUM($K342:AX342),(Input!$K$231*(1+rvanilla)^0.5)/A21stdlife))</f>
        <v>0</v>
      </c>
      <c r="AZ342" s="155">
        <f>IF(A21stdlife="n/a","n/a",IF(AZ$3&gt;(A21stdlife+$E342),(Input!$K$231*(1+rvanilla)^0.5)-SUM($K342:AY342),(Input!$K$231*(1+rvanilla)^0.5)/A21stdlife))</f>
        <v>0</v>
      </c>
      <c r="BA342" s="155">
        <f>IF(A21stdlife="n/a","n/a",IF(BA$3&gt;(A21stdlife+$E342),(Input!$K$231*(1+rvanilla)^0.5)-SUM($K342:AZ342),(Input!$K$231*(1+rvanilla)^0.5)/A21stdlife))</f>
        <v>0</v>
      </c>
      <c r="BB342" s="155">
        <f>IF(A21stdlife="n/a","n/a",IF(BB$3&gt;(A21stdlife+$E342),(Input!$K$231*(1+rvanilla)^0.5)-SUM($K342:BA342),(Input!$K$231*(1+rvanilla)^0.5)/A21stdlife))</f>
        <v>0</v>
      </c>
      <c r="BC342" s="155">
        <f>IF(A21stdlife="n/a","n/a",IF(BC$3&gt;(A21stdlife+$E342),(Input!$K$231*(1+rvanilla)^0.5)-SUM($K342:BB342),(Input!$K$231*(1+rvanilla)^0.5)/A21stdlife))</f>
        <v>0</v>
      </c>
      <c r="BD342" s="155">
        <f>IF(A21stdlife="n/a","n/a",IF(BD$3&gt;(A21stdlife+$E342),(Input!$K$231*(1+rvanilla)^0.5)-SUM($K342:BC342),(Input!$K$231*(1+rvanilla)^0.5)/A21stdlife))</f>
        <v>0</v>
      </c>
      <c r="BE342" s="155">
        <f>IF(A21stdlife="n/a","n/a",IF(BE$3&gt;(A21stdlife+$E342),(Input!$K$231*(1+rvanilla)^0.5)-SUM($K342:BD342),(Input!$K$231*(1+rvanilla)^0.5)/A21stdlife))</f>
        <v>0</v>
      </c>
      <c r="BF342" s="155">
        <f>IF(A21stdlife="n/a","n/a",IF(BF$3&gt;(A21stdlife+$E342),(Input!$K$231*(1+rvanilla)^0.5)-SUM($K342:BE342),(Input!$K$231*(1+rvanilla)^0.5)/A21stdlife))</f>
        <v>0</v>
      </c>
      <c r="BG342" s="155">
        <f>IF(A21stdlife="n/a","n/a",IF(BG$3&gt;(A21stdlife+$E342),(Input!$K$231*(1+rvanilla)^0.5)-SUM($K342:BF342),(Input!$K$231*(1+rvanilla)^0.5)/A21stdlife))</f>
        <v>0</v>
      </c>
      <c r="BH342" s="155">
        <f>IF(A21stdlife="n/a","n/a",IF(BH$3&gt;(A21stdlife+$E342),(Input!$K$231*(1+rvanilla)^0.5)-SUM($K342:BG342),(Input!$K$231*(1+rvanilla)^0.5)/A21stdlife))</f>
        <v>0</v>
      </c>
      <c r="BI342" s="155">
        <f>IF(A21stdlife="n/a","n/a",IF(BI$3&gt;(A21stdlife+$E342),(Input!$K$231*(1+rvanilla)^0.5)-SUM($K342:BH342),(Input!$K$231*(1+rvanilla)^0.5)/A21stdlife))</f>
        <v>0</v>
      </c>
      <c r="BJ342" s="14"/>
      <c r="BK342" s="14"/>
      <c r="BL342" s="14"/>
      <c r="BM342" s="14"/>
      <c r="BN342" s="14"/>
      <c r="BO342" s="14"/>
      <c r="BP342" s="14"/>
      <c r="BQ342" s="14"/>
      <c r="BR342" s="14"/>
      <c r="BS342" s="14"/>
      <c r="BT342" s="14"/>
      <c r="BU342" s="14"/>
      <c r="BV342" s="14"/>
      <c r="BW342" s="14"/>
      <c r="BX342" s="14"/>
      <c r="BY342" s="14"/>
      <c r="BZ342" s="14"/>
      <c r="CA342" s="410"/>
      <c r="CB342" s="410"/>
      <c r="CC342" s="410"/>
      <c r="CD342" s="410"/>
      <c r="CE342" s="410"/>
      <c r="CF342" s="410"/>
      <c r="CG342" s="410"/>
      <c r="CH342" s="410"/>
      <c r="CI342" s="410"/>
      <c r="CJ342" s="410"/>
      <c r="CK342" s="410"/>
      <c r="CL342" s="410"/>
      <c r="CM342" s="410"/>
      <c r="CN342" s="410"/>
      <c r="CO342" s="410"/>
      <c r="CP342" s="410"/>
      <c r="CQ342" s="410"/>
      <c r="CR342" s="410"/>
      <c r="CS342" s="410"/>
      <c r="CT342" s="410"/>
      <c r="CU342" s="410"/>
      <c r="CV342" s="410"/>
      <c r="CW342" s="410"/>
      <c r="CX342" s="410"/>
      <c r="CY342" s="410"/>
      <c r="CZ342" s="410"/>
      <c r="DA342" s="410"/>
      <c r="DB342" s="410"/>
      <c r="DC342" s="410"/>
      <c r="DD342" s="410"/>
      <c r="DE342" s="410"/>
      <c r="DF342" s="410"/>
      <c r="DG342" s="410"/>
      <c r="DH342" s="410"/>
      <c r="DI342" s="410"/>
      <c r="DJ342" s="410"/>
      <c r="DK342" s="410"/>
      <c r="DL342" s="410"/>
      <c r="DM342" s="410"/>
      <c r="DN342" s="410"/>
      <c r="DO342" s="410"/>
      <c r="DP342" s="410"/>
      <c r="DQ342" s="410"/>
      <c r="DR342" s="410"/>
      <c r="DS342" s="410"/>
      <c r="DT342" s="410"/>
      <c r="DU342" s="410"/>
      <c r="DV342" s="410"/>
      <c r="DW342" s="410"/>
      <c r="DX342" s="410"/>
      <c r="DY342" s="410"/>
      <c r="DZ342" s="410"/>
      <c r="EA342" s="410"/>
      <c r="EB342" s="410"/>
      <c r="EC342" s="410"/>
      <c r="ED342" s="410"/>
      <c r="EE342" s="410"/>
      <c r="EF342" s="410"/>
      <c r="EG342" s="410"/>
      <c r="EH342" s="410"/>
      <c r="EI342" s="410"/>
      <c r="EJ342" s="410"/>
      <c r="EK342" s="410"/>
      <c r="EL342" s="410"/>
      <c r="EM342" s="410"/>
      <c r="EN342" s="410"/>
      <c r="EO342" s="410"/>
      <c r="EP342" s="410"/>
      <c r="EQ342" s="410"/>
      <c r="ER342" s="410"/>
      <c r="ES342" s="410"/>
      <c r="ET342" s="410"/>
      <c r="EU342" s="410"/>
      <c r="EV342" s="410"/>
      <c r="EW342" s="410"/>
      <c r="EX342" s="410"/>
      <c r="EY342" s="410"/>
      <c r="EZ342" s="410"/>
      <c r="FA342" s="410"/>
      <c r="FB342" s="410"/>
      <c r="FC342" s="410"/>
      <c r="FD342" s="410"/>
      <c r="FE342" s="410"/>
      <c r="FF342" s="410"/>
      <c r="FG342" s="410"/>
      <c r="FH342" s="410"/>
      <c r="FI342" s="410"/>
      <c r="FJ342" s="410"/>
      <c r="FK342" s="410"/>
      <c r="FL342" s="410"/>
      <c r="FM342" s="410"/>
      <c r="FN342" s="410"/>
      <c r="FO342" s="410"/>
      <c r="FP342" s="410"/>
      <c r="FQ342" s="410"/>
      <c r="FR342" s="410"/>
      <c r="FS342" s="410"/>
      <c r="FT342" s="410"/>
      <c r="FU342" s="410"/>
      <c r="FV342" s="410"/>
      <c r="FW342" s="410"/>
      <c r="FX342" s="410"/>
      <c r="FY342" s="410"/>
      <c r="FZ342" s="410"/>
      <c r="GA342" s="410"/>
      <c r="GB342" s="410"/>
      <c r="GC342" s="410"/>
      <c r="GD342" s="410"/>
      <c r="GE342" s="410"/>
      <c r="GF342" s="410"/>
      <c r="GG342" s="410"/>
      <c r="GH342" s="410"/>
      <c r="GI342" s="410"/>
      <c r="GJ342" s="410"/>
      <c r="GK342" s="410"/>
      <c r="GL342" s="410"/>
      <c r="GM342" s="410"/>
      <c r="GN342" s="410"/>
      <c r="GO342" s="410"/>
      <c r="GP342" s="410"/>
      <c r="GQ342" s="410"/>
      <c r="GR342" s="410"/>
      <c r="GS342" s="410"/>
      <c r="GT342" s="410"/>
      <c r="GU342" s="410"/>
      <c r="GV342" s="410"/>
      <c r="GW342" s="410"/>
      <c r="GX342" s="410"/>
      <c r="GY342" s="410"/>
      <c r="GZ342" s="410"/>
      <c r="HA342" s="410"/>
      <c r="HB342" s="410"/>
      <c r="HC342" s="410"/>
      <c r="HD342" s="410"/>
      <c r="HE342" s="410"/>
      <c r="HF342" s="410"/>
      <c r="HG342" s="410"/>
      <c r="HH342" s="410"/>
      <c r="HI342" s="410"/>
      <c r="HJ342" s="410"/>
      <c r="HK342" s="410"/>
      <c r="HL342" s="410"/>
      <c r="HM342" s="410"/>
      <c r="HN342" s="410"/>
      <c r="HO342" s="410"/>
      <c r="HP342" s="410"/>
      <c r="HQ342" s="410"/>
      <c r="HR342" s="410"/>
      <c r="HS342" s="410"/>
      <c r="HT342" s="410"/>
      <c r="HU342" s="410"/>
      <c r="HV342" s="410"/>
      <c r="HW342" s="410"/>
      <c r="HX342" s="410"/>
      <c r="HY342" s="410"/>
      <c r="HZ342" s="410"/>
      <c r="IA342" s="410"/>
      <c r="IB342" s="410"/>
      <c r="IC342" s="410"/>
      <c r="ID342" s="410"/>
      <c r="IE342" s="410"/>
      <c r="IF342" s="410"/>
      <c r="IG342" s="410"/>
      <c r="IH342" s="410"/>
      <c r="II342" s="410"/>
      <c r="IJ342" s="410"/>
      <c r="IK342" s="410"/>
      <c r="IL342" s="410"/>
      <c r="IM342" s="410"/>
      <c r="IN342" s="410"/>
      <c r="IO342" s="410"/>
      <c r="IP342" s="410"/>
      <c r="IQ342" s="410"/>
      <c r="IR342" s="410"/>
      <c r="IS342" s="410"/>
      <c r="IT342" s="410"/>
      <c r="IU342" s="410"/>
      <c r="IV342" s="410"/>
    </row>
    <row r="343" spans="1:256" s="2" customFormat="1" ht="12.75" hidden="1" customHeight="1" outlineLevel="2">
      <c r="A343" s="14"/>
      <c r="B343" s="14"/>
      <c r="C343" s="27"/>
      <c r="D343" s="413"/>
      <c r="E343" s="261">
        <v>6</v>
      </c>
      <c r="F343" s="372"/>
      <c r="G343" s="269"/>
      <c r="H343" s="271"/>
      <c r="I343" s="271"/>
      <c r="J343" s="271"/>
      <c r="K343" s="271"/>
      <c r="L343" s="270"/>
      <c r="M343" s="155">
        <f>IF(A21stdlife="n/a","n/a",IF(M$3&gt;(A21stdlife+$E343),(Input!$L$231*(1+rvanilla)^0.5)-SUM($L343:L343),(Input!$L$231*(1+rvanilla)^0.5)/A21stdlife))</f>
        <v>0</v>
      </c>
      <c r="N343" s="155">
        <f>IF(A21stdlife="n/a","n/a",IF(N$3&gt;(A21stdlife+$E343),(Input!$L$231*(1+rvanilla)^0.5)-SUM($L343:M343),(Input!$L$231*(1+rvanilla)^0.5)/A21stdlife))</f>
        <v>0</v>
      </c>
      <c r="O343" s="155">
        <f>IF(A21stdlife="n/a","n/a",IF(O$3&gt;(A21stdlife+$E343),(Input!$L$231*(1+rvanilla)^0.5)-SUM($L343:N343),(Input!$L$231*(1+rvanilla)^0.5)/A21stdlife))</f>
        <v>0</v>
      </c>
      <c r="P343" s="155">
        <f>IF(A21stdlife="n/a","n/a",IF(P$3&gt;(A21stdlife+$E343),(Input!$L$231*(1+rvanilla)^0.5)-SUM($L343:O343),(Input!$L$231*(1+rvanilla)^0.5)/A21stdlife))</f>
        <v>0</v>
      </c>
      <c r="Q343" s="155">
        <f>IF(A21stdlife="n/a","n/a",IF(Q$3&gt;(A21stdlife+$E343),(Input!$L$231*(1+rvanilla)^0.5)-SUM($L343:P343),(Input!$L$231*(1+rvanilla)^0.5)/A21stdlife))</f>
        <v>0</v>
      </c>
      <c r="R343" s="155">
        <f>IF(A21stdlife="n/a","n/a",IF(R$3&gt;(A21stdlife+$E343),(Input!$L$231*(1+rvanilla)^0.5)-SUM($L343:Q343),(Input!$L$231*(1+rvanilla)^0.5)/A21stdlife))</f>
        <v>0</v>
      </c>
      <c r="S343" s="155">
        <f>IF(A21stdlife="n/a","n/a",IF(S$3&gt;(A21stdlife+$E343),(Input!$L$231*(1+rvanilla)^0.5)-SUM($L343:R343),(Input!$L$231*(1+rvanilla)^0.5)/A21stdlife))</f>
        <v>0</v>
      </c>
      <c r="T343" s="155">
        <f>IF(A21stdlife="n/a","n/a",IF(T$3&gt;(A21stdlife+$E343),(Input!$L$231*(1+rvanilla)^0.5)-SUM($L343:S343),(Input!$L$231*(1+rvanilla)^0.5)/A21stdlife))</f>
        <v>0</v>
      </c>
      <c r="U343" s="155">
        <f>IF(A21stdlife="n/a","n/a",IF(U$3&gt;(A21stdlife+$E343),(Input!$L$231*(1+rvanilla)^0.5)-SUM($L343:T343),(Input!$L$231*(1+rvanilla)^0.5)/A21stdlife))</f>
        <v>0</v>
      </c>
      <c r="V343" s="155">
        <f>IF(A21stdlife="n/a","n/a",IF(V$3&gt;(A21stdlife+$E343),(Input!$L$231*(1+rvanilla)^0.5)-SUM($L343:U343),(Input!$L$231*(1+rvanilla)^0.5)/A21stdlife))</f>
        <v>0</v>
      </c>
      <c r="W343" s="155">
        <f>IF(A21stdlife="n/a","n/a",IF(W$3&gt;(A21stdlife+$E343),(Input!$L$231*(1+rvanilla)^0.5)-SUM($L343:V343),(Input!$L$231*(1+rvanilla)^0.5)/A21stdlife))</f>
        <v>0</v>
      </c>
      <c r="X343" s="155">
        <f>IF(A21stdlife="n/a","n/a",IF(X$3&gt;(A21stdlife+$E343),(Input!$L$231*(1+rvanilla)^0.5)-SUM($L343:W343),(Input!$L$231*(1+rvanilla)^0.5)/A21stdlife))</f>
        <v>0</v>
      </c>
      <c r="Y343" s="155">
        <f>IF(A21stdlife="n/a","n/a",IF(Y$3&gt;(A21stdlife+$E343),(Input!$L$231*(1+rvanilla)^0.5)-SUM($L343:X343),(Input!$L$231*(1+rvanilla)^0.5)/A21stdlife))</f>
        <v>0</v>
      </c>
      <c r="Z343" s="155">
        <f>IF(A21stdlife="n/a","n/a",IF(Z$3&gt;(A21stdlife+$E343),(Input!$L$231*(1+rvanilla)^0.5)-SUM($L343:Y343),(Input!$L$231*(1+rvanilla)^0.5)/A21stdlife))</f>
        <v>0</v>
      </c>
      <c r="AA343" s="155">
        <f>IF(A21stdlife="n/a","n/a",IF(AA$3&gt;(A21stdlife+$E343),(Input!$L$231*(1+rvanilla)^0.5)-SUM($L343:Z343),(Input!$L$231*(1+rvanilla)^0.5)/A21stdlife))</f>
        <v>0</v>
      </c>
      <c r="AB343" s="155">
        <f>IF(A21stdlife="n/a","n/a",IF(AB$3&gt;(A21stdlife+$E343),(Input!$L$231*(1+rvanilla)^0.5)-SUM($L343:AA343),(Input!$L$231*(1+rvanilla)^0.5)/A21stdlife))</f>
        <v>0</v>
      </c>
      <c r="AC343" s="155">
        <f>IF(A21stdlife="n/a","n/a",IF(AC$3&gt;(A21stdlife+$E343),(Input!$L$231*(1+rvanilla)^0.5)-SUM($L343:AB343),(Input!$L$231*(1+rvanilla)^0.5)/A21stdlife))</f>
        <v>0</v>
      </c>
      <c r="AD343" s="155">
        <f>IF(A21stdlife="n/a","n/a",IF(AD$3&gt;(A21stdlife+$E343),(Input!$L$231*(1+rvanilla)^0.5)-SUM($L343:AC343),(Input!$L$231*(1+rvanilla)^0.5)/A21stdlife))</f>
        <v>0</v>
      </c>
      <c r="AE343" s="155">
        <f>IF(A21stdlife="n/a","n/a",IF(AE$3&gt;(A21stdlife+$E343),(Input!$L$231*(1+rvanilla)^0.5)-SUM($L343:AD343),(Input!$L$231*(1+rvanilla)^0.5)/A21stdlife))</f>
        <v>0</v>
      </c>
      <c r="AF343" s="155">
        <f>IF(A21stdlife="n/a","n/a",IF(AF$3&gt;(A21stdlife+$E343),(Input!$L$231*(1+rvanilla)^0.5)-SUM($L343:AE343),(Input!$L$231*(1+rvanilla)^0.5)/A21stdlife))</f>
        <v>0</v>
      </c>
      <c r="AG343" s="155">
        <f>IF(A21stdlife="n/a","n/a",IF(AG$3&gt;(A21stdlife+$E343),(Input!$L$231*(1+rvanilla)^0.5)-SUM($L343:AF343),(Input!$L$231*(1+rvanilla)^0.5)/A21stdlife))</f>
        <v>0</v>
      </c>
      <c r="AH343" s="155">
        <f>IF(A21stdlife="n/a","n/a",IF(AH$3&gt;(A21stdlife+$E343),(Input!$L$231*(1+rvanilla)^0.5)-SUM($L343:AG343),(Input!$L$231*(1+rvanilla)^0.5)/A21stdlife))</f>
        <v>0</v>
      </c>
      <c r="AI343" s="155">
        <f>IF(A21stdlife="n/a","n/a",IF(AI$3&gt;(A21stdlife+$E343),(Input!$L$231*(1+rvanilla)^0.5)-SUM($L343:AH343),(Input!$L$231*(1+rvanilla)^0.5)/A21stdlife))</f>
        <v>0</v>
      </c>
      <c r="AJ343" s="155">
        <f>IF(A21stdlife="n/a","n/a",IF(AJ$3&gt;(A21stdlife+$E343),(Input!$L$231*(1+rvanilla)^0.5)-SUM($L343:AI343),(Input!$L$231*(1+rvanilla)^0.5)/A21stdlife))</f>
        <v>0</v>
      </c>
      <c r="AK343" s="155">
        <f>IF(A21stdlife="n/a","n/a",IF(AK$3&gt;(A21stdlife+$E343),(Input!$L$231*(1+rvanilla)^0.5)-SUM($L343:AJ343),(Input!$L$231*(1+rvanilla)^0.5)/A21stdlife))</f>
        <v>0</v>
      </c>
      <c r="AL343" s="155">
        <f>IF(A21stdlife="n/a","n/a",IF(AL$3&gt;(A21stdlife+$E343),(Input!$L$231*(1+rvanilla)^0.5)-SUM($L343:AK343),(Input!$L$231*(1+rvanilla)^0.5)/A21stdlife))</f>
        <v>0</v>
      </c>
      <c r="AM343" s="155">
        <f>IF(A21stdlife="n/a","n/a",IF(AM$3&gt;(A21stdlife+$E343),(Input!$L$231*(1+rvanilla)^0.5)-SUM($L343:AL343),(Input!$L$231*(1+rvanilla)^0.5)/A21stdlife))</f>
        <v>0</v>
      </c>
      <c r="AN343" s="155">
        <f>IF(A21stdlife="n/a","n/a",IF(AN$3&gt;(A21stdlife+$E343),(Input!$L$231*(1+rvanilla)^0.5)-SUM($L343:AM343),(Input!$L$231*(1+rvanilla)^0.5)/A21stdlife))</f>
        <v>0</v>
      </c>
      <c r="AO343" s="155">
        <f>IF(A21stdlife="n/a","n/a",IF(AO$3&gt;(A21stdlife+$E343),(Input!$L$231*(1+rvanilla)^0.5)-SUM($L343:AN343),(Input!$L$231*(1+rvanilla)^0.5)/A21stdlife))</f>
        <v>0</v>
      </c>
      <c r="AP343" s="155">
        <f>IF(A21stdlife="n/a","n/a",IF(AP$3&gt;(A21stdlife+$E343),(Input!$L$231*(1+rvanilla)^0.5)-SUM($L343:AO343),(Input!$L$231*(1+rvanilla)^0.5)/A21stdlife))</f>
        <v>0</v>
      </c>
      <c r="AQ343" s="155">
        <f>IF(A21stdlife="n/a","n/a",IF(AQ$3&gt;(A21stdlife+$E343),(Input!$L$231*(1+rvanilla)^0.5)-SUM($L343:AP343),(Input!$L$231*(1+rvanilla)^0.5)/A21stdlife))</f>
        <v>0</v>
      </c>
      <c r="AR343" s="155">
        <f>IF(A21stdlife="n/a","n/a",IF(AR$3&gt;(A21stdlife+$E343),(Input!$L$231*(1+rvanilla)^0.5)-SUM($L343:AQ343),(Input!$L$231*(1+rvanilla)^0.5)/A21stdlife))</f>
        <v>0</v>
      </c>
      <c r="AS343" s="155">
        <f>IF(A21stdlife="n/a","n/a",IF(AS$3&gt;(A21stdlife+$E343),(Input!$L$231*(1+rvanilla)^0.5)-SUM($L343:AR343),(Input!$L$231*(1+rvanilla)^0.5)/A21stdlife))</f>
        <v>0</v>
      </c>
      <c r="AT343" s="155">
        <f>IF(A21stdlife="n/a","n/a",IF(AT$3&gt;(A21stdlife+$E343),(Input!$L$231*(1+rvanilla)^0.5)-SUM($L343:AS343),(Input!$L$231*(1+rvanilla)^0.5)/A21stdlife))</f>
        <v>0</v>
      </c>
      <c r="AU343" s="155">
        <f>IF(A21stdlife="n/a","n/a",IF(AU$3&gt;(A21stdlife+$E343),(Input!$L$231*(1+rvanilla)^0.5)-SUM($L343:AT343),(Input!$L$231*(1+rvanilla)^0.5)/A21stdlife))</f>
        <v>0</v>
      </c>
      <c r="AV343" s="155">
        <f>IF(A21stdlife="n/a","n/a",IF(AV$3&gt;(A21stdlife+$E343),(Input!$L$231*(1+rvanilla)^0.5)-SUM($L343:AU343),(Input!$L$231*(1+rvanilla)^0.5)/A21stdlife))</f>
        <v>0</v>
      </c>
      <c r="AW343" s="155">
        <f>IF(A21stdlife="n/a","n/a",IF(AW$3&gt;(A21stdlife+$E343),(Input!$L$231*(1+rvanilla)^0.5)-SUM($L343:AV343),(Input!$L$231*(1+rvanilla)^0.5)/A21stdlife))</f>
        <v>0</v>
      </c>
      <c r="AX343" s="155">
        <f>IF(A21stdlife="n/a","n/a",IF(AX$3&gt;(A21stdlife+$E343),(Input!$L$231*(1+rvanilla)^0.5)-SUM($L343:AW343),(Input!$L$231*(1+rvanilla)^0.5)/A21stdlife))</f>
        <v>0</v>
      </c>
      <c r="AY343" s="155">
        <f>IF(A21stdlife="n/a","n/a",IF(AY$3&gt;(A21stdlife+$E343),(Input!$L$231*(1+rvanilla)^0.5)-SUM($L343:AX343),(Input!$L$231*(1+rvanilla)^0.5)/A21stdlife))</f>
        <v>0</v>
      </c>
      <c r="AZ343" s="155">
        <f>IF(A21stdlife="n/a","n/a",IF(AZ$3&gt;(A21stdlife+$E343),(Input!$L$231*(1+rvanilla)^0.5)-SUM($L343:AY343),(Input!$L$231*(1+rvanilla)^0.5)/A21stdlife))</f>
        <v>0</v>
      </c>
      <c r="BA343" s="155">
        <f>IF(A21stdlife="n/a","n/a",IF(BA$3&gt;(A21stdlife+$E343),(Input!$L$231*(1+rvanilla)^0.5)-SUM($L343:AZ343),(Input!$L$231*(1+rvanilla)^0.5)/A21stdlife))</f>
        <v>0</v>
      </c>
      <c r="BB343" s="155">
        <f>IF(A21stdlife="n/a","n/a",IF(BB$3&gt;(A21stdlife+$E343),(Input!$L$231*(1+rvanilla)^0.5)-SUM($L343:BA343),(Input!$L$231*(1+rvanilla)^0.5)/A21stdlife))</f>
        <v>0</v>
      </c>
      <c r="BC343" s="155">
        <f>IF(A21stdlife="n/a","n/a",IF(BC$3&gt;(A21stdlife+$E343),(Input!$L$231*(1+rvanilla)^0.5)-SUM($L343:BB343),(Input!$L$231*(1+rvanilla)^0.5)/A21stdlife))</f>
        <v>0</v>
      </c>
      <c r="BD343" s="155">
        <f>IF(A21stdlife="n/a","n/a",IF(BD$3&gt;(A21stdlife+$E343),(Input!$L$231*(1+rvanilla)^0.5)-SUM($L343:BC343),(Input!$L$231*(1+rvanilla)^0.5)/A21stdlife))</f>
        <v>0</v>
      </c>
      <c r="BE343" s="155">
        <f>IF(A21stdlife="n/a","n/a",IF(BE$3&gt;(A21stdlife+$E343),(Input!$L$231*(1+rvanilla)^0.5)-SUM($L343:BD343),(Input!$L$231*(1+rvanilla)^0.5)/A21stdlife))</f>
        <v>0</v>
      </c>
      <c r="BF343" s="155">
        <f>IF(A21stdlife="n/a","n/a",IF(BF$3&gt;(A21stdlife+$E343),(Input!$L$231*(1+rvanilla)^0.5)-SUM($L343:BE343),(Input!$L$231*(1+rvanilla)^0.5)/A21stdlife))</f>
        <v>0</v>
      </c>
      <c r="BG343" s="155">
        <f>IF(A21stdlife="n/a","n/a",IF(BG$3&gt;(A21stdlife+$E343),(Input!$L$231*(1+rvanilla)^0.5)-SUM($L343:BF343),(Input!$L$231*(1+rvanilla)^0.5)/A21stdlife))</f>
        <v>0</v>
      </c>
      <c r="BH343" s="155">
        <f>IF(A21stdlife="n/a","n/a",IF(BH$3&gt;(A21stdlife+$E343),(Input!$L$231*(1+rvanilla)^0.5)-SUM($L343:BG343),(Input!$L$231*(1+rvanilla)^0.5)/A21stdlife))</f>
        <v>0</v>
      </c>
      <c r="BI343" s="155">
        <f>IF(A21stdlife="n/a","n/a",IF(BI$3&gt;(A21stdlife+$E343),(Input!$L$231*(1+rvanilla)^0.5)-SUM($L343:BH343),(Input!$L$231*(1+rvanilla)^0.5)/A21stdlife))</f>
        <v>0</v>
      </c>
      <c r="BJ343" s="14"/>
      <c r="BK343" s="14"/>
      <c r="BL343" s="14"/>
      <c r="BM343" s="14"/>
      <c r="BN343" s="14"/>
      <c r="BO343" s="14"/>
      <c r="BP343" s="14"/>
      <c r="BQ343" s="14"/>
      <c r="BR343" s="14"/>
      <c r="BS343" s="14"/>
      <c r="BT343" s="14"/>
      <c r="BU343" s="14"/>
      <c r="BV343" s="14"/>
      <c r="BW343" s="14"/>
      <c r="BX343" s="14"/>
      <c r="BY343" s="14"/>
      <c r="BZ343" s="14"/>
      <c r="CA343" s="410"/>
      <c r="CB343" s="410"/>
      <c r="CC343" s="410"/>
      <c r="CD343" s="410"/>
      <c r="CE343" s="410"/>
      <c r="CF343" s="410"/>
      <c r="CG343" s="410"/>
      <c r="CH343" s="410"/>
      <c r="CI343" s="410"/>
      <c r="CJ343" s="410"/>
      <c r="CK343" s="410"/>
      <c r="CL343" s="410"/>
      <c r="CM343" s="410"/>
      <c r="CN343" s="410"/>
      <c r="CO343" s="410"/>
      <c r="CP343" s="410"/>
      <c r="CQ343" s="410"/>
      <c r="CR343" s="410"/>
      <c r="CS343" s="410"/>
      <c r="CT343" s="410"/>
      <c r="CU343" s="410"/>
      <c r="CV343" s="410"/>
      <c r="CW343" s="410"/>
      <c r="CX343" s="410"/>
      <c r="CY343" s="410"/>
      <c r="CZ343" s="410"/>
      <c r="DA343" s="410"/>
      <c r="DB343" s="410"/>
      <c r="DC343" s="410"/>
      <c r="DD343" s="410"/>
      <c r="DE343" s="410"/>
      <c r="DF343" s="410"/>
      <c r="DG343" s="410"/>
      <c r="DH343" s="410"/>
      <c r="DI343" s="410"/>
      <c r="DJ343" s="410"/>
      <c r="DK343" s="410"/>
      <c r="DL343" s="410"/>
      <c r="DM343" s="410"/>
      <c r="DN343" s="410"/>
      <c r="DO343" s="410"/>
      <c r="DP343" s="410"/>
      <c r="DQ343" s="410"/>
      <c r="DR343" s="410"/>
      <c r="DS343" s="410"/>
      <c r="DT343" s="410"/>
      <c r="DU343" s="410"/>
      <c r="DV343" s="410"/>
      <c r="DW343" s="410"/>
      <c r="DX343" s="410"/>
      <c r="DY343" s="410"/>
      <c r="DZ343" s="410"/>
      <c r="EA343" s="410"/>
      <c r="EB343" s="410"/>
      <c r="EC343" s="410"/>
      <c r="ED343" s="410"/>
      <c r="EE343" s="410"/>
      <c r="EF343" s="410"/>
      <c r="EG343" s="410"/>
      <c r="EH343" s="410"/>
      <c r="EI343" s="410"/>
      <c r="EJ343" s="410"/>
      <c r="EK343" s="410"/>
      <c r="EL343" s="410"/>
      <c r="EM343" s="410"/>
      <c r="EN343" s="410"/>
      <c r="EO343" s="410"/>
      <c r="EP343" s="410"/>
      <c r="EQ343" s="410"/>
      <c r="ER343" s="410"/>
      <c r="ES343" s="410"/>
      <c r="ET343" s="410"/>
      <c r="EU343" s="410"/>
      <c r="EV343" s="410"/>
      <c r="EW343" s="410"/>
      <c r="EX343" s="410"/>
      <c r="EY343" s="410"/>
      <c r="EZ343" s="410"/>
      <c r="FA343" s="410"/>
      <c r="FB343" s="410"/>
      <c r="FC343" s="410"/>
      <c r="FD343" s="410"/>
      <c r="FE343" s="410"/>
      <c r="FF343" s="410"/>
      <c r="FG343" s="410"/>
      <c r="FH343" s="410"/>
      <c r="FI343" s="410"/>
      <c r="FJ343" s="410"/>
      <c r="FK343" s="410"/>
      <c r="FL343" s="410"/>
      <c r="FM343" s="410"/>
      <c r="FN343" s="410"/>
      <c r="FO343" s="410"/>
      <c r="FP343" s="410"/>
      <c r="FQ343" s="410"/>
      <c r="FR343" s="410"/>
      <c r="FS343" s="410"/>
      <c r="FT343" s="410"/>
      <c r="FU343" s="410"/>
      <c r="FV343" s="410"/>
      <c r="FW343" s="410"/>
      <c r="FX343" s="410"/>
      <c r="FY343" s="410"/>
      <c r="FZ343" s="410"/>
      <c r="GA343" s="410"/>
      <c r="GB343" s="410"/>
      <c r="GC343" s="410"/>
      <c r="GD343" s="410"/>
      <c r="GE343" s="410"/>
      <c r="GF343" s="410"/>
      <c r="GG343" s="410"/>
      <c r="GH343" s="410"/>
      <c r="GI343" s="410"/>
      <c r="GJ343" s="410"/>
      <c r="GK343" s="410"/>
      <c r="GL343" s="410"/>
      <c r="GM343" s="410"/>
      <c r="GN343" s="410"/>
      <c r="GO343" s="410"/>
      <c r="GP343" s="410"/>
      <c r="GQ343" s="410"/>
      <c r="GR343" s="410"/>
      <c r="GS343" s="410"/>
      <c r="GT343" s="410"/>
      <c r="GU343" s="410"/>
      <c r="GV343" s="410"/>
      <c r="GW343" s="410"/>
      <c r="GX343" s="410"/>
      <c r="GY343" s="410"/>
      <c r="GZ343" s="410"/>
      <c r="HA343" s="410"/>
      <c r="HB343" s="410"/>
      <c r="HC343" s="410"/>
      <c r="HD343" s="410"/>
      <c r="HE343" s="410"/>
      <c r="HF343" s="410"/>
      <c r="HG343" s="410"/>
      <c r="HH343" s="410"/>
      <c r="HI343" s="410"/>
      <c r="HJ343" s="410"/>
      <c r="HK343" s="410"/>
      <c r="HL343" s="410"/>
      <c r="HM343" s="410"/>
      <c r="HN343" s="410"/>
      <c r="HO343" s="410"/>
      <c r="HP343" s="410"/>
      <c r="HQ343" s="410"/>
      <c r="HR343" s="410"/>
      <c r="HS343" s="410"/>
      <c r="HT343" s="410"/>
      <c r="HU343" s="410"/>
      <c r="HV343" s="410"/>
      <c r="HW343" s="410"/>
      <c r="HX343" s="410"/>
      <c r="HY343" s="410"/>
      <c r="HZ343" s="410"/>
      <c r="IA343" s="410"/>
      <c r="IB343" s="410"/>
      <c r="IC343" s="410"/>
      <c r="ID343" s="410"/>
      <c r="IE343" s="410"/>
      <c r="IF343" s="410"/>
      <c r="IG343" s="410"/>
      <c r="IH343" s="410"/>
      <c r="II343" s="410"/>
      <c r="IJ343" s="410"/>
      <c r="IK343" s="410"/>
      <c r="IL343" s="410"/>
      <c r="IM343" s="410"/>
      <c r="IN343" s="410"/>
      <c r="IO343" s="410"/>
      <c r="IP343" s="410"/>
      <c r="IQ343" s="410"/>
      <c r="IR343" s="410"/>
      <c r="IS343" s="410"/>
      <c r="IT343" s="410"/>
      <c r="IU343" s="410"/>
      <c r="IV343" s="410"/>
    </row>
    <row r="344" spans="1:256" s="2" customFormat="1" ht="12.75" hidden="1" customHeight="1" outlineLevel="2">
      <c r="A344" s="14"/>
      <c r="B344" s="14"/>
      <c r="C344" s="27"/>
      <c r="D344" s="413"/>
      <c r="E344" s="261">
        <v>7</v>
      </c>
      <c r="F344" s="372"/>
      <c r="G344" s="269"/>
      <c r="H344" s="271"/>
      <c r="I344" s="271"/>
      <c r="J344" s="271"/>
      <c r="K344" s="271"/>
      <c r="L344" s="271"/>
      <c r="M344" s="270"/>
      <c r="N344" s="155">
        <f>IF(A21stdlife="n/a","n/a",IF(N$3&gt;(A21stdlife+$E344),(Input!$M$231*(1+rvanilla)^0.5)-SUM($M344:M344),(Input!$M$231*(1+rvanilla)^0.5)/A21stdlife))</f>
        <v>0</v>
      </c>
      <c r="O344" s="155">
        <f>IF(A21stdlife="n/a","n/a",IF(O$3&gt;(A21stdlife+$E344),(Input!$M$231*(1+rvanilla)^0.5)-SUM($M344:N344),(Input!$M$231*(1+rvanilla)^0.5)/A21stdlife))</f>
        <v>0</v>
      </c>
      <c r="P344" s="155">
        <f>IF(A21stdlife="n/a","n/a",IF(P$3&gt;(A21stdlife+$E344),(Input!$M$231*(1+rvanilla)^0.5)-SUM($M344:O344),(Input!$M$231*(1+rvanilla)^0.5)/A21stdlife))</f>
        <v>0</v>
      </c>
      <c r="Q344" s="155">
        <f>IF(A21stdlife="n/a","n/a",IF(Q$3&gt;(A21stdlife+$E344),(Input!$M$231*(1+rvanilla)^0.5)-SUM($M344:P344),(Input!$M$231*(1+rvanilla)^0.5)/A21stdlife))</f>
        <v>0</v>
      </c>
      <c r="R344" s="155">
        <f>IF(A21stdlife="n/a","n/a",IF(R$3&gt;(A21stdlife+$E344),(Input!$M$231*(1+rvanilla)^0.5)-SUM($M344:Q344),(Input!$M$231*(1+rvanilla)^0.5)/A21stdlife))</f>
        <v>0</v>
      </c>
      <c r="S344" s="155">
        <f>IF(A21stdlife="n/a","n/a",IF(S$3&gt;(A21stdlife+$E344),(Input!$M$231*(1+rvanilla)^0.5)-SUM($M344:R344),(Input!$M$231*(1+rvanilla)^0.5)/A21stdlife))</f>
        <v>0</v>
      </c>
      <c r="T344" s="155">
        <f>IF(A21stdlife="n/a","n/a",IF(T$3&gt;(A21stdlife+$E344),(Input!$M$231*(1+rvanilla)^0.5)-SUM($M344:S344),(Input!$M$231*(1+rvanilla)^0.5)/A21stdlife))</f>
        <v>0</v>
      </c>
      <c r="U344" s="155">
        <f>IF(A21stdlife="n/a","n/a",IF(U$3&gt;(A21stdlife+$E344),(Input!$M$231*(1+rvanilla)^0.5)-SUM($M344:T344),(Input!$M$231*(1+rvanilla)^0.5)/A21stdlife))</f>
        <v>0</v>
      </c>
      <c r="V344" s="155">
        <f>IF(A21stdlife="n/a","n/a",IF(V$3&gt;(A21stdlife+$E344),(Input!$M$231*(1+rvanilla)^0.5)-SUM($M344:U344),(Input!$M$231*(1+rvanilla)^0.5)/A21stdlife))</f>
        <v>0</v>
      </c>
      <c r="W344" s="155">
        <f>IF(A21stdlife="n/a","n/a",IF(W$3&gt;(A21stdlife+$E344),(Input!$M$231*(1+rvanilla)^0.5)-SUM($M344:V344),(Input!$M$231*(1+rvanilla)^0.5)/A21stdlife))</f>
        <v>0</v>
      </c>
      <c r="X344" s="155">
        <f>IF(A21stdlife="n/a","n/a",IF(X$3&gt;(A21stdlife+$E344),(Input!$M$231*(1+rvanilla)^0.5)-SUM($M344:W344),(Input!$M$231*(1+rvanilla)^0.5)/A21stdlife))</f>
        <v>0</v>
      </c>
      <c r="Y344" s="155">
        <f>IF(A21stdlife="n/a","n/a",IF(Y$3&gt;(A21stdlife+$E344),(Input!$M$231*(1+rvanilla)^0.5)-SUM($M344:X344),(Input!$M$231*(1+rvanilla)^0.5)/A21stdlife))</f>
        <v>0</v>
      </c>
      <c r="Z344" s="155">
        <f>IF(A21stdlife="n/a","n/a",IF(Z$3&gt;(A21stdlife+$E344),(Input!$M$231*(1+rvanilla)^0.5)-SUM($M344:Y344),(Input!$M$231*(1+rvanilla)^0.5)/A21stdlife))</f>
        <v>0</v>
      </c>
      <c r="AA344" s="155">
        <f>IF(A21stdlife="n/a","n/a",IF(AA$3&gt;(A21stdlife+$E344),(Input!$M$231*(1+rvanilla)^0.5)-SUM($M344:Z344),(Input!$M$231*(1+rvanilla)^0.5)/A21stdlife))</f>
        <v>0</v>
      </c>
      <c r="AB344" s="155">
        <f>IF(A21stdlife="n/a","n/a",IF(AB$3&gt;(A21stdlife+$E344),(Input!$M$231*(1+rvanilla)^0.5)-SUM($M344:AA344),(Input!$M$231*(1+rvanilla)^0.5)/A21stdlife))</f>
        <v>0</v>
      </c>
      <c r="AC344" s="155">
        <f>IF(A21stdlife="n/a","n/a",IF(AC$3&gt;(A21stdlife+$E344),(Input!$M$231*(1+rvanilla)^0.5)-SUM($M344:AB344),(Input!$M$231*(1+rvanilla)^0.5)/A21stdlife))</f>
        <v>0</v>
      </c>
      <c r="AD344" s="155">
        <f>IF(A21stdlife="n/a","n/a",IF(AD$3&gt;(A21stdlife+$E344),(Input!$M$231*(1+rvanilla)^0.5)-SUM($M344:AC344),(Input!$M$231*(1+rvanilla)^0.5)/A21stdlife))</f>
        <v>0</v>
      </c>
      <c r="AE344" s="155">
        <f>IF(A21stdlife="n/a","n/a",IF(AE$3&gt;(A21stdlife+$E344),(Input!$M$231*(1+rvanilla)^0.5)-SUM($M344:AD344),(Input!$M$231*(1+rvanilla)^0.5)/A21stdlife))</f>
        <v>0</v>
      </c>
      <c r="AF344" s="155">
        <f>IF(A21stdlife="n/a","n/a",IF(AF$3&gt;(A21stdlife+$E344),(Input!$M$231*(1+rvanilla)^0.5)-SUM($M344:AE344),(Input!$M$231*(1+rvanilla)^0.5)/A21stdlife))</f>
        <v>0</v>
      </c>
      <c r="AG344" s="155">
        <f>IF(A21stdlife="n/a","n/a",IF(AG$3&gt;(A21stdlife+$E344),(Input!$M$231*(1+rvanilla)^0.5)-SUM($M344:AF344),(Input!$M$231*(1+rvanilla)^0.5)/A21stdlife))</f>
        <v>0</v>
      </c>
      <c r="AH344" s="155">
        <f>IF(A21stdlife="n/a","n/a",IF(AH$3&gt;(A21stdlife+$E344),(Input!$M$231*(1+rvanilla)^0.5)-SUM($M344:AG344),(Input!$M$231*(1+rvanilla)^0.5)/A21stdlife))</f>
        <v>0</v>
      </c>
      <c r="AI344" s="155">
        <f>IF(A21stdlife="n/a","n/a",IF(AI$3&gt;(A21stdlife+$E344),(Input!$M$231*(1+rvanilla)^0.5)-SUM($M344:AH344),(Input!$M$231*(1+rvanilla)^0.5)/A21stdlife))</f>
        <v>0</v>
      </c>
      <c r="AJ344" s="155">
        <f>IF(A21stdlife="n/a","n/a",IF(AJ$3&gt;(A21stdlife+$E344),(Input!$M$231*(1+rvanilla)^0.5)-SUM($M344:AI344),(Input!$M$231*(1+rvanilla)^0.5)/A21stdlife))</f>
        <v>0</v>
      </c>
      <c r="AK344" s="155">
        <f>IF(A21stdlife="n/a","n/a",IF(AK$3&gt;(A21stdlife+$E344),(Input!$M$231*(1+rvanilla)^0.5)-SUM($M344:AJ344),(Input!$M$231*(1+rvanilla)^0.5)/A21stdlife))</f>
        <v>0</v>
      </c>
      <c r="AL344" s="155">
        <f>IF(A21stdlife="n/a","n/a",IF(AL$3&gt;(A21stdlife+$E344),(Input!$M$231*(1+rvanilla)^0.5)-SUM($M344:AK344),(Input!$M$231*(1+rvanilla)^0.5)/A21stdlife))</f>
        <v>0</v>
      </c>
      <c r="AM344" s="155">
        <f>IF(A21stdlife="n/a","n/a",IF(AM$3&gt;(A21stdlife+$E344),(Input!$M$231*(1+rvanilla)^0.5)-SUM($M344:AL344),(Input!$M$231*(1+rvanilla)^0.5)/A21stdlife))</f>
        <v>0</v>
      </c>
      <c r="AN344" s="155">
        <f>IF(A21stdlife="n/a","n/a",IF(AN$3&gt;(A21stdlife+$E344),(Input!$M$231*(1+rvanilla)^0.5)-SUM($M344:AM344),(Input!$M$231*(1+rvanilla)^0.5)/A21stdlife))</f>
        <v>0</v>
      </c>
      <c r="AO344" s="155">
        <f>IF(A21stdlife="n/a","n/a",IF(AO$3&gt;(A21stdlife+$E344),(Input!$M$231*(1+rvanilla)^0.5)-SUM($M344:AN344),(Input!$M$231*(1+rvanilla)^0.5)/A21stdlife))</f>
        <v>0</v>
      </c>
      <c r="AP344" s="155">
        <f>IF(A21stdlife="n/a","n/a",IF(AP$3&gt;(A21stdlife+$E344),(Input!$M$231*(1+rvanilla)^0.5)-SUM($M344:AO344),(Input!$M$231*(1+rvanilla)^0.5)/A21stdlife))</f>
        <v>0</v>
      </c>
      <c r="AQ344" s="155">
        <f>IF(A21stdlife="n/a","n/a",IF(AQ$3&gt;(A21stdlife+$E344),(Input!$M$231*(1+rvanilla)^0.5)-SUM($M344:AP344),(Input!$M$231*(1+rvanilla)^0.5)/A21stdlife))</f>
        <v>0</v>
      </c>
      <c r="AR344" s="155">
        <f>IF(A21stdlife="n/a","n/a",IF(AR$3&gt;(A21stdlife+$E344),(Input!$M$231*(1+rvanilla)^0.5)-SUM($M344:AQ344),(Input!$M$231*(1+rvanilla)^0.5)/A21stdlife))</f>
        <v>0</v>
      </c>
      <c r="AS344" s="155">
        <f>IF(A21stdlife="n/a","n/a",IF(AS$3&gt;(A21stdlife+$E344),(Input!$M$231*(1+rvanilla)^0.5)-SUM($M344:AR344),(Input!$M$231*(1+rvanilla)^0.5)/A21stdlife))</f>
        <v>0</v>
      </c>
      <c r="AT344" s="155">
        <f>IF(A21stdlife="n/a","n/a",IF(AT$3&gt;(A21stdlife+$E344),(Input!$M$231*(1+rvanilla)^0.5)-SUM($M344:AS344),(Input!$M$231*(1+rvanilla)^0.5)/A21stdlife))</f>
        <v>0</v>
      </c>
      <c r="AU344" s="155">
        <f>IF(A21stdlife="n/a","n/a",IF(AU$3&gt;(A21stdlife+$E344),(Input!$M$231*(1+rvanilla)^0.5)-SUM($M344:AT344),(Input!$M$231*(1+rvanilla)^0.5)/A21stdlife))</f>
        <v>0</v>
      </c>
      <c r="AV344" s="155">
        <f>IF(A21stdlife="n/a","n/a",IF(AV$3&gt;(A21stdlife+$E344),(Input!$M$231*(1+rvanilla)^0.5)-SUM($M344:AU344),(Input!$M$231*(1+rvanilla)^0.5)/A21stdlife))</f>
        <v>0</v>
      </c>
      <c r="AW344" s="155">
        <f>IF(A21stdlife="n/a","n/a",IF(AW$3&gt;(A21stdlife+$E344),(Input!$M$231*(1+rvanilla)^0.5)-SUM($M344:AV344),(Input!$M$231*(1+rvanilla)^0.5)/A21stdlife))</f>
        <v>0</v>
      </c>
      <c r="AX344" s="155">
        <f>IF(A21stdlife="n/a","n/a",IF(AX$3&gt;(A21stdlife+$E344),(Input!$M$231*(1+rvanilla)^0.5)-SUM($M344:AW344),(Input!$M$231*(1+rvanilla)^0.5)/A21stdlife))</f>
        <v>0</v>
      </c>
      <c r="AY344" s="155">
        <f>IF(A21stdlife="n/a","n/a",IF(AY$3&gt;(A21stdlife+$E344),(Input!$M$231*(1+rvanilla)^0.5)-SUM($M344:AX344),(Input!$M$231*(1+rvanilla)^0.5)/A21stdlife))</f>
        <v>0</v>
      </c>
      <c r="AZ344" s="155">
        <f>IF(A21stdlife="n/a","n/a",IF(AZ$3&gt;(A21stdlife+$E344),(Input!$M$231*(1+rvanilla)^0.5)-SUM($M344:AY344),(Input!$M$231*(1+rvanilla)^0.5)/A21stdlife))</f>
        <v>0</v>
      </c>
      <c r="BA344" s="155">
        <f>IF(A21stdlife="n/a","n/a",IF(BA$3&gt;(A21stdlife+$E344),(Input!$M$231*(1+rvanilla)^0.5)-SUM($M344:AZ344),(Input!$M$231*(1+rvanilla)^0.5)/A21stdlife))</f>
        <v>0</v>
      </c>
      <c r="BB344" s="155">
        <f>IF(A21stdlife="n/a","n/a",IF(BB$3&gt;(A21stdlife+$E344),(Input!$M$231*(1+rvanilla)^0.5)-SUM($M344:BA344),(Input!$M$231*(1+rvanilla)^0.5)/A21stdlife))</f>
        <v>0</v>
      </c>
      <c r="BC344" s="155">
        <f>IF(A21stdlife="n/a","n/a",IF(BC$3&gt;(A21stdlife+$E344),(Input!$M$231*(1+rvanilla)^0.5)-SUM($M344:BB344),(Input!$M$231*(1+rvanilla)^0.5)/A21stdlife))</f>
        <v>0</v>
      </c>
      <c r="BD344" s="155">
        <f>IF(A21stdlife="n/a","n/a",IF(BD$3&gt;(A21stdlife+$E344),(Input!$M$231*(1+rvanilla)^0.5)-SUM($M344:BC344),(Input!$M$231*(1+rvanilla)^0.5)/A21stdlife))</f>
        <v>0</v>
      </c>
      <c r="BE344" s="155">
        <f>IF(A21stdlife="n/a","n/a",IF(BE$3&gt;(A21stdlife+$E344),(Input!$M$231*(1+rvanilla)^0.5)-SUM($M344:BD344),(Input!$M$231*(1+rvanilla)^0.5)/A21stdlife))</f>
        <v>0</v>
      </c>
      <c r="BF344" s="155">
        <f>IF(A21stdlife="n/a","n/a",IF(BF$3&gt;(A21stdlife+$E344),(Input!$M$231*(1+rvanilla)^0.5)-SUM($M344:BE344),(Input!$M$231*(1+rvanilla)^0.5)/A21stdlife))</f>
        <v>0</v>
      </c>
      <c r="BG344" s="155">
        <f>IF(A21stdlife="n/a","n/a",IF(BG$3&gt;(A21stdlife+$E344),(Input!$M$231*(1+rvanilla)^0.5)-SUM($M344:BF344),(Input!$M$231*(1+rvanilla)^0.5)/A21stdlife))</f>
        <v>0</v>
      </c>
      <c r="BH344" s="155">
        <f>IF(A21stdlife="n/a","n/a",IF(BH$3&gt;(A21stdlife+$E344),(Input!$M$231*(1+rvanilla)^0.5)-SUM($M344:BG344),(Input!$M$231*(1+rvanilla)^0.5)/A21stdlife))</f>
        <v>0</v>
      </c>
      <c r="BI344" s="155">
        <f>IF(A21stdlife="n/a","n/a",IF(BI$3&gt;(A21stdlife+$E344),(Input!$M$231*(1+rvanilla)^0.5)-SUM($M344:BH344),(Input!$M$231*(1+rvanilla)^0.5)/A21stdlife))</f>
        <v>0</v>
      </c>
      <c r="BJ344" s="14"/>
      <c r="BK344" s="14"/>
      <c r="BL344" s="14"/>
      <c r="BM344" s="14"/>
      <c r="BN344" s="14"/>
      <c r="BO344" s="14"/>
      <c r="BP344" s="14"/>
      <c r="BQ344" s="14"/>
      <c r="BR344" s="14"/>
      <c r="BS344" s="14"/>
      <c r="BT344" s="14"/>
      <c r="BU344" s="14"/>
      <c r="BV344" s="14"/>
      <c r="BW344" s="14"/>
      <c r="BX344" s="14"/>
      <c r="BY344" s="14"/>
      <c r="BZ344" s="14"/>
      <c r="CA344" s="410"/>
      <c r="CB344" s="410"/>
      <c r="CC344" s="410"/>
      <c r="CD344" s="410"/>
      <c r="CE344" s="410"/>
      <c r="CF344" s="410"/>
      <c r="CG344" s="410"/>
      <c r="CH344" s="410"/>
      <c r="CI344" s="410"/>
      <c r="CJ344" s="410"/>
      <c r="CK344" s="410"/>
      <c r="CL344" s="410"/>
      <c r="CM344" s="410"/>
      <c r="CN344" s="410"/>
      <c r="CO344" s="410"/>
      <c r="CP344" s="410"/>
      <c r="CQ344" s="410"/>
      <c r="CR344" s="410"/>
      <c r="CS344" s="410"/>
      <c r="CT344" s="410"/>
      <c r="CU344" s="410"/>
      <c r="CV344" s="410"/>
      <c r="CW344" s="410"/>
      <c r="CX344" s="410"/>
      <c r="CY344" s="410"/>
      <c r="CZ344" s="410"/>
      <c r="DA344" s="410"/>
      <c r="DB344" s="410"/>
      <c r="DC344" s="410"/>
      <c r="DD344" s="410"/>
      <c r="DE344" s="410"/>
      <c r="DF344" s="410"/>
      <c r="DG344" s="410"/>
      <c r="DH344" s="410"/>
      <c r="DI344" s="410"/>
      <c r="DJ344" s="410"/>
      <c r="DK344" s="410"/>
      <c r="DL344" s="410"/>
      <c r="DM344" s="410"/>
      <c r="DN344" s="410"/>
      <c r="DO344" s="410"/>
      <c r="DP344" s="410"/>
      <c r="DQ344" s="410"/>
      <c r="DR344" s="410"/>
      <c r="DS344" s="410"/>
      <c r="DT344" s="410"/>
      <c r="DU344" s="410"/>
      <c r="DV344" s="410"/>
      <c r="DW344" s="410"/>
      <c r="DX344" s="410"/>
      <c r="DY344" s="410"/>
      <c r="DZ344" s="410"/>
      <c r="EA344" s="410"/>
      <c r="EB344" s="410"/>
      <c r="EC344" s="410"/>
      <c r="ED344" s="410"/>
      <c r="EE344" s="410"/>
      <c r="EF344" s="410"/>
      <c r="EG344" s="410"/>
      <c r="EH344" s="410"/>
      <c r="EI344" s="410"/>
      <c r="EJ344" s="410"/>
      <c r="EK344" s="410"/>
      <c r="EL344" s="410"/>
      <c r="EM344" s="410"/>
      <c r="EN344" s="410"/>
      <c r="EO344" s="410"/>
      <c r="EP344" s="410"/>
      <c r="EQ344" s="410"/>
      <c r="ER344" s="410"/>
      <c r="ES344" s="410"/>
      <c r="ET344" s="410"/>
      <c r="EU344" s="410"/>
      <c r="EV344" s="410"/>
      <c r="EW344" s="410"/>
      <c r="EX344" s="410"/>
      <c r="EY344" s="410"/>
      <c r="EZ344" s="410"/>
      <c r="FA344" s="410"/>
      <c r="FB344" s="410"/>
      <c r="FC344" s="410"/>
      <c r="FD344" s="410"/>
      <c r="FE344" s="410"/>
      <c r="FF344" s="410"/>
      <c r="FG344" s="410"/>
      <c r="FH344" s="410"/>
      <c r="FI344" s="410"/>
      <c r="FJ344" s="410"/>
      <c r="FK344" s="410"/>
      <c r="FL344" s="410"/>
      <c r="FM344" s="410"/>
      <c r="FN344" s="410"/>
      <c r="FO344" s="410"/>
      <c r="FP344" s="410"/>
      <c r="FQ344" s="410"/>
      <c r="FR344" s="410"/>
      <c r="FS344" s="410"/>
      <c r="FT344" s="410"/>
      <c r="FU344" s="410"/>
      <c r="FV344" s="410"/>
      <c r="FW344" s="410"/>
      <c r="FX344" s="410"/>
      <c r="FY344" s="410"/>
      <c r="FZ344" s="410"/>
      <c r="GA344" s="410"/>
      <c r="GB344" s="410"/>
      <c r="GC344" s="410"/>
      <c r="GD344" s="410"/>
      <c r="GE344" s="410"/>
      <c r="GF344" s="410"/>
      <c r="GG344" s="410"/>
      <c r="GH344" s="410"/>
      <c r="GI344" s="410"/>
      <c r="GJ344" s="410"/>
      <c r="GK344" s="410"/>
      <c r="GL344" s="410"/>
      <c r="GM344" s="410"/>
      <c r="GN344" s="410"/>
      <c r="GO344" s="410"/>
      <c r="GP344" s="410"/>
      <c r="GQ344" s="410"/>
      <c r="GR344" s="410"/>
      <c r="GS344" s="410"/>
      <c r="GT344" s="410"/>
      <c r="GU344" s="410"/>
      <c r="GV344" s="410"/>
      <c r="GW344" s="410"/>
      <c r="GX344" s="410"/>
      <c r="GY344" s="410"/>
      <c r="GZ344" s="410"/>
      <c r="HA344" s="410"/>
      <c r="HB344" s="410"/>
      <c r="HC344" s="410"/>
      <c r="HD344" s="410"/>
      <c r="HE344" s="410"/>
      <c r="HF344" s="410"/>
      <c r="HG344" s="410"/>
      <c r="HH344" s="410"/>
      <c r="HI344" s="410"/>
      <c r="HJ344" s="410"/>
      <c r="HK344" s="410"/>
      <c r="HL344" s="410"/>
      <c r="HM344" s="410"/>
      <c r="HN344" s="410"/>
      <c r="HO344" s="410"/>
      <c r="HP344" s="410"/>
      <c r="HQ344" s="410"/>
      <c r="HR344" s="410"/>
      <c r="HS344" s="410"/>
      <c r="HT344" s="410"/>
      <c r="HU344" s="410"/>
      <c r="HV344" s="410"/>
      <c r="HW344" s="410"/>
      <c r="HX344" s="410"/>
      <c r="HY344" s="410"/>
      <c r="HZ344" s="410"/>
      <c r="IA344" s="410"/>
      <c r="IB344" s="410"/>
      <c r="IC344" s="410"/>
      <c r="ID344" s="410"/>
      <c r="IE344" s="410"/>
      <c r="IF344" s="410"/>
      <c r="IG344" s="410"/>
      <c r="IH344" s="410"/>
      <c r="II344" s="410"/>
      <c r="IJ344" s="410"/>
      <c r="IK344" s="410"/>
      <c r="IL344" s="410"/>
      <c r="IM344" s="410"/>
      <c r="IN344" s="410"/>
      <c r="IO344" s="410"/>
      <c r="IP344" s="410"/>
      <c r="IQ344" s="410"/>
      <c r="IR344" s="410"/>
      <c r="IS344" s="410"/>
      <c r="IT344" s="410"/>
      <c r="IU344" s="410"/>
      <c r="IV344" s="410"/>
    </row>
    <row r="345" spans="1:256" s="2" customFormat="1" ht="12.75" hidden="1" customHeight="1" outlineLevel="2">
      <c r="A345" s="14"/>
      <c r="B345" s="14"/>
      <c r="C345" s="27"/>
      <c r="D345" s="413"/>
      <c r="E345" s="261">
        <v>8</v>
      </c>
      <c r="F345" s="372"/>
      <c r="G345" s="269"/>
      <c r="H345" s="271"/>
      <c r="I345" s="271"/>
      <c r="J345" s="271"/>
      <c r="K345" s="271"/>
      <c r="L345" s="271"/>
      <c r="M345" s="271"/>
      <c r="N345" s="270"/>
      <c r="O345" s="155">
        <f>IF(A21stdlife="n/a","n/a",IF(O$3&gt;(A21stdlife+$E345),(Input!$N$231*(1+rvanilla)^0.5)-SUM($N345:N345),(Input!$N$231*(1+rvanilla)^0.5)/A21stdlife))</f>
        <v>0</v>
      </c>
      <c r="P345" s="155">
        <f>IF(A21stdlife="n/a","n/a",IF(P$3&gt;(A21stdlife+$E345),(Input!$N$231*(1+rvanilla)^0.5)-SUM($N345:O345),(Input!$N$231*(1+rvanilla)^0.5)/A21stdlife))</f>
        <v>0</v>
      </c>
      <c r="Q345" s="155">
        <f>IF(A21stdlife="n/a","n/a",IF(Q$3&gt;(A21stdlife+$E345),(Input!$N$231*(1+rvanilla)^0.5)-SUM($N345:P345),(Input!$N$231*(1+rvanilla)^0.5)/A21stdlife))</f>
        <v>0</v>
      </c>
      <c r="R345" s="155">
        <f>IF(A21stdlife="n/a","n/a",IF(R$3&gt;(A21stdlife+$E345),(Input!$N$231*(1+rvanilla)^0.5)-SUM($N345:Q345),(Input!$N$231*(1+rvanilla)^0.5)/A21stdlife))</f>
        <v>0</v>
      </c>
      <c r="S345" s="155">
        <f>IF(A21stdlife="n/a","n/a",IF(S$3&gt;(A21stdlife+$E345),(Input!$N$231*(1+rvanilla)^0.5)-SUM($N345:R345),(Input!$N$231*(1+rvanilla)^0.5)/A21stdlife))</f>
        <v>0</v>
      </c>
      <c r="T345" s="155">
        <f>IF(A21stdlife="n/a","n/a",IF(T$3&gt;(A21stdlife+$E345),(Input!$N$231*(1+rvanilla)^0.5)-SUM($N345:S345),(Input!$N$231*(1+rvanilla)^0.5)/A21stdlife))</f>
        <v>0</v>
      </c>
      <c r="U345" s="155">
        <f>IF(A21stdlife="n/a","n/a",IF(U$3&gt;(A21stdlife+$E345),(Input!$N$231*(1+rvanilla)^0.5)-SUM($N345:T345),(Input!$N$231*(1+rvanilla)^0.5)/A21stdlife))</f>
        <v>0</v>
      </c>
      <c r="V345" s="155">
        <f>IF(A21stdlife="n/a","n/a",IF(V$3&gt;(A21stdlife+$E345),(Input!$N$231*(1+rvanilla)^0.5)-SUM($N345:U345),(Input!$N$231*(1+rvanilla)^0.5)/A21stdlife))</f>
        <v>0</v>
      </c>
      <c r="W345" s="155">
        <f>IF(A21stdlife="n/a","n/a",IF(W$3&gt;(A21stdlife+$E345),(Input!$N$231*(1+rvanilla)^0.5)-SUM($N345:V345),(Input!$N$231*(1+rvanilla)^0.5)/A21stdlife))</f>
        <v>0</v>
      </c>
      <c r="X345" s="155">
        <f>IF(A21stdlife="n/a","n/a",IF(X$3&gt;(A21stdlife+$E345),(Input!$N$231*(1+rvanilla)^0.5)-SUM($N345:W345),(Input!$N$231*(1+rvanilla)^0.5)/A21stdlife))</f>
        <v>0</v>
      </c>
      <c r="Y345" s="155">
        <f>IF(A21stdlife="n/a","n/a",IF(Y$3&gt;(A21stdlife+$E345),(Input!$N$231*(1+rvanilla)^0.5)-SUM($N345:X345),(Input!$N$231*(1+rvanilla)^0.5)/A21stdlife))</f>
        <v>0</v>
      </c>
      <c r="Z345" s="155">
        <f>IF(A21stdlife="n/a","n/a",IF(Z$3&gt;(A21stdlife+$E345),(Input!$N$231*(1+rvanilla)^0.5)-SUM($N345:Y345),(Input!$N$231*(1+rvanilla)^0.5)/A21stdlife))</f>
        <v>0</v>
      </c>
      <c r="AA345" s="155">
        <f>IF(A21stdlife="n/a","n/a",IF(AA$3&gt;(A21stdlife+$E345),(Input!$N$231*(1+rvanilla)^0.5)-SUM($N345:Z345),(Input!$N$231*(1+rvanilla)^0.5)/A21stdlife))</f>
        <v>0</v>
      </c>
      <c r="AB345" s="155">
        <f>IF(A21stdlife="n/a","n/a",IF(AB$3&gt;(A21stdlife+$E345),(Input!$N$231*(1+rvanilla)^0.5)-SUM($N345:AA345),(Input!$N$231*(1+rvanilla)^0.5)/A21stdlife))</f>
        <v>0</v>
      </c>
      <c r="AC345" s="155">
        <f>IF(A21stdlife="n/a","n/a",IF(AC$3&gt;(A21stdlife+$E345),(Input!$N$231*(1+rvanilla)^0.5)-SUM($N345:AB345),(Input!$N$231*(1+rvanilla)^0.5)/A21stdlife))</f>
        <v>0</v>
      </c>
      <c r="AD345" s="155">
        <f>IF(A21stdlife="n/a","n/a",IF(AD$3&gt;(A21stdlife+$E345),(Input!$N$231*(1+rvanilla)^0.5)-SUM($N345:AC345),(Input!$N$231*(1+rvanilla)^0.5)/A21stdlife))</f>
        <v>0</v>
      </c>
      <c r="AE345" s="155">
        <f>IF(A21stdlife="n/a","n/a",IF(AE$3&gt;(A21stdlife+$E345),(Input!$N$231*(1+rvanilla)^0.5)-SUM($N345:AD345),(Input!$N$231*(1+rvanilla)^0.5)/A21stdlife))</f>
        <v>0</v>
      </c>
      <c r="AF345" s="155">
        <f>IF(A21stdlife="n/a","n/a",IF(AF$3&gt;(A21stdlife+$E345),(Input!$N$231*(1+rvanilla)^0.5)-SUM($N345:AE345),(Input!$N$231*(1+rvanilla)^0.5)/A21stdlife))</f>
        <v>0</v>
      </c>
      <c r="AG345" s="155">
        <f>IF(A21stdlife="n/a","n/a",IF(AG$3&gt;(A21stdlife+$E345),(Input!$N$231*(1+rvanilla)^0.5)-SUM($N345:AF345),(Input!$N$231*(1+rvanilla)^0.5)/A21stdlife))</f>
        <v>0</v>
      </c>
      <c r="AH345" s="155">
        <f>IF(A21stdlife="n/a","n/a",IF(AH$3&gt;(A21stdlife+$E345),(Input!$N$231*(1+rvanilla)^0.5)-SUM($N345:AG345),(Input!$N$231*(1+rvanilla)^0.5)/A21stdlife))</f>
        <v>0</v>
      </c>
      <c r="AI345" s="155">
        <f>IF(A21stdlife="n/a","n/a",IF(AI$3&gt;(A21stdlife+$E345),(Input!$N$231*(1+rvanilla)^0.5)-SUM($N345:AH345),(Input!$N$231*(1+rvanilla)^0.5)/A21stdlife))</f>
        <v>0</v>
      </c>
      <c r="AJ345" s="155">
        <f>IF(A21stdlife="n/a","n/a",IF(AJ$3&gt;(A21stdlife+$E345),(Input!$N$231*(1+rvanilla)^0.5)-SUM($N345:AI345),(Input!$N$231*(1+rvanilla)^0.5)/A21stdlife))</f>
        <v>0</v>
      </c>
      <c r="AK345" s="155">
        <f>IF(A21stdlife="n/a","n/a",IF(AK$3&gt;(A21stdlife+$E345),(Input!$N$231*(1+rvanilla)^0.5)-SUM($N345:AJ345),(Input!$N$231*(1+rvanilla)^0.5)/A21stdlife))</f>
        <v>0</v>
      </c>
      <c r="AL345" s="155">
        <f>IF(A21stdlife="n/a","n/a",IF(AL$3&gt;(A21stdlife+$E345),(Input!$N$231*(1+rvanilla)^0.5)-SUM($N345:AK345),(Input!$N$231*(1+rvanilla)^0.5)/A21stdlife))</f>
        <v>0</v>
      </c>
      <c r="AM345" s="155">
        <f>IF(A21stdlife="n/a","n/a",IF(AM$3&gt;(A21stdlife+$E345),(Input!$N$231*(1+rvanilla)^0.5)-SUM($N345:AL345),(Input!$N$231*(1+rvanilla)^0.5)/A21stdlife))</f>
        <v>0</v>
      </c>
      <c r="AN345" s="155">
        <f>IF(A21stdlife="n/a","n/a",IF(AN$3&gt;(A21stdlife+$E345),(Input!$N$231*(1+rvanilla)^0.5)-SUM($N345:AM345),(Input!$N$231*(1+rvanilla)^0.5)/A21stdlife))</f>
        <v>0</v>
      </c>
      <c r="AO345" s="155">
        <f>IF(A21stdlife="n/a","n/a",IF(AO$3&gt;(A21stdlife+$E345),(Input!$N$231*(1+rvanilla)^0.5)-SUM($N345:AN345),(Input!$N$231*(1+rvanilla)^0.5)/A21stdlife))</f>
        <v>0</v>
      </c>
      <c r="AP345" s="155">
        <f>IF(A21stdlife="n/a","n/a",IF(AP$3&gt;(A21stdlife+$E345),(Input!$N$231*(1+rvanilla)^0.5)-SUM($N345:AO345),(Input!$N$231*(1+rvanilla)^0.5)/A21stdlife))</f>
        <v>0</v>
      </c>
      <c r="AQ345" s="155">
        <f>IF(A21stdlife="n/a","n/a",IF(AQ$3&gt;(A21stdlife+$E345),(Input!$N$231*(1+rvanilla)^0.5)-SUM($N345:AP345),(Input!$N$231*(1+rvanilla)^0.5)/A21stdlife))</f>
        <v>0</v>
      </c>
      <c r="AR345" s="155">
        <f>IF(A21stdlife="n/a","n/a",IF(AR$3&gt;(A21stdlife+$E345),(Input!$N$231*(1+rvanilla)^0.5)-SUM($N345:AQ345),(Input!$N$231*(1+rvanilla)^0.5)/A21stdlife))</f>
        <v>0</v>
      </c>
      <c r="AS345" s="155">
        <f>IF(A21stdlife="n/a","n/a",IF(AS$3&gt;(A21stdlife+$E345),(Input!$N$231*(1+rvanilla)^0.5)-SUM($N345:AR345),(Input!$N$231*(1+rvanilla)^0.5)/A21stdlife))</f>
        <v>0</v>
      </c>
      <c r="AT345" s="155">
        <f>IF(A21stdlife="n/a","n/a",IF(AT$3&gt;(A21stdlife+$E345),(Input!$N$231*(1+rvanilla)^0.5)-SUM($N345:AS345),(Input!$N$231*(1+rvanilla)^0.5)/A21stdlife))</f>
        <v>0</v>
      </c>
      <c r="AU345" s="155">
        <f>IF(A21stdlife="n/a","n/a",IF(AU$3&gt;(A21stdlife+$E345),(Input!$N$231*(1+rvanilla)^0.5)-SUM($N345:AT345),(Input!$N$231*(1+rvanilla)^0.5)/A21stdlife))</f>
        <v>0</v>
      </c>
      <c r="AV345" s="155">
        <f>IF(A21stdlife="n/a","n/a",IF(AV$3&gt;(A21stdlife+$E345),(Input!$N$231*(1+rvanilla)^0.5)-SUM($N345:AU345),(Input!$N$231*(1+rvanilla)^0.5)/A21stdlife))</f>
        <v>0</v>
      </c>
      <c r="AW345" s="155">
        <f>IF(A21stdlife="n/a","n/a",IF(AW$3&gt;(A21stdlife+$E345),(Input!$N$231*(1+rvanilla)^0.5)-SUM($N345:AV345),(Input!$N$231*(1+rvanilla)^0.5)/A21stdlife))</f>
        <v>0</v>
      </c>
      <c r="AX345" s="155">
        <f>IF(A21stdlife="n/a","n/a",IF(AX$3&gt;(A21stdlife+$E345),(Input!$N$231*(1+rvanilla)^0.5)-SUM($N345:AW345),(Input!$N$231*(1+rvanilla)^0.5)/A21stdlife))</f>
        <v>0</v>
      </c>
      <c r="AY345" s="155">
        <f>IF(A21stdlife="n/a","n/a",IF(AY$3&gt;(A21stdlife+$E345),(Input!$N$231*(1+rvanilla)^0.5)-SUM($N345:AX345),(Input!$N$231*(1+rvanilla)^0.5)/A21stdlife))</f>
        <v>0</v>
      </c>
      <c r="AZ345" s="155">
        <f>IF(A21stdlife="n/a","n/a",IF(AZ$3&gt;(A21stdlife+$E345),(Input!$N$231*(1+rvanilla)^0.5)-SUM($N345:AY345),(Input!$N$231*(1+rvanilla)^0.5)/A21stdlife))</f>
        <v>0</v>
      </c>
      <c r="BA345" s="155">
        <f>IF(A21stdlife="n/a","n/a",IF(BA$3&gt;(A21stdlife+$E345),(Input!$N$231*(1+rvanilla)^0.5)-SUM($N345:AZ345),(Input!$N$231*(1+rvanilla)^0.5)/A21stdlife))</f>
        <v>0</v>
      </c>
      <c r="BB345" s="155">
        <f>IF(A21stdlife="n/a","n/a",IF(BB$3&gt;(A21stdlife+$E345),(Input!$N$231*(1+rvanilla)^0.5)-SUM($N345:BA345),(Input!$N$231*(1+rvanilla)^0.5)/A21stdlife))</f>
        <v>0</v>
      </c>
      <c r="BC345" s="155">
        <f>IF(A21stdlife="n/a","n/a",IF(BC$3&gt;(A21stdlife+$E345),(Input!$N$231*(1+rvanilla)^0.5)-SUM($N345:BB345),(Input!$N$231*(1+rvanilla)^0.5)/A21stdlife))</f>
        <v>0</v>
      </c>
      <c r="BD345" s="155">
        <f>IF(A21stdlife="n/a","n/a",IF(BD$3&gt;(A21stdlife+$E345),(Input!$N$231*(1+rvanilla)^0.5)-SUM($N345:BC345),(Input!$N$231*(1+rvanilla)^0.5)/A21stdlife))</f>
        <v>0</v>
      </c>
      <c r="BE345" s="155">
        <f>IF(A21stdlife="n/a","n/a",IF(BE$3&gt;(A21stdlife+$E345),(Input!$N$231*(1+rvanilla)^0.5)-SUM($N345:BD345),(Input!$N$231*(1+rvanilla)^0.5)/A21stdlife))</f>
        <v>0</v>
      </c>
      <c r="BF345" s="155">
        <f>IF(A21stdlife="n/a","n/a",IF(BF$3&gt;(A21stdlife+$E345),(Input!$N$231*(1+rvanilla)^0.5)-SUM($N345:BE345),(Input!$N$231*(1+rvanilla)^0.5)/A21stdlife))</f>
        <v>0</v>
      </c>
      <c r="BG345" s="155">
        <f>IF(A21stdlife="n/a","n/a",IF(BG$3&gt;(A21stdlife+$E345),(Input!$N$231*(1+rvanilla)^0.5)-SUM($N345:BF345),(Input!$N$231*(1+rvanilla)^0.5)/A21stdlife))</f>
        <v>0</v>
      </c>
      <c r="BH345" s="155">
        <f>IF(A21stdlife="n/a","n/a",IF(BH$3&gt;(A21stdlife+$E345),(Input!$N$231*(1+rvanilla)^0.5)-SUM($N345:BG345),(Input!$N$231*(1+rvanilla)^0.5)/A21stdlife))</f>
        <v>0</v>
      </c>
      <c r="BI345" s="155">
        <f>IF(A21stdlife="n/a","n/a",IF(BI$3&gt;(A21stdlife+$E345),(Input!$N$231*(1+rvanilla)^0.5)-SUM($N345:BH345),(Input!$N$231*(1+rvanilla)^0.5)/A21stdlife))</f>
        <v>0</v>
      </c>
      <c r="BJ345" s="14"/>
      <c r="BK345" s="14"/>
      <c r="BL345" s="14"/>
      <c r="BM345" s="14"/>
      <c r="BN345" s="14"/>
      <c r="BO345" s="14"/>
      <c r="BP345" s="14"/>
      <c r="BQ345" s="14"/>
      <c r="BR345" s="14"/>
      <c r="BS345" s="14"/>
      <c r="BT345" s="14"/>
      <c r="BU345" s="14"/>
      <c r="BV345" s="14"/>
      <c r="BW345" s="14"/>
      <c r="BX345" s="14"/>
      <c r="BY345" s="14"/>
      <c r="BZ345" s="14"/>
      <c r="CA345" s="410"/>
      <c r="CB345" s="410"/>
      <c r="CC345" s="410"/>
      <c r="CD345" s="410"/>
      <c r="CE345" s="410"/>
      <c r="CF345" s="410"/>
      <c r="CG345" s="410"/>
      <c r="CH345" s="410"/>
      <c r="CI345" s="410"/>
      <c r="CJ345" s="410"/>
      <c r="CK345" s="410"/>
      <c r="CL345" s="410"/>
      <c r="CM345" s="410"/>
      <c r="CN345" s="410"/>
      <c r="CO345" s="410"/>
      <c r="CP345" s="410"/>
      <c r="CQ345" s="410"/>
      <c r="CR345" s="410"/>
      <c r="CS345" s="410"/>
      <c r="CT345" s="410"/>
      <c r="CU345" s="410"/>
      <c r="CV345" s="410"/>
      <c r="CW345" s="410"/>
      <c r="CX345" s="410"/>
      <c r="CY345" s="410"/>
      <c r="CZ345" s="410"/>
      <c r="DA345" s="410"/>
      <c r="DB345" s="410"/>
      <c r="DC345" s="410"/>
      <c r="DD345" s="410"/>
      <c r="DE345" s="410"/>
      <c r="DF345" s="410"/>
      <c r="DG345" s="410"/>
      <c r="DH345" s="410"/>
      <c r="DI345" s="410"/>
      <c r="DJ345" s="410"/>
      <c r="DK345" s="410"/>
      <c r="DL345" s="410"/>
      <c r="DM345" s="410"/>
      <c r="DN345" s="410"/>
      <c r="DO345" s="410"/>
      <c r="DP345" s="410"/>
      <c r="DQ345" s="410"/>
      <c r="DR345" s="410"/>
      <c r="DS345" s="410"/>
      <c r="DT345" s="410"/>
      <c r="DU345" s="410"/>
      <c r="DV345" s="410"/>
      <c r="DW345" s="410"/>
      <c r="DX345" s="410"/>
      <c r="DY345" s="410"/>
      <c r="DZ345" s="410"/>
      <c r="EA345" s="410"/>
      <c r="EB345" s="410"/>
      <c r="EC345" s="410"/>
      <c r="ED345" s="410"/>
      <c r="EE345" s="410"/>
      <c r="EF345" s="410"/>
      <c r="EG345" s="410"/>
      <c r="EH345" s="410"/>
      <c r="EI345" s="410"/>
      <c r="EJ345" s="410"/>
      <c r="EK345" s="410"/>
      <c r="EL345" s="410"/>
      <c r="EM345" s="410"/>
      <c r="EN345" s="410"/>
      <c r="EO345" s="410"/>
      <c r="EP345" s="410"/>
      <c r="EQ345" s="410"/>
      <c r="ER345" s="410"/>
      <c r="ES345" s="410"/>
      <c r="ET345" s="410"/>
      <c r="EU345" s="410"/>
      <c r="EV345" s="410"/>
      <c r="EW345" s="410"/>
      <c r="EX345" s="410"/>
      <c r="EY345" s="410"/>
      <c r="EZ345" s="410"/>
      <c r="FA345" s="410"/>
      <c r="FB345" s="410"/>
      <c r="FC345" s="410"/>
      <c r="FD345" s="410"/>
      <c r="FE345" s="410"/>
      <c r="FF345" s="410"/>
      <c r="FG345" s="410"/>
      <c r="FH345" s="410"/>
      <c r="FI345" s="410"/>
      <c r="FJ345" s="410"/>
      <c r="FK345" s="410"/>
      <c r="FL345" s="410"/>
      <c r="FM345" s="410"/>
      <c r="FN345" s="410"/>
      <c r="FO345" s="410"/>
      <c r="FP345" s="410"/>
      <c r="FQ345" s="410"/>
      <c r="FR345" s="410"/>
      <c r="FS345" s="410"/>
      <c r="FT345" s="410"/>
      <c r="FU345" s="410"/>
      <c r="FV345" s="410"/>
      <c r="FW345" s="410"/>
      <c r="FX345" s="410"/>
      <c r="FY345" s="410"/>
      <c r="FZ345" s="410"/>
      <c r="GA345" s="410"/>
      <c r="GB345" s="410"/>
      <c r="GC345" s="410"/>
      <c r="GD345" s="410"/>
      <c r="GE345" s="410"/>
      <c r="GF345" s="410"/>
      <c r="GG345" s="410"/>
      <c r="GH345" s="410"/>
      <c r="GI345" s="410"/>
      <c r="GJ345" s="410"/>
      <c r="GK345" s="410"/>
      <c r="GL345" s="410"/>
      <c r="GM345" s="410"/>
      <c r="GN345" s="410"/>
      <c r="GO345" s="410"/>
      <c r="GP345" s="410"/>
      <c r="GQ345" s="410"/>
      <c r="GR345" s="410"/>
      <c r="GS345" s="410"/>
      <c r="GT345" s="410"/>
      <c r="GU345" s="410"/>
      <c r="GV345" s="410"/>
      <c r="GW345" s="410"/>
      <c r="GX345" s="410"/>
      <c r="GY345" s="410"/>
      <c r="GZ345" s="410"/>
      <c r="HA345" s="410"/>
      <c r="HB345" s="410"/>
      <c r="HC345" s="410"/>
      <c r="HD345" s="410"/>
      <c r="HE345" s="410"/>
      <c r="HF345" s="410"/>
      <c r="HG345" s="410"/>
      <c r="HH345" s="410"/>
      <c r="HI345" s="410"/>
      <c r="HJ345" s="410"/>
      <c r="HK345" s="410"/>
      <c r="HL345" s="410"/>
      <c r="HM345" s="410"/>
      <c r="HN345" s="410"/>
      <c r="HO345" s="410"/>
      <c r="HP345" s="410"/>
      <c r="HQ345" s="410"/>
      <c r="HR345" s="410"/>
      <c r="HS345" s="410"/>
      <c r="HT345" s="410"/>
      <c r="HU345" s="410"/>
      <c r="HV345" s="410"/>
      <c r="HW345" s="410"/>
      <c r="HX345" s="410"/>
      <c r="HY345" s="410"/>
      <c r="HZ345" s="410"/>
      <c r="IA345" s="410"/>
      <c r="IB345" s="410"/>
      <c r="IC345" s="410"/>
      <c r="ID345" s="410"/>
      <c r="IE345" s="410"/>
      <c r="IF345" s="410"/>
      <c r="IG345" s="410"/>
      <c r="IH345" s="410"/>
      <c r="II345" s="410"/>
      <c r="IJ345" s="410"/>
      <c r="IK345" s="410"/>
      <c r="IL345" s="410"/>
      <c r="IM345" s="410"/>
      <c r="IN345" s="410"/>
      <c r="IO345" s="410"/>
      <c r="IP345" s="410"/>
      <c r="IQ345" s="410"/>
      <c r="IR345" s="410"/>
      <c r="IS345" s="410"/>
      <c r="IT345" s="410"/>
      <c r="IU345" s="410"/>
      <c r="IV345" s="410"/>
    </row>
    <row r="346" spans="1:256" s="2" customFormat="1" ht="12.75" hidden="1" customHeight="1" outlineLevel="2">
      <c r="A346" s="14"/>
      <c r="B346" s="14"/>
      <c r="C346" s="27"/>
      <c r="D346" s="413"/>
      <c r="E346" s="261">
        <v>9</v>
      </c>
      <c r="F346" s="372"/>
      <c r="G346" s="269"/>
      <c r="H346" s="271"/>
      <c r="I346" s="271"/>
      <c r="J346" s="271"/>
      <c r="K346" s="271"/>
      <c r="L346" s="271"/>
      <c r="M346" s="271"/>
      <c r="N346" s="271"/>
      <c r="O346" s="270"/>
      <c r="P346" s="155">
        <f>IF(A21stdlife="n/a","n/a",IF(P$3&gt;(A21stdlife+$E346),(Input!$O$231*(1+rvanilla)^0.5)-SUM($O346:O346),(Input!$O$231*(1+rvanilla)^0.5)/A21stdlife))</f>
        <v>0</v>
      </c>
      <c r="Q346" s="155">
        <f>IF(A21stdlife="n/a","n/a",IF(Q$3&gt;(A21stdlife+$E346),(Input!$O$231*(1+rvanilla)^0.5)-SUM($O346:P346),(Input!$O$231*(1+rvanilla)^0.5)/A21stdlife))</f>
        <v>0</v>
      </c>
      <c r="R346" s="155">
        <f>IF(A21stdlife="n/a","n/a",IF(R$3&gt;(A21stdlife+$E346),(Input!$O$231*(1+rvanilla)^0.5)-SUM($O346:Q346),(Input!$O$231*(1+rvanilla)^0.5)/A21stdlife))</f>
        <v>0</v>
      </c>
      <c r="S346" s="155">
        <f>IF(A21stdlife="n/a","n/a",IF(S$3&gt;(A21stdlife+$E346),(Input!$O$231*(1+rvanilla)^0.5)-SUM($O346:R346),(Input!$O$231*(1+rvanilla)^0.5)/A21stdlife))</f>
        <v>0</v>
      </c>
      <c r="T346" s="155">
        <f>IF(A21stdlife="n/a","n/a",IF(T$3&gt;(A21stdlife+$E346),(Input!$O$231*(1+rvanilla)^0.5)-SUM($O346:S346),(Input!$O$231*(1+rvanilla)^0.5)/A21stdlife))</f>
        <v>0</v>
      </c>
      <c r="U346" s="155">
        <f>IF(A21stdlife="n/a","n/a",IF(U$3&gt;(A21stdlife+$E346),(Input!$O$231*(1+rvanilla)^0.5)-SUM($O346:T346),(Input!$O$231*(1+rvanilla)^0.5)/A21stdlife))</f>
        <v>0</v>
      </c>
      <c r="V346" s="155">
        <f>IF(A21stdlife="n/a","n/a",IF(V$3&gt;(A21stdlife+$E346),(Input!$O$231*(1+rvanilla)^0.5)-SUM($O346:U346),(Input!$O$231*(1+rvanilla)^0.5)/A21stdlife))</f>
        <v>0</v>
      </c>
      <c r="W346" s="155">
        <f>IF(A21stdlife="n/a","n/a",IF(W$3&gt;(A21stdlife+$E346),(Input!$O$231*(1+rvanilla)^0.5)-SUM($O346:V346),(Input!$O$231*(1+rvanilla)^0.5)/A21stdlife))</f>
        <v>0</v>
      </c>
      <c r="X346" s="155">
        <f>IF(A21stdlife="n/a","n/a",IF(X$3&gt;(A21stdlife+$E346),(Input!$O$231*(1+rvanilla)^0.5)-SUM($O346:W346),(Input!$O$231*(1+rvanilla)^0.5)/A21stdlife))</f>
        <v>0</v>
      </c>
      <c r="Y346" s="155">
        <f>IF(A21stdlife="n/a","n/a",IF(Y$3&gt;(A21stdlife+$E346),(Input!$O$231*(1+rvanilla)^0.5)-SUM($O346:X346),(Input!$O$231*(1+rvanilla)^0.5)/A21stdlife))</f>
        <v>0</v>
      </c>
      <c r="Z346" s="155">
        <f>IF(A21stdlife="n/a","n/a",IF(Z$3&gt;(A21stdlife+$E346),(Input!$O$231*(1+rvanilla)^0.5)-SUM($O346:Y346),(Input!$O$231*(1+rvanilla)^0.5)/A21stdlife))</f>
        <v>0</v>
      </c>
      <c r="AA346" s="155">
        <f>IF(A21stdlife="n/a","n/a",IF(AA$3&gt;(A21stdlife+$E346),(Input!$O$231*(1+rvanilla)^0.5)-SUM($O346:Z346),(Input!$O$231*(1+rvanilla)^0.5)/A21stdlife))</f>
        <v>0</v>
      </c>
      <c r="AB346" s="155">
        <f>IF(A21stdlife="n/a","n/a",IF(AB$3&gt;(A21stdlife+$E346),(Input!$O$231*(1+rvanilla)^0.5)-SUM($O346:AA346),(Input!$O$231*(1+rvanilla)^0.5)/A21stdlife))</f>
        <v>0</v>
      </c>
      <c r="AC346" s="155">
        <f>IF(A21stdlife="n/a","n/a",IF(AC$3&gt;(A21stdlife+$E346),(Input!$O$231*(1+rvanilla)^0.5)-SUM($O346:AB346),(Input!$O$231*(1+rvanilla)^0.5)/A21stdlife))</f>
        <v>0</v>
      </c>
      <c r="AD346" s="155">
        <f>IF(A21stdlife="n/a","n/a",IF(AD$3&gt;(A21stdlife+$E346),(Input!$O$231*(1+rvanilla)^0.5)-SUM($O346:AC346),(Input!$O$231*(1+rvanilla)^0.5)/A21stdlife))</f>
        <v>0</v>
      </c>
      <c r="AE346" s="155">
        <f>IF(A21stdlife="n/a","n/a",IF(AE$3&gt;(A21stdlife+$E346),(Input!$O$231*(1+rvanilla)^0.5)-SUM($O346:AD346),(Input!$O$231*(1+rvanilla)^0.5)/A21stdlife))</f>
        <v>0</v>
      </c>
      <c r="AF346" s="155">
        <f>IF(A21stdlife="n/a","n/a",IF(AF$3&gt;(A21stdlife+$E346),(Input!$O$231*(1+rvanilla)^0.5)-SUM($O346:AE346),(Input!$O$231*(1+rvanilla)^0.5)/A21stdlife))</f>
        <v>0</v>
      </c>
      <c r="AG346" s="155">
        <f>IF(A21stdlife="n/a","n/a",IF(AG$3&gt;(A21stdlife+$E346),(Input!$O$231*(1+rvanilla)^0.5)-SUM($O346:AF346),(Input!$O$231*(1+rvanilla)^0.5)/A21stdlife))</f>
        <v>0</v>
      </c>
      <c r="AH346" s="155">
        <f>IF(A21stdlife="n/a","n/a",IF(AH$3&gt;(A21stdlife+$E346),(Input!$O$231*(1+rvanilla)^0.5)-SUM($O346:AG346),(Input!$O$231*(1+rvanilla)^0.5)/A21stdlife))</f>
        <v>0</v>
      </c>
      <c r="AI346" s="155">
        <f>IF(A21stdlife="n/a","n/a",IF(AI$3&gt;(A21stdlife+$E346),(Input!$O$231*(1+rvanilla)^0.5)-SUM($O346:AH346),(Input!$O$231*(1+rvanilla)^0.5)/A21stdlife))</f>
        <v>0</v>
      </c>
      <c r="AJ346" s="155">
        <f>IF(A21stdlife="n/a","n/a",IF(AJ$3&gt;(A21stdlife+$E346),(Input!$O$231*(1+rvanilla)^0.5)-SUM($O346:AI346),(Input!$O$231*(1+rvanilla)^0.5)/A21stdlife))</f>
        <v>0</v>
      </c>
      <c r="AK346" s="155">
        <f>IF(A21stdlife="n/a","n/a",IF(AK$3&gt;(A21stdlife+$E346),(Input!$O$231*(1+rvanilla)^0.5)-SUM($O346:AJ346),(Input!$O$231*(1+rvanilla)^0.5)/A21stdlife))</f>
        <v>0</v>
      </c>
      <c r="AL346" s="155">
        <f>IF(A21stdlife="n/a","n/a",IF(AL$3&gt;(A21stdlife+$E346),(Input!$O$231*(1+rvanilla)^0.5)-SUM($O346:AK346),(Input!$O$231*(1+rvanilla)^0.5)/A21stdlife))</f>
        <v>0</v>
      </c>
      <c r="AM346" s="155">
        <f>IF(A21stdlife="n/a","n/a",IF(AM$3&gt;(A21stdlife+$E346),(Input!$O$231*(1+rvanilla)^0.5)-SUM($O346:AL346),(Input!$O$231*(1+rvanilla)^0.5)/A21stdlife))</f>
        <v>0</v>
      </c>
      <c r="AN346" s="155">
        <f>IF(A21stdlife="n/a","n/a",IF(AN$3&gt;(A21stdlife+$E346),(Input!$O$231*(1+rvanilla)^0.5)-SUM($O346:AM346),(Input!$O$231*(1+rvanilla)^0.5)/A21stdlife))</f>
        <v>0</v>
      </c>
      <c r="AO346" s="155">
        <f>IF(A21stdlife="n/a","n/a",IF(AO$3&gt;(A21stdlife+$E346),(Input!$O$231*(1+rvanilla)^0.5)-SUM($O346:AN346),(Input!$O$231*(1+rvanilla)^0.5)/A21stdlife))</f>
        <v>0</v>
      </c>
      <c r="AP346" s="155">
        <f>IF(A21stdlife="n/a","n/a",IF(AP$3&gt;(A21stdlife+$E346),(Input!$O$231*(1+rvanilla)^0.5)-SUM($O346:AO346),(Input!$O$231*(1+rvanilla)^0.5)/A21stdlife))</f>
        <v>0</v>
      </c>
      <c r="AQ346" s="155">
        <f>IF(A21stdlife="n/a","n/a",IF(AQ$3&gt;(A21stdlife+$E346),(Input!$O$231*(1+rvanilla)^0.5)-SUM($O346:AP346),(Input!$O$231*(1+rvanilla)^0.5)/A21stdlife))</f>
        <v>0</v>
      </c>
      <c r="AR346" s="155">
        <f>IF(A21stdlife="n/a","n/a",IF(AR$3&gt;(A21stdlife+$E346),(Input!$O$231*(1+rvanilla)^0.5)-SUM($O346:AQ346),(Input!$O$231*(1+rvanilla)^0.5)/A21stdlife))</f>
        <v>0</v>
      </c>
      <c r="AS346" s="155">
        <f>IF(A21stdlife="n/a","n/a",IF(AS$3&gt;(A21stdlife+$E346),(Input!$O$231*(1+rvanilla)^0.5)-SUM($O346:AR346),(Input!$O$231*(1+rvanilla)^0.5)/A21stdlife))</f>
        <v>0</v>
      </c>
      <c r="AT346" s="155">
        <f>IF(A21stdlife="n/a","n/a",IF(AT$3&gt;(A21stdlife+$E346),(Input!$O$231*(1+rvanilla)^0.5)-SUM($O346:AS346),(Input!$O$231*(1+rvanilla)^0.5)/A21stdlife))</f>
        <v>0</v>
      </c>
      <c r="AU346" s="155">
        <f>IF(A21stdlife="n/a","n/a",IF(AU$3&gt;(A21stdlife+$E346),(Input!$O$231*(1+rvanilla)^0.5)-SUM($O346:AT346),(Input!$O$231*(1+rvanilla)^0.5)/A21stdlife))</f>
        <v>0</v>
      </c>
      <c r="AV346" s="155">
        <f>IF(A21stdlife="n/a","n/a",IF(AV$3&gt;(A21stdlife+$E346),(Input!$O$231*(1+rvanilla)^0.5)-SUM($O346:AU346),(Input!$O$231*(1+rvanilla)^0.5)/A21stdlife))</f>
        <v>0</v>
      </c>
      <c r="AW346" s="155">
        <f>IF(A21stdlife="n/a","n/a",IF(AW$3&gt;(A21stdlife+$E346),(Input!$O$231*(1+rvanilla)^0.5)-SUM($O346:AV346),(Input!$O$231*(1+rvanilla)^0.5)/A21stdlife))</f>
        <v>0</v>
      </c>
      <c r="AX346" s="155">
        <f>IF(A21stdlife="n/a","n/a",IF(AX$3&gt;(A21stdlife+$E346),(Input!$O$231*(1+rvanilla)^0.5)-SUM($O346:AW346),(Input!$O$231*(1+rvanilla)^0.5)/A21stdlife))</f>
        <v>0</v>
      </c>
      <c r="AY346" s="155">
        <f>IF(A21stdlife="n/a","n/a",IF(AY$3&gt;(A21stdlife+$E346),(Input!$O$231*(1+rvanilla)^0.5)-SUM($O346:AX346),(Input!$O$231*(1+rvanilla)^0.5)/A21stdlife))</f>
        <v>0</v>
      </c>
      <c r="AZ346" s="155">
        <f>IF(A21stdlife="n/a","n/a",IF(AZ$3&gt;(A21stdlife+$E346),(Input!$O$231*(1+rvanilla)^0.5)-SUM($O346:AY346),(Input!$O$231*(1+rvanilla)^0.5)/A21stdlife))</f>
        <v>0</v>
      </c>
      <c r="BA346" s="155">
        <f>IF(A21stdlife="n/a","n/a",IF(BA$3&gt;(A21stdlife+$E346),(Input!$O$231*(1+rvanilla)^0.5)-SUM($O346:AZ346),(Input!$O$231*(1+rvanilla)^0.5)/A21stdlife))</f>
        <v>0</v>
      </c>
      <c r="BB346" s="155">
        <f>IF(A21stdlife="n/a","n/a",IF(BB$3&gt;(A21stdlife+$E346),(Input!$O$231*(1+rvanilla)^0.5)-SUM($O346:BA346),(Input!$O$231*(1+rvanilla)^0.5)/A21stdlife))</f>
        <v>0</v>
      </c>
      <c r="BC346" s="155">
        <f>IF(A21stdlife="n/a","n/a",IF(BC$3&gt;(A21stdlife+$E346),(Input!$O$231*(1+rvanilla)^0.5)-SUM($O346:BB346),(Input!$O$231*(1+rvanilla)^0.5)/A21stdlife))</f>
        <v>0</v>
      </c>
      <c r="BD346" s="155">
        <f>IF(A21stdlife="n/a","n/a",IF(BD$3&gt;(A21stdlife+$E346),(Input!$O$231*(1+rvanilla)^0.5)-SUM($O346:BC346),(Input!$O$231*(1+rvanilla)^0.5)/A21stdlife))</f>
        <v>0</v>
      </c>
      <c r="BE346" s="155">
        <f>IF(A21stdlife="n/a","n/a",IF(BE$3&gt;(A21stdlife+$E346),(Input!$O$231*(1+rvanilla)^0.5)-SUM($O346:BD346),(Input!$O$231*(1+rvanilla)^0.5)/A21stdlife))</f>
        <v>0</v>
      </c>
      <c r="BF346" s="155">
        <f>IF(A21stdlife="n/a","n/a",IF(BF$3&gt;(A21stdlife+$E346),(Input!$O$231*(1+rvanilla)^0.5)-SUM($O346:BE346),(Input!$O$231*(1+rvanilla)^0.5)/A21stdlife))</f>
        <v>0</v>
      </c>
      <c r="BG346" s="155">
        <f>IF(A21stdlife="n/a","n/a",IF(BG$3&gt;(A21stdlife+$E346),(Input!$O$231*(1+rvanilla)^0.5)-SUM($O346:BF346),(Input!$O$231*(1+rvanilla)^0.5)/A21stdlife))</f>
        <v>0</v>
      </c>
      <c r="BH346" s="155">
        <f>IF(A21stdlife="n/a","n/a",IF(BH$3&gt;(A21stdlife+$E346),(Input!$O$231*(1+rvanilla)^0.5)-SUM($O346:BG346),(Input!$O$231*(1+rvanilla)^0.5)/A21stdlife))</f>
        <v>0</v>
      </c>
      <c r="BI346" s="155">
        <f>IF(A21stdlife="n/a","n/a",IF(BI$3&gt;(A21stdlife+$E346),(Input!$O$231*(1+rvanilla)^0.5)-SUM($O346:BH346),(Input!$O$231*(1+rvanilla)^0.5)/A21stdlife))</f>
        <v>0</v>
      </c>
      <c r="BJ346" s="14"/>
      <c r="BK346" s="14"/>
      <c r="BL346" s="14"/>
      <c r="BM346" s="14"/>
      <c r="BN346" s="14"/>
      <c r="BO346" s="14"/>
      <c r="BP346" s="14"/>
      <c r="BQ346" s="14"/>
      <c r="BR346" s="14"/>
      <c r="BS346" s="14"/>
      <c r="BT346" s="14"/>
      <c r="BU346" s="14"/>
      <c r="BV346" s="14"/>
      <c r="BW346" s="14"/>
      <c r="BX346" s="14"/>
      <c r="BY346" s="14"/>
      <c r="BZ346" s="14"/>
      <c r="CA346" s="410"/>
      <c r="CB346" s="410"/>
      <c r="CC346" s="410"/>
      <c r="CD346" s="410"/>
      <c r="CE346" s="410"/>
      <c r="CF346" s="410"/>
      <c r="CG346" s="410"/>
      <c r="CH346" s="410"/>
      <c r="CI346" s="410"/>
      <c r="CJ346" s="410"/>
      <c r="CK346" s="410"/>
      <c r="CL346" s="410"/>
      <c r="CM346" s="410"/>
      <c r="CN346" s="410"/>
      <c r="CO346" s="410"/>
      <c r="CP346" s="410"/>
      <c r="CQ346" s="410"/>
      <c r="CR346" s="410"/>
      <c r="CS346" s="410"/>
      <c r="CT346" s="410"/>
      <c r="CU346" s="410"/>
      <c r="CV346" s="410"/>
      <c r="CW346" s="410"/>
      <c r="CX346" s="410"/>
      <c r="CY346" s="410"/>
      <c r="CZ346" s="410"/>
      <c r="DA346" s="410"/>
      <c r="DB346" s="410"/>
      <c r="DC346" s="410"/>
      <c r="DD346" s="410"/>
      <c r="DE346" s="410"/>
      <c r="DF346" s="410"/>
      <c r="DG346" s="410"/>
      <c r="DH346" s="410"/>
      <c r="DI346" s="410"/>
      <c r="DJ346" s="410"/>
      <c r="DK346" s="410"/>
      <c r="DL346" s="410"/>
      <c r="DM346" s="410"/>
      <c r="DN346" s="410"/>
      <c r="DO346" s="410"/>
      <c r="DP346" s="410"/>
      <c r="DQ346" s="410"/>
      <c r="DR346" s="410"/>
      <c r="DS346" s="410"/>
      <c r="DT346" s="410"/>
      <c r="DU346" s="410"/>
      <c r="DV346" s="410"/>
      <c r="DW346" s="410"/>
      <c r="DX346" s="410"/>
      <c r="DY346" s="410"/>
      <c r="DZ346" s="410"/>
      <c r="EA346" s="410"/>
      <c r="EB346" s="410"/>
      <c r="EC346" s="410"/>
      <c r="ED346" s="410"/>
      <c r="EE346" s="410"/>
      <c r="EF346" s="410"/>
      <c r="EG346" s="410"/>
      <c r="EH346" s="410"/>
      <c r="EI346" s="410"/>
      <c r="EJ346" s="410"/>
      <c r="EK346" s="410"/>
      <c r="EL346" s="410"/>
      <c r="EM346" s="410"/>
      <c r="EN346" s="410"/>
      <c r="EO346" s="410"/>
      <c r="EP346" s="410"/>
      <c r="EQ346" s="410"/>
      <c r="ER346" s="410"/>
      <c r="ES346" s="410"/>
      <c r="ET346" s="410"/>
      <c r="EU346" s="410"/>
      <c r="EV346" s="410"/>
      <c r="EW346" s="410"/>
      <c r="EX346" s="410"/>
      <c r="EY346" s="410"/>
      <c r="EZ346" s="410"/>
      <c r="FA346" s="410"/>
      <c r="FB346" s="410"/>
      <c r="FC346" s="410"/>
      <c r="FD346" s="410"/>
      <c r="FE346" s="410"/>
      <c r="FF346" s="410"/>
      <c r="FG346" s="410"/>
      <c r="FH346" s="410"/>
      <c r="FI346" s="410"/>
      <c r="FJ346" s="410"/>
      <c r="FK346" s="410"/>
      <c r="FL346" s="410"/>
      <c r="FM346" s="410"/>
      <c r="FN346" s="410"/>
      <c r="FO346" s="410"/>
      <c r="FP346" s="410"/>
      <c r="FQ346" s="410"/>
      <c r="FR346" s="410"/>
      <c r="FS346" s="410"/>
      <c r="FT346" s="410"/>
      <c r="FU346" s="410"/>
      <c r="FV346" s="410"/>
      <c r="FW346" s="410"/>
      <c r="FX346" s="410"/>
      <c r="FY346" s="410"/>
      <c r="FZ346" s="410"/>
      <c r="GA346" s="410"/>
      <c r="GB346" s="410"/>
      <c r="GC346" s="410"/>
      <c r="GD346" s="410"/>
      <c r="GE346" s="410"/>
      <c r="GF346" s="410"/>
      <c r="GG346" s="410"/>
      <c r="GH346" s="410"/>
      <c r="GI346" s="410"/>
      <c r="GJ346" s="410"/>
      <c r="GK346" s="410"/>
      <c r="GL346" s="410"/>
      <c r="GM346" s="410"/>
      <c r="GN346" s="410"/>
      <c r="GO346" s="410"/>
      <c r="GP346" s="410"/>
      <c r="GQ346" s="410"/>
      <c r="GR346" s="410"/>
      <c r="GS346" s="410"/>
      <c r="GT346" s="410"/>
      <c r="GU346" s="410"/>
      <c r="GV346" s="410"/>
      <c r="GW346" s="410"/>
      <c r="GX346" s="410"/>
      <c r="GY346" s="410"/>
      <c r="GZ346" s="410"/>
      <c r="HA346" s="410"/>
      <c r="HB346" s="410"/>
      <c r="HC346" s="410"/>
      <c r="HD346" s="410"/>
      <c r="HE346" s="410"/>
      <c r="HF346" s="410"/>
      <c r="HG346" s="410"/>
      <c r="HH346" s="410"/>
      <c r="HI346" s="410"/>
      <c r="HJ346" s="410"/>
      <c r="HK346" s="410"/>
      <c r="HL346" s="410"/>
      <c r="HM346" s="410"/>
      <c r="HN346" s="410"/>
      <c r="HO346" s="410"/>
      <c r="HP346" s="410"/>
      <c r="HQ346" s="410"/>
      <c r="HR346" s="410"/>
      <c r="HS346" s="410"/>
      <c r="HT346" s="410"/>
      <c r="HU346" s="410"/>
      <c r="HV346" s="410"/>
      <c r="HW346" s="410"/>
      <c r="HX346" s="410"/>
      <c r="HY346" s="410"/>
      <c r="HZ346" s="410"/>
      <c r="IA346" s="410"/>
      <c r="IB346" s="410"/>
      <c r="IC346" s="410"/>
      <c r="ID346" s="410"/>
      <c r="IE346" s="410"/>
      <c r="IF346" s="410"/>
      <c r="IG346" s="410"/>
      <c r="IH346" s="410"/>
      <c r="II346" s="410"/>
      <c r="IJ346" s="410"/>
      <c r="IK346" s="410"/>
      <c r="IL346" s="410"/>
      <c r="IM346" s="410"/>
      <c r="IN346" s="410"/>
      <c r="IO346" s="410"/>
      <c r="IP346" s="410"/>
      <c r="IQ346" s="410"/>
      <c r="IR346" s="410"/>
      <c r="IS346" s="410"/>
      <c r="IT346" s="410"/>
      <c r="IU346" s="410"/>
      <c r="IV346" s="410"/>
    </row>
    <row r="347" spans="1:256" s="2" customFormat="1" ht="12.75" hidden="1" customHeight="1" outlineLevel="2">
      <c r="A347" s="14"/>
      <c r="B347" s="14"/>
      <c r="C347" s="27"/>
      <c r="D347" s="413"/>
      <c r="E347" s="262">
        <v>10</v>
      </c>
      <c r="F347" s="372"/>
      <c r="G347" s="269"/>
      <c r="H347" s="271"/>
      <c r="I347" s="271"/>
      <c r="J347" s="271"/>
      <c r="K347" s="271"/>
      <c r="L347" s="271"/>
      <c r="M347" s="271"/>
      <c r="N347" s="271"/>
      <c r="O347" s="271"/>
      <c r="P347" s="270"/>
      <c r="Q347" s="155">
        <f>IF(A21stdlife="n/a","n/a",IF(Q$3&gt;(A21stdlife+$E347),(Input!$P$231*(1+rvanilla)^0.5)-SUM($P347:P347),(Input!$P$231*(1+rvanilla)^0.5)/A21stdlife))</f>
        <v>0</v>
      </c>
      <c r="R347" s="155">
        <f>IF(A21stdlife="n/a","n/a",IF(R$3&gt;(A21stdlife+$E347),(Input!$P$231*(1+rvanilla)^0.5)-SUM($P347:Q347),(Input!$P$231*(1+rvanilla)^0.5)/A21stdlife))</f>
        <v>0</v>
      </c>
      <c r="S347" s="155">
        <f>IF(A21stdlife="n/a","n/a",IF(S$3&gt;(A21stdlife+$E347),(Input!$P$231*(1+rvanilla)^0.5)-SUM($P347:R347),(Input!$P$231*(1+rvanilla)^0.5)/A21stdlife))</f>
        <v>0</v>
      </c>
      <c r="T347" s="155">
        <f>IF(A21stdlife="n/a","n/a",IF(T$3&gt;(A21stdlife+$E347),(Input!$P$231*(1+rvanilla)^0.5)-SUM($P347:S347),(Input!$P$231*(1+rvanilla)^0.5)/A21stdlife))</f>
        <v>0</v>
      </c>
      <c r="U347" s="155">
        <f>IF(A21stdlife="n/a","n/a",IF(U$3&gt;(A21stdlife+$E347),(Input!$P$231*(1+rvanilla)^0.5)-SUM($P347:T347),(Input!$P$231*(1+rvanilla)^0.5)/A21stdlife))</f>
        <v>0</v>
      </c>
      <c r="V347" s="155">
        <f>IF(A21stdlife="n/a","n/a",IF(V$3&gt;(A21stdlife+$E347),(Input!$P$231*(1+rvanilla)^0.5)-SUM($P347:U347),(Input!$P$231*(1+rvanilla)^0.5)/A21stdlife))</f>
        <v>0</v>
      </c>
      <c r="W347" s="155">
        <f>IF(A21stdlife="n/a","n/a",IF(W$3&gt;(A21stdlife+$E347),(Input!$P$231*(1+rvanilla)^0.5)-SUM($P347:V347),(Input!$P$231*(1+rvanilla)^0.5)/A21stdlife))</f>
        <v>0</v>
      </c>
      <c r="X347" s="155">
        <f>IF(A21stdlife="n/a","n/a",IF(X$3&gt;(A21stdlife+$E347),(Input!$P$231*(1+rvanilla)^0.5)-SUM($P347:W347),(Input!$P$231*(1+rvanilla)^0.5)/A21stdlife))</f>
        <v>0</v>
      </c>
      <c r="Y347" s="155">
        <f>IF(A21stdlife="n/a","n/a",IF(Y$3&gt;(A21stdlife+$E347),(Input!$P$231*(1+rvanilla)^0.5)-SUM($P347:X347),(Input!$P$231*(1+rvanilla)^0.5)/A21stdlife))</f>
        <v>0</v>
      </c>
      <c r="Z347" s="155">
        <f>IF(A21stdlife="n/a","n/a",IF(Z$3&gt;(A21stdlife+$E347),(Input!$P$231*(1+rvanilla)^0.5)-SUM($P347:Y347),(Input!$P$231*(1+rvanilla)^0.5)/A21stdlife))</f>
        <v>0</v>
      </c>
      <c r="AA347" s="155">
        <f>IF(A21stdlife="n/a","n/a",IF(AA$3&gt;(A21stdlife+$E347),(Input!$P$231*(1+rvanilla)^0.5)-SUM($P347:Z347),(Input!$P$231*(1+rvanilla)^0.5)/A21stdlife))</f>
        <v>0</v>
      </c>
      <c r="AB347" s="155">
        <f>IF(A21stdlife="n/a","n/a",IF(AB$3&gt;(A21stdlife+$E347),(Input!$P$231*(1+rvanilla)^0.5)-SUM($P347:AA347),(Input!$P$231*(1+rvanilla)^0.5)/A21stdlife))</f>
        <v>0</v>
      </c>
      <c r="AC347" s="155">
        <f>IF(A21stdlife="n/a","n/a",IF(AC$3&gt;(A21stdlife+$E347),(Input!$P$231*(1+rvanilla)^0.5)-SUM($P347:AB347),(Input!$P$231*(1+rvanilla)^0.5)/A21stdlife))</f>
        <v>0</v>
      </c>
      <c r="AD347" s="155">
        <f>IF(A21stdlife="n/a","n/a",IF(AD$3&gt;(A21stdlife+$E347),(Input!$P$231*(1+rvanilla)^0.5)-SUM($P347:AC347),(Input!$P$231*(1+rvanilla)^0.5)/A21stdlife))</f>
        <v>0</v>
      </c>
      <c r="AE347" s="155">
        <f>IF(A21stdlife="n/a","n/a",IF(AE$3&gt;(A21stdlife+$E347),(Input!$P$231*(1+rvanilla)^0.5)-SUM($P347:AD347),(Input!$P$231*(1+rvanilla)^0.5)/A21stdlife))</f>
        <v>0</v>
      </c>
      <c r="AF347" s="155">
        <f>IF(A21stdlife="n/a","n/a",IF(AF$3&gt;(A21stdlife+$E347),(Input!$P$231*(1+rvanilla)^0.5)-SUM($P347:AE347),(Input!$P$231*(1+rvanilla)^0.5)/A21stdlife))</f>
        <v>0</v>
      </c>
      <c r="AG347" s="155">
        <f>IF(A21stdlife="n/a","n/a",IF(AG$3&gt;(A21stdlife+$E347),(Input!$P$231*(1+rvanilla)^0.5)-SUM($P347:AF347),(Input!$P$231*(1+rvanilla)^0.5)/A21stdlife))</f>
        <v>0</v>
      </c>
      <c r="AH347" s="155">
        <f>IF(A21stdlife="n/a","n/a",IF(AH$3&gt;(A21stdlife+$E347),(Input!$P$231*(1+rvanilla)^0.5)-SUM($P347:AG347),(Input!$P$231*(1+rvanilla)^0.5)/A21stdlife))</f>
        <v>0</v>
      </c>
      <c r="AI347" s="155">
        <f>IF(A21stdlife="n/a","n/a",IF(AI$3&gt;(A21stdlife+$E347),(Input!$P$231*(1+rvanilla)^0.5)-SUM($P347:AH347),(Input!$P$231*(1+rvanilla)^0.5)/A21stdlife))</f>
        <v>0</v>
      </c>
      <c r="AJ347" s="155">
        <f>IF(A21stdlife="n/a","n/a",IF(AJ$3&gt;(A21stdlife+$E347),(Input!$P$231*(1+rvanilla)^0.5)-SUM($P347:AI347),(Input!$P$231*(1+rvanilla)^0.5)/A21stdlife))</f>
        <v>0</v>
      </c>
      <c r="AK347" s="155">
        <f>IF(A21stdlife="n/a","n/a",IF(AK$3&gt;(A21stdlife+$E347),(Input!$P$231*(1+rvanilla)^0.5)-SUM($P347:AJ347),(Input!$P$231*(1+rvanilla)^0.5)/A21stdlife))</f>
        <v>0</v>
      </c>
      <c r="AL347" s="155">
        <f>IF(A21stdlife="n/a","n/a",IF(AL$3&gt;(A21stdlife+$E347),(Input!$P$231*(1+rvanilla)^0.5)-SUM($P347:AK347),(Input!$P$231*(1+rvanilla)^0.5)/A21stdlife))</f>
        <v>0</v>
      </c>
      <c r="AM347" s="155">
        <f>IF(A21stdlife="n/a","n/a",IF(AM$3&gt;(A21stdlife+$E347),(Input!$P$231*(1+rvanilla)^0.5)-SUM($P347:AL347),(Input!$P$231*(1+rvanilla)^0.5)/A21stdlife))</f>
        <v>0</v>
      </c>
      <c r="AN347" s="155">
        <f>IF(A21stdlife="n/a","n/a",IF(AN$3&gt;(A21stdlife+$E347),(Input!$P$231*(1+rvanilla)^0.5)-SUM($P347:AM347),(Input!$P$231*(1+rvanilla)^0.5)/A21stdlife))</f>
        <v>0</v>
      </c>
      <c r="AO347" s="155">
        <f>IF(A21stdlife="n/a","n/a",IF(AO$3&gt;(A21stdlife+$E347),(Input!$P$231*(1+rvanilla)^0.5)-SUM($P347:AN347),(Input!$P$231*(1+rvanilla)^0.5)/A21stdlife))</f>
        <v>0</v>
      </c>
      <c r="AP347" s="155">
        <f>IF(A21stdlife="n/a","n/a",IF(AP$3&gt;(A21stdlife+$E347),(Input!$P$231*(1+rvanilla)^0.5)-SUM($P347:AO347),(Input!$P$231*(1+rvanilla)^0.5)/A21stdlife))</f>
        <v>0</v>
      </c>
      <c r="AQ347" s="155">
        <f>IF(A21stdlife="n/a","n/a",IF(AQ$3&gt;(A21stdlife+$E347),(Input!$P$231*(1+rvanilla)^0.5)-SUM($P347:AP347),(Input!$P$231*(1+rvanilla)^0.5)/A21stdlife))</f>
        <v>0</v>
      </c>
      <c r="AR347" s="155">
        <f>IF(A21stdlife="n/a","n/a",IF(AR$3&gt;(A21stdlife+$E347),(Input!$P$231*(1+rvanilla)^0.5)-SUM($P347:AQ347),(Input!$P$231*(1+rvanilla)^0.5)/A21stdlife))</f>
        <v>0</v>
      </c>
      <c r="AS347" s="155">
        <f>IF(A21stdlife="n/a","n/a",IF(AS$3&gt;(A21stdlife+$E347),(Input!$P$231*(1+rvanilla)^0.5)-SUM($P347:AR347),(Input!$P$231*(1+rvanilla)^0.5)/A21stdlife))</f>
        <v>0</v>
      </c>
      <c r="AT347" s="155">
        <f>IF(A21stdlife="n/a","n/a",IF(AT$3&gt;(A21stdlife+$E347),(Input!$P$231*(1+rvanilla)^0.5)-SUM($P347:AS347),(Input!$P$231*(1+rvanilla)^0.5)/A21stdlife))</f>
        <v>0</v>
      </c>
      <c r="AU347" s="155">
        <f>IF(A21stdlife="n/a","n/a",IF(AU$3&gt;(A21stdlife+$E347),(Input!$P$231*(1+rvanilla)^0.5)-SUM($P347:AT347),(Input!$P$231*(1+rvanilla)^0.5)/A21stdlife))</f>
        <v>0</v>
      </c>
      <c r="AV347" s="155">
        <f>IF(A21stdlife="n/a","n/a",IF(AV$3&gt;(A21stdlife+$E347),(Input!$P$231*(1+rvanilla)^0.5)-SUM($P347:AU347),(Input!$P$231*(1+rvanilla)^0.5)/A21stdlife))</f>
        <v>0</v>
      </c>
      <c r="AW347" s="155">
        <f>IF(A21stdlife="n/a","n/a",IF(AW$3&gt;(A21stdlife+$E347),(Input!$P$231*(1+rvanilla)^0.5)-SUM($P347:AV347),(Input!$P$231*(1+rvanilla)^0.5)/A21stdlife))</f>
        <v>0</v>
      </c>
      <c r="AX347" s="155">
        <f>IF(A21stdlife="n/a","n/a",IF(AX$3&gt;(A21stdlife+$E347),(Input!$P$231*(1+rvanilla)^0.5)-SUM($P347:AW347),(Input!$P$231*(1+rvanilla)^0.5)/A21stdlife))</f>
        <v>0</v>
      </c>
      <c r="AY347" s="155">
        <f>IF(A21stdlife="n/a","n/a",IF(AY$3&gt;(A21stdlife+$E347),(Input!$P$231*(1+rvanilla)^0.5)-SUM($P347:AX347),(Input!$P$231*(1+rvanilla)^0.5)/A21stdlife))</f>
        <v>0</v>
      </c>
      <c r="AZ347" s="155">
        <f>IF(A21stdlife="n/a","n/a",IF(AZ$3&gt;(A21stdlife+$E347),(Input!$P$231*(1+rvanilla)^0.5)-SUM($P347:AY347),(Input!$P$231*(1+rvanilla)^0.5)/A21stdlife))</f>
        <v>0</v>
      </c>
      <c r="BA347" s="155">
        <f>IF(A21stdlife="n/a","n/a",IF(BA$3&gt;(A21stdlife+$E347),(Input!$P$231*(1+rvanilla)^0.5)-SUM($P347:AZ347),(Input!$P$231*(1+rvanilla)^0.5)/A21stdlife))</f>
        <v>0</v>
      </c>
      <c r="BB347" s="155">
        <f>IF(A21stdlife="n/a","n/a",IF(BB$3&gt;(A21stdlife+$E347),(Input!$P$231*(1+rvanilla)^0.5)-SUM($P347:BA347),(Input!$P$231*(1+rvanilla)^0.5)/A21stdlife))</f>
        <v>0</v>
      </c>
      <c r="BC347" s="155">
        <f>IF(A21stdlife="n/a","n/a",IF(BC$3&gt;(A21stdlife+$E347),(Input!$P$231*(1+rvanilla)^0.5)-SUM($P347:BB347),(Input!$P$231*(1+rvanilla)^0.5)/A21stdlife))</f>
        <v>0</v>
      </c>
      <c r="BD347" s="155">
        <f>IF(A21stdlife="n/a","n/a",IF(BD$3&gt;(A21stdlife+$E347),(Input!$P$231*(1+rvanilla)^0.5)-SUM($P347:BC347),(Input!$P$231*(1+rvanilla)^0.5)/A21stdlife))</f>
        <v>0</v>
      </c>
      <c r="BE347" s="155">
        <f>IF(A21stdlife="n/a","n/a",IF(BE$3&gt;(A21stdlife+$E347),(Input!$P$231*(1+rvanilla)^0.5)-SUM($P347:BD347),(Input!$P$231*(1+rvanilla)^0.5)/A21stdlife))</f>
        <v>0</v>
      </c>
      <c r="BF347" s="155">
        <f>IF(A21stdlife="n/a","n/a",IF(BF$3&gt;(A21stdlife+$E347),(Input!$P$231*(1+rvanilla)^0.5)-SUM($P347:BE347),(Input!$P$231*(1+rvanilla)^0.5)/A21stdlife))</f>
        <v>0</v>
      </c>
      <c r="BG347" s="155">
        <f>IF(A21stdlife="n/a","n/a",IF(BG$3&gt;(A21stdlife+$E347),(Input!$P$231*(1+rvanilla)^0.5)-SUM($P347:BF347),(Input!$P$231*(1+rvanilla)^0.5)/A21stdlife))</f>
        <v>0</v>
      </c>
      <c r="BH347" s="155">
        <f>IF(A21stdlife="n/a","n/a",IF(BH$3&gt;(A21stdlife+$E347),(Input!$P$231*(1+rvanilla)^0.5)-SUM($P347:BG347),(Input!$P$231*(1+rvanilla)^0.5)/A21stdlife))</f>
        <v>0</v>
      </c>
      <c r="BI347" s="155">
        <f>IF(A21stdlife="n/a","n/a",IF(BI$3&gt;(A21stdlife+$E347),(Input!$P$231*(1+rvanilla)^0.5)-SUM($P347:BH347),(Input!$P$231*(1+rvanilla)^0.5)/A21stdlife))</f>
        <v>0</v>
      </c>
      <c r="BJ347" s="14"/>
      <c r="BK347" s="14"/>
      <c r="BL347" s="14"/>
      <c r="BM347" s="14"/>
      <c r="BN347" s="14"/>
      <c r="BO347" s="14"/>
      <c r="BP347" s="14"/>
      <c r="BQ347" s="14"/>
      <c r="BR347" s="14"/>
      <c r="BS347" s="14"/>
      <c r="BT347" s="14"/>
      <c r="BU347" s="14"/>
      <c r="BV347" s="14"/>
      <c r="BW347" s="14"/>
      <c r="BX347" s="14"/>
      <c r="BY347" s="14"/>
      <c r="BZ347" s="14"/>
      <c r="CA347" s="410"/>
      <c r="CB347" s="410"/>
      <c r="CC347" s="410"/>
      <c r="CD347" s="410"/>
      <c r="CE347" s="410"/>
      <c r="CF347" s="410"/>
      <c r="CG347" s="410"/>
      <c r="CH347" s="410"/>
      <c r="CI347" s="410"/>
      <c r="CJ347" s="410"/>
      <c r="CK347" s="410"/>
      <c r="CL347" s="410"/>
      <c r="CM347" s="410"/>
      <c r="CN347" s="410"/>
      <c r="CO347" s="410"/>
      <c r="CP347" s="410"/>
      <c r="CQ347" s="410"/>
      <c r="CR347" s="410"/>
      <c r="CS347" s="410"/>
      <c r="CT347" s="410"/>
      <c r="CU347" s="410"/>
      <c r="CV347" s="410"/>
      <c r="CW347" s="410"/>
      <c r="CX347" s="410"/>
      <c r="CY347" s="410"/>
      <c r="CZ347" s="410"/>
      <c r="DA347" s="410"/>
      <c r="DB347" s="410"/>
      <c r="DC347" s="410"/>
      <c r="DD347" s="410"/>
      <c r="DE347" s="410"/>
      <c r="DF347" s="410"/>
      <c r="DG347" s="410"/>
      <c r="DH347" s="410"/>
      <c r="DI347" s="410"/>
      <c r="DJ347" s="410"/>
      <c r="DK347" s="410"/>
      <c r="DL347" s="410"/>
      <c r="DM347" s="410"/>
      <c r="DN347" s="410"/>
      <c r="DO347" s="410"/>
      <c r="DP347" s="410"/>
      <c r="DQ347" s="410"/>
      <c r="DR347" s="410"/>
      <c r="DS347" s="410"/>
      <c r="DT347" s="410"/>
      <c r="DU347" s="410"/>
      <c r="DV347" s="410"/>
      <c r="DW347" s="410"/>
      <c r="DX347" s="410"/>
      <c r="DY347" s="410"/>
      <c r="DZ347" s="410"/>
      <c r="EA347" s="410"/>
      <c r="EB347" s="410"/>
      <c r="EC347" s="410"/>
      <c r="ED347" s="410"/>
      <c r="EE347" s="410"/>
      <c r="EF347" s="410"/>
      <c r="EG347" s="410"/>
      <c r="EH347" s="410"/>
      <c r="EI347" s="410"/>
      <c r="EJ347" s="410"/>
      <c r="EK347" s="410"/>
      <c r="EL347" s="410"/>
      <c r="EM347" s="410"/>
      <c r="EN347" s="410"/>
      <c r="EO347" s="410"/>
      <c r="EP347" s="410"/>
      <c r="EQ347" s="410"/>
      <c r="ER347" s="410"/>
      <c r="ES347" s="410"/>
      <c r="ET347" s="410"/>
      <c r="EU347" s="410"/>
      <c r="EV347" s="410"/>
      <c r="EW347" s="410"/>
      <c r="EX347" s="410"/>
      <c r="EY347" s="410"/>
      <c r="EZ347" s="410"/>
      <c r="FA347" s="410"/>
      <c r="FB347" s="410"/>
      <c r="FC347" s="410"/>
      <c r="FD347" s="410"/>
      <c r="FE347" s="410"/>
      <c r="FF347" s="410"/>
      <c r="FG347" s="410"/>
      <c r="FH347" s="410"/>
      <c r="FI347" s="410"/>
      <c r="FJ347" s="410"/>
      <c r="FK347" s="410"/>
      <c r="FL347" s="410"/>
      <c r="FM347" s="410"/>
      <c r="FN347" s="410"/>
      <c r="FO347" s="410"/>
      <c r="FP347" s="410"/>
      <c r="FQ347" s="410"/>
      <c r="FR347" s="410"/>
      <c r="FS347" s="410"/>
      <c r="FT347" s="410"/>
      <c r="FU347" s="410"/>
      <c r="FV347" s="410"/>
      <c r="FW347" s="410"/>
      <c r="FX347" s="410"/>
      <c r="FY347" s="410"/>
      <c r="FZ347" s="410"/>
      <c r="GA347" s="410"/>
      <c r="GB347" s="410"/>
      <c r="GC347" s="410"/>
      <c r="GD347" s="410"/>
      <c r="GE347" s="410"/>
      <c r="GF347" s="410"/>
      <c r="GG347" s="410"/>
      <c r="GH347" s="410"/>
      <c r="GI347" s="410"/>
      <c r="GJ347" s="410"/>
      <c r="GK347" s="410"/>
      <c r="GL347" s="410"/>
      <c r="GM347" s="410"/>
      <c r="GN347" s="410"/>
      <c r="GO347" s="410"/>
      <c r="GP347" s="410"/>
      <c r="GQ347" s="410"/>
      <c r="GR347" s="410"/>
      <c r="GS347" s="410"/>
      <c r="GT347" s="410"/>
      <c r="GU347" s="410"/>
      <c r="GV347" s="410"/>
      <c r="GW347" s="410"/>
      <c r="GX347" s="410"/>
      <c r="GY347" s="410"/>
      <c r="GZ347" s="410"/>
      <c r="HA347" s="410"/>
      <c r="HB347" s="410"/>
      <c r="HC347" s="410"/>
      <c r="HD347" s="410"/>
      <c r="HE347" s="410"/>
      <c r="HF347" s="410"/>
      <c r="HG347" s="410"/>
      <c r="HH347" s="410"/>
      <c r="HI347" s="410"/>
      <c r="HJ347" s="410"/>
      <c r="HK347" s="410"/>
      <c r="HL347" s="410"/>
      <c r="HM347" s="410"/>
      <c r="HN347" s="410"/>
      <c r="HO347" s="410"/>
      <c r="HP347" s="410"/>
      <c r="HQ347" s="410"/>
      <c r="HR347" s="410"/>
      <c r="HS347" s="410"/>
      <c r="HT347" s="410"/>
      <c r="HU347" s="410"/>
      <c r="HV347" s="410"/>
      <c r="HW347" s="410"/>
      <c r="HX347" s="410"/>
      <c r="HY347" s="410"/>
      <c r="HZ347" s="410"/>
      <c r="IA347" s="410"/>
      <c r="IB347" s="410"/>
      <c r="IC347" s="410"/>
      <c r="ID347" s="410"/>
      <c r="IE347" s="410"/>
      <c r="IF347" s="410"/>
      <c r="IG347" s="410"/>
      <c r="IH347" s="410"/>
      <c r="II347" s="410"/>
      <c r="IJ347" s="410"/>
      <c r="IK347" s="410"/>
      <c r="IL347" s="410"/>
      <c r="IM347" s="410"/>
      <c r="IN347" s="410"/>
      <c r="IO347" s="410"/>
      <c r="IP347" s="410"/>
      <c r="IQ347" s="410"/>
      <c r="IR347" s="410"/>
      <c r="IS347" s="410"/>
      <c r="IT347" s="410"/>
      <c r="IU347" s="410"/>
      <c r="IV347" s="410"/>
    </row>
    <row r="348" spans="1:256" s="2" customFormat="1" ht="12.75" hidden="1" customHeight="1" outlineLevel="1" collapsed="1">
      <c r="A348" s="14"/>
      <c r="B348" s="14"/>
      <c r="C348" s="324">
        <f>Asset21</f>
        <v>0</v>
      </c>
      <c r="D348" s="14"/>
      <c r="E348" s="14"/>
      <c r="F348" s="366"/>
      <c r="G348" s="365">
        <f t="shared" ref="G348:AL348" si="59">SUM(G336:G347)</f>
        <v>0</v>
      </c>
      <c r="H348" s="365">
        <f t="shared" si="59"/>
        <v>0</v>
      </c>
      <c r="I348" s="365">
        <f t="shared" si="59"/>
        <v>0</v>
      </c>
      <c r="J348" s="365">
        <f t="shared" si="59"/>
        <v>0</v>
      </c>
      <c r="K348" s="365">
        <f t="shared" si="59"/>
        <v>0</v>
      </c>
      <c r="L348" s="365">
        <f t="shared" si="59"/>
        <v>0</v>
      </c>
      <c r="M348" s="365">
        <f t="shared" si="59"/>
        <v>0</v>
      </c>
      <c r="N348" s="365">
        <f t="shared" si="59"/>
        <v>0</v>
      </c>
      <c r="O348" s="365">
        <f t="shared" si="59"/>
        <v>0</v>
      </c>
      <c r="P348" s="365">
        <f t="shared" si="59"/>
        <v>0</v>
      </c>
      <c r="Q348" s="365">
        <f t="shared" si="59"/>
        <v>0</v>
      </c>
      <c r="R348" s="365">
        <f t="shared" si="59"/>
        <v>0</v>
      </c>
      <c r="S348" s="365">
        <f t="shared" si="59"/>
        <v>0</v>
      </c>
      <c r="T348" s="365">
        <f t="shared" si="59"/>
        <v>0</v>
      </c>
      <c r="U348" s="365">
        <f t="shared" si="59"/>
        <v>0</v>
      </c>
      <c r="V348" s="365">
        <f t="shared" si="59"/>
        <v>0</v>
      </c>
      <c r="W348" s="365">
        <f t="shared" si="59"/>
        <v>0</v>
      </c>
      <c r="X348" s="365">
        <f t="shared" si="59"/>
        <v>0</v>
      </c>
      <c r="Y348" s="365">
        <f t="shared" si="59"/>
        <v>0</v>
      </c>
      <c r="Z348" s="365">
        <f t="shared" si="59"/>
        <v>0</v>
      </c>
      <c r="AA348" s="365">
        <f t="shared" si="59"/>
        <v>0</v>
      </c>
      <c r="AB348" s="365">
        <f t="shared" si="59"/>
        <v>0</v>
      </c>
      <c r="AC348" s="365">
        <f t="shared" si="59"/>
        <v>0</v>
      </c>
      <c r="AD348" s="365">
        <f t="shared" si="59"/>
        <v>0</v>
      </c>
      <c r="AE348" s="365">
        <f t="shared" si="59"/>
        <v>0</v>
      </c>
      <c r="AF348" s="365">
        <f t="shared" si="59"/>
        <v>0</v>
      </c>
      <c r="AG348" s="365">
        <f t="shared" si="59"/>
        <v>0</v>
      </c>
      <c r="AH348" s="365">
        <f t="shared" si="59"/>
        <v>0</v>
      </c>
      <c r="AI348" s="365">
        <f t="shared" si="59"/>
        <v>0</v>
      </c>
      <c r="AJ348" s="365">
        <f t="shared" si="59"/>
        <v>0</v>
      </c>
      <c r="AK348" s="365">
        <f t="shared" si="59"/>
        <v>0</v>
      </c>
      <c r="AL348" s="365">
        <f t="shared" si="59"/>
        <v>0</v>
      </c>
      <c r="AM348" s="365">
        <f t="shared" ref="AM348:BI348" si="60">SUM(AM336:AM347)</f>
        <v>0</v>
      </c>
      <c r="AN348" s="365">
        <f t="shared" si="60"/>
        <v>0</v>
      </c>
      <c r="AO348" s="365">
        <f t="shared" si="60"/>
        <v>0</v>
      </c>
      <c r="AP348" s="365">
        <f t="shared" si="60"/>
        <v>0</v>
      </c>
      <c r="AQ348" s="365">
        <f t="shared" si="60"/>
        <v>0</v>
      </c>
      <c r="AR348" s="365">
        <f t="shared" si="60"/>
        <v>0</v>
      </c>
      <c r="AS348" s="365">
        <f t="shared" si="60"/>
        <v>0</v>
      </c>
      <c r="AT348" s="365">
        <f t="shared" si="60"/>
        <v>0</v>
      </c>
      <c r="AU348" s="365">
        <f t="shared" si="60"/>
        <v>0</v>
      </c>
      <c r="AV348" s="365">
        <f t="shared" si="60"/>
        <v>0</v>
      </c>
      <c r="AW348" s="365">
        <f t="shared" si="60"/>
        <v>0</v>
      </c>
      <c r="AX348" s="365">
        <f t="shared" si="60"/>
        <v>0</v>
      </c>
      <c r="AY348" s="365">
        <f t="shared" si="60"/>
        <v>0</v>
      </c>
      <c r="AZ348" s="365">
        <f t="shared" si="60"/>
        <v>0</v>
      </c>
      <c r="BA348" s="365">
        <f t="shared" si="60"/>
        <v>0</v>
      </c>
      <c r="BB348" s="365">
        <f t="shared" si="60"/>
        <v>0</v>
      </c>
      <c r="BC348" s="365">
        <f t="shared" si="60"/>
        <v>0</v>
      </c>
      <c r="BD348" s="365">
        <f t="shared" si="60"/>
        <v>0</v>
      </c>
      <c r="BE348" s="365">
        <f t="shared" si="60"/>
        <v>0</v>
      </c>
      <c r="BF348" s="365">
        <f t="shared" si="60"/>
        <v>0</v>
      </c>
      <c r="BG348" s="365">
        <f t="shared" si="60"/>
        <v>0</v>
      </c>
      <c r="BH348" s="365">
        <f t="shared" si="60"/>
        <v>0</v>
      </c>
      <c r="BI348" s="365">
        <f t="shared" si="60"/>
        <v>0</v>
      </c>
      <c r="BJ348" s="14"/>
      <c r="BK348" s="14"/>
      <c r="BL348" s="14"/>
      <c r="BM348" s="14"/>
      <c r="BN348" s="14"/>
      <c r="BO348" s="14"/>
      <c r="BP348" s="14"/>
      <c r="BQ348" s="14"/>
      <c r="BR348" s="14"/>
      <c r="BS348" s="14"/>
      <c r="BT348" s="14"/>
      <c r="BU348" s="14"/>
      <c r="BV348" s="14"/>
      <c r="BW348" s="14"/>
      <c r="BX348" s="14"/>
      <c r="BY348" s="14"/>
      <c r="BZ348" s="14"/>
      <c r="CA348" s="410"/>
      <c r="CB348" s="410"/>
      <c r="CC348" s="410"/>
      <c r="CD348" s="410"/>
      <c r="CE348" s="410"/>
      <c r="CF348" s="410"/>
      <c r="CG348" s="410"/>
      <c r="CH348" s="410"/>
      <c r="CI348" s="410"/>
      <c r="CJ348" s="410"/>
      <c r="CK348" s="410"/>
      <c r="CL348" s="410"/>
      <c r="CM348" s="410"/>
      <c r="CN348" s="410"/>
      <c r="CO348" s="410"/>
      <c r="CP348" s="410"/>
      <c r="CQ348" s="410"/>
      <c r="CR348" s="410"/>
      <c r="CS348" s="410"/>
      <c r="CT348" s="410"/>
      <c r="CU348" s="410"/>
      <c r="CV348" s="410"/>
      <c r="CW348" s="410"/>
      <c r="CX348" s="410"/>
      <c r="CY348" s="410"/>
      <c r="CZ348" s="410"/>
      <c r="DA348" s="410"/>
      <c r="DB348" s="410"/>
      <c r="DC348" s="410"/>
      <c r="DD348" s="410"/>
      <c r="DE348" s="410"/>
      <c r="DF348" s="410"/>
      <c r="DG348" s="410"/>
      <c r="DH348" s="410"/>
      <c r="DI348" s="410"/>
      <c r="DJ348" s="410"/>
      <c r="DK348" s="410"/>
      <c r="DL348" s="410"/>
      <c r="DM348" s="410"/>
      <c r="DN348" s="410"/>
      <c r="DO348" s="410"/>
      <c r="DP348" s="410"/>
      <c r="DQ348" s="410"/>
      <c r="DR348" s="410"/>
      <c r="DS348" s="410"/>
      <c r="DT348" s="410"/>
      <c r="DU348" s="410"/>
      <c r="DV348" s="410"/>
      <c r="DW348" s="410"/>
      <c r="DX348" s="410"/>
      <c r="DY348" s="410"/>
      <c r="DZ348" s="410"/>
      <c r="EA348" s="410"/>
      <c r="EB348" s="410"/>
      <c r="EC348" s="410"/>
      <c r="ED348" s="410"/>
      <c r="EE348" s="410"/>
      <c r="EF348" s="410"/>
      <c r="EG348" s="410"/>
      <c r="EH348" s="410"/>
      <c r="EI348" s="410"/>
      <c r="EJ348" s="410"/>
      <c r="EK348" s="410"/>
      <c r="EL348" s="410"/>
      <c r="EM348" s="410"/>
      <c r="EN348" s="410"/>
      <c r="EO348" s="410"/>
      <c r="EP348" s="410"/>
      <c r="EQ348" s="410"/>
      <c r="ER348" s="410"/>
      <c r="ES348" s="410"/>
      <c r="ET348" s="410"/>
      <c r="EU348" s="410"/>
      <c r="EV348" s="410"/>
      <c r="EW348" s="410"/>
      <c r="EX348" s="410"/>
      <c r="EY348" s="410"/>
      <c r="EZ348" s="410"/>
      <c r="FA348" s="410"/>
      <c r="FB348" s="410"/>
      <c r="FC348" s="410"/>
      <c r="FD348" s="410"/>
      <c r="FE348" s="410"/>
      <c r="FF348" s="410"/>
      <c r="FG348" s="410"/>
      <c r="FH348" s="410"/>
      <c r="FI348" s="410"/>
      <c r="FJ348" s="410"/>
      <c r="FK348" s="410"/>
      <c r="FL348" s="410"/>
      <c r="FM348" s="410"/>
      <c r="FN348" s="410"/>
      <c r="FO348" s="410"/>
      <c r="FP348" s="410"/>
      <c r="FQ348" s="410"/>
      <c r="FR348" s="410"/>
      <c r="FS348" s="410"/>
      <c r="FT348" s="410"/>
      <c r="FU348" s="410"/>
      <c r="FV348" s="410"/>
      <c r="FW348" s="410"/>
      <c r="FX348" s="410"/>
      <c r="FY348" s="410"/>
      <c r="FZ348" s="410"/>
      <c r="GA348" s="410"/>
      <c r="GB348" s="410"/>
      <c r="GC348" s="410"/>
      <c r="GD348" s="410"/>
      <c r="GE348" s="410"/>
      <c r="GF348" s="410"/>
      <c r="GG348" s="410"/>
      <c r="GH348" s="410"/>
      <c r="GI348" s="410"/>
      <c r="GJ348" s="410"/>
      <c r="GK348" s="410"/>
      <c r="GL348" s="410"/>
      <c r="GM348" s="410"/>
      <c r="GN348" s="410"/>
      <c r="GO348" s="410"/>
      <c r="GP348" s="410"/>
      <c r="GQ348" s="410"/>
      <c r="GR348" s="410"/>
      <c r="GS348" s="410"/>
      <c r="GT348" s="410"/>
      <c r="GU348" s="410"/>
      <c r="GV348" s="410"/>
      <c r="GW348" s="410"/>
      <c r="GX348" s="410"/>
      <c r="GY348" s="410"/>
      <c r="GZ348" s="410"/>
      <c r="HA348" s="410"/>
      <c r="HB348" s="410"/>
      <c r="HC348" s="410"/>
      <c r="HD348" s="410"/>
      <c r="HE348" s="410"/>
      <c r="HF348" s="410"/>
      <c r="HG348" s="410"/>
      <c r="HH348" s="410"/>
      <c r="HI348" s="410"/>
      <c r="HJ348" s="410"/>
      <c r="HK348" s="410"/>
      <c r="HL348" s="410"/>
      <c r="HM348" s="410"/>
      <c r="HN348" s="410"/>
      <c r="HO348" s="410"/>
      <c r="HP348" s="410"/>
      <c r="HQ348" s="410"/>
      <c r="HR348" s="410"/>
      <c r="HS348" s="410"/>
      <c r="HT348" s="410"/>
      <c r="HU348" s="410"/>
      <c r="HV348" s="410"/>
      <c r="HW348" s="410"/>
      <c r="HX348" s="410"/>
      <c r="HY348" s="410"/>
      <c r="HZ348" s="410"/>
      <c r="IA348" s="410"/>
      <c r="IB348" s="410"/>
      <c r="IC348" s="410"/>
      <c r="ID348" s="410"/>
      <c r="IE348" s="410"/>
      <c r="IF348" s="410"/>
      <c r="IG348" s="410"/>
      <c r="IH348" s="410"/>
      <c r="II348" s="410"/>
      <c r="IJ348" s="410"/>
      <c r="IK348" s="410"/>
      <c r="IL348" s="410"/>
      <c r="IM348" s="410"/>
      <c r="IN348" s="410"/>
      <c r="IO348" s="410"/>
      <c r="IP348" s="410"/>
      <c r="IQ348" s="410"/>
      <c r="IR348" s="410"/>
      <c r="IS348" s="410"/>
      <c r="IT348" s="410"/>
      <c r="IU348" s="410"/>
      <c r="IV348" s="410"/>
    </row>
    <row r="349" spans="1:256" s="2" customFormat="1" ht="12.75" hidden="1" customHeight="1" outlineLevel="2">
      <c r="A349" s="14"/>
      <c r="B349" s="325">
        <f>C361</f>
        <v>0</v>
      </c>
      <c r="C349" s="32"/>
      <c r="D349" s="33" t="s">
        <v>65</v>
      </c>
      <c r="E349" s="32"/>
      <c r="F349" s="371"/>
      <c r="G349" s="154">
        <f>IF(G$3&gt;A22remlife,A22acvalue-SUM($F349:F349),IF(A22remlife="N/A","n/a",A22acvalue/A22remlife))</f>
        <v>0</v>
      </c>
      <c r="H349" s="154">
        <f>IF(H$3&gt;A22remlife,A22acvalue-SUM($F349:G349),IF(A22remlife="N/A","n/a",A22acvalue/A22remlife))</f>
        <v>0</v>
      </c>
      <c r="I349" s="154">
        <f>IF(I$3&gt;A22remlife,A22acvalue-SUM($F349:H349),IF(A22remlife="N/A","n/a",A22acvalue/A22remlife))</f>
        <v>0</v>
      </c>
      <c r="J349" s="154">
        <f>IF(J$3&gt;A22remlife,A22acvalue-SUM($F349:I349),IF(A22remlife="N/A","n/a",A22acvalue/A22remlife))</f>
        <v>0</v>
      </c>
      <c r="K349" s="154">
        <f>IF(K$3&gt;A22remlife,A22acvalue-SUM($F349:J349),IF(A22remlife="N/A","n/a",A22acvalue/A22remlife))</f>
        <v>0</v>
      </c>
      <c r="L349" s="154">
        <f>IF(L$3&gt;A22remlife,A22acvalue-SUM($F349:K349),IF(A22remlife="N/A","n/a",A22acvalue/A22remlife))</f>
        <v>0</v>
      </c>
      <c r="M349" s="154">
        <f>IF(M$3&gt;A22remlife,A22acvalue-SUM($F349:L349),IF(A22remlife="N/A","n/a",A22acvalue/A22remlife))</f>
        <v>0</v>
      </c>
      <c r="N349" s="154">
        <f>IF(N$3&gt;A22remlife,A22acvalue-SUM($F349:M349),IF(A22remlife="N/A","n/a",A22acvalue/A22remlife))</f>
        <v>0</v>
      </c>
      <c r="O349" s="154">
        <f>IF(O$3&gt;A22remlife,A22acvalue-SUM($F349:N349),IF(A22remlife="N/A","n/a",A22acvalue/A22remlife))</f>
        <v>0</v>
      </c>
      <c r="P349" s="154">
        <f>IF(P$3&gt;A22remlife,A22acvalue-SUM($F349:O349),IF(A22remlife="N/A","n/a",A22acvalue/A22remlife))</f>
        <v>0</v>
      </c>
      <c r="Q349" s="154">
        <f>IF(Q$3&gt;A22remlife,A22acvalue-SUM($F349:P349),IF(A22remlife="N/A","n/a",A22acvalue/A22remlife))</f>
        <v>0</v>
      </c>
      <c r="R349" s="154">
        <f>IF(R$3&gt;A22remlife,A22acvalue-SUM($F349:Q349),IF(A22remlife="N/A","n/a",A22acvalue/A22remlife))</f>
        <v>0</v>
      </c>
      <c r="S349" s="154">
        <f>IF(S$3&gt;A22remlife,A22acvalue-SUM($F349:R349),IF(A22remlife="N/A","n/a",A22acvalue/A22remlife))</f>
        <v>0</v>
      </c>
      <c r="T349" s="154">
        <f>IF(T$3&gt;A22remlife,A22acvalue-SUM($F349:S349),IF(A22remlife="N/A","n/a",A22acvalue/A22remlife))</f>
        <v>0</v>
      </c>
      <c r="U349" s="154">
        <f>IF(U$3&gt;A22remlife,A22acvalue-SUM($F349:T349),IF(A22remlife="N/A","n/a",A22acvalue/A22remlife))</f>
        <v>0</v>
      </c>
      <c r="V349" s="154">
        <f>IF(V$3&gt;A22remlife,A22acvalue-SUM($F349:U349),IF(A22remlife="N/A","n/a",A22acvalue/A22remlife))</f>
        <v>0</v>
      </c>
      <c r="W349" s="154">
        <f>IF(W$3&gt;A22remlife,A22acvalue-SUM($F349:V349),IF(A22remlife="N/A","n/a",A22acvalue/A22remlife))</f>
        <v>0</v>
      </c>
      <c r="X349" s="154">
        <f>IF(X$3&gt;A22remlife,A22acvalue-SUM($F349:W349),IF(A22remlife="N/A","n/a",A22acvalue/A22remlife))</f>
        <v>0</v>
      </c>
      <c r="Y349" s="154">
        <f>IF(Y$3&gt;A22remlife,A22acvalue-SUM($F349:X349),IF(A22remlife="N/A","n/a",A22acvalue/A22remlife))</f>
        <v>0</v>
      </c>
      <c r="Z349" s="154">
        <f>IF(Z$3&gt;A22remlife,A22acvalue-SUM($F349:Y349),IF(A22remlife="N/A","n/a",A22acvalue/A22remlife))</f>
        <v>0</v>
      </c>
      <c r="AA349" s="154">
        <f>IF(AA$3&gt;A22remlife,A22acvalue-SUM($F349:Z349),IF(A22remlife="N/A","n/a",A22acvalue/A22remlife))</f>
        <v>0</v>
      </c>
      <c r="AB349" s="154">
        <f>IF(AB$3&gt;A22remlife,A22acvalue-SUM($F349:AA349),IF(A22remlife="N/A","n/a",A22acvalue/A22remlife))</f>
        <v>0</v>
      </c>
      <c r="AC349" s="154">
        <f>IF(AC$3&gt;A22remlife,A22acvalue-SUM($F349:AB349),IF(A22remlife="N/A","n/a",A22acvalue/A22remlife))</f>
        <v>0</v>
      </c>
      <c r="AD349" s="154">
        <f>IF(AD$3&gt;A22remlife,A22acvalue-SUM($F349:AC349),IF(A22remlife="N/A","n/a",A22acvalue/A22remlife))</f>
        <v>0</v>
      </c>
      <c r="AE349" s="154">
        <f>IF(AE$3&gt;A22remlife,A22acvalue-SUM($F349:AD349),IF(A22remlife="N/A","n/a",A22acvalue/A22remlife))</f>
        <v>0</v>
      </c>
      <c r="AF349" s="154">
        <f>IF(AF$3&gt;A22remlife,A22acvalue-SUM($F349:AE349),IF(A22remlife="N/A","n/a",A22acvalue/A22remlife))</f>
        <v>0</v>
      </c>
      <c r="AG349" s="154">
        <f>IF(AG$3&gt;A22remlife,A22acvalue-SUM($F349:AF349),IF(A22remlife="N/A","n/a",A22acvalue/A22remlife))</f>
        <v>0</v>
      </c>
      <c r="AH349" s="154">
        <f>IF(AH$3&gt;A22remlife,A22acvalue-SUM($F349:AG349),IF(A22remlife="N/A","n/a",A22acvalue/A22remlife))</f>
        <v>0</v>
      </c>
      <c r="AI349" s="154">
        <f>IF(AI$3&gt;A22remlife,A22acvalue-SUM($F349:AH349),IF(A22remlife="N/A","n/a",A22acvalue/A22remlife))</f>
        <v>0</v>
      </c>
      <c r="AJ349" s="154">
        <f>IF(AJ$3&gt;A22remlife,A22acvalue-SUM($F349:AI349),IF(A22remlife="N/A","n/a",A22acvalue/A22remlife))</f>
        <v>0</v>
      </c>
      <c r="AK349" s="154">
        <f>IF(AK$3&gt;A22remlife,A22acvalue-SUM($F349:AJ349),IF(A22remlife="N/A","n/a",A22acvalue/A22remlife))</f>
        <v>0</v>
      </c>
      <c r="AL349" s="154">
        <f>IF(AL$3&gt;A22remlife,A22acvalue-SUM($F349:AK349),IF(A22remlife="N/A","n/a",A22acvalue/A22remlife))</f>
        <v>0</v>
      </c>
      <c r="AM349" s="154">
        <f>IF(AM$3&gt;A22remlife,A22acvalue-SUM($F349:AL349),IF(A22remlife="N/A","n/a",A22acvalue/A22remlife))</f>
        <v>0</v>
      </c>
      <c r="AN349" s="154">
        <f>IF(AN$3&gt;A22remlife,A22acvalue-SUM($F349:AM349),IF(A22remlife="N/A","n/a",A22acvalue/A22remlife))</f>
        <v>0</v>
      </c>
      <c r="AO349" s="154">
        <f>IF(AO$3&gt;A22remlife,A22acvalue-SUM($F349:AN349),IF(A22remlife="N/A","n/a",A22acvalue/A22remlife))</f>
        <v>0</v>
      </c>
      <c r="AP349" s="154">
        <f>IF(AP$3&gt;A22remlife,A22acvalue-SUM($F349:AO349),IF(A22remlife="N/A","n/a",A22acvalue/A22remlife))</f>
        <v>0</v>
      </c>
      <c r="AQ349" s="154">
        <f>IF(AQ$3&gt;A22remlife,A22acvalue-SUM($F349:AP349),IF(A22remlife="N/A","n/a",A22acvalue/A22remlife))</f>
        <v>0</v>
      </c>
      <c r="AR349" s="154">
        <f>IF(AR$3&gt;A22remlife,A22acvalue-SUM($F349:AQ349),IF(A22remlife="N/A","n/a",A22acvalue/A22remlife))</f>
        <v>0</v>
      </c>
      <c r="AS349" s="154">
        <f>IF(AS$3&gt;A22remlife,A22acvalue-SUM($F349:AR349),IF(A22remlife="N/A","n/a",A22acvalue/A22remlife))</f>
        <v>0</v>
      </c>
      <c r="AT349" s="154">
        <f>IF(AT$3&gt;A22remlife,A22acvalue-SUM($F349:AS349),IF(A22remlife="N/A","n/a",A22acvalue/A22remlife))</f>
        <v>0</v>
      </c>
      <c r="AU349" s="154">
        <f>IF(AU$3&gt;A22remlife,A22acvalue-SUM($F349:AT349),IF(A22remlife="N/A","n/a",A22acvalue/A22remlife))</f>
        <v>0</v>
      </c>
      <c r="AV349" s="154">
        <f>IF(AV$3&gt;A22remlife,A22acvalue-SUM($F349:AU349),IF(A22remlife="N/A","n/a",A22acvalue/A22remlife))</f>
        <v>0</v>
      </c>
      <c r="AW349" s="154">
        <f>IF(AW$3&gt;A22remlife,A22acvalue-SUM($F349:AV349),IF(A22remlife="N/A","n/a",A22acvalue/A22remlife))</f>
        <v>0</v>
      </c>
      <c r="AX349" s="154">
        <f>IF(AX$3&gt;A22remlife,A22acvalue-SUM($F349:AW349),IF(A22remlife="N/A","n/a",A22acvalue/A22remlife))</f>
        <v>0</v>
      </c>
      <c r="AY349" s="154">
        <f>IF(AY$3&gt;A22remlife,A22acvalue-SUM($F349:AX349),IF(A22remlife="N/A","n/a",A22acvalue/A22remlife))</f>
        <v>0</v>
      </c>
      <c r="AZ349" s="154">
        <f>IF(AZ$3&gt;A22remlife,A22acvalue-SUM($F349:AY349),IF(A22remlife="N/A","n/a",A22acvalue/A22remlife))</f>
        <v>0</v>
      </c>
      <c r="BA349" s="154">
        <f>IF(BA$3&gt;A22remlife,A22acvalue-SUM($F349:AZ349),IF(A22remlife="N/A","n/a",A22acvalue/A22remlife))</f>
        <v>0</v>
      </c>
      <c r="BB349" s="154">
        <f>IF(BB$3&gt;A22remlife,A22acvalue-SUM($F349:BA349),IF(A22remlife="N/A","n/a",A22acvalue/A22remlife))</f>
        <v>0</v>
      </c>
      <c r="BC349" s="154">
        <f>IF(BC$3&gt;A22remlife,A22acvalue-SUM($F349:BB349),IF(A22remlife="N/A","n/a",A22acvalue/A22remlife))</f>
        <v>0</v>
      </c>
      <c r="BD349" s="154">
        <f>IF(BD$3&gt;A22remlife,A22acvalue-SUM($F349:BC349),IF(A22remlife="N/A","n/a",A22acvalue/A22remlife))</f>
        <v>0</v>
      </c>
      <c r="BE349" s="154">
        <f>IF(BE$3&gt;A22remlife,A22acvalue-SUM($F349:BD349),IF(A22remlife="N/A","n/a",A22acvalue/A22remlife))</f>
        <v>0</v>
      </c>
      <c r="BF349" s="154">
        <f>IF(BF$3&gt;A22remlife,A22acvalue-SUM($F349:BE349),IF(A22remlife="N/A","n/a",A22acvalue/A22remlife))</f>
        <v>0</v>
      </c>
      <c r="BG349" s="154">
        <f>IF(BG$3&gt;A22remlife,A22acvalue-SUM($F349:BF349),IF(A22remlife="N/A","n/a",A22acvalue/A22remlife))</f>
        <v>0</v>
      </c>
      <c r="BH349" s="154">
        <f>IF(BH$3&gt;A22remlife,A22acvalue-SUM($F349:BG349),IF(A22remlife="N/A","n/a",A22acvalue/A22remlife))</f>
        <v>0</v>
      </c>
      <c r="BI349" s="154">
        <f>IF(BI$3&gt;A22remlife,A22acvalue-SUM($F349:BH349),IF(A22remlife="N/A","n/a",A22acvalue/A22remlife))</f>
        <v>0</v>
      </c>
      <c r="BJ349" s="14"/>
      <c r="BK349" s="14"/>
      <c r="BL349" s="14"/>
      <c r="BM349" s="14"/>
      <c r="BN349" s="14"/>
      <c r="BO349" s="14"/>
      <c r="BP349" s="14"/>
      <c r="BQ349" s="14"/>
      <c r="BR349" s="14"/>
      <c r="BS349" s="14"/>
      <c r="BT349" s="14"/>
      <c r="BU349" s="14"/>
      <c r="BV349" s="14"/>
      <c r="BW349" s="14"/>
      <c r="BX349" s="14"/>
      <c r="BY349" s="14"/>
      <c r="BZ349" s="14"/>
      <c r="CA349" s="410"/>
      <c r="CB349" s="410"/>
      <c r="CC349" s="410"/>
      <c r="CD349" s="410"/>
      <c r="CE349" s="410"/>
      <c r="CF349" s="410"/>
      <c r="CG349" s="410"/>
      <c r="CH349" s="410"/>
      <c r="CI349" s="410"/>
      <c r="CJ349" s="410"/>
      <c r="CK349" s="410"/>
      <c r="CL349" s="410"/>
      <c r="CM349" s="410"/>
      <c r="CN349" s="410"/>
      <c r="CO349" s="410"/>
      <c r="CP349" s="410"/>
      <c r="CQ349" s="410"/>
      <c r="CR349" s="410"/>
      <c r="CS349" s="410"/>
      <c r="CT349" s="410"/>
      <c r="CU349" s="410"/>
      <c r="CV349" s="410"/>
      <c r="CW349" s="410"/>
      <c r="CX349" s="410"/>
      <c r="CY349" s="410"/>
      <c r="CZ349" s="410"/>
      <c r="DA349" s="410"/>
      <c r="DB349" s="410"/>
      <c r="DC349" s="410"/>
      <c r="DD349" s="410"/>
      <c r="DE349" s="410"/>
      <c r="DF349" s="410"/>
      <c r="DG349" s="410"/>
      <c r="DH349" s="410"/>
      <c r="DI349" s="410"/>
      <c r="DJ349" s="410"/>
      <c r="DK349" s="410"/>
      <c r="DL349" s="410"/>
      <c r="DM349" s="410"/>
      <c r="DN349" s="410"/>
      <c r="DO349" s="410"/>
      <c r="DP349" s="410"/>
      <c r="DQ349" s="410"/>
      <c r="DR349" s="410"/>
      <c r="DS349" s="410"/>
      <c r="DT349" s="410"/>
      <c r="DU349" s="410"/>
      <c r="DV349" s="410"/>
      <c r="DW349" s="410"/>
      <c r="DX349" s="410"/>
      <c r="DY349" s="410"/>
      <c r="DZ349" s="410"/>
      <c r="EA349" s="410"/>
      <c r="EB349" s="410"/>
      <c r="EC349" s="410"/>
      <c r="ED349" s="410"/>
      <c r="EE349" s="410"/>
      <c r="EF349" s="410"/>
      <c r="EG349" s="410"/>
      <c r="EH349" s="410"/>
      <c r="EI349" s="410"/>
      <c r="EJ349" s="410"/>
      <c r="EK349" s="410"/>
      <c r="EL349" s="410"/>
      <c r="EM349" s="410"/>
      <c r="EN349" s="410"/>
      <c r="EO349" s="410"/>
      <c r="EP349" s="410"/>
      <c r="EQ349" s="410"/>
      <c r="ER349" s="410"/>
      <c r="ES349" s="410"/>
      <c r="ET349" s="410"/>
      <c r="EU349" s="410"/>
      <c r="EV349" s="410"/>
      <c r="EW349" s="410"/>
      <c r="EX349" s="410"/>
      <c r="EY349" s="410"/>
      <c r="EZ349" s="410"/>
      <c r="FA349" s="410"/>
      <c r="FB349" s="410"/>
      <c r="FC349" s="410"/>
      <c r="FD349" s="410"/>
      <c r="FE349" s="410"/>
      <c r="FF349" s="410"/>
      <c r="FG349" s="410"/>
      <c r="FH349" s="410"/>
      <c r="FI349" s="410"/>
      <c r="FJ349" s="410"/>
      <c r="FK349" s="410"/>
      <c r="FL349" s="410"/>
      <c r="FM349" s="410"/>
      <c r="FN349" s="410"/>
      <c r="FO349" s="410"/>
      <c r="FP349" s="410"/>
      <c r="FQ349" s="410"/>
      <c r="FR349" s="410"/>
      <c r="FS349" s="410"/>
      <c r="FT349" s="410"/>
      <c r="FU349" s="410"/>
      <c r="FV349" s="410"/>
      <c r="FW349" s="410"/>
      <c r="FX349" s="410"/>
      <c r="FY349" s="410"/>
      <c r="FZ349" s="410"/>
      <c r="GA349" s="410"/>
      <c r="GB349" s="410"/>
      <c r="GC349" s="410"/>
      <c r="GD349" s="410"/>
      <c r="GE349" s="410"/>
      <c r="GF349" s="410"/>
      <c r="GG349" s="410"/>
      <c r="GH349" s="410"/>
      <c r="GI349" s="410"/>
      <c r="GJ349" s="410"/>
      <c r="GK349" s="410"/>
      <c r="GL349" s="410"/>
      <c r="GM349" s="410"/>
      <c r="GN349" s="410"/>
      <c r="GO349" s="410"/>
      <c r="GP349" s="410"/>
      <c r="GQ349" s="410"/>
      <c r="GR349" s="410"/>
      <c r="GS349" s="410"/>
      <c r="GT349" s="410"/>
      <c r="GU349" s="410"/>
      <c r="GV349" s="410"/>
      <c r="GW349" s="410"/>
      <c r="GX349" s="410"/>
      <c r="GY349" s="410"/>
      <c r="GZ349" s="410"/>
      <c r="HA349" s="410"/>
      <c r="HB349" s="410"/>
      <c r="HC349" s="410"/>
      <c r="HD349" s="410"/>
      <c r="HE349" s="410"/>
      <c r="HF349" s="410"/>
      <c r="HG349" s="410"/>
      <c r="HH349" s="410"/>
      <c r="HI349" s="410"/>
      <c r="HJ349" s="410"/>
      <c r="HK349" s="410"/>
      <c r="HL349" s="410"/>
      <c r="HM349" s="410"/>
      <c r="HN349" s="410"/>
      <c r="HO349" s="410"/>
      <c r="HP349" s="410"/>
      <c r="HQ349" s="410"/>
      <c r="HR349" s="410"/>
      <c r="HS349" s="410"/>
      <c r="HT349" s="410"/>
      <c r="HU349" s="410"/>
      <c r="HV349" s="410"/>
      <c r="HW349" s="410"/>
      <c r="HX349" s="410"/>
      <c r="HY349" s="410"/>
      <c r="HZ349" s="410"/>
      <c r="IA349" s="410"/>
      <c r="IB349" s="410"/>
      <c r="IC349" s="410"/>
      <c r="ID349" s="410"/>
      <c r="IE349" s="410"/>
      <c r="IF349" s="410"/>
      <c r="IG349" s="410"/>
      <c r="IH349" s="410"/>
      <c r="II349" s="410"/>
      <c r="IJ349" s="410"/>
      <c r="IK349" s="410"/>
      <c r="IL349" s="410"/>
      <c r="IM349" s="410"/>
      <c r="IN349" s="410"/>
      <c r="IO349" s="410"/>
      <c r="IP349" s="410"/>
      <c r="IQ349" s="410"/>
      <c r="IR349" s="410"/>
      <c r="IS349" s="410"/>
      <c r="IT349" s="410"/>
      <c r="IU349" s="410"/>
      <c r="IV349" s="410"/>
    </row>
    <row r="350" spans="1:256" s="2" customFormat="1" ht="12.75" hidden="1" customHeight="1" outlineLevel="2">
      <c r="A350" s="14"/>
      <c r="B350" s="14"/>
      <c r="C350" s="27"/>
      <c r="D350" s="413" t="s">
        <v>198</v>
      </c>
      <c r="E350" s="261">
        <v>0</v>
      </c>
      <c r="F350" s="372"/>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5"/>
      <c r="BA350" s="155"/>
      <c r="BB350" s="155"/>
      <c r="BC350" s="155"/>
      <c r="BD350" s="155"/>
      <c r="BE350" s="155"/>
      <c r="BF350" s="155"/>
      <c r="BG350" s="155"/>
      <c r="BH350" s="155"/>
      <c r="BI350" s="155"/>
      <c r="BJ350" s="14"/>
      <c r="BK350" s="14"/>
      <c r="BL350" s="14"/>
      <c r="BM350" s="14"/>
      <c r="BN350" s="14"/>
      <c r="BO350" s="14"/>
      <c r="BP350" s="14"/>
      <c r="BQ350" s="14"/>
      <c r="BR350" s="14"/>
      <c r="BS350" s="14"/>
      <c r="BT350" s="14"/>
      <c r="BU350" s="14"/>
      <c r="BV350" s="14"/>
      <c r="BW350" s="14"/>
      <c r="BX350" s="14"/>
      <c r="BY350" s="14"/>
      <c r="BZ350" s="14"/>
      <c r="CA350" s="410"/>
      <c r="CB350" s="410"/>
      <c r="CC350" s="410"/>
      <c r="CD350" s="410"/>
      <c r="CE350" s="410"/>
      <c r="CF350" s="410"/>
      <c r="CG350" s="410"/>
      <c r="CH350" s="410"/>
      <c r="CI350" s="410"/>
      <c r="CJ350" s="410"/>
      <c r="CK350" s="410"/>
      <c r="CL350" s="410"/>
      <c r="CM350" s="410"/>
      <c r="CN350" s="410"/>
      <c r="CO350" s="410"/>
      <c r="CP350" s="410"/>
      <c r="CQ350" s="410"/>
      <c r="CR350" s="410"/>
      <c r="CS350" s="410"/>
      <c r="CT350" s="410"/>
      <c r="CU350" s="410"/>
      <c r="CV350" s="410"/>
      <c r="CW350" s="410"/>
      <c r="CX350" s="410"/>
      <c r="CY350" s="410"/>
      <c r="CZ350" s="410"/>
      <c r="DA350" s="410"/>
      <c r="DB350" s="410"/>
      <c r="DC350" s="410"/>
      <c r="DD350" s="410"/>
      <c r="DE350" s="410"/>
      <c r="DF350" s="410"/>
      <c r="DG350" s="410"/>
      <c r="DH350" s="410"/>
      <c r="DI350" s="410"/>
      <c r="DJ350" s="410"/>
      <c r="DK350" s="410"/>
      <c r="DL350" s="410"/>
      <c r="DM350" s="410"/>
      <c r="DN350" s="410"/>
      <c r="DO350" s="410"/>
      <c r="DP350" s="410"/>
      <c r="DQ350" s="410"/>
      <c r="DR350" s="410"/>
      <c r="DS350" s="410"/>
      <c r="DT350" s="410"/>
      <c r="DU350" s="410"/>
      <c r="DV350" s="410"/>
      <c r="DW350" s="410"/>
      <c r="DX350" s="410"/>
      <c r="DY350" s="410"/>
      <c r="DZ350" s="410"/>
      <c r="EA350" s="410"/>
      <c r="EB350" s="410"/>
      <c r="EC350" s="410"/>
      <c r="ED350" s="410"/>
      <c r="EE350" s="410"/>
      <c r="EF350" s="410"/>
      <c r="EG350" s="410"/>
      <c r="EH350" s="410"/>
      <c r="EI350" s="410"/>
      <c r="EJ350" s="410"/>
      <c r="EK350" s="410"/>
      <c r="EL350" s="410"/>
      <c r="EM350" s="410"/>
      <c r="EN350" s="410"/>
      <c r="EO350" s="410"/>
      <c r="EP350" s="410"/>
      <c r="EQ350" s="410"/>
      <c r="ER350" s="410"/>
      <c r="ES350" s="410"/>
      <c r="ET350" s="410"/>
      <c r="EU350" s="410"/>
      <c r="EV350" s="410"/>
      <c r="EW350" s="410"/>
      <c r="EX350" s="410"/>
      <c r="EY350" s="410"/>
      <c r="EZ350" s="410"/>
      <c r="FA350" s="410"/>
      <c r="FB350" s="410"/>
      <c r="FC350" s="410"/>
      <c r="FD350" s="410"/>
      <c r="FE350" s="410"/>
      <c r="FF350" s="410"/>
      <c r="FG350" s="410"/>
      <c r="FH350" s="410"/>
      <c r="FI350" s="410"/>
      <c r="FJ350" s="410"/>
      <c r="FK350" s="410"/>
      <c r="FL350" s="410"/>
      <c r="FM350" s="410"/>
      <c r="FN350" s="410"/>
      <c r="FO350" s="410"/>
      <c r="FP350" s="410"/>
      <c r="FQ350" s="410"/>
      <c r="FR350" s="410"/>
      <c r="FS350" s="410"/>
      <c r="FT350" s="410"/>
      <c r="FU350" s="410"/>
      <c r="FV350" s="410"/>
      <c r="FW350" s="410"/>
      <c r="FX350" s="410"/>
      <c r="FY350" s="410"/>
      <c r="FZ350" s="410"/>
      <c r="GA350" s="410"/>
      <c r="GB350" s="410"/>
      <c r="GC350" s="410"/>
      <c r="GD350" s="410"/>
      <c r="GE350" s="410"/>
      <c r="GF350" s="410"/>
      <c r="GG350" s="410"/>
      <c r="GH350" s="410"/>
      <c r="GI350" s="410"/>
      <c r="GJ350" s="410"/>
      <c r="GK350" s="410"/>
      <c r="GL350" s="410"/>
      <c r="GM350" s="410"/>
      <c r="GN350" s="410"/>
      <c r="GO350" s="410"/>
      <c r="GP350" s="410"/>
      <c r="GQ350" s="410"/>
      <c r="GR350" s="410"/>
      <c r="GS350" s="410"/>
      <c r="GT350" s="410"/>
      <c r="GU350" s="410"/>
      <c r="GV350" s="410"/>
      <c r="GW350" s="410"/>
      <c r="GX350" s="410"/>
      <c r="GY350" s="410"/>
      <c r="GZ350" s="410"/>
      <c r="HA350" s="410"/>
      <c r="HB350" s="410"/>
      <c r="HC350" s="410"/>
      <c r="HD350" s="410"/>
      <c r="HE350" s="410"/>
      <c r="HF350" s="410"/>
      <c r="HG350" s="410"/>
      <c r="HH350" s="410"/>
      <c r="HI350" s="410"/>
      <c r="HJ350" s="410"/>
      <c r="HK350" s="410"/>
      <c r="HL350" s="410"/>
      <c r="HM350" s="410"/>
      <c r="HN350" s="410"/>
      <c r="HO350" s="410"/>
      <c r="HP350" s="410"/>
      <c r="HQ350" s="410"/>
      <c r="HR350" s="410"/>
      <c r="HS350" s="410"/>
      <c r="HT350" s="410"/>
      <c r="HU350" s="410"/>
      <c r="HV350" s="410"/>
      <c r="HW350" s="410"/>
      <c r="HX350" s="410"/>
      <c r="HY350" s="410"/>
      <c r="HZ350" s="410"/>
      <c r="IA350" s="410"/>
      <c r="IB350" s="410"/>
      <c r="IC350" s="410"/>
      <c r="ID350" s="410"/>
      <c r="IE350" s="410"/>
      <c r="IF350" s="410"/>
      <c r="IG350" s="410"/>
      <c r="IH350" s="410"/>
      <c r="II350" s="410"/>
      <c r="IJ350" s="410"/>
      <c r="IK350" s="410"/>
      <c r="IL350" s="410"/>
      <c r="IM350" s="410"/>
      <c r="IN350" s="410"/>
      <c r="IO350" s="410"/>
      <c r="IP350" s="410"/>
      <c r="IQ350" s="410"/>
      <c r="IR350" s="410"/>
      <c r="IS350" s="410"/>
      <c r="IT350" s="410"/>
      <c r="IU350" s="410"/>
      <c r="IV350" s="410"/>
    </row>
    <row r="351" spans="1:256" s="2" customFormat="1" ht="12.75" hidden="1" customHeight="1" outlineLevel="2">
      <c r="A351" s="14"/>
      <c r="B351" s="14"/>
      <c r="C351" s="27"/>
      <c r="D351" s="413"/>
      <c r="E351" s="261">
        <v>1</v>
      </c>
      <c r="F351" s="372"/>
      <c r="G351" s="268"/>
      <c r="H351" s="155">
        <f>IF(A22stdlife="n/a","n/a",IF(H$3&gt;(A22stdlife+$E351),(Input!$G$232*(1+rvanilla)^0.5)-SUM($G351:G351),(Input!$G$232*(1+rvanilla)^0.5)/A22stdlife))</f>
        <v>0</v>
      </c>
      <c r="I351" s="155">
        <f>IF(A22stdlife="n/a","n/a",IF(I$3&gt;(A22stdlife+$E351),(Input!$G$232*(1+rvanilla)^0.5)-SUM($G351:H351),(Input!$G$232*(1+rvanilla)^0.5)/A22stdlife))</f>
        <v>0</v>
      </c>
      <c r="J351" s="155">
        <f>IF(A22stdlife="n/a","n/a",IF(J$3&gt;(A22stdlife+$E351),(Input!$G$232*(1+rvanilla)^0.5)-SUM($G351:I351),(Input!$G$232*(1+rvanilla)^0.5)/A22stdlife))</f>
        <v>0</v>
      </c>
      <c r="K351" s="155">
        <f>IF(A22stdlife="n/a","n/a",IF(K$3&gt;(A22stdlife+$E351),(Input!$G$232*(1+rvanilla)^0.5)-SUM($G351:J351),(Input!$G$232*(1+rvanilla)^0.5)/A22stdlife))</f>
        <v>0</v>
      </c>
      <c r="L351" s="155">
        <f>IF(A22stdlife="n/a","n/a",IF(L$3&gt;(A22stdlife+$E351),(Input!$G$232*(1+rvanilla)^0.5)-SUM($G351:K351),(Input!$G$232*(1+rvanilla)^0.5)/A22stdlife))</f>
        <v>0</v>
      </c>
      <c r="M351" s="155">
        <f>IF(A22stdlife="n/a","n/a",IF(M$3&gt;(A22stdlife+$E351),(Input!$G$232*(1+rvanilla)^0.5)-SUM($G351:L351),(Input!$G$232*(1+rvanilla)^0.5)/A22stdlife))</f>
        <v>0</v>
      </c>
      <c r="N351" s="155">
        <f>IF(A22stdlife="n/a","n/a",IF(N$3&gt;(A22stdlife+$E351),(Input!$G$232*(1+rvanilla)^0.5)-SUM($G351:M351),(Input!$G$232*(1+rvanilla)^0.5)/A22stdlife))</f>
        <v>0</v>
      </c>
      <c r="O351" s="155">
        <f>IF(A22stdlife="n/a","n/a",IF(O$3&gt;(A22stdlife+$E351),(Input!$G$232*(1+rvanilla)^0.5)-SUM($G351:N351),(Input!$G$232*(1+rvanilla)^0.5)/A22stdlife))</f>
        <v>0</v>
      </c>
      <c r="P351" s="155">
        <f>IF(A22stdlife="n/a","n/a",IF(P$3&gt;(A22stdlife+$E351),(Input!$G$232*(1+rvanilla)^0.5)-SUM($G351:O351),(Input!$G$232*(1+rvanilla)^0.5)/A22stdlife))</f>
        <v>0</v>
      </c>
      <c r="Q351" s="155">
        <f>IF(A22stdlife="n/a","n/a",IF(Q$3&gt;(A22stdlife+$E351),(Input!$G$232*(1+rvanilla)^0.5)-SUM($G351:P351),(Input!$G$232*(1+rvanilla)^0.5)/A22stdlife))</f>
        <v>0</v>
      </c>
      <c r="R351" s="155">
        <f>IF(A22stdlife="n/a","n/a",IF(R$3&gt;(A22stdlife+$E351),(Input!$G$232*(1+rvanilla)^0.5)-SUM($G351:Q351),(Input!$G$232*(1+rvanilla)^0.5)/A22stdlife))</f>
        <v>0</v>
      </c>
      <c r="S351" s="155">
        <f>IF(A22stdlife="n/a","n/a",IF(S$3&gt;(A22stdlife+$E351),(Input!$G$232*(1+rvanilla)^0.5)-SUM($G351:R351),(Input!$G$232*(1+rvanilla)^0.5)/A22stdlife))</f>
        <v>0</v>
      </c>
      <c r="T351" s="155">
        <f>IF(A22stdlife="n/a","n/a",IF(T$3&gt;(A22stdlife+$E351),(Input!$G$232*(1+rvanilla)^0.5)-SUM($G351:S351),(Input!$G$232*(1+rvanilla)^0.5)/A22stdlife))</f>
        <v>0</v>
      </c>
      <c r="U351" s="155">
        <f>IF(A22stdlife="n/a","n/a",IF(U$3&gt;(A22stdlife+$E351),(Input!$G$232*(1+rvanilla)^0.5)-SUM($G351:T351),(Input!$G$232*(1+rvanilla)^0.5)/A22stdlife))</f>
        <v>0</v>
      </c>
      <c r="V351" s="155">
        <f>IF(A22stdlife="n/a","n/a",IF(V$3&gt;(A22stdlife+$E351),(Input!$G$232*(1+rvanilla)^0.5)-SUM($G351:U351),(Input!$G$232*(1+rvanilla)^0.5)/A22stdlife))</f>
        <v>0</v>
      </c>
      <c r="W351" s="155">
        <f>IF(A22stdlife="n/a","n/a",IF(W$3&gt;(A22stdlife+$E351),(Input!$G$232*(1+rvanilla)^0.5)-SUM($G351:V351),(Input!$G$232*(1+rvanilla)^0.5)/A22stdlife))</f>
        <v>0</v>
      </c>
      <c r="X351" s="155">
        <f>IF(A22stdlife="n/a","n/a",IF(X$3&gt;(A22stdlife+$E351),(Input!$G$232*(1+rvanilla)^0.5)-SUM($G351:W351),(Input!$G$232*(1+rvanilla)^0.5)/A22stdlife))</f>
        <v>0</v>
      </c>
      <c r="Y351" s="155">
        <f>IF(A22stdlife="n/a","n/a",IF(Y$3&gt;(A22stdlife+$E351),(Input!$G$232*(1+rvanilla)^0.5)-SUM($G351:X351),(Input!$G$232*(1+rvanilla)^0.5)/A22stdlife))</f>
        <v>0</v>
      </c>
      <c r="Z351" s="155">
        <f>IF(A22stdlife="n/a","n/a",IF(Z$3&gt;(A22stdlife+$E351),(Input!$G$232*(1+rvanilla)^0.5)-SUM($G351:Y351),(Input!$G$232*(1+rvanilla)^0.5)/A22stdlife))</f>
        <v>0</v>
      </c>
      <c r="AA351" s="155">
        <f>IF(A22stdlife="n/a","n/a",IF(AA$3&gt;(A22stdlife+$E351),(Input!$G$232*(1+rvanilla)^0.5)-SUM($G351:Z351),(Input!$G$232*(1+rvanilla)^0.5)/A22stdlife))</f>
        <v>0</v>
      </c>
      <c r="AB351" s="155">
        <f>IF(A22stdlife="n/a","n/a",IF(AB$3&gt;(A22stdlife+$E351),(Input!$G$232*(1+rvanilla)^0.5)-SUM($G351:AA351),(Input!$G$232*(1+rvanilla)^0.5)/A22stdlife))</f>
        <v>0</v>
      </c>
      <c r="AC351" s="155">
        <f>IF(A22stdlife="n/a","n/a",IF(AC$3&gt;(A22stdlife+$E351),(Input!$G$232*(1+rvanilla)^0.5)-SUM($G351:AB351),(Input!$G$232*(1+rvanilla)^0.5)/A22stdlife))</f>
        <v>0</v>
      </c>
      <c r="AD351" s="155">
        <f>IF(A22stdlife="n/a","n/a",IF(AD$3&gt;(A22stdlife+$E351),(Input!$G$232*(1+rvanilla)^0.5)-SUM($G351:AC351),(Input!$G$232*(1+rvanilla)^0.5)/A22stdlife))</f>
        <v>0</v>
      </c>
      <c r="AE351" s="155">
        <f>IF(A22stdlife="n/a","n/a",IF(AE$3&gt;(A22stdlife+$E351),(Input!$G$232*(1+rvanilla)^0.5)-SUM($G351:AD351),(Input!$G$232*(1+rvanilla)^0.5)/A22stdlife))</f>
        <v>0</v>
      </c>
      <c r="AF351" s="155">
        <f>IF(A22stdlife="n/a","n/a",IF(AF$3&gt;(A22stdlife+$E351),(Input!$G$232*(1+rvanilla)^0.5)-SUM($G351:AE351),(Input!$G$232*(1+rvanilla)^0.5)/A22stdlife))</f>
        <v>0</v>
      </c>
      <c r="AG351" s="155">
        <f>IF(A22stdlife="n/a","n/a",IF(AG$3&gt;(A22stdlife+$E351),(Input!$G$232*(1+rvanilla)^0.5)-SUM($G351:AF351),(Input!$G$232*(1+rvanilla)^0.5)/A22stdlife))</f>
        <v>0</v>
      </c>
      <c r="AH351" s="155">
        <f>IF(A22stdlife="n/a","n/a",IF(AH$3&gt;(A22stdlife+$E351),(Input!$G$232*(1+rvanilla)^0.5)-SUM($G351:AG351),(Input!$G$232*(1+rvanilla)^0.5)/A22stdlife))</f>
        <v>0</v>
      </c>
      <c r="AI351" s="155">
        <f>IF(A22stdlife="n/a","n/a",IF(AI$3&gt;(A22stdlife+$E351),(Input!$G$232*(1+rvanilla)^0.5)-SUM($G351:AH351),(Input!$G$232*(1+rvanilla)^0.5)/A22stdlife))</f>
        <v>0</v>
      </c>
      <c r="AJ351" s="155">
        <f>IF(A22stdlife="n/a","n/a",IF(AJ$3&gt;(A22stdlife+$E351),(Input!$G$232*(1+rvanilla)^0.5)-SUM($G351:AI351),(Input!$G$232*(1+rvanilla)^0.5)/A22stdlife))</f>
        <v>0</v>
      </c>
      <c r="AK351" s="155">
        <f>IF(A22stdlife="n/a","n/a",IF(AK$3&gt;(A22stdlife+$E351),(Input!$G$232*(1+rvanilla)^0.5)-SUM($G351:AJ351),(Input!$G$232*(1+rvanilla)^0.5)/A22stdlife))</f>
        <v>0</v>
      </c>
      <c r="AL351" s="155">
        <f>IF(A22stdlife="n/a","n/a",IF(AL$3&gt;(A22stdlife+$E351),(Input!$G$232*(1+rvanilla)^0.5)-SUM($G351:AK351),(Input!$G$232*(1+rvanilla)^0.5)/A22stdlife))</f>
        <v>0</v>
      </c>
      <c r="AM351" s="155">
        <f>IF(A22stdlife="n/a","n/a",IF(AM$3&gt;(A22stdlife+$E351),(Input!$G$232*(1+rvanilla)^0.5)-SUM($G351:AL351),(Input!$G$232*(1+rvanilla)^0.5)/A22stdlife))</f>
        <v>0</v>
      </c>
      <c r="AN351" s="155">
        <f>IF(A22stdlife="n/a","n/a",IF(AN$3&gt;(A22stdlife+$E351),(Input!$G$232*(1+rvanilla)^0.5)-SUM($G351:AM351),(Input!$G$232*(1+rvanilla)^0.5)/A22stdlife))</f>
        <v>0</v>
      </c>
      <c r="AO351" s="155">
        <f>IF(A22stdlife="n/a","n/a",IF(AO$3&gt;(A22stdlife+$E351),(Input!$G$232*(1+rvanilla)^0.5)-SUM($G351:AN351),(Input!$G$232*(1+rvanilla)^0.5)/A22stdlife))</f>
        <v>0</v>
      </c>
      <c r="AP351" s="155">
        <f>IF(A22stdlife="n/a","n/a",IF(AP$3&gt;(A22stdlife+$E351),(Input!$G$232*(1+rvanilla)^0.5)-SUM($G351:AO351),(Input!$G$232*(1+rvanilla)^0.5)/A22stdlife))</f>
        <v>0</v>
      </c>
      <c r="AQ351" s="155">
        <f>IF(A22stdlife="n/a","n/a",IF(AQ$3&gt;(A22stdlife+$E351),(Input!$G$232*(1+rvanilla)^0.5)-SUM($G351:AP351),(Input!$G$232*(1+rvanilla)^0.5)/A22stdlife))</f>
        <v>0</v>
      </c>
      <c r="AR351" s="155">
        <f>IF(A22stdlife="n/a","n/a",IF(AR$3&gt;(A22stdlife+$E351),(Input!$G$232*(1+rvanilla)^0.5)-SUM($G351:AQ351),(Input!$G$232*(1+rvanilla)^0.5)/A22stdlife))</f>
        <v>0</v>
      </c>
      <c r="AS351" s="155">
        <f>IF(A22stdlife="n/a","n/a",IF(AS$3&gt;(A22stdlife+$E351),(Input!$G$232*(1+rvanilla)^0.5)-SUM($G351:AR351),(Input!$G$232*(1+rvanilla)^0.5)/A22stdlife))</f>
        <v>0</v>
      </c>
      <c r="AT351" s="155">
        <f>IF(A22stdlife="n/a","n/a",IF(AT$3&gt;(A22stdlife+$E351),(Input!$G$232*(1+rvanilla)^0.5)-SUM($G351:AS351),(Input!$G$232*(1+rvanilla)^0.5)/A22stdlife))</f>
        <v>0</v>
      </c>
      <c r="AU351" s="155">
        <f>IF(A22stdlife="n/a","n/a",IF(AU$3&gt;(A22stdlife+$E351),(Input!$G$232*(1+rvanilla)^0.5)-SUM($G351:AT351),(Input!$G$232*(1+rvanilla)^0.5)/A22stdlife))</f>
        <v>0</v>
      </c>
      <c r="AV351" s="155">
        <f>IF(A22stdlife="n/a","n/a",IF(AV$3&gt;(A22stdlife+$E351),(Input!$G$232*(1+rvanilla)^0.5)-SUM($G351:AU351),(Input!$G$232*(1+rvanilla)^0.5)/A22stdlife))</f>
        <v>0</v>
      </c>
      <c r="AW351" s="155">
        <f>IF(A22stdlife="n/a","n/a",IF(AW$3&gt;(A22stdlife+$E351),(Input!$G$232*(1+rvanilla)^0.5)-SUM($G351:AV351),(Input!$G$232*(1+rvanilla)^0.5)/A22stdlife))</f>
        <v>0</v>
      </c>
      <c r="AX351" s="155">
        <f>IF(A22stdlife="n/a","n/a",IF(AX$3&gt;(A22stdlife+$E351),(Input!$G$232*(1+rvanilla)^0.5)-SUM($G351:AW351),(Input!$G$232*(1+rvanilla)^0.5)/A22stdlife))</f>
        <v>0</v>
      </c>
      <c r="AY351" s="155">
        <f>IF(A22stdlife="n/a","n/a",IF(AY$3&gt;(A22stdlife+$E351),(Input!$G$232*(1+rvanilla)^0.5)-SUM($G351:AX351),(Input!$G$232*(1+rvanilla)^0.5)/A22stdlife))</f>
        <v>0</v>
      </c>
      <c r="AZ351" s="155">
        <f>IF(A22stdlife="n/a","n/a",IF(AZ$3&gt;(A22stdlife+$E351),(Input!$G$232*(1+rvanilla)^0.5)-SUM($G351:AY351),(Input!$G$232*(1+rvanilla)^0.5)/A22stdlife))</f>
        <v>0</v>
      </c>
      <c r="BA351" s="155">
        <f>IF(A22stdlife="n/a","n/a",IF(BA$3&gt;(A22stdlife+$E351),(Input!$G$232*(1+rvanilla)^0.5)-SUM($G351:AZ351),(Input!$G$232*(1+rvanilla)^0.5)/A22stdlife))</f>
        <v>0</v>
      </c>
      <c r="BB351" s="155">
        <f>IF(A22stdlife="n/a","n/a",IF(BB$3&gt;(A22stdlife+$E351),(Input!$G$232*(1+rvanilla)^0.5)-SUM($G351:BA351),(Input!$G$232*(1+rvanilla)^0.5)/A22stdlife))</f>
        <v>0</v>
      </c>
      <c r="BC351" s="155">
        <f>IF(A22stdlife="n/a","n/a",IF(BC$3&gt;(A22stdlife+$E351),(Input!$G$232*(1+rvanilla)^0.5)-SUM($G351:BB351),(Input!$G$232*(1+rvanilla)^0.5)/A22stdlife))</f>
        <v>0</v>
      </c>
      <c r="BD351" s="155">
        <f>IF(A22stdlife="n/a","n/a",IF(BD$3&gt;(A22stdlife+$E351),(Input!$G$232*(1+rvanilla)^0.5)-SUM($G351:BC351),(Input!$G$232*(1+rvanilla)^0.5)/A22stdlife))</f>
        <v>0</v>
      </c>
      <c r="BE351" s="155">
        <f>IF(A22stdlife="n/a","n/a",IF(BE$3&gt;(A22stdlife+$E351),(Input!$G$232*(1+rvanilla)^0.5)-SUM($G351:BD351),(Input!$G$232*(1+rvanilla)^0.5)/A22stdlife))</f>
        <v>0</v>
      </c>
      <c r="BF351" s="155">
        <f>IF(A22stdlife="n/a","n/a",IF(BF$3&gt;(A22stdlife+$E351),(Input!$G$232*(1+rvanilla)^0.5)-SUM($G351:BE351),(Input!$G$232*(1+rvanilla)^0.5)/A22stdlife))</f>
        <v>0</v>
      </c>
      <c r="BG351" s="155">
        <f>IF(A22stdlife="n/a","n/a",IF(BG$3&gt;(A22stdlife+$E351),(Input!$G$232*(1+rvanilla)^0.5)-SUM($G351:BF351),(Input!$G$232*(1+rvanilla)^0.5)/A22stdlife))</f>
        <v>0</v>
      </c>
      <c r="BH351" s="155">
        <f>IF(A22stdlife="n/a","n/a",IF(BH$3&gt;(A22stdlife+$E351),(Input!$G$232*(1+rvanilla)^0.5)-SUM($G351:BG351),(Input!$G$232*(1+rvanilla)^0.5)/A22stdlife))</f>
        <v>0</v>
      </c>
      <c r="BI351" s="155">
        <f>IF(A22stdlife="n/a","n/a",IF(BI$3&gt;(A22stdlife+$E351),(Input!$G$232*(1+rvanilla)^0.5)-SUM($G351:BH351),(Input!$G$232*(1+rvanilla)^0.5)/A22stdlife))</f>
        <v>0</v>
      </c>
      <c r="BJ351" s="14"/>
      <c r="BK351" s="14"/>
      <c r="BL351" s="14"/>
      <c r="BM351" s="14"/>
      <c r="BN351" s="14"/>
      <c r="BO351" s="14"/>
      <c r="BP351" s="14"/>
      <c r="BQ351" s="14"/>
      <c r="BR351" s="14"/>
      <c r="BS351" s="14"/>
      <c r="BT351" s="14"/>
      <c r="BU351" s="14"/>
      <c r="BV351" s="14"/>
      <c r="BW351" s="14"/>
      <c r="BX351" s="14"/>
      <c r="BY351" s="14"/>
      <c r="BZ351" s="14"/>
      <c r="CA351" s="410"/>
      <c r="CB351" s="410"/>
      <c r="CC351" s="410"/>
      <c r="CD351" s="410"/>
      <c r="CE351" s="410"/>
      <c r="CF351" s="410"/>
      <c r="CG351" s="410"/>
      <c r="CH351" s="410"/>
      <c r="CI351" s="410"/>
      <c r="CJ351" s="410"/>
      <c r="CK351" s="410"/>
      <c r="CL351" s="410"/>
      <c r="CM351" s="410"/>
      <c r="CN351" s="410"/>
      <c r="CO351" s="410"/>
      <c r="CP351" s="410"/>
      <c r="CQ351" s="410"/>
      <c r="CR351" s="410"/>
      <c r="CS351" s="410"/>
      <c r="CT351" s="410"/>
      <c r="CU351" s="410"/>
      <c r="CV351" s="410"/>
      <c r="CW351" s="410"/>
      <c r="CX351" s="410"/>
      <c r="CY351" s="410"/>
      <c r="CZ351" s="410"/>
      <c r="DA351" s="410"/>
      <c r="DB351" s="410"/>
      <c r="DC351" s="410"/>
      <c r="DD351" s="410"/>
      <c r="DE351" s="410"/>
      <c r="DF351" s="410"/>
      <c r="DG351" s="410"/>
      <c r="DH351" s="410"/>
      <c r="DI351" s="410"/>
      <c r="DJ351" s="410"/>
      <c r="DK351" s="410"/>
      <c r="DL351" s="410"/>
      <c r="DM351" s="410"/>
      <c r="DN351" s="410"/>
      <c r="DO351" s="410"/>
      <c r="DP351" s="410"/>
      <c r="DQ351" s="410"/>
      <c r="DR351" s="410"/>
      <c r="DS351" s="410"/>
      <c r="DT351" s="410"/>
      <c r="DU351" s="410"/>
      <c r="DV351" s="410"/>
      <c r="DW351" s="410"/>
      <c r="DX351" s="410"/>
      <c r="DY351" s="410"/>
      <c r="DZ351" s="410"/>
      <c r="EA351" s="410"/>
      <c r="EB351" s="410"/>
      <c r="EC351" s="410"/>
      <c r="ED351" s="410"/>
      <c r="EE351" s="410"/>
      <c r="EF351" s="410"/>
      <c r="EG351" s="410"/>
      <c r="EH351" s="410"/>
      <c r="EI351" s="410"/>
      <c r="EJ351" s="410"/>
      <c r="EK351" s="410"/>
      <c r="EL351" s="410"/>
      <c r="EM351" s="410"/>
      <c r="EN351" s="410"/>
      <c r="EO351" s="410"/>
      <c r="EP351" s="410"/>
      <c r="EQ351" s="410"/>
      <c r="ER351" s="410"/>
      <c r="ES351" s="410"/>
      <c r="ET351" s="410"/>
      <c r="EU351" s="410"/>
      <c r="EV351" s="410"/>
      <c r="EW351" s="410"/>
      <c r="EX351" s="410"/>
      <c r="EY351" s="410"/>
      <c r="EZ351" s="410"/>
      <c r="FA351" s="410"/>
      <c r="FB351" s="410"/>
      <c r="FC351" s="410"/>
      <c r="FD351" s="410"/>
      <c r="FE351" s="410"/>
      <c r="FF351" s="410"/>
      <c r="FG351" s="410"/>
      <c r="FH351" s="410"/>
      <c r="FI351" s="410"/>
      <c r="FJ351" s="410"/>
      <c r="FK351" s="410"/>
      <c r="FL351" s="410"/>
      <c r="FM351" s="410"/>
      <c r="FN351" s="410"/>
      <c r="FO351" s="410"/>
      <c r="FP351" s="410"/>
      <c r="FQ351" s="410"/>
      <c r="FR351" s="410"/>
      <c r="FS351" s="410"/>
      <c r="FT351" s="410"/>
      <c r="FU351" s="410"/>
      <c r="FV351" s="410"/>
      <c r="FW351" s="410"/>
      <c r="FX351" s="410"/>
      <c r="FY351" s="410"/>
      <c r="FZ351" s="410"/>
      <c r="GA351" s="410"/>
      <c r="GB351" s="410"/>
      <c r="GC351" s="410"/>
      <c r="GD351" s="410"/>
      <c r="GE351" s="410"/>
      <c r="GF351" s="410"/>
      <c r="GG351" s="410"/>
      <c r="GH351" s="410"/>
      <c r="GI351" s="410"/>
      <c r="GJ351" s="410"/>
      <c r="GK351" s="410"/>
      <c r="GL351" s="410"/>
      <c r="GM351" s="410"/>
      <c r="GN351" s="410"/>
      <c r="GO351" s="410"/>
      <c r="GP351" s="410"/>
      <c r="GQ351" s="410"/>
      <c r="GR351" s="410"/>
      <c r="GS351" s="410"/>
      <c r="GT351" s="410"/>
      <c r="GU351" s="410"/>
      <c r="GV351" s="410"/>
      <c r="GW351" s="410"/>
      <c r="GX351" s="410"/>
      <c r="GY351" s="410"/>
      <c r="GZ351" s="410"/>
      <c r="HA351" s="410"/>
      <c r="HB351" s="410"/>
      <c r="HC351" s="410"/>
      <c r="HD351" s="410"/>
      <c r="HE351" s="410"/>
      <c r="HF351" s="410"/>
      <c r="HG351" s="410"/>
      <c r="HH351" s="410"/>
      <c r="HI351" s="410"/>
      <c r="HJ351" s="410"/>
      <c r="HK351" s="410"/>
      <c r="HL351" s="410"/>
      <c r="HM351" s="410"/>
      <c r="HN351" s="410"/>
      <c r="HO351" s="410"/>
      <c r="HP351" s="410"/>
      <c r="HQ351" s="410"/>
      <c r="HR351" s="410"/>
      <c r="HS351" s="410"/>
      <c r="HT351" s="410"/>
      <c r="HU351" s="410"/>
      <c r="HV351" s="410"/>
      <c r="HW351" s="410"/>
      <c r="HX351" s="410"/>
      <c r="HY351" s="410"/>
      <c r="HZ351" s="410"/>
      <c r="IA351" s="410"/>
      <c r="IB351" s="410"/>
      <c r="IC351" s="410"/>
      <c r="ID351" s="410"/>
      <c r="IE351" s="410"/>
      <c r="IF351" s="410"/>
      <c r="IG351" s="410"/>
      <c r="IH351" s="410"/>
      <c r="II351" s="410"/>
      <c r="IJ351" s="410"/>
      <c r="IK351" s="410"/>
      <c r="IL351" s="410"/>
      <c r="IM351" s="410"/>
      <c r="IN351" s="410"/>
      <c r="IO351" s="410"/>
      <c r="IP351" s="410"/>
      <c r="IQ351" s="410"/>
      <c r="IR351" s="410"/>
      <c r="IS351" s="410"/>
      <c r="IT351" s="410"/>
      <c r="IU351" s="410"/>
      <c r="IV351" s="410"/>
    </row>
    <row r="352" spans="1:256" s="2" customFormat="1" ht="12.75" hidden="1" customHeight="1" outlineLevel="2">
      <c r="A352" s="14"/>
      <c r="B352" s="14"/>
      <c r="C352" s="27"/>
      <c r="D352" s="413"/>
      <c r="E352" s="261">
        <v>2</v>
      </c>
      <c r="F352" s="372"/>
      <c r="G352" s="269"/>
      <c r="H352" s="270"/>
      <c r="I352" s="155">
        <f>IF(A22stdlife="n/a","n/a",IF(I$3&gt;(A22stdlife+$E352),(Input!$H$232*(1+rvanilla)^0.5)-SUM($H352:H352),(Input!$H$232*(1+rvanilla)^0.5)/A22stdlife))</f>
        <v>0</v>
      </c>
      <c r="J352" s="155">
        <f>IF(A22stdlife="n/a","n/a",IF(J$3&gt;(A22stdlife+$E352),(Input!$H$232*(1+rvanilla)^0.5)-SUM($H352:I352),(Input!$H$232*(1+rvanilla)^0.5)/A22stdlife))</f>
        <v>0</v>
      </c>
      <c r="K352" s="155">
        <f>IF(A22stdlife="n/a","n/a",IF(K$3&gt;(A22stdlife+$E352),(Input!$H$232*(1+rvanilla)^0.5)-SUM($H352:J352),(Input!$H$232*(1+rvanilla)^0.5)/A22stdlife))</f>
        <v>0</v>
      </c>
      <c r="L352" s="155">
        <f>IF(A22stdlife="n/a","n/a",IF(L$3&gt;(A22stdlife+$E352),(Input!$H$232*(1+rvanilla)^0.5)-SUM($H352:K352),(Input!$H$232*(1+rvanilla)^0.5)/A22stdlife))</f>
        <v>0</v>
      </c>
      <c r="M352" s="155">
        <f>IF(A22stdlife="n/a","n/a",IF(M$3&gt;(A22stdlife+$E352),(Input!$H$232*(1+rvanilla)^0.5)-SUM($H352:L352),(Input!$H$232*(1+rvanilla)^0.5)/A22stdlife))</f>
        <v>0</v>
      </c>
      <c r="N352" s="155">
        <f>IF(A22stdlife="n/a","n/a",IF(N$3&gt;(A22stdlife+$E352),(Input!$H$232*(1+rvanilla)^0.5)-SUM($H352:M352),(Input!$H$232*(1+rvanilla)^0.5)/A22stdlife))</f>
        <v>0</v>
      </c>
      <c r="O352" s="155">
        <f>IF(A22stdlife="n/a","n/a",IF(O$3&gt;(A22stdlife+$E352),(Input!$H$232*(1+rvanilla)^0.5)-SUM($H352:N352),(Input!$H$232*(1+rvanilla)^0.5)/A22stdlife))</f>
        <v>0</v>
      </c>
      <c r="P352" s="155">
        <f>IF(A22stdlife="n/a","n/a",IF(P$3&gt;(A22stdlife+$E352),(Input!$H$232*(1+rvanilla)^0.5)-SUM($H352:O352),(Input!$H$232*(1+rvanilla)^0.5)/A22stdlife))</f>
        <v>0</v>
      </c>
      <c r="Q352" s="155">
        <f>IF(A22stdlife="n/a","n/a",IF(Q$3&gt;(A22stdlife+$E352),(Input!$H$232*(1+rvanilla)^0.5)-SUM($H352:P352),(Input!$H$232*(1+rvanilla)^0.5)/A22stdlife))</f>
        <v>0</v>
      </c>
      <c r="R352" s="155">
        <f>IF(A22stdlife="n/a","n/a",IF(R$3&gt;(A22stdlife+$E352),(Input!$H$232*(1+rvanilla)^0.5)-SUM($H352:Q352),(Input!$H$232*(1+rvanilla)^0.5)/A22stdlife))</f>
        <v>0</v>
      </c>
      <c r="S352" s="155">
        <f>IF(A22stdlife="n/a","n/a",IF(S$3&gt;(A22stdlife+$E352),(Input!$H$232*(1+rvanilla)^0.5)-SUM($H352:R352),(Input!$H$232*(1+rvanilla)^0.5)/A22stdlife))</f>
        <v>0</v>
      </c>
      <c r="T352" s="155">
        <f>IF(A22stdlife="n/a","n/a",IF(T$3&gt;(A22stdlife+$E352),(Input!$H$232*(1+rvanilla)^0.5)-SUM($H352:S352),(Input!$H$232*(1+rvanilla)^0.5)/A22stdlife))</f>
        <v>0</v>
      </c>
      <c r="U352" s="155">
        <f>IF(A22stdlife="n/a","n/a",IF(U$3&gt;(A22stdlife+$E352),(Input!$H$232*(1+rvanilla)^0.5)-SUM($H352:T352),(Input!$H$232*(1+rvanilla)^0.5)/A22stdlife))</f>
        <v>0</v>
      </c>
      <c r="V352" s="155">
        <f>IF(A22stdlife="n/a","n/a",IF(V$3&gt;(A22stdlife+$E352),(Input!$H$232*(1+rvanilla)^0.5)-SUM($H352:U352),(Input!$H$232*(1+rvanilla)^0.5)/A22stdlife))</f>
        <v>0</v>
      </c>
      <c r="W352" s="155">
        <f>IF(A22stdlife="n/a","n/a",IF(W$3&gt;(A22stdlife+$E352),(Input!$H$232*(1+rvanilla)^0.5)-SUM($H352:V352),(Input!$H$232*(1+rvanilla)^0.5)/A22stdlife))</f>
        <v>0</v>
      </c>
      <c r="X352" s="155">
        <f>IF(A22stdlife="n/a","n/a",IF(X$3&gt;(A22stdlife+$E352),(Input!$H$232*(1+rvanilla)^0.5)-SUM($H352:W352),(Input!$H$232*(1+rvanilla)^0.5)/A22stdlife))</f>
        <v>0</v>
      </c>
      <c r="Y352" s="155">
        <f>IF(A22stdlife="n/a","n/a",IF(Y$3&gt;(A22stdlife+$E352),(Input!$H$232*(1+rvanilla)^0.5)-SUM($H352:X352),(Input!$H$232*(1+rvanilla)^0.5)/A22stdlife))</f>
        <v>0</v>
      </c>
      <c r="Z352" s="155">
        <f>IF(A22stdlife="n/a","n/a",IF(Z$3&gt;(A22stdlife+$E352),(Input!$H$232*(1+rvanilla)^0.5)-SUM($H352:Y352),(Input!$H$232*(1+rvanilla)^0.5)/A22stdlife))</f>
        <v>0</v>
      </c>
      <c r="AA352" s="155">
        <f>IF(A22stdlife="n/a","n/a",IF(AA$3&gt;(A22stdlife+$E352),(Input!$H$232*(1+rvanilla)^0.5)-SUM($H352:Z352),(Input!$H$232*(1+rvanilla)^0.5)/A22stdlife))</f>
        <v>0</v>
      </c>
      <c r="AB352" s="155">
        <f>IF(A22stdlife="n/a","n/a",IF(AB$3&gt;(A22stdlife+$E352),(Input!$H$232*(1+rvanilla)^0.5)-SUM($H352:AA352),(Input!$H$232*(1+rvanilla)^0.5)/A22stdlife))</f>
        <v>0</v>
      </c>
      <c r="AC352" s="155">
        <f>IF(A22stdlife="n/a","n/a",IF(AC$3&gt;(A22stdlife+$E352),(Input!$H$232*(1+rvanilla)^0.5)-SUM($H352:AB352),(Input!$H$232*(1+rvanilla)^0.5)/A22stdlife))</f>
        <v>0</v>
      </c>
      <c r="AD352" s="155">
        <f>IF(A22stdlife="n/a","n/a",IF(AD$3&gt;(A22stdlife+$E352),(Input!$H$232*(1+rvanilla)^0.5)-SUM($H352:AC352),(Input!$H$232*(1+rvanilla)^0.5)/A22stdlife))</f>
        <v>0</v>
      </c>
      <c r="AE352" s="155">
        <f>IF(A22stdlife="n/a","n/a",IF(AE$3&gt;(A22stdlife+$E352),(Input!$H$232*(1+rvanilla)^0.5)-SUM($H352:AD352),(Input!$H$232*(1+rvanilla)^0.5)/A22stdlife))</f>
        <v>0</v>
      </c>
      <c r="AF352" s="155">
        <f>IF(A22stdlife="n/a","n/a",IF(AF$3&gt;(A22stdlife+$E352),(Input!$H$232*(1+rvanilla)^0.5)-SUM($H352:AE352),(Input!$H$232*(1+rvanilla)^0.5)/A22stdlife))</f>
        <v>0</v>
      </c>
      <c r="AG352" s="155">
        <f>IF(A22stdlife="n/a","n/a",IF(AG$3&gt;(A22stdlife+$E352),(Input!$H$232*(1+rvanilla)^0.5)-SUM($H352:AF352),(Input!$H$232*(1+rvanilla)^0.5)/A22stdlife))</f>
        <v>0</v>
      </c>
      <c r="AH352" s="155">
        <f>IF(A22stdlife="n/a","n/a",IF(AH$3&gt;(A22stdlife+$E352),(Input!$H$232*(1+rvanilla)^0.5)-SUM($H352:AG352),(Input!$H$232*(1+rvanilla)^0.5)/A22stdlife))</f>
        <v>0</v>
      </c>
      <c r="AI352" s="155">
        <f>IF(A22stdlife="n/a","n/a",IF(AI$3&gt;(A22stdlife+$E352),(Input!$H$232*(1+rvanilla)^0.5)-SUM($H352:AH352),(Input!$H$232*(1+rvanilla)^0.5)/A22stdlife))</f>
        <v>0</v>
      </c>
      <c r="AJ352" s="155">
        <f>IF(A22stdlife="n/a","n/a",IF(AJ$3&gt;(A22stdlife+$E352),(Input!$H$232*(1+rvanilla)^0.5)-SUM($H352:AI352),(Input!$H$232*(1+rvanilla)^0.5)/A22stdlife))</f>
        <v>0</v>
      </c>
      <c r="AK352" s="155">
        <f>IF(A22stdlife="n/a","n/a",IF(AK$3&gt;(A22stdlife+$E352),(Input!$H$232*(1+rvanilla)^0.5)-SUM($H352:AJ352),(Input!$H$232*(1+rvanilla)^0.5)/A22stdlife))</f>
        <v>0</v>
      </c>
      <c r="AL352" s="155">
        <f>IF(A22stdlife="n/a","n/a",IF(AL$3&gt;(A22stdlife+$E352),(Input!$H$232*(1+rvanilla)^0.5)-SUM($H352:AK352),(Input!$H$232*(1+rvanilla)^0.5)/A22stdlife))</f>
        <v>0</v>
      </c>
      <c r="AM352" s="155">
        <f>IF(A22stdlife="n/a","n/a",IF(AM$3&gt;(A22stdlife+$E352),(Input!$H$232*(1+rvanilla)^0.5)-SUM($H352:AL352),(Input!$H$232*(1+rvanilla)^0.5)/A22stdlife))</f>
        <v>0</v>
      </c>
      <c r="AN352" s="155">
        <f>IF(A22stdlife="n/a","n/a",IF(AN$3&gt;(A22stdlife+$E352),(Input!$H$232*(1+rvanilla)^0.5)-SUM($H352:AM352),(Input!$H$232*(1+rvanilla)^0.5)/A22stdlife))</f>
        <v>0</v>
      </c>
      <c r="AO352" s="155">
        <f>IF(A22stdlife="n/a","n/a",IF(AO$3&gt;(A22stdlife+$E352),(Input!$H$232*(1+rvanilla)^0.5)-SUM($H352:AN352),(Input!$H$232*(1+rvanilla)^0.5)/A22stdlife))</f>
        <v>0</v>
      </c>
      <c r="AP352" s="155">
        <f>IF(A22stdlife="n/a","n/a",IF(AP$3&gt;(A22stdlife+$E352),(Input!$H$232*(1+rvanilla)^0.5)-SUM($H352:AO352),(Input!$H$232*(1+rvanilla)^0.5)/A22stdlife))</f>
        <v>0</v>
      </c>
      <c r="AQ352" s="155">
        <f>IF(A22stdlife="n/a","n/a",IF(AQ$3&gt;(A22stdlife+$E352),(Input!$H$232*(1+rvanilla)^0.5)-SUM($H352:AP352),(Input!$H$232*(1+rvanilla)^0.5)/A22stdlife))</f>
        <v>0</v>
      </c>
      <c r="AR352" s="155">
        <f>IF(A22stdlife="n/a","n/a",IF(AR$3&gt;(A22stdlife+$E352),(Input!$H$232*(1+rvanilla)^0.5)-SUM($H352:AQ352),(Input!$H$232*(1+rvanilla)^0.5)/A22stdlife))</f>
        <v>0</v>
      </c>
      <c r="AS352" s="155">
        <f>IF(A22stdlife="n/a","n/a",IF(AS$3&gt;(A22stdlife+$E352),(Input!$H$232*(1+rvanilla)^0.5)-SUM($H352:AR352),(Input!$H$232*(1+rvanilla)^0.5)/A22stdlife))</f>
        <v>0</v>
      </c>
      <c r="AT352" s="155">
        <f>IF(A22stdlife="n/a","n/a",IF(AT$3&gt;(A22stdlife+$E352),(Input!$H$232*(1+rvanilla)^0.5)-SUM($H352:AS352),(Input!$H$232*(1+rvanilla)^0.5)/A22stdlife))</f>
        <v>0</v>
      </c>
      <c r="AU352" s="155">
        <f>IF(A22stdlife="n/a","n/a",IF(AU$3&gt;(A22stdlife+$E352),(Input!$H$232*(1+rvanilla)^0.5)-SUM($H352:AT352),(Input!$H$232*(1+rvanilla)^0.5)/A22stdlife))</f>
        <v>0</v>
      </c>
      <c r="AV352" s="155">
        <f>IF(A22stdlife="n/a","n/a",IF(AV$3&gt;(A22stdlife+$E352),(Input!$H$232*(1+rvanilla)^0.5)-SUM($H352:AU352),(Input!$H$232*(1+rvanilla)^0.5)/A22stdlife))</f>
        <v>0</v>
      </c>
      <c r="AW352" s="155">
        <f>IF(A22stdlife="n/a","n/a",IF(AW$3&gt;(A22stdlife+$E352),(Input!$H$232*(1+rvanilla)^0.5)-SUM($H352:AV352),(Input!$H$232*(1+rvanilla)^0.5)/A22stdlife))</f>
        <v>0</v>
      </c>
      <c r="AX352" s="155">
        <f>IF(A22stdlife="n/a","n/a",IF(AX$3&gt;(A22stdlife+$E352),(Input!$H$232*(1+rvanilla)^0.5)-SUM($H352:AW352),(Input!$H$232*(1+rvanilla)^0.5)/A22stdlife))</f>
        <v>0</v>
      </c>
      <c r="AY352" s="155">
        <f>IF(A22stdlife="n/a","n/a",IF(AY$3&gt;(A22stdlife+$E352),(Input!$H$232*(1+rvanilla)^0.5)-SUM($H352:AX352),(Input!$H$232*(1+rvanilla)^0.5)/A22stdlife))</f>
        <v>0</v>
      </c>
      <c r="AZ352" s="155">
        <f>IF(A22stdlife="n/a","n/a",IF(AZ$3&gt;(A22stdlife+$E352),(Input!$H$232*(1+rvanilla)^0.5)-SUM($H352:AY352),(Input!$H$232*(1+rvanilla)^0.5)/A22stdlife))</f>
        <v>0</v>
      </c>
      <c r="BA352" s="155">
        <f>IF(A22stdlife="n/a","n/a",IF(BA$3&gt;(A22stdlife+$E352),(Input!$H$232*(1+rvanilla)^0.5)-SUM($H352:AZ352),(Input!$H$232*(1+rvanilla)^0.5)/A22stdlife))</f>
        <v>0</v>
      </c>
      <c r="BB352" s="155">
        <f>IF(A22stdlife="n/a","n/a",IF(BB$3&gt;(A22stdlife+$E352),(Input!$H$232*(1+rvanilla)^0.5)-SUM($H352:BA352),(Input!$H$232*(1+rvanilla)^0.5)/A22stdlife))</f>
        <v>0</v>
      </c>
      <c r="BC352" s="155">
        <f>IF(A22stdlife="n/a","n/a",IF(BC$3&gt;(A22stdlife+$E352),(Input!$H$232*(1+rvanilla)^0.5)-SUM($H352:BB352),(Input!$H$232*(1+rvanilla)^0.5)/A22stdlife))</f>
        <v>0</v>
      </c>
      <c r="BD352" s="155">
        <f>IF(A22stdlife="n/a","n/a",IF(BD$3&gt;(A22stdlife+$E352),(Input!$H$232*(1+rvanilla)^0.5)-SUM($H352:BC352),(Input!$H$232*(1+rvanilla)^0.5)/A22stdlife))</f>
        <v>0</v>
      </c>
      <c r="BE352" s="155">
        <f>IF(A22stdlife="n/a","n/a",IF(BE$3&gt;(A22stdlife+$E352),(Input!$H$232*(1+rvanilla)^0.5)-SUM($H352:BD352),(Input!$H$232*(1+rvanilla)^0.5)/A22stdlife))</f>
        <v>0</v>
      </c>
      <c r="BF352" s="155">
        <f>IF(A22stdlife="n/a","n/a",IF(BF$3&gt;(A22stdlife+$E352),(Input!$H$232*(1+rvanilla)^0.5)-SUM($H352:BE352),(Input!$H$232*(1+rvanilla)^0.5)/A22stdlife))</f>
        <v>0</v>
      </c>
      <c r="BG352" s="155">
        <f>IF(A22stdlife="n/a","n/a",IF(BG$3&gt;(A22stdlife+$E352),(Input!$H$232*(1+rvanilla)^0.5)-SUM($H352:BF352),(Input!$H$232*(1+rvanilla)^0.5)/A22stdlife))</f>
        <v>0</v>
      </c>
      <c r="BH352" s="155">
        <f>IF(A22stdlife="n/a","n/a",IF(BH$3&gt;(A22stdlife+$E352),(Input!$H$232*(1+rvanilla)^0.5)-SUM($H352:BG352),(Input!$H$232*(1+rvanilla)^0.5)/A22stdlife))</f>
        <v>0</v>
      </c>
      <c r="BI352" s="155">
        <f>IF(A22stdlife="n/a","n/a",IF(BI$3&gt;(A22stdlife+$E352),(Input!$H$232*(1+rvanilla)^0.5)-SUM($H352:BH352),(Input!$H$232*(1+rvanilla)^0.5)/A22stdlife))</f>
        <v>0</v>
      </c>
      <c r="BJ352" s="14"/>
      <c r="BK352" s="14"/>
      <c r="BL352" s="14"/>
      <c r="BM352" s="14"/>
      <c r="BN352" s="14"/>
      <c r="BO352" s="14"/>
      <c r="BP352" s="14"/>
      <c r="BQ352" s="14"/>
      <c r="BR352" s="14"/>
      <c r="BS352" s="14"/>
      <c r="BT352" s="14"/>
      <c r="BU352" s="14"/>
      <c r="BV352" s="14"/>
      <c r="BW352" s="14"/>
      <c r="BX352" s="14"/>
      <c r="BY352" s="14"/>
      <c r="BZ352" s="14"/>
      <c r="CA352" s="410"/>
      <c r="CB352" s="410"/>
      <c r="CC352" s="410"/>
      <c r="CD352" s="410"/>
      <c r="CE352" s="410"/>
      <c r="CF352" s="410"/>
      <c r="CG352" s="410"/>
      <c r="CH352" s="410"/>
      <c r="CI352" s="410"/>
      <c r="CJ352" s="410"/>
      <c r="CK352" s="410"/>
      <c r="CL352" s="410"/>
      <c r="CM352" s="410"/>
      <c r="CN352" s="410"/>
      <c r="CO352" s="410"/>
      <c r="CP352" s="410"/>
      <c r="CQ352" s="410"/>
      <c r="CR352" s="410"/>
      <c r="CS352" s="410"/>
      <c r="CT352" s="410"/>
      <c r="CU352" s="410"/>
      <c r="CV352" s="410"/>
      <c r="CW352" s="410"/>
      <c r="CX352" s="410"/>
      <c r="CY352" s="410"/>
      <c r="CZ352" s="410"/>
      <c r="DA352" s="410"/>
      <c r="DB352" s="410"/>
      <c r="DC352" s="410"/>
      <c r="DD352" s="410"/>
      <c r="DE352" s="410"/>
      <c r="DF352" s="410"/>
      <c r="DG352" s="410"/>
      <c r="DH352" s="410"/>
      <c r="DI352" s="410"/>
      <c r="DJ352" s="410"/>
      <c r="DK352" s="410"/>
      <c r="DL352" s="410"/>
      <c r="DM352" s="410"/>
      <c r="DN352" s="410"/>
      <c r="DO352" s="410"/>
      <c r="DP352" s="410"/>
      <c r="DQ352" s="410"/>
      <c r="DR352" s="410"/>
      <c r="DS352" s="410"/>
      <c r="DT352" s="410"/>
      <c r="DU352" s="410"/>
      <c r="DV352" s="410"/>
      <c r="DW352" s="410"/>
      <c r="DX352" s="410"/>
      <c r="DY352" s="410"/>
      <c r="DZ352" s="410"/>
      <c r="EA352" s="410"/>
      <c r="EB352" s="410"/>
      <c r="EC352" s="410"/>
      <c r="ED352" s="410"/>
      <c r="EE352" s="410"/>
      <c r="EF352" s="410"/>
      <c r="EG352" s="410"/>
      <c r="EH352" s="410"/>
      <c r="EI352" s="410"/>
      <c r="EJ352" s="410"/>
      <c r="EK352" s="410"/>
      <c r="EL352" s="410"/>
      <c r="EM352" s="410"/>
      <c r="EN352" s="410"/>
      <c r="EO352" s="410"/>
      <c r="EP352" s="410"/>
      <c r="EQ352" s="410"/>
      <c r="ER352" s="410"/>
      <c r="ES352" s="410"/>
      <c r="ET352" s="410"/>
      <c r="EU352" s="410"/>
      <c r="EV352" s="410"/>
      <c r="EW352" s="410"/>
      <c r="EX352" s="410"/>
      <c r="EY352" s="410"/>
      <c r="EZ352" s="410"/>
      <c r="FA352" s="410"/>
      <c r="FB352" s="410"/>
      <c r="FC352" s="410"/>
      <c r="FD352" s="410"/>
      <c r="FE352" s="410"/>
      <c r="FF352" s="410"/>
      <c r="FG352" s="410"/>
      <c r="FH352" s="410"/>
      <c r="FI352" s="410"/>
      <c r="FJ352" s="410"/>
      <c r="FK352" s="410"/>
      <c r="FL352" s="410"/>
      <c r="FM352" s="410"/>
      <c r="FN352" s="410"/>
      <c r="FO352" s="410"/>
      <c r="FP352" s="410"/>
      <c r="FQ352" s="410"/>
      <c r="FR352" s="410"/>
      <c r="FS352" s="410"/>
      <c r="FT352" s="410"/>
      <c r="FU352" s="410"/>
      <c r="FV352" s="410"/>
      <c r="FW352" s="410"/>
      <c r="FX352" s="410"/>
      <c r="FY352" s="410"/>
      <c r="FZ352" s="410"/>
      <c r="GA352" s="410"/>
      <c r="GB352" s="410"/>
      <c r="GC352" s="410"/>
      <c r="GD352" s="410"/>
      <c r="GE352" s="410"/>
      <c r="GF352" s="410"/>
      <c r="GG352" s="410"/>
      <c r="GH352" s="410"/>
      <c r="GI352" s="410"/>
      <c r="GJ352" s="410"/>
      <c r="GK352" s="410"/>
      <c r="GL352" s="410"/>
      <c r="GM352" s="410"/>
      <c r="GN352" s="410"/>
      <c r="GO352" s="410"/>
      <c r="GP352" s="410"/>
      <c r="GQ352" s="410"/>
      <c r="GR352" s="410"/>
      <c r="GS352" s="410"/>
      <c r="GT352" s="410"/>
      <c r="GU352" s="410"/>
      <c r="GV352" s="410"/>
      <c r="GW352" s="410"/>
      <c r="GX352" s="410"/>
      <c r="GY352" s="410"/>
      <c r="GZ352" s="410"/>
      <c r="HA352" s="410"/>
      <c r="HB352" s="410"/>
      <c r="HC352" s="410"/>
      <c r="HD352" s="410"/>
      <c r="HE352" s="410"/>
      <c r="HF352" s="410"/>
      <c r="HG352" s="410"/>
      <c r="HH352" s="410"/>
      <c r="HI352" s="410"/>
      <c r="HJ352" s="410"/>
      <c r="HK352" s="410"/>
      <c r="HL352" s="410"/>
      <c r="HM352" s="410"/>
      <c r="HN352" s="410"/>
      <c r="HO352" s="410"/>
      <c r="HP352" s="410"/>
      <c r="HQ352" s="410"/>
      <c r="HR352" s="410"/>
      <c r="HS352" s="410"/>
      <c r="HT352" s="410"/>
      <c r="HU352" s="410"/>
      <c r="HV352" s="410"/>
      <c r="HW352" s="410"/>
      <c r="HX352" s="410"/>
      <c r="HY352" s="410"/>
      <c r="HZ352" s="410"/>
      <c r="IA352" s="410"/>
      <c r="IB352" s="410"/>
      <c r="IC352" s="410"/>
      <c r="ID352" s="410"/>
      <c r="IE352" s="410"/>
      <c r="IF352" s="410"/>
      <c r="IG352" s="410"/>
      <c r="IH352" s="410"/>
      <c r="II352" s="410"/>
      <c r="IJ352" s="410"/>
      <c r="IK352" s="410"/>
      <c r="IL352" s="410"/>
      <c r="IM352" s="410"/>
      <c r="IN352" s="410"/>
      <c r="IO352" s="410"/>
      <c r="IP352" s="410"/>
      <c r="IQ352" s="410"/>
      <c r="IR352" s="410"/>
      <c r="IS352" s="410"/>
      <c r="IT352" s="410"/>
      <c r="IU352" s="410"/>
      <c r="IV352" s="410"/>
    </row>
    <row r="353" spans="1:256" s="2" customFormat="1" ht="12.75" hidden="1" customHeight="1" outlineLevel="2">
      <c r="A353" s="14"/>
      <c r="B353" s="14"/>
      <c r="C353" s="27"/>
      <c r="D353" s="413"/>
      <c r="E353" s="261">
        <v>3</v>
      </c>
      <c r="F353" s="372"/>
      <c r="G353" s="269"/>
      <c r="H353" s="271"/>
      <c r="I353" s="270"/>
      <c r="J353" s="155">
        <f>IF(A22stdlife="n/a","n/a",IF(J$3&gt;(A22stdlife+$E353),(Input!$I$232*(1+rvanilla)^0.5)-SUM($I353:I353),(Input!$I$232*(1+rvanilla)^0.5)/A22stdlife))</f>
        <v>0</v>
      </c>
      <c r="K353" s="155">
        <f>IF(A22stdlife="n/a","n/a",IF(K$3&gt;(A22stdlife+$E353),(Input!$I$232*(1+rvanilla)^0.5)-SUM($I353:J353),(Input!$I$232*(1+rvanilla)^0.5)/A22stdlife))</f>
        <v>0</v>
      </c>
      <c r="L353" s="155">
        <f>IF(A22stdlife="n/a","n/a",IF(L$3&gt;(A22stdlife+$E353),(Input!$I$232*(1+rvanilla)^0.5)-SUM($I353:K353),(Input!$I$232*(1+rvanilla)^0.5)/A22stdlife))</f>
        <v>0</v>
      </c>
      <c r="M353" s="155">
        <f>IF(A22stdlife="n/a","n/a",IF(M$3&gt;(A22stdlife+$E353),(Input!$I$232*(1+rvanilla)^0.5)-SUM($I353:L353),(Input!$I$232*(1+rvanilla)^0.5)/A22stdlife))</f>
        <v>0</v>
      </c>
      <c r="N353" s="155">
        <f>IF(A22stdlife="n/a","n/a",IF(N$3&gt;(A22stdlife+$E353),(Input!$I$232*(1+rvanilla)^0.5)-SUM($I353:M353),(Input!$I$232*(1+rvanilla)^0.5)/A22stdlife))</f>
        <v>0</v>
      </c>
      <c r="O353" s="155">
        <f>IF(A22stdlife="n/a","n/a",IF(O$3&gt;(A22stdlife+$E353),(Input!$I$232*(1+rvanilla)^0.5)-SUM($I353:N353),(Input!$I$232*(1+rvanilla)^0.5)/A22stdlife))</f>
        <v>0</v>
      </c>
      <c r="P353" s="155">
        <f>IF(A22stdlife="n/a","n/a",IF(P$3&gt;(A22stdlife+$E353),(Input!$I$232*(1+rvanilla)^0.5)-SUM($I353:O353),(Input!$I$232*(1+rvanilla)^0.5)/A22stdlife))</f>
        <v>0</v>
      </c>
      <c r="Q353" s="155">
        <f>IF(A22stdlife="n/a","n/a",IF(Q$3&gt;(A22stdlife+$E353),(Input!$I$232*(1+rvanilla)^0.5)-SUM($I353:P353),(Input!$I$232*(1+rvanilla)^0.5)/A22stdlife))</f>
        <v>0</v>
      </c>
      <c r="R353" s="155">
        <f>IF(A22stdlife="n/a","n/a",IF(R$3&gt;(A22stdlife+$E353),(Input!$I$232*(1+rvanilla)^0.5)-SUM($I353:Q353),(Input!$I$232*(1+rvanilla)^0.5)/A22stdlife))</f>
        <v>0</v>
      </c>
      <c r="S353" s="155">
        <f>IF(A22stdlife="n/a","n/a",IF(S$3&gt;(A22stdlife+$E353),(Input!$I$232*(1+rvanilla)^0.5)-SUM($I353:R353),(Input!$I$232*(1+rvanilla)^0.5)/A22stdlife))</f>
        <v>0</v>
      </c>
      <c r="T353" s="155">
        <f>IF(A22stdlife="n/a","n/a",IF(T$3&gt;(A22stdlife+$E353),(Input!$I$232*(1+rvanilla)^0.5)-SUM($I353:S353),(Input!$I$232*(1+rvanilla)^0.5)/A22stdlife))</f>
        <v>0</v>
      </c>
      <c r="U353" s="155">
        <f>IF(A22stdlife="n/a","n/a",IF(U$3&gt;(A22stdlife+$E353),(Input!$I$232*(1+rvanilla)^0.5)-SUM($I353:T353),(Input!$I$232*(1+rvanilla)^0.5)/A22stdlife))</f>
        <v>0</v>
      </c>
      <c r="V353" s="155">
        <f>IF(A22stdlife="n/a","n/a",IF(V$3&gt;(A22stdlife+$E353),(Input!$I$232*(1+rvanilla)^0.5)-SUM($I353:U353),(Input!$I$232*(1+rvanilla)^0.5)/A22stdlife))</f>
        <v>0</v>
      </c>
      <c r="W353" s="155">
        <f>IF(A22stdlife="n/a","n/a",IF(W$3&gt;(A22stdlife+$E353),(Input!$I$232*(1+rvanilla)^0.5)-SUM($I353:V353),(Input!$I$232*(1+rvanilla)^0.5)/A22stdlife))</f>
        <v>0</v>
      </c>
      <c r="X353" s="155">
        <f>IF(A22stdlife="n/a","n/a",IF(X$3&gt;(A22stdlife+$E353),(Input!$I$232*(1+rvanilla)^0.5)-SUM($I353:W353),(Input!$I$232*(1+rvanilla)^0.5)/A22stdlife))</f>
        <v>0</v>
      </c>
      <c r="Y353" s="155">
        <f>IF(A22stdlife="n/a","n/a",IF(Y$3&gt;(A22stdlife+$E353),(Input!$I$232*(1+rvanilla)^0.5)-SUM($I353:X353),(Input!$I$232*(1+rvanilla)^0.5)/A22stdlife))</f>
        <v>0</v>
      </c>
      <c r="Z353" s="155">
        <f>IF(A22stdlife="n/a","n/a",IF(Z$3&gt;(A22stdlife+$E353),(Input!$I$232*(1+rvanilla)^0.5)-SUM($I353:Y353),(Input!$I$232*(1+rvanilla)^0.5)/A22stdlife))</f>
        <v>0</v>
      </c>
      <c r="AA353" s="155">
        <f>IF(A22stdlife="n/a","n/a",IF(AA$3&gt;(A22stdlife+$E353),(Input!$I$232*(1+rvanilla)^0.5)-SUM($I353:Z353),(Input!$I$232*(1+rvanilla)^0.5)/A22stdlife))</f>
        <v>0</v>
      </c>
      <c r="AB353" s="155">
        <f>IF(A22stdlife="n/a","n/a",IF(AB$3&gt;(A22stdlife+$E353),(Input!$I$232*(1+rvanilla)^0.5)-SUM($I353:AA353),(Input!$I$232*(1+rvanilla)^0.5)/A22stdlife))</f>
        <v>0</v>
      </c>
      <c r="AC353" s="155">
        <f>IF(A22stdlife="n/a","n/a",IF(AC$3&gt;(A22stdlife+$E353),(Input!$I$232*(1+rvanilla)^0.5)-SUM($I353:AB353),(Input!$I$232*(1+rvanilla)^0.5)/A22stdlife))</f>
        <v>0</v>
      </c>
      <c r="AD353" s="155">
        <f>IF(A22stdlife="n/a","n/a",IF(AD$3&gt;(A22stdlife+$E353),(Input!$I$232*(1+rvanilla)^0.5)-SUM($I353:AC353),(Input!$I$232*(1+rvanilla)^0.5)/A22stdlife))</f>
        <v>0</v>
      </c>
      <c r="AE353" s="155">
        <f>IF(A22stdlife="n/a","n/a",IF(AE$3&gt;(A22stdlife+$E353),(Input!$I$232*(1+rvanilla)^0.5)-SUM($I353:AD353),(Input!$I$232*(1+rvanilla)^0.5)/A22stdlife))</f>
        <v>0</v>
      </c>
      <c r="AF353" s="155">
        <f>IF(A22stdlife="n/a","n/a",IF(AF$3&gt;(A22stdlife+$E353),(Input!$I$232*(1+rvanilla)^0.5)-SUM($I353:AE353),(Input!$I$232*(1+rvanilla)^0.5)/A22stdlife))</f>
        <v>0</v>
      </c>
      <c r="AG353" s="155">
        <f>IF(A22stdlife="n/a","n/a",IF(AG$3&gt;(A22stdlife+$E353),(Input!$I$232*(1+rvanilla)^0.5)-SUM($I353:AF353),(Input!$I$232*(1+rvanilla)^0.5)/A22stdlife))</f>
        <v>0</v>
      </c>
      <c r="AH353" s="155">
        <f>IF(A22stdlife="n/a","n/a",IF(AH$3&gt;(A22stdlife+$E353),(Input!$I$232*(1+rvanilla)^0.5)-SUM($I353:AG353),(Input!$I$232*(1+rvanilla)^0.5)/A22stdlife))</f>
        <v>0</v>
      </c>
      <c r="AI353" s="155">
        <f>IF(A22stdlife="n/a","n/a",IF(AI$3&gt;(A22stdlife+$E353),(Input!$I$232*(1+rvanilla)^0.5)-SUM($I353:AH353),(Input!$I$232*(1+rvanilla)^0.5)/A22stdlife))</f>
        <v>0</v>
      </c>
      <c r="AJ353" s="155">
        <f>IF(A22stdlife="n/a","n/a",IF(AJ$3&gt;(A22stdlife+$E353),(Input!$I$232*(1+rvanilla)^0.5)-SUM($I353:AI353),(Input!$I$232*(1+rvanilla)^0.5)/A22stdlife))</f>
        <v>0</v>
      </c>
      <c r="AK353" s="155">
        <f>IF(A22stdlife="n/a","n/a",IF(AK$3&gt;(A22stdlife+$E353),(Input!$I$232*(1+rvanilla)^0.5)-SUM($I353:AJ353),(Input!$I$232*(1+rvanilla)^0.5)/A22stdlife))</f>
        <v>0</v>
      </c>
      <c r="AL353" s="155">
        <f>IF(A22stdlife="n/a","n/a",IF(AL$3&gt;(A22stdlife+$E353),(Input!$I$232*(1+rvanilla)^0.5)-SUM($I353:AK353),(Input!$I$232*(1+rvanilla)^0.5)/A22stdlife))</f>
        <v>0</v>
      </c>
      <c r="AM353" s="155">
        <f>IF(A22stdlife="n/a","n/a",IF(AM$3&gt;(A22stdlife+$E353),(Input!$I$232*(1+rvanilla)^0.5)-SUM($I353:AL353),(Input!$I$232*(1+rvanilla)^0.5)/A22stdlife))</f>
        <v>0</v>
      </c>
      <c r="AN353" s="155">
        <f>IF(A22stdlife="n/a","n/a",IF(AN$3&gt;(A22stdlife+$E353),(Input!$I$232*(1+rvanilla)^0.5)-SUM($I353:AM353),(Input!$I$232*(1+rvanilla)^0.5)/A22stdlife))</f>
        <v>0</v>
      </c>
      <c r="AO353" s="155">
        <f>IF(A22stdlife="n/a","n/a",IF(AO$3&gt;(A22stdlife+$E353),(Input!$I$232*(1+rvanilla)^0.5)-SUM($I353:AN353),(Input!$I$232*(1+rvanilla)^0.5)/A22stdlife))</f>
        <v>0</v>
      </c>
      <c r="AP353" s="155">
        <f>IF(A22stdlife="n/a","n/a",IF(AP$3&gt;(A22stdlife+$E353),(Input!$I$232*(1+rvanilla)^0.5)-SUM($I353:AO353),(Input!$I$232*(1+rvanilla)^0.5)/A22stdlife))</f>
        <v>0</v>
      </c>
      <c r="AQ353" s="155">
        <f>IF(A22stdlife="n/a","n/a",IF(AQ$3&gt;(A22stdlife+$E353),(Input!$I$232*(1+rvanilla)^0.5)-SUM($I353:AP353),(Input!$I$232*(1+rvanilla)^0.5)/A22stdlife))</f>
        <v>0</v>
      </c>
      <c r="AR353" s="155">
        <f>IF(A22stdlife="n/a","n/a",IF(AR$3&gt;(A22stdlife+$E353),(Input!$I$232*(1+rvanilla)^0.5)-SUM($I353:AQ353),(Input!$I$232*(1+rvanilla)^0.5)/A22stdlife))</f>
        <v>0</v>
      </c>
      <c r="AS353" s="155">
        <f>IF(A22stdlife="n/a","n/a",IF(AS$3&gt;(A22stdlife+$E353),(Input!$I$232*(1+rvanilla)^0.5)-SUM($I353:AR353),(Input!$I$232*(1+rvanilla)^0.5)/A22stdlife))</f>
        <v>0</v>
      </c>
      <c r="AT353" s="155">
        <f>IF(A22stdlife="n/a","n/a",IF(AT$3&gt;(A22stdlife+$E353),(Input!$I$232*(1+rvanilla)^0.5)-SUM($I353:AS353),(Input!$I$232*(1+rvanilla)^0.5)/A22stdlife))</f>
        <v>0</v>
      </c>
      <c r="AU353" s="155">
        <f>IF(A22stdlife="n/a","n/a",IF(AU$3&gt;(A22stdlife+$E353),(Input!$I$232*(1+rvanilla)^0.5)-SUM($I353:AT353),(Input!$I$232*(1+rvanilla)^0.5)/A22stdlife))</f>
        <v>0</v>
      </c>
      <c r="AV353" s="155">
        <f>IF(A22stdlife="n/a","n/a",IF(AV$3&gt;(A22stdlife+$E353),(Input!$I$232*(1+rvanilla)^0.5)-SUM($I353:AU353),(Input!$I$232*(1+rvanilla)^0.5)/A22stdlife))</f>
        <v>0</v>
      </c>
      <c r="AW353" s="155">
        <f>IF(A22stdlife="n/a","n/a",IF(AW$3&gt;(A22stdlife+$E353),(Input!$I$232*(1+rvanilla)^0.5)-SUM($I353:AV353),(Input!$I$232*(1+rvanilla)^0.5)/A22stdlife))</f>
        <v>0</v>
      </c>
      <c r="AX353" s="155">
        <f>IF(A22stdlife="n/a","n/a",IF(AX$3&gt;(A22stdlife+$E353),(Input!$I$232*(1+rvanilla)^0.5)-SUM($I353:AW353),(Input!$I$232*(1+rvanilla)^0.5)/A22stdlife))</f>
        <v>0</v>
      </c>
      <c r="AY353" s="155">
        <f>IF(A22stdlife="n/a","n/a",IF(AY$3&gt;(A22stdlife+$E353),(Input!$I$232*(1+rvanilla)^0.5)-SUM($I353:AX353),(Input!$I$232*(1+rvanilla)^0.5)/A22stdlife))</f>
        <v>0</v>
      </c>
      <c r="AZ353" s="155">
        <f>IF(A22stdlife="n/a","n/a",IF(AZ$3&gt;(A22stdlife+$E353),(Input!$I$232*(1+rvanilla)^0.5)-SUM($I353:AY353),(Input!$I$232*(1+rvanilla)^0.5)/A22stdlife))</f>
        <v>0</v>
      </c>
      <c r="BA353" s="155">
        <f>IF(A22stdlife="n/a","n/a",IF(BA$3&gt;(A22stdlife+$E353),(Input!$I$232*(1+rvanilla)^0.5)-SUM($I353:AZ353),(Input!$I$232*(1+rvanilla)^0.5)/A22stdlife))</f>
        <v>0</v>
      </c>
      <c r="BB353" s="155">
        <f>IF(A22stdlife="n/a","n/a",IF(BB$3&gt;(A22stdlife+$E353),(Input!$I$232*(1+rvanilla)^0.5)-SUM($I353:BA353),(Input!$I$232*(1+rvanilla)^0.5)/A22stdlife))</f>
        <v>0</v>
      </c>
      <c r="BC353" s="155">
        <f>IF(A22stdlife="n/a","n/a",IF(BC$3&gt;(A22stdlife+$E353),(Input!$I$232*(1+rvanilla)^0.5)-SUM($I353:BB353),(Input!$I$232*(1+rvanilla)^0.5)/A22stdlife))</f>
        <v>0</v>
      </c>
      <c r="BD353" s="155">
        <f>IF(A22stdlife="n/a","n/a",IF(BD$3&gt;(A22stdlife+$E353),(Input!$I$232*(1+rvanilla)^0.5)-SUM($I353:BC353),(Input!$I$232*(1+rvanilla)^0.5)/A22stdlife))</f>
        <v>0</v>
      </c>
      <c r="BE353" s="155">
        <f>IF(A22stdlife="n/a","n/a",IF(BE$3&gt;(A22stdlife+$E353),(Input!$I$232*(1+rvanilla)^0.5)-SUM($I353:BD353),(Input!$I$232*(1+rvanilla)^0.5)/A22stdlife))</f>
        <v>0</v>
      </c>
      <c r="BF353" s="155">
        <f>IF(A22stdlife="n/a","n/a",IF(BF$3&gt;(A22stdlife+$E353),(Input!$I$232*(1+rvanilla)^0.5)-SUM($I353:BE353),(Input!$I$232*(1+rvanilla)^0.5)/A22stdlife))</f>
        <v>0</v>
      </c>
      <c r="BG353" s="155">
        <f>IF(A22stdlife="n/a","n/a",IF(BG$3&gt;(A22stdlife+$E353),(Input!$I$232*(1+rvanilla)^0.5)-SUM($I353:BF353),(Input!$I$232*(1+rvanilla)^0.5)/A22stdlife))</f>
        <v>0</v>
      </c>
      <c r="BH353" s="155">
        <f>IF(A22stdlife="n/a","n/a",IF(BH$3&gt;(A22stdlife+$E353),(Input!$I$232*(1+rvanilla)^0.5)-SUM($I353:BG353),(Input!$I$232*(1+rvanilla)^0.5)/A22stdlife))</f>
        <v>0</v>
      </c>
      <c r="BI353" s="155">
        <f>IF(A22stdlife="n/a","n/a",IF(BI$3&gt;(A22stdlife+$E353),(Input!$I$232*(1+rvanilla)^0.5)-SUM($I353:BH353),(Input!$I$232*(1+rvanilla)^0.5)/A22stdlife))</f>
        <v>0</v>
      </c>
      <c r="BJ353" s="14"/>
      <c r="BK353" s="14"/>
      <c r="BL353" s="14"/>
      <c r="BM353" s="14"/>
      <c r="BN353" s="14"/>
      <c r="BO353" s="14"/>
      <c r="BP353" s="14"/>
      <c r="BQ353" s="14"/>
      <c r="BR353" s="14"/>
      <c r="BS353" s="14"/>
      <c r="BT353" s="14"/>
      <c r="BU353" s="14"/>
      <c r="BV353" s="14"/>
      <c r="BW353" s="14"/>
      <c r="BX353" s="14"/>
      <c r="BY353" s="14"/>
      <c r="BZ353" s="14"/>
      <c r="CA353" s="410"/>
      <c r="CB353" s="410"/>
      <c r="CC353" s="410"/>
      <c r="CD353" s="410"/>
      <c r="CE353" s="410"/>
      <c r="CF353" s="410"/>
      <c r="CG353" s="410"/>
      <c r="CH353" s="410"/>
      <c r="CI353" s="410"/>
      <c r="CJ353" s="410"/>
      <c r="CK353" s="410"/>
      <c r="CL353" s="410"/>
      <c r="CM353" s="410"/>
      <c r="CN353" s="410"/>
      <c r="CO353" s="410"/>
      <c r="CP353" s="410"/>
      <c r="CQ353" s="410"/>
      <c r="CR353" s="410"/>
      <c r="CS353" s="410"/>
      <c r="CT353" s="410"/>
      <c r="CU353" s="410"/>
      <c r="CV353" s="410"/>
      <c r="CW353" s="410"/>
      <c r="CX353" s="410"/>
      <c r="CY353" s="410"/>
      <c r="CZ353" s="410"/>
      <c r="DA353" s="410"/>
      <c r="DB353" s="410"/>
      <c r="DC353" s="410"/>
      <c r="DD353" s="410"/>
      <c r="DE353" s="410"/>
      <c r="DF353" s="410"/>
      <c r="DG353" s="410"/>
      <c r="DH353" s="410"/>
      <c r="DI353" s="410"/>
      <c r="DJ353" s="410"/>
      <c r="DK353" s="410"/>
      <c r="DL353" s="410"/>
      <c r="DM353" s="410"/>
      <c r="DN353" s="410"/>
      <c r="DO353" s="410"/>
      <c r="DP353" s="410"/>
      <c r="DQ353" s="410"/>
      <c r="DR353" s="410"/>
      <c r="DS353" s="410"/>
      <c r="DT353" s="410"/>
      <c r="DU353" s="410"/>
      <c r="DV353" s="410"/>
      <c r="DW353" s="410"/>
      <c r="DX353" s="410"/>
      <c r="DY353" s="410"/>
      <c r="DZ353" s="410"/>
      <c r="EA353" s="410"/>
      <c r="EB353" s="410"/>
      <c r="EC353" s="410"/>
      <c r="ED353" s="410"/>
      <c r="EE353" s="410"/>
      <c r="EF353" s="410"/>
      <c r="EG353" s="410"/>
      <c r="EH353" s="410"/>
      <c r="EI353" s="410"/>
      <c r="EJ353" s="410"/>
      <c r="EK353" s="410"/>
      <c r="EL353" s="410"/>
      <c r="EM353" s="410"/>
      <c r="EN353" s="410"/>
      <c r="EO353" s="410"/>
      <c r="EP353" s="410"/>
      <c r="EQ353" s="410"/>
      <c r="ER353" s="410"/>
      <c r="ES353" s="410"/>
      <c r="ET353" s="410"/>
      <c r="EU353" s="410"/>
      <c r="EV353" s="410"/>
      <c r="EW353" s="410"/>
      <c r="EX353" s="410"/>
      <c r="EY353" s="410"/>
      <c r="EZ353" s="410"/>
      <c r="FA353" s="410"/>
      <c r="FB353" s="410"/>
      <c r="FC353" s="410"/>
      <c r="FD353" s="410"/>
      <c r="FE353" s="410"/>
      <c r="FF353" s="410"/>
      <c r="FG353" s="410"/>
      <c r="FH353" s="410"/>
      <c r="FI353" s="410"/>
      <c r="FJ353" s="410"/>
      <c r="FK353" s="410"/>
      <c r="FL353" s="410"/>
      <c r="FM353" s="410"/>
      <c r="FN353" s="410"/>
      <c r="FO353" s="410"/>
      <c r="FP353" s="410"/>
      <c r="FQ353" s="410"/>
      <c r="FR353" s="410"/>
      <c r="FS353" s="410"/>
      <c r="FT353" s="410"/>
      <c r="FU353" s="410"/>
      <c r="FV353" s="410"/>
      <c r="FW353" s="410"/>
      <c r="FX353" s="410"/>
      <c r="FY353" s="410"/>
      <c r="FZ353" s="410"/>
      <c r="GA353" s="410"/>
      <c r="GB353" s="410"/>
      <c r="GC353" s="410"/>
      <c r="GD353" s="410"/>
      <c r="GE353" s="410"/>
      <c r="GF353" s="410"/>
      <c r="GG353" s="410"/>
      <c r="GH353" s="410"/>
      <c r="GI353" s="410"/>
      <c r="GJ353" s="410"/>
      <c r="GK353" s="410"/>
      <c r="GL353" s="410"/>
      <c r="GM353" s="410"/>
      <c r="GN353" s="410"/>
      <c r="GO353" s="410"/>
      <c r="GP353" s="410"/>
      <c r="GQ353" s="410"/>
      <c r="GR353" s="410"/>
      <c r="GS353" s="410"/>
      <c r="GT353" s="410"/>
      <c r="GU353" s="410"/>
      <c r="GV353" s="410"/>
      <c r="GW353" s="410"/>
      <c r="GX353" s="410"/>
      <c r="GY353" s="410"/>
      <c r="GZ353" s="410"/>
      <c r="HA353" s="410"/>
      <c r="HB353" s="410"/>
      <c r="HC353" s="410"/>
      <c r="HD353" s="410"/>
      <c r="HE353" s="410"/>
      <c r="HF353" s="410"/>
      <c r="HG353" s="410"/>
      <c r="HH353" s="410"/>
      <c r="HI353" s="410"/>
      <c r="HJ353" s="410"/>
      <c r="HK353" s="410"/>
      <c r="HL353" s="410"/>
      <c r="HM353" s="410"/>
      <c r="HN353" s="410"/>
      <c r="HO353" s="410"/>
      <c r="HP353" s="410"/>
      <c r="HQ353" s="410"/>
      <c r="HR353" s="410"/>
      <c r="HS353" s="410"/>
      <c r="HT353" s="410"/>
      <c r="HU353" s="410"/>
      <c r="HV353" s="410"/>
      <c r="HW353" s="410"/>
      <c r="HX353" s="410"/>
      <c r="HY353" s="410"/>
      <c r="HZ353" s="410"/>
      <c r="IA353" s="410"/>
      <c r="IB353" s="410"/>
      <c r="IC353" s="410"/>
      <c r="ID353" s="410"/>
      <c r="IE353" s="410"/>
      <c r="IF353" s="410"/>
      <c r="IG353" s="410"/>
      <c r="IH353" s="410"/>
      <c r="II353" s="410"/>
      <c r="IJ353" s="410"/>
      <c r="IK353" s="410"/>
      <c r="IL353" s="410"/>
      <c r="IM353" s="410"/>
      <c r="IN353" s="410"/>
      <c r="IO353" s="410"/>
      <c r="IP353" s="410"/>
      <c r="IQ353" s="410"/>
      <c r="IR353" s="410"/>
      <c r="IS353" s="410"/>
      <c r="IT353" s="410"/>
      <c r="IU353" s="410"/>
      <c r="IV353" s="410"/>
    </row>
    <row r="354" spans="1:256" s="2" customFormat="1" ht="12.75" hidden="1" customHeight="1" outlineLevel="2">
      <c r="A354" s="14"/>
      <c r="B354" s="14"/>
      <c r="C354" s="27"/>
      <c r="D354" s="413"/>
      <c r="E354" s="261">
        <v>4</v>
      </c>
      <c r="F354" s="372"/>
      <c r="G354" s="269"/>
      <c r="H354" s="271"/>
      <c r="I354" s="271"/>
      <c r="J354" s="270"/>
      <c r="K354" s="155">
        <f>IF(A22stdlife="n/a","n/a",IF(K$3&gt;(A22stdlife+$E354),(Input!$J$232*(1+rvanilla)^0.5)-SUM($J354:J354),(Input!$J$232*(1+rvanilla)^0.5)/A22stdlife))</f>
        <v>0</v>
      </c>
      <c r="L354" s="155">
        <f>IF(A22stdlife="n/a","n/a",IF(L$3&gt;(A22stdlife+$E354),(Input!$J$232*(1+rvanilla)^0.5)-SUM($J354:K354),(Input!$J$232*(1+rvanilla)^0.5)/A22stdlife))</f>
        <v>0</v>
      </c>
      <c r="M354" s="155">
        <f>IF(A22stdlife="n/a","n/a",IF(M$3&gt;(A22stdlife+$E354),(Input!$J$232*(1+rvanilla)^0.5)-SUM($J354:L354),(Input!$J$232*(1+rvanilla)^0.5)/A22stdlife))</f>
        <v>0</v>
      </c>
      <c r="N354" s="155">
        <f>IF(A22stdlife="n/a","n/a",IF(N$3&gt;(A22stdlife+$E354),(Input!$J$232*(1+rvanilla)^0.5)-SUM($J354:M354),(Input!$J$232*(1+rvanilla)^0.5)/A22stdlife))</f>
        <v>0</v>
      </c>
      <c r="O354" s="155">
        <f>IF(A22stdlife="n/a","n/a",IF(O$3&gt;(A22stdlife+$E354),(Input!$J$232*(1+rvanilla)^0.5)-SUM($J354:N354),(Input!$J$232*(1+rvanilla)^0.5)/A22stdlife))</f>
        <v>0</v>
      </c>
      <c r="P354" s="155">
        <f>IF(A22stdlife="n/a","n/a",IF(P$3&gt;(A22stdlife+$E354),(Input!$J$232*(1+rvanilla)^0.5)-SUM($J354:O354),(Input!$J$232*(1+rvanilla)^0.5)/A22stdlife))</f>
        <v>0</v>
      </c>
      <c r="Q354" s="155">
        <f>IF(A22stdlife="n/a","n/a",IF(Q$3&gt;(A22stdlife+$E354),(Input!$J$232*(1+rvanilla)^0.5)-SUM($J354:P354),(Input!$J$232*(1+rvanilla)^0.5)/A22stdlife))</f>
        <v>0</v>
      </c>
      <c r="R354" s="155">
        <f>IF(A22stdlife="n/a","n/a",IF(R$3&gt;(A22stdlife+$E354),(Input!$J$232*(1+rvanilla)^0.5)-SUM($J354:Q354),(Input!$J$232*(1+rvanilla)^0.5)/A22stdlife))</f>
        <v>0</v>
      </c>
      <c r="S354" s="155">
        <f>IF(A22stdlife="n/a","n/a",IF(S$3&gt;(A22stdlife+$E354),(Input!$J$232*(1+rvanilla)^0.5)-SUM($J354:R354),(Input!$J$232*(1+rvanilla)^0.5)/A22stdlife))</f>
        <v>0</v>
      </c>
      <c r="T354" s="155">
        <f>IF(A22stdlife="n/a","n/a",IF(T$3&gt;(A22stdlife+$E354),(Input!$J$232*(1+rvanilla)^0.5)-SUM($J354:S354),(Input!$J$232*(1+rvanilla)^0.5)/A22stdlife))</f>
        <v>0</v>
      </c>
      <c r="U354" s="155">
        <f>IF(A22stdlife="n/a","n/a",IF(U$3&gt;(A22stdlife+$E354),(Input!$J$232*(1+rvanilla)^0.5)-SUM($J354:T354),(Input!$J$232*(1+rvanilla)^0.5)/A22stdlife))</f>
        <v>0</v>
      </c>
      <c r="V354" s="155">
        <f>IF(A22stdlife="n/a","n/a",IF(V$3&gt;(A22stdlife+$E354),(Input!$J$232*(1+rvanilla)^0.5)-SUM($J354:U354),(Input!$J$232*(1+rvanilla)^0.5)/A22stdlife))</f>
        <v>0</v>
      </c>
      <c r="W354" s="155">
        <f>IF(A22stdlife="n/a","n/a",IF(W$3&gt;(A22stdlife+$E354),(Input!$J$232*(1+rvanilla)^0.5)-SUM($J354:V354),(Input!$J$232*(1+rvanilla)^0.5)/A22stdlife))</f>
        <v>0</v>
      </c>
      <c r="X354" s="155">
        <f>IF(A22stdlife="n/a","n/a",IF(X$3&gt;(A22stdlife+$E354),(Input!$J$232*(1+rvanilla)^0.5)-SUM($J354:W354),(Input!$J$232*(1+rvanilla)^0.5)/A22stdlife))</f>
        <v>0</v>
      </c>
      <c r="Y354" s="155">
        <f>IF(A22stdlife="n/a","n/a",IF(Y$3&gt;(A22stdlife+$E354),(Input!$J$232*(1+rvanilla)^0.5)-SUM($J354:X354),(Input!$J$232*(1+rvanilla)^0.5)/A22stdlife))</f>
        <v>0</v>
      </c>
      <c r="Z354" s="155">
        <f>IF(A22stdlife="n/a","n/a",IF(Z$3&gt;(A22stdlife+$E354),(Input!$J$232*(1+rvanilla)^0.5)-SUM($J354:Y354),(Input!$J$232*(1+rvanilla)^0.5)/A22stdlife))</f>
        <v>0</v>
      </c>
      <c r="AA354" s="155">
        <f>IF(A22stdlife="n/a","n/a",IF(AA$3&gt;(A22stdlife+$E354),(Input!$J$232*(1+rvanilla)^0.5)-SUM($J354:Z354),(Input!$J$232*(1+rvanilla)^0.5)/A22stdlife))</f>
        <v>0</v>
      </c>
      <c r="AB354" s="155">
        <f>IF(A22stdlife="n/a","n/a",IF(AB$3&gt;(A22stdlife+$E354),(Input!$J$232*(1+rvanilla)^0.5)-SUM($J354:AA354),(Input!$J$232*(1+rvanilla)^0.5)/A22stdlife))</f>
        <v>0</v>
      </c>
      <c r="AC354" s="155">
        <f>IF(A22stdlife="n/a","n/a",IF(AC$3&gt;(A22stdlife+$E354),(Input!$J$232*(1+rvanilla)^0.5)-SUM($J354:AB354),(Input!$J$232*(1+rvanilla)^0.5)/A22stdlife))</f>
        <v>0</v>
      </c>
      <c r="AD354" s="155">
        <f>IF(A22stdlife="n/a","n/a",IF(AD$3&gt;(A22stdlife+$E354),(Input!$J$232*(1+rvanilla)^0.5)-SUM($J354:AC354),(Input!$J$232*(1+rvanilla)^0.5)/A22stdlife))</f>
        <v>0</v>
      </c>
      <c r="AE354" s="155">
        <f>IF(A22stdlife="n/a","n/a",IF(AE$3&gt;(A22stdlife+$E354),(Input!$J$232*(1+rvanilla)^0.5)-SUM($J354:AD354),(Input!$J$232*(1+rvanilla)^0.5)/A22stdlife))</f>
        <v>0</v>
      </c>
      <c r="AF354" s="155">
        <f>IF(A22stdlife="n/a","n/a",IF(AF$3&gt;(A22stdlife+$E354),(Input!$J$232*(1+rvanilla)^0.5)-SUM($J354:AE354),(Input!$J$232*(1+rvanilla)^0.5)/A22stdlife))</f>
        <v>0</v>
      </c>
      <c r="AG354" s="155">
        <f>IF(A22stdlife="n/a","n/a",IF(AG$3&gt;(A22stdlife+$E354),(Input!$J$232*(1+rvanilla)^0.5)-SUM($J354:AF354),(Input!$J$232*(1+rvanilla)^0.5)/A22stdlife))</f>
        <v>0</v>
      </c>
      <c r="AH354" s="155">
        <f>IF(A22stdlife="n/a","n/a",IF(AH$3&gt;(A22stdlife+$E354),(Input!$J$232*(1+rvanilla)^0.5)-SUM($J354:AG354),(Input!$J$232*(1+rvanilla)^0.5)/A22stdlife))</f>
        <v>0</v>
      </c>
      <c r="AI354" s="155">
        <f>IF(A22stdlife="n/a","n/a",IF(AI$3&gt;(A22stdlife+$E354),(Input!$J$232*(1+rvanilla)^0.5)-SUM($J354:AH354),(Input!$J$232*(1+rvanilla)^0.5)/A22stdlife))</f>
        <v>0</v>
      </c>
      <c r="AJ354" s="155">
        <f>IF(A22stdlife="n/a","n/a",IF(AJ$3&gt;(A22stdlife+$E354),(Input!$J$232*(1+rvanilla)^0.5)-SUM($J354:AI354),(Input!$J$232*(1+rvanilla)^0.5)/A22stdlife))</f>
        <v>0</v>
      </c>
      <c r="AK354" s="155">
        <f>IF(A22stdlife="n/a","n/a",IF(AK$3&gt;(A22stdlife+$E354),(Input!$J$232*(1+rvanilla)^0.5)-SUM($J354:AJ354),(Input!$J$232*(1+rvanilla)^0.5)/A22stdlife))</f>
        <v>0</v>
      </c>
      <c r="AL354" s="155">
        <f>IF(A22stdlife="n/a","n/a",IF(AL$3&gt;(A22stdlife+$E354),(Input!$J$232*(1+rvanilla)^0.5)-SUM($J354:AK354),(Input!$J$232*(1+rvanilla)^0.5)/A22stdlife))</f>
        <v>0</v>
      </c>
      <c r="AM354" s="155">
        <f>IF(A22stdlife="n/a","n/a",IF(AM$3&gt;(A22stdlife+$E354),(Input!$J$232*(1+rvanilla)^0.5)-SUM($J354:AL354),(Input!$J$232*(1+rvanilla)^0.5)/A22stdlife))</f>
        <v>0</v>
      </c>
      <c r="AN354" s="155">
        <f>IF(A22stdlife="n/a","n/a",IF(AN$3&gt;(A22stdlife+$E354),(Input!$J$232*(1+rvanilla)^0.5)-SUM($J354:AM354),(Input!$J$232*(1+rvanilla)^0.5)/A22stdlife))</f>
        <v>0</v>
      </c>
      <c r="AO354" s="155">
        <f>IF(A22stdlife="n/a","n/a",IF(AO$3&gt;(A22stdlife+$E354),(Input!$J$232*(1+rvanilla)^0.5)-SUM($J354:AN354),(Input!$J$232*(1+rvanilla)^0.5)/A22stdlife))</f>
        <v>0</v>
      </c>
      <c r="AP354" s="155">
        <f>IF(A22stdlife="n/a","n/a",IF(AP$3&gt;(A22stdlife+$E354),(Input!$J$232*(1+rvanilla)^0.5)-SUM($J354:AO354),(Input!$J$232*(1+rvanilla)^0.5)/A22stdlife))</f>
        <v>0</v>
      </c>
      <c r="AQ354" s="155">
        <f>IF(A22stdlife="n/a","n/a",IF(AQ$3&gt;(A22stdlife+$E354),(Input!$J$232*(1+rvanilla)^0.5)-SUM($J354:AP354),(Input!$J$232*(1+rvanilla)^0.5)/A22stdlife))</f>
        <v>0</v>
      </c>
      <c r="AR354" s="155">
        <f>IF(A22stdlife="n/a","n/a",IF(AR$3&gt;(A22stdlife+$E354),(Input!$J$232*(1+rvanilla)^0.5)-SUM($J354:AQ354),(Input!$J$232*(1+rvanilla)^0.5)/A22stdlife))</f>
        <v>0</v>
      </c>
      <c r="AS354" s="155">
        <f>IF(A22stdlife="n/a","n/a",IF(AS$3&gt;(A22stdlife+$E354),(Input!$J$232*(1+rvanilla)^0.5)-SUM($J354:AR354),(Input!$J$232*(1+rvanilla)^0.5)/A22stdlife))</f>
        <v>0</v>
      </c>
      <c r="AT354" s="155">
        <f>IF(A22stdlife="n/a","n/a",IF(AT$3&gt;(A22stdlife+$E354),(Input!$J$232*(1+rvanilla)^0.5)-SUM($J354:AS354),(Input!$J$232*(1+rvanilla)^0.5)/A22stdlife))</f>
        <v>0</v>
      </c>
      <c r="AU354" s="155">
        <f>IF(A22stdlife="n/a","n/a",IF(AU$3&gt;(A22stdlife+$E354),(Input!$J$232*(1+rvanilla)^0.5)-SUM($J354:AT354),(Input!$J$232*(1+rvanilla)^0.5)/A22stdlife))</f>
        <v>0</v>
      </c>
      <c r="AV354" s="155">
        <f>IF(A22stdlife="n/a","n/a",IF(AV$3&gt;(A22stdlife+$E354),(Input!$J$232*(1+rvanilla)^0.5)-SUM($J354:AU354),(Input!$J$232*(1+rvanilla)^0.5)/A22stdlife))</f>
        <v>0</v>
      </c>
      <c r="AW354" s="155">
        <f>IF(A22stdlife="n/a","n/a",IF(AW$3&gt;(A22stdlife+$E354),(Input!$J$232*(1+rvanilla)^0.5)-SUM($J354:AV354),(Input!$J$232*(1+rvanilla)^0.5)/A22stdlife))</f>
        <v>0</v>
      </c>
      <c r="AX354" s="155">
        <f>IF(A22stdlife="n/a","n/a",IF(AX$3&gt;(A22stdlife+$E354),(Input!$J$232*(1+rvanilla)^0.5)-SUM($J354:AW354),(Input!$J$232*(1+rvanilla)^0.5)/A22stdlife))</f>
        <v>0</v>
      </c>
      <c r="AY354" s="155">
        <f>IF(A22stdlife="n/a","n/a",IF(AY$3&gt;(A22stdlife+$E354),(Input!$J$232*(1+rvanilla)^0.5)-SUM($J354:AX354),(Input!$J$232*(1+rvanilla)^0.5)/A22stdlife))</f>
        <v>0</v>
      </c>
      <c r="AZ354" s="155">
        <f>IF(A22stdlife="n/a","n/a",IF(AZ$3&gt;(A22stdlife+$E354),(Input!$J$232*(1+rvanilla)^0.5)-SUM($J354:AY354),(Input!$J$232*(1+rvanilla)^0.5)/A22stdlife))</f>
        <v>0</v>
      </c>
      <c r="BA354" s="155">
        <f>IF(A22stdlife="n/a","n/a",IF(BA$3&gt;(A22stdlife+$E354),(Input!$J$232*(1+rvanilla)^0.5)-SUM($J354:AZ354),(Input!$J$232*(1+rvanilla)^0.5)/A22stdlife))</f>
        <v>0</v>
      </c>
      <c r="BB354" s="155">
        <f>IF(A22stdlife="n/a","n/a",IF(BB$3&gt;(A22stdlife+$E354),(Input!$J$232*(1+rvanilla)^0.5)-SUM($J354:BA354),(Input!$J$232*(1+rvanilla)^0.5)/A22stdlife))</f>
        <v>0</v>
      </c>
      <c r="BC354" s="155">
        <f>IF(A22stdlife="n/a","n/a",IF(BC$3&gt;(A22stdlife+$E354),(Input!$J$232*(1+rvanilla)^0.5)-SUM($J354:BB354),(Input!$J$232*(1+rvanilla)^0.5)/A22stdlife))</f>
        <v>0</v>
      </c>
      <c r="BD354" s="155">
        <f>IF(A22stdlife="n/a","n/a",IF(BD$3&gt;(A22stdlife+$E354),(Input!$J$232*(1+rvanilla)^0.5)-SUM($J354:BC354),(Input!$J$232*(1+rvanilla)^0.5)/A22stdlife))</f>
        <v>0</v>
      </c>
      <c r="BE354" s="155">
        <f>IF(A22stdlife="n/a","n/a",IF(BE$3&gt;(A22stdlife+$E354),(Input!$J$232*(1+rvanilla)^0.5)-SUM($J354:BD354),(Input!$J$232*(1+rvanilla)^0.5)/A22stdlife))</f>
        <v>0</v>
      </c>
      <c r="BF354" s="155">
        <f>IF(A22stdlife="n/a","n/a",IF(BF$3&gt;(A22stdlife+$E354),(Input!$J$232*(1+rvanilla)^0.5)-SUM($J354:BE354),(Input!$J$232*(1+rvanilla)^0.5)/A22stdlife))</f>
        <v>0</v>
      </c>
      <c r="BG354" s="155">
        <f>IF(A22stdlife="n/a","n/a",IF(BG$3&gt;(A22stdlife+$E354),(Input!$J$232*(1+rvanilla)^0.5)-SUM($J354:BF354),(Input!$J$232*(1+rvanilla)^0.5)/A22stdlife))</f>
        <v>0</v>
      </c>
      <c r="BH354" s="155">
        <f>IF(A22stdlife="n/a","n/a",IF(BH$3&gt;(A22stdlife+$E354),(Input!$J$232*(1+rvanilla)^0.5)-SUM($J354:BG354),(Input!$J$232*(1+rvanilla)^0.5)/A22stdlife))</f>
        <v>0</v>
      </c>
      <c r="BI354" s="155">
        <f>IF(A22stdlife="n/a","n/a",IF(BI$3&gt;(A22stdlife+$E354),(Input!$J$232*(1+rvanilla)^0.5)-SUM($J354:BH354),(Input!$J$232*(1+rvanilla)^0.5)/A22stdlife))</f>
        <v>0</v>
      </c>
      <c r="BJ354" s="14"/>
      <c r="BK354" s="14"/>
      <c r="BL354" s="14"/>
      <c r="BM354" s="14"/>
      <c r="BN354" s="14"/>
      <c r="BO354" s="14"/>
      <c r="BP354" s="14"/>
      <c r="BQ354" s="14"/>
      <c r="BR354" s="14"/>
      <c r="BS354" s="14"/>
      <c r="BT354" s="14"/>
      <c r="BU354" s="14"/>
      <c r="BV354" s="14"/>
      <c r="BW354" s="14"/>
      <c r="BX354" s="14"/>
      <c r="BY354" s="14"/>
      <c r="BZ354" s="14"/>
      <c r="CA354" s="410"/>
      <c r="CB354" s="410"/>
      <c r="CC354" s="410"/>
      <c r="CD354" s="410"/>
      <c r="CE354" s="410"/>
      <c r="CF354" s="410"/>
      <c r="CG354" s="410"/>
      <c r="CH354" s="410"/>
      <c r="CI354" s="410"/>
      <c r="CJ354" s="410"/>
      <c r="CK354" s="410"/>
      <c r="CL354" s="410"/>
      <c r="CM354" s="410"/>
      <c r="CN354" s="410"/>
      <c r="CO354" s="410"/>
      <c r="CP354" s="410"/>
      <c r="CQ354" s="410"/>
      <c r="CR354" s="410"/>
      <c r="CS354" s="410"/>
      <c r="CT354" s="410"/>
      <c r="CU354" s="410"/>
      <c r="CV354" s="410"/>
      <c r="CW354" s="410"/>
      <c r="CX354" s="410"/>
      <c r="CY354" s="410"/>
      <c r="CZ354" s="410"/>
      <c r="DA354" s="410"/>
      <c r="DB354" s="410"/>
      <c r="DC354" s="410"/>
      <c r="DD354" s="410"/>
      <c r="DE354" s="410"/>
      <c r="DF354" s="410"/>
      <c r="DG354" s="410"/>
      <c r="DH354" s="410"/>
      <c r="DI354" s="410"/>
      <c r="DJ354" s="410"/>
      <c r="DK354" s="410"/>
      <c r="DL354" s="410"/>
      <c r="DM354" s="410"/>
      <c r="DN354" s="410"/>
      <c r="DO354" s="410"/>
      <c r="DP354" s="410"/>
      <c r="DQ354" s="410"/>
      <c r="DR354" s="410"/>
      <c r="DS354" s="410"/>
      <c r="DT354" s="410"/>
      <c r="DU354" s="410"/>
      <c r="DV354" s="410"/>
      <c r="DW354" s="410"/>
      <c r="DX354" s="410"/>
      <c r="DY354" s="410"/>
      <c r="DZ354" s="410"/>
      <c r="EA354" s="410"/>
      <c r="EB354" s="410"/>
      <c r="EC354" s="410"/>
      <c r="ED354" s="410"/>
      <c r="EE354" s="410"/>
      <c r="EF354" s="410"/>
      <c r="EG354" s="410"/>
      <c r="EH354" s="410"/>
      <c r="EI354" s="410"/>
      <c r="EJ354" s="410"/>
      <c r="EK354" s="410"/>
      <c r="EL354" s="410"/>
      <c r="EM354" s="410"/>
      <c r="EN354" s="410"/>
      <c r="EO354" s="410"/>
      <c r="EP354" s="410"/>
      <c r="EQ354" s="410"/>
      <c r="ER354" s="410"/>
      <c r="ES354" s="410"/>
      <c r="ET354" s="410"/>
      <c r="EU354" s="410"/>
      <c r="EV354" s="410"/>
      <c r="EW354" s="410"/>
      <c r="EX354" s="410"/>
      <c r="EY354" s="410"/>
      <c r="EZ354" s="410"/>
      <c r="FA354" s="410"/>
      <c r="FB354" s="410"/>
      <c r="FC354" s="410"/>
      <c r="FD354" s="410"/>
      <c r="FE354" s="410"/>
      <c r="FF354" s="410"/>
      <c r="FG354" s="410"/>
      <c r="FH354" s="410"/>
      <c r="FI354" s="410"/>
      <c r="FJ354" s="410"/>
      <c r="FK354" s="410"/>
      <c r="FL354" s="410"/>
      <c r="FM354" s="410"/>
      <c r="FN354" s="410"/>
      <c r="FO354" s="410"/>
      <c r="FP354" s="410"/>
      <c r="FQ354" s="410"/>
      <c r="FR354" s="410"/>
      <c r="FS354" s="410"/>
      <c r="FT354" s="410"/>
      <c r="FU354" s="410"/>
      <c r="FV354" s="410"/>
      <c r="FW354" s="410"/>
      <c r="FX354" s="410"/>
      <c r="FY354" s="410"/>
      <c r="FZ354" s="410"/>
      <c r="GA354" s="410"/>
      <c r="GB354" s="410"/>
      <c r="GC354" s="410"/>
      <c r="GD354" s="410"/>
      <c r="GE354" s="410"/>
      <c r="GF354" s="410"/>
      <c r="GG354" s="410"/>
      <c r="GH354" s="410"/>
      <c r="GI354" s="410"/>
      <c r="GJ354" s="410"/>
      <c r="GK354" s="410"/>
      <c r="GL354" s="410"/>
      <c r="GM354" s="410"/>
      <c r="GN354" s="410"/>
      <c r="GO354" s="410"/>
      <c r="GP354" s="410"/>
      <c r="GQ354" s="410"/>
      <c r="GR354" s="410"/>
      <c r="GS354" s="410"/>
      <c r="GT354" s="410"/>
      <c r="GU354" s="410"/>
      <c r="GV354" s="410"/>
      <c r="GW354" s="410"/>
      <c r="GX354" s="410"/>
      <c r="GY354" s="410"/>
      <c r="GZ354" s="410"/>
      <c r="HA354" s="410"/>
      <c r="HB354" s="410"/>
      <c r="HC354" s="410"/>
      <c r="HD354" s="410"/>
      <c r="HE354" s="410"/>
      <c r="HF354" s="410"/>
      <c r="HG354" s="410"/>
      <c r="HH354" s="410"/>
      <c r="HI354" s="410"/>
      <c r="HJ354" s="410"/>
      <c r="HK354" s="410"/>
      <c r="HL354" s="410"/>
      <c r="HM354" s="410"/>
      <c r="HN354" s="410"/>
      <c r="HO354" s="410"/>
      <c r="HP354" s="410"/>
      <c r="HQ354" s="410"/>
      <c r="HR354" s="410"/>
      <c r="HS354" s="410"/>
      <c r="HT354" s="410"/>
      <c r="HU354" s="410"/>
      <c r="HV354" s="410"/>
      <c r="HW354" s="410"/>
      <c r="HX354" s="410"/>
      <c r="HY354" s="410"/>
      <c r="HZ354" s="410"/>
      <c r="IA354" s="410"/>
      <c r="IB354" s="410"/>
      <c r="IC354" s="410"/>
      <c r="ID354" s="410"/>
      <c r="IE354" s="410"/>
      <c r="IF354" s="410"/>
      <c r="IG354" s="410"/>
      <c r="IH354" s="410"/>
      <c r="II354" s="410"/>
      <c r="IJ354" s="410"/>
      <c r="IK354" s="410"/>
      <c r="IL354" s="410"/>
      <c r="IM354" s="410"/>
      <c r="IN354" s="410"/>
      <c r="IO354" s="410"/>
      <c r="IP354" s="410"/>
      <c r="IQ354" s="410"/>
      <c r="IR354" s="410"/>
      <c r="IS354" s="410"/>
      <c r="IT354" s="410"/>
      <c r="IU354" s="410"/>
      <c r="IV354" s="410"/>
    </row>
    <row r="355" spans="1:256" s="2" customFormat="1" ht="12.75" hidden="1" customHeight="1" outlineLevel="2">
      <c r="A355" s="14"/>
      <c r="B355" s="14"/>
      <c r="C355" s="27"/>
      <c r="D355" s="413"/>
      <c r="E355" s="261">
        <v>5</v>
      </c>
      <c r="F355" s="372"/>
      <c r="G355" s="269"/>
      <c r="H355" s="271"/>
      <c r="I355" s="271"/>
      <c r="J355" s="271"/>
      <c r="K355" s="270"/>
      <c r="L355" s="155">
        <f>IF(A22stdlife="n/a","n/a",IF(L$3&gt;(A22stdlife+$E355),(Input!$K$232*(1+rvanilla)^0.5)-SUM($K355:K355),(Input!$K$232*(1+rvanilla)^0.5)/A22stdlife))</f>
        <v>0</v>
      </c>
      <c r="M355" s="155">
        <f>IF(A22stdlife="n/a","n/a",IF(M$3&gt;(A22stdlife+$E355),(Input!$K$232*(1+rvanilla)^0.5)-SUM($K355:L355),(Input!$K$232*(1+rvanilla)^0.5)/A22stdlife))</f>
        <v>0</v>
      </c>
      <c r="N355" s="155">
        <f>IF(A22stdlife="n/a","n/a",IF(N$3&gt;(A22stdlife+$E355),(Input!$K$232*(1+rvanilla)^0.5)-SUM($K355:M355),(Input!$K$232*(1+rvanilla)^0.5)/A22stdlife))</f>
        <v>0</v>
      </c>
      <c r="O355" s="155">
        <f>IF(A22stdlife="n/a","n/a",IF(O$3&gt;(A22stdlife+$E355),(Input!$K$232*(1+rvanilla)^0.5)-SUM($K355:N355),(Input!$K$232*(1+rvanilla)^0.5)/A22stdlife))</f>
        <v>0</v>
      </c>
      <c r="P355" s="155">
        <f>IF(A22stdlife="n/a","n/a",IF(P$3&gt;(A22stdlife+$E355),(Input!$K$232*(1+rvanilla)^0.5)-SUM($K355:O355),(Input!$K$232*(1+rvanilla)^0.5)/A22stdlife))</f>
        <v>0</v>
      </c>
      <c r="Q355" s="155">
        <f>IF(A22stdlife="n/a","n/a",IF(Q$3&gt;(A22stdlife+$E355),(Input!$K$232*(1+rvanilla)^0.5)-SUM($K355:P355),(Input!$K$232*(1+rvanilla)^0.5)/A22stdlife))</f>
        <v>0</v>
      </c>
      <c r="R355" s="155">
        <f>IF(A22stdlife="n/a","n/a",IF(R$3&gt;(A22stdlife+$E355),(Input!$K$232*(1+rvanilla)^0.5)-SUM($K355:Q355),(Input!$K$232*(1+rvanilla)^0.5)/A22stdlife))</f>
        <v>0</v>
      </c>
      <c r="S355" s="155">
        <f>IF(A22stdlife="n/a","n/a",IF(S$3&gt;(A22stdlife+$E355),(Input!$K$232*(1+rvanilla)^0.5)-SUM($K355:R355),(Input!$K$232*(1+rvanilla)^0.5)/A22stdlife))</f>
        <v>0</v>
      </c>
      <c r="T355" s="155">
        <f>IF(A22stdlife="n/a","n/a",IF(T$3&gt;(A22stdlife+$E355),(Input!$K$232*(1+rvanilla)^0.5)-SUM($K355:S355),(Input!$K$232*(1+rvanilla)^0.5)/A22stdlife))</f>
        <v>0</v>
      </c>
      <c r="U355" s="155">
        <f>IF(A22stdlife="n/a","n/a",IF(U$3&gt;(A22stdlife+$E355),(Input!$K$232*(1+rvanilla)^0.5)-SUM($K355:T355),(Input!$K$232*(1+rvanilla)^0.5)/A22stdlife))</f>
        <v>0</v>
      </c>
      <c r="V355" s="155">
        <f>IF(A22stdlife="n/a","n/a",IF(V$3&gt;(A22stdlife+$E355),(Input!$K$232*(1+rvanilla)^0.5)-SUM($K355:U355),(Input!$K$232*(1+rvanilla)^0.5)/A22stdlife))</f>
        <v>0</v>
      </c>
      <c r="W355" s="155">
        <f>IF(A22stdlife="n/a","n/a",IF(W$3&gt;(A22stdlife+$E355),(Input!$K$232*(1+rvanilla)^0.5)-SUM($K355:V355),(Input!$K$232*(1+rvanilla)^0.5)/A22stdlife))</f>
        <v>0</v>
      </c>
      <c r="X355" s="155">
        <f>IF(A22stdlife="n/a","n/a",IF(X$3&gt;(A22stdlife+$E355),(Input!$K$232*(1+rvanilla)^0.5)-SUM($K355:W355),(Input!$K$232*(1+rvanilla)^0.5)/A22stdlife))</f>
        <v>0</v>
      </c>
      <c r="Y355" s="155">
        <f>IF(A22stdlife="n/a","n/a",IF(Y$3&gt;(A22stdlife+$E355),(Input!$K$232*(1+rvanilla)^0.5)-SUM($K355:X355),(Input!$K$232*(1+rvanilla)^0.5)/A22stdlife))</f>
        <v>0</v>
      </c>
      <c r="Z355" s="155">
        <f>IF(A22stdlife="n/a","n/a",IF(Z$3&gt;(A22stdlife+$E355),(Input!$K$232*(1+rvanilla)^0.5)-SUM($K355:Y355),(Input!$K$232*(1+rvanilla)^0.5)/A22stdlife))</f>
        <v>0</v>
      </c>
      <c r="AA355" s="155">
        <f>IF(A22stdlife="n/a","n/a",IF(AA$3&gt;(A22stdlife+$E355),(Input!$K$232*(1+rvanilla)^0.5)-SUM($K355:Z355),(Input!$K$232*(1+rvanilla)^0.5)/A22stdlife))</f>
        <v>0</v>
      </c>
      <c r="AB355" s="155">
        <f>IF(A22stdlife="n/a","n/a",IF(AB$3&gt;(A22stdlife+$E355),(Input!$K$232*(1+rvanilla)^0.5)-SUM($K355:AA355),(Input!$K$232*(1+rvanilla)^0.5)/A22stdlife))</f>
        <v>0</v>
      </c>
      <c r="AC355" s="155">
        <f>IF(A22stdlife="n/a","n/a",IF(AC$3&gt;(A22stdlife+$E355),(Input!$K$232*(1+rvanilla)^0.5)-SUM($K355:AB355),(Input!$K$232*(1+rvanilla)^0.5)/A22stdlife))</f>
        <v>0</v>
      </c>
      <c r="AD355" s="155">
        <f>IF(A22stdlife="n/a","n/a",IF(AD$3&gt;(A22stdlife+$E355),(Input!$K$232*(1+rvanilla)^0.5)-SUM($K355:AC355),(Input!$K$232*(1+rvanilla)^0.5)/A22stdlife))</f>
        <v>0</v>
      </c>
      <c r="AE355" s="155">
        <f>IF(A22stdlife="n/a","n/a",IF(AE$3&gt;(A22stdlife+$E355),(Input!$K$232*(1+rvanilla)^0.5)-SUM($K355:AD355),(Input!$K$232*(1+rvanilla)^0.5)/A22stdlife))</f>
        <v>0</v>
      </c>
      <c r="AF355" s="155">
        <f>IF(A22stdlife="n/a","n/a",IF(AF$3&gt;(A22stdlife+$E355),(Input!$K$232*(1+rvanilla)^0.5)-SUM($K355:AE355),(Input!$K$232*(1+rvanilla)^0.5)/A22stdlife))</f>
        <v>0</v>
      </c>
      <c r="AG355" s="155">
        <f>IF(A22stdlife="n/a","n/a",IF(AG$3&gt;(A22stdlife+$E355),(Input!$K$232*(1+rvanilla)^0.5)-SUM($K355:AF355),(Input!$K$232*(1+rvanilla)^0.5)/A22stdlife))</f>
        <v>0</v>
      </c>
      <c r="AH355" s="155">
        <f>IF(A22stdlife="n/a","n/a",IF(AH$3&gt;(A22stdlife+$E355),(Input!$K$232*(1+rvanilla)^0.5)-SUM($K355:AG355),(Input!$K$232*(1+rvanilla)^0.5)/A22stdlife))</f>
        <v>0</v>
      </c>
      <c r="AI355" s="155">
        <f>IF(A22stdlife="n/a","n/a",IF(AI$3&gt;(A22stdlife+$E355),(Input!$K$232*(1+rvanilla)^0.5)-SUM($K355:AH355),(Input!$K$232*(1+rvanilla)^0.5)/A22stdlife))</f>
        <v>0</v>
      </c>
      <c r="AJ355" s="155">
        <f>IF(A22stdlife="n/a","n/a",IF(AJ$3&gt;(A22stdlife+$E355),(Input!$K$232*(1+rvanilla)^0.5)-SUM($K355:AI355),(Input!$K$232*(1+rvanilla)^0.5)/A22stdlife))</f>
        <v>0</v>
      </c>
      <c r="AK355" s="155">
        <f>IF(A22stdlife="n/a","n/a",IF(AK$3&gt;(A22stdlife+$E355),(Input!$K$232*(1+rvanilla)^0.5)-SUM($K355:AJ355),(Input!$K$232*(1+rvanilla)^0.5)/A22stdlife))</f>
        <v>0</v>
      </c>
      <c r="AL355" s="155">
        <f>IF(A22stdlife="n/a","n/a",IF(AL$3&gt;(A22stdlife+$E355),(Input!$K$232*(1+rvanilla)^0.5)-SUM($K355:AK355),(Input!$K$232*(1+rvanilla)^0.5)/A22stdlife))</f>
        <v>0</v>
      </c>
      <c r="AM355" s="155">
        <f>IF(A22stdlife="n/a","n/a",IF(AM$3&gt;(A22stdlife+$E355),(Input!$K$232*(1+rvanilla)^0.5)-SUM($K355:AL355),(Input!$K$232*(1+rvanilla)^0.5)/A22stdlife))</f>
        <v>0</v>
      </c>
      <c r="AN355" s="155">
        <f>IF(A22stdlife="n/a","n/a",IF(AN$3&gt;(A22stdlife+$E355),(Input!$K$232*(1+rvanilla)^0.5)-SUM($K355:AM355),(Input!$K$232*(1+rvanilla)^0.5)/A22stdlife))</f>
        <v>0</v>
      </c>
      <c r="AO355" s="155">
        <f>IF(A22stdlife="n/a","n/a",IF(AO$3&gt;(A22stdlife+$E355),(Input!$K$232*(1+rvanilla)^0.5)-SUM($K355:AN355),(Input!$K$232*(1+rvanilla)^0.5)/A22stdlife))</f>
        <v>0</v>
      </c>
      <c r="AP355" s="155">
        <f>IF(A22stdlife="n/a","n/a",IF(AP$3&gt;(A22stdlife+$E355),(Input!$K$232*(1+rvanilla)^0.5)-SUM($K355:AO355),(Input!$K$232*(1+rvanilla)^0.5)/A22stdlife))</f>
        <v>0</v>
      </c>
      <c r="AQ355" s="155">
        <f>IF(A22stdlife="n/a","n/a",IF(AQ$3&gt;(A22stdlife+$E355),(Input!$K$232*(1+rvanilla)^0.5)-SUM($K355:AP355),(Input!$K$232*(1+rvanilla)^0.5)/A22stdlife))</f>
        <v>0</v>
      </c>
      <c r="AR355" s="155">
        <f>IF(A22stdlife="n/a","n/a",IF(AR$3&gt;(A22stdlife+$E355),(Input!$K$232*(1+rvanilla)^0.5)-SUM($K355:AQ355),(Input!$K$232*(1+rvanilla)^0.5)/A22stdlife))</f>
        <v>0</v>
      </c>
      <c r="AS355" s="155">
        <f>IF(A22stdlife="n/a","n/a",IF(AS$3&gt;(A22stdlife+$E355),(Input!$K$232*(1+rvanilla)^0.5)-SUM($K355:AR355),(Input!$K$232*(1+rvanilla)^0.5)/A22stdlife))</f>
        <v>0</v>
      </c>
      <c r="AT355" s="155">
        <f>IF(A22stdlife="n/a","n/a",IF(AT$3&gt;(A22stdlife+$E355),(Input!$K$232*(1+rvanilla)^0.5)-SUM($K355:AS355),(Input!$K$232*(1+rvanilla)^0.5)/A22stdlife))</f>
        <v>0</v>
      </c>
      <c r="AU355" s="155">
        <f>IF(A22stdlife="n/a","n/a",IF(AU$3&gt;(A22stdlife+$E355),(Input!$K$232*(1+rvanilla)^0.5)-SUM($K355:AT355),(Input!$K$232*(1+rvanilla)^0.5)/A22stdlife))</f>
        <v>0</v>
      </c>
      <c r="AV355" s="155">
        <f>IF(A22stdlife="n/a","n/a",IF(AV$3&gt;(A22stdlife+$E355),(Input!$K$232*(1+rvanilla)^0.5)-SUM($K355:AU355),(Input!$K$232*(1+rvanilla)^0.5)/A22stdlife))</f>
        <v>0</v>
      </c>
      <c r="AW355" s="155">
        <f>IF(A22stdlife="n/a","n/a",IF(AW$3&gt;(A22stdlife+$E355),(Input!$K$232*(1+rvanilla)^0.5)-SUM($K355:AV355),(Input!$K$232*(1+rvanilla)^0.5)/A22stdlife))</f>
        <v>0</v>
      </c>
      <c r="AX355" s="155">
        <f>IF(A22stdlife="n/a","n/a",IF(AX$3&gt;(A22stdlife+$E355),(Input!$K$232*(1+rvanilla)^0.5)-SUM($K355:AW355),(Input!$K$232*(1+rvanilla)^0.5)/A22stdlife))</f>
        <v>0</v>
      </c>
      <c r="AY355" s="155">
        <f>IF(A22stdlife="n/a","n/a",IF(AY$3&gt;(A22stdlife+$E355),(Input!$K$232*(1+rvanilla)^0.5)-SUM($K355:AX355),(Input!$K$232*(1+rvanilla)^0.5)/A22stdlife))</f>
        <v>0</v>
      </c>
      <c r="AZ355" s="155">
        <f>IF(A22stdlife="n/a","n/a",IF(AZ$3&gt;(A22stdlife+$E355),(Input!$K$232*(1+rvanilla)^0.5)-SUM($K355:AY355),(Input!$K$232*(1+rvanilla)^0.5)/A22stdlife))</f>
        <v>0</v>
      </c>
      <c r="BA355" s="155">
        <f>IF(A22stdlife="n/a","n/a",IF(BA$3&gt;(A22stdlife+$E355),(Input!$K$232*(1+rvanilla)^0.5)-SUM($K355:AZ355),(Input!$K$232*(1+rvanilla)^0.5)/A22stdlife))</f>
        <v>0</v>
      </c>
      <c r="BB355" s="155">
        <f>IF(A22stdlife="n/a","n/a",IF(BB$3&gt;(A22stdlife+$E355),(Input!$K$232*(1+rvanilla)^0.5)-SUM($K355:BA355),(Input!$K$232*(1+rvanilla)^0.5)/A22stdlife))</f>
        <v>0</v>
      </c>
      <c r="BC355" s="155">
        <f>IF(A22stdlife="n/a","n/a",IF(BC$3&gt;(A22stdlife+$E355),(Input!$K$232*(1+rvanilla)^0.5)-SUM($K355:BB355),(Input!$K$232*(1+rvanilla)^0.5)/A22stdlife))</f>
        <v>0</v>
      </c>
      <c r="BD355" s="155">
        <f>IF(A22stdlife="n/a","n/a",IF(BD$3&gt;(A22stdlife+$E355),(Input!$K$232*(1+rvanilla)^0.5)-SUM($K355:BC355),(Input!$K$232*(1+rvanilla)^0.5)/A22stdlife))</f>
        <v>0</v>
      </c>
      <c r="BE355" s="155">
        <f>IF(A22stdlife="n/a","n/a",IF(BE$3&gt;(A22stdlife+$E355),(Input!$K$232*(1+rvanilla)^0.5)-SUM($K355:BD355),(Input!$K$232*(1+rvanilla)^0.5)/A22stdlife))</f>
        <v>0</v>
      </c>
      <c r="BF355" s="155">
        <f>IF(A22stdlife="n/a","n/a",IF(BF$3&gt;(A22stdlife+$E355),(Input!$K$232*(1+rvanilla)^0.5)-SUM($K355:BE355),(Input!$K$232*(1+rvanilla)^0.5)/A22stdlife))</f>
        <v>0</v>
      </c>
      <c r="BG355" s="155">
        <f>IF(A22stdlife="n/a","n/a",IF(BG$3&gt;(A22stdlife+$E355),(Input!$K$232*(1+rvanilla)^0.5)-SUM($K355:BF355),(Input!$K$232*(1+rvanilla)^0.5)/A22stdlife))</f>
        <v>0</v>
      </c>
      <c r="BH355" s="155">
        <f>IF(A22stdlife="n/a","n/a",IF(BH$3&gt;(A22stdlife+$E355),(Input!$K$232*(1+rvanilla)^0.5)-SUM($K355:BG355),(Input!$K$232*(1+rvanilla)^0.5)/A22stdlife))</f>
        <v>0</v>
      </c>
      <c r="BI355" s="155">
        <f>IF(A22stdlife="n/a","n/a",IF(BI$3&gt;(A22stdlife+$E355),(Input!$K$232*(1+rvanilla)^0.5)-SUM($K355:BH355),(Input!$K$232*(1+rvanilla)^0.5)/A22stdlife))</f>
        <v>0</v>
      </c>
      <c r="BJ355" s="14"/>
      <c r="BK355" s="14"/>
      <c r="BL355" s="14"/>
      <c r="BM355" s="14"/>
      <c r="BN355" s="14"/>
      <c r="BO355" s="14"/>
      <c r="BP355" s="14"/>
      <c r="BQ355" s="14"/>
      <c r="BR355" s="14"/>
      <c r="BS355" s="14"/>
      <c r="BT355" s="14"/>
      <c r="BU355" s="14"/>
      <c r="BV355" s="14"/>
      <c r="BW355" s="14"/>
      <c r="BX355" s="14"/>
      <c r="BY355" s="14"/>
      <c r="BZ355" s="14"/>
      <c r="CA355" s="410"/>
      <c r="CB355" s="410"/>
      <c r="CC355" s="410"/>
      <c r="CD355" s="410"/>
      <c r="CE355" s="410"/>
      <c r="CF355" s="410"/>
      <c r="CG355" s="410"/>
      <c r="CH355" s="410"/>
      <c r="CI355" s="410"/>
      <c r="CJ355" s="410"/>
      <c r="CK355" s="410"/>
      <c r="CL355" s="410"/>
      <c r="CM355" s="410"/>
      <c r="CN355" s="410"/>
      <c r="CO355" s="410"/>
      <c r="CP355" s="410"/>
      <c r="CQ355" s="410"/>
      <c r="CR355" s="410"/>
      <c r="CS355" s="410"/>
      <c r="CT355" s="410"/>
      <c r="CU355" s="410"/>
      <c r="CV355" s="410"/>
      <c r="CW355" s="410"/>
      <c r="CX355" s="410"/>
      <c r="CY355" s="410"/>
      <c r="CZ355" s="410"/>
      <c r="DA355" s="410"/>
      <c r="DB355" s="410"/>
      <c r="DC355" s="410"/>
      <c r="DD355" s="410"/>
      <c r="DE355" s="410"/>
      <c r="DF355" s="410"/>
      <c r="DG355" s="410"/>
      <c r="DH355" s="410"/>
      <c r="DI355" s="410"/>
      <c r="DJ355" s="410"/>
      <c r="DK355" s="410"/>
      <c r="DL355" s="410"/>
      <c r="DM355" s="410"/>
      <c r="DN355" s="410"/>
      <c r="DO355" s="410"/>
      <c r="DP355" s="410"/>
      <c r="DQ355" s="410"/>
      <c r="DR355" s="410"/>
      <c r="DS355" s="410"/>
      <c r="DT355" s="410"/>
      <c r="DU355" s="410"/>
      <c r="DV355" s="410"/>
      <c r="DW355" s="410"/>
      <c r="DX355" s="410"/>
      <c r="DY355" s="410"/>
      <c r="DZ355" s="410"/>
      <c r="EA355" s="410"/>
      <c r="EB355" s="410"/>
      <c r="EC355" s="410"/>
      <c r="ED355" s="410"/>
      <c r="EE355" s="410"/>
      <c r="EF355" s="410"/>
      <c r="EG355" s="410"/>
      <c r="EH355" s="410"/>
      <c r="EI355" s="410"/>
      <c r="EJ355" s="410"/>
      <c r="EK355" s="410"/>
      <c r="EL355" s="410"/>
      <c r="EM355" s="410"/>
      <c r="EN355" s="410"/>
      <c r="EO355" s="410"/>
      <c r="EP355" s="410"/>
      <c r="EQ355" s="410"/>
      <c r="ER355" s="410"/>
      <c r="ES355" s="410"/>
      <c r="ET355" s="410"/>
      <c r="EU355" s="410"/>
      <c r="EV355" s="410"/>
      <c r="EW355" s="410"/>
      <c r="EX355" s="410"/>
      <c r="EY355" s="410"/>
      <c r="EZ355" s="410"/>
      <c r="FA355" s="410"/>
      <c r="FB355" s="410"/>
      <c r="FC355" s="410"/>
      <c r="FD355" s="410"/>
      <c r="FE355" s="410"/>
      <c r="FF355" s="410"/>
      <c r="FG355" s="410"/>
      <c r="FH355" s="410"/>
      <c r="FI355" s="410"/>
      <c r="FJ355" s="410"/>
      <c r="FK355" s="410"/>
      <c r="FL355" s="410"/>
      <c r="FM355" s="410"/>
      <c r="FN355" s="410"/>
      <c r="FO355" s="410"/>
      <c r="FP355" s="410"/>
      <c r="FQ355" s="410"/>
      <c r="FR355" s="410"/>
      <c r="FS355" s="410"/>
      <c r="FT355" s="410"/>
      <c r="FU355" s="410"/>
      <c r="FV355" s="410"/>
      <c r="FW355" s="410"/>
      <c r="FX355" s="410"/>
      <c r="FY355" s="410"/>
      <c r="FZ355" s="410"/>
      <c r="GA355" s="410"/>
      <c r="GB355" s="410"/>
      <c r="GC355" s="410"/>
      <c r="GD355" s="410"/>
      <c r="GE355" s="410"/>
      <c r="GF355" s="410"/>
      <c r="GG355" s="410"/>
      <c r="GH355" s="410"/>
      <c r="GI355" s="410"/>
      <c r="GJ355" s="410"/>
      <c r="GK355" s="410"/>
      <c r="GL355" s="410"/>
      <c r="GM355" s="410"/>
      <c r="GN355" s="410"/>
      <c r="GO355" s="410"/>
      <c r="GP355" s="410"/>
      <c r="GQ355" s="410"/>
      <c r="GR355" s="410"/>
      <c r="GS355" s="410"/>
      <c r="GT355" s="410"/>
      <c r="GU355" s="410"/>
      <c r="GV355" s="410"/>
      <c r="GW355" s="410"/>
      <c r="GX355" s="410"/>
      <c r="GY355" s="410"/>
      <c r="GZ355" s="410"/>
      <c r="HA355" s="410"/>
      <c r="HB355" s="410"/>
      <c r="HC355" s="410"/>
      <c r="HD355" s="410"/>
      <c r="HE355" s="410"/>
      <c r="HF355" s="410"/>
      <c r="HG355" s="410"/>
      <c r="HH355" s="410"/>
      <c r="HI355" s="410"/>
      <c r="HJ355" s="410"/>
      <c r="HK355" s="410"/>
      <c r="HL355" s="410"/>
      <c r="HM355" s="410"/>
      <c r="HN355" s="410"/>
      <c r="HO355" s="410"/>
      <c r="HP355" s="410"/>
      <c r="HQ355" s="410"/>
      <c r="HR355" s="410"/>
      <c r="HS355" s="410"/>
      <c r="HT355" s="410"/>
      <c r="HU355" s="410"/>
      <c r="HV355" s="410"/>
      <c r="HW355" s="410"/>
      <c r="HX355" s="410"/>
      <c r="HY355" s="410"/>
      <c r="HZ355" s="410"/>
      <c r="IA355" s="410"/>
      <c r="IB355" s="410"/>
      <c r="IC355" s="410"/>
      <c r="ID355" s="410"/>
      <c r="IE355" s="410"/>
      <c r="IF355" s="410"/>
      <c r="IG355" s="410"/>
      <c r="IH355" s="410"/>
      <c r="II355" s="410"/>
      <c r="IJ355" s="410"/>
      <c r="IK355" s="410"/>
      <c r="IL355" s="410"/>
      <c r="IM355" s="410"/>
      <c r="IN355" s="410"/>
      <c r="IO355" s="410"/>
      <c r="IP355" s="410"/>
      <c r="IQ355" s="410"/>
      <c r="IR355" s="410"/>
      <c r="IS355" s="410"/>
      <c r="IT355" s="410"/>
      <c r="IU355" s="410"/>
      <c r="IV355" s="410"/>
    </row>
    <row r="356" spans="1:256" s="2" customFormat="1" ht="12.75" hidden="1" customHeight="1" outlineLevel="2">
      <c r="A356" s="14"/>
      <c r="B356" s="14"/>
      <c r="C356" s="27"/>
      <c r="D356" s="413"/>
      <c r="E356" s="261">
        <v>6</v>
      </c>
      <c r="F356" s="372"/>
      <c r="G356" s="269"/>
      <c r="H356" s="271"/>
      <c r="I356" s="271"/>
      <c r="J356" s="271"/>
      <c r="K356" s="271"/>
      <c r="L356" s="270"/>
      <c r="M356" s="155">
        <f>IF(A22stdlife="n/a","n/a",IF(M$3&gt;(A22stdlife+$E356),(Input!$L$232*(1+rvanilla)^0.5)-SUM($L356:L356),(Input!$L$232*(1+rvanilla)^0.5)/A22stdlife))</f>
        <v>0</v>
      </c>
      <c r="N356" s="155">
        <f>IF(A22stdlife="n/a","n/a",IF(N$3&gt;(A22stdlife+$E356),(Input!$L$232*(1+rvanilla)^0.5)-SUM($L356:M356),(Input!$L$232*(1+rvanilla)^0.5)/A22stdlife))</f>
        <v>0</v>
      </c>
      <c r="O356" s="155">
        <f>IF(A22stdlife="n/a","n/a",IF(O$3&gt;(A22stdlife+$E356),(Input!$L$232*(1+rvanilla)^0.5)-SUM($L356:N356),(Input!$L$232*(1+rvanilla)^0.5)/A22stdlife))</f>
        <v>0</v>
      </c>
      <c r="P356" s="155">
        <f>IF(A22stdlife="n/a","n/a",IF(P$3&gt;(A22stdlife+$E356),(Input!$L$232*(1+rvanilla)^0.5)-SUM($L356:O356),(Input!$L$232*(1+rvanilla)^0.5)/A22stdlife))</f>
        <v>0</v>
      </c>
      <c r="Q356" s="155">
        <f>IF(A22stdlife="n/a","n/a",IF(Q$3&gt;(A22stdlife+$E356),(Input!$L$232*(1+rvanilla)^0.5)-SUM($L356:P356),(Input!$L$232*(1+rvanilla)^0.5)/A22stdlife))</f>
        <v>0</v>
      </c>
      <c r="R356" s="155">
        <f>IF(A22stdlife="n/a","n/a",IF(R$3&gt;(A22stdlife+$E356),(Input!$L$232*(1+rvanilla)^0.5)-SUM($L356:Q356),(Input!$L$232*(1+rvanilla)^0.5)/A22stdlife))</f>
        <v>0</v>
      </c>
      <c r="S356" s="155">
        <f>IF(A22stdlife="n/a","n/a",IF(S$3&gt;(A22stdlife+$E356),(Input!$L$232*(1+rvanilla)^0.5)-SUM($L356:R356),(Input!$L$232*(1+rvanilla)^0.5)/A22stdlife))</f>
        <v>0</v>
      </c>
      <c r="T356" s="155">
        <f>IF(A22stdlife="n/a","n/a",IF(T$3&gt;(A22stdlife+$E356),(Input!$L$232*(1+rvanilla)^0.5)-SUM($L356:S356),(Input!$L$232*(1+rvanilla)^0.5)/A22stdlife))</f>
        <v>0</v>
      </c>
      <c r="U356" s="155">
        <f>IF(A22stdlife="n/a","n/a",IF(U$3&gt;(A22stdlife+$E356),(Input!$L$232*(1+rvanilla)^0.5)-SUM($L356:T356),(Input!$L$232*(1+rvanilla)^0.5)/A22stdlife))</f>
        <v>0</v>
      </c>
      <c r="V356" s="155">
        <f>IF(A22stdlife="n/a","n/a",IF(V$3&gt;(A22stdlife+$E356),(Input!$L$232*(1+rvanilla)^0.5)-SUM($L356:U356),(Input!$L$232*(1+rvanilla)^0.5)/A22stdlife))</f>
        <v>0</v>
      </c>
      <c r="W356" s="155">
        <f>IF(A22stdlife="n/a","n/a",IF(W$3&gt;(A22stdlife+$E356),(Input!$L$232*(1+rvanilla)^0.5)-SUM($L356:V356),(Input!$L$232*(1+rvanilla)^0.5)/A22stdlife))</f>
        <v>0</v>
      </c>
      <c r="X356" s="155">
        <f>IF(A22stdlife="n/a","n/a",IF(X$3&gt;(A22stdlife+$E356),(Input!$L$232*(1+rvanilla)^0.5)-SUM($L356:W356),(Input!$L$232*(1+rvanilla)^0.5)/A22stdlife))</f>
        <v>0</v>
      </c>
      <c r="Y356" s="155">
        <f>IF(A22stdlife="n/a","n/a",IF(Y$3&gt;(A22stdlife+$E356),(Input!$L$232*(1+rvanilla)^0.5)-SUM($L356:X356),(Input!$L$232*(1+rvanilla)^0.5)/A22stdlife))</f>
        <v>0</v>
      </c>
      <c r="Z356" s="155">
        <f>IF(A22stdlife="n/a","n/a",IF(Z$3&gt;(A22stdlife+$E356),(Input!$L$232*(1+rvanilla)^0.5)-SUM($L356:Y356),(Input!$L$232*(1+rvanilla)^0.5)/A22stdlife))</f>
        <v>0</v>
      </c>
      <c r="AA356" s="155">
        <f>IF(A22stdlife="n/a","n/a",IF(AA$3&gt;(A22stdlife+$E356),(Input!$L$232*(1+rvanilla)^0.5)-SUM($L356:Z356),(Input!$L$232*(1+rvanilla)^0.5)/A22stdlife))</f>
        <v>0</v>
      </c>
      <c r="AB356" s="155">
        <f>IF(A22stdlife="n/a","n/a",IF(AB$3&gt;(A22stdlife+$E356),(Input!$L$232*(1+rvanilla)^0.5)-SUM($L356:AA356),(Input!$L$232*(1+rvanilla)^0.5)/A22stdlife))</f>
        <v>0</v>
      </c>
      <c r="AC356" s="155">
        <f>IF(A22stdlife="n/a","n/a",IF(AC$3&gt;(A22stdlife+$E356),(Input!$L$232*(1+rvanilla)^0.5)-SUM($L356:AB356),(Input!$L$232*(1+rvanilla)^0.5)/A22stdlife))</f>
        <v>0</v>
      </c>
      <c r="AD356" s="155">
        <f>IF(A22stdlife="n/a","n/a",IF(AD$3&gt;(A22stdlife+$E356),(Input!$L$232*(1+rvanilla)^0.5)-SUM($L356:AC356),(Input!$L$232*(1+rvanilla)^0.5)/A22stdlife))</f>
        <v>0</v>
      </c>
      <c r="AE356" s="155">
        <f>IF(A22stdlife="n/a","n/a",IF(AE$3&gt;(A22stdlife+$E356),(Input!$L$232*(1+rvanilla)^0.5)-SUM($L356:AD356),(Input!$L$232*(1+rvanilla)^0.5)/A22stdlife))</f>
        <v>0</v>
      </c>
      <c r="AF356" s="155">
        <f>IF(A22stdlife="n/a","n/a",IF(AF$3&gt;(A22stdlife+$E356),(Input!$L$232*(1+rvanilla)^0.5)-SUM($L356:AE356),(Input!$L$232*(1+rvanilla)^0.5)/A22stdlife))</f>
        <v>0</v>
      </c>
      <c r="AG356" s="155">
        <f>IF(A22stdlife="n/a","n/a",IF(AG$3&gt;(A22stdlife+$E356),(Input!$L$232*(1+rvanilla)^0.5)-SUM($L356:AF356),(Input!$L$232*(1+rvanilla)^0.5)/A22stdlife))</f>
        <v>0</v>
      </c>
      <c r="AH356" s="155">
        <f>IF(A22stdlife="n/a","n/a",IF(AH$3&gt;(A22stdlife+$E356),(Input!$L$232*(1+rvanilla)^0.5)-SUM($L356:AG356),(Input!$L$232*(1+rvanilla)^0.5)/A22stdlife))</f>
        <v>0</v>
      </c>
      <c r="AI356" s="155">
        <f>IF(A22stdlife="n/a","n/a",IF(AI$3&gt;(A22stdlife+$E356),(Input!$L$232*(1+rvanilla)^0.5)-SUM($L356:AH356),(Input!$L$232*(1+rvanilla)^0.5)/A22stdlife))</f>
        <v>0</v>
      </c>
      <c r="AJ356" s="155">
        <f>IF(A22stdlife="n/a","n/a",IF(AJ$3&gt;(A22stdlife+$E356),(Input!$L$232*(1+rvanilla)^0.5)-SUM($L356:AI356),(Input!$L$232*(1+rvanilla)^0.5)/A22stdlife))</f>
        <v>0</v>
      </c>
      <c r="AK356" s="155">
        <f>IF(A22stdlife="n/a","n/a",IF(AK$3&gt;(A22stdlife+$E356),(Input!$L$232*(1+rvanilla)^0.5)-SUM($L356:AJ356),(Input!$L$232*(1+rvanilla)^0.5)/A22stdlife))</f>
        <v>0</v>
      </c>
      <c r="AL356" s="155">
        <f>IF(A22stdlife="n/a","n/a",IF(AL$3&gt;(A22stdlife+$E356),(Input!$L$232*(1+rvanilla)^0.5)-SUM($L356:AK356),(Input!$L$232*(1+rvanilla)^0.5)/A22stdlife))</f>
        <v>0</v>
      </c>
      <c r="AM356" s="155">
        <f>IF(A22stdlife="n/a","n/a",IF(AM$3&gt;(A22stdlife+$E356),(Input!$L$232*(1+rvanilla)^0.5)-SUM($L356:AL356),(Input!$L$232*(1+rvanilla)^0.5)/A22stdlife))</f>
        <v>0</v>
      </c>
      <c r="AN356" s="155">
        <f>IF(A22stdlife="n/a","n/a",IF(AN$3&gt;(A22stdlife+$E356),(Input!$L$232*(1+rvanilla)^0.5)-SUM($L356:AM356),(Input!$L$232*(1+rvanilla)^0.5)/A22stdlife))</f>
        <v>0</v>
      </c>
      <c r="AO356" s="155">
        <f>IF(A22stdlife="n/a","n/a",IF(AO$3&gt;(A22stdlife+$E356),(Input!$L$232*(1+rvanilla)^0.5)-SUM($L356:AN356),(Input!$L$232*(1+rvanilla)^0.5)/A22stdlife))</f>
        <v>0</v>
      </c>
      <c r="AP356" s="155">
        <f>IF(A22stdlife="n/a","n/a",IF(AP$3&gt;(A22stdlife+$E356),(Input!$L$232*(1+rvanilla)^0.5)-SUM($L356:AO356),(Input!$L$232*(1+rvanilla)^0.5)/A22stdlife))</f>
        <v>0</v>
      </c>
      <c r="AQ356" s="155">
        <f>IF(A22stdlife="n/a","n/a",IF(AQ$3&gt;(A22stdlife+$E356),(Input!$L$232*(1+rvanilla)^0.5)-SUM($L356:AP356),(Input!$L$232*(1+rvanilla)^0.5)/A22stdlife))</f>
        <v>0</v>
      </c>
      <c r="AR356" s="155">
        <f>IF(A22stdlife="n/a","n/a",IF(AR$3&gt;(A22stdlife+$E356),(Input!$L$232*(1+rvanilla)^0.5)-SUM($L356:AQ356),(Input!$L$232*(1+rvanilla)^0.5)/A22stdlife))</f>
        <v>0</v>
      </c>
      <c r="AS356" s="155">
        <f>IF(A22stdlife="n/a","n/a",IF(AS$3&gt;(A22stdlife+$E356),(Input!$L$232*(1+rvanilla)^0.5)-SUM($L356:AR356),(Input!$L$232*(1+rvanilla)^0.5)/A22stdlife))</f>
        <v>0</v>
      </c>
      <c r="AT356" s="155">
        <f>IF(A22stdlife="n/a","n/a",IF(AT$3&gt;(A22stdlife+$E356),(Input!$L$232*(1+rvanilla)^0.5)-SUM($L356:AS356),(Input!$L$232*(1+rvanilla)^0.5)/A22stdlife))</f>
        <v>0</v>
      </c>
      <c r="AU356" s="155">
        <f>IF(A22stdlife="n/a","n/a",IF(AU$3&gt;(A22stdlife+$E356),(Input!$L$232*(1+rvanilla)^0.5)-SUM($L356:AT356),(Input!$L$232*(1+rvanilla)^0.5)/A22stdlife))</f>
        <v>0</v>
      </c>
      <c r="AV356" s="155">
        <f>IF(A22stdlife="n/a","n/a",IF(AV$3&gt;(A22stdlife+$E356),(Input!$L$232*(1+rvanilla)^0.5)-SUM($L356:AU356),(Input!$L$232*(1+rvanilla)^0.5)/A22stdlife))</f>
        <v>0</v>
      </c>
      <c r="AW356" s="155">
        <f>IF(A22stdlife="n/a","n/a",IF(AW$3&gt;(A22stdlife+$E356),(Input!$L$232*(1+rvanilla)^0.5)-SUM($L356:AV356),(Input!$L$232*(1+rvanilla)^0.5)/A22stdlife))</f>
        <v>0</v>
      </c>
      <c r="AX356" s="155">
        <f>IF(A22stdlife="n/a","n/a",IF(AX$3&gt;(A22stdlife+$E356),(Input!$L$232*(1+rvanilla)^0.5)-SUM($L356:AW356),(Input!$L$232*(1+rvanilla)^0.5)/A22stdlife))</f>
        <v>0</v>
      </c>
      <c r="AY356" s="155">
        <f>IF(A22stdlife="n/a","n/a",IF(AY$3&gt;(A22stdlife+$E356),(Input!$L$232*(1+rvanilla)^0.5)-SUM($L356:AX356),(Input!$L$232*(1+rvanilla)^0.5)/A22stdlife))</f>
        <v>0</v>
      </c>
      <c r="AZ356" s="155">
        <f>IF(A22stdlife="n/a","n/a",IF(AZ$3&gt;(A22stdlife+$E356),(Input!$L$232*(1+rvanilla)^0.5)-SUM($L356:AY356),(Input!$L$232*(1+rvanilla)^0.5)/A22stdlife))</f>
        <v>0</v>
      </c>
      <c r="BA356" s="155">
        <f>IF(A22stdlife="n/a","n/a",IF(BA$3&gt;(A22stdlife+$E356),(Input!$L$232*(1+rvanilla)^0.5)-SUM($L356:AZ356),(Input!$L$232*(1+rvanilla)^0.5)/A22stdlife))</f>
        <v>0</v>
      </c>
      <c r="BB356" s="155">
        <f>IF(A22stdlife="n/a","n/a",IF(BB$3&gt;(A22stdlife+$E356),(Input!$L$232*(1+rvanilla)^0.5)-SUM($L356:BA356),(Input!$L$232*(1+rvanilla)^0.5)/A22stdlife))</f>
        <v>0</v>
      </c>
      <c r="BC356" s="155">
        <f>IF(A22stdlife="n/a","n/a",IF(BC$3&gt;(A22stdlife+$E356),(Input!$L$232*(1+rvanilla)^0.5)-SUM($L356:BB356),(Input!$L$232*(1+rvanilla)^0.5)/A22stdlife))</f>
        <v>0</v>
      </c>
      <c r="BD356" s="155">
        <f>IF(A22stdlife="n/a","n/a",IF(BD$3&gt;(A22stdlife+$E356),(Input!$L$232*(1+rvanilla)^0.5)-SUM($L356:BC356),(Input!$L$232*(1+rvanilla)^0.5)/A22stdlife))</f>
        <v>0</v>
      </c>
      <c r="BE356" s="155">
        <f>IF(A22stdlife="n/a","n/a",IF(BE$3&gt;(A22stdlife+$E356),(Input!$L$232*(1+rvanilla)^0.5)-SUM($L356:BD356),(Input!$L$232*(1+rvanilla)^0.5)/A22stdlife))</f>
        <v>0</v>
      </c>
      <c r="BF356" s="155">
        <f>IF(A22stdlife="n/a","n/a",IF(BF$3&gt;(A22stdlife+$E356),(Input!$L$232*(1+rvanilla)^0.5)-SUM($L356:BE356),(Input!$L$232*(1+rvanilla)^0.5)/A22stdlife))</f>
        <v>0</v>
      </c>
      <c r="BG356" s="155">
        <f>IF(A22stdlife="n/a","n/a",IF(BG$3&gt;(A22stdlife+$E356),(Input!$L$232*(1+rvanilla)^0.5)-SUM($L356:BF356),(Input!$L$232*(1+rvanilla)^0.5)/A22stdlife))</f>
        <v>0</v>
      </c>
      <c r="BH356" s="155">
        <f>IF(A22stdlife="n/a","n/a",IF(BH$3&gt;(A22stdlife+$E356),(Input!$L$232*(1+rvanilla)^0.5)-SUM($L356:BG356),(Input!$L$232*(1+rvanilla)^0.5)/A22stdlife))</f>
        <v>0</v>
      </c>
      <c r="BI356" s="155">
        <f>IF(A22stdlife="n/a","n/a",IF(BI$3&gt;(A22stdlife+$E356),(Input!$L$232*(1+rvanilla)^0.5)-SUM($L356:BH356),(Input!$L$232*(1+rvanilla)^0.5)/A22stdlife))</f>
        <v>0</v>
      </c>
      <c r="BJ356" s="14"/>
      <c r="BK356" s="14"/>
      <c r="BL356" s="14"/>
      <c r="BM356" s="14"/>
      <c r="BN356" s="14"/>
      <c r="BO356" s="14"/>
      <c r="BP356" s="14"/>
      <c r="BQ356" s="14"/>
      <c r="BR356" s="14"/>
      <c r="BS356" s="14"/>
      <c r="BT356" s="14"/>
      <c r="BU356" s="14"/>
      <c r="BV356" s="14"/>
      <c r="BW356" s="14"/>
      <c r="BX356" s="14"/>
      <c r="BY356" s="14"/>
      <c r="BZ356" s="14"/>
      <c r="CA356" s="410"/>
      <c r="CB356" s="410"/>
      <c r="CC356" s="410"/>
      <c r="CD356" s="410"/>
      <c r="CE356" s="410"/>
      <c r="CF356" s="410"/>
      <c r="CG356" s="410"/>
      <c r="CH356" s="410"/>
      <c r="CI356" s="410"/>
      <c r="CJ356" s="410"/>
      <c r="CK356" s="410"/>
      <c r="CL356" s="410"/>
      <c r="CM356" s="410"/>
      <c r="CN356" s="410"/>
      <c r="CO356" s="410"/>
      <c r="CP356" s="410"/>
      <c r="CQ356" s="410"/>
      <c r="CR356" s="410"/>
      <c r="CS356" s="410"/>
      <c r="CT356" s="410"/>
      <c r="CU356" s="410"/>
      <c r="CV356" s="410"/>
      <c r="CW356" s="410"/>
      <c r="CX356" s="410"/>
      <c r="CY356" s="410"/>
      <c r="CZ356" s="410"/>
      <c r="DA356" s="410"/>
      <c r="DB356" s="410"/>
      <c r="DC356" s="410"/>
      <c r="DD356" s="410"/>
      <c r="DE356" s="410"/>
      <c r="DF356" s="410"/>
      <c r="DG356" s="410"/>
      <c r="DH356" s="410"/>
      <c r="DI356" s="410"/>
      <c r="DJ356" s="410"/>
      <c r="DK356" s="410"/>
      <c r="DL356" s="410"/>
      <c r="DM356" s="410"/>
      <c r="DN356" s="410"/>
      <c r="DO356" s="410"/>
      <c r="DP356" s="410"/>
      <c r="DQ356" s="410"/>
      <c r="DR356" s="410"/>
      <c r="DS356" s="410"/>
      <c r="DT356" s="410"/>
      <c r="DU356" s="410"/>
      <c r="DV356" s="410"/>
      <c r="DW356" s="410"/>
      <c r="DX356" s="410"/>
      <c r="DY356" s="410"/>
      <c r="DZ356" s="410"/>
      <c r="EA356" s="410"/>
      <c r="EB356" s="410"/>
      <c r="EC356" s="410"/>
      <c r="ED356" s="410"/>
      <c r="EE356" s="410"/>
      <c r="EF356" s="410"/>
      <c r="EG356" s="410"/>
      <c r="EH356" s="410"/>
      <c r="EI356" s="410"/>
      <c r="EJ356" s="410"/>
      <c r="EK356" s="410"/>
      <c r="EL356" s="410"/>
      <c r="EM356" s="410"/>
      <c r="EN356" s="410"/>
      <c r="EO356" s="410"/>
      <c r="EP356" s="410"/>
      <c r="EQ356" s="410"/>
      <c r="ER356" s="410"/>
      <c r="ES356" s="410"/>
      <c r="ET356" s="410"/>
      <c r="EU356" s="410"/>
      <c r="EV356" s="410"/>
      <c r="EW356" s="410"/>
      <c r="EX356" s="410"/>
      <c r="EY356" s="410"/>
      <c r="EZ356" s="410"/>
      <c r="FA356" s="410"/>
      <c r="FB356" s="410"/>
      <c r="FC356" s="410"/>
      <c r="FD356" s="410"/>
      <c r="FE356" s="410"/>
      <c r="FF356" s="410"/>
      <c r="FG356" s="410"/>
      <c r="FH356" s="410"/>
      <c r="FI356" s="410"/>
      <c r="FJ356" s="410"/>
      <c r="FK356" s="410"/>
      <c r="FL356" s="410"/>
      <c r="FM356" s="410"/>
      <c r="FN356" s="410"/>
      <c r="FO356" s="410"/>
      <c r="FP356" s="410"/>
      <c r="FQ356" s="410"/>
      <c r="FR356" s="410"/>
      <c r="FS356" s="410"/>
      <c r="FT356" s="410"/>
      <c r="FU356" s="410"/>
      <c r="FV356" s="410"/>
      <c r="FW356" s="410"/>
      <c r="FX356" s="410"/>
      <c r="FY356" s="410"/>
      <c r="FZ356" s="410"/>
      <c r="GA356" s="410"/>
      <c r="GB356" s="410"/>
      <c r="GC356" s="410"/>
      <c r="GD356" s="410"/>
      <c r="GE356" s="410"/>
      <c r="GF356" s="410"/>
      <c r="GG356" s="410"/>
      <c r="GH356" s="410"/>
      <c r="GI356" s="410"/>
      <c r="GJ356" s="410"/>
      <c r="GK356" s="410"/>
      <c r="GL356" s="410"/>
      <c r="GM356" s="410"/>
      <c r="GN356" s="410"/>
      <c r="GO356" s="410"/>
      <c r="GP356" s="410"/>
      <c r="GQ356" s="410"/>
      <c r="GR356" s="410"/>
      <c r="GS356" s="410"/>
      <c r="GT356" s="410"/>
      <c r="GU356" s="410"/>
      <c r="GV356" s="410"/>
      <c r="GW356" s="410"/>
      <c r="GX356" s="410"/>
      <c r="GY356" s="410"/>
      <c r="GZ356" s="410"/>
      <c r="HA356" s="410"/>
      <c r="HB356" s="410"/>
      <c r="HC356" s="410"/>
      <c r="HD356" s="410"/>
      <c r="HE356" s="410"/>
      <c r="HF356" s="410"/>
      <c r="HG356" s="410"/>
      <c r="HH356" s="410"/>
      <c r="HI356" s="410"/>
      <c r="HJ356" s="410"/>
      <c r="HK356" s="410"/>
      <c r="HL356" s="410"/>
      <c r="HM356" s="410"/>
      <c r="HN356" s="410"/>
      <c r="HO356" s="410"/>
      <c r="HP356" s="410"/>
      <c r="HQ356" s="410"/>
      <c r="HR356" s="410"/>
      <c r="HS356" s="410"/>
      <c r="HT356" s="410"/>
      <c r="HU356" s="410"/>
      <c r="HV356" s="410"/>
      <c r="HW356" s="410"/>
      <c r="HX356" s="410"/>
      <c r="HY356" s="410"/>
      <c r="HZ356" s="410"/>
      <c r="IA356" s="410"/>
      <c r="IB356" s="410"/>
      <c r="IC356" s="410"/>
      <c r="ID356" s="410"/>
      <c r="IE356" s="410"/>
      <c r="IF356" s="410"/>
      <c r="IG356" s="410"/>
      <c r="IH356" s="410"/>
      <c r="II356" s="410"/>
      <c r="IJ356" s="410"/>
      <c r="IK356" s="410"/>
      <c r="IL356" s="410"/>
      <c r="IM356" s="410"/>
      <c r="IN356" s="410"/>
      <c r="IO356" s="410"/>
      <c r="IP356" s="410"/>
      <c r="IQ356" s="410"/>
      <c r="IR356" s="410"/>
      <c r="IS356" s="410"/>
      <c r="IT356" s="410"/>
      <c r="IU356" s="410"/>
      <c r="IV356" s="410"/>
    </row>
    <row r="357" spans="1:256" s="2" customFormat="1" ht="12.75" hidden="1" customHeight="1" outlineLevel="2">
      <c r="A357" s="14"/>
      <c r="B357" s="14"/>
      <c r="C357" s="27"/>
      <c r="D357" s="413"/>
      <c r="E357" s="261">
        <v>7</v>
      </c>
      <c r="F357" s="372"/>
      <c r="G357" s="269"/>
      <c r="H357" s="271"/>
      <c r="I357" s="271"/>
      <c r="J357" s="271"/>
      <c r="K357" s="271"/>
      <c r="L357" s="271"/>
      <c r="M357" s="270"/>
      <c r="N357" s="155">
        <f>IF(A22stdlife="n/a","n/a",IF(N$3&gt;(A22stdlife+$E357),(Input!$M$232*(1+rvanilla)^0.5)-SUM($M357:M357),(Input!$M$232*(1+rvanilla)^0.5)/A22stdlife))</f>
        <v>0</v>
      </c>
      <c r="O357" s="155">
        <f>IF(A22stdlife="n/a","n/a",IF(O$3&gt;(A22stdlife+$E357),(Input!$M$232*(1+rvanilla)^0.5)-SUM($M357:N357),(Input!$M$232*(1+rvanilla)^0.5)/A22stdlife))</f>
        <v>0</v>
      </c>
      <c r="P357" s="155">
        <f>IF(A22stdlife="n/a","n/a",IF(P$3&gt;(A22stdlife+$E357),(Input!$M$232*(1+rvanilla)^0.5)-SUM($M357:O357),(Input!$M$232*(1+rvanilla)^0.5)/A22stdlife))</f>
        <v>0</v>
      </c>
      <c r="Q357" s="155">
        <f>IF(A22stdlife="n/a","n/a",IF(Q$3&gt;(A22stdlife+$E357),(Input!$M$232*(1+rvanilla)^0.5)-SUM($M357:P357),(Input!$M$232*(1+rvanilla)^0.5)/A22stdlife))</f>
        <v>0</v>
      </c>
      <c r="R357" s="155">
        <f>IF(A22stdlife="n/a","n/a",IF(R$3&gt;(A22stdlife+$E357),(Input!$M$232*(1+rvanilla)^0.5)-SUM($M357:Q357),(Input!$M$232*(1+rvanilla)^0.5)/A22stdlife))</f>
        <v>0</v>
      </c>
      <c r="S357" s="155">
        <f>IF(A22stdlife="n/a","n/a",IF(S$3&gt;(A22stdlife+$E357),(Input!$M$232*(1+rvanilla)^0.5)-SUM($M357:R357),(Input!$M$232*(1+rvanilla)^0.5)/A22stdlife))</f>
        <v>0</v>
      </c>
      <c r="T357" s="155">
        <f>IF(A22stdlife="n/a","n/a",IF(T$3&gt;(A22stdlife+$E357),(Input!$M$232*(1+rvanilla)^0.5)-SUM($M357:S357),(Input!$M$232*(1+rvanilla)^0.5)/A22stdlife))</f>
        <v>0</v>
      </c>
      <c r="U357" s="155">
        <f>IF(A22stdlife="n/a","n/a",IF(U$3&gt;(A22stdlife+$E357),(Input!$M$232*(1+rvanilla)^0.5)-SUM($M357:T357),(Input!$M$232*(1+rvanilla)^0.5)/A22stdlife))</f>
        <v>0</v>
      </c>
      <c r="V357" s="155">
        <f>IF(A22stdlife="n/a","n/a",IF(V$3&gt;(A22stdlife+$E357),(Input!$M$232*(1+rvanilla)^0.5)-SUM($M357:U357),(Input!$M$232*(1+rvanilla)^0.5)/A22stdlife))</f>
        <v>0</v>
      </c>
      <c r="W357" s="155">
        <f>IF(A22stdlife="n/a","n/a",IF(W$3&gt;(A22stdlife+$E357),(Input!$M$232*(1+rvanilla)^0.5)-SUM($M357:V357),(Input!$M$232*(1+rvanilla)^0.5)/A22stdlife))</f>
        <v>0</v>
      </c>
      <c r="X357" s="155">
        <f>IF(A22stdlife="n/a","n/a",IF(X$3&gt;(A22stdlife+$E357),(Input!$M$232*(1+rvanilla)^0.5)-SUM($M357:W357),(Input!$M$232*(1+rvanilla)^0.5)/A22stdlife))</f>
        <v>0</v>
      </c>
      <c r="Y357" s="155">
        <f>IF(A22stdlife="n/a","n/a",IF(Y$3&gt;(A22stdlife+$E357),(Input!$M$232*(1+rvanilla)^0.5)-SUM($M357:X357),(Input!$M$232*(1+rvanilla)^0.5)/A22stdlife))</f>
        <v>0</v>
      </c>
      <c r="Z357" s="155">
        <f>IF(A22stdlife="n/a","n/a",IF(Z$3&gt;(A22stdlife+$E357),(Input!$M$232*(1+rvanilla)^0.5)-SUM($M357:Y357),(Input!$M$232*(1+rvanilla)^0.5)/A22stdlife))</f>
        <v>0</v>
      </c>
      <c r="AA357" s="155">
        <f>IF(A22stdlife="n/a","n/a",IF(AA$3&gt;(A22stdlife+$E357),(Input!$M$232*(1+rvanilla)^0.5)-SUM($M357:Z357),(Input!$M$232*(1+rvanilla)^0.5)/A22stdlife))</f>
        <v>0</v>
      </c>
      <c r="AB357" s="155">
        <f>IF(A22stdlife="n/a","n/a",IF(AB$3&gt;(A22stdlife+$E357),(Input!$M$232*(1+rvanilla)^0.5)-SUM($M357:AA357),(Input!$M$232*(1+rvanilla)^0.5)/A22stdlife))</f>
        <v>0</v>
      </c>
      <c r="AC357" s="155">
        <f>IF(A22stdlife="n/a","n/a",IF(AC$3&gt;(A22stdlife+$E357),(Input!$M$232*(1+rvanilla)^0.5)-SUM($M357:AB357),(Input!$M$232*(1+rvanilla)^0.5)/A22stdlife))</f>
        <v>0</v>
      </c>
      <c r="AD357" s="155">
        <f>IF(A22stdlife="n/a","n/a",IF(AD$3&gt;(A22stdlife+$E357),(Input!$M$232*(1+rvanilla)^0.5)-SUM($M357:AC357),(Input!$M$232*(1+rvanilla)^0.5)/A22stdlife))</f>
        <v>0</v>
      </c>
      <c r="AE357" s="155">
        <f>IF(A22stdlife="n/a","n/a",IF(AE$3&gt;(A22stdlife+$E357),(Input!$M$232*(1+rvanilla)^0.5)-SUM($M357:AD357),(Input!$M$232*(1+rvanilla)^0.5)/A22stdlife))</f>
        <v>0</v>
      </c>
      <c r="AF357" s="155">
        <f>IF(A22stdlife="n/a","n/a",IF(AF$3&gt;(A22stdlife+$E357),(Input!$M$232*(1+rvanilla)^0.5)-SUM($M357:AE357),(Input!$M$232*(1+rvanilla)^0.5)/A22stdlife))</f>
        <v>0</v>
      </c>
      <c r="AG357" s="155">
        <f>IF(A22stdlife="n/a","n/a",IF(AG$3&gt;(A22stdlife+$E357),(Input!$M$232*(1+rvanilla)^0.5)-SUM($M357:AF357),(Input!$M$232*(1+rvanilla)^0.5)/A22stdlife))</f>
        <v>0</v>
      </c>
      <c r="AH357" s="155">
        <f>IF(A22stdlife="n/a","n/a",IF(AH$3&gt;(A22stdlife+$E357),(Input!$M$232*(1+rvanilla)^0.5)-SUM($M357:AG357),(Input!$M$232*(1+rvanilla)^0.5)/A22stdlife))</f>
        <v>0</v>
      </c>
      <c r="AI357" s="155">
        <f>IF(A22stdlife="n/a","n/a",IF(AI$3&gt;(A22stdlife+$E357),(Input!$M$232*(1+rvanilla)^0.5)-SUM($M357:AH357),(Input!$M$232*(1+rvanilla)^0.5)/A22stdlife))</f>
        <v>0</v>
      </c>
      <c r="AJ357" s="155">
        <f>IF(A22stdlife="n/a","n/a",IF(AJ$3&gt;(A22stdlife+$E357),(Input!$M$232*(1+rvanilla)^0.5)-SUM($M357:AI357),(Input!$M$232*(1+rvanilla)^0.5)/A22stdlife))</f>
        <v>0</v>
      </c>
      <c r="AK357" s="155">
        <f>IF(A22stdlife="n/a","n/a",IF(AK$3&gt;(A22stdlife+$E357),(Input!$M$232*(1+rvanilla)^0.5)-SUM($M357:AJ357),(Input!$M$232*(1+rvanilla)^0.5)/A22stdlife))</f>
        <v>0</v>
      </c>
      <c r="AL357" s="155">
        <f>IF(A22stdlife="n/a","n/a",IF(AL$3&gt;(A22stdlife+$E357),(Input!$M$232*(1+rvanilla)^0.5)-SUM($M357:AK357),(Input!$M$232*(1+rvanilla)^0.5)/A22stdlife))</f>
        <v>0</v>
      </c>
      <c r="AM357" s="155">
        <f>IF(A22stdlife="n/a","n/a",IF(AM$3&gt;(A22stdlife+$E357),(Input!$M$232*(1+rvanilla)^0.5)-SUM($M357:AL357),(Input!$M$232*(1+rvanilla)^0.5)/A22stdlife))</f>
        <v>0</v>
      </c>
      <c r="AN357" s="155">
        <f>IF(A22stdlife="n/a","n/a",IF(AN$3&gt;(A22stdlife+$E357),(Input!$M$232*(1+rvanilla)^0.5)-SUM($M357:AM357),(Input!$M$232*(1+rvanilla)^0.5)/A22stdlife))</f>
        <v>0</v>
      </c>
      <c r="AO357" s="155">
        <f>IF(A22stdlife="n/a","n/a",IF(AO$3&gt;(A22stdlife+$E357),(Input!$M$232*(1+rvanilla)^0.5)-SUM($M357:AN357),(Input!$M$232*(1+rvanilla)^0.5)/A22stdlife))</f>
        <v>0</v>
      </c>
      <c r="AP357" s="155">
        <f>IF(A22stdlife="n/a","n/a",IF(AP$3&gt;(A22stdlife+$E357),(Input!$M$232*(1+rvanilla)^0.5)-SUM($M357:AO357),(Input!$M$232*(1+rvanilla)^0.5)/A22stdlife))</f>
        <v>0</v>
      </c>
      <c r="AQ357" s="155">
        <f>IF(A22stdlife="n/a","n/a",IF(AQ$3&gt;(A22stdlife+$E357),(Input!$M$232*(1+rvanilla)^0.5)-SUM($M357:AP357),(Input!$M$232*(1+rvanilla)^0.5)/A22stdlife))</f>
        <v>0</v>
      </c>
      <c r="AR357" s="155">
        <f>IF(A22stdlife="n/a","n/a",IF(AR$3&gt;(A22stdlife+$E357),(Input!$M$232*(1+rvanilla)^0.5)-SUM($M357:AQ357),(Input!$M$232*(1+rvanilla)^0.5)/A22stdlife))</f>
        <v>0</v>
      </c>
      <c r="AS357" s="155">
        <f>IF(A22stdlife="n/a","n/a",IF(AS$3&gt;(A22stdlife+$E357),(Input!$M$232*(1+rvanilla)^0.5)-SUM($M357:AR357),(Input!$M$232*(1+rvanilla)^0.5)/A22stdlife))</f>
        <v>0</v>
      </c>
      <c r="AT357" s="155">
        <f>IF(A22stdlife="n/a","n/a",IF(AT$3&gt;(A22stdlife+$E357),(Input!$M$232*(1+rvanilla)^0.5)-SUM($M357:AS357),(Input!$M$232*(1+rvanilla)^0.5)/A22stdlife))</f>
        <v>0</v>
      </c>
      <c r="AU357" s="155">
        <f>IF(A22stdlife="n/a","n/a",IF(AU$3&gt;(A22stdlife+$E357),(Input!$M$232*(1+rvanilla)^0.5)-SUM($M357:AT357),(Input!$M$232*(1+rvanilla)^0.5)/A22stdlife))</f>
        <v>0</v>
      </c>
      <c r="AV357" s="155">
        <f>IF(A22stdlife="n/a","n/a",IF(AV$3&gt;(A22stdlife+$E357),(Input!$M$232*(1+rvanilla)^0.5)-SUM($M357:AU357),(Input!$M$232*(1+rvanilla)^0.5)/A22stdlife))</f>
        <v>0</v>
      </c>
      <c r="AW357" s="155">
        <f>IF(A22stdlife="n/a","n/a",IF(AW$3&gt;(A22stdlife+$E357),(Input!$M$232*(1+rvanilla)^0.5)-SUM($M357:AV357),(Input!$M$232*(1+rvanilla)^0.5)/A22stdlife))</f>
        <v>0</v>
      </c>
      <c r="AX357" s="155">
        <f>IF(A22stdlife="n/a","n/a",IF(AX$3&gt;(A22stdlife+$E357),(Input!$M$232*(1+rvanilla)^0.5)-SUM($M357:AW357),(Input!$M$232*(1+rvanilla)^0.5)/A22stdlife))</f>
        <v>0</v>
      </c>
      <c r="AY357" s="155">
        <f>IF(A22stdlife="n/a","n/a",IF(AY$3&gt;(A22stdlife+$E357),(Input!$M$232*(1+rvanilla)^0.5)-SUM($M357:AX357),(Input!$M$232*(1+rvanilla)^0.5)/A22stdlife))</f>
        <v>0</v>
      </c>
      <c r="AZ357" s="155">
        <f>IF(A22stdlife="n/a","n/a",IF(AZ$3&gt;(A22stdlife+$E357),(Input!$M$232*(1+rvanilla)^0.5)-SUM($M357:AY357),(Input!$M$232*(1+rvanilla)^0.5)/A22stdlife))</f>
        <v>0</v>
      </c>
      <c r="BA357" s="155">
        <f>IF(A22stdlife="n/a","n/a",IF(BA$3&gt;(A22stdlife+$E357),(Input!$M$232*(1+rvanilla)^0.5)-SUM($M357:AZ357),(Input!$M$232*(1+rvanilla)^0.5)/A22stdlife))</f>
        <v>0</v>
      </c>
      <c r="BB357" s="155">
        <f>IF(A22stdlife="n/a","n/a",IF(BB$3&gt;(A22stdlife+$E357),(Input!$M$232*(1+rvanilla)^0.5)-SUM($M357:BA357),(Input!$M$232*(1+rvanilla)^0.5)/A22stdlife))</f>
        <v>0</v>
      </c>
      <c r="BC357" s="155">
        <f>IF(A22stdlife="n/a","n/a",IF(BC$3&gt;(A22stdlife+$E357),(Input!$M$232*(1+rvanilla)^0.5)-SUM($M357:BB357),(Input!$M$232*(1+rvanilla)^0.5)/A22stdlife))</f>
        <v>0</v>
      </c>
      <c r="BD357" s="155">
        <f>IF(A22stdlife="n/a","n/a",IF(BD$3&gt;(A22stdlife+$E357),(Input!$M$232*(1+rvanilla)^0.5)-SUM($M357:BC357),(Input!$M$232*(1+rvanilla)^0.5)/A22stdlife))</f>
        <v>0</v>
      </c>
      <c r="BE357" s="155">
        <f>IF(A22stdlife="n/a","n/a",IF(BE$3&gt;(A22stdlife+$E357),(Input!$M$232*(1+rvanilla)^0.5)-SUM($M357:BD357),(Input!$M$232*(1+rvanilla)^0.5)/A22stdlife))</f>
        <v>0</v>
      </c>
      <c r="BF357" s="155">
        <f>IF(A22stdlife="n/a","n/a",IF(BF$3&gt;(A22stdlife+$E357),(Input!$M$232*(1+rvanilla)^0.5)-SUM($M357:BE357),(Input!$M$232*(1+rvanilla)^0.5)/A22stdlife))</f>
        <v>0</v>
      </c>
      <c r="BG357" s="155">
        <f>IF(A22stdlife="n/a","n/a",IF(BG$3&gt;(A22stdlife+$E357),(Input!$M$232*(1+rvanilla)^0.5)-SUM($M357:BF357),(Input!$M$232*(1+rvanilla)^0.5)/A22stdlife))</f>
        <v>0</v>
      </c>
      <c r="BH357" s="155">
        <f>IF(A22stdlife="n/a","n/a",IF(BH$3&gt;(A22stdlife+$E357),(Input!$M$232*(1+rvanilla)^0.5)-SUM($M357:BG357),(Input!$M$232*(1+rvanilla)^0.5)/A22stdlife))</f>
        <v>0</v>
      </c>
      <c r="BI357" s="155">
        <f>IF(A22stdlife="n/a","n/a",IF(BI$3&gt;(A22stdlife+$E357),(Input!$M$232*(1+rvanilla)^0.5)-SUM($M357:BH357),(Input!$M$232*(1+rvanilla)^0.5)/A22stdlife))</f>
        <v>0</v>
      </c>
      <c r="BJ357" s="14"/>
      <c r="BK357" s="14"/>
      <c r="BL357" s="14"/>
      <c r="BM357" s="14"/>
      <c r="BN357" s="14"/>
      <c r="BO357" s="14"/>
      <c r="BP357" s="14"/>
      <c r="BQ357" s="14"/>
      <c r="BR357" s="14"/>
      <c r="BS357" s="14"/>
      <c r="BT357" s="14"/>
      <c r="BU357" s="14"/>
      <c r="BV357" s="14"/>
      <c r="BW357" s="14"/>
      <c r="BX357" s="14"/>
      <c r="BY357" s="14"/>
      <c r="BZ357" s="14"/>
      <c r="CA357" s="410"/>
      <c r="CB357" s="410"/>
      <c r="CC357" s="410"/>
      <c r="CD357" s="410"/>
      <c r="CE357" s="410"/>
      <c r="CF357" s="410"/>
      <c r="CG357" s="410"/>
      <c r="CH357" s="410"/>
      <c r="CI357" s="410"/>
      <c r="CJ357" s="410"/>
      <c r="CK357" s="410"/>
      <c r="CL357" s="410"/>
      <c r="CM357" s="410"/>
      <c r="CN357" s="410"/>
      <c r="CO357" s="410"/>
      <c r="CP357" s="410"/>
      <c r="CQ357" s="410"/>
      <c r="CR357" s="410"/>
      <c r="CS357" s="410"/>
      <c r="CT357" s="410"/>
      <c r="CU357" s="410"/>
      <c r="CV357" s="410"/>
      <c r="CW357" s="410"/>
      <c r="CX357" s="410"/>
      <c r="CY357" s="410"/>
      <c r="CZ357" s="410"/>
      <c r="DA357" s="410"/>
      <c r="DB357" s="410"/>
      <c r="DC357" s="410"/>
      <c r="DD357" s="410"/>
      <c r="DE357" s="410"/>
      <c r="DF357" s="410"/>
      <c r="DG357" s="410"/>
      <c r="DH357" s="410"/>
      <c r="DI357" s="410"/>
      <c r="DJ357" s="410"/>
      <c r="DK357" s="410"/>
      <c r="DL357" s="410"/>
      <c r="DM357" s="410"/>
      <c r="DN357" s="410"/>
      <c r="DO357" s="410"/>
      <c r="DP357" s="410"/>
      <c r="DQ357" s="410"/>
      <c r="DR357" s="410"/>
      <c r="DS357" s="410"/>
      <c r="DT357" s="410"/>
      <c r="DU357" s="410"/>
      <c r="DV357" s="410"/>
      <c r="DW357" s="410"/>
      <c r="DX357" s="410"/>
      <c r="DY357" s="410"/>
      <c r="DZ357" s="410"/>
      <c r="EA357" s="410"/>
      <c r="EB357" s="410"/>
      <c r="EC357" s="410"/>
      <c r="ED357" s="410"/>
      <c r="EE357" s="410"/>
      <c r="EF357" s="410"/>
      <c r="EG357" s="410"/>
      <c r="EH357" s="410"/>
      <c r="EI357" s="410"/>
      <c r="EJ357" s="410"/>
      <c r="EK357" s="410"/>
      <c r="EL357" s="410"/>
      <c r="EM357" s="410"/>
      <c r="EN357" s="410"/>
      <c r="EO357" s="410"/>
      <c r="EP357" s="410"/>
      <c r="EQ357" s="410"/>
      <c r="ER357" s="410"/>
      <c r="ES357" s="410"/>
      <c r="ET357" s="410"/>
      <c r="EU357" s="410"/>
      <c r="EV357" s="410"/>
      <c r="EW357" s="410"/>
      <c r="EX357" s="410"/>
      <c r="EY357" s="410"/>
      <c r="EZ357" s="410"/>
      <c r="FA357" s="410"/>
      <c r="FB357" s="410"/>
      <c r="FC357" s="410"/>
      <c r="FD357" s="410"/>
      <c r="FE357" s="410"/>
      <c r="FF357" s="410"/>
      <c r="FG357" s="410"/>
      <c r="FH357" s="410"/>
      <c r="FI357" s="410"/>
      <c r="FJ357" s="410"/>
      <c r="FK357" s="410"/>
      <c r="FL357" s="410"/>
      <c r="FM357" s="410"/>
      <c r="FN357" s="410"/>
      <c r="FO357" s="410"/>
      <c r="FP357" s="410"/>
      <c r="FQ357" s="410"/>
      <c r="FR357" s="410"/>
      <c r="FS357" s="410"/>
      <c r="FT357" s="410"/>
      <c r="FU357" s="410"/>
      <c r="FV357" s="410"/>
      <c r="FW357" s="410"/>
      <c r="FX357" s="410"/>
      <c r="FY357" s="410"/>
      <c r="FZ357" s="410"/>
      <c r="GA357" s="410"/>
      <c r="GB357" s="410"/>
      <c r="GC357" s="410"/>
      <c r="GD357" s="410"/>
      <c r="GE357" s="410"/>
      <c r="GF357" s="410"/>
      <c r="GG357" s="410"/>
      <c r="GH357" s="410"/>
      <c r="GI357" s="410"/>
      <c r="GJ357" s="410"/>
      <c r="GK357" s="410"/>
      <c r="GL357" s="410"/>
      <c r="GM357" s="410"/>
      <c r="GN357" s="410"/>
      <c r="GO357" s="410"/>
      <c r="GP357" s="410"/>
      <c r="GQ357" s="410"/>
      <c r="GR357" s="410"/>
      <c r="GS357" s="410"/>
      <c r="GT357" s="410"/>
      <c r="GU357" s="410"/>
      <c r="GV357" s="410"/>
      <c r="GW357" s="410"/>
      <c r="GX357" s="410"/>
      <c r="GY357" s="410"/>
      <c r="GZ357" s="410"/>
      <c r="HA357" s="410"/>
      <c r="HB357" s="410"/>
      <c r="HC357" s="410"/>
      <c r="HD357" s="410"/>
      <c r="HE357" s="410"/>
      <c r="HF357" s="410"/>
      <c r="HG357" s="410"/>
      <c r="HH357" s="410"/>
      <c r="HI357" s="410"/>
      <c r="HJ357" s="410"/>
      <c r="HK357" s="410"/>
      <c r="HL357" s="410"/>
      <c r="HM357" s="410"/>
      <c r="HN357" s="410"/>
      <c r="HO357" s="410"/>
      <c r="HP357" s="410"/>
      <c r="HQ357" s="410"/>
      <c r="HR357" s="410"/>
      <c r="HS357" s="410"/>
      <c r="HT357" s="410"/>
      <c r="HU357" s="410"/>
      <c r="HV357" s="410"/>
      <c r="HW357" s="410"/>
      <c r="HX357" s="410"/>
      <c r="HY357" s="410"/>
      <c r="HZ357" s="410"/>
      <c r="IA357" s="410"/>
      <c r="IB357" s="410"/>
      <c r="IC357" s="410"/>
      <c r="ID357" s="410"/>
      <c r="IE357" s="410"/>
      <c r="IF357" s="410"/>
      <c r="IG357" s="410"/>
      <c r="IH357" s="410"/>
      <c r="II357" s="410"/>
      <c r="IJ357" s="410"/>
      <c r="IK357" s="410"/>
      <c r="IL357" s="410"/>
      <c r="IM357" s="410"/>
      <c r="IN357" s="410"/>
      <c r="IO357" s="410"/>
      <c r="IP357" s="410"/>
      <c r="IQ357" s="410"/>
      <c r="IR357" s="410"/>
      <c r="IS357" s="410"/>
      <c r="IT357" s="410"/>
      <c r="IU357" s="410"/>
      <c r="IV357" s="410"/>
    </row>
    <row r="358" spans="1:256" s="2" customFormat="1" ht="12.75" hidden="1" customHeight="1" outlineLevel="2">
      <c r="A358" s="14"/>
      <c r="B358" s="14"/>
      <c r="C358" s="27"/>
      <c r="D358" s="413"/>
      <c r="E358" s="261">
        <v>8</v>
      </c>
      <c r="F358" s="372"/>
      <c r="G358" s="269"/>
      <c r="H358" s="271"/>
      <c r="I358" s="271"/>
      <c r="J358" s="271"/>
      <c r="K358" s="271"/>
      <c r="L358" s="271"/>
      <c r="M358" s="271"/>
      <c r="N358" s="270"/>
      <c r="O358" s="155">
        <f>IF(A22stdlife="n/a","n/a",IF(O$3&gt;(A22stdlife+$E358),(Input!$N$232*(1+rvanilla)^0.5)-SUM($N358:N358),(Input!$N$232*(1+rvanilla)^0.5)/A22stdlife))</f>
        <v>0</v>
      </c>
      <c r="P358" s="155">
        <f>IF(A22stdlife="n/a","n/a",IF(P$3&gt;(A22stdlife+$E358),(Input!$N$232*(1+rvanilla)^0.5)-SUM($N358:O358),(Input!$N$232*(1+rvanilla)^0.5)/A22stdlife))</f>
        <v>0</v>
      </c>
      <c r="Q358" s="155">
        <f>IF(A22stdlife="n/a","n/a",IF(Q$3&gt;(A22stdlife+$E358),(Input!$N$232*(1+rvanilla)^0.5)-SUM($N358:P358),(Input!$N$232*(1+rvanilla)^0.5)/A22stdlife))</f>
        <v>0</v>
      </c>
      <c r="R358" s="155">
        <f>IF(A22stdlife="n/a","n/a",IF(R$3&gt;(A22stdlife+$E358),(Input!$N$232*(1+rvanilla)^0.5)-SUM($N358:Q358),(Input!$N$232*(1+rvanilla)^0.5)/A22stdlife))</f>
        <v>0</v>
      </c>
      <c r="S358" s="155">
        <f>IF(A22stdlife="n/a","n/a",IF(S$3&gt;(A22stdlife+$E358),(Input!$N$232*(1+rvanilla)^0.5)-SUM($N358:R358),(Input!$N$232*(1+rvanilla)^0.5)/A22stdlife))</f>
        <v>0</v>
      </c>
      <c r="T358" s="155">
        <f>IF(A22stdlife="n/a","n/a",IF(T$3&gt;(A22stdlife+$E358),(Input!$N$232*(1+rvanilla)^0.5)-SUM($N358:S358),(Input!$N$232*(1+rvanilla)^0.5)/A22stdlife))</f>
        <v>0</v>
      </c>
      <c r="U358" s="155">
        <f>IF(A22stdlife="n/a","n/a",IF(U$3&gt;(A22stdlife+$E358),(Input!$N$232*(1+rvanilla)^0.5)-SUM($N358:T358),(Input!$N$232*(1+rvanilla)^0.5)/A22stdlife))</f>
        <v>0</v>
      </c>
      <c r="V358" s="155">
        <f>IF(A22stdlife="n/a","n/a",IF(V$3&gt;(A22stdlife+$E358),(Input!$N$232*(1+rvanilla)^0.5)-SUM($N358:U358),(Input!$N$232*(1+rvanilla)^0.5)/A22stdlife))</f>
        <v>0</v>
      </c>
      <c r="W358" s="155">
        <f>IF(A22stdlife="n/a","n/a",IF(W$3&gt;(A22stdlife+$E358),(Input!$N$232*(1+rvanilla)^0.5)-SUM($N358:V358),(Input!$N$232*(1+rvanilla)^0.5)/A22stdlife))</f>
        <v>0</v>
      </c>
      <c r="X358" s="155">
        <f>IF(A22stdlife="n/a","n/a",IF(X$3&gt;(A22stdlife+$E358),(Input!$N$232*(1+rvanilla)^0.5)-SUM($N358:W358),(Input!$N$232*(1+rvanilla)^0.5)/A22stdlife))</f>
        <v>0</v>
      </c>
      <c r="Y358" s="155">
        <f>IF(A22stdlife="n/a","n/a",IF(Y$3&gt;(A22stdlife+$E358),(Input!$N$232*(1+rvanilla)^0.5)-SUM($N358:X358),(Input!$N$232*(1+rvanilla)^0.5)/A22stdlife))</f>
        <v>0</v>
      </c>
      <c r="Z358" s="155">
        <f>IF(A22stdlife="n/a","n/a",IF(Z$3&gt;(A22stdlife+$E358),(Input!$N$232*(1+rvanilla)^0.5)-SUM($N358:Y358),(Input!$N$232*(1+rvanilla)^0.5)/A22stdlife))</f>
        <v>0</v>
      </c>
      <c r="AA358" s="155">
        <f>IF(A22stdlife="n/a","n/a",IF(AA$3&gt;(A22stdlife+$E358),(Input!$N$232*(1+rvanilla)^0.5)-SUM($N358:Z358),(Input!$N$232*(1+rvanilla)^0.5)/A22stdlife))</f>
        <v>0</v>
      </c>
      <c r="AB358" s="155">
        <f>IF(A22stdlife="n/a","n/a",IF(AB$3&gt;(A22stdlife+$E358),(Input!$N$232*(1+rvanilla)^0.5)-SUM($N358:AA358),(Input!$N$232*(1+rvanilla)^0.5)/A22stdlife))</f>
        <v>0</v>
      </c>
      <c r="AC358" s="155">
        <f>IF(A22stdlife="n/a","n/a",IF(AC$3&gt;(A22stdlife+$E358),(Input!$N$232*(1+rvanilla)^0.5)-SUM($N358:AB358),(Input!$N$232*(1+rvanilla)^0.5)/A22stdlife))</f>
        <v>0</v>
      </c>
      <c r="AD358" s="155">
        <f>IF(A22stdlife="n/a","n/a",IF(AD$3&gt;(A22stdlife+$E358),(Input!$N$232*(1+rvanilla)^0.5)-SUM($N358:AC358),(Input!$N$232*(1+rvanilla)^0.5)/A22stdlife))</f>
        <v>0</v>
      </c>
      <c r="AE358" s="155">
        <f>IF(A22stdlife="n/a","n/a",IF(AE$3&gt;(A22stdlife+$E358),(Input!$N$232*(1+rvanilla)^0.5)-SUM($N358:AD358),(Input!$N$232*(1+rvanilla)^0.5)/A22stdlife))</f>
        <v>0</v>
      </c>
      <c r="AF358" s="155">
        <f>IF(A22stdlife="n/a","n/a",IF(AF$3&gt;(A22stdlife+$E358),(Input!$N$232*(1+rvanilla)^0.5)-SUM($N358:AE358),(Input!$N$232*(1+rvanilla)^0.5)/A22stdlife))</f>
        <v>0</v>
      </c>
      <c r="AG358" s="155">
        <f>IF(A22stdlife="n/a","n/a",IF(AG$3&gt;(A22stdlife+$E358),(Input!$N$232*(1+rvanilla)^0.5)-SUM($N358:AF358),(Input!$N$232*(1+rvanilla)^0.5)/A22stdlife))</f>
        <v>0</v>
      </c>
      <c r="AH358" s="155">
        <f>IF(A22stdlife="n/a","n/a",IF(AH$3&gt;(A22stdlife+$E358),(Input!$N$232*(1+rvanilla)^0.5)-SUM($N358:AG358),(Input!$N$232*(1+rvanilla)^0.5)/A22stdlife))</f>
        <v>0</v>
      </c>
      <c r="AI358" s="155">
        <f>IF(A22stdlife="n/a","n/a",IF(AI$3&gt;(A22stdlife+$E358),(Input!$N$232*(1+rvanilla)^0.5)-SUM($N358:AH358),(Input!$N$232*(1+rvanilla)^0.5)/A22stdlife))</f>
        <v>0</v>
      </c>
      <c r="AJ358" s="155">
        <f>IF(A22stdlife="n/a","n/a",IF(AJ$3&gt;(A22stdlife+$E358),(Input!$N$232*(1+rvanilla)^0.5)-SUM($N358:AI358),(Input!$N$232*(1+rvanilla)^0.5)/A22stdlife))</f>
        <v>0</v>
      </c>
      <c r="AK358" s="155">
        <f>IF(A22stdlife="n/a","n/a",IF(AK$3&gt;(A22stdlife+$E358),(Input!$N$232*(1+rvanilla)^0.5)-SUM($N358:AJ358),(Input!$N$232*(1+rvanilla)^0.5)/A22stdlife))</f>
        <v>0</v>
      </c>
      <c r="AL358" s="155">
        <f>IF(A22stdlife="n/a","n/a",IF(AL$3&gt;(A22stdlife+$E358),(Input!$N$232*(1+rvanilla)^0.5)-SUM($N358:AK358),(Input!$N$232*(1+rvanilla)^0.5)/A22stdlife))</f>
        <v>0</v>
      </c>
      <c r="AM358" s="155">
        <f>IF(A22stdlife="n/a","n/a",IF(AM$3&gt;(A22stdlife+$E358),(Input!$N$232*(1+rvanilla)^0.5)-SUM($N358:AL358),(Input!$N$232*(1+rvanilla)^0.5)/A22stdlife))</f>
        <v>0</v>
      </c>
      <c r="AN358" s="155">
        <f>IF(A22stdlife="n/a","n/a",IF(AN$3&gt;(A22stdlife+$E358),(Input!$N$232*(1+rvanilla)^0.5)-SUM($N358:AM358),(Input!$N$232*(1+rvanilla)^0.5)/A22stdlife))</f>
        <v>0</v>
      </c>
      <c r="AO358" s="155">
        <f>IF(A22stdlife="n/a","n/a",IF(AO$3&gt;(A22stdlife+$E358),(Input!$N$232*(1+rvanilla)^0.5)-SUM($N358:AN358),(Input!$N$232*(1+rvanilla)^0.5)/A22stdlife))</f>
        <v>0</v>
      </c>
      <c r="AP358" s="155">
        <f>IF(A22stdlife="n/a","n/a",IF(AP$3&gt;(A22stdlife+$E358),(Input!$N$232*(1+rvanilla)^0.5)-SUM($N358:AO358),(Input!$N$232*(1+rvanilla)^0.5)/A22stdlife))</f>
        <v>0</v>
      </c>
      <c r="AQ358" s="155">
        <f>IF(A22stdlife="n/a","n/a",IF(AQ$3&gt;(A22stdlife+$E358),(Input!$N$232*(1+rvanilla)^0.5)-SUM($N358:AP358),(Input!$N$232*(1+rvanilla)^0.5)/A22stdlife))</f>
        <v>0</v>
      </c>
      <c r="AR358" s="155">
        <f>IF(A22stdlife="n/a","n/a",IF(AR$3&gt;(A22stdlife+$E358),(Input!$N$232*(1+rvanilla)^0.5)-SUM($N358:AQ358),(Input!$N$232*(1+rvanilla)^0.5)/A22stdlife))</f>
        <v>0</v>
      </c>
      <c r="AS358" s="155">
        <f>IF(A22stdlife="n/a","n/a",IF(AS$3&gt;(A22stdlife+$E358),(Input!$N$232*(1+rvanilla)^0.5)-SUM($N358:AR358),(Input!$N$232*(1+rvanilla)^0.5)/A22stdlife))</f>
        <v>0</v>
      </c>
      <c r="AT358" s="155">
        <f>IF(A22stdlife="n/a","n/a",IF(AT$3&gt;(A22stdlife+$E358),(Input!$N$232*(1+rvanilla)^0.5)-SUM($N358:AS358),(Input!$N$232*(1+rvanilla)^0.5)/A22stdlife))</f>
        <v>0</v>
      </c>
      <c r="AU358" s="155">
        <f>IF(A22stdlife="n/a","n/a",IF(AU$3&gt;(A22stdlife+$E358),(Input!$N$232*(1+rvanilla)^0.5)-SUM($N358:AT358),(Input!$N$232*(1+rvanilla)^0.5)/A22stdlife))</f>
        <v>0</v>
      </c>
      <c r="AV358" s="155">
        <f>IF(A22stdlife="n/a","n/a",IF(AV$3&gt;(A22stdlife+$E358),(Input!$N$232*(1+rvanilla)^0.5)-SUM($N358:AU358),(Input!$N$232*(1+rvanilla)^0.5)/A22stdlife))</f>
        <v>0</v>
      </c>
      <c r="AW358" s="155">
        <f>IF(A22stdlife="n/a","n/a",IF(AW$3&gt;(A22stdlife+$E358),(Input!$N$232*(1+rvanilla)^0.5)-SUM($N358:AV358),(Input!$N$232*(1+rvanilla)^0.5)/A22stdlife))</f>
        <v>0</v>
      </c>
      <c r="AX358" s="155">
        <f>IF(A22stdlife="n/a","n/a",IF(AX$3&gt;(A22stdlife+$E358),(Input!$N$232*(1+rvanilla)^0.5)-SUM($N358:AW358),(Input!$N$232*(1+rvanilla)^0.5)/A22stdlife))</f>
        <v>0</v>
      </c>
      <c r="AY358" s="155">
        <f>IF(A22stdlife="n/a","n/a",IF(AY$3&gt;(A22stdlife+$E358),(Input!$N$232*(1+rvanilla)^0.5)-SUM($N358:AX358),(Input!$N$232*(1+rvanilla)^0.5)/A22stdlife))</f>
        <v>0</v>
      </c>
      <c r="AZ358" s="155">
        <f>IF(A22stdlife="n/a","n/a",IF(AZ$3&gt;(A22stdlife+$E358),(Input!$N$232*(1+rvanilla)^0.5)-SUM($N358:AY358),(Input!$N$232*(1+rvanilla)^0.5)/A22stdlife))</f>
        <v>0</v>
      </c>
      <c r="BA358" s="155">
        <f>IF(A22stdlife="n/a","n/a",IF(BA$3&gt;(A22stdlife+$E358),(Input!$N$232*(1+rvanilla)^0.5)-SUM($N358:AZ358),(Input!$N$232*(1+rvanilla)^0.5)/A22stdlife))</f>
        <v>0</v>
      </c>
      <c r="BB358" s="155">
        <f>IF(A22stdlife="n/a","n/a",IF(BB$3&gt;(A22stdlife+$E358),(Input!$N$232*(1+rvanilla)^0.5)-SUM($N358:BA358),(Input!$N$232*(1+rvanilla)^0.5)/A22stdlife))</f>
        <v>0</v>
      </c>
      <c r="BC358" s="155">
        <f>IF(A22stdlife="n/a","n/a",IF(BC$3&gt;(A22stdlife+$E358),(Input!$N$232*(1+rvanilla)^0.5)-SUM($N358:BB358),(Input!$N$232*(1+rvanilla)^0.5)/A22stdlife))</f>
        <v>0</v>
      </c>
      <c r="BD358" s="155">
        <f>IF(A22stdlife="n/a","n/a",IF(BD$3&gt;(A22stdlife+$E358),(Input!$N$232*(1+rvanilla)^0.5)-SUM($N358:BC358),(Input!$N$232*(1+rvanilla)^0.5)/A22stdlife))</f>
        <v>0</v>
      </c>
      <c r="BE358" s="155">
        <f>IF(A22stdlife="n/a","n/a",IF(BE$3&gt;(A22stdlife+$E358),(Input!$N$232*(1+rvanilla)^0.5)-SUM($N358:BD358),(Input!$N$232*(1+rvanilla)^0.5)/A22stdlife))</f>
        <v>0</v>
      </c>
      <c r="BF358" s="155">
        <f>IF(A22stdlife="n/a","n/a",IF(BF$3&gt;(A22stdlife+$E358),(Input!$N$232*(1+rvanilla)^0.5)-SUM($N358:BE358),(Input!$N$232*(1+rvanilla)^0.5)/A22stdlife))</f>
        <v>0</v>
      </c>
      <c r="BG358" s="155">
        <f>IF(A22stdlife="n/a","n/a",IF(BG$3&gt;(A22stdlife+$E358),(Input!$N$232*(1+rvanilla)^0.5)-SUM($N358:BF358),(Input!$N$232*(1+rvanilla)^0.5)/A22stdlife))</f>
        <v>0</v>
      </c>
      <c r="BH358" s="155">
        <f>IF(A22stdlife="n/a","n/a",IF(BH$3&gt;(A22stdlife+$E358),(Input!$N$232*(1+rvanilla)^0.5)-SUM($N358:BG358),(Input!$N$232*(1+rvanilla)^0.5)/A22stdlife))</f>
        <v>0</v>
      </c>
      <c r="BI358" s="155">
        <f>IF(A22stdlife="n/a","n/a",IF(BI$3&gt;(A22stdlife+$E358),(Input!$N$232*(1+rvanilla)^0.5)-SUM($N358:BH358),(Input!$N$232*(1+rvanilla)^0.5)/A22stdlife))</f>
        <v>0</v>
      </c>
      <c r="BJ358" s="14"/>
      <c r="BK358" s="14"/>
      <c r="BL358" s="14"/>
      <c r="BM358" s="14"/>
      <c r="BN358" s="14"/>
      <c r="BO358" s="14"/>
      <c r="BP358" s="14"/>
      <c r="BQ358" s="14"/>
      <c r="BR358" s="14"/>
      <c r="BS358" s="14"/>
      <c r="BT358" s="14"/>
      <c r="BU358" s="14"/>
      <c r="BV358" s="14"/>
      <c r="BW358" s="14"/>
      <c r="BX358" s="14"/>
      <c r="BY358" s="14"/>
      <c r="BZ358" s="14"/>
      <c r="CA358" s="410"/>
      <c r="CB358" s="410"/>
      <c r="CC358" s="410"/>
      <c r="CD358" s="410"/>
      <c r="CE358" s="410"/>
      <c r="CF358" s="410"/>
      <c r="CG358" s="410"/>
      <c r="CH358" s="410"/>
      <c r="CI358" s="410"/>
      <c r="CJ358" s="410"/>
      <c r="CK358" s="410"/>
      <c r="CL358" s="410"/>
      <c r="CM358" s="410"/>
      <c r="CN358" s="410"/>
      <c r="CO358" s="410"/>
      <c r="CP358" s="410"/>
      <c r="CQ358" s="410"/>
      <c r="CR358" s="410"/>
      <c r="CS358" s="410"/>
      <c r="CT358" s="410"/>
      <c r="CU358" s="410"/>
      <c r="CV358" s="410"/>
      <c r="CW358" s="410"/>
      <c r="CX358" s="410"/>
      <c r="CY358" s="410"/>
      <c r="CZ358" s="410"/>
      <c r="DA358" s="410"/>
      <c r="DB358" s="410"/>
      <c r="DC358" s="410"/>
      <c r="DD358" s="410"/>
      <c r="DE358" s="410"/>
      <c r="DF358" s="410"/>
      <c r="DG358" s="410"/>
      <c r="DH358" s="410"/>
      <c r="DI358" s="410"/>
      <c r="DJ358" s="410"/>
      <c r="DK358" s="410"/>
      <c r="DL358" s="410"/>
      <c r="DM358" s="410"/>
      <c r="DN358" s="410"/>
      <c r="DO358" s="410"/>
      <c r="DP358" s="410"/>
      <c r="DQ358" s="410"/>
      <c r="DR358" s="410"/>
      <c r="DS358" s="410"/>
      <c r="DT358" s="410"/>
      <c r="DU358" s="410"/>
      <c r="DV358" s="410"/>
      <c r="DW358" s="410"/>
      <c r="DX358" s="410"/>
      <c r="DY358" s="410"/>
      <c r="DZ358" s="410"/>
      <c r="EA358" s="410"/>
      <c r="EB358" s="410"/>
      <c r="EC358" s="410"/>
      <c r="ED358" s="410"/>
      <c r="EE358" s="410"/>
      <c r="EF358" s="410"/>
      <c r="EG358" s="410"/>
      <c r="EH358" s="410"/>
      <c r="EI358" s="410"/>
      <c r="EJ358" s="410"/>
      <c r="EK358" s="410"/>
      <c r="EL358" s="410"/>
      <c r="EM358" s="410"/>
      <c r="EN358" s="410"/>
      <c r="EO358" s="410"/>
      <c r="EP358" s="410"/>
      <c r="EQ358" s="410"/>
      <c r="ER358" s="410"/>
      <c r="ES358" s="410"/>
      <c r="ET358" s="410"/>
      <c r="EU358" s="410"/>
      <c r="EV358" s="410"/>
      <c r="EW358" s="410"/>
      <c r="EX358" s="410"/>
      <c r="EY358" s="410"/>
      <c r="EZ358" s="410"/>
      <c r="FA358" s="410"/>
      <c r="FB358" s="410"/>
      <c r="FC358" s="410"/>
      <c r="FD358" s="410"/>
      <c r="FE358" s="410"/>
      <c r="FF358" s="410"/>
      <c r="FG358" s="410"/>
      <c r="FH358" s="410"/>
      <c r="FI358" s="410"/>
      <c r="FJ358" s="410"/>
      <c r="FK358" s="410"/>
      <c r="FL358" s="410"/>
      <c r="FM358" s="410"/>
      <c r="FN358" s="410"/>
      <c r="FO358" s="410"/>
      <c r="FP358" s="410"/>
      <c r="FQ358" s="410"/>
      <c r="FR358" s="410"/>
      <c r="FS358" s="410"/>
      <c r="FT358" s="410"/>
      <c r="FU358" s="410"/>
      <c r="FV358" s="410"/>
      <c r="FW358" s="410"/>
      <c r="FX358" s="410"/>
      <c r="FY358" s="410"/>
      <c r="FZ358" s="410"/>
      <c r="GA358" s="410"/>
      <c r="GB358" s="410"/>
      <c r="GC358" s="410"/>
      <c r="GD358" s="410"/>
      <c r="GE358" s="410"/>
      <c r="GF358" s="410"/>
      <c r="GG358" s="410"/>
      <c r="GH358" s="410"/>
      <c r="GI358" s="410"/>
      <c r="GJ358" s="410"/>
      <c r="GK358" s="410"/>
      <c r="GL358" s="410"/>
      <c r="GM358" s="410"/>
      <c r="GN358" s="410"/>
      <c r="GO358" s="410"/>
      <c r="GP358" s="410"/>
      <c r="GQ358" s="410"/>
      <c r="GR358" s="410"/>
      <c r="GS358" s="410"/>
      <c r="GT358" s="410"/>
      <c r="GU358" s="410"/>
      <c r="GV358" s="410"/>
      <c r="GW358" s="410"/>
      <c r="GX358" s="410"/>
      <c r="GY358" s="410"/>
      <c r="GZ358" s="410"/>
      <c r="HA358" s="410"/>
      <c r="HB358" s="410"/>
      <c r="HC358" s="410"/>
      <c r="HD358" s="410"/>
      <c r="HE358" s="410"/>
      <c r="HF358" s="410"/>
      <c r="HG358" s="410"/>
      <c r="HH358" s="410"/>
      <c r="HI358" s="410"/>
      <c r="HJ358" s="410"/>
      <c r="HK358" s="410"/>
      <c r="HL358" s="410"/>
      <c r="HM358" s="410"/>
      <c r="HN358" s="410"/>
      <c r="HO358" s="410"/>
      <c r="HP358" s="410"/>
      <c r="HQ358" s="410"/>
      <c r="HR358" s="410"/>
      <c r="HS358" s="410"/>
      <c r="HT358" s="410"/>
      <c r="HU358" s="410"/>
      <c r="HV358" s="410"/>
      <c r="HW358" s="410"/>
      <c r="HX358" s="410"/>
      <c r="HY358" s="410"/>
      <c r="HZ358" s="410"/>
      <c r="IA358" s="410"/>
      <c r="IB358" s="410"/>
      <c r="IC358" s="410"/>
      <c r="ID358" s="410"/>
      <c r="IE358" s="410"/>
      <c r="IF358" s="410"/>
      <c r="IG358" s="410"/>
      <c r="IH358" s="410"/>
      <c r="II358" s="410"/>
      <c r="IJ358" s="410"/>
      <c r="IK358" s="410"/>
      <c r="IL358" s="410"/>
      <c r="IM358" s="410"/>
      <c r="IN358" s="410"/>
      <c r="IO358" s="410"/>
      <c r="IP358" s="410"/>
      <c r="IQ358" s="410"/>
      <c r="IR358" s="410"/>
      <c r="IS358" s="410"/>
      <c r="IT358" s="410"/>
      <c r="IU358" s="410"/>
      <c r="IV358" s="410"/>
    </row>
    <row r="359" spans="1:256" s="2" customFormat="1" ht="12.75" hidden="1" customHeight="1" outlineLevel="2">
      <c r="A359" s="14"/>
      <c r="B359" s="14"/>
      <c r="C359" s="27"/>
      <c r="D359" s="413"/>
      <c r="E359" s="261">
        <v>9</v>
      </c>
      <c r="F359" s="372"/>
      <c r="G359" s="269"/>
      <c r="H359" s="271"/>
      <c r="I359" s="271"/>
      <c r="J359" s="271"/>
      <c r="K359" s="271"/>
      <c r="L359" s="271"/>
      <c r="M359" s="271"/>
      <c r="N359" s="271"/>
      <c r="O359" s="270"/>
      <c r="P359" s="155">
        <f>IF(A22stdlife="n/a","n/a",IF(P$3&gt;(A22stdlife+$E359),(Input!$O$232*(1+rvanilla)^0.5)-SUM($O359:O359),(Input!$O$232*(1+rvanilla)^0.5)/A22stdlife))</f>
        <v>0</v>
      </c>
      <c r="Q359" s="155">
        <f>IF(A22stdlife="n/a","n/a",IF(Q$3&gt;(A22stdlife+$E359),(Input!$O$232*(1+rvanilla)^0.5)-SUM($O359:P359),(Input!$O$232*(1+rvanilla)^0.5)/A22stdlife))</f>
        <v>0</v>
      </c>
      <c r="R359" s="155">
        <f>IF(A22stdlife="n/a","n/a",IF(R$3&gt;(A22stdlife+$E359),(Input!$O$232*(1+rvanilla)^0.5)-SUM($O359:Q359),(Input!$O$232*(1+rvanilla)^0.5)/A22stdlife))</f>
        <v>0</v>
      </c>
      <c r="S359" s="155">
        <f>IF(A22stdlife="n/a","n/a",IF(S$3&gt;(A22stdlife+$E359),(Input!$O$232*(1+rvanilla)^0.5)-SUM($O359:R359),(Input!$O$232*(1+rvanilla)^0.5)/A22stdlife))</f>
        <v>0</v>
      </c>
      <c r="T359" s="155">
        <f>IF(A22stdlife="n/a","n/a",IF(T$3&gt;(A22stdlife+$E359),(Input!$O$232*(1+rvanilla)^0.5)-SUM($O359:S359),(Input!$O$232*(1+rvanilla)^0.5)/A22stdlife))</f>
        <v>0</v>
      </c>
      <c r="U359" s="155">
        <f>IF(A22stdlife="n/a","n/a",IF(U$3&gt;(A22stdlife+$E359),(Input!$O$232*(1+rvanilla)^0.5)-SUM($O359:T359),(Input!$O$232*(1+rvanilla)^0.5)/A22stdlife))</f>
        <v>0</v>
      </c>
      <c r="V359" s="155">
        <f>IF(A22stdlife="n/a","n/a",IF(V$3&gt;(A22stdlife+$E359),(Input!$O$232*(1+rvanilla)^0.5)-SUM($O359:U359),(Input!$O$232*(1+rvanilla)^0.5)/A22stdlife))</f>
        <v>0</v>
      </c>
      <c r="W359" s="155">
        <f>IF(A22stdlife="n/a","n/a",IF(W$3&gt;(A22stdlife+$E359),(Input!$O$232*(1+rvanilla)^0.5)-SUM($O359:V359),(Input!$O$232*(1+rvanilla)^0.5)/A22stdlife))</f>
        <v>0</v>
      </c>
      <c r="X359" s="155">
        <f>IF(A22stdlife="n/a","n/a",IF(X$3&gt;(A22stdlife+$E359),(Input!$O$232*(1+rvanilla)^0.5)-SUM($O359:W359),(Input!$O$232*(1+rvanilla)^0.5)/A22stdlife))</f>
        <v>0</v>
      </c>
      <c r="Y359" s="155">
        <f>IF(A22stdlife="n/a","n/a",IF(Y$3&gt;(A22stdlife+$E359),(Input!$O$232*(1+rvanilla)^0.5)-SUM($O359:X359),(Input!$O$232*(1+rvanilla)^0.5)/A22stdlife))</f>
        <v>0</v>
      </c>
      <c r="Z359" s="155">
        <f>IF(A22stdlife="n/a","n/a",IF(Z$3&gt;(A22stdlife+$E359),(Input!$O$232*(1+rvanilla)^0.5)-SUM($O359:Y359),(Input!$O$232*(1+rvanilla)^0.5)/A22stdlife))</f>
        <v>0</v>
      </c>
      <c r="AA359" s="155">
        <f>IF(A22stdlife="n/a","n/a",IF(AA$3&gt;(A22stdlife+$E359),(Input!$O$232*(1+rvanilla)^0.5)-SUM($O359:Z359),(Input!$O$232*(1+rvanilla)^0.5)/A22stdlife))</f>
        <v>0</v>
      </c>
      <c r="AB359" s="155">
        <f>IF(A22stdlife="n/a","n/a",IF(AB$3&gt;(A22stdlife+$E359),(Input!$O$232*(1+rvanilla)^0.5)-SUM($O359:AA359),(Input!$O$232*(1+rvanilla)^0.5)/A22stdlife))</f>
        <v>0</v>
      </c>
      <c r="AC359" s="155">
        <f>IF(A22stdlife="n/a","n/a",IF(AC$3&gt;(A22stdlife+$E359),(Input!$O$232*(1+rvanilla)^0.5)-SUM($O359:AB359),(Input!$O$232*(1+rvanilla)^0.5)/A22stdlife))</f>
        <v>0</v>
      </c>
      <c r="AD359" s="155">
        <f>IF(A22stdlife="n/a","n/a",IF(AD$3&gt;(A22stdlife+$E359),(Input!$O$232*(1+rvanilla)^0.5)-SUM($O359:AC359),(Input!$O$232*(1+rvanilla)^0.5)/A22stdlife))</f>
        <v>0</v>
      </c>
      <c r="AE359" s="155">
        <f>IF(A22stdlife="n/a","n/a",IF(AE$3&gt;(A22stdlife+$E359),(Input!$O$232*(1+rvanilla)^0.5)-SUM($O359:AD359),(Input!$O$232*(1+rvanilla)^0.5)/A22stdlife))</f>
        <v>0</v>
      </c>
      <c r="AF359" s="155">
        <f>IF(A22stdlife="n/a","n/a",IF(AF$3&gt;(A22stdlife+$E359),(Input!$O$232*(1+rvanilla)^0.5)-SUM($O359:AE359),(Input!$O$232*(1+rvanilla)^0.5)/A22stdlife))</f>
        <v>0</v>
      </c>
      <c r="AG359" s="155">
        <f>IF(A22stdlife="n/a","n/a",IF(AG$3&gt;(A22stdlife+$E359),(Input!$O$232*(1+rvanilla)^0.5)-SUM($O359:AF359),(Input!$O$232*(1+rvanilla)^0.5)/A22stdlife))</f>
        <v>0</v>
      </c>
      <c r="AH359" s="155">
        <f>IF(A22stdlife="n/a","n/a",IF(AH$3&gt;(A22stdlife+$E359),(Input!$O$232*(1+rvanilla)^0.5)-SUM($O359:AG359),(Input!$O$232*(1+rvanilla)^0.5)/A22stdlife))</f>
        <v>0</v>
      </c>
      <c r="AI359" s="155">
        <f>IF(A22stdlife="n/a","n/a",IF(AI$3&gt;(A22stdlife+$E359),(Input!$O$232*(1+rvanilla)^0.5)-SUM($O359:AH359),(Input!$O$232*(1+rvanilla)^0.5)/A22stdlife))</f>
        <v>0</v>
      </c>
      <c r="AJ359" s="155">
        <f>IF(A22stdlife="n/a","n/a",IF(AJ$3&gt;(A22stdlife+$E359),(Input!$O$232*(1+rvanilla)^0.5)-SUM($O359:AI359),(Input!$O$232*(1+rvanilla)^0.5)/A22stdlife))</f>
        <v>0</v>
      </c>
      <c r="AK359" s="155">
        <f>IF(A22stdlife="n/a","n/a",IF(AK$3&gt;(A22stdlife+$E359),(Input!$O$232*(1+rvanilla)^0.5)-SUM($O359:AJ359),(Input!$O$232*(1+rvanilla)^0.5)/A22stdlife))</f>
        <v>0</v>
      </c>
      <c r="AL359" s="155">
        <f>IF(A22stdlife="n/a","n/a",IF(AL$3&gt;(A22stdlife+$E359),(Input!$O$232*(1+rvanilla)^0.5)-SUM($O359:AK359),(Input!$O$232*(1+rvanilla)^0.5)/A22stdlife))</f>
        <v>0</v>
      </c>
      <c r="AM359" s="155">
        <f>IF(A22stdlife="n/a","n/a",IF(AM$3&gt;(A22stdlife+$E359),(Input!$O$232*(1+rvanilla)^0.5)-SUM($O359:AL359),(Input!$O$232*(1+rvanilla)^0.5)/A22stdlife))</f>
        <v>0</v>
      </c>
      <c r="AN359" s="155">
        <f>IF(A22stdlife="n/a","n/a",IF(AN$3&gt;(A22stdlife+$E359),(Input!$O$232*(1+rvanilla)^0.5)-SUM($O359:AM359),(Input!$O$232*(1+rvanilla)^0.5)/A22stdlife))</f>
        <v>0</v>
      </c>
      <c r="AO359" s="155">
        <f>IF(A22stdlife="n/a","n/a",IF(AO$3&gt;(A22stdlife+$E359),(Input!$O$232*(1+rvanilla)^0.5)-SUM($O359:AN359),(Input!$O$232*(1+rvanilla)^0.5)/A22stdlife))</f>
        <v>0</v>
      </c>
      <c r="AP359" s="155">
        <f>IF(A22stdlife="n/a","n/a",IF(AP$3&gt;(A22stdlife+$E359),(Input!$O$232*(1+rvanilla)^0.5)-SUM($O359:AO359),(Input!$O$232*(1+rvanilla)^0.5)/A22stdlife))</f>
        <v>0</v>
      </c>
      <c r="AQ359" s="155">
        <f>IF(A22stdlife="n/a","n/a",IF(AQ$3&gt;(A22stdlife+$E359),(Input!$O$232*(1+rvanilla)^0.5)-SUM($O359:AP359),(Input!$O$232*(1+rvanilla)^0.5)/A22stdlife))</f>
        <v>0</v>
      </c>
      <c r="AR359" s="155">
        <f>IF(A22stdlife="n/a","n/a",IF(AR$3&gt;(A22stdlife+$E359),(Input!$O$232*(1+rvanilla)^0.5)-SUM($O359:AQ359),(Input!$O$232*(1+rvanilla)^0.5)/A22stdlife))</f>
        <v>0</v>
      </c>
      <c r="AS359" s="155">
        <f>IF(A22stdlife="n/a","n/a",IF(AS$3&gt;(A22stdlife+$E359),(Input!$O$232*(1+rvanilla)^0.5)-SUM($O359:AR359),(Input!$O$232*(1+rvanilla)^0.5)/A22stdlife))</f>
        <v>0</v>
      </c>
      <c r="AT359" s="155">
        <f>IF(A22stdlife="n/a","n/a",IF(AT$3&gt;(A22stdlife+$E359),(Input!$O$232*(1+rvanilla)^0.5)-SUM($O359:AS359),(Input!$O$232*(1+rvanilla)^0.5)/A22stdlife))</f>
        <v>0</v>
      </c>
      <c r="AU359" s="155">
        <f>IF(A22stdlife="n/a","n/a",IF(AU$3&gt;(A22stdlife+$E359),(Input!$O$232*(1+rvanilla)^0.5)-SUM($O359:AT359),(Input!$O$232*(1+rvanilla)^0.5)/A22stdlife))</f>
        <v>0</v>
      </c>
      <c r="AV359" s="155">
        <f>IF(A22stdlife="n/a","n/a",IF(AV$3&gt;(A22stdlife+$E359),(Input!$O$232*(1+rvanilla)^0.5)-SUM($O359:AU359),(Input!$O$232*(1+rvanilla)^0.5)/A22stdlife))</f>
        <v>0</v>
      </c>
      <c r="AW359" s="155">
        <f>IF(A22stdlife="n/a","n/a",IF(AW$3&gt;(A22stdlife+$E359),(Input!$O$232*(1+rvanilla)^0.5)-SUM($O359:AV359),(Input!$O$232*(1+rvanilla)^0.5)/A22stdlife))</f>
        <v>0</v>
      </c>
      <c r="AX359" s="155">
        <f>IF(A22stdlife="n/a","n/a",IF(AX$3&gt;(A22stdlife+$E359),(Input!$O$232*(1+rvanilla)^0.5)-SUM($O359:AW359),(Input!$O$232*(1+rvanilla)^0.5)/A22stdlife))</f>
        <v>0</v>
      </c>
      <c r="AY359" s="155">
        <f>IF(A22stdlife="n/a","n/a",IF(AY$3&gt;(A22stdlife+$E359),(Input!$O$232*(1+rvanilla)^0.5)-SUM($O359:AX359),(Input!$O$232*(1+rvanilla)^0.5)/A22stdlife))</f>
        <v>0</v>
      </c>
      <c r="AZ359" s="155">
        <f>IF(A22stdlife="n/a","n/a",IF(AZ$3&gt;(A22stdlife+$E359),(Input!$O$232*(1+rvanilla)^0.5)-SUM($O359:AY359),(Input!$O$232*(1+rvanilla)^0.5)/A22stdlife))</f>
        <v>0</v>
      </c>
      <c r="BA359" s="155">
        <f>IF(A22stdlife="n/a","n/a",IF(BA$3&gt;(A22stdlife+$E359),(Input!$O$232*(1+rvanilla)^0.5)-SUM($O359:AZ359),(Input!$O$232*(1+rvanilla)^0.5)/A22stdlife))</f>
        <v>0</v>
      </c>
      <c r="BB359" s="155">
        <f>IF(A22stdlife="n/a","n/a",IF(BB$3&gt;(A22stdlife+$E359),(Input!$O$232*(1+rvanilla)^0.5)-SUM($O359:BA359),(Input!$O$232*(1+rvanilla)^0.5)/A22stdlife))</f>
        <v>0</v>
      </c>
      <c r="BC359" s="155">
        <f>IF(A22stdlife="n/a","n/a",IF(BC$3&gt;(A22stdlife+$E359),(Input!$O$232*(1+rvanilla)^0.5)-SUM($O359:BB359),(Input!$O$232*(1+rvanilla)^0.5)/A22stdlife))</f>
        <v>0</v>
      </c>
      <c r="BD359" s="155">
        <f>IF(A22stdlife="n/a","n/a",IF(BD$3&gt;(A22stdlife+$E359),(Input!$O$232*(1+rvanilla)^0.5)-SUM($O359:BC359),(Input!$O$232*(1+rvanilla)^0.5)/A22stdlife))</f>
        <v>0</v>
      </c>
      <c r="BE359" s="155">
        <f>IF(A22stdlife="n/a","n/a",IF(BE$3&gt;(A22stdlife+$E359),(Input!$O$232*(1+rvanilla)^0.5)-SUM($O359:BD359),(Input!$O$232*(1+rvanilla)^0.5)/A22stdlife))</f>
        <v>0</v>
      </c>
      <c r="BF359" s="155">
        <f>IF(A22stdlife="n/a","n/a",IF(BF$3&gt;(A22stdlife+$E359),(Input!$O$232*(1+rvanilla)^0.5)-SUM($O359:BE359),(Input!$O$232*(1+rvanilla)^0.5)/A22stdlife))</f>
        <v>0</v>
      </c>
      <c r="BG359" s="155">
        <f>IF(A22stdlife="n/a","n/a",IF(BG$3&gt;(A22stdlife+$E359),(Input!$O$232*(1+rvanilla)^0.5)-SUM($O359:BF359),(Input!$O$232*(1+rvanilla)^0.5)/A22stdlife))</f>
        <v>0</v>
      </c>
      <c r="BH359" s="155">
        <f>IF(A22stdlife="n/a","n/a",IF(BH$3&gt;(A22stdlife+$E359),(Input!$O$232*(1+rvanilla)^0.5)-SUM($O359:BG359),(Input!$O$232*(1+rvanilla)^0.5)/A22stdlife))</f>
        <v>0</v>
      </c>
      <c r="BI359" s="155">
        <f>IF(A22stdlife="n/a","n/a",IF(BI$3&gt;(A22stdlife+$E359),(Input!$O$232*(1+rvanilla)^0.5)-SUM($O359:BH359),(Input!$O$232*(1+rvanilla)^0.5)/A22stdlife))</f>
        <v>0</v>
      </c>
      <c r="BJ359" s="14"/>
      <c r="BK359" s="14"/>
      <c r="BL359" s="14"/>
      <c r="BM359" s="14"/>
      <c r="BN359" s="14"/>
      <c r="BO359" s="14"/>
      <c r="BP359" s="14"/>
      <c r="BQ359" s="14"/>
      <c r="BR359" s="14"/>
      <c r="BS359" s="14"/>
      <c r="BT359" s="14"/>
      <c r="BU359" s="14"/>
      <c r="BV359" s="14"/>
      <c r="BW359" s="14"/>
      <c r="BX359" s="14"/>
      <c r="BY359" s="14"/>
      <c r="BZ359" s="14"/>
      <c r="CA359" s="410"/>
      <c r="CB359" s="410"/>
      <c r="CC359" s="410"/>
      <c r="CD359" s="410"/>
      <c r="CE359" s="410"/>
      <c r="CF359" s="410"/>
      <c r="CG359" s="410"/>
      <c r="CH359" s="410"/>
      <c r="CI359" s="410"/>
      <c r="CJ359" s="410"/>
      <c r="CK359" s="410"/>
      <c r="CL359" s="410"/>
      <c r="CM359" s="410"/>
      <c r="CN359" s="410"/>
      <c r="CO359" s="410"/>
      <c r="CP359" s="410"/>
      <c r="CQ359" s="410"/>
      <c r="CR359" s="410"/>
      <c r="CS359" s="410"/>
      <c r="CT359" s="410"/>
      <c r="CU359" s="410"/>
      <c r="CV359" s="410"/>
      <c r="CW359" s="410"/>
      <c r="CX359" s="410"/>
      <c r="CY359" s="410"/>
      <c r="CZ359" s="410"/>
      <c r="DA359" s="410"/>
      <c r="DB359" s="410"/>
      <c r="DC359" s="410"/>
      <c r="DD359" s="410"/>
      <c r="DE359" s="410"/>
      <c r="DF359" s="410"/>
      <c r="DG359" s="410"/>
      <c r="DH359" s="410"/>
      <c r="DI359" s="410"/>
      <c r="DJ359" s="410"/>
      <c r="DK359" s="410"/>
      <c r="DL359" s="410"/>
      <c r="DM359" s="410"/>
      <c r="DN359" s="410"/>
      <c r="DO359" s="410"/>
      <c r="DP359" s="410"/>
      <c r="DQ359" s="410"/>
      <c r="DR359" s="410"/>
      <c r="DS359" s="410"/>
      <c r="DT359" s="410"/>
      <c r="DU359" s="410"/>
      <c r="DV359" s="410"/>
      <c r="DW359" s="410"/>
      <c r="DX359" s="410"/>
      <c r="DY359" s="410"/>
      <c r="DZ359" s="410"/>
      <c r="EA359" s="410"/>
      <c r="EB359" s="410"/>
      <c r="EC359" s="410"/>
      <c r="ED359" s="410"/>
      <c r="EE359" s="410"/>
      <c r="EF359" s="410"/>
      <c r="EG359" s="410"/>
      <c r="EH359" s="410"/>
      <c r="EI359" s="410"/>
      <c r="EJ359" s="410"/>
      <c r="EK359" s="410"/>
      <c r="EL359" s="410"/>
      <c r="EM359" s="410"/>
      <c r="EN359" s="410"/>
      <c r="EO359" s="410"/>
      <c r="EP359" s="410"/>
      <c r="EQ359" s="410"/>
      <c r="ER359" s="410"/>
      <c r="ES359" s="410"/>
      <c r="ET359" s="410"/>
      <c r="EU359" s="410"/>
      <c r="EV359" s="410"/>
      <c r="EW359" s="410"/>
      <c r="EX359" s="410"/>
      <c r="EY359" s="410"/>
      <c r="EZ359" s="410"/>
      <c r="FA359" s="410"/>
      <c r="FB359" s="410"/>
      <c r="FC359" s="410"/>
      <c r="FD359" s="410"/>
      <c r="FE359" s="410"/>
      <c r="FF359" s="410"/>
      <c r="FG359" s="410"/>
      <c r="FH359" s="410"/>
      <c r="FI359" s="410"/>
      <c r="FJ359" s="410"/>
      <c r="FK359" s="410"/>
      <c r="FL359" s="410"/>
      <c r="FM359" s="410"/>
      <c r="FN359" s="410"/>
      <c r="FO359" s="410"/>
      <c r="FP359" s="410"/>
      <c r="FQ359" s="410"/>
      <c r="FR359" s="410"/>
      <c r="FS359" s="410"/>
      <c r="FT359" s="410"/>
      <c r="FU359" s="410"/>
      <c r="FV359" s="410"/>
      <c r="FW359" s="410"/>
      <c r="FX359" s="410"/>
      <c r="FY359" s="410"/>
      <c r="FZ359" s="410"/>
      <c r="GA359" s="410"/>
      <c r="GB359" s="410"/>
      <c r="GC359" s="410"/>
      <c r="GD359" s="410"/>
      <c r="GE359" s="410"/>
      <c r="GF359" s="410"/>
      <c r="GG359" s="410"/>
      <c r="GH359" s="410"/>
      <c r="GI359" s="410"/>
      <c r="GJ359" s="410"/>
      <c r="GK359" s="410"/>
      <c r="GL359" s="410"/>
      <c r="GM359" s="410"/>
      <c r="GN359" s="410"/>
      <c r="GO359" s="410"/>
      <c r="GP359" s="410"/>
      <c r="GQ359" s="410"/>
      <c r="GR359" s="410"/>
      <c r="GS359" s="410"/>
      <c r="GT359" s="410"/>
      <c r="GU359" s="410"/>
      <c r="GV359" s="410"/>
      <c r="GW359" s="410"/>
      <c r="GX359" s="410"/>
      <c r="GY359" s="410"/>
      <c r="GZ359" s="410"/>
      <c r="HA359" s="410"/>
      <c r="HB359" s="410"/>
      <c r="HC359" s="410"/>
      <c r="HD359" s="410"/>
      <c r="HE359" s="410"/>
      <c r="HF359" s="410"/>
      <c r="HG359" s="410"/>
      <c r="HH359" s="410"/>
      <c r="HI359" s="410"/>
      <c r="HJ359" s="410"/>
      <c r="HK359" s="410"/>
      <c r="HL359" s="410"/>
      <c r="HM359" s="410"/>
      <c r="HN359" s="410"/>
      <c r="HO359" s="410"/>
      <c r="HP359" s="410"/>
      <c r="HQ359" s="410"/>
      <c r="HR359" s="410"/>
      <c r="HS359" s="410"/>
      <c r="HT359" s="410"/>
      <c r="HU359" s="410"/>
      <c r="HV359" s="410"/>
      <c r="HW359" s="410"/>
      <c r="HX359" s="410"/>
      <c r="HY359" s="410"/>
      <c r="HZ359" s="410"/>
      <c r="IA359" s="410"/>
      <c r="IB359" s="410"/>
      <c r="IC359" s="410"/>
      <c r="ID359" s="410"/>
      <c r="IE359" s="410"/>
      <c r="IF359" s="410"/>
      <c r="IG359" s="410"/>
      <c r="IH359" s="410"/>
      <c r="II359" s="410"/>
      <c r="IJ359" s="410"/>
      <c r="IK359" s="410"/>
      <c r="IL359" s="410"/>
      <c r="IM359" s="410"/>
      <c r="IN359" s="410"/>
      <c r="IO359" s="410"/>
      <c r="IP359" s="410"/>
      <c r="IQ359" s="410"/>
      <c r="IR359" s="410"/>
      <c r="IS359" s="410"/>
      <c r="IT359" s="410"/>
      <c r="IU359" s="410"/>
      <c r="IV359" s="410"/>
    </row>
    <row r="360" spans="1:256" s="2" customFormat="1" ht="12.75" hidden="1" customHeight="1" outlineLevel="2">
      <c r="A360" s="14"/>
      <c r="B360" s="14"/>
      <c r="C360" s="27"/>
      <c r="D360" s="413"/>
      <c r="E360" s="262">
        <v>10</v>
      </c>
      <c r="F360" s="372"/>
      <c r="G360" s="269"/>
      <c r="H360" s="271"/>
      <c r="I360" s="271"/>
      <c r="J360" s="271"/>
      <c r="K360" s="271"/>
      <c r="L360" s="271"/>
      <c r="M360" s="271"/>
      <c r="N360" s="271"/>
      <c r="O360" s="271"/>
      <c r="P360" s="270"/>
      <c r="Q360" s="155">
        <f>IF(A22stdlife="n/a","n/a",IF(Q$3&gt;(A22stdlife+$E360),(Input!$P$232*(1+rvanilla)^0.5)-SUM($P360:P360),(Input!$P$232*(1+rvanilla)^0.5)/A22stdlife))</f>
        <v>0</v>
      </c>
      <c r="R360" s="155">
        <f>IF(A22stdlife="n/a","n/a",IF(R$3&gt;(A22stdlife+$E360),(Input!$P$232*(1+rvanilla)^0.5)-SUM($P360:Q360),(Input!$P$232*(1+rvanilla)^0.5)/A22stdlife))</f>
        <v>0</v>
      </c>
      <c r="S360" s="155">
        <f>IF(A22stdlife="n/a","n/a",IF(S$3&gt;(A22stdlife+$E360),(Input!$P$232*(1+rvanilla)^0.5)-SUM($P360:R360),(Input!$P$232*(1+rvanilla)^0.5)/A22stdlife))</f>
        <v>0</v>
      </c>
      <c r="T360" s="155">
        <f>IF(A22stdlife="n/a","n/a",IF(T$3&gt;(A22stdlife+$E360),(Input!$P$232*(1+rvanilla)^0.5)-SUM($P360:S360),(Input!$P$232*(1+rvanilla)^0.5)/A22stdlife))</f>
        <v>0</v>
      </c>
      <c r="U360" s="155">
        <f>IF(A22stdlife="n/a","n/a",IF(U$3&gt;(A22stdlife+$E360),(Input!$P$232*(1+rvanilla)^0.5)-SUM($P360:T360),(Input!$P$232*(1+rvanilla)^0.5)/A22stdlife))</f>
        <v>0</v>
      </c>
      <c r="V360" s="155">
        <f>IF(A22stdlife="n/a","n/a",IF(V$3&gt;(A22stdlife+$E360),(Input!$P$232*(1+rvanilla)^0.5)-SUM($P360:U360),(Input!$P$232*(1+rvanilla)^0.5)/A22stdlife))</f>
        <v>0</v>
      </c>
      <c r="W360" s="155">
        <f>IF(A22stdlife="n/a","n/a",IF(W$3&gt;(A22stdlife+$E360),(Input!$P$232*(1+rvanilla)^0.5)-SUM($P360:V360),(Input!$P$232*(1+rvanilla)^0.5)/A22stdlife))</f>
        <v>0</v>
      </c>
      <c r="X360" s="155">
        <f>IF(A22stdlife="n/a","n/a",IF(X$3&gt;(A22stdlife+$E360),(Input!$P$232*(1+rvanilla)^0.5)-SUM($P360:W360),(Input!$P$232*(1+rvanilla)^0.5)/A22stdlife))</f>
        <v>0</v>
      </c>
      <c r="Y360" s="155">
        <f>IF(A22stdlife="n/a","n/a",IF(Y$3&gt;(A22stdlife+$E360),(Input!$P$232*(1+rvanilla)^0.5)-SUM($P360:X360),(Input!$P$232*(1+rvanilla)^0.5)/A22stdlife))</f>
        <v>0</v>
      </c>
      <c r="Z360" s="155">
        <f>IF(A22stdlife="n/a","n/a",IF(Z$3&gt;(A22stdlife+$E360),(Input!$P$232*(1+rvanilla)^0.5)-SUM($P360:Y360),(Input!$P$232*(1+rvanilla)^0.5)/A22stdlife))</f>
        <v>0</v>
      </c>
      <c r="AA360" s="155">
        <f>IF(A22stdlife="n/a","n/a",IF(AA$3&gt;(A22stdlife+$E360),(Input!$P$232*(1+rvanilla)^0.5)-SUM($P360:Z360),(Input!$P$232*(1+rvanilla)^0.5)/A22stdlife))</f>
        <v>0</v>
      </c>
      <c r="AB360" s="155">
        <f>IF(A22stdlife="n/a","n/a",IF(AB$3&gt;(A22stdlife+$E360),(Input!$P$232*(1+rvanilla)^0.5)-SUM($P360:AA360),(Input!$P$232*(1+rvanilla)^0.5)/A22stdlife))</f>
        <v>0</v>
      </c>
      <c r="AC360" s="155">
        <f>IF(A22stdlife="n/a","n/a",IF(AC$3&gt;(A22stdlife+$E360),(Input!$P$232*(1+rvanilla)^0.5)-SUM($P360:AB360),(Input!$P$232*(1+rvanilla)^0.5)/A22stdlife))</f>
        <v>0</v>
      </c>
      <c r="AD360" s="155">
        <f>IF(A22stdlife="n/a","n/a",IF(AD$3&gt;(A22stdlife+$E360),(Input!$P$232*(1+rvanilla)^0.5)-SUM($P360:AC360),(Input!$P$232*(1+rvanilla)^0.5)/A22stdlife))</f>
        <v>0</v>
      </c>
      <c r="AE360" s="155">
        <f>IF(A22stdlife="n/a","n/a",IF(AE$3&gt;(A22stdlife+$E360),(Input!$P$232*(1+rvanilla)^0.5)-SUM($P360:AD360),(Input!$P$232*(1+rvanilla)^0.5)/A22stdlife))</f>
        <v>0</v>
      </c>
      <c r="AF360" s="155">
        <f>IF(A22stdlife="n/a","n/a",IF(AF$3&gt;(A22stdlife+$E360),(Input!$P$232*(1+rvanilla)^0.5)-SUM($P360:AE360),(Input!$P$232*(1+rvanilla)^0.5)/A22stdlife))</f>
        <v>0</v>
      </c>
      <c r="AG360" s="155">
        <f>IF(A22stdlife="n/a","n/a",IF(AG$3&gt;(A22stdlife+$E360),(Input!$P$232*(1+rvanilla)^0.5)-SUM($P360:AF360),(Input!$P$232*(1+rvanilla)^0.5)/A22stdlife))</f>
        <v>0</v>
      </c>
      <c r="AH360" s="155">
        <f>IF(A22stdlife="n/a","n/a",IF(AH$3&gt;(A22stdlife+$E360),(Input!$P$232*(1+rvanilla)^0.5)-SUM($P360:AG360),(Input!$P$232*(1+rvanilla)^0.5)/A22stdlife))</f>
        <v>0</v>
      </c>
      <c r="AI360" s="155">
        <f>IF(A22stdlife="n/a","n/a",IF(AI$3&gt;(A22stdlife+$E360),(Input!$P$232*(1+rvanilla)^0.5)-SUM($P360:AH360),(Input!$P$232*(1+rvanilla)^0.5)/A22stdlife))</f>
        <v>0</v>
      </c>
      <c r="AJ360" s="155">
        <f>IF(A22stdlife="n/a","n/a",IF(AJ$3&gt;(A22stdlife+$E360),(Input!$P$232*(1+rvanilla)^0.5)-SUM($P360:AI360),(Input!$P$232*(1+rvanilla)^0.5)/A22stdlife))</f>
        <v>0</v>
      </c>
      <c r="AK360" s="155">
        <f>IF(A22stdlife="n/a","n/a",IF(AK$3&gt;(A22stdlife+$E360),(Input!$P$232*(1+rvanilla)^0.5)-SUM($P360:AJ360),(Input!$P$232*(1+rvanilla)^0.5)/A22stdlife))</f>
        <v>0</v>
      </c>
      <c r="AL360" s="155">
        <f>IF(A22stdlife="n/a","n/a",IF(AL$3&gt;(A22stdlife+$E360),(Input!$P$232*(1+rvanilla)^0.5)-SUM($P360:AK360),(Input!$P$232*(1+rvanilla)^0.5)/A22stdlife))</f>
        <v>0</v>
      </c>
      <c r="AM360" s="155">
        <f>IF(A22stdlife="n/a","n/a",IF(AM$3&gt;(A22stdlife+$E360),(Input!$P$232*(1+rvanilla)^0.5)-SUM($P360:AL360),(Input!$P$232*(1+rvanilla)^0.5)/A22stdlife))</f>
        <v>0</v>
      </c>
      <c r="AN360" s="155">
        <f>IF(A22stdlife="n/a","n/a",IF(AN$3&gt;(A22stdlife+$E360),(Input!$P$232*(1+rvanilla)^0.5)-SUM($P360:AM360),(Input!$P$232*(1+rvanilla)^0.5)/A22stdlife))</f>
        <v>0</v>
      </c>
      <c r="AO360" s="155">
        <f>IF(A22stdlife="n/a","n/a",IF(AO$3&gt;(A22stdlife+$E360),(Input!$P$232*(1+rvanilla)^0.5)-SUM($P360:AN360),(Input!$P$232*(1+rvanilla)^0.5)/A22stdlife))</f>
        <v>0</v>
      </c>
      <c r="AP360" s="155">
        <f>IF(A22stdlife="n/a","n/a",IF(AP$3&gt;(A22stdlife+$E360),(Input!$P$232*(1+rvanilla)^0.5)-SUM($P360:AO360),(Input!$P$232*(1+rvanilla)^0.5)/A22stdlife))</f>
        <v>0</v>
      </c>
      <c r="AQ360" s="155">
        <f>IF(A22stdlife="n/a","n/a",IF(AQ$3&gt;(A22stdlife+$E360),(Input!$P$232*(1+rvanilla)^0.5)-SUM($P360:AP360),(Input!$P$232*(1+rvanilla)^0.5)/A22stdlife))</f>
        <v>0</v>
      </c>
      <c r="AR360" s="155">
        <f>IF(A22stdlife="n/a","n/a",IF(AR$3&gt;(A22stdlife+$E360),(Input!$P$232*(1+rvanilla)^0.5)-SUM($P360:AQ360),(Input!$P$232*(1+rvanilla)^0.5)/A22stdlife))</f>
        <v>0</v>
      </c>
      <c r="AS360" s="155">
        <f>IF(A22stdlife="n/a","n/a",IF(AS$3&gt;(A22stdlife+$E360),(Input!$P$232*(1+rvanilla)^0.5)-SUM($P360:AR360),(Input!$P$232*(1+rvanilla)^0.5)/A22stdlife))</f>
        <v>0</v>
      </c>
      <c r="AT360" s="155">
        <f>IF(A22stdlife="n/a","n/a",IF(AT$3&gt;(A22stdlife+$E360),(Input!$P$232*(1+rvanilla)^0.5)-SUM($P360:AS360),(Input!$P$232*(1+rvanilla)^0.5)/A22stdlife))</f>
        <v>0</v>
      </c>
      <c r="AU360" s="155">
        <f>IF(A22stdlife="n/a","n/a",IF(AU$3&gt;(A22stdlife+$E360),(Input!$P$232*(1+rvanilla)^0.5)-SUM($P360:AT360),(Input!$P$232*(1+rvanilla)^0.5)/A22stdlife))</f>
        <v>0</v>
      </c>
      <c r="AV360" s="155">
        <f>IF(A22stdlife="n/a","n/a",IF(AV$3&gt;(A22stdlife+$E360),(Input!$P$232*(1+rvanilla)^0.5)-SUM($P360:AU360),(Input!$P$232*(1+rvanilla)^0.5)/A22stdlife))</f>
        <v>0</v>
      </c>
      <c r="AW360" s="155">
        <f>IF(A22stdlife="n/a","n/a",IF(AW$3&gt;(A22stdlife+$E360),(Input!$P$232*(1+rvanilla)^0.5)-SUM($P360:AV360),(Input!$P$232*(1+rvanilla)^0.5)/A22stdlife))</f>
        <v>0</v>
      </c>
      <c r="AX360" s="155">
        <f>IF(A22stdlife="n/a","n/a",IF(AX$3&gt;(A22stdlife+$E360),(Input!$P$232*(1+rvanilla)^0.5)-SUM($P360:AW360),(Input!$P$232*(1+rvanilla)^0.5)/A22stdlife))</f>
        <v>0</v>
      </c>
      <c r="AY360" s="155">
        <f>IF(A22stdlife="n/a","n/a",IF(AY$3&gt;(A22stdlife+$E360),(Input!$P$232*(1+rvanilla)^0.5)-SUM($P360:AX360),(Input!$P$232*(1+rvanilla)^0.5)/A22stdlife))</f>
        <v>0</v>
      </c>
      <c r="AZ360" s="155">
        <f>IF(A22stdlife="n/a","n/a",IF(AZ$3&gt;(A22stdlife+$E360),(Input!$P$232*(1+rvanilla)^0.5)-SUM($P360:AY360),(Input!$P$232*(1+rvanilla)^0.5)/A22stdlife))</f>
        <v>0</v>
      </c>
      <c r="BA360" s="155">
        <f>IF(A22stdlife="n/a","n/a",IF(BA$3&gt;(A22stdlife+$E360),(Input!$P$232*(1+rvanilla)^0.5)-SUM($P360:AZ360),(Input!$P$232*(1+rvanilla)^0.5)/A22stdlife))</f>
        <v>0</v>
      </c>
      <c r="BB360" s="155">
        <f>IF(A22stdlife="n/a","n/a",IF(BB$3&gt;(A22stdlife+$E360),(Input!$P$232*(1+rvanilla)^0.5)-SUM($P360:BA360),(Input!$P$232*(1+rvanilla)^0.5)/A22stdlife))</f>
        <v>0</v>
      </c>
      <c r="BC360" s="155">
        <f>IF(A22stdlife="n/a","n/a",IF(BC$3&gt;(A22stdlife+$E360),(Input!$P$232*(1+rvanilla)^0.5)-SUM($P360:BB360),(Input!$P$232*(1+rvanilla)^0.5)/A22stdlife))</f>
        <v>0</v>
      </c>
      <c r="BD360" s="155">
        <f>IF(A22stdlife="n/a","n/a",IF(BD$3&gt;(A22stdlife+$E360),(Input!$P$232*(1+rvanilla)^0.5)-SUM($P360:BC360),(Input!$P$232*(1+rvanilla)^0.5)/A22stdlife))</f>
        <v>0</v>
      </c>
      <c r="BE360" s="155">
        <f>IF(A22stdlife="n/a","n/a",IF(BE$3&gt;(A22stdlife+$E360),(Input!$P$232*(1+rvanilla)^0.5)-SUM($P360:BD360),(Input!$P$232*(1+rvanilla)^0.5)/A22stdlife))</f>
        <v>0</v>
      </c>
      <c r="BF360" s="155">
        <f>IF(A22stdlife="n/a","n/a",IF(BF$3&gt;(A22stdlife+$E360),(Input!$P$232*(1+rvanilla)^0.5)-SUM($P360:BE360),(Input!$P$232*(1+rvanilla)^0.5)/A22stdlife))</f>
        <v>0</v>
      </c>
      <c r="BG360" s="155">
        <f>IF(A22stdlife="n/a","n/a",IF(BG$3&gt;(A22stdlife+$E360),(Input!$P$232*(1+rvanilla)^0.5)-SUM($P360:BF360),(Input!$P$232*(1+rvanilla)^0.5)/A22stdlife))</f>
        <v>0</v>
      </c>
      <c r="BH360" s="155">
        <f>IF(A22stdlife="n/a","n/a",IF(BH$3&gt;(A22stdlife+$E360),(Input!$P$232*(1+rvanilla)^0.5)-SUM($P360:BG360),(Input!$P$232*(1+rvanilla)^0.5)/A22stdlife))</f>
        <v>0</v>
      </c>
      <c r="BI360" s="155">
        <f>IF(A22stdlife="n/a","n/a",IF(BI$3&gt;(A22stdlife+$E360),(Input!$P$232*(1+rvanilla)^0.5)-SUM($P360:BH360),(Input!$P$232*(1+rvanilla)^0.5)/A22stdlife))</f>
        <v>0</v>
      </c>
      <c r="BJ360" s="14"/>
      <c r="BK360" s="14"/>
      <c r="BL360" s="14"/>
      <c r="BM360" s="14"/>
      <c r="BN360" s="14"/>
      <c r="BO360" s="14"/>
      <c r="BP360" s="14"/>
      <c r="BQ360" s="14"/>
      <c r="BR360" s="14"/>
      <c r="BS360" s="14"/>
      <c r="BT360" s="14"/>
      <c r="BU360" s="14"/>
      <c r="BV360" s="14"/>
      <c r="BW360" s="14"/>
      <c r="BX360" s="14"/>
      <c r="BY360" s="14"/>
      <c r="BZ360" s="14"/>
      <c r="CA360" s="410"/>
      <c r="CB360" s="410"/>
      <c r="CC360" s="410"/>
      <c r="CD360" s="410"/>
      <c r="CE360" s="410"/>
      <c r="CF360" s="410"/>
      <c r="CG360" s="410"/>
      <c r="CH360" s="410"/>
      <c r="CI360" s="410"/>
      <c r="CJ360" s="410"/>
      <c r="CK360" s="410"/>
      <c r="CL360" s="410"/>
      <c r="CM360" s="410"/>
      <c r="CN360" s="410"/>
      <c r="CO360" s="410"/>
      <c r="CP360" s="410"/>
      <c r="CQ360" s="410"/>
      <c r="CR360" s="410"/>
      <c r="CS360" s="410"/>
      <c r="CT360" s="410"/>
      <c r="CU360" s="410"/>
      <c r="CV360" s="410"/>
      <c r="CW360" s="410"/>
      <c r="CX360" s="410"/>
      <c r="CY360" s="410"/>
      <c r="CZ360" s="410"/>
      <c r="DA360" s="410"/>
      <c r="DB360" s="410"/>
      <c r="DC360" s="410"/>
      <c r="DD360" s="410"/>
      <c r="DE360" s="410"/>
      <c r="DF360" s="410"/>
      <c r="DG360" s="410"/>
      <c r="DH360" s="410"/>
      <c r="DI360" s="410"/>
      <c r="DJ360" s="410"/>
      <c r="DK360" s="410"/>
      <c r="DL360" s="410"/>
      <c r="DM360" s="410"/>
      <c r="DN360" s="410"/>
      <c r="DO360" s="410"/>
      <c r="DP360" s="410"/>
      <c r="DQ360" s="410"/>
      <c r="DR360" s="410"/>
      <c r="DS360" s="410"/>
      <c r="DT360" s="410"/>
      <c r="DU360" s="410"/>
      <c r="DV360" s="410"/>
      <c r="DW360" s="410"/>
      <c r="DX360" s="410"/>
      <c r="DY360" s="410"/>
      <c r="DZ360" s="410"/>
      <c r="EA360" s="410"/>
      <c r="EB360" s="410"/>
      <c r="EC360" s="410"/>
      <c r="ED360" s="410"/>
      <c r="EE360" s="410"/>
      <c r="EF360" s="410"/>
      <c r="EG360" s="410"/>
      <c r="EH360" s="410"/>
      <c r="EI360" s="410"/>
      <c r="EJ360" s="410"/>
      <c r="EK360" s="410"/>
      <c r="EL360" s="410"/>
      <c r="EM360" s="410"/>
      <c r="EN360" s="410"/>
      <c r="EO360" s="410"/>
      <c r="EP360" s="410"/>
      <c r="EQ360" s="410"/>
      <c r="ER360" s="410"/>
      <c r="ES360" s="410"/>
      <c r="ET360" s="410"/>
      <c r="EU360" s="410"/>
      <c r="EV360" s="410"/>
      <c r="EW360" s="410"/>
      <c r="EX360" s="410"/>
      <c r="EY360" s="410"/>
      <c r="EZ360" s="410"/>
      <c r="FA360" s="410"/>
      <c r="FB360" s="410"/>
      <c r="FC360" s="410"/>
      <c r="FD360" s="410"/>
      <c r="FE360" s="410"/>
      <c r="FF360" s="410"/>
      <c r="FG360" s="410"/>
      <c r="FH360" s="410"/>
      <c r="FI360" s="410"/>
      <c r="FJ360" s="410"/>
      <c r="FK360" s="410"/>
      <c r="FL360" s="410"/>
      <c r="FM360" s="410"/>
      <c r="FN360" s="410"/>
      <c r="FO360" s="410"/>
      <c r="FP360" s="410"/>
      <c r="FQ360" s="410"/>
      <c r="FR360" s="410"/>
      <c r="FS360" s="410"/>
      <c r="FT360" s="410"/>
      <c r="FU360" s="410"/>
      <c r="FV360" s="410"/>
      <c r="FW360" s="410"/>
      <c r="FX360" s="410"/>
      <c r="FY360" s="410"/>
      <c r="FZ360" s="410"/>
      <c r="GA360" s="410"/>
      <c r="GB360" s="410"/>
      <c r="GC360" s="410"/>
      <c r="GD360" s="410"/>
      <c r="GE360" s="410"/>
      <c r="GF360" s="410"/>
      <c r="GG360" s="410"/>
      <c r="GH360" s="410"/>
      <c r="GI360" s="410"/>
      <c r="GJ360" s="410"/>
      <c r="GK360" s="410"/>
      <c r="GL360" s="410"/>
      <c r="GM360" s="410"/>
      <c r="GN360" s="410"/>
      <c r="GO360" s="410"/>
      <c r="GP360" s="410"/>
      <c r="GQ360" s="410"/>
      <c r="GR360" s="410"/>
      <c r="GS360" s="410"/>
      <c r="GT360" s="410"/>
      <c r="GU360" s="410"/>
      <c r="GV360" s="410"/>
      <c r="GW360" s="410"/>
      <c r="GX360" s="410"/>
      <c r="GY360" s="410"/>
      <c r="GZ360" s="410"/>
      <c r="HA360" s="410"/>
      <c r="HB360" s="410"/>
      <c r="HC360" s="410"/>
      <c r="HD360" s="410"/>
      <c r="HE360" s="410"/>
      <c r="HF360" s="410"/>
      <c r="HG360" s="410"/>
      <c r="HH360" s="410"/>
      <c r="HI360" s="410"/>
      <c r="HJ360" s="410"/>
      <c r="HK360" s="410"/>
      <c r="HL360" s="410"/>
      <c r="HM360" s="410"/>
      <c r="HN360" s="410"/>
      <c r="HO360" s="410"/>
      <c r="HP360" s="410"/>
      <c r="HQ360" s="410"/>
      <c r="HR360" s="410"/>
      <c r="HS360" s="410"/>
      <c r="HT360" s="410"/>
      <c r="HU360" s="410"/>
      <c r="HV360" s="410"/>
      <c r="HW360" s="410"/>
      <c r="HX360" s="410"/>
      <c r="HY360" s="410"/>
      <c r="HZ360" s="410"/>
      <c r="IA360" s="410"/>
      <c r="IB360" s="410"/>
      <c r="IC360" s="410"/>
      <c r="ID360" s="410"/>
      <c r="IE360" s="410"/>
      <c r="IF360" s="410"/>
      <c r="IG360" s="410"/>
      <c r="IH360" s="410"/>
      <c r="II360" s="410"/>
      <c r="IJ360" s="410"/>
      <c r="IK360" s="410"/>
      <c r="IL360" s="410"/>
      <c r="IM360" s="410"/>
      <c r="IN360" s="410"/>
      <c r="IO360" s="410"/>
      <c r="IP360" s="410"/>
      <c r="IQ360" s="410"/>
      <c r="IR360" s="410"/>
      <c r="IS360" s="410"/>
      <c r="IT360" s="410"/>
      <c r="IU360" s="410"/>
      <c r="IV360" s="410"/>
    </row>
    <row r="361" spans="1:256" s="2" customFormat="1" ht="12.75" hidden="1" customHeight="1" outlineLevel="1" collapsed="1">
      <c r="A361" s="14"/>
      <c r="B361" s="14"/>
      <c r="C361" s="324">
        <f>Asset22</f>
        <v>0</v>
      </c>
      <c r="D361" s="14"/>
      <c r="E361" s="14"/>
      <c r="F361" s="366"/>
      <c r="G361" s="365">
        <f t="shared" ref="G361:AL361" si="61">SUM(G349:G360)</f>
        <v>0</v>
      </c>
      <c r="H361" s="365">
        <f t="shared" si="61"/>
        <v>0</v>
      </c>
      <c r="I361" s="365">
        <f t="shared" si="61"/>
        <v>0</v>
      </c>
      <c r="J361" s="365">
        <f t="shared" si="61"/>
        <v>0</v>
      </c>
      <c r="K361" s="365">
        <f t="shared" si="61"/>
        <v>0</v>
      </c>
      <c r="L361" s="365">
        <f t="shared" si="61"/>
        <v>0</v>
      </c>
      <c r="M361" s="365">
        <f t="shared" si="61"/>
        <v>0</v>
      </c>
      <c r="N361" s="365">
        <f t="shared" si="61"/>
        <v>0</v>
      </c>
      <c r="O361" s="365">
        <f t="shared" si="61"/>
        <v>0</v>
      </c>
      <c r="P361" s="365">
        <f t="shared" si="61"/>
        <v>0</v>
      </c>
      <c r="Q361" s="365">
        <f t="shared" si="61"/>
        <v>0</v>
      </c>
      <c r="R361" s="365">
        <f t="shared" si="61"/>
        <v>0</v>
      </c>
      <c r="S361" s="365">
        <f t="shared" si="61"/>
        <v>0</v>
      </c>
      <c r="T361" s="365">
        <f t="shared" si="61"/>
        <v>0</v>
      </c>
      <c r="U361" s="365">
        <f t="shared" si="61"/>
        <v>0</v>
      </c>
      <c r="V361" s="365">
        <f t="shared" si="61"/>
        <v>0</v>
      </c>
      <c r="W361" s="365">
        <f t="shared" si="61"/>
        <v>0</v>
      </c>
      <c r="X361" s="365">
        <f t="shared" si="61"/>
        <v>0</v>
      </c>
      <c r="Y361" s="365">
        <f t="shared" si="61"/>
        <v>0</v>
      </c>
      <c r="Z361" s="365">
        <f t="shared" si="61"/>
        <v>0</v>
      </c>
      <c r="AA361" s="365">
        <f t="shared" si="61"/>
        <v>0</v>
      </c>
      <c r="AB361" s="365">
        <f t="shared" si="61"/>
        <v>0</v>
      </c>
      <c r="AC361" s="365">
        <f t="shared" si="61"/>
        <v>0</v>
      </c>
      <c r="AD361" s="365">
        <f t="shared" si="61"/>
        <v>0</v>
      </c>
      <c r="AE361" s="365">
        <f t="shared" si="61"/>
        <v>0</v>
      </c>
      <c r="AF361" s="365">
        <f t="shared" si="61"/>
        <v>0</v>
      </c>
      <c r="AG361" s="365">
        <f t="shared" si="61"/>
        <v>0</v>
      </c>
      <c r="AH361" s="365">
        <f t="shared" si="61"/>
        <v>0</v>
      </c>
      <c r="AI361" s="365">
        <f t="shared" si="61"/>
        <v>0</v>
      </c>
      <c r="AJ361" s="365">
        <f t="shared" si="61"/>
        <v>0</v>
      </c>
      <c r="AK361" s="365">
        <f t="shared" si="61"/>
        <v>0</v>
      </c>
      <c r="AL361" s="365">
        <f t="shared" si="61"/>
        <v>0</v>
      </c>
      <c r="AM361" s="365">
        <f t="shared" ref="AM361:BI361" si="62">SUM(AM349:AM360)</f>
        <v>0</v>
      </c>
      <c r="AN361" s="365">
        <f t="shared" si="62"/>
        <v>0</v>
      </c>
      <c r="AO361" s="365">
        <f t="shared" si="62"/>
        <v>0</v>
      </c>
      <c r="AP361" s="365">
        <f t="shared" si="62"/>
        <v>0</v>
      </c>
      <c r="AQ361" s="365">
        <f t="shared" si="62"/>
        <v>0</v>
      </c>
      <c r="AR361" s="365">
        <f t="shared" si="62"/>
        <v>0</v>
      </c>
      <c r="AS361" s="365">
        <f t="shared" si="62"/>
        <v>0</v>
      </c>
      <c r="AT361" s="365">
        <f t="shared" si="62"/>
        <v>0</v>
      </c>
      <c r="AU361" s="365">
        <f t="shared" si="62"/>
        <v>0</v>
      </c>
      <c r="AV361" s="365">
        <f t="shared" si="62"/>
        <v>0</v>
      </c>
      <c r="AW361" s="365">
        <f t="shared" si="62"/>
        <v>0</v>
      </c>
      <c r="AX361" s="365">
        <f t="shared" si="62"/>
        <v>0</v>
      </c>
      <c r="AY361" s="365">
        <f t="shared" si="62"/>
        <v>0</v>
      </c>
      <c r="AZ361" s="365">
        <f t="shared" si="62"/>
        <v>0</v>
      </c>
      <c r="BA361" s="365">
        <f t="shared" si="62"/>
        <v>0</v>
      </c>
      <c r="BB361" s="365">
        <f t="shared" si="62"/>
        <v>0</v>
      </c>
      <c r="BC361" s="365">
        <f t="shared" si="62"/>
        <v>0</v>
      </c>
      <c r="BD361" s="365">
        <f t="shared" si="62"/>
        <v>0</v>
      </c>
      <c r="BE361" s="365">
        <f t="shared" si="62"/>
        <v>0</v>
      </c>
      <c r="BF361" s="365">
        <f t="shared" si="62"/>
        <v>0</v>
      </c>
      <c r="BG361" s="365">
        <f t="shared" si="62"/>
        <v>0</v>
      </c>
      <c r="BH361" s="365">
        <f t="shared" si="62"/>
        <v>0</v>
      </c>
      <c r="BI361" s="365">
        <f t="shared" si="62"/>
        <v>0</v>
      </c>
      <c r="BJ361" s="14"/>
      <c r="BK361" s="14"/>
      <c r="BL361" s="14"/>
      <c r="BM361" s="14"/>
      <c r="BN361" s="14"/>
      <c r="BO361" s="14"/>
      <c r="BP361" s="14"/>
      <c r="BQ361" s="14"/>
      <c r="BR361" s="14"/>
      <c r="BS361" s="14"/>
      <c r="BT361" s="14"/>
      <c r="BU361" s="14"/>
      <c r="BV361" s="14"/>
      <c r="BW361" s="14"/>
      <c r="BX361" s="14"/>
      <c r="BY361" s="14"/>
      <c r="BZ361" s="14"/>
      <c r="CA361" s="410"/>
      <c r="CB361" s="410"/>
      <c r="CC361" s="410"/>
      <c r="CD361" s="410"/>
      <c r="CE361" s="410"/>
      <c r="CF361" s="410"/>
      <c r="CG361" s="410"/>
      <c r="CH361" s="410"/>
      <c r="CI361" s="410"/>
      <c r="CJ361" s="410"/>
      <c r="CK361" s="410"/>
      <c r="CL361" s="410"/>
      <c r="CM361" s="410"/>
      <c r="CN361" s="410"/>
      <c r="CO361" s="410"/>
      <c r="CP361" s="410"/>
      <c r="CQ361" s="410"/>
      <c r="CR361" s="410"/>
      <c r="CS361" s="410"/>
      <c r="CT361" s="410"/>
      <c r="CU361" s="410"/>
      <c r="CV361" s="410"/>
      <c r="CW361" s="410"/>
      <c r="CX361" s="410"/>
      <c r="CY361" s="410"/>
      <c r="CZ361" s="410"/>
      <c r="DA361" s="410"/>
      <c r="DB361" s="410"/>
      <c r="DC361" s="410"/>
      <c r="DD361" s="410"/>
      <c r="DE361" s="410"/>
      <c r="DF361" s="410"/>
      <c r="DG361" s="410"/>
      <c r="DH361" s="410"/>
      <c r="DI361" s="410"/>
      <c r="DJ361" s="410"/>
      <c r="DK361" s="410"/>
      <c r="DL361" s="410"/>
      <c r="DM361" s="410"/>
      <c r="DN361" s="410"/>
      <c r="DO361" s="410"/>
      <c r="DP361" s="410"/>
      <c r="DQ361" s="410"/>
      <c r="DR361" s="410"/>
      <c r="DS361" s="410"/>
      <c r="DT361" s="410"/>
      <c r="DU361" s="410"/>
      <c r="DV361" s="410"/>
      <c r="DW361" s="410"/>
      <c r="DX361" s="410"/>
      <c r="DY361" s="410"/>
      <c r="DZ361" s="410"/>
      <c r="EA361" s="410"/>
      <c r="EB361" s="410"/>
      <c r="EC361" s="410"/>
      <c r="ED361" s="410"/>
      <c r="EE361" s="410"/>
      <c r="EF361" s="410"/>
      <c r="EG361" s="410"/>
      <c r="EH361" s="410"/>
      <c r="EI361" s="410"/>
      <c r="EJ361" s="410"/>
      <c r="EK361" s="410"/>
      <c r="EL361" s="410"/>
      <c r="EM361" s="410"/>
      <c r="EN361" s="410"/>
      <c r="EO361" s="410"/>
      <c r="EP361" s="410"/>
      <c r="EQ361" s="410"/>
      <c r="ER361" s="410"/>
      <c r="ES361" s="410"/>
      <c r="ET361" s="410"/>
      <c r="EU361" s="410"/>
      <c r="EV361" s="410"/>
      <c r="EW361" s="410"/>
      <c r="EX361" s="410"/>
      <c r="EY361" s="410"/>
      <c r="EZ361" s="410"/>
      <c r="FA361" s="410"/>
      <c r="FB361" s="410"/>
      <c r="FC361" s="410"/>
      <c r="FD361" s="410"/>
      <c r="FE361" s="410"/>
      <c r="FF361" s="410"/>
      <c r="FG361" s="410"/>
      <c r="FH361" s="410"/>
      <c r="FI361" s="410"/>
      <c r="FJ361" s="410"/>
      <c r="FK361" s="410"/>
      <c r="FL361" s="410"/>
      <c r="FM361" s="410"/>
      <c r="FN361" s="410"/>
      <c r="FO361" s="410"/>
      <c r="FP361" s="410"/>
      <c r="FQ361" s="410"/>
      <c r="FR361" s="410"/>
      <c r="FS361" s="410"/>
      <c r="FT361" s="410"/>
      <c r="FU361" s="410"/>
      <c r="FV361" s="410"/>
      <c r="FW361" s="410"/>
      <c r="FX361" s="410"/>
      <c r="FY361" s="410"/>
      <c r="FZ361" s="410"/>
      <c r="GA361" s="410"/>
      <c r="GB361" s="410"/>
      <c r="GC361" s="410"/>
      <c r="GD361" s="410"/>
      <c r="GE361" s="410"/>
      <c r="GF361" s="410"/>
      <c r="GG361" s="410"/>
      <c r="GH361" s="410"/>
      <c r="GI361" s="410"/>
      <c r="GJ361" s="410"/>
      <c r="GK361" s="410"/>
      <c r="GL361" s="410"/>
      <c r="GM361" s="410"/>
      <c r="GN361" s="410"/>
      <c r="GO361" s="410"/>
      <c r="GP361" s="410"/>
      <c r="GQ361" s="410"/>
      <c r="GR361" s="410"/>
      <c r="GS361" s="410"/>
      <c r="GT361" s="410"/>
      <c r="GU361" s="410"/>
      <c r="GV361" s="410"/>
      <c r="GW361" s="410"/>
      <c r="GX361" s="410"/>
      <c r="GY361" s="410"/>
      <c r="GZ361" s="410"/>
      <c r="HA361" s="410"/>
      <c r="HB361" s="410"/>
      <c r="HC361" s="410"/>
      <c r="HD361" s="410"/>
      <c r="HE361" s="410"/>
      <c r="HF361" s="410"/>
      <c r="HG361" s="410"/>
      <c r="HH361" s="410"/>
      <c r="HI361" s="410"/>
      <c r="HJ361" s="410"/>
      <c r="HK361" s="410"/>
      <c r="HL361" s="410"/>
      <c r="HM361" s="410"/>
      <c r="HN361" s="410"/>
      <c r="HO361" s="410"/>
      <c r="HP361" s="410"/>
      <c r="HQ361" s="410"/>
      <c r="HR361" s="410"/>
      <c r="HS361" s="410"/>
      <c r="HT361" s="410"/>
      <c r="HU361" s="410"/>
      <c r="HV361" s="410"/>
      <c r="HW361" s="410"/>
      <c r="HX361" s="410"/>
      <c r="HY361" s="410"/>
      <c r="HZ361" s="410"/>
      <c r="IA361" s="410"/>
      <c r="IB361" s="410"/>
      <c r="IC361" s="410"/>
      <c r="ID361" s="410"/>
      <c r="IE361" s="410"/>
      <c r="IF361" s="410"/>
      <c r="IG361" s="410"/>
      <c r="IH361" s="410"/>
      <c r="II361" s="410"/>
      <c r="IJ361" s="410"/>
      <c r="IK361" s="410"/>
      <c r="IL361" s="410"/>
      <c r="IM361" s="410"/>
      <c r="IN361" s="410"/>
      <c r="IO361" s="410"/>
      <c r="IP361" s="410"/>
      <c r="IQ361" s="410"/>
      <c r="IR361" s="410"/>
      <c r="IS361" s="410"/>
      <c r="IT361" s="410"/>
      <c r="IU361" s="410"/>
      <c r="IV361" s="410"/>
    </row>
    <row r="362" spans="1:256" s="2" customFormat="1" ht="12.75" hidden="1" customHeight="1" outlineLevel="2">
      <c r="A362" s="14"/>
      <c r="B362" s="325">
        <f>C374</f>
        <v>0</v>
      </c>
      <c r="C362" s="32"/>
      <c r="D362" s="33" t="s">
        <v>65</v>
      </c>
      <c r="E362" s="32"/>
      <c r="F362" s="371"/>
      <c r="G362" s="154">
        <f>IF(G$3&gt;A23remlife,A23acvalue-SUM($F362:F362),IF(A23remlife="N/A","n/a",A23acvalue/A23remlife))</f>
        <v>0</v>
      </c>
      <c r="H362" s="154">
        <f>IF(H$3&gt;A23remlife,A23acvalue-SUM($F362:G362),IF(A23remlife="N/A","n/a",A23acvalue/A23remlife))</f>
        <v>0</v>
      </c>
      <c r="I362" s="154">
        <f>IF(I$3&gt;A23remlife,A23acvalue-SUM($F362:H362),IF(A23remlife="N/A","n/a",A23acvalue/A23remlife))</f>
        <v>0</v>
      </c>
      <c r="J362" s="154">
        <f>IF(J$3&gt;A23remlife,A23acvalue-SUM($F362:I362),IF(A23remlife="N/A","n/a",A23acvalue/A23remlife))</f>
        <v>0</v>
      </c>
      <c r="K362" s="154">
        <f>IF(K$3&gt;A23remlife,A23acvalue-SUM($F362:J362),IF(A23remlife="N/A","n/a",A23acvalue/A23remlife))</f>
        <v>0</v>
      </c>
      <c r="L362" s="154">
        <f>IF(L$3&gt;A23remlife,A23acvalue-SUM($F362:K362),IF(A23remlife="N/A","n/a",A23acvalue/A23remlife))</f>
        <v>0</v>
      </c>
      <c r="M362" s="154">
        <f>IF(M$3&gt;A23remlife,A23acvalue-SUM($F362:L362),IF(A23remlife="N/A","n/a",A23acvalue/A23remlife))</f>
        <v>0</v>
      </c>
      <c r="N362" s="154">
        <f>IF(N$3&gt;A23remlife,A23acvalue-SUM($F362:M362),IF(A23remlife="N/A","n/a",A23acvalue/A23remlife))</f>
        <v>0</v>
      </c>
      <c r="O362" s="154">
        <f>IF(O$3&gt;A23remlife,A23acvalue-SUM($F362:N362),IF(A23remlife="N/A","n/a",A23acvalue/A23remlife))</f>
        <v>0</v>
      </c>
      <c r="P362" s="154">
        <f>IF(P$3&gt;A23remlife,A23acvalue-SUM($F362:O362),IF(A23remlife="N/A","n/a",A23acvalue/A23remlife))</f>
        <v>0</v>
      </c>
      <c r="Q362" s="154">
        <f>IF(Q$3&gt;A23remlife,A23acvalue-SUM($F362:P362),IF(A23remlife="N/A","n/a",A23acvalue/A23remlife))</f>
        <v>0</v>
      </c>
      <c r="R362" s="154">
        <f>IF(R$3&gt;A23remlife,A23acvalue-SUM($F362:Q362),IF(A23remlife="N/A","n/a",A23acvalue/A23remlife))</f>
        <v>0</v>
      </c>
      <c r="S362" s="154">
        <f>IF(S$3&gt;A23remlife,A23acvalue-SUM($F362:R362),IF(A23remlife="N/A","n/a",A23acvalue/A23remlife))</f>
        <v>0</v>
      </c>
      <c r="T362" s="154">
        <f>IF(T$3&gt;A23remlife,A23acvalue-SUM($F362:S362),IF(A23remlife="N/A","n/a",A23acvalue/A23remlife))</f>
        <v>0</v>
      </c>
      <c r="U362" s="154">
        <f>IF(U$3&gt;A23remlife,A23acvalue-SUM($F362:T362),IF(A23remlife="N/A","n/a",A23acvalue/A23remlife))</f>
        <v>0</v>
      </c>
      <c r="V362" s="154">
        <f>IF(V$3&gt;A23remlife,A23acvalue-SUM($F362:U362),IF(A23remlife="N/A","n/a",A23acvalue/A23remlife))</f>
        <v>0</v>
      </c>
      <c r="W362" s="154">
        <f>IF(W$3&gt;A23remlife,A23acvalue-SUM($F362:V362),IF(A23remlife="N/A","n/a",A23acvalue/A23remlife))</f>
        <v>0</v>
      </c>
      <c r="X362" s="154">
        <f>IF(X$3&gt;A23remlife,A23acvalue-SUM($F362:W362),IF(A23remlife="N/A","n/a",A23acvalue/A23remlife))</f>
        <v>0</v>
      </c>
      <c r="Y362" s="154">
        <f>IF(Y$3&gt;A23remlife,A23acvalue-SUM($F362:X362),IF(A23remlife="N/A","n/a",A23acvalue/A23remlife))</f>
        <v>0</v>
      </c>
      <c r="Z362" s="154">
        <f>IF(Z$3&gt;A23remlife,A23acvalue-SUM($F362:Y362),IF(A23remlife="N/A","n/a",A23acvalue/A23remlife))</f>
        <v>0</v>
      </c>
      <c r="AA362" s="154">
        <f>IF(AA$3&gt;A23remlife,A23acvalue-SUM($F362:Z362),IF(A23remlife="N/A","n/a",A23acvalue/A23remlife))</f>
        <v>0</v>
      </c>
      <c r="AB362" s="154">
        <f>IF(AB$3&gt;A23remlife,A23acvalue-SUM($F362:AA362),IF(A23remlife="N/A","n/a",A23acvalue/A23remlife))</f>
        <v>0</v>
      </c>
      <c r="AC362" s="154">
        <f>IF(AC$3&gt;A23remlife,A23acvalue-SUM($F362:AB362),IF(A23remlife="N/A","n/a",A23acvalue/A23remlife))</f>
        <v>0</v>
      </c>
      <c r="AD362" s="154">
        <f>IF(AD$3&gt;A23remlife,A23acvalue-SUM($F362:AC362),IF(A23remlife="N/A","n/a",A23acvalue/A23remlife))</f>
        <v>0</v>
      </c>
      <c r="AE362" s="154">
        <f>IF(AE$3&gt;A23remlife,A23acvalue-SUM($F362:AD362),IF(A23remlife="N/A","n/a",A23acvalue/A23remlife))</f>
        <v>0</v>
      </c>
      <c r="AF362" s="154">
        <f>IF(AF$3&gt;A23remlife,A23acvalue-SUM($F362:AE362),IF(A23remlife="N/A","n/a",A23acvalue/A23remlife))</f>
        <v>0</v>
      </c>
      <c r="AG362" s="154">
        <f>IF(AG$3&gt;A23remlife,A23acvalue-SUM($F362:AF362),IF(A23remlife="N/A","n/a",A23acvalue/A23remlife))</f>
        <v>0</v>
      </c>
      <c r="AH362" s="154">
        <f>IF(AH$3&gt;A23remlife,A23acvalue-SUM($F362:AG362),IF(A23remlife="N/A","n/a",A23acvalue/A23remlife))</f>
        <v>0</v>
      </c>
      <c r="AI362" s="154">
        <f>IF(AI$3&gt;A23remlife,A23acvalue-SUM($F362:AH362),IF(A23remlife="N/A","n/a",A23acvalue/A23remlife))</f>
        <v>0</v>
      </c>
      <c r="AJ362" s="154">
        <f>IF(AJ$3&gt;A23remlife,A23acvalue-SUM($F362:AI362),IF(A23remlife="N/A","n/a",A23acvalue/A23remlife))</f>
        <v>0</v>
      </c>
      <c r="AK362" s="154">
        <f>IF(AK$3&gt;A23remlife,A23acvalue-SUM($F362:AJ362),IF(A23remlife="N/A","n/a",A23acvalue/A23remlife))</f>
        <v>0</v>
      </c>
      <c r="AL362" s="154">
        <f>IF(AL$3&gt;A23remlife,A23acvalue-SUM($F362:AK362),IF(A23remlife="N/A","n/a",A23acvalue/A23remlife))</f>
        <v>0</v>
      </c>
      <c r="AM362" s="154">
        <f>IF(AM$3&gt;A23remlife,A23acvalue-SUM($F362:AL362),IF(A23remlife="N/A","n/a",A23acvalue/A23remlife))</f>
        <v>0</v>
      </c>
      <c r="AN362" s="154">
        <f>IF(AN$3&gt;A23remlife,A23acvalue-SUM($F362:AM362),IF(A23remlife="N/A","n/a",A23acvalue/A23remlife))</f>
        <v>0</v>
      </c>
      <c r="AO362" s="154">
        <f>IF(AO$3&gt;A23remlife,A23acvalue-SUM($F362:AN362),IF(A23remlife="N/A","n/a",A23acvalue/A23remlife))</f>
        <v>0</v>
      </c>
      <c r="AP362" s="154">
        <f>IF(AP$3&gt;A23remlife,A23acvalue-SUM($F362:AO362),IF(A23remlife="N/A","n/a",A23acvalue/A23remlife))</f>
        <v>0</v>
      </c>
      <c r="AQ362" s="154">
        <f>IF(AQ$3&gt;A23remlife,A23acvalue-SUM($F362:AP362),IF(A23remlife="N/A","n/a",A23acvalue/A23remlife))</f>
        <v>0</v>
      </c>
      <c r="AR362" s="154">
        <f>IF(AR$3&gt;A23remlife,A23acvalue-SUM($F362:AQ362),IF(A23remlife="N/A","n/a",A23acvalue/A23remlife))</f>
        <v>0</v>
      </c>
      <c r="AS362" s="154">
        <f>IF(AS$3&gt;A23remlife,A23acvalue-SUM($F362:AR362),IF(A23remlife="N/A","n/a",A23acvalue/A23remlife))</f>
        <v>0</v>
      </c>
      <c r="AT362" s="154">
        <f>IF(AT$3&gt;A23remlife,A23acvalue-SUM($F362:AS362),IF(A23remlife="N/A","n/a",A23acvalue/A23remlife))</f>
        <v>0</v>
      </c>
      <c r="AU362" s="154">
        <f>IF(AU$3&gt;A23remlife,A23acvalue-SUM($F362:AT362),IF(A23remlife="N/A","n/a",A23acvalue/A23remlife))</f>
        <v>0</v>
      </c>
      <c r="AV362" s="154">
        <f>IF(AV$3&gt;A23remlife,A23acvalue-SUM($F362:AU362),IF(A23remlife="N/A","n/a",A23acvalue/A23remlife))</f>
        <v>0</v>
      </c>
      <c r="AW362" s="154">
        <f>IF(AW$3&gt;A23remlife,A23acvalue-SUM($F362:AV362),IF(A23remlife="N/A","n/a",A23acvalue/A23remlife))</f>
        <v>0</v>
      </c>
      <c r="AX362" s="154">
        <f>IF(AX$3&gt;A23remlife,A23acvalue-SUM($F362:AW362),IF(A23remlife="N/A","n/a",A23acvalue/A23remlife))</f>
        <v>0</v>
      </c>
      <c r="AY362" s="154">
        <f>IF(AY$3&gt;A23remlife,A23acvalue-SUM($F362:AX362),IF(A23remlife="N/A","n/a",A23acvalue/A23remlife))</f>
        <v>0</v>
      </c>
      <c r="AZ362" s="154">
        <f>IF(AZ$3&gt;A23remlife,A23acvalue-SUM($F362:AY362),IF(A23remlife="N/A","n/a",A23acvalue/A23remlife))</f>
        <v>0</v>
      </c>
      <c r="BA362" s="154">
        <f>IF(BA$3&gt;A23remlife,A23acvalue-SUM($F362:AZ362),IF(A23remlife="N/A","n/a",A23acvalue/A23remlife))</f>
        <v>0</v>
      </c>
      <c r="BB362" s="154">
        <f>IF(BB$3&gt;A23remlife,A23acvalue-SUM($F362:BA362),IF(A23remlife="N/A","n/a",A23acvalue/A23remlife))</f>
        <v>0</v>
      </c>
      <c r="BC362" s="154">
        <f>IF(BC$3&gt;A23remlife,A23acvalue-SUM($F362:BB362),IF(A23remlife="N/A","n/a",A23acvalue/A23remlife))</f>
        <v>0</v>
      </c>
      <c r="BD362" s="154">
        <f>IF(BD$3&gt;A23remlife,A23acvalue-SUM($F362:BC362),IF(A23remlife="N/A","n/a",A23acvalue/A23remlife))</f>
        <v>0</v>
      </c>
      <c r="BE362" s="154">
        <f>IF(BE$3&gt;A23remlife,A23acvalue-SUM($F362:BD362),IF(A23remlife="N/A","n/a",A23acvalue/A23remlife))</f>
        <v>0</v>
      </c>
      <c r="BF362" s="154">
        <f>IF(BF$3&gt;A23remlife,A23acvalue-SUM($F362:BE362),IF(A23remlife="N/A","n/a",A23acvalue/A23remlife))</f>
        <v>0</v>
      </c>
      <c r="BG362" s="154">
        <f>IF(BG$3&gt;A23remlife,A23acvalue-SUM($F362:BF362),IF(A23remlife="N/A","n/a",A23acvalue/A23remlife))</f>
        <v>0</v>
      </c>
      <c r="BH362" s="154">
        <f>IF(BH$3&gt;A23remlife,A23acvalue-SUM($F362:BG362),IF(A23remlife="N/A","n/a",A23acvalue/A23remlife))</f>
        <v>0</v>
      </c>
      <c r="BI362" s="154">
        <f>IF(BI$3&gt;A23remlife,A23acvalue-SUM($F362:BH362),IF(A23remlife="N/A","n/a",A23acvalue/A23remlife))</f>
        <v>0</v>
      </c>
      <c r="BJ362" s="14"/>
      <c r="BK362" s="14"/>
      <c r="BL362" s="14"/>
      <c r="BM362" s="14"/>
      <c r="BN362" s="14"/>
      <c r="BO362" s="14"/>
      <c r="BP362" s="14"/>
      <c r="BQ362" s="14"/>
      <c r="BR362" s="14"/>
      <c r="BS362" s="14"/>
      <c r="BT362" s="14"/>
      <c r="BU362" s="14"/>
      <c r="BV362" s="14"/>
      <c r="BW362" s="14"/>
      <c r="BX362" s="14"/>
      <c r="BY362" s="14"/>
      <c r="BZ362" s="14"/>
      <c r="CA362" s="410"/>
      <c r="CB362" s="410"/>
      <c r="CC362" s="410"/>
      <c r="CD362" s="410"/>
      <c r="CE362" s="410"/>
      <c r="CF362" s="410"/>
      <c r="CG362" s="410"/>
      <c r="CH362" s="410"/>
      <c r="CI362" s="410"/>
      <c r="CJ362" s="410"/>
      <c r="CK362" s="410"/>
      <c r="CL362" s="410"/>
      <c r="CM362" s="410"/>
      <c r="CN362" s="410"/>
      <c r="CO362" s="410"/>
      <c r="CP362" s="410"/>
      <c r="CQ362" s="410"/>
      <c r="CR362" s="410"/>
      <c r="CS362" s="410"/>
      <c r="CT362" s="410"/>
      <c r="CU362" s="410"/>
      <c r="CV362" s="410"/>
      <c r="CW362" s="410"/>
      <c r="CX362" s="410"/>
      <c r="CY362" s="410"/>
      <c r="CZ362" s="410"/>
      <c r="DA362" s="410"/>
      <c r="DB362" s="410"/>
      <c r="DC362" s="410"/>
      <c r="DD362" s="410"/>
      <c r="DE362" s="410"/>
      <c r="DF362" s="410"/>
      <c r="DG362" s="410"/>
      <c r="DH362" s="410"/>
      <c r="DI362" s="410"/>
      <c r="DJ362" s="410"/>
      <c r="DK362" s="410"/>
      <c r="DL362" s="410"/>
      <c r="DM362" s="410"/>
      <c r="DN362" s="410"/>
      <c r="DO362" s="410"/>
      <c r="DP362" s="410"/>
      <c r="DQ362" s="410"/>
      <c r="DR362" s="410"/>
      <c r="DS362" s="410"/>
      <c r="DT362" s="410"/>
      <c r="DU362" s="410"/>
      <c r="DV362" s="410"/>
      <c r="DW362" s="410"/>
      <c r="DX362" s="410"/>
      <c r="DY362" s="410"/>
      <c r="DZ362" s="410"/>
      <c r="EA362" s="410"/>
      <c r="EB362" s="410"/>
      <c r="EC362" s="410"/>
      <c r="ED362" s="410"/>
      <c r="EE362" s="410"/>
      <c r="EF362" s="410"/>
      <c r="EG362" s="410"/>
      <c r="EH362" s="410"/>
      <c r="EI362" s="410"/>
      <c r="EJ362" s="410"/>
      <c r="EK362" s="410"/>
      <c r="EL362" s="410"/>
      <c r="EM362" s="410"/>
      <c r="EN362" s="410"/>
      <c r="EO362" s="410"/>
      <c r="EP362" s="410"/>
      <c r="EQ362" s="410"/>
      <c r="ER362" s="410"/>
      <c r="ES362" s="410"/>
      <c r="ET362" s="410"/>
      <c r="EU362" s="410"/>
      <c r="EV362" s="410"/>
      <c r="EW362" s="410"/>
      <c r="EX362" s="410"/>
      <c r="EY362" s="410"/>
      <c r="EZ362" s="410"/>
      <c r="FA362" s="410"/>
      <c r="FB362" s="410"/>
      <c r="FC362" s="410"/>
      <c r="FD362" s="410"/>
      <c r="FE362" s="410"/>
      <c r="FF362" s="410"/>
      <c r="FG362" s="410"/>
      <c r="FH362" s="410"/>
      <c r="FI362" s="410"/>
      <c r="FJ362" s="410"/>
      <c r="FK362" s="410"/>
      <c r="FL362" s="410"/>
      <c r="FM362" s="410"/>
      <c r="FN362" s="410"/>
      <c r="FO362" s="410"/>
      <c r="FP362" s="410"/>
      <c r="FQ362" s="410"/>
      <c r="FR362" s="410"/>
      <c r="FS362" s="410"/>
      <c r="FT362" s="410"/>
      <c r="FU362" s="410"/>
      <c r="FV362" s="410"/>
      <c r="FW362" s="410"/>
      <c r="FX362" s="410"/>
      <c r="FY362" s="410"/>
      <c r="FZ362" s="410"/>
      <c r="GA362" s="410"/>
      <c r="GB362" s="410"/>
      <c r="GC362" s="410"/>
      <c r="GD362" s="410"/>
      <c r="GE362" s="410"/>
      <c r="GF362" s="410"/>
      <c r="GG362" s="410"/>
      <c r="GH362" s="410"/>
      <c r="GI362" s="410"/>
      <c r="GJ362" s="410"/>
      <c r="GK362" s="410"/>
      <c r="GL362" s="410"/>
      <c r="GM362" s="410"/>
      <c r="GN362" s="410"/>
      <c r="GO362" s="410"/>
      <c r="GP362" s="410"/>
      <c r="GQ362" s="410"/>
      <c r="GR362" s="410"/>
      <c r="GS362" s="410"/>
      <c r="GT362" s="410"/>
      <c r="GU362" s="410"/>
      <c r="GV362" s="410"/>
      <c r="GW362" s="410"/>
      <c r="GX362" s="410"/>
      <c r="GY362" s="410"/>
      <c r="GZ362" s="410"/>
      <c r="HA362" s="410"/>
      <c r="HB362" s="410"/>
      <c r="HC362" s="410"/>
      <c r="HD362" s="410"/>
      <c r="HE362" s="410"/>
      <c r="HF362" s="410"/>
      <c r="HG362" s="410"/>
      <c r="HH362" s="410"/>
      <c r="HI362" s="410"/>
      <c r="HJ362" s="410"/>
      <c r="HK362" s="410"/>
      <c r="HL362" s="410"/>
      <c r="HM362" s="410"/>
      <c r="HN362" s="410"/>
      <c r="HO362" s="410"/>
      <c r="HP362" s="410"/>
      <c r="HQ362" s="410"/>
      <c r="HR362" s="410"/>
      <c r="HS362" s="410"/>
      <c r="HT362" s="410"/>
      <c r="HU362" s="410"/>
      <c r="HV362" s="410"/>
      <c r="HW362" s="410"/>
      <c r="HX362" s="410"/>
      <c r="HY362" s="410"/>
      <c r="HZ362" s="410"/>
      <c r="IA362" s="410"/>
      <c r="IB362" s="410"/>
      <c r="IC362" s="410"/>
      <c r="ID362" s="410"/>
      <c r="IE362" s="410"/>
      <c r="IF362" s="410"/>
      <c r="IG362" s="410"/>
      <c r="IH362" s="410"/>
      <c r="II362" s="410"/>
      <c r="IJ362" s="410"/>
      <c r="IK362" s="410"/>
      <c r="IL362" s="410"/>
      <c r="IM362" s="410"/>
      <c r="IN362" s="410"/>
      <c r="IO362" s="410"/>
      <c r="IP362" s="410"/>
      <c r="IQ362" s="410"/>
      <c r="IR362" s="410"/>
      <c r="IS362" s="410"/>
      <c r="IT362" s="410"/>
      <c r="IU362" s="410"/>
      <c r="IV362" s="410"/>
    </row>
    <row r="363" spans="1:256" s="2" customFormat="1" ht="12.75" hidden="1" customHeight="1" outlineLevel="2">
      <c r="A363" s="14"/>
      <c r="B363" s="14"/>
      <c r="C363" s="27"/>
      <c r="D363" s="413" t="s">
        <v>198</v>
      </c>
      <c r="E363" s="261">
        <v>0</v>
      </c>
      <c r="F363" s="372"/>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4"/>
      <c r="BK363" s="14"/>
      <c r="BL363" s="14"/>
      <c r="BM363" s="14"/>
      <c r="BN363" s="14"/>
      <c r="BO363" s="14"/>
      <c r="BP363" s="14"/>
      <c r="BQ363" s="14"/>
      <c r="BR363" s="14"/>
      <c r="BS363" s="14"/>
      <c r="BT363" s="14"/>
      <c r="BU363" s="14"/>
      <c r="BV363" s="14"/>
      <c r="BW363" s="14"/>
      <c r="BX363" s="14"/>
      <c r="BY363" s="14"/>
      <c r="BZ363" s="14"/>
      <c r="CA363" s="410"/>
      <c r="CB363" s="410"/>
      <c r="CC363" s="410"/>
      <c r="CD363" s="410"/>
      <c r="CE363" s="410"/>
      <c r="CF363" s="410"/>
      <c r="CG363" s="410"/>
      <c r="CH363" s="410"/>
      <c r="CI363" s="410"/>
      <c r="CJ363" s="410"/>
      <c r="CK363" s="410"/>
      <c r="CL363" s="410"/>
      <c r="CM363" s="410"/>
      <c r="CN363" s="410"/>
      <c r="CO363" s="410"/>
      <c r="CP363" s="410"/>
      <c r="CQ363" s="410"/>
      <c r="CR363" s="410"/>
      <c r="CS363" s="410"/>
      <c r="CT363" s="410"/>
      <c r="CU363" s="410"/>
      <c r="CV363" s="410"/>
      <c r="CW363" s="410"/>
      <c r="CX363" s="410"/>
      <c r="CY363" s="410"/>
      <c r="CZ363" s="410"/>
      <c r="DA363" s="410"/>
      <c r="DB363" s="410"/>
      <c r="DC363" s="410"/>
      <c r="DD363" s="410"/>
      <c r="DE363" s="410"/>
      <c r="DF363" s="410"/>
      <c r="DG363" s="410"/>
      <c r="DH363" s="410"/>
      <c r="DI363" s="410"/>
      <c r="DJ363" s="410"/>
      <c r="DK363" s="410"/>
      <c r="DL363" s="410"/>
      <c r="DM363" s="410"/>
      <c r="DN363" s="410"/>
      <c r="DO363" s="410"/>
      <c r="DP363" s="410"/>
      <c r="DQ363" s="410"/>
      <c r="DR363" s="410"/>
      <c r="DS363" s="410"/>
      <c r="DT363" s="410"/>
      <c r="DU363" s="410"/>
      <c r="DV363" s="410"/>
      <c r="DW363" s="410"/>
      <c r="DX363" s="410"/>
      <c r="DY363" s="410"/>
      <c r="DZ363" s="410"/>
      <c r="EA363" s="410"/>
      <c r="EB363" s="410"/>
      <c r="EC363" s="410"/>
      <c r="ED363" s="410"/>
      <c r="EE363" s="410"/>
      <c r="EF363" s="410"/>
      <c r="EG363" s="410"/>
      <c r="EH363" s="410"/>
      <c r="EI363" s="410"/>
      <c r="EJ363" s="410"/>
      <c r="EK363" s="410"/>
      <c r="EL363" s="410"/>
      <c r="EM363" s="410"/>
      <c r="EN363" s="410"/>
      <c r="EO363" s="410"/>
      <c r="EP363" s="410"/>
      <c r="EQ363" s="410"/>
      <c r="ER363" s="410"/>
      <c r="ES363" s="410"/>
      <c r="ET363" s="410"/>
      <c r="EU363" s="410"/>
      <c r="EV363" s="410"/>
      <c r="EW363" s="410"/>
      <c r="EX363" s="410"/>
      <c r="EY363" s="410"/>
      <c r="EZ363" s="410"/>
      <c r="FA363" s="410"/>
      <c r="FB363" s="410"/>
      <c r="FC363" s="410"/>
      <c r="FD363" s="410"/>
      <c r="FE363" s="410"/>
      <c r="FF363" s="410"/>
      <c r="FG363" s="410"/>
      <c r="FH363" s="410"/>
      <c r="FI363" s="410"/>
      <c r="FJ363" s="410"/>
      <c r="FK363" s="410"/>
      <c r="FL363" s="410"/>
      <c r="FM363" s="410"/>
      <c r="FN363" s="410"/>
      <c r="FO363" s="410"/>
      <c r="FP363" s="410"/>
      <c r="FQ363" s="410"/>
      <c r="FR363" s="410"/>
      <c r="FS363" s="410"/>
      <c r="FT363" s="410"/>
      <c r="FU363" s="410"/>
      <c r="FV363" s="410"/>
      <c r="FW363" s="410"/>
      <c r="FX363" s="410"/>
      <c r="FY363" s="410"/>
      <c r="FZ363" s="410"/>
      <c r="GA363" s="410"/>
      <c r="GB363" s="410"/>
      <c r="GC363" s="410"/>
      <c r="GD363" s="410"/>
      <c r="GE363" s="410"/>
      <c r="GF363" s="410"/>
      <c r="GG363" s="410"/>
      <c r="GH363" s="410"/>
      <c r="GI363" s="410"/>
      <c r="GJ363" s="410"/>
      <c r="GK363" s="410"/>
      <c r="GL363" s="410"/>
      <c r="GM363" s="410"/>
      <c r="GN363" s="410"/>
      <c r="GO363" s="410"/>
      <c r="GP363" s="410"/>
      <c r="GQ363" s="410"/>
      <c r="GR363" s="410"/>
      <c r="GS363" s="410"/>
      <c r="GT363" s="410"/>
      <c r="GU363" s="410"/>
      <c r="GV363" s="410"/>
      <c r="GW363" s="410"/>
      <c r="GX363" s="410"/>
      <c r="GY363" s="410"/>
      <c r="GZ363" s="410"/>
      <c r="HA363" s="410"/>
      <c r="HB363" s="410"/>
      <c r="HC363" s="410"/>
      <c r="HD363" s="410"/>
      <c r="HE363" s="410"/>
      <c r="HF363" s="410"/>
      <c r="HG363" s="410"/>
      <c r="HH363" s="410"/>
      <c r="HI363" s="410"/>
      <c r="HJ363" s="410"/>
      <c r="HK363" s="410"/>
      <c r="HL363" s="410"/>
      <c r="HM363" s="410"/>
      <c r="HN363" s="410"/>
      <c r="HO363" s="410"/>
      <c r="HP363" s="410"/>
      <c r="HQ363" s="410"/>
      <c r="HR363" s="410"/>
      <c r="HS363" s="410"/>
      <c r="HT363" s="410"/>
      <c r="HU363" s="410"/>
      <c r="HV363" s="410"/>
      <c r="HW363" s="410"/>
      <c r="HX363" s="410"/>
      <c r="HY363" s="410"/>
      <c r="HZ363" s="410"/>
      <c r="IA363" s="410"/>
      <c r="IB363" s="410"/>
      <c r="IC363" s="410"/>
      <c r="ID363" s="410"/>
      <c r="IE363" s="410"/>
      <c r="IF363" s="410"/>
      <c r="IG363" s="410"/>
      <c r="IH363" s="410"/>
      <c r="II363" s="410"/>
      <c r="IJ363" s="410"/>
      <c r="IK363" s="410"/>
      <c r="IL363" s="410"/>
      <c r="IM363" s="410"/>
      <c r="IN363" s="410"/>
      <c r="IO363" s="410"/>
      <c r="IP363" s="410"/>
      <c r="IQ363" s="410"/>
      <c r="IR363" s="410"/>
      <c r="IS363" s="410"/>
      <c r="IT363" s="410"/>
      <c r="IU363" s="410"/>
      <c r="IV363" s="410"/>
    </row>
    <row r="364" spans="1:256" s="2" customFormat="1" ht="12.75" hidden="1" customHeight="1" outlineLevel="2">
      <c r="A364" s="14"/>
      <c r="B364" s="14"/>
      <c r="C364" s="27"/>
      <c r="D364" s="413"/>
      <c r="E364" s="261">
        <v>1</v>
      </c>
      <c r="F364" s="372"/>
      <c r="G364" s="268"/>
      <c r="H364" s="155">
        <f>IF(A23stdlife="n/a","n/a",IF(H$3&gt;(A23stdlife+$E364),(Input!$G$233*(1+rvanilla)^0.5)-SUM($G364:G364),(Input!$G$233*(1+rvanilla)^0.5)/A23stdlife))</f>
        <v>0</v>
      </c>
      <c r="I364" s="155">
        <f>IF(A23stdlife="n/a","n/a",IF(I$3&gt;(A23stdlife+$E364),(Input!$G$233*(1+rvanilla)^0.5)-SUM($G364:H364),(Input!$G$233*(1+rvanilla)^0.5)/A23stdlife))</f>
        <v>0</v>
      </c>
      <c r="J364" s="155">
        <f>IF(A23stdlife="n/a","n/a",IF(J$3&gt;(A23stdlife+$E364),(Input!$G$233*(1+rvanilla)^0.5)-SUM($G364:I364),(Input!$G$233*(1+rvanilla)^0.5)/A23stdlife))</f>
        <v>0</v>
      </c>
      <c r="K364" s="155">
        <f>IF(A23stdlife="n/a","n/a",IF(K$3&gt;(A23stdlife+$E364),(Input!$G$233*(1+rvanilla)^0.5)-SUM($G364:J364),(Input!$G$233*(1+rvanilla)^0.5)/A23stdlife))</f>
        <v>0</v>
      </c>
      <c r="L364" s="155">
        <f>IF(A23stdlife="n/a","n/a",IF(L$3&gt;(A23stdlife+$E364),(Input!$G$233*(1+rvanilla)^0.5)-SUM($G364:K364),(Input!$G$233*(1+rvanilla)^0.5)/A23stdlife))</f>
        <v>0</v>
      </c>
      <c r="M364" s="155">
        <f>IF(A23stdlife="n/a","n/a",IF(M$3&gt;(A23stdlife+$E364),(Input!$G$233*(1+rvanilla)^0.5)-SUM($G364:L364),(Input!$G$233*(1+rvanilla)^0.5)/A23stdlife))</f>
        <v>0</v>
      </c>
      <c r="N364" s="155">
        <f>IF(A23stdlife="n/a","n/a",IF(N$3&gt;(A23stdlife+$E364),(Input!$G$233*(1+rvanilla)^0.5)-SUM($G364:M364),(Input!$G$233*(1+rvanilla)^0.5)/A23stdlife))</f>
        <v>0</v>
      </c>
      <c r="O364" s="155">
        <f>IF(A23stdlife="n/a","n/a",IF(O$3&gt;(A23stdlife+$E364),(Input!$G$233*(1+rvanilla)^0.5)-SUM($G364:N364),(Input!$G$233*(1+rvanilla)^0.5)/A23stdlife))</f>
        <v>0</v>
      </c>
      <c r="P364" s="155">
        <f>IF(A23stdlife="n/a","n/a",IF(P$3&gt;(A23stdlife+$E364),(Input!$G$233*(1+rvanilla)^0.5)-SUM($G364:O364),(Input!$G$233*(1+rvanilla)^0.5)/A23stdlife))</f>
        <v>0</v>
      </c>
      <c r="Q364" s="155">
        <f>IF(A23stdlife="n/a","n/a",IF(Q$3&gt;(A23stdlife+$E364),(Input!$G$233*(1+rvanilla)^0.5)-SUM($G364:P364),(Input!$G$233*(1+rvanilla)^0.5)/A23stdlife))</f>
        <v>0</v>
      </c>
      <c r="R364" s="155">
        <f>IF(A23stdlife="n/a","n/a",IF(R$3&gt;(A23stdlife+$E364),(Input!$G$233*(1+rvanilla)^0.5)-SUM($G364:Q364),(Input!$G$233*(1+rvanilla)^0.5)/A23stdlife))</f>
        <v>0</v>
      </c>
      <c r="S364" s="155">
        <f>IF(A23stdlife="n/a","n/a",IF(S$3&gt;(A23stdlife+$E364),(Input!$G$233*(1+rvanilla)^0.5)-SUM($G364:R364),(Input!$G$233*(1+rvanilla)^0.5)/A23stdlife))</f>
        <v>0</v>
      </c>
      <c r="T364" s="155">
        <f>IF(A23stdlife="n/a","n/a",IF(T$3&gt;(A23stdlife+$E364),(Input!$G$233*(1+rvanilla)^0.5)-SUM($G364:S364),(Input!$G$233*(1+rvanilla)^0.5)/A23stdlife))</f>
        <v>0</v>
      </c>
      <c r="U364" s="155">
        <f>IF(A23stdlife="n/a","n/a",IF(U$3&gt;(A23stdlife+$E364),(Input!$G$233*(1+rvanilla)^0.5)-SUM($G364:T364),(Input!$G$233*(1+rvanilla)^0.5)/A23stdlife))</f>
        <v>0</v>
      </c>
      <c r="V364" s="155">
        <f>IF(A23stdlife="n/a","n/a",IF(V$3&gt;(A23stdlife+$E364),(Input!$G$233*(1+rvanilla)^0.5)-SUM($G364:U364),(Input!$G$233*(1+rvanilla)^0.5)/A23stdlife))</f>
        <v>0</v>
      </c>
      <c r="W364" s="155">
        <f>IF(A23stdlife="n/a","n/a",IF(W$3&gt;(A23stdlife+$E364),(Input!$G$233*(1+rvanilla)^0.5)-SUM($G364:V364),(Input!$G$233*(1+rvanilla)^0.5)/A23stdlife))</f>
        <v>0</v>
      </c>
      <c r="X364" s="155">
        <f>IF(A23stdlife="n/a","n/a",IF(X$3&gt;(A23stdlife+$E364),(Input!$G$233*(1+rvanilla)^0.5)-SUM($G364:W364),(Input!$G$233*(1+rvanilla)^0.5)/A23stdlife))</f>
        <v>0</v>
      </c>
      <c r="Y364" s="155">
        <f>IF(A23stdlife="n/a","n/a",IF(Y$3&gt;(A23stdlife+$E364),(Input!$G$233*(1+rvanilla)^0.5)-SUM($G364:X364),(Input!$G$233*(1+rvanilla)^0.5)/A23stdlife))</f>
        <v>0</v>
      </c>
      <c r="Z364" s="155">
        <f>IF(A23stdlife="n/a","n/a",IF(Z$3&gt;(A23stdlife+$E364),(Input!$G$233*(1+rvanilla)^0.5)-SUM($G364:Y364),(Input!$G$233*(1+rvanilla)^0.5)/A23stdlife))</f>
        <v>0</v>
      </c>
      <c r="AA364" s="155">
        <f>IF(A23stdlife="n/a","n/a",IF(AA$3&gt;(A23stdlife+$E364),(Input!$G$233*(1+rvanilla)^0.5)-SUM($G364:Z364),(Input!$G$233*(1+rvanilla)^0.5)/A23stdlife))</f>
        <v>0</v>
      </c>
      <c r="AB364" s="155">
        <f>IF(A23stdlife="n/a","n/a",IF(AB$3&gt;(A23stdlife+$E364),(Input!$G$233*(1+rvanilla)^0.5)-SUM($G364:AA364),(Input!$G$233*(1+rvanilla)^0.5)/A23stdlife))</f>
        <v>0</v>
      </c>
      <c r="AC364" s="155">
        <f>IF(A23stdlife="n/a","n/a",IF(AC$3&gt;(A23stdlife+$E364),(Input!$G$233*(1+rvanilla)^0.5)-SUM($G364:AB364),(Input!$G$233*(1+rvanilla)^0.5)/A23stdlife))</f>
        <v>0</v>
      </c>
      <c r="AD364" s="155">
        <f>IF(A23stdlife="n/a","n/a",IF(AD$3&gt;(A23stdlife+$E364),(Input!$G$233*(1+rvanilla)^0.5)-SUM($G364:AC364),(Input!$G$233*(1+rvanilla)^0.5)/A23stdlife))</f>
        <v>0</v>
      </c>
      <c r="AE364" s="155">
        <f>IF(A23stdlife="n/a","n/a",IF(AE$3&gt;(A23stdlife+$E364),(Input!$G$233*(1+rvanilla)^0.5)-SUM($G364:AD364),(Input!$G$233*(1+rvanilla)^0.5)/A23stdlife))</f>
        <v>0</v>
      </c>
      <c r="AF364" s="155">
        <f>IF(A23stdlife="n/a","n/a",IF(AF$3&gt;(A23stdlife+$E364),(Input!$G$233*(1+rvanilla)^0.5)-SUM($G364:AE364),(Input!$G$233*(1+rvanilla)^0.5)/A23stdlife))</f>
        <v>0</v>
      </c>
      <c r="AG364" s="155">
        <f>IF(A23stdlife="n/a","n/a",IF(AG$3&gt;(A23stdlife+$E364),(Input!$G$233*(1+rvanilla)^0.5)-SUM($G364:AF364),(Input!$G$233*(1+rvanilla)^0.5)/A23stdlife))</f>
        <v>0</v>
      </c>
      <c r="AH364" s="155">
        <f>IF(A23stdlife="n/a","n/a",IF(AH$3&gt;(A23stdlife+$E364),(Input!$G$233*(1+rvanilla)^0.5)-SUM($G364:AG364),(Input!$G$233*(1+rvanilla)^0.5)/A23stdlife))</f>
        <v>0</v>
      </c>
      <c r="AI364" s="155">
        <f>IF(A23stdlife="n/a","n/a",IF(AI$3&gt;(A23stdlife+$E364),(Input!$G$233*(1+rvanilla)^0.5)-SUM($G364:AH364),(Input!$G$233*(1+rvanilla)^0.5)/A23stdlife))</f>
        <v>0</v>
      </c>
      <c r="AJ364" s="155">
        <f>IF(A23stdlife="n/a","n/a",IF(AJ$3&gt;(A23stdlife+$E364),(Input!$G$233*(1+rvanilla)^0.5)-SUM($G364:AI364),(Input!$G$233*(1+rvanilla)^0.5)/A23stdlife))</f>
        <v>0</v>
      </c>
      <c r="AK364" s="155">
        <f>IF(A23stdlife="n/a","n/a",IF(AK$3&gt;(A23stdlife+$E364),(Input!$G$233*(1+rvanilla)^0.5)-SUM($G364:AJ364),(Input!$G$233*(1+rvanilla)^0.5)/A23stdlife))</f>
        <v>0</v>
      </c>
      <c r="AL364" s="155">
        <f>IF(A23stdlife="n/a","n/a",IF(AL$3&gt;(A23stdlife+$E364),(Input!$G$233*(1+rvanilla)^0.5)-SUM($G364:AK364),(Input!$G$233*(1+rvanilla)^0.5)/A23stdlife))</f>
        <v>0</v>
      </c>
      <c r="AM364" s="155">
        <f>IF(A23stdlife="n/a","n/a",IF(AM$3&gt;(A23stdlife+$E364),(Input!$G$233*(1+rvanilla)^0.5)-SUM($G364:AL364),(Input!$G$233*(1+rvanilla)^0.5)/A23stdlife))</f>
        <v>0</v>
      </c>
      <c r="AN364" s="155">
        <f>IF(A23stdlife="n/a","n/a",IF(AN$3&gt;(A23stdlife+$E364),(Input!$G$233*(1+rvanilla)^0.5)-SUM($G364:AM364),(Input!$G$233*(1+rvanilla)^0.5)/A23stdlife))</f>
        <v>0</v>
      </c>
      <c r="AO364" s="155">
        <f>IF(A23stdlife="n/a","n/a",IF(AO$3&gt;(A23stdlife+$E364),(Input!$G$233*(1+rvanilla)^0.5)-SUM($G364:AN364),(Input!$G$233*(1+rvanilla)^0.5)/A23stdlife))</f>
        <v>0</v>
      </c>
      <c r="AP364" s="155">
        <f>IF(A23stdlife="n/a","n/a",IF(AP$3&gt;(A23stdlife+$E364),(Input!$G$233*(1+rvanilla)^0.5)-SUM($G364:AO364),(Input!$G$233*(1+rvanilla)^0.5)/A23stdlife))</f>
        <v>0</v>
      </c>
      <c r="AQ364" s="155">
        <f>IF(A23stdlife="n/a","n/a",IF(AQ$3&gt;(A23stdlife+$E364),(Input!$G$233*(1+rvanilla)^0.5)-SUM($G364:AP364),(Input!$G$233*(1+rvanilla)^0.5)/A23stdlife))</f>
        <v>0</v>
      </c>
      <c r="AR364" s="155">
        <f>IF(A23stdlife="n/a","n/a",IF(AR$3&gt;(A23stdlife+$E364),(Input!$G$233*(1+rvanilla)^0.5)-SUM($G364:AQ364),(Input!$G$233*(1+rvanilla)^0.5)/A23stdlife))</f>
        <v>0</v>
      </c>
      <c r="AS364" s="155">
        <f>IF(A23stdlife="n/a","n/a",IF(AS$3&gt;(A23stdlife+$E364),(Input!$G$233*(1+rvanilla)^0.5)-SUM($G364:AR364),(Input!$G$233*(1+rvanilla)^0.5)/A23stdlife))</f>
        <v>0</v>
      </c>
      <c r="AT364" s="155">
        <f>IF(A23stdlife="n/a","n/a",IF(AT$3&gt;(A23stdlife+$E364),(Input!$G$233*(1+rvanilla)^0.5)-SUM($G364:AS364),(Input!$G$233*(1+rvanilla)^0.5)/A23stdlife))</f>
        <v>0</v>
      </c>
      <c r="AU364" s="155">
        <f>IF(A23stdlife="n/a","n/a",IF(AU$3&gt;(A23stdlife+$E364),(Input!$G$233*(1+rvanilla)^0.5)-SUM($G364:AT364),(Input!$G$233*(1+rvanilla)^0.5)/A23stdlife))</f>
        <v>0</v>
      </c>
      <c r="AV364" s="155">
        <f>IF(A23stdlife="n/a","n/a",IF(AV$3&gt;(A23stdlife+$E364),(Input!$G$233*(1+rvanilla)^0.5)-SUM($G364:AU364),(Input!$G$233*(1+rvanilla)^0.5)/A23stdlife))</f>
        <v>0</v>
      </c>
      <c r="AW364" s="155">
        <f>IF(A23stdlife="n/a","n/a",IF(AW$3&gt;(A23stdlife+$E364),(Input!$G$233*(1+rvanilla)^0.5)-SUM($G364:AV364),(Input!$G$233*(1+rvanilla)^0.5)/A23stdlife))</f>
        <v>0</v>
      </c>
      <c r="AX364" s="155">
        <f>IF(A23stdlife="n/a","n/a",IF(AX$3&gt;(A23stdlife+$E364),(Input!$G$233*(1+rvanilla)^0.5)-SUM($G364:AW364),(Input!$G$233*(1+rvanilla)^0.5)/A23stdlife))</f>
        <v>0</v>
      </c>
      <c r="AY364" s="155">
        <f>IF(A23stdlife="n/a","n/a",IF(AY$3&gt;(A23stdlife+$E364),(Input!$G$233*(1+rvanilla)^0.5)-SUM($G364:AX364),(Input!$G$233*(1+rvanilla)^0.5)/A23stdlife))</f>
        <v>0</v>
      </c>
      <c r="AZ364" s="155">
        <f>IF(A23stdlife="n/a","n/a",IF(AZ$3&gt;(A23stdlife+$E364),(Input!$G$233*(1+rvanilla)^0.5)-SUM($G364:AY364),(Input!$G$233*(1+rvanilla)^0.5)/A23stdlife))</f>
        <v>0</v>
      </c>
      <c r="BA364" s="155">
        <f>IF(A23stdlife="n/a","n/a",IF(BA$3&gt;(A23stdlife+$E364),(Input!$G$233*(1+rvanilla)^0.5)-SUM($G364:AZ364),(Input!$G$233*(1+rvanilla)^0.5)/A23stdlife))</f>
        <v>0</v>
      </c>
      <c r="BB364" s="155">
        <f>IF(A23stdlife="n/a","n/a",IF(BB$3&gt;(A23stdlife+$E364),(Input!$G$233*(1+rvanilla)^0.5)-SUM($G364:BA364),(Input!$G$233*(1+rvanilla)^0.5)/A23stdlife))</f>
        <v>0</v>
      </c>
      <c r="BC364" s="155">
        <f>IF(A23stdlife="n/a","n/a",IF(BC$3&gt;(A23stdlife+$E364),(Input!$G$233*(1+rvanilla)^0.5)-SUM($G364:BB364),(Input!$G$233*(1+rvanilla)^0.5)/A23stdlife))</f>
        <v>0</v>
      </c>
      <c r="BD364" s="155">
        <f>IF(A23stdlife="n/a","n/a",IF(BD$3&gt;(A23stdlife+$E364),(Input!$G$233*(1+rvanilla)^0.5)-SUM($G364:BC364),(Input!$G$233*(1+rvanilla)^0.5)/A23stdlife))</f>
        <v>0</v>
      </c>
      <c r="BE364" s="155">
        <f>IF(A23stdlife="n/a","n/a",IF(BE$3&gt;(A23stdlife+$E364),(Input!$G$233*(1+rvanilla)^0.5)-SUM($G364:BD364),(Input!$G$233*(1+rvanilla)^0.5)/A23stdlife))</f>
        <v>0</v>
      </c>
      <c r="BF364" s="155">
        <f>IF(A23stdlife="n/a","n/a",IF(BF$3&gt;(A23stdlife+$E364),(Input!$G$233*(1+rvanilla)^0.5)-SUM($G364:BE364),(Input!$G$233*(1+rvanilla)^0.5)/A23stdlife))</f>
        <v>0</v>
      </c>
      <c r="BG364" s="155">
        <f>IF(A23stdlife="n/a","n/a",IF(BG$3&gt;(A23stdlife+$E364),(Input!$G$233*(1+rvanilla)^0.5)-SUM($G364:BF364),(Input!$G$233*(1+rvanilla)^0.5)/A23stdlife))</f>
        <v>0</v>
      </c>
      <c r="BH364" s="155">
        <f>IF(A23stdlife="n/a","n/a",IF(BH$3&gt;(A23stdlife+$E364),(Input!$G$233*(1+rvanilla)^0.5)-SUM($G364:BG364),(Input!$G$233*(1+rvanilla)^0.5)/A23stdlife))</f>
        <v>0</v>
      </c>
      <c r="BI364" s="155">
        <f>IF(A23stdlife="n/a","n/a",IF(BI$3&gt;(A23stdlife+$E364),(Input!$G$233*(1+rvanilla)^0.5)-SUM($G364:BH364),(Input!$G$233*(1+rvanilla)^0.5)/A23stdlife))</f>
        <v>0</v>
      </c>
      <c r="BJ364" s="14"/>
      <c r="BK364" s="14"/>
      <c r="BL364" s="14"/>
      <c r="BM364" s="14"/>
      <c r="BN364" s="14"/>
      <c r="BO364" s="14"/>
      <c r="BP364" s="14"/>
      <c r="BQ364" s="14"/>
      <c r="BR364" s="14"/>
      <c r="BS364" s="14"/>
      <c r="BT364" s="14"/>
      <c r="BU364" s="14"/>
      <c r="BV364" s="14"/>
      <c r="BW364" s="14"/>
      <c r="BX364" s="14"/>
      <c r="BY364" s="14"/>
      <c r="BZ364" s="14"/>
      <c r="CA364" s="410"/>
      <c r="CB364" s="410"/>
      <c r="CC364" s="410"/>
      <c r="CD364" s="410"/>
      <c r="CE364" s="410"/>
      <c r="CF364" s="410"/>
      <c r="CG364" s="410"/>
      <c r="CH364" s="410"/>
      <c r="CI364" s="410"/>
      <c r="CJ364" s="410"/>
      <c r="CK364" s="410"/>
      <c r="CL364" s="410"/>
      <c r="CM364" s="410"/>
      <c r="CN364" s="410"/>
      <c r="CO364" s="410"/>
      <c r="CP364" s="410"/>
      <c r="CQ364" s="410"/>
      <c r="CR364" s="410"/>
      <c r="CS364" s="410"/>
      <c r="CT364" s="410"/>
      <c r="CU364" s="410"/>
      <c r="CV364" s="410"/>
      <c r="CW364" s="410"/>
      <c r="CX364" s="410"/>
      <c r="CY364" s="410"/>
      <c r="CZ364" s="410"/>
      <c r="DA364" s="410"/>
      <c r="DB364" s="410"/>
      <c r="DC364" s="410"/>
      <c r="DD364" s="410"/>
      <c r="DE364" s="410"/>
      <c r="DF364" s="410"/>
      <c r="DG364" s="410"/>
      <c r="DH364" s="410"/>
      <c r="DI364" s="410"/>
      <c r="DJ364" s="410"/>
      <c r="DK364" s="410"/>
      <c r="DL364" s="410"/>
      <c r="DM364" s="410"/>
      <c r="DN364" s="410"/>
      <c r="DO364" s="410"/>
      <c r="DP364" s="410"/>
      <c r="DQ364" s="410"/>
      <c r="DR364" s="410"/>
      <c r="DS364" s="410"/>
      <c r="DT364" s="410"/>
      <c r="DU364" s="410"/>
      <c r="DV364" s="410"/>
      <c r="DW364" s="410"/>
      <c r="DX364" s="410"/>
      <c r="DY364" s="410"/>
      <c r="DZ364" s="410"/>
      <c r="EA364" s="410"/>
      <c r="EB364" s="410"/>
      <c r="EC364" s="410"/>
      <c r="ED364" s="410"/>
      <c r="EE364" s="410"/>
      <c r="EF364" s="410"/>
      <c r="EG364" s="410"/>
      <c r="EH364" s="410"/>
      <c r="EI364" s="410"/>
      <c r="EJ364" s="410"/>
      <c r="EK364" s="410"/>
      <c r="EL364" s="410"/>
      <c r="EM364" s="410"/>
      <c r="EN364" s="410"/>
      <c r="EO364" s="410"/>
      <c r="EP364" s="410"/>
      <c r="EQ364" s="410"/>
      <c r="ER364" s="410"/>
      <c r="ES364" s="410"/>
      <c r="ET364" s="410"/>
      <c r="EU364" s="410"/>
      <c r="EV364" s="410"/>
      <c r="EW364" s="410"/>
      <c r="EX364" s="410"/>
      <c r="EY364" s="410"/>
      <c r="EZ364" s="410"/>
      <c r="FA364" s="410"/>
      <c r="FB364" s="410"/>
      <c r="FC364" s="410"/>
      <c r="FD364" s="410"/>
      <c r="FE364" s="410"/>
      <c r="FF364" s="410"/>
      <c r="FG364" s="410"/>
      <c r="FH364" s="410"/>
      <c r="FI364" s="410"/>
      <c r="FJ364" s="410"/>
      <c r="FK364" s="410"/>
      <c r="FL364" s="410"/>
      <c r="FM364" s="410"/>
      <c r="FN364" s="410"/>
      <c r="FO364" s="410"/>
      <c r="FP364" s="410"/>
      <c r="FQ364" s="410"/>
      <c r="FR364" s="410"/>
      <c r="FS364" s="410"/>
      <c r="FT364" s="410"/>
      <c r="FU364" s="410"/>
      <c r="FV364" s="410"/>
      <c r="FW364" s="410"/>
      <c r="FX364" s="410"/>
      <c r="FY364" s="410"/>
      <c r="FZ364" s="410"/>
      <c r="GA364" s="410"/>
      <c r="GB364" s="410"/>
      <c r="GC364" s="410"/>
      <c r="GD364" s="410"/>
      <c r="GE364" s="410"/>
      <c r="GF364" s="410"/>
      <c r="GG364" s="410"/>
      <c r="GH364" s="410"/>
      <c r="GI364" s="410"/>
      <c r="GJ364" s="410"/>
      <c r="GK364" s="410"/>
      <c r="GL364" s="410"/>
      <c r="GM364" s="410"/>
      <c r="GN364" s="410"/>
      <c r="GO364" s="410"/>
      <c r="GP364" s="410"/>
      <c r="GQ364" s="410"/>
      <c r="GR364" s="410"/>
      <c r="GS364" s="410"/>
      <c r="GT364" s="410"/>
      <c r="GU364" s="410"/>
      <c r="GV364" s="410"/>
      <c r="GW364" s="410"/>
      <c r="GX364" s="410"/>
      <c r="GY364" s="410"/>
      <c r="GZ364" s="410"/>
      <c r="HA364" s="410"/>
      <c r="HB364" s="410"/>
      <c r="HC364" s="410"/>
      <c r="HD364" s="410"/>
      <c r="HE364" s="410"/>
      <c r="HF364" s="410"/>
      <c r="HG364" s="410"/>
      <c r="HH364" s="410"/>
      <c r="HI364" s="410"/>
      <c r="HJ364" s="410"/>
      <c r="HK364" s="410"/>
      <c r="HL364" s="410"/>
      <c r="HM364" s="410"/>
      <c r="HN364" s="410"/>
      <c r="HO364" s="410"/>
      <c r="HP364" s="410"/>
      <c r="HQ364" s="410"/>
      <c r="HR364" s="410"/>
      <c r="HS364" s="410"/>
      <c r="HT364" s="410"/>
      <c r="HU364" s="410"/>
      <c r="HV364" s="410"/>
      <c r="HW364" s="410"/>
      <c r="HX364" s="410"/>
      <c r="HY364" s="410"/>
      <c r="HZ364" s="410"/>
      <c r="IA364" s="410"/>
      <c r="IB364" s="410"/>
      <c r="IC364" s="410"/>
      <c r="ID364" s="410"/>
      <c r="IE364" s="410"/>
      <c r="IF364" s="410"/>
      <c r="IG364" s="410"/>
      <c r="IH364" s="410"/>
      <c r="II364" s="410"/>
      <c r="IJ364" s="410"/>
      <c r="IK364" s="410"/>
      <c r="IL364" s="410"/>
      <c r="IM364" s="410"/>
      <c r="IN364" s="410"/>
      <c r="IO364" s="410"/>
      <c r="IP364" s="410"/>
      <c r="IQ364" s="410"/>
      <c r="IR364" s="410"/>
      <c r="IS364" s="410"/>
      <c r="IT364" s="410"/>
      <c r="IU364" s="410"/>
      <c r="IV364" s="410"/>
    </row>
    <row r="365" spans="1:256" s="2" customFormat="1" ht="12.75" hidden="1" customHeight="1" outlineLevel="2">
      <c r="A365" s="14"/>
      <c r="B365" s="14"/>
      <c r="C365" s="27"/>
      <c r="D365" s="413"/>
      <c r="E365" s="261">
        <v>2</v>
      </c>
      <c r="F365" s="372"/>
      <c r="G365" s="269"/>
      <c r="H365" s="270"/>
      <c r="I365" s="155">
        <f>IF(A23stdlife="n/a","n/a",IF(I$3&gt;(A23stdlife+$E365),(Input!$H$233*(1+rvanilla)^0.5)-SUM($H365:H365),(Input!$H$233*(1+rvanilla)^0.5)/A23stdlife))</f>
        <v>0</v>
      </c>
      <c r="J365" s="155">
        <f>IF(A23stdlife="n/a","n/a",IF(J$3&gt;(A23stdlife+$E365),(Input!$H$233*(1+rvanilla)^0.5)-SUM($H365:I365),(Input!$H$233*(1+rvanilla)^0.5)/A23stdlife))</f>
        <v>0</v>
      </c>
      <c r="K365" s="155">
        <f>IF(A23stdlife="n/a","n/a",IF(K$3&gt;(A23stdlife+$E365),(Input!$H$233*(1+rvanilla)^0.5)-SUM($H365:J365),(Input!$H$233*(1+rvanilla)^0.5)/A23stdlife))</f>
        <v>0</v>
      </c>
      <c r="L365" s="155">
        <f>IF(A23stdlife="n/a","n/a",IF(L$3&gt;(A23stdlife+$E365),(Input!$H$233*(1+rvanilla)^0.5)-SUM($H365:K365),(Input!$H$233*(1+rvanilla)^0.5)/A23stdlife))</f>
        <v>0</v>
      </c>
      <c r="M365" s="155">
        <f>IF(A23stdlife="n/a","n/a",IF(M$3&gt;(A23stdlife+$E365),(Input!$H$233*(1+rvanilla)^0.5)-SUM($H365:L365),(Input!$H$233*(1+rvanilla)^0.5)/A23stdlife))</f>
        <v>0</v>
      </c>
      <c r="N365" s="155">
        <f>IF(A23stdlife="n/a","n/a",IF(N$3&gt;(A23stdlife+$E365),(Input!$H$233*(1+rvanilla)^0.5)-SUM($H365:M365),(Input!$H$233*(1+rvanilla)^0.5)/A23stdlife))</f>
        <v>0</v>
      </c>
      <c r="O365" s="155">
        <f>IF(A23stdlife="n/a","n/a",IF(O$3&gt;(A23stdlife+$E365),(Input!$H$233*(1+rvanilla)^0.5)-SUM($H365:N365),(Input!$H$233*(1+rvanilla)^0.5)/A23stdlife))</f>
        <v>0</v>
      </c>
      <c r="P365" s="155">
        <f>IF(A23stdlife="n/a","n/a",IF(P$3&gt;(A23stdlife+$E365),(Input!$H$233*(1+rvanilla)^0.5)-SUM($H365:O365),(Input!$H$233*(1+rvanilla)^0.5)/A23stdlife))</f>
        <v>0</v>
      </c>
      <c r="Q365" s="155">
        <f>IF(A23stdlife="n/a","n/a",IF(Q$3&gt;(A23stdlife+$E365),(Input!$H$233*(1+rvanilla)^0.5)-SUM($H365:P365),(Input!$H$233*(1+rvanilla)^0.5)/A23stdlife))</f>
        <v>0</v>
      </c>
      <c r="R365" s="155">
        <f>IF(A23stdlife="n/a","n/a",IF(R$3&gt;(A23stdlife+$E365),(Input!$H$233*(1+rvanilla)^0.5)-SUM($H365:Q365),(Input!$H$233*(1+rvanilla)^0.5)/A23stdlife))</f>
        <v>0</v>
      </c>
      <c r="S365" s="155">
        <f>IF(A23stdlife="n/a","n/a",IF(S$3&gt;(A23stdlife+$E365),(Input!$H$233*(1+rvanilla)^0.5)-SUM($H365:R365),(Input!$H$233*(1+rvanilla)^0.5)/A23stdlife))</f>
        <v>0</v>
      </c>
      <c r="T365" s="155">
        <f>IF(A23stdlife="n/a","n/a",IF(T$3&gt;(A23stdlife+$E365),(Input!$H$233*(1+rvanilla)^0.5)-SUM($H365:S365),(Input!$H$233*(1+rvanilla)^0.5)/A23stdlife))</f>
        <v>0</v>
      </c>
      <c r="U365" s="155">
        <f>IF(A23stdlife="n/a","n/a",IF(U$3&gt;(A23stdlife+$E365),(Input!$H$233*(1+rvanilla)^0.5)-SUM($H365:T365),(Input!$H$233*(1+rvanilla)^0.5)/A23stdlife))</f>
        <v>0</v>
      </c>
      <c r="V365" s="155">
        <f>IF(A23stdlife="n/a","n/a",IF(V$3&gt;(A23stdlife+$E365),(Input!$H$233*(1+rvanilla)^0.5)-SUM($H365:U365),(Input!$H$233*(1+rvanilla)^0.5)/A23stdlife))</f>
        <v>0</v>
      </c>
      <c r="W365" s="155">
        <f>IF(A23stdlife="n/a","n/a",IF(W$3&gt;(A23stdlife+$E365),(Input!$H$233*(1+rvanilla)^0.5)-SUM($H365:V365),(Input!$H$233*(1+rvanilla)^0.5)/A23stdlife))</f>
        <v>0</v>
      </c>
      <c r="X365" s="155">
        <f>IF(A23stdlife="n/a","n/a",IF(X$3&gt;(A23stdlife+$E365),(Input!$H$233*(1+rvanilla)^0.5)-SUM($H365:W365),(Input!$H$233*(1+rvanilla)^0.5)/A23stdlife))</f>
        <v>0</v>
      </c>
      <c r="Y365" s="155">
        <f>IF(A23stdlife="n/a","n/a",IF(Y$3&gt;(A23stdlife+$E365),(Input!$H$233*(1+rvanilla)^0.5)-SUM($H365:X365),(Input!$H$233*(1+rvanilla)^0.5)/A23stdlife))</f>
        <v>0</v>
      </c>
      <c r="Z365" s="155">
        <f>IF(A23stdlife="n/a","n/a",IF(Z$3&gt;(A23stdlife+$E365),(Input!$H$233*(1+rvanilla)^0.5)-SUM($H365:Y365),(Input!$H$233*(1+rvanilla)^0.5)/A23stdlife))</f>
        <v>0</v>
      </c>
      <c r="AA365" s="155">
        <f>IF(A23stdlife="n/a","n/a",IF(AA$3&gt;(A23stdlife+$E365),(Input!$H$233*(1+rvanilla)^0.5)-SUM($H365:Z365),(Input!$H$233*(1+rvanilla)^0.5)/A23stdlife))</f>
        <v>0</v>
      </c>
      <c r="AB365" s="155">
        <f>IF(A23stdlife="n/a","n/a",IF(AB$3&gt;(A23stdlife+$E365),(Input!$H$233*(1+rvanilla)^0.5)-SUM($H365:AA365),(Input!$H$233*(1+rvanilla)^0.5)/A23stdlife))</f>
        <v>0</v>
      </c>
      <c r="AC365" s="155">
        <f>IF(A23stdlife="n/a","n/a",IF(AC$3&gt;(A23stdlife+$E365),(Input!$H$233*(1+rvanilla)^0.5)-SUM($H365:AB365),(Input!$H$233*(1+rvanilla)^0.5)/A23stdlife))</f>
        <v>0</v>
      </c>
      <c r="AD365" s="155">
        <f>IF(A23stdlife="n/a","n/a",IF(AD$3&gt;(A23stdlife+$E365),(Input!$H$233*(1+rvanilla)^0.5)-SUM($H365:AC365),(Input!$H$233*(1+rvanilla)^0.5)/A23stdlife))</f>
        <v>0</v>
      </c>
      <c r="AE365" s="155">
        <f>IF(A23stdlife="n/a","n/a",IF(AE$3&gt;(A23stdlife+$E365),(Input!$H$233*(1+rvanilla)^0.5)-SUM($H365:AD365),(Input!$H$233*(1+rvanilla)^0.5)/A23stdlife))</f>
        <v>0</v>
      </c>
      <c r="AF365" s="155">
        <f>IF(A23stdlife="n/a","n/a",IF(AF$3&gt;(A23stdlife+$E365),(Input!$H$233*(1+rvanilla)^0.5)-SUM($H365:AE365),(Input!$H$233*(1+rvanilla)^0.5)/A23stdlife))</f>
        <v>0</v>
      </c>
      <c r="AG365" s="155">
        <f>IF(A23stdlife="n/a","n/a",IF(AG$3&gt;(A23stdlife+$E365),(Input!$H$233*(1+rvanilla)^0.5)-SUM($H365:AF365),(Input!$H$233*(1+rvanilla)^0.5)/A23stdlife))</f>
        <v>0</v>
      </c>
      <c r="AH365" s="155">
        <f>IF(A23stdlife="n/a","n/a",IF(AH$3&gt;(A23stdlife+$E365),(Input!$H$233*(1+rvanilla)^0.5)-SUM($H365:AG365),(Input!$H$233*(1+rvanilla)^0.5)/A23stdlife))</f>
        <v>0</v>
      </c>
      <c r="AI365" s="155">
        <f>IF(A23stdlife="n/a","n/a",IF(AI$3&gt;(A23stdlife+$E365),(Input!$H$233*(1+rvanilla)^0.5)-SUM($H365:AH365),(Input!$H$233*(1+rvanilla)^0.5)/A23stdlife))</f>
        <v>0</v>
      </c>
      <c r="AJ365" s="155">
        <f>IF(A23stdlife="n/a","n/a",IF(AJ$3&gt;(A23stdlife+$E365),(Input!$H$233*(1+rvanilla)^0.5)-SUM($H365:AI365),(Input!$H$233*(1+rvanilla)^0.5)/A23stdlife))</f>
        <v>0</v>
      </c>
      <c r="AK365" s="155">
        <f>IF(A23stdlife="n/a","n/a",IF(AK$3&gt;(A23stdlife+$E365),(Input!$H$233*(1+rvanilla)^0.5)-SUM($H365:AJ365),(Input!$H$233*(1+rvanilla)^0.5)/A23stdlife))</f>
        <v>0</v>
      </c>
      <c r="AL365" s="155">
        <f>IF(A23stdlife="n/a","n/a",IF(AL$3&gt;(A23stdlife+$E365),(Input!$H$233*(1+rvanilla)^0.5)-SUM($H365:AK365),(Input!$H$233*(1+rvanilla)^0.5)/A23stdlife))</f>
        <v>0</v>
      </c>
      <c r="AM365" s="155">
        <f>IF(A23stdlife="n/a","n/a",IF(AM$3&gt;(A23stdlife+$E365),(Input!$H$233*(1+rvanilla)^0.5)-SUM($H365:AL365),(Input!$H$233*(1+rvanilla)^0.5)/A23stdlife))</f>
        <v>0</v>
      </c>
      <c r="AN365" s="155">
        <f>IF(A23stdlife="n/a","n/a",IF(AN$3&gt;(A23stdlife+$E365),(Input!$H$233*(1+rvanilla)^0.5)-SUM($H365:AM365),(Input!$H$233*(1+rvanilla)^0.5)/A23stdlife))</f>
        <v>0</v>
      </c>
      <c r="AO365" s="155">
        <f>IF(A23stdlife="n/a","n/a",IF(AO$3&gt;(A23stdlife+$E365),(Input!$H$233*(1+rvanilla)^0.5)-SUM($H365:AN365),(Input!$H$233*(1+rvanilla)^0.5)/A23stdlife))</f>
        <v>0</v>
      </c>
      <c r="AP365" s="155">
        <f>IF(A23stdlife="n/a","n/a",IF(AP$3&gt;(A23stdlife+$E365),(Input!$H$233*(1+rvanilla)^0.5)-SUM($H365:AO365),(Input!$H$233*(1+rvanilla)^0.5)/A23stdlife))</f>
        <v>0</v>
      </c>
      <c r="AQ365" s="155">
        <f>IF(A23stdlife="n/a","n/a",IF(AQ$3&gt;(A23stdlife+$E365),(Input!$H$233*(1+rvanilla)^0.5)-SUM($H365:AP365),(Input!$H$233*(1+rvanilla)^0.5)/A23stdlife))</f>
        <v>0</v>
      </c>
      <c r="AR365" s="155">
        <f>IF(A23stdlife="n/a","n/a",IF(AR$3&gt;(A23stdlife+$E365),(Input!$H$233*(1+rvanilla)^0.5)-SUM($H365:AQ365),(Input!$H$233*(1+rvanilla)^0.5)/A23stdlife))</f>
        <v>0</v>
      </c>
      <c r="AS365" s="155">
        <f>IF(A23stdlife="n/a","n/a",IF(AS$3&gt;(A23stdlife+$E365),(Input!$H$233*(1+rvanilla)^0.5)-SUM($H365:AR365),(Input!$H$233*(1+rvanilla)^0.5)/A23stdlife))</f>
        <v>0</v>
      </c>
      <c r="AT365" s="155">
        <f>IF(A23stdlife="n/a","n/a",IF(AT$3&gt;(A23stdlife+$E365),(Input!$H$233*(1+rvanilla)^0.5)-SUM($H365:AS365),(Input!$H$233*(1+rvanilla)^0.5)/A23stdlife))</f>
        <v>0</v>
      </c>
      <c r="AU365" s="155">
        <f>IF(A23stdlife="n/a","n/a",IF(AU$3&gt;(A23stdlife+$E365),(Input!$H$233*(1+rvanilla)^0.5)-SUM($H365:AT365),(Input!$H$233*(1+rvanilla)^0.5)/A23stdlife))</f>
        <v>0</v>
      </c>
      <c r="AV365" s="155">
        <f>IF(A23stdlife="n/a","n/a",IF(AV$3&gt;(A23stdlife+$E365),(Input!$H$233*(1+rvanilla)^0.5)-SUM($H365:AU365),(Input!$H$233*(1+rvanilla)^0.5)/A23stdlife))</f>
        <v>0</v>
      </c>
      <c r="AW365" s="155">
        <f>IF(A23stdlife="n/a","n/a",IF(AW$3&gt;(A23stdlife+$E365),(Input!$H$233*(1+rvanilla)^0.5)-SUM($H365:AV365),(Input!$H$233*(1+rvanilla)^0.5)/A23stdlife))</f>
        <v>0</v>
      </c>
      <c r="AX365" s="155">
        <f>IF(A23stdlife="n/a","n/a",IF(AX$3&gt;(A23stdlife+$E365),(Input!$H$233*(1+rvanilla)^0.5)-SUM($H365:AW365),(Input!$H$233*(1+rvanilla)^0.5)/A23stdlife))</f>
        <v>0</v>
      </c>
      <c r="AY365" s="155">
        <f>IF(A23stdlife="n/a","n/a",IF(AY$3&gt;(A23stdlife+$E365),(Input!$H$233*(1+rvanilla)^0.5)-SUM($H365:AX365),(Input!$H$233*(1+rvanilla)^0.5)/A23stdlife))</f>
        <v>0</v>
      </c>
      <c r="AZ365" s="155">
        <f>IF(A23stdlife="n/a","n/a",IF(AZ$3&gt;(A23stdlife+$E365),(Input!$H$233*(1+rvanilla)^0.5)-SUM($H365:AY365),(Input!$H$233*(1+rvanilla)^0.5)/A23stdlife))</f>
        <v>0</v>
      </c>
      <c r="BA365" s="155">
        <f>IF(A23stdlife="n/a","n/a",IF(BA$3&gt;(A23stdlife+$E365),(Input!$H$233*(1+rvanilla)^0.5)-SUM($H365:AZ365),(Input!$H$233*(1+rvanilla)^0.5)/A23stdlife))</f>
        <v>0</v>
      </c>
      <c r="BB365" s="155">
        <f>IF(A23stdlife="n/a","n/a",IF(BB$3&gt;(A23stdlife+$E365),(Input!$H$233*(1+rvanilla)^0.5)-SUM($H365:BA365),(Input!$H$233*(1+rvanilla)^0.5)/A23stdlife))</f>
        <v>0</v>
      </c>
      <c r="BC365" s="155">
        <f>IF(A23stdlife="n/a","n/a",IF(BC$3&gt;(A23stdlife+$E365),(Input!$H$233*(1+rvanilla)^0.5)-SUM($H365:BB365),(Input!$H$233*(1+rvanilla)^0.5)/A23stdlife))</f>
        <v>0</v>
      </c>
      <c r="BD365" s="155">
        <f>IF(A23stdlife="n/a","n/a",IF(BD$3&gt;(A23stdlife+$E365),(Input!$H$233*(1+rvanilla)^0.5)-SUM($H365:BC365),(Input!$H$233*(1+rvanilla)^0.5)/A23stdlife))</f>
        <v>0</v>
      </c>
      <c r="BE365" s="155">
        <f>IF(A23stdlife="n/a","n/a",IF(BE$3&gt;(A23stdlife+$E365),(Input!$H$233*(1+rvanilla)^0.5)-SUM($H365:BD365),(Input!$H$233*(1+rvanilla)^0.5)/A23stdlife))</f>
        <v>0</v>
      </c>
      <c r="BF365" s="155">
        <f>IF(A23stdlife="n/a","n/a",IF(BF$3&gt;(A23stdlife+$E365),(Input!$H$233*(1+rvanilla)^0.5)-SUM($H365:BE365),(Input!$H$233*(1+rvanilla)^0.5)/A23stdlife))</f>
        <v>0</v>
      </c>
      <c r="BG365" s="155">
        <f>IF(A23stdlife="n/a","n/a",IF(BG$3&gt;(A23stdlife+$E365),(Input!$H$233*(1+rvanilla)^0.5)-SUM($H365:BF365),(Input!$H$233*(1+rvanilla)^0.5)/A23stdlife))</f>
        <v>0</v>
      </c>
      <c r="BH365" s="155">
        <f>IF(A23stdlife="n/a","n/a",IF(BH$3&gt;(A23stdlife+$E365),(Input!$H$233*(1+rvanilla)^0.5)-SUM($H365:BG365),(Input!$H$233*(1+rvanilla)^0.5)/A23stdlife))</f>
        <v>0</v>
      </c>
      <c r="BI365" s="155">
        <f>IF(A23stdlife="n/a","n/a",IF(BI$3&gt;(A23stdlife+$E365),(Input!$H$233*(1+rvanilla)^0.5)-SUM($H365:BH365),(Input!$H$233*(1+rvanilla)^0.5)/A23stdlife))</f>
        <v>0</v>
      </c>
      <c r="BJ365" s="14"/>
      <c r="BK365" s="14"/>
      <c r="BL365" s="14"/>
      <c r="BM365" s="14"/>
      <c r="BN365" s="14"/>
      <c r="BO365" s="14"/>
      <c r="BP365" s="14"/>
      <c r="BQ365" s="14"/>
      <c r="BR365" s="14"/>
      <c r="BS365" s="14"/>
      <c r="BT365" s="14"/>
      <c r="BU365" s="14"/>
      <c r="BV365" s="14"/>
      <c r="BW365" s="14"/>
      <c r="BX365" s="14"/>
      <c r="BY365" s="14"/>
      <c r="BZ365" s="14"/>
      <c r="CA365" s="410"/>
      <c r="CB365" s="410"/>
      <c r="CC365" s="410"/>
      <c r="CD365" s="410"/>
      <c r="CE365" s="410"/>
      <c r="CF365" s="410"/>
      <c r="CG365" s="410"/>
      <c r="CH365" s="410"/>
      <c r="CI365" s="410"/>
      <c r="CJ365" s="410"/>
      <c r="CK365" s="410"/>
      <c r="CL365" s="410"/>
      <c r="CM365" s="410"/>
      <c r="CN365" s="410"/>
      <c r="CO365" s="410"/>
      <c r="CP365" s="410"/>
      <c r="CQ365" s="410"/>
      <c r="CR365" s="410"/>
      <c r="CS365" s="410"/>
      <c r="CT365" s="410"/>
      <c r="CU365" s="410"/>
      <c r="CV365" s="410"/>
      <c r="CW365" s="410"/>
      <c r="CX365" s="410"/>
      <c r="CY365" s="410"/>
      <c r="CZ365" s="410"/>
      <c r="DA365" s="410"/>
      <c r="DB365" s="410"/>
      <c r="DC365" s="410"/>
      <c r="DD365" s="410"/>
      <c r="DE365" s="410"/>
      <c r="DF365" s="410"/>
      <c r="DG365" s="410"/>
      <c r="DH365" s="410"/>
      <c r="DI365" s="410"/>
      <c r="DJ365" s="410"/>
      <c r="DK365" s="410"/>
      <c r="DL365" s="410"/>
      <c r="DM365" s="410"/>
      <c r="DN365" s="410"/>
      <c r="DO365" s="410"/>
      <c r="DP365" s="410"/>
      <c r="DQ365" s="410"/>
      <c r="DR365" s="410"/>
      <c r="DS365" s="410"/>
      <c r="DT365" s="410"/>
      <c r="DU365" s="410"/>
      <c r="DV365" s="410"/>
      <c r="DW365" s="410"/>
      <c r="DX365" s="410"/>
      <c r="DY365" s="410"/>
      <c r="DZ365" s="410"/>
      <c r="EA365" s="410"/>
      <c r="EB365" s="410"/>
      <c r="EC365" s="410"/>
      <c r="ED365" s="410"/>
      <c r="EE365" s="410"/>
      <c r="EF365" s="410"/>
      <c r="EG365" s="410"/>
      <c r="EH365" s="410"/>
      <c r="EI365" s="410"/>
      <c r="EJ365" s="410"/>
      <c r="EK365" s="410"/>
      <c r="EL365" s="410"/>
      <c r="EM365" s="410"/>
      <c r="EN365" s="410"/>
      <c r="EO365" s="410"/>
      <c r="EP365" s="410"/>
      <c r="EQ365" s="410"/>
      <c r="ER365" s="410"/>
      <c r="ES365" s="410"/>
      <c r="ET365" s="410"/>
      <c r="EU365" s="410"/>
      <c r="EV365" s="410"/>
      <c r="EW365" s="410"/>
      <c r="EX365" s="410"/>
      <c r="EY365" s="410"/>
      <c r="EZ365" s="410"/>
      <c r="FA365" s="410"/>
      <c r="FB365" s="410"/>
      <c r="FC365" s="410"/>
      <c r="FD365" s="410"/>
      <c r="FE365" s="410"/>
      <c r="FF365" s="410"/>
      <c r="FG365" s="410"/>
      <c r="FH365" s="410"/>
      <c r="FI365" s="410"/>
      <c r="FJ365" s="410"/>
      <c r="FK365" s="410"/>
      <c r="FL365" s="410"/>
      <c r="FM365" s="410"/>
      <c r="FN365" s="410"/>
      <c r="FO365" s="410"/>
      <c r="FP365" s="410"/>
      <c r="FQ365" s="410"/>
      <c r="FR365" s="410"/>
      <c r="FS365" s="410"/>
      <c r="FT365" s="410"/>
      <c r="FU365" s="410"/>
      <c r="FV365" s="410"/>
      <c r="FW365" s="410"/>
      <c r="FX365" s="410"/>
      <c r="FY365" s="410"/>
      <c r="FZ365" s="410"/>
      <c r="GA365" s="410"/>
      <c r="GB365" s="410"/>
      <c r="GC365" s="410"/>
      <c r="GD365" s="410"/>
      <c r="GE365" s="410"/>
      <c r="GF365" s="410"/>
      <c r="GG365" s="410"/>
      <c r="GH365" s="410"/>
      <c r="GI365" s="410"/>
      <c r="GJ365" s="410"/>
      <c r="GK365" s="410"/>
      <c r="GL365" s="410"/>
      <c r="GM365" s="410"/>
      <c r="GN365" s="410"/>
      <c r="GO365" s="410"/>
      <c r="GP365" s="410"/>
      <c r="GQ365" s="410"/>
      <c r="GR365" s="410"/>
      <c r="GS365" s="410"/>
      <c r="GT365" s="410"/>
      <c r="GU365" s="410"/>
      <c r="GV365" s="410"/>
      <c r="GW365" s="410"/>
      <c r="GX365" s="410"/>
      <c r="GY365" s="410"/>
      <c r="GZ365" s="410"/>
      <c r="HA365" s="410"/>
      <c r="HB365" s="410"/>
      <c r="HC365" s="410"/>
      <c r="HD365" s="410"/>
      <c r="HE365" s="410"/>
      <c r="HF365" s="410"/>
      <c r="HG365" s="410"/>
      <c r="HH365" s="410"/>
      <c r="HI365" s="410"/>
      <c r="HJ365" s="410"/>
      <c r="HK365" s="410"/>
      <c r="HL365" s="410"/>
      <c r="HM365" s="410"/>
      <c r="HN365" s="410"/>
      <c r="HO365" s="410"/>
      <c r="HP365" s="410"/>
      <c r="HQ365" s="410"/>
      <c r="HR365" s="410"/>
      <c r="HS365" s="410"/>
      <c r="HT365" s="410"/>
      <c r="HU365" s="410"/>
      <c r="HV365" s="410"/>
      <c r="HW365" s="410"/>
      <c r="HX365" s="410"/>
      <c r="HY365" s="410"/>
      <c r="HZ365" s="410"/>
      <c r="IA365" s="410"/>
      <c r="IB365" s="410"/>
      <c r="IC365" s="410"/>
      <c r="ID365" s="410"/>
      <c r="IE365" s="410"/>
      <c r="IF365" s="410"/>
      <c r="IG365" s="410"/>
      <c r="IH365" s="410"/>
      <c r="II365" s="410"/>
      <c r="IJ365" s="410"/>
      <c r="IK365" s="410"/>
      <c r="IL365" s="410"/>
      <c r="IM365" s="410"/>
      <c r="IN365" s="410"/>
      <c r="IO365" s="410"/>
      <c r="IP365" s="410"/>
      <c r="IQ365" s="410"/>
      <c r="IR365" s="410"/>
      <c r="IS365" s="410"/>
      <c r="IT365" s="410"/>
      <c r="IU365" s="410"/>
      <c r="IV365" s="410"/>
    </row>
    <row r="366" spans="1:256" s="2" customFormat="1" ht="12.75" hidden="1" customHeight="1" outlineLevel="2">
      <c r="A366" s="14"/>
      <c r="B366" s="14"/>
      <c r="C366" s="27"/>
      <c r="D366" s="413"/>
      <c r="E366" s="261">
        <v>3</v>
      </c>
      <c r="F366" s="372"/>
      <c r="G366" s="269"/>
      <c r="H366" s="271"/>
      <c r="I366" s="270"/>
      <c r="J366" s="155">
        <f>IF(A23stdlife="n/a","n/a",IF(J$3&gt;(A23stdlife+$E366),(Input!$I$233*(1+rvanilla)^0.5)-SUM($I366:I366),(Input!$I$233*(1+rvanilla)^0.5)/A23stdlife))</f>
        <v>0</v>
      </c>
      <c r="K366" s="155">
        <f>IF(A23stdlife="n/a","n/a",IF(K$3&gt;(A23stdlife+$E366),(Input!$I$233*(1+rvanilla)^0.5)-SUM($I366:J366),(Input!$I$233*(1+rvanilla)^0.5)/A23stdlife))</f>
        <v>0</v>
      </c>
      <c r="L366" s="155">
        <f>IF(A23stdlife="n/a","n/a",IF(L$3&gt;(A23stdlife+$E366),(Input!$I$233*(1+rvanilla)^0.5)-SUM($I366:K366),(Input!$I$233*(1+rvanilla)^0.5)/A23stdlife))</f>
        <v>0</v>
      </c>
      <c r="M366" s="155">
        <f>IF(A23stdlife="n/a","n/a",IF(M$3&gt;(A23stdlife+$E366),(Input!$I$233*(1+rvanilla)^0.5)-SUM($I366:L366),(Input!$I$233*(1+rvanilla)^0.5)/A23stdlife))</f>
        <v>0</v>
      </c>
      <c r="N366" s="155">
        <f>IF(A23stdlife="n/a","n/a",IF(N$3&gt;(A23stdlife+$E366),(Input!$I$233*(1+rvanilla)^0.5)-SUM($I366:M366),(Input!$I$233*(1+rvanilla)^0.5)/A23stdlife))</f>
        <v>0</v>
      </c>
      <c r="O366" s="155">
        <f>IF(A23stdlife="n/a","n/a",IF(O$3&gt;(A23stdlife+$E366),(Input!$I$233*(1+rvanilla)^0.5)-SUM($I366:N366),(Input!$I$233*(1+rvanilla)^0.5)/A23stdlife))</f>
        <v>0</v>
      </c>
      <c r="P366" s="155">
        <f>IF(A23stdlife="n/a","n/a",IF(P$3&gt;(A23stdlife+$E366),(Input!$I$233*(1+rvanilla)^0.5)-SUM($I366:O366),(Input!$I$233*(1+rvanilla)^0.5)/A23stdlife))</f>
        <v>0</v>
      </c>
      <c r="Q366" s="155">
        <f>IF(A23stdlife="n/a","n/a",IF(Q$3&gt;(A23stdlife+$E366),(Input!$I$233*(1+rvanilla)^0.5)-SUM($I366:P366),(Input!$I$233*(1+rvanilla)^0.5)/A23stdlife))</f>
        <v>0</v>
      </c>
      <c r="R366" s="155">
        <f>IF(A23stdlife="n/a","n/a",IF(R$3&gt;(A23stdlife+$E366),(Input!$I$233*(1+rvanilla)^0.5)-SUM($I366:Q366),(Input!$I$233*(1+rvanilla)^0.5)/A23stdlife))</f>
        <v>0</v>
      </c>
      <c r="S366" s="155">
        <f>IF(A23stdlife="n/a","n/a",IF(S$3&gt;(A23stdlife+$E366),(Input!$I$233*(1+rvanilla)^0.5)-SUM($I366:R366),(Input!$I$233*(1+rvanilla)^0.5)/A23stdlife))</f>
        <v>0</v>
      </c>
      <c r="T366" s="155">
        <f>IF(A23stdlife="n/a","n/a",IF(T$3&gt;(A23stdlife+$E366),(Input!$I$233*(1+rvanilla)^0.5)-SUM($I366:S366),(Input!$I$233*(1+rvanilla)^0.5)/A23stdlife))</f>
        <v>0</v>
      </c>
      <c r="U366" s="155">
        <f>IF(A23stdlife="n/a","n/a",IF(U$3&gt;(A23stdlife+$E366),(Input!$I$233*(1+rvanilla)^0.5)-SUM($I366:T366),(Input!$I$233*(1+rvanilla)^0.5)/A23stdlife))</f>
        <v>0</v>
      </c>
      <c r="V366" s="155">
        <f>IF(A23stdlife="n/a","n/a",IF(V$3&gt;(A23stdlife+$E366),(Input!$I$233*(1+rvanilla)^0.5)-SUM($I366:U366),(Input!$I$233*(1+rvanilla)^0.5)/A23stdlife))</f>
        <v>0</v>
      </c>
      <c r="W366" s="155">
        <f>IF(A23stdlife="n/a","n/a",IF(W$3&gt;(A23stdlife+$E366),(Input!$I$233*(1+rvanilla)^0.5)-SUM($I366:V366),(Input!$I$233*(1+rvanilla)^0.5)/A23stdlife))</f>
        <v>0</v>
      </c>
      <c r="X366" s="155">
        <f>IF(A23stdlife="n/a","n/a",IF(X$3&gt;(A23stdlife+$E366),(Input!$I$233*(1+rvanilla)^0.5)-SUM($I366:W366),(Input!$I$233*(1+rvanilla)^0.5)/A23stdlife))</f>
        <v>0</v>
      </c>
      <c r="Y366" s="155">
        <f>IF(A23stdlife="n/a","n/a",IF(Y$3&gt;(A23stdlife+$E366),(Input!$I$233*(1+rvanilla)^0.5)-SUM($I366:X366),(Input!$I$233*(1+rvanilla)^0.5)/A23stdlife))</f>
        <v>0</v>
      </c>
      <c r="Z366" s="155">
        <f>IF(A23stdlife="n/a","n/a",IF(Z$3&gt;(A23stdlife+$E366),(Input!$I$233*(1+rvanilla)^0.5)-SUM($I366:Y366),(Input!$I$233*(1+rvanilla)^0.5)/A23stdlife))</f>
        <v>0</v>
      </c>
      <c r="AA366" s="155">
        <f>IF(A23stdlife="n/a","n/a",IF(AA$3&gt;(A23stdlife+$E366),(Input!$I$233*(1+rvanilla)^0.5)-SUM($I366:Z366),(Input!$I$233*(1+rvanilla)^0.5)/A23stdlife))</f>
        <v>0</v>
      </c>
      <c r="AB366" s="155">
        <f>IF(A23stdlife="n/a","n/a",IF(AB$3&gt;(A23stdlife+$E366),(Input!$I$233*(1+rvanilla)^0.5)-SUM($I366:AA366),(Input!$I$233*(1+rvanilla)^0.5)/A23stdlife))</f>
        <v>0</v>
      </c>
      <c r="AC366" s="155">
        <f>IF(A23stdlife="n/a","n/a",IF(AC$3&gt;(A23stdlife+$E366),(Input!$I$233*(1+rvanilla)^0.5)-SUM($I366:AB366),(Input!$I$233*(1+rvanilla)^0.5)/A23stdlife))</f>
        <v>0</v>
      </c>
      <c r="AD366" s="155">
        <f>IF(A23stdlife="n/a","n/a",IF(AD$3&gt;(A23stdlife+$E366),(Input!$I$233*(1+rvanilla)^0.5)-SUM($I366:AC366),(Input!$I$233*(1+rvanilla)^0.5)/A23stdlife))</f>
        <v>0</v>
      </c>
      <c r="AE366" s="155">
        <f>IF(A23stdlife="n/a","n/a",IF(AE$3&gt;(A23stdlife+$E366),(Input!$I$233*(1+rvanilla)^0.5)-SUM($I366:AD366),(Input!$I$233*(1+rvanilla)^0.5)/A23stdlife))</f>
        <v>0</v>
      </c>
      <c r="AF366" s="155">
        <f>IF(A23stdlife="n/a","n/a",IF(AF$3&gt;(A23stdlife+$E366),(Input!$I$233*(1+rvanilla)^0.5)-SUM($I366:AE366),(Input!$I$233*(1+rvanilla)^0.5)/A23stdlife))</f>
        <v>0</v>
      </c>
      <c r="AG366" s="155">
        <f>IF(A23stdlife="n/a","n/a",IF(AG$3&gt;(A23stdlife+$E366),(Input!$I$233*(1+rvanilla)^0.5)-SUM($I366:AF366),(Input!$I$233*(1+rvanilla)^0.5)/A23stdlife))</f>
        <v>0</v>
      </c>
      <c r="AH366" s="155">
        <f>IF(A23stdlife="n/a","n/a",IF(AH$3&gt;(A23stdlife+$E366),(Input!$I$233*(1+rvanilla)^0.5)-SUM($I366:AG366),(Input!$I$233*(1+rvanilla)^0.5)/A23stdlife))</f>
        <v>0</v>
      </c>
      <c r="AI366" s="155">
        <f>IF(A23stdlife="n/a","n/a",IF(AI$3&gt;(A23stdlife+$E366),(Input!$I$233*(1+rvanilla)^0.5)-SUM($I366:AH366),(Input!$I$233*(1+rvanilla)^0.5)/A23stdlife))</f>
        <v>0</v>
      </c>
      <c r="AJ366" s="155">
        <f>IF(A23stdlife="n/a","n/a",IF(AJ$3&gt;(A23stdlife+$E366),(Input!$I$233*(1+rvanilla)^0.5)-SUM($I366:AI366),(Input!$I$233*(1+rvanilla)^0.5)/A23stdlife))</f>
        <v>0</v>
      </c>
      <c r="AK366" s="155">
        <f>IF(A23stdlife="n/a","n/a",IF(AK$3&gt;(A23stdlife+$E366),(Input!$I$233*(1+rvanilla)^0.5)-SUM($I366:AJ366),(Input!$I$233*(1+rvanilla)^0.5)/A23stdlife))</f>
        <v>0</v>
      </c>
      <c r="AL366" s="155">
        <f>IF(A23stdlife="n/a","n/a",IF(AL$3&gt;(A23stdlife+$E366),(Input!$I$233*(1+rvanilla)^0.5)-SUM($I366:AK366),(Input!$I$233*(1+rvanilla)^0.5)/A23stdlife))</f>
        <v>0</v>
      </c>
      <c r="AM366" s="155">
        <f>IF(A23stdlife="n/a","n/a",IF(AM$3&gt;(A23stdlife+$E366),(Input!$I$233*(1+rvanilla)^0.5)-SUM($I366:AL366),(Input!$I$233*(1+rvanilla)^0.5)/A23stdlife))</f>
        <v>0</v>
      </c>
      <c r="AN366" s="155">
        <f>IF(A23stdlife="n/a","n/a",IF(AN$3&gt;(A23stdlife+$E366),(Input!$I$233*(1+rvanilla)^0.5)-SUM($I366:AM366),(Input!$I$233*(1+rvanilla)^0.5)/A23stdlife))</f>
        <v>0</v>
      </c>
      <c r="AO366" s="155">
        <f>IF(A23stdlife="n/a","n/a",IF(AO$3&gt;(A23stdlife+$E366),(Input!$I$233*(1+rvanilla)^0.5)-SUM($I366:AN366),(Input!$I$233*(1+rvanilla)^0.5)/A23stdlife))</f>
        <v>0</v>
      </c>
      <c r="AP366" s="155">
        <f>IF(A23stdlife="n/a","n/a",IF(AP$3&gt;(A23stdlife+$E366),(Input!$I$233*(1+rvanilla)^0.5)-SUM($I366:AO366),(Input!$I$233*(1+rvanilla)^0.5)/A23stdlife))</f>
        <v>0</v>
      </c>
      <c r="AQ366" s="155">
        <f>IF(A23stdlife="n/a","n/a",IF(AQ$3&gt;(A23stdlife+$E366),(Input!$I$233*(1+rvanilla)^0.5)-SUM($I366:AP366),(Input!$I$233*(1+rvanilla)^0.5)/A23stdlife))</f>
        <v>0</v>
      </c>
      <c r="AR366" s="155">
        <f>IF(A23stdlife="n/a","n/a",IF(AR$3&gt;(A23stdlife+$E366),(Input!$I$233*(1+rvanilla)^0.5)-SUM($I366:AQ366),(Input!$I$233*(1+rvanilla)^0.5)/A23stdlife))</f>
        <v>0</v>
      </c>
      <c r="AS366" s="155">
        <f>IF(A23stdlife="n/a","n/a",IF(AS$3&gt;(A23stdlife+$E366),(Input!$I$233*(1+rvanilla)^0.5)-SUM($I366:AR366),(Input!$I$233*(1+rvanilla)^0.5)/A23stdlife))</f>
        <v>0</v>
      </c>
      <c r="AT366" s="155">
        <f>IF(A23stdlife="n/a","n/a",IF(AT$3&gt;(A23stdlife+$E366),(Input!$I$233*(1+rvanilla)^0.5)-SUM($I366:AS366),(Input!$I$233*(1+rvanilla)^0.5)/A23stdlife))</f>
        <v>0</v>
      </c>
      <c r="AU366" s="155">
        <f>IF(A23stdlife="n/a","n/a",IF(AU$3&gt;(A23stdlife+$E366),(Input!$I$233*(1+rvanilla)^0.5)-SUM($I366:AT366),(Input!$I$233*(1+rvanilla)^0.5)/A23stdlife))</f>
        <v>0</v>
      </c>
      <c r="AV366" s="155">
        <f>IF(A23stdlife="n/a","n/a",IF(AV$3&gt;(A23stdlife+$E366),(Input!$I$233*(1+rvanilla)^0.5)-SUM($I366:AU366),(Input!$I$233*(1+rvanilla)^0.5)/A23stdlife))</f>
        <v>0</v>
      </c>
      <c r="AW366" s="155">
        <f>IF(A23stdlife="n/a","n/a",IF(AW$3&gt;(A23stdlife+$E366),(Input!$I$233*(1+rvanilla)^0.5)-SUM($I366:AV366),(Input!$I$233*(1+rvanilla)^0.5)/A23stdlife))</f>
        <v>0</v>
      </c>
      <c r="AX366" s="155">
        <f>IF(A23stdlife="n/a","n/a",IF(AX$3&gt;(A23stdlife+$E366),(Input!$I$233*(1+rvanilla)^0.5)-SUM($I366:AW366),(Input!$I$233*(1+rvanilla)^0.5)/A23stdlife))</f>
        <v>0</v>
      </c>
      <c r="AY366" s="155">
        <f>IF(A23stdlife="n/a","n/a",IF(AY$3&gt;(A23stdlife+$E366),(Input!$I$233*(1+rvanilla)^0.5)-SUM($I366:AX366),(Input!$I$233*(1+rvanilla)^0.5)/A23stdlife))</f>
        <v>0</v>
      </c>
      <c r="AZ366" s="155">
        <f>IF(A23stdlife="n/a","n/a",IF(AZ$3&gt;(A23stdlife+$E366),(Input!$I$233*(1+rvanilla)^0.5)-SUM($I366:AY366),(Input!$I$233*(1+rvanilla)^0.5)/A23stdlife))</f>
        <v>0</v>
      </c>
      <c r="BA366" s="155">
        <f>IF(A23stdlife="n/a","n/a",IF(BA$3&gt;(A23stdlife+$E366),(Input!$I$233*(1+rvanilla)^0.5)-SUM($I366:AZ366),(Input!$I$233*(1+rvanilla)^0.5)/A23stdlife))</f>
        <v>0</v>
      </c>
      <c r="BB366" s="155">
        <f>IF(A23stdlife="n/a","n/a",IF(BB$3&gt;(A23stdlife+$E366),(Input!$I$233*(1+rvanilla)^0.5)-SUM($I366:BA366),(Input!$I$233*(1+rvanilla)^0.5)/A23stdlife))</f>
        <v>0</v>
      </c>
      <c r="BC366" s="155">
        <f>IF(A23stdlife="n/a","n/a",IF(BC$3&gt;(A23stdlife+$E366),(Input!$I$233*(1+rvanilla)^0.5)-SUM($I366:BB366),(Input!$I$233*(1+rvanilla)^0.5)/A23stdlife))</f>
        <v>0</v>
      </c>
      <c r="BD366" s="155">
        <f>IF(A23stdlife="n/a","n/a",IF(BD$3&gt;(A23stdlife+$E366),(Input!$I$233*(1+rvanilla)^0.5)-SUM($I366:BC366),(Input!$I$233*(1+rvanilla)^0.5)/A23stdlife))</f>
        <v>0</v>
      </c>
      <c r="BE366" s="155">
        <f>IF(A23stdlife="n/a","n/a",IF(BE$3&gt;(A23stdlife+$E366),(Input!$I$233*(1+rvanilla)^0.5)-SUM($I366:BD366),(Input!$I$233*(1+rvanilla)^0.5)/A23stdlife))</f>
        <v>0</v>
      </c>
      <c r="BF366" s="155">
        <f>IF(A23stdlife="n/a","n/a",IF(BF$3&gt;(A23stdlife+$E366),(Input!$I$233*(1+rvanilla)^0.5)-SUM($I366:BE366),(Input!$I$233*(1+rvanilla)^0.5)/A23stdlife))</f>
        <v>0</v>
      </c>
      <c r="BG366" s="155">
        <f>IF(A23stdlife="n/a","n/a",IF(BG$3&gt;(A23stdlife+$E366),(Input!$I$233*(1+rvanilla)^0.5)-SUM($I366:BF366),(Input!$I$233*(1+rvanilla)^0.5)/A23stdlife))</f>
        <v>0</v>
      </c>
      <c r="BH366" s="155">
        <f>IF(A23stdlife="n/a","n/a",IF(BH$3&gt;(A23stdlife+$E366),(Input!$I$233*(1+rvanilla)^0.5)-SUM($I366:BG366),(Input!$I$233*(1+rvanilla)^0.5)/A23stdlife))</f>
        <v>0</v>
      </c>
      <c r="BI366" s="155">
        <f>IF(A23stdlife="n/a","n/a",IF(BI$3&gt;(A23stdlife+$E366),(Input!$I$233*(1+rvanilla)^0.5)-SUM($I366:BH366),(Input!$I$233*(1+rvanilla)^0.5)/A23stdlife))</f>
        <v>0</v>
      </c>
      <c r="BJ366" s="14"/>
      <c r="BK366" s="14"/>
      <c r="BL366" s="14"/>
      <c r="BM366" s="14"/>
      <c r="BN366" s="14"/>
      <c r="BO366" s="14"/>
      <c r="BP366" s="14"/>
      <c r="BQ366" s="14"/>
      <c r="BR366" s="14"/>
      <c r="BS366" s="14"/>
      <c r="BT366" s="14"/>
      <c r="BU366" s="14"/>
      <c r="BV366" s="14"/>
      <c r="BW366" s="14"/>
      <c r="BX366" s="14"/>
      <c r="BY366" s="14"/>
      <c r="BZ366" s="14"/>
      <c r="CA366" s="410"/>
      <c r="CB366" s="410"/>
      <c r="CC366" s="410"/>
      <c r="CD366" s="410"/>
      <c r="CE366" s="410"/>
      <c r="CF366" s="410"/>
      <c r="CG366" s="410"/>
      <c r="CH366" s="410"/>
      <c r="CI366" s="410"/>
      <c r="CJ366" s="410"/>
      <c r="CK366" s="410"/>
      <c r="CL366" s="410"/>
      <c r="CM366" s="410"/>
      <c r="CN366" s="410"/>
      <c r="CO366" s="410"/>
      <c r="CP366" s="410"/>
      <c r="CQ366" s="410"/>
      <c r="CR366" s="410"/>
      <c r="CS366" s="410"/>
      <c r="CT366" s="410"/>
      <c r="CU366" s="410"/>
      <c r="CV366" s="410"/>
      <c r="CW366" s="410"/>
      <c r="CX366" s="410"/>
      <c r="CY366" s="410"/>
      <c r="CZ366" s="410"/>
      <c r="DA366" s="410"/>
      <c r="DB366" s="410"/>
      <c r="DC366" s="410"/>
      <c r="DD366" s="410"/>
      <c r="DE366" s="410"/>
      <c r="DF366" s="410"/>
      <c r="DG366" s="410"/>
      <c r="DH366" s="410"/>
      <c r="DI366" s="410"/>
      <c r="DJ366" s="410"/>
      <c r="DK366" s="410"/>
      <c r="DL366" s="410"/>
      <c r="DM366" s="410"/>
      <c r="DN366" s="410"/>
      <c r="DO366" s="410"/>
      <c r="DP366" s="410"/>
      <c r="DQ366" s="410"/>
      <c r="DR366" s="410"/>
      <c r="DS366" s="410"/>
      <c r="DT366" s="410"/>
      <c r="DU366" s="410"/>
      <c r="DV366" s="410"/>
      <c r="DW366" s="410"/>
      <c r="DX366" s="410"/>
      <c r="DY366" s="410"/>
      <c r="DZ366" s="410"/>
      <c r="EA366" s="410"/>
      <c r="EB366" s="410"/>
      <c r="EC366" s="410"/>
      <c r="ED366" s="410"/>
      <c r="EE366" s="410"/>
      <c r="EF366" s="410"/>
      <c r="EG366" s="410"/>
      <c r="EH366" s="410"/>
      <c r="EI366" s="410"/>
      <c r="EJ366" s="410"/>
      <c r="EK366" s="410"/>
      <c r="EL366" s="410"/>
      <c r="EM366" s="410"/>
      <c r="EN366" s="410"/>
      <c r="EO366" s="410"/>
      <c r="EP366" s="410"/>
      <c r="EQ366" s="410"/>
      <c r="ER366" s="410"/>
      <c r="ES366" s="410"/>
      <c r="ET366" s="410"/>
      <c r="EU366" s="410"/>
      <c r="EV366" s="410"/>
      <c r="EW366" s="410"/>
      <c r="EX366" s="410"/>
      <c r="EY366" s="410"/>
      <c r="EZ366" s="410"/>
      <c r="FA366" s="410"/>
      <c r="FB366" s="410"/>
      <c r="FC366" s="410"/>
      <c r="FD366" s="410"/>
      <c r="FE366" s="410"/>
      <c r="FF366" s="410"/>
      <c r="FG366" s="410"/>
      <c r="FH366" s="410"/>
      <c r="FI366" s="410"/>
      <c r="FJ366" s="410"/>
      <c r="FK366" s="410"/>
      <c r="FL366" s="410"/>
      <c r="FM366" s="410"/>
      <c r="FN366" s="410"/>
      <c r="FO366" s="410"/>
      <c r="FP366" s="410"/>
      <c r="FQ366" s="410"/>
      <c r="FR366" s="410"/>
      <c r="FS366" s="410"/>
      <c r="FT366" s="410"/>
      <c r="FU366" s="410"/>
      <c r="FV366" s="410"/>
      <c r="FW366" s="410"/>
      <c r="FX366" s="410"/>
      <c r="FY366" s="410"/>
      <c r="FZ366" s="410"/>
      <c r="GA366" s="410"/>
      <c r="GB366" s="410"/>
      <c r="GC366" s="410"/>
      <c r="GD366" s="410"/>
      <c r="GE366" s="410"/>
      <c r="GF366" s="410"/>
      <c r="GG366" s="410"/>
      <c r="GH366" s="410"/>
      <c r="GI366" s="410"/>
      <c r="GJ366" s="410"/>
      <c r="GK366" s="410"/>
      <c r="GL366" s="410"/>
      <c r="GM366" s="410"/>
      <c r="GN366" s="410"/>
      <c r="GO366" s="410"/>
      <c r="GP366" s="410"/>
      <c r="GQ366" s="410"/>
      <c r="GR366" s="410"/>
      <c r="GS366" s="410"/>
      <c r="GT366" s="410"/>
      <c r="GU366" s="410"/>
      <c r="GV366" s="410"/>
      <c r="GW366" s="410"/>
      <c r="GX366" s="410"/>
      <c r="GY366" s="410"/>
      <c r="GZ366" s="410"/>
      <c r="HA366" s="410"/>
      <c r="HB366" s="410"/>
      <c r="HC366" s="410"/>
      <c r="HD366" s="410"/>
      <c r="HE366" s="410"/>
      <c r="HF366" s="410"/>
      <c r="HG366" s="410"/>
      <c r="HH366" s="410"/>
      <c r="HI366" s="410"/>
      <c r="HJ366" s="410"/>
      <c r="HK366" s="410"/>
      <c r="HL366" s="410"/>
      <c r="HM366" s="410"/>
      <c r="HN366" s="410"/>
      <c r="HO366" s="410"/>
      <c r="HP366" s="410"/>
      <c r="HQ366" s="410"/>
      <c r="HR366" s="410"/>
      <c r="HS366" s="410"/>
      <c r="HT366" s="410"/>
      <c r="HU366" s="410"/>
      <c r="HV366" s="410"/>
      <c r="HW366" s="410"/>
      <c r="HX366" s="410"/>
      <c r="HY366" s="410"/>
      <c r="HZ366" s="410"/>
      <c r="IA366" s="410"/>
      <c r="IB366" s="410"/>
      <c r="IC366" s="410"/>
      <c r="ID366" s="410"/>
      <c r="IE366" s="410"/>
      <c r="IF366" s="410"/>
      <c r="IG366" s="410"/>
      <c r="IH366" s="410"/>
      <c r="II366" s="410"/>
      <c r="IJ366" s="410"/>
      <c r="IK366" s="410"/>
      <c r="IL366" s="410"/>
      <c r="IM366" s="410"/>
      <c r="IN366" s="410"/>
      <c r="IO366" s="410"/>
      <c r="IP366" s="410"/>
      <c r="IQ366" s="410"/>
      <c r="IR366" s="410"/>
      <c r="IS366" s="410"/>
      <c r="IT366" s="410"/>
      <c r="IU366" s="410"/>
      <c r="IV366" s="410"/>
    </row>
    <row r="367" spans="1:256" s="2" customFormat="1" ht="12.75" hidden="1" customHeight="1" outlineLevel="2">
      <c r="A367" s="14"/>
      <c r="B367" s="14"/>
      <c r="C367" s="27"/>
      <c r="D367" s="413"/>
      <c r="E367" s="261">
        <v>4</v>
      </c>
      <c r="F367" s="372"/>
      <c r="G367" s="269"/>
      <c r="H367" s="271"/>
      <c r="I367" s="271"/>
      <c r="J367" s="270"/>
      <c r="K367" s="155">
        <f>IF(A23stdlife="n/a","n/a",IF(K$3&gt;(A23stdlife+$E367),(Input!$J$233*(1+rvanilla)^0.5)-SUM($J367:J367),(Input!$J$233*(1+rvanilla)^0.5)/A23stdlife))</f>
        <v>0</v>
      </c>
      <c r="L367" s="155">
        <f>IF(A23stdlife="n/a","n/a",IF(L$3&gt;(A23stdlife+$E367),(Input!$J$233*(1+rvanilla)^0.5)-SUM($J367:K367),(Input!$J$233*(1+rvanilla)^0.5)/A23stdlife))</f>
        <v>0</v>
      </c>
      <c r="M367" s="155">
        <f>IF(A23stdlife="n/a","n/a",IF(M$3&gt;(A23stdlife+$E367),(Input!$J$233*(1+rvanilla)^0.5)-SUM($J367:L367),(Input!$J$233*(1+rvanilla)^0.5)/A23stdlife))</f>
        <v>0</v>
      </c>
      <c r="N367" s="155">
        <f>IF(A23stdlife="n/a","n/a",IF(N$3&gt;(A23stdlife+$E367),(Input!$J$233*(1+rvanilla)^0.5)-SUM($J367:M367),(Input!$J$233*(1+rvanilla)^0.5)/A23stdlife))</f>
        <v>0</v>
      </c>
      <c r="O367" s="155">
        <f>IF(A23stdlife="n/a","n/a",IF(O$3&gt;(A23stdlife+$E367),(Input!$J$233*(1+rvanilla)^0.5)-SUM($J367:N367),(Input!$J$233*(1+rvanilla)^0.5)/A23stdlife))</f>
        <v>0</v>
      </c>
      <c r="P367" s="155">
        <f>IF(A23stdlife="n/a","n/a",IF(P$3&gt;(A23stdlife+$E367),(Input!$J$233*(1+rvanilla)^0.5)-SUM($J367:O367),(Input!$J$233*(1+rvanilla)^0.5)/A23stdlife))</f>
        <v>0</v>
      </c>
      <c r="Q367" s="155">
        <f>IF(A23stdlife="n/a","n/a",IF(Q$3&gt;(A23stdlife+$E367),(Input!$J$233*(1+rvanilla)^0.5)-SUM($J367:P367),(Input!$J$233*(1+rvanilla)^0.5)/A23stdlife))</f>
        <v>0</v>
      </c>
      <c r="R367" s="155">
        <f>IF(A23stdlife="n/a","n/a",IF(R$3&gt;(A23stdlife+$E367),(Input!$J$233*(1+rvanilla)^0.5)-SUM($J367:Q367),(Input!$J$233*(1+rvanilla)^0.5)/A23stdlife))</f>
        <v>0</v>
      </c>
      <c r="S367" s="155">
        <f>IF(A23stdlife="n/a","n/a",IF(S$3&gt;(A23stdlife+$E367),(Input!$J$233*(1+rvanilla)^0.5)-SUM($J367:R367),(Input!$J$233*(1+rvanilla)^0.5)/A23stdlife))</f>
        <v>0</v>
      </c>
      <c r="T367" s="155">
        <f>IF(A23stdlife="n/a","n/a",IF(T$3&gt;(A23stdlife+$E367),(Input!$J$233*(1+rvanilla)^0.5)-SUM($J367:S367),(Input!$J$233*(1+rvanilla)^0.5)/A23stdlife))</f>
        <v>0</v>
      </c>
      <c r="U367" s="155">
        <f>IF(A23stdlife="n/a","n/a",IF(U$3&gt;(A23stdlife+$E367),(Input!$J$233*(1+rvanilla)^0.5)-SUM($J367:T367),(Input!$J$233*(1+rvanilla)^0.5)/A23stdlife))</f>
        <v>0</v>
      </c>
      <c r="V367" s="155">
        <f>IF(A23stdlife="n/a","n/a",IF(V$3&gt;(A23stdlife+$E367),(Input!$J$233*(1+rvanilla)^0.5)-SUM($J367:U367),(Input!$J$233*(1+rvanilla)^0.5)/A23stdlife))</f>
        <v>0</v>
      </c>
      <c r="W367" s="155">
        <f>IF(A23stdlife="n/a","n/a",IF(W$3&gt;(A23stdlife+$E367),(Input!$J$233*(1+rvanilla)^0.5)-SUM($J367:V367),(Input!$J$233*(1+rvanilla)^0.5)/A23stdlife))</f>
        <v>0</v>
      </c>
      <c r="X367" s="155">
        <f>IF(A23stdlife="n/a","n/a",IF(X$3&gt;(A23stdlife+$E367),(Input!$J$233*(1+rvanilla)^0.5)-SUM($J367:W367),(Input!$J$233*(1+rvanilla)^0.5)/A23stdlife))</f>
        <v>0</v>
      </c>
      <c r="Y367" s="155">
        <f>IF(A23stdlife="n/a","n/a",IF(Y$3&gt;(A23stdlife+$E367),(Input!$J$233*(1+rvanilla)^0.5)-SUM($J367:X367),(Input!$J$233*(1+rvanilla)^0.5)/A23stdlife))</f>
        <v>0</v>
      </c>
      <c r="Z367" s="155">
        <f>IF(A23stdlife="n/a","n/a",IF(Z$3&gt;(A23stdlife+$E367),(Input!$J$233*(1+rvanilla)^0.5)-SUM($J367:Y367),(Input!$J$233*(1+rvanilla)^0.5)/A23stdlife))</f>
        <v>0</v>
      </c>
      <c r="AA367" s="155">
        <f>IF(A23stdlife="n/a","n/a",IF(AA$3&gt;(A23stdlife+$E367),(Input!$J$233*(1+rvanilla)^0.5)-SUM($J367:Z367),(Input!$J$233*(1+rvanilla)^0.5)/A23stdlife))</f>
        <v>0</v>
      </c>
      <c r="AB367" s="155">
        <f>IF(A23stdlife="n/a","n/a",IF(AB$3&gt;(A23stdlife+$E367),(Input!$J$233*(1+rvanilla)^0.5)-SUM($J367:AA367),(Input!$J$233*(1+rvanilla)^0.5)/A23stdlife))</f>
        <v>0</v>
      </c>
      <c r="AC367" s="155">
        <f>IF(A23stdlife="n/a","n/a",IF(AC$3&gt;(A23stdlife+$E367),(Input!$J$233*(1+rvanilla)^0.5)-SUM($J367:AB367),(Input!$J$233*(1+rvanilla)^0.5)/A23stdlife))</f>
        <v>0</v>
      </c>
      <c r="AD367" s="155">
        <f>IF(A23stdlife="n/a","n/a",IF(AD$3&gt;(A23stdlife+$E367),(Input!$J$233*(1+rvanilla)^0.5)-SUM($J367:AC367),(Input!$J$233*(1+rvanilla)^0.5)/A23stdlife))</f>
        <v>0</v>
      </c>
      <c r="AE367" s="155">
        <f>IF(A23stdlife="n/a","n/a",IF(AE$3&gt;(A23stdlife+$E367),(Input!$J$233*(1+rvanilla)^0.5)-SUM($J367:AD367),(Input!$J$233*(1+rvanilla)^0.5)/A23stdlife))</f>
        <v>0</v>
      </c>
      <c r="AF367" s="155">
        <f>IF(A23stdlife="n/a","n/a",IF(AF$3&gt;(A23stdlife+$E367),(Input!$J$233*(1+rvanilla)^0.5)-SUM($J367:AE367),(Input!$J$233*(1+rvanilla)^0.5)/A23stdlife))</f>
        <v>0</v>
      </c>
      <c r="AG367" s="155">
        <f>IF(A23stdlife="n/a","n/a",IF(AG$3&gt;(A23stdlife+$E367),(Input!$J$233*(1+rvanilla)^0.5)-SUM($J367:AF367),(Input!$J$233*(1+rvanilla)^0.5)/A23stdlife))</f>
        <v>0</v>
      </c>
      <c r="AH367" s="155">
        <f>IF(A23stdlife="n/a","n/a",IF(AH$3&gt;(A23stdlife+$E367),(Input!$J$233*(1+rvanilla)^0.5)-SUM($J367:AG367),(Input!$J$233*(1+rvanilla)^0.5)/A23stdlife))</f>
        <v>0</v>
      </c>
      <c r="AI367" s="155">
        <f>IF(A23stdlife="n/a","n/a",IF(AI$3&gt;(A23stdlife+$E367),(Input!$J$233*(1+rvanilla)^0.5)-SUM($J367:AH367),(Input!$J$233*(1+rvanilla)^0.5)/A23stdlife))</f>
        <v>0</v>
      </c>
      <c r="AJ367" s="155">
        <f>IF(A23stdlife="n/a","n/a",IF(AJ$3&gt;(A23stdlife+$E367),(Input!$J$233*(1+rvanilla)^0.5)-SUM($J367:AI367),(Input!$J$233*(1+rvanilla)^0.5)/A23stdlife))</f>
        <v>0</v>
      </c>
      <c r="AK367" s="155">
        <f>IF(A23stdlife="n/a","n/a",IF(AK$3&gt;(A23stdlife+$E367),(Input!$J$233*(1+rvanilla)^0.5)-SUM($J367:AJ367),(Input!$J$233*(1+rvanilla)^0.5)/A23stdlife))</f>
        <v>0</v>
      </c>
      <c r="AL367" s="155">
        <f>IF(A23stdlife="n/a","n/a",IF(AL$3&gt;(A23stdlife+$E367),(Input!$J$233*(1+rvanilla)^0.5)-SUM($J367:AK367),(Input!$J$233*(1+rvanilla)^0.5)/A23stdlife))</f>
        <v>0</v>
      </c>
      <c r="AM367" s="155">
        <f>IF(A23stdlife="n/a","n/a",IF(AM$3&gt;(A23stdlife+$E367),(Input!$J$233*(1+rvanilla)^0.5)-SUM($J367:AL367),(Input!$J$233*(1+rvanilla)^0.5)/A23stdlife))</f>
        <v>0</v>
      </c>
      <c r="AN367" s="155">
        <f>IF(A23stdlife="n/a","n/a",IF(AN$3&gt;(A23stdlife+$E367),(Input!$J$233*(1+rvanilla)^0.5)-SUM($J367:AM367),(Input!$J$233*(1+rvanilla)^0.5)/A23stdlife))</f>
        <v>0</v>
      </c>
      <c r="AO367" s="155">
        <f>IF(A23stdlife="n/a","n/a",IF(AO$3&gt;(A23stdlife+$E367),(Input!$J$233*(1+rvanilla)^0.5)-SUM($J367:AN367),(Input!$J$233*(1+rvanilla)^0.5)/A23stdlife))</f>
        <v>0</v>
      </c>
      <c r="AP367" s="155">
        <f>IF(A23stdlife="n/a","n/a",IF(AP$3&gt;(A23stdlife+$E367),(Input!$J$233*(1+rvanilla)^0.5)-SUM($J367:AO367),(Input!$J$233*(1+rvanilla)^0.5)/A23stdlife))</f>
        <v>0</v>
      </c>
      <c r="AQ367" s="155">
        <f>IF(A23stdlife="n/a","n/a",IF(AQ$3&gt;(A23stdlife+$E367),(Input!$J$233*(1+rvanilla)^0.5)-SUM($J367:AP367),(Input!$J$233*(1+rvanilla)^0.5)/A23stdlife))</f>
        <v>0</v>
      </c>
      <c r="AR367" s="155">
        <f>IF(A23stdlife="n/a","n/a",IF(AR$3&gt;(A23stdlife+$E367),(Input!$J$233*(1+rvanilla)^0.5)-SUM($J367:AQ367),(Input!$J$233*(1+rvanilla)^0.5)/A23stdlife))</f>
        <v>0</v>
      </c>
      <c r="AS367" s="155">
        <f>IF(A23stdlife="n/a","n/a",IF(AS$3&gt;(A23stdlife+$E367),(Input!$J$233*(1+rvanilla)^0.5)-SUM($J367:AR367),(Input!$J$233*(1+rvanilla)^0.5)/A23stdlife))</f>
        <v>0</v>
      </c>
      <c r="AT367" s="155">
        <f>IF(A23stdlife="n/a","n/a",IF(AT$3&gt;(A23stdlife+$E367),(Input!$J$233*(1+rvanilla)^0.5)-SUM($J367:AS367),(Input!$J$233*(1+rvanilla)^0.5)/A23stdlife))</f>
        <v>0</v>
      </c>
      <c r="AU367" s="155">
        <f>IF(A23stdlife="n/a","n/a",IF(AU$3&gt;(A23stdlife+$E367),(Input!$J$233*(1+rvanilla)^0.5)-SUM($J367:AT367),(Input!$J$233*(1+rvanilla)^0.5)/A23stdlife))</f>
        <v>0</v>
      </c>
      <c r="AV367" s="155">
        <f>IF(A23stdlife="n/a","n/a",IF(AV$3&gt;(A23stdlife+$E367),(Input!$J$233*(1+rvanilla)^0.5)-SUM($J367:AU367),(Input!$J$233*(1+rvanilla)^0.5)/A23stdlife))</f>
        <v>0</v>
      </c>
      <c r="AW367" s="155">
        <f>IF(A23stdlife="n/a","n/a",IF(AW$3&gt;(A23stdlife+$E367),(Input!$J$233*(1+rvanilla)^0.5)-SUM($J367:AV367),(Input!$J$233*(1+rvanilla)^0.5)/A23stdlife))</f>
        <v>0</v>
      </c>
      <c r="AX367" s="155">
        <f>IF(A23stdlife="n/a","n/a",IF(AX$3&gt;(A23stdlife+$E367),(Input!$J$233*(1+rvanilla)^0.5)-SUM($J367:AW367),(Input!$J$233*(1+rvanilla)^0.5)/A23stdlife))</f>
        <v>0</v>
      </c>
      <c r="AY367" s="155">
        <f>IF(A23stdlife="n/a","n/a",IF(AY$3&gt;(A23stdlife+$E367),(Input!$J$233*(1+rvanilla)^0.5)-SUM($J367:AX367),(Input!$J$233*(1+rvanilla)^0.5)/A23stdlife))</f>
        <v>0</v>
      </c>
      <c r="AZ367" s="155">
        <f>IF(A23stdlife="n/a","n/a",IF(AZ$3&gt;(A23stdlife+$E367),(Input!$J$233*(1+rvanilla)^0.5)-SUM($J367:AY367),(Input!$J$233*(1+rvanilla)^0.5)/A23stdlife))</f>
        <v>0</v>
      </c>
      <c r="BA367" s="155">
        <f>IF(A23stdlife="n/a","n/a",IF(BA$3&gt;(A23stdlife+$E367),(Input!$J$233*(1+rvanilla)^0.5)-SUM($J367:AZ367),(Input!$J$233*(1+rvanilla)^0.5)/A23stdlife))</f>
        <v>0</v>
      </c>
      <c r="BB367" s="155">
        <f>IF(A23stdlife="n/a","n/a",IF(BB$3&gt;(A23stdlife+$E367),(Input!$J$233*(1+rvanilla)^0.5)-SUM($J367:BA367),(Input!$J$233*(1+rvanilla)^0.5)/A23stdlife))</f>
        <v>0</v>
      </c>
      <c r="BC367" s="155">
        <f>IF(A23stdlife="n/a","n/a",IF(BC$3&gt;(A23stdlife+$E367),(Input!$J$233*(1+rvanilla)^0.5)-SUM($J367:BB367),(Input!$J$233*(1+rvanilla)^0.5)/A23stdlife))</f>
        <v>0</v>
      </c>
      <c r="BD367" s="155">
        <f>IF(A23stdlife="n/a","n/a",IF(BD$3&gt;(A23stdlife+$E367),(Input!$J$233*(1+rvanilla)^0.5)-SUM($J367:BC367),(Input!$J$233*(1+rvanilla)^0.5)/A23stdlife))</f>
        <v>0</v>
      </c>
      <c r="BE367" s="155">
        <f>IF(A23stdlife="n/a","n/a",IF(BE$3&gt;(A23stdlife+$E367),(Input!$J$233*(1+rvanilla)^0.5)-SUM($J367:BD367),(Input!$J$233*(1+rvanilla)^0.5)/A23stdlife))</f>
        <v>0</v>
      </c>
      <c r="BF367" s="155">
        <f>IF(A23stdlife="n/a","n/a",IF(BF$3&gt;(A23stdlife+$E367),(Input!$J$233*(1+rvanilla)^0.5)-SUM($J367:BE367),(Input!$J$233*(1+rvanilla)^0.5)/A23stdlife))</f>
        <v>0</v>
      </c>
      <c r="BG367" s="155">
        <f>IF(A23stdlife="n/a","n/a",IF(BG$3&gt;(A23stdlife+$E367),(Input!$J$233*(1+rvanilla)^0.5)-SUM($J367:BF367),(Input!$J$233*(1+rvanilla)^0.5)/A23stdlife))</f>
        <v>0</v>
      </c>
      <c r="BH367" s="155">
        <f>IF(A23stdlife="n/a","n/a",IF(BH$3&gt;(A23stdlife+$E367),(Input!$J$233*(1+rvanilla)^0.5)-SUM($J367:BG367),(Input!$J$233*(1+rvanilla)^0.5)/A23stdlife))</f>
        <v>0</v>
      </c>
      <c r="BI367" s="155">
        <f>IF(A23stdlife="n/a","n/a",IF(BI$3&gt;(A23stdlife+$E367),(Input!$J$233*(1+rvanilla)^0.5)-SUM($J367:BH367),(Input!$J$233*(1+rvanilla)^0.5)/A23stdlife))</f>
        <v>0</v>
      </c>
      <c r="BJ367" s="14"/>
      <c r="BK367" s="14"/>
      <c r="BL367" s="14"/>
      <c r="BM367" s="14"/>
      <c r="BN367" s="14"/>
      <c r="BO367" s="14"/>
      <c r="BP367" s="14"/>
      <c r="BQ367" s="14"/>
      <c r="BR367" s="14"/>
      <c r="BS367" s="14"/>
      <c r="BT367" s="14"/>
      <c r="BU367" s="14"/>
      <c r="BV367" s="14"/>
      <c r="BW367" s="14"/>
      <c r="BX367" s="14"/>
      <c r="BY367" s="14"/>
      <c r="BZ367" s="14"/>
      <c r="CA367" s="410"/>
      <c r="CB367" s="410"/>
      <c r="CC367" s="410"/>
      <c r="CD367" s="410"/>
      <c r="CE367" s="410"/>
      <c r="CF367" s="410"/>
      <c r="CG367" s="410"/>
      <c r="CH367" s="410"/>
      <c r="CI367" s="410"/>
      <c r="CJ367" s="410"/>
      <c r="CK367" s="410"/>
      <c r="CL367" s="410"/>
      <c r="CM367" s="410"/>
      <c r="CN367" s="410"/>
      <c r="CO367" s="410"/>
      <c r="CP367" s="410"/>
      <c r="CQ367" s="410"/>
      <c r="CR367" s="410"/>
      <c r="CS367" s="410"/>
      <c r="CT367" s="410"/>
      <c r="CU367" s="410"/>
      <c r="CV367" s="410"/>
      <c r="CW367" s="410"/>
      <c r="CX367" s="410"/>
      <c r="CY367" s="410"/>
      <c r="CZ367" s="410"/>
      <c r="DA367" s="410"/>
      <c r="DB367" s="410"/>
      <c r="DC367" s="410"/>
      <c r="DD367" s="410"/>
      <c r="DE367" s="410"/>
      <c r="DF367" s="410"/>
      <c r="DG367" s="410"/>
      <c r="DH367" s="410"/>
      <c r="DI367" s="410"/>
      <c r="DJ367" s="410"/>
      <c r="DK367" s="410"/>
      <c r="DL367" s="410"/>
      <c r="DM367" s="410"/>
      <c r="DN367" s="410"/>
      <c r="DO367" s="410"/>
      <c r="DP367" s="410"/>
      <c r="DQ367" s="410"/>
      <c r="DR367" s="410"/>
      <c r="DS367" s="410"/>
      <c r="DT367" s="410"/>
      <c r="DU367" s="410"/>
      <c r="DV367" s="410"/>
      <c r="DW367" s="410"/>
      <c r="DX367" s="410"/>
      <c r="DY367" s="410"/>
      <c r="DZ367" s="410"/>
      <c r="EA367" s="410"/>
      <c r="EB367" s="410"/>
      <c r="EC367" s="410"/>
      <c r="ED367" s="410"/>
      <c r="EE367" s="410"/>
      <c r="EF367" s="410"/>
      <c r="EG367" s="410"/>
      <c r="EH367" s="410"/>
      <c r="EI367" s="410"/>
      <c r="EJ367" s="410"/>
      <c r="EK367" s="410"/>
      <c r="EL367" s="410"/>
      <c r="EM367" s="410"/>
      <c r="EN367" s="410"/>
      <c r="EO367" s="410"/>
      <c r="EP367" s="410"/>
      <c r="EQ367" s="410"/>
      <c r="ER367" s="410"/>
      <c r="ES367" s="410"/>
      <c r="ET367" s="410"/>
      <c r="EU367" s="410"/>
      <c r="EV367" s="410"/>
      <c r="EW367" s="410"/>
      <c r="EX367" s="410"/>
      <c r="EY367" s="410"/>
      <c r="EZ367" s="410"/>
      <c r="FA367" s="410"/>
      <c r="FB367" s="410"/>
      <c r="FC367" s="410"/>
      <c r="FD367" s="410"/>
      <c r="FE367" s="410"/>
      <c r="FF367" s="410"/>
      <c r="FG367" s="410"/>
      <c r="FH367" s="410"/>
      <c r="FI367" s="410"/>
      <c r="FJ367" s="410"/>
      <c r="FK367" s="410"/>
      <c r="FL367" s="410"/>
      <c r="FM367" s="410"/>
      <c r="FN367" s="410"/>
      <c r="FO367" s="410"/>
      <c r="FP367" s="410"/>
      <c r="FQ367" s="410"/>
      <c r="FR367" s="410"/>
      <c r="FS367" s="410"/>
      <c r="FT367" s="410"/>
      <c r="FU367" s="410"/>
      <c r="FV367" s="410"/>
      <c r="FW367" s="410"/>
      <c r="FX367" s="410"/>
      <c r="FY367" s="410"/>
      <c r="FZ367" s="410"/>
      <c r="GA367" s="410"/>
      <c r="GB367" s="410"/>
      <c r="GC367" s="410"/>
      <c r="GD367" s="410"/>
      <c r="GE367" s="410"/>
      <c r="GF367" s="410"/>
      <c r="GG367" s="410"/>
      <c r="GH367" s="410"/>
      <c r="GI367" s="410"/>
      <c r="GJ367" s="410"/>
      <c r="GK367" s="410"/>
      <c r="GL367" s="410"/>
      <c r="GM367" s="410"/>
      <c r="GN367" s="410"/>
      <c r="GO367" s="410"/>
      <c r="GP367" s="410"/>
      <c r="GQ367" s="410"/>
      <c r="GR367" s="410"/>
      <c r="GS367" s="410"/>
      <c r="GT367" s="410"/>
      <c r="GU367" s="410"/>
      <c r="GV367" s="410"/>
      <c r="GW367" s="410"/>
      <c r="GX367" s="410"/>
      <c r="GY367" s="410"/>
      <c r="GZ367" s="410"/>
      <c r="HA367" s="410"/>
      <c r="HB367" s="410"/>
      <c r="HC367" s="410"/>
      <c r="HD367" s="410"/>
      <c r="HE367" s="410"/>
      <c r="HF367" s="410"/>
      <c r="HG367" s="410"/>
      <c r="HH367" s="410"/>
      <c r="HI367" s="410"/>
      <c r="HJ367" s="410"/>
      <c r="HK367" s="410"/>
      <c r="HL367" s="410"/>
      <c r="HM367" s="410"/>
      <c r="HN367" s="410"/>
      <c r="HO367" s="410"/>
      <c r="HP367" s="410"/>
      <c r="HQ367" s="410"/>
      <c r="HR367" s="410"/>
      <c r="HS367" s="410"/>
      <c r="HT367" s="410"/>
      <c r="HU367" s="410"/>
      <c r="HV367" s="410"/>
      <c r="HW367" s="410"/>
      <c r="HX367" s="410"/>
      <c r="HY367" s="410"/>
      <c r="HZ367" s="410"/>
      <c r="IA367" s="410"/>
      <c r="IB367" s="410"/>
      <c r="IC367" s="410"/>
      <c r="ID367" s="410"/>
      <c r="IE367" s="410"/>
      <c r="IF367" s="410"/>
      <c r="IG367" s="410"/>
      <c r="IH367" s="410"/>
      <c r="II367" s="410"/>
      <c r="IJ367" s="410"/>
      <c r="IK367" s="410"/>
      <c r="IL367" s="410"/>
      <c r="IM367" s="410"/>
      <c r="IN367" s="410"/>
      <c r="IO367" s="410"/>
      <c r="IP367" s="410"/>
      <c r="IQ367" s="410"/>
      <c r="IR367" s="410"/>
      <c r="IS367" s="410"/>
      <c r="IT367" s="410"/>
      <c r="IU367" s="410"/>
      <c r="IV367" s="410"/>
    </row>
    <row r="368" spans="1:256" s="2" customFormat="1" ht="12.75" hidden="1" customHeight="1" outlineLevel="2">
      <c r="A368" s="14"/>
      <c r="B368" s="14"/>
      <c r="C368" s="27"/>
      <c r="D368" s="413"/>
      <c r="E368" s="261">
        <v>5</v>
      </c>
      <c r="F368" s="372"/>
      <c r="G368" s="269"/>
      <c r="H368" s="271"/>
      <c r="I368" s="271"/>
      <c r="J368" s="271"/>
      <c r="K368" s="270"/>
      <c r="L368" s="155">
        <f>IF(A23stdlife="n/a","n/a",IF(L$3&gt;(A23stdlife+$E368),(Input!$K$233*(1+rvanilla)^0.5)-SUM($K368:K368),(Input!$K$233*(1+rvanilla)^0.5)/A23stdlife))</f>
        <v>0</v>
      </c>
      <c r="M368" s="155">
        <f>IF(A23stdlife="n/a","n/a",IF(M$3&gt;(A23stdlife+$E368),(Input!$K$233*(1+rvanilla)^0.5)-SUM($K368:L368),(Input!$K$233*(1+rvanilla)^0.5)/A23stdlife))</f>
        <v>0</v>
      </c>
      <c r="N368" s="155">
        <f>IF(A23stdlife="n/a","n/a",IF(N$3&gt;(A23stdlife+$E368),(Input!$K$233*(1+rvanilla)^0.5)-SUM($K368:M368),(Input!$K$233*(1+rvanilla)^0.5)/A23stdlife))</f>
        <v>0</v>
      </c>
      <c r="O368" s="155">
        <f>IF(A23stdlife="n/a","n/a",IF(O$3&gt;(A23stdlife+$E368),(Input!$K$233*(1+rvanilla)^0.5)-SUM($K368:N368),(Input!$K$233*(1+rvanilla)^0.5)/A23stdlife))</f>
        <v>0</v>
      </c>
      <c r="P368" s="155">
        <f>IF(A23stdlife="n/a","n/a",IF(P$3&gt;(A23stdlife+$E368),(Input!$K$233*(1+rvanilla)^0.5)-SUM($K368:O368),(Input!$K$233*(1+rvanilla)^0.5)/A23stdlife))</f>
        <v>0</v>
      </c>
      <c r="Q368" s="155">
        <f>IF(A23stdlife="n/a","n/a",IF(Q$3&gt;(A23stdlife+$E368),(Input!$K$233*(1+rvanilla)^0.5)-SUM($K368:P368),(Input!$K$233*(1+rvanilla)^0.5)/A23stdlife))</f>
        <v>0</v>
      </c>
      <c r="R368" s="155">
        <f>IF(A23stdlife="n/a","n/a",IF(R$3&gt;(A23stdlife+$E368),(Input!$K$233*(1+rvanilla)^0.5)-SUM($K368:Q368),(Input!$K$233*(1+rvanilla)^0.5)/A23stdlife))</f>
        <v>0</v>
      </c>
      <c r="S368" s="155">
        <f>IF(A23stdlife="n/a","n/a",IF(S$3&gt;(A23stdlife+$E368),(Input!$K$233*(1+rvanilla)^0.5)-SUM($K368:R368),(Input!$K$233*(1+rvanilla)^0.5)/A23stdlife))</f>
        <v>0</v>
      </c>
      <c r="T368" s="155">
        <f>IF(A23stdlife="n/a","n/a",IF(T$3&gt;(A23stdlife+$E368),(Input!$K$233*(1+rvanilla)^0.5)-SUM($K368:S368),(Input!$K$233*(1+rvanilla)^0.5)/A23stdlife))</f>
        <v>0</v>
      </c>
      <c r="U368" s="155">
        <f>IF(A23stdlife="n/a","n/a",IF(U$3&gt;(A23stdlife+$E368),(Input!$K$233*(1+rvanilla)^0.5)-SUM($K368:T368),(Input!$K$233*(1+rvanilla)^0.5)/A23stdlife))</f>
        <v>0</v>
      </c>
      <c r="V368" s="155">
        <f>IF(A23stdlife="n/a","n/a",IF(V$3&gt;(A23stdlife+$E368),(Input!$K$233*(1+rvanilla)^0.5)-SUM($K368:U368),(Input!$K$233*(1+rvanilla)^0.5)/A23stdlife))</f>
        <v>0</v>
      </c>
      <c r="W368" s="155">
        <f>IF(A23stdlife="n/a","n/a",IF(W$3&gt;(A23stdlife+$E368),(Input!$K$233*(1+rvanilla)^0.5)-SUM($K368:V368),(Input!$K$233*(1+rvanilla)^0.5)/A23stdlife))</f>
        <v>0</v>
      </c>
      <c r="X368" s="155">
        <f>IF(A23stdlife="n/a","n/a",IF(X$3&gt;(A23stdlife+$E368),(Input!$K$233*(1+rvanilla)^0.5)-SUM($K368:W368),(Input!$K$233*(1+rvanilla)^0.5)/A23stdlife))</f>
        <v>0</v>
      </c>
      <c r="Y368" s="155">
        <f>IF(A23stdlife="n/a","n/a",IF(Y$3&gt;(A23stdlife+$E368),(Input!$K$233*(1+rvanilla)^0.5)-SUM($K368:X368),(Input!$K$233*(1+rvanilla)^0.5)/A23stdlife))</f>
        <v>0</v>
      </c>
      <c r="Z368" s="155">
        <f>IF(A23stdlife="n/a","n/a",IF(Z$3&gt;(A23stdlife+$E368),(Input!$K$233*(1+rvanilla)^0.5)-SUM($K368:Y368),(Input!$K$233*(1+rvanilla)^0.5)/A23stdlife))</f>
        <v>0</v>
      </c>
      <c r="AA368" s="155">
        <f>IF(A23stdlife="n/a","n/a",IF(AA$3&gt;(A23stdlife+$E368),(Input!$K$233*(1+rvanilla)^0.5)-SUM($K368:Z368),(Input!$K$233*(1+rvanilla)^0.5)/A23stdlife))</f>
        <v>0</v>
      </c>
      <c r="AB368" s="155">
        <f>IF(A23stdlife="n/a","n/a",IF(AB$3&gt;(A23stdlife+$E368),(Input!$K$233*(1+rvanilla)^0.5)-SUM($K368:AA368),(Input!$K$233*(1+rvanilla)^0.5)/A23stdlife))</f>
        <v>0</v>
      </c>
      <c r="AC368" s="155">
        <f>IF(A23stdlife="n/a","n/a",IF(AC$3&gt;(A23stdlife+$E368),(Input!$K$233*(1+rvanilla)^0.5)-SUM($K368:AB368),(Input!$K$233*(1+rvanilla)^0.5)/A23stdlife))</f>
        <v>0</v>
      </c>
      <c r="AD368" s="155">
        <f>IF(A23stdlife="n/a","n/a",IF(AD$3&gt;(A23stdlife+$E368),(Input!$K$233*(1+rvanilla)^0.5)-SUM($K368:AC368),(Input!$K$233*(1+rvanilla)^0.5)/A23stdlife))</f>
        <v>0</v>
      </c>
      <c r="AE368" s="155">
        <f>IF(A23stdlife="n/a","n/a",IF(AE$3&gt;(A23stdlife+$E368),(Input!$K$233*(1+rvanilla)^0.5)-SUM($K368:AD368),(Input!$K$233*(1+rvanilla)^0.5)/A23stdlife))</f>
        <v>0</v>
      </c>
      <c r="AF368" s="155">
        <f>IF(A23stdlife="n/a","n/a",IF(AF$3&gt;(A23stdlife+$E368),(Input!$K$233*(1+rvanilla)^0.5)-SUM($K368:AE368),(Input!$K$233*(1+rvanilla)^0.5)/A23stdlife))</f>
        <v>0</v>
      </c>
      <c r="AG368" s="155">
        <f>IF(A23stdlife="n/a","n/a",IF(AG$3&gt;(A23stdlife+$E368),(Input!$K$233*(1+rvanilla)^0.5)-SUM($K368:AF368),(Input!$K$233*(1+rvanilla)^0.5)/A23stdlife))</f>
        <v>0</v>
      </c>
      <c r="AH368" s="155">
        <f>IF(A23stdlife="n/a","n/a",IF(AH$3&gt;(A23stdlife+$E368),(Input!$K$233*(1+rvanilla)^0.5)-SUM($K368:AG368),(Input!$K$233*(1+rvanilla)^0.5)/A23stdlife))</f>
        <v>0</v>
      </c>
      <c r="AI368" s="155">
        <f>IF(A23stdlife="n/a","n/a",IF(AI$3&gt;(A23stdlife+$E368),(Input!$K$233*(1+rvanilla)^0.5)-SUM($K368:AH368),(Input!$K$233*(1+rvanilla)^0.5)/A23stdlife))</f>
        <v>0</v>
      </c>
      <c r="AJ368" s="155">
        <f>IF(A23stdlife="n/a","n/a",IF(AJ$3&gt;(A23stdlife+$E368),(Input!$K$233*(1+rvanilla)^0.5)-SUM($K368:AI368),(Input!$K$233*(1+rvanilla)^0.5)/A23stdlife))</f>
        <v>0</v>
      </c>
      <c r="AK368" s="155">
        <f>IF(A23stdlife="n/a","n/a",IF(AK$3&gt;(A23stdlife+$E368),(Input!$K$233*(1+rvanilla)^0.5)-SUM($K368:AJ368),(Input!$K$233*(1+rvanilla)^0.5)/A23stdlife))</f>
        <v>0</v>
      </c>
      <c r="AL368" s="155">
        <f>IF(A23stdlife="n/a","n/a",IF(AL$3&gt;(A23stdlife+$E368),(Input!$K$233*(1+rvanilla)^0.5)-SUM($K368:AK368),(Input!$K$233*(1+rvanilla)^0.5)/A23stdlife))</f>
        <v>0</v>
      </c>
      <c r="AM368" s="155">
        <f>IF(A23stdlife="n/a","n/a",IF(AM$3&gt;(A23stdlife+$E368),(Input!$K$233*(1+rvanilla)^0.5)-SUM($K368:AL368),(Input!$K$233*(1+rvanilla)^0.5)/A23stdlife))</f>
        <v>0</v>
      </c>
      <c r="AN368" s="155">
        <f>IF(A23stdlife="n/a","n/a",IF(AN$3&gt;(A23stdlife+$E368),(Input!$K$233*(1+rvanilla)^0.5)-SUM($K368:AM368),(Input!$K$233*(1+rvanilla)^0.5)/A23stdlife))</f>
        <v>0</v>
      </c>
      <c r="AO368" s="155">
        <f>IF(A23stdlife="n/a","n/a",IF(AO$3&gt;(A23stdlife+$E368),(Input!$K$233*(1+rvanilla)^0.5)-SUM($K368:AN368),(Input!$K$233*(1+rvanilla)^0.5)/A23stdlife))</f>
        <v>0</v>
      </c>
      <c r="AP368" s="155">
        <f>IF(A23stdlife="n/a","n/a",IF(AP$3&gt;(A23stdlife+$E368),(Input!$K$233*(1+rvanilla)^0.5)-SUM($K368:AO368),(Input!$K$233*(1+rvanilla)^0.5)/A23stdlife))</f>
        <v>0</v>
      </c>
      <c r="AQ368" s="155">
        <f>IF(A23stdlife="n/a","n/a",IF(AQ$3&gt;(A23stdlife+$E368),(Input!$K$233*(1+rvanilla)^0.5)-SUM($K368:AP368),(Input!$K$233*(1+rvanilla)^0.5)/A23stdlife))</f>
        <v>0</v>
      </c>
      <c r="AR368" s="155">
        <f>IF(A23stdlife="n/a","n/a",IF(AR$3&gt;(A23stdlife+$E368),(Input!$K$233*(1+rvanilla)^0.5)-SUM($K368:AQ368),(Input!$K$233*(1+rvanilla)^0.5)/A23stdlife))</f>
        <v>0</v>
      </c>
      <c r="AS368" s="155">
        <f>IF(A23stdlife="n/a","n/a",IF(AS$3&gt;(A23stdlife+$E368),(Input!$K$233*(1+rvanilla)^0.5)-SUM($K368:AR368),(Input!$K$233*(1+rvanilla)^0.5)/A23stdlife))</f>
        <v>0</v>
      </c>
      <c r="AT368" s="155">
        <f>IF(A23stdlife="n/a","n/a",IF(AT$3&gt;(A23stdlife+$E368),(Input!$K$233*(1+rvanilla)^0.5)-SUM($K368:AS368),(Input!$K$233*(1+rvanilla)^0.5)/A23stdlife))</f>
        <v>0</v>
      </c>
      <c r="AU368" s="155">
        <f>IF(A23stdlife="n/a","n/a",IF(AU$3&gt;(A23stdlife+$E368),(Input!$K$233*(1+rvanilla)^0.5)-SUM($K368:AT368),(Input!$K$233*(1+rvanilla)^0.5)/A23stdlife))</f>
        <v>0</v>
      </c>
      <c r="AV368" s="155">
        <f>IF(A23stdlife="n/a","n/a",IF(AV$3&gt;(A23stdlife+$E368),(Input!$K$233*(1+rvanilla)^0.5)-SUM($K368:AU368),(Input!$K$233*(1+rvanilla)^0.5)/A23stdlife))</f>
        <v>0</v>
      </c>
      <c r="AW368" s="155">
        <f>IF(A23stdlife="n/a","n/a",IF(AW$3&gt;(A23stdlife+$E368),(Input!$K$233*(1+rvanilla)^0.5)-SUM($K368:AV368),(Input!$K$233*(1+rvanilla)^0.5)/A23stdlife))</f>
        <v>0</v>
      </c>
      <c r="AX368" s="155">
        <f>IF(A23stdlife="n/a","n/a",IF(AX$3&gt;(A23stdlife+$E368),(Input!$K$233*(1+rvanilla)^0.5)-SUM($K368:AW368),(Input!$K$233*(1+rvanilla)^0.5)/A23stdlife))</f>
        <v>0</v>
      </c>
      <c r="AY368" s="155">
        <f>IF(A23stdlife="n/a","n/a",IF(AY$3&gt;(A23stdlife+$E368),(Input!$K$233*(1+rvanilla)^0.5)-SUM($K368:AX368),(Input!$K$233*(1+rvanilla)^0.5)/A23stdlife))</f>
        <v>0</v>
      </c>
      <c r="AZ368" s="155">
        <f>IF(A23stdlife="n/a","n/a",IF(AZ$3&gt;(A23stdlife+$E368),(Input!$K$233*(1+rvanilla)^0.5)-SUM($K368:AY368),(Input!$K$233*(1+rvanilla)^0.5)/A23stdlife))</f>
        <v>0</v>
      </c>
      <c r="BA368" s="155">
        <f>IF(A23stdlife="n/a","n/a",IF(BA$3&gt;(A23stdlife+$E368),(Input!$K$233*(1+rvanilla)^0.5)-SUM($K368:AZ368),(Input!$K$233*(1+rvanilla)^0.5)/A23stdlife))</f>
        <v>0</v>
      </c>
      <c r="BB368" s="155">
        <f>IF(A23stdlife="n/a","n/a",IF(BB$3&gt;(A23stdlife+$E368),(Input!$K$233*(1+rvanilla)^0.5)-SUM($K368:BA368),(Input!$K$233*(1+rvanilla)^0.5)/A23stdlife))</f>
        <v>0</v>
      </c>
      <c r="BC368" s="155">
        <f>IF(A23stdlife="n/a","n/a",IF(BC$3&gt;(A23stdlife+$E368),(Input!$K$233*(1+rvanilla)^0.5)-SUM($K368:BB368),(Input!$K$233*(1+rvanilla)^0.5)/A23stdlife))</f>
        <v>0</v>
      </c>
      <c r="BD368" s="155">
        <f>IF(A23stdlife="n/a","n/a",IF(BD$3&gt;(A23stdlife+$E368),(Input!$K$233*(1+rvanilla)^0.5)-SUM($K368:BC368),(Input!$K$233*(1+rvanilla)^0.5)/A23stdlife))</f>
        <v>0</v>
      </c>
      <c r="BE368" s="155">
        <f>IF(A23stdlife="n/a","n/a",IF(BE$3&gt;(A23stdlife+$E368),(Input!$K$233*(1+rvanilla)^0.5)-SUM($K368:BD368),(Input!$K$233*(1+rvanilla)^0.5)/A23stdlife))</f>
        <v>0</v>
      </c>
      <c r="BF368" s="155">
        <f>IF(A23stdlife="n/a","n/a",IF(BF$3&gt;(A23stdlife+$E368),(Input!$K$233*(1+rvanilla)^0.5)-SUM($K368:BE368),(Input!$K$233*(1+rvanilla)^0.5)/A23stdlife))</f>
        <v>0</v>
      </c>
      <c r="BG368" s="155">
        <f>IF(A23stdlife="n/a","n/a",IF(BG$3&gt;(A23stdlife+$E368),(Input!$K$233*(1+rvanilla)^0.5)-SUM($K368:BF368),(Input!$K$233*(1+rvanilla)^0.5)/A23stdlife))</f>
        <v>0</v>
      </c>
      <c r="BH368" s="155">
        <f>IF(A23stdlife="n/a","n/a",IF(BH$3&gt;(A23stdlife+$E368),(Input!$K$233*(1+rvanilla)^0.5)-SUM($K368:BG368),(Input!$K$233*(1+rvanilla)^0.5)/A23stdlife))</f>
        <v>0</v>
      </c>
      <c r="BI368" s="155">
        <f>IF(A23stdlife="n/a","n/a",IF(BI$3&gt;(A23stdlife+$E368),(Input!$K$233*(1+rvanilla)^0.5)-SUM($K368:BH368),(Input!$K$233*(1+rvanilla)^0.5)/A23stdlife))</f>
        <v>0</v>
      </c>
      <c r="BJ368" s="14"/>
      <c r="BK368" s="14"/>
      <c r="BL368" s="14"/>
      <c r="BM368" s="14"/>
      <c r="BN368" s="14"/>
      <c r="BO368" s="14"/>
      <c r="BP368" s="14"/>
      <c r="BQ368" s="14"/>
      <c r="BR368" s="14"/>
      <c r="BS368" s="14"/>
      <c r="BT368" s="14"/>
      <c r="BU368" s="14"/>
      <c r="BV368" s="14"/>
      <c r="BW368" s="14"/>
      <c r="BX368" s="14"/>
      <c r="BY368" s="14"/>
      <c r="BZ368" s="14"/>
      <c r="CA368" s="410"/>
      <c r="CB368" s="410"/>
      <c r="CC368" s="410"/>
      <c r="CD368" s="410"/>
      <c r="CE368" s="410"/>
      <c r="CF368" s="410"/>
      <c r="CG368" s="410"/>
      <c r="CH368" s="410"/>
      <c r="CI368" s="410"/>
      <c r="CJ368" s="410"/>
      <c r="CK368" s="410"/>
      <c r="CL368" s="410"/>
      <c r="CM368" s="410"/>
      <c r="CN368" s="410"/>
      <c r="CO368" s="410"/>
      <c r="CP368" s="410"/>
      <c r="CQ368" s="410"/>
      <c r="CR368" s="410"/>
      <c r="CS368" s="410"/>
      <c r="CT368" s="410"/>
      <c r="CU368" s="410"/>
      <c r="CV368" s="410"/>
      <c r="CW368" s="410"/>
      <c r="CX368" s="410"/>
      <c r="CY368" s="410"/>
      <c r="CZ368" s="410"/>
      <c r="DA368" s="410"/>
      <c r="DB368" s="410"/>
      <c r="DC368" s="410"/>
      <c r="DD368" s="410"/>
      <c r="DE368" s="410"/>
      <c r="DF368" s="410"/>
      <c r="DG368" s="410"/>
      <c r="DH368" s="410"/>
      <c r="DI368" s="410"/>
      <c r="DJ368" s="410"/>
      <c r="DK368" s="410"/>
      <c r="DL368" s="410"/>
      <c r="DM368" s="410"/>
      <c r="DN368" s="410"/>
      <c r="DO368" s="410"/>
      <c r="DP368" s="410"/>
      <c r="DQ368" s="410"/>
      <c r="DR368" s="410"/>
      <c r="DS368" s="410"/>
      <c r="DT368" s="410"/>
      <c r="DU368" s="410"/>
      <c r="DV368" s="410"/>
      <c r="DW368" s="410"/>
      <c r="DX368" s="410"/>
      <c r="DY368" s="410"/>
      <c r="DZ368" s="410"/>
      <c r="EA368" s="410"/>
      <c r="EB368" s="410"/>
      <c r="EC368" s="410"/>
      <c r="ED368" s="410"/>
      <c r="EE368" s="410"/>
      <c r="EF368" s="410"/>
      <c r="EG368" s="410"/>
      <c r="EH368" s="410"/>
      <c r="EI368" s="410"/>
      <c r="EJ368" s="410"/>
      <c r="EK368" s="410"/>
      <c r="EL368" s="410"/>
      <c r="EM368" s="410"/>
      <c r="EN368" s="410"/>
      <c r="EO368" s="410"/>
      <c r="EP368" s="410"/>
      <c r="EQ368" s="410"/>
      <c r="ER368" s="410"/>
      <c r="ES368" s="410"/>
      <c r="ET368" s="410"/>
      <c r="EU368" s="410"/>
      <c r="EV368" s="410"/>
      <c r="EW368" s="410"/>
      <c r="EX368" s="410"/>
      <c r="EY368" s="410"/>
      <c r="EZ368" s="410"/>
      <c r="FA368" s="410"/>
      <c r="FB368" s="410"/>
      <c r="FC368" s="410"/>
      <c r="FD368" s="410"/>
      <c r="FE368" s="410"/>
      <c r="FF368" s="410"/>
      <c r="FG368" s="410"/>
      <c r="FH368" s="410"/>
      <c r="FI368" s="410"/>
      <c r="FJ368" s="410"/>
      <c r="FK368" s="410"/>
      <c r="FL368" s="410"/>
      <c r="FM368" s="410"/>
      <c r="FN368" s="410"/>
      <c r="FO368" s="410"/>
      <c r="FP368" s="410"/>
      <c r="FQ368" s="410"/>
      <c r="FR368" s="410"/>
      <c r="FS368" s="410"/>
      <c r="FT368" s="410"/>
      <c r="FU368" s="410"/>
      <c r="FV368" s="410"/>
      <c r="FW368" s="410"/>
      <c r="FX368" s="410"/>
      <c r="FY368" s="410"/>
      <c r="FZ368" s="410"/>
      <c r="GA368" s="410"/>
      <c r="GB368" s="410"/>
      <c r="GC368" s="410"/>
      <c r="GD368" s="410"/>
      <c r="GE368" s="410"/>
      <c r="GF368" s="410"/>
      <c r="GG368" s="410"/>
      <c r="GH368" s="410"/>
      <c r="GI368" s="410"/>
      <c r="GJ368" s="410"/>
      <c r="GK368" s="410"/>
      <c r="GL368" s="410"/>
      <c r="GM368" s="410"/>
      <c r="GN368" s="410"/>
      <c r="GO368" s="410"/>
      <c r="GP368" s="410"/>
      <c r="GQ368" s="410"/>
      <c r="GR368" s="410"/>
      <c r="GS368" s="410"/>
      <c r="GT368" s="410"/>
      <c r="GU368" s="410"/>
      <c r="GV368" s="410"/>
      <c r="GW368" s="410"/>
      <c r="GX368" s="410"/>
      <c r="GY368" s="410"/>
      <c r="GZ368" s="410"/>
      <c r="HA368" s="410"/>
      <c r="HB368" s="410"/>
      <c r="HC368" s="410"/>
      <c r="HD368" s="410"/>
      <c r="HE368" s="410"/>
      <c r="HF368" s="410"/>
      <c r="HG368" s="410"/>
      <c r="HH368" s="410"/>
      <c r="HI368" s="410"/>
      <c r="HJ368" s="410"/>
      <c r="HK368" s="410"/>
      <c r="HL368" s="410"/>
      <c r="HM368" s="410"/>
      <c r="HN368" s="410"/>
      <c r="HO368" s="410"/>
      <c r="HP368" s="410"/>
      <c r="HQ368" s="410"/>
      <c r="HR368" s="410"/>
      <c r="HS368" s="410"/>
      <c r="HT368" s="410"/>
      <c r="HU368" s="410"/>
      <c r="HV368" s="410"/>
      <c r="HW368" s="410"/>
      <c r="HX368" s="410"/>
      <c r="HY368" s="410"/>
      <c r="HZ368" s="410"/>
      <c r="IA368" s="410"/>
      <c r="IB368" s="410"/>
      <c r="IC368" s="410"/>
      <c r="ID368" s="410"/>
      <c r="IE368" s="410"/>
      <c r="IF368" s="410"/>
      <c r="IG368" s="410"/>
      <c r="IH368" s="410"/>
      <c r="II368" s="410"/>
      <c r="IJ368" s="410"/>
      <c r="IK368" s="410"/>
      <c r="IL368" s="410"/>
      <c r="IM368" s="410"/>
      <c r="IN368" s="410"/>
      <c r="IO368" s="410"/>
      <c r="IP368" s="410"/>
      <c r="IQ368" s="410"/>
      <c r="IR368" s="410"/>
      <c r="IS368" s="410"/>
      <c r="IT368" s="410"/>
      <c r="IU368" s="410"/>
      <c r="IV368" s="410"/>
    </row>
    <row r="369" spans="1:256" s="2" customFormat="1" ht="12.75" hidden="1" customHeight="1" outlineLevel="2">
      <c r="A369" s="14"/>
      <c r="B369" s="14"/>
      <c r="C369" s="27"/>
      <c r="D369" s="413"/>
      <c r="E369" s="261">
        <v>6</v>
      </c>
      <c r="F369" s="372"/>
      <c r="G369" s="269"/>
      <c r="H369" s="271"/>
      <c r="I369" s="271"/>
      <c r="J369" s="271"/>
      <c r="K369" s="271"/>
      <c r="L369" s="270"/>
      <c r="M369" s="155">
        <f>IF(A23stdlife="n/a","n/a",IF(M$3&gt;(A23stdlife+$E369),(Input!$L$233*(1+rvanilla)^0.5)-SUM($L369:L369),(Input!$L$233*(1+rvanilla)^0.5)/A23stdlife))</f>
        <v>0</v>
      </c>
      <c r="N369" s="155">
        <f>IF(A23stdlife="n/a","n/a",IF(N$3&gt;(A23stdlife+$E369),(Input!$L$233*(1+rvanilla)^0.5)-SUM($L369:M369),(Input!$L$233*(1+rvanilla)^0.5)/A23stdlife))</f>
        <v>0</v>
      </c>
      <c r="O369" s="155">
        <f>IF(A23stdlife="n/a","n/a",IF(O$3&gt;(A23stdlife+$E369),(Input!$L$233*(1+rvanilla)^0.5)-SUM($L369:N369),(Input!$L$233*(1+rvanilla)^0.5)/A23stdlife))</f>
        <v>0</v>
      </c>
      <c r="P369" s="155">
        <f>IF(A23stdlife="n/a","n/a",IF(P$3&gt;(A23stdlife+$E369),(Input!$L$233*(1+rvanilla)^0.5)-SUM($L369:O369),(Input!$L$233*(1+rvanilla)^0.5)/A23stdlife))</f>
        <v>0</v>
      </c>
      <c r="Q369" s="155">
        <f>IF(A23stdlife="n/a","n/a",IF(Q$3&gt;(A23stdlife+$E369),(Input!$L$233*(1+rvanilla)^0.5)-SUM($L369:P369),(Input!$L$233*(1+rvanilla)^0.5)/A23stdlife))</f>
        <v>0</v>
      </c>
      <c r="R369" s="155">
        <f>IF(A23stdlife="n/a","n/a",IF(R$3&gt;(A23stdlife+$E369),(Input!$L$233*(1+rvanilla)^0.5)-SUM($L369:Q369),(Input!$L$233*(1+rvanilla)^0.5)/A23stdlife))</f>
        <v>0</v>
      </c>
      <c r="S369" s="155">
        <f>IF(A23stdlife="n/a","n/a",IF(S$3&gt;(A23stdlife+$E369),(Input!$L$233*(1+rvanilla)^0.5)-SUM($L369:R369),(Input!$L$233*(1+rvanilla)^0.5)/A23stdlife))</f>
        <v>0</v>
      </c>
      <c r="T369" s="155">
        <f>IF(A23stdlife="n/a","n/a",IF(T$3&gt;(A23stdlife+$E369),(Input!$L$233*(1+rvanilla)^0.5)-SUM($L369:S369),(Input!$L$233*(1+rvanilla)^0.5)/A23stdlife))</f>
        <v>0</v>
      </c>
      <c r="U369" s="155">
        <f>IF(A23stdlife="n/a","n/a",IF(U$3&gt;(A23stdlife+$E369),(Input!$L$233*(1+rvanilla)^0.5)-SUM($L369:T369),(Input!$L$233*(1+rvanilla)^0.5)/A23stdlife))</f>
        <v>0</v>
      </c>
      <c r="V369" s="155">
        <f>IF(A23stdlife="n/a","n/a",IF(V$3&gt;(A23stdlife+$E369),(Input!$L$233*(1+rvanilla)^0.5)-SUM($L369:U369),(Input!$L$233*(1+rvanilla)^0.5)/A23stdlife))</f>
        <v>0</v>
      </c>
      <c r="W369" s="155">
        <f>IF(A23stdlife="n/a","n/a",IF(W$3&gt;(A23stdlife+$E369),(Input!$L$233*(1+rvanilla)^0.5)-SUM($L369:V369),(Input!$L$233*(1+rvanilla)^0.5)/A23stdlife))</f>
        <v>0</v>
      </c>
      <c r="X369" s="155">
        <f>IF(A23stdlife="n/a","n/a",IF(X$3&gt;(A23stdlife+$E369),(Input!$L$233*(1+rvanilla)^0.5)-SUM($L369:W369),(Input!$L$233*(1+rvanilla)^0.5)/A23stdlife))</f>
        <v>0</v>
      </c>
      <c r="Y369" s="155">
        <f>IF(A23stdlife="n/a","n/a",IF(Y$3&gt;(A23stdlife+$E369),(Input!$L$233*(1+rvanilla)^0.5)-SUM($L369:X369),(Input!$L$233*(1+rvanilla)^0.5)/A23stdlife))</f>
        <v>0</v>
      </c>
      <c r="Z369" s="155">
        <f>IF(A23stdlife="n/a","n/a",IF(Z$3&gt;(A23stdlife+$E369),(Input!$L$233*(1+rvanilla)^0.5)-SUM($L369:Y369),(Input!$L$233*(1+rvanilla)^0.5)/A23stdlife))</f>
        <v>0</v>
      </c>
      <c r="AA369" s="155">
        <f>IF(A23stdlife="n/a","n/a",IF(AA$3&gt;(A23stdlife+$E369),(Input!$L$233*(1+rvanilla)^0.5)-SUM($L369:Z369),(Input!$L$233*(1+rvanilla)^0.5)/A23stdlife))</f>
        <v>0</v>
      </c>
      <c r="AB369" s="155">
        <f>IF(A23stdlife="n/a","n/a",IF(AB$3&gt;(A23stdlife+$E369),(Input!$L$233*(1+rvanilla)^0.5)-SUM($L369:AA369),(Input!$L$233*(1+rvanilla)^0.5)/A23stdlife))</f>
        <v>0</v>
      </c>
      <c r="AC369" s="155">
        <f>IF(A23stdlife="n/a","n/a",IF(AC$3&gt;(A23stdlife+$E369),(Input!$L$233*(1+rvanilla)^0.5)-SUM($L369:AB369),(Input!$L$233*(1+rvanilla)^0.5)/A23stdlife))</f>
        <v>0</v>
      </c>
      <c r="AD369" s="155">
        <f>IF(A23stdlife="n/a","n/a",IF(AD$3&gt;(A23stdlife+$E369),(Input!$L$233*(1+rvanilla)^0.5)-SUM($L369:AC369),(Input!$L$233*(1+rvanilla)^0.5)/A23stdlife))</f>
        <v>0</v>
      </c>
      <c r="AE369" s="155">
        <f>IF(A23stdlife="n/a","n/a",IF(AE$3&gt;(A23stdlife+$E369),(Input!$L$233*(1+rvanilla)^0.5)-SUM($L369:AD369),(Input!$L$233*(1+rvanilla)^0.5)/A23stdlife))</f>
        <v>0</v>
      </c>
      <c r="AF369" s="155">
        <f>IF(A23stdlife="n/a","n/a",IF(AF$3&gt;(A23stdlife+$E369),(Input!$L$233*(1+rvanilla)^0.5)-SUM($L369:AE369),(Input!$L$233*(1+rvanilla)^0.5)/A23stdlife))</f>
        <v>0</v>
      </c>
      <c r="AG369" s="155">
        <f>IF(A23stdlife="n/a","n/a",IF(AG$3&gt;(A23stdlife+$E369),(Input!$L$233*(1+rvanilla)^0.5)-SUM($L369:AF369),(Input!$L$233*(1+rvanilla)^0.5)/A23stdlife))</f>
        <v>0</v>
      </c>
      <c r="AH369" s="155">
        <f>IF(A23stdlife="n/a","n/a",IF(AH$3&gt;(A23stdlife+$E369),(Input!$L$233*(1+rvanilla)^0.5)-SUM($L369:AG369),(Input!$L$233*(1+rvanilla)^0.5)/A23stdlife))</f>
        <v>0</v>
      </c>
      <c r="AI369" s="155">
        <f>IF(A23stdlife="n/a","n/a",IF(AI$3&gt;(A23stdlife+$E369),(Input!$L$233*(1+rvanilla)^0.5)-SUM($L369:AH369),(Input!$L$233*(1+rvanilla)^0.5)/A23stdlife))</f>
        <v>0</v>
      </c>
      <c r="AJ369" s="155">
        <f>IF(A23stdlife="n/a","n/a",IF(AJ$3&gt;(A23stdlife+$E369),(Input!$L$233*(1+rvanilla)^0.5)-SUM($L369:AI369),(Input!$L$233*(1+rvanilla)^0.5)/A23stdlife))</f>
        <v>0</v>
      </c>
      <c r="AK369" s="155">
        <f>IF(A23stdlife="n/a","n/a",IF(AK$3&gt;(A23stdlife+$E369),(Input!$L$233*(1+rvanilla)^0.5)-SUM($L369:AJ369),(Input!$L$233*(1+rvanilla)^0.5)/A23stdlife))</f>
        <v>0</v>
      </c>
      <c r="AL369" s="155">
        <f>IF(A23stdlife="n/a","n/a",IF(AL$3&gt;(A23stdlife+$E369),(Input!$L$233*(1+rvanilla)^0.5)-SUM($L369:AK369),(Input!$L$233*(1+rvanilla)^0.5)/A23stdlife))</f>
        <v>0</v>
      </c>
      <c r="AM369" s="155">
        <f>IF(A23stdlife="n/a","n/a",IF(AM$3&gt;(A23stdlife+$E369),(Input!$L$233*(1+rvanilla)^0.5)-SUM($L369:AL369),(Input!$L$233*(1+rvanilla)^0.5)/A23stdlife))</f>
        <v>0</v>
      </c>
      <c r="AN369" s="155">
        <f>IF(A23stdlife="n/a","n/a",IF(AN$3&gt;(A23stdlife+$E369),(Input!$L$233*(1+rvanilla)^0.5)-SUM($L369:AM369),(Input!$L$233*(1+rvanilla)^0.5)/A23stdlife))</f>
        <v>0</v>
      </c>
      <c r="AO369" s="155">
        <f>IF(A23stdlife="n/a","n/a",IF(AO$3&gt;(A23stdlife+$E369),(Input!$L$233*(1+rvanilla)^0.5)-SUM($L369:AN369),(Input!$L$233*(1+rvanilla)^0.5)/A23stdlife))</f>
        <v>0</v>
      </c>
      <c r="AP369" s="155">
        <f>IF(A23stdlife="n/a","n/a",IF(AP$3&gt;(A23stdlife+$E369),(Input!$L$233*(1+rvanilla)^0.5)-SUM($L369:AO369),(Input!$L$233*(1+rvanilla)^0.5)/A23stdlife))</f>
        <v>0</v>
      </c>
      <c r="AQ369" s="155">
        <f>IF(A23stdlife="n/a","n/a",IF(AQ$3&gt;(A23stdlife+$E369),(Input!$L$233*(1+rvanilla)^0.5)-SUM($L369:AP369),(Input!$L$233*(1+rvanilla)^0.5)/A23stdlife))</f>
        <v>0</v>
      </c>
      <c r="AR369" s="155">
        <f>IF(A23stdlife="n/a","n/a",IF(AR$3&gt;(A23stdlife+$E369),(Input!$L$233*(1+rvanilla)^0.5)-SUM($L369:AQ369),(Input!$L$233*(1+rvanilla)^0.5)/A23stdlife))</f>
        <v>0</v>
      </c>
      <c r="AS369" s="155">
        <f>IF(A23stdlife="n/a","n/a",IF(AS$3&gt;(A23stdlife+$E369),(Input!$L$233*(1+rvanilla)^0.5)-SUM($L369:AR369),(Input!$L$233*(1+rvanilla)^0.5)/A23stdlife))</f>
        <v>0</v>
      </c>
      <c r="AT369" s="155">
        <f>IF(A23stdlife="n/a","n/a",IF(AT$3&gt;(A23stdlife+$E369),(Input!$L$233*(1+rvanilla)^0.5)-SUM($L369:AS369),(Input!$L$233*(1+rvanilla)^0.5)/A23stdlife))</f>
        <v>0</v>
      </c>
      <c r="AU369" s="155">
        <f>IF(A23stdlife="n/a","n/a",IF(AU$3&gt;(A23stdlife+$E369),(Input!$L$233*(1+rvanilla)^0.5)-SUM($L369:AT369),(Input!$L$233*(1+rvanilla)^0.5)/A23stdlife))</f>
        <v>0</v>
      </c>
      <c r="AV369" s="155">
        <f>IF(A23stdlife="n/a","n/a",IF(AV$3&gt;(A23stdlife+$E369),(Input!$L$233*(1+rvanilla)^0.5)-SUM($L369:AU369),(Input!$L$233*(1+rvanilla)^0.5)/A23stdlife))</f>
        <v>0</v>
      </c>
      <c r="AW369" s="155">
        <f>IF(A23stdlife="n/a","n/a",IF(AW$3&gt;(A23stdlife+$E369),(Input!$L$233*(1+rvanilla)^0.5)-SUM($L369:AV369),(Input!$L$233*(1+rvanilla)^0.5)/A23stdlife))</f>
        <v>0</v>
      </c>
      <c r="AX369" s="155">
        <f>IF(A23stdlife="n/a","n/a",IF(AX$3&gt;(A23stdlife+$E369),(Input!$L$233*(1+rvanilla)^0.5)-SUM($L369:AW369),(Input!$L$233*(1+rvanilla)^0.5)/A23stdlife))</f>
        <v>0</v>
      </c>
      <c r="AY369" s="155">
        <f>IF(A23stdlife="n/a","n/a",IF(AY$3&gt;(A23stdlife+$E369),(Input!$L$233*(1+rvanilla)^0.5)-SUM($L369:AX369),(Input!$L$233*(1+rvanilla)^0.5)/A23stdlife))</f>
        <v>0</v>
      </c>
      <c r="AZ369" s="155">
        <f>IF(A23stdlife="n/a","n/a",IF(AZ$3&gt;(A23stdlife+$E369),(Input!$L$233*(1+rvanilla)^0.5)-SUM($L369:AY369),(Input!$L$233*(1+rvanilla)^0.5)/A23stdlife))</f>
        <v>0</v>
      </c>
      <c r="BA369" s="155">
        <f>IF(A23stdlife="n/a","n/a",IF(BA$3&gt;(A23stdlife+$E369),(Input!$L$233*(1+rvanilla)^0.5)-SUM($L369:AZ369),(Input!$L$233*(1+rvanilla)^0.5)/A23stdlife))</f>
        <v>0</v>
      </c>
      <c r="BB369" s="155">
        <f>IF(A23stdlife="n/a","n/a",IF(BB$3&gt;(A23stdlife+$E369),(Input!$L$233*(1+rvanilla)^0.5)-SUM($L369:BA369),(Input!$L$233*(1+rvanilla)^0.5)/A23stdlife))</f>
        <v>0</v>
      </c>
      <c r="BC369" s="155">
        <f>IF(A23stdlife="n/a","n/a",IF(BC$3&gt;(A23stdlife+$E369),(Input!$L$233*(1+rvanilla)^0.5)-SUM($L369:BB369),(Input!$L$233*(1+rvanilla)^0.5)/A23stdlife))</f>
        <v>0</v>
      </c>
      <c r="BD369" s="155">
        <f>IF(A23stdlife="n/a","n/a",IF(BD$3&gt;(A23stdlife+$E369),(Input!$L$233*(1+rvanilla)^0.5)-SUM($L369:BC369),(Input!$L$233*(1+rvanilla)^0.5)/A23stdlife))</f>
        <v>0</v>
      </c>
      <c r="BE369" s="155">
        <f>IF(A23stdlife="n/a","n/a",IF(BE$3&gt;(A23stdlife+$E369),(Input!$L$233*(1+rvanilla)^0.5)-SUM($L369:BD369),(Input!$L$233*(1+rvanilla)^0.5)/A23stdlife))</f>
        <v>0</v>
      </c>
      <c r="BF369" s="155">
        <f>IF(A23stdlife="n/a","n/a",IF(BF$3&gt;(A23stdlife+$E369),(Input!$L$233*(1+rvanilla)^0.5)-SUM($L369:BE369),(Input!$L$233*(1+rvanilla)^0.5)/A23stdlife))</f>
        <v>0</v>
      </c>
      <c r="BG369" s="155">
        <f>IF(A23stdlife="n/a","n/a",IF(BG$3&gt;(A23stdlife+$E369),(Input!$L$233*(1+rvanilla)^0.5)-SUM($L369:BF369),(Input!$L$233*(1+rvanilla)^0.5)/A23stdlife))</f>
        <v>0</v>
      </c>
      <c r="BH369" s="155">
        <f>IF(A23stdlife="n/a","n/a",IF(BH$3&gt;(A23stdlife+$E369),(Input!$L$233*(1+rvanilla)^0.5)-SUM($L369:BG369),(Input!$L$233*(1+rvanilla)^0.5)/A23stdlife))</f>
        <v>0</v>
      </c>
      <c r="BI369" s="155">
        <f>IF(A23stdlife="n/a","n/a",IF(BI$3&gt;(A23stdlife+$E369),(Input!$L$233*(1+rvanilla)^0.5)-SUM($L369:BH369),(Input!$L$233*(1+rvanilla)^0.5)/A23stdlife))</f>
        <v>0</v>
      </c>
      <c r="BJ369" s="14"/>
      <c r="BK369" s="14"/>
      <c r="BL369" s="14"/>
      <c r="BM369" s="14"/>
      <c r="BN369" s="14"/>
      <c r="BO369" s="14"/>
      <c r="BP369" s="14"/>
      <c r="BQ369" s="14"/>
      <c r="BR369" s="14"/>
      <c r="BS369" s="14"/>
      <c r="BT369" s="14"/>
      <c r="BU369" s="14"/>
      <c r="BV369" s="14"/>
      <c r="BW369" s="14"/>
      <c r="BX369" s="14"/>
      <c r="BY369" s="14"/>
      <c r="BZ369" s="14"/>
      <c r="CA369" s="410"/>
      <c r="CB369" s="410"/>
      <c r="CC369" s="410"/>
      <c r="CD369" s="410"/>
      <c r="CE369" s="410"/>
      <c r="CF369" s="410"/>
      <c r="CG369" s="410"/>
      <c r="CH369" s="410"/>
      <c r="CI369" s="410"/>
      <c r="CJ369" s="410"/>
      <c r="CK369" s="410"/>
      <c r="CL369" s="410"/>
      <c r="CM369" s="410"/>
      <c r="CN369" s="410"/>
      <c r="CO369" s="410"/>
      <c r="CP369" s="410"/>
      <c r="CQ369" s="410"/>
      <c r="CR369" s="410"/>
      <c r="CS369" s="410"/>
      <c r="CT369" s="410"/>
      <c r="CU369" s="410"/>
      <c r="CV369" s="410"/>
      <c r="CW369" s="410"/>
      <c r="CX369" s="410"/>
      <c r="CY369" s="410"/>
      <c r="CZ369" s="410"/>
      <c r="DA369" s="410"/>
      <c r="DB369" s="410"/>
      <c r="DC369" s="410"/>
      <c r="DD369" s="410"/>
      <c r="DE369" s="410"/>
      <c r="DF369" s="410"/>
      <c r="DG369" s="410"/>
      <c r="DH369" s="410"/>
      <c r="DI369" s="410"/>
      <c r="DJ369" s="410"/>
      <c r="DK369" s="410"/>
      <c r="DL369" s="410"/>
      <c r="DM369" s="410"/>
      <c r="DN369" s="410"/>
      <c r="DO369" s="410"/>
      <c r="DP369" s="410"/>
      <c r="DQ369" s="410"/>
      <c r="DR369" s="410"/>
      <c r="DS369" s="410"/>
      <c r="DT369" s="410"/>
      <c r="DU369" s="410"/>
      <c r="DV369" s="410"/>
      <c r="DW369" s="410"/>
      <c r="DX369" s="410"/>
      <c r="DY369" s="410"/>
      <c r="DZ369" s="410"/>
      <c r="EA369" s="410"/>
      <c r="EB369" s="410"/>
      <c r="EC369" s="410"/>
      <c r="ED369" s="410"/>
      <c r="EE369" s="410"/>
      <c r="EF369" s="410"/>
      <c r="EG369" s="410"/>
      <c r="EH369" s="410"/>
      <c r="EI369" s="410"/>
      <c r="EJ369" s="410"/>
      <c r="EK369" s="410"/>
      <c r="EL369" s="410"/>
      <c r="EM369" s="410"/>
      <c r="EN369" s="410"/>
      <c r="EO369" s="410"/>
      <c r="EP369" s="410"/>
      <c r="EQ369" s="410"/>
      <c r="ER369" s="410"/>
      <c r="ES369" s="410"/>
      <c r="ET369" s="410"/>
      <c r="EU369" s="410"/>
      <c r="EV369" s="410"/>
      <c r="EW369" s="410"/>
      <c r="EX369" s="410"/>
      <c r="EY369" s="410"/>
      <c r="EZ369" s="410"/>
      <c r="FA369" s="410"/>
      <c r="FB369" s="410"/>
      <c r="FC369" s="410"/>
      <c r="FD369" s="410"/>
      <c r="FE369" s="410"/>
      <c r="FF369" s="410"/>
      <c r="FG369" s="410"/>
      <c r="FH369" s="410"/>
      <c r="FI369" s="410"/>
      <c r="FJ369" s="410"/>
      <c r="FK369" s="410"/>
      <c r="FL369" s="410"/>
      <c r="FM369" s="410"/>
      <c r="FN369" s="410"/>
      <c r="FO369" s="410"/>
      <c r="FP369" s="410"/>
      <c r="FQ369" s="410"/>
      <c r="FR369" s="410"/>
      <c r="FS369" s="410"/>
      <c r="FT369" s="410"/>
      <c r="FU369" s="410"/>
      <c r="FV369" s="410"/>
      <c r="FW369" s="410"/>
      <c r="FX369" s="410"/>
      <c r="FY369" s="410"/>
      <c r="FZ369" s="410"/>
      <c r="GA369" s="410"/>
      <c r="GB369" s="410"/>
      <c r="GC369" s="410"/>
      <c r="GD369" s="410"/>
      <c r="GE369" s="410"/>
      <c r="GF369" s="410"/>
      <c r="GG369" s="410"/>
      <c r="GH369" s="410"/>
      <c r="GI369" s="410"/>
      <c r="GJ369" s="410"/>
      <c r="GK369" s="410"/>
      <c r="GL369" s="410"/>
      <c r="GM369" s="410"/>
      <c r="GN369" s="410"/>
      <c r="GO369" s="410"/>
      <c r="GP369" s="410"/>
      <c r="GQ369" s="410"/>
      <c r="GR369" s="410"/>
      <c r="GS369" s="410"/>
      <c r="GT369" s="410"/>
      <c r="GU369" s="410"/>
      <c r="GV369" s="410"/>
      <c r="GW369" s="410"/>
      <c r="GX369" s="410"/>
      <c r="GY369" s="410"/>
      <c r="GZ369" s="410"/>
      <c r="HA369" s="410"/>
      <c r="HB369" s="410"/>
      <c r="HC369" s="410"/>
      <c r="HD369" s="410"/>
      <c r="HE369" s="410"/>
      <c r="HF369" s="410"/>
      <c r="HG369" s="410"/>
      <c r="HH369" s="410"/>
      <c r="HI369" s="410"/>
      <c r="HJ369" s="410"/>
      <c r="HK369" s="410"/>
      <c r="HL369" s="410"/>
      <c r="HM369" s="410"/>
      <c r="HN369" s="410"/>
      <c r="HO369" s="410"/>
      <c r="HP369" s="410"/>
      <c r="HQ369" s="410"/>
      <c r="HR369" s="410"/>
      <c r="HS369" s="410"/>
      <c r="HT369" s="410"/>
      <c r="HU369" s="410"/>
      <c r="HV369" s="410"/>
      <c r="HW369" s="410"/>
      <c r="HX369" s="410"/>
      <c r="HY369" s="410"/>
      <c r="HZ369" s="410"/>
      <c r="IA369" s="410"/>
      <c r="IB369" s="410"/>
      <c r="IC369" s="410"/>
      <c r="ID369" s="410"/>
      <c r="IE369" s="410"/>
      <c r="IF369" s="410"/>
      <c r="IG369" s="410"/>
      <c r="IH369" s="410"/>
      <c r="II369" s="410"/>
      <c r="IJ369" s="410"/>
      <c r="IK369" s="410"/>
      <c r="IL369" s="410"/>
      <c r="IM369" s="410"/>
      <c r="IN369" s="410"/>
      <c r="IO369" s="410"/>
      <c r="IP369" s="410"/>
      <c r="IQ369" s="410"/>
      <c r="IR369" s="410"/>
      <c r="IS369" s="410"/>
      <c r="IT369" s="410"/>
      <c r="IU369" s="410"/>
      <c r="IV369" s="410"/>
    </row>
    <row r="370" spans="1:256" s="2" customFormat="1" ht="12.75" hidden="1" customHeight="1" outlineLevel="2">
      <c r="A370" s="14"/>
      <c r="B370" s="14"/>
      <c r="C370" s="27"/>
      <c r="D370" s="413"/>
      <c r="E370" s="261">
        <v>7</v>
      </c>
      <c r="F370" s="372"/>
      <c r="G370" s="269"/>
      <c r="H370" s="271"/>
      <c r="I370" s="271"/>
      <c r="J370" s="271"/>
      <c r="K370" s="271"/>
      <c r="L370" s="271"/>
      <c r="M370" s="270"/>
      <c r="N370" s="155">
        <f>IF(A23stdlife="n/a","n/a",IF(N$3&gt;(A23stdlife+$E370),(Input!$M$233*(1+rvanilla)^0.5)-SUM($M370:M370),(Input!$M$233*(1+rvanilla)^0.5)/A23stdlife))</f>
        <v>0</v>
      </c>
      <c r="O370" s="155">
        <f>IF(A23stdlife="n/a","n/a",IF(O$3&gt;(A23stdlife+$E370),(Input!$M$233*(1+rvanilla)^0.5)-SUM($M370:N370),(Input!$M$233*(1+rvanilla)^0.5)/A23stdlife))</f>
        <v>0</v>
      </c>
      <c r="P370" s="155">
        <f>IF(A23stdlife="n/a","n/a",IF(P$3&gt;(A23stdlife+$E370),(Input!$M$233*(1+rvanilla)^0.5)-SUM($M370:O370),(Input!$M$233*(1+rvanilla)^0.5)/A23stdlife))</f>
        <v>0</v>
      </c>
      <c r="Q370" s="155">
        <f>IF(A23stdlife="n/a","n/a",IF(Q$3&gt;(A23stdlife+$E370),(Input!$M$233*(1+rvanilla)^0.5)-SUM($M370:P370),(Input!$M$233*(1+rvanilla)^0.5)/A23stdlife))</f>
        <v>0</v>
      </c>
      <c r="R370" s="155">
        <f>IF(A23stdlife="n/a","n/a",IF(R$3&gt;(A23stdlife+$E370),(Input!$M$233*(1+rvanilla)^0.5)-SUM($M370:Q370),(Input!$M$233*(1+rvanilla)^0.5)/A23stdlife))</f>
        <v>0</v>
      </c>
      <c r="S370" s="155">
        <f>IF(A23stdlife="n/a","n/a",IF(S$3&gt;(A23stdlife+$E370),(Input!$M$233*(1+rvanilla)^0.5)-SUM($M370:R370),(Input!$M$233*(1+rvanilla)^0.5)/A23stdlife))</f>
        <v>0</v>
      </c>
      <c r="T370" s="155">
        <f>IF(A23stdlife="n/a","n/a",IF(T$3&gt;(A23stdlife+$E370),(Input!$M$233*(1+rvanilla)^0.5)-SUM($M370:S370),(Input!$M$233*(1+rvanilla)^0.5)/A23stdlife))</f>
        <v>0</v>
      </c>
      <c r="U370" s="155">
        <f>IF(A23stdlife="n/a","n/a",IF(U$3&gt;(A23stdlife+$E370),(Input!$M$233*(1+rvanilla)^0.5)-SUM($M370:T370),(Input!$M$233*(1+rvanilla)^0.5)/A23stdlife))</f>
        <v>0</v>
      </c>
      <c r="V370" s="155">
        <f>IF(A23stdlife="n/a","n/a",IF(V$3&gt;(A23stdlife+$E370),(Input!$M$233*(1+rvanilla)^0.5)-SUM($M370:U370),(Input!$M$233*(1+rvanilla)^0.5)/A23stdlife))</f>
        <v>0</v>
      </c>
      <c r="W370" s="155">
        <f>IF(A23stdlife="n/a","n/a",IF(W$3&gt;(A23stdlife+$E370),(Input!$M$233*(1+rvanilla)^0.5)-SUM($M370:V370),(Input!$M$233*(1+rvanilla)^0.5)/A23stdlife))</f>
        <v>0</v>
      </c>
      <c r="X370" s="155">
        <f>IF(A23stdlife="n/a","n/a",IF(X$3&gt;(A23stdlife+$E370),(Input!$M$233*(1+rvanilla)^0.5)-SUM($M370:W370),(Input!$M$233*(1+rvanilla)^0.5)/A23stdlife))</f>
        <v>0</v>
      </c>
      <c r="Y370" s="155">
        <f>IF(A23stdlife="n/a","n/a",IF(Y$3&gt;(A23stdlife+$E370),(Input!$M$233*(1+rvanilla)^0.5)-SUM($M370:X370),(Input!$M$233*(1+rvanilla)^0.5)/A23stdlife))</f>
        <v>0</v>
      </c>
      <c r="Z370" s="155">
        <f>IF(A23stdlife="n/a","n/a",IF(Z$3&gt;(A23stdlife+$E370),(Input!$M$233*(1+rvanilla)^0.5)-SUM($M370:Y370),(Input!$M$233*(1+rvanilla)^0.5)/A23stdlife))</f>
        <v>0</v>
      </c>
      <c r="AA370" s="155">
        <f>IF(A23stdlife="n/a","n/a",IF(AA$3&gt;(A23stdlife+$E370),(Input!$M$233*(1+rvanilla)^0.5)-SUM($M370:Z370),(Input!$M$233*(1+rvanilla)^0.5)/A23stdlife))</f>
        <v>0</v>
      </c>
      <c r="AB370" s="155">
        <f>IF(A23stdlife="n/a","n/a",IF(AB$3&gt;(A23stdlife+$E370),(Input!$M$233*(1+rvanilla)^0.5)-SUM($M370:AA370),(Input!$M$233*(1+rvanilla)^0.5)/A23stdlife))</f>
        <v>0</v>
      </c>
      <c r="AC370" s="155">
        <f>IF(A23stdlife="n/a","n/a",IF(AC$3&gt;(A23stdlife+$E370),(Input!$M$233*(1+rvanilla)^0.5)-SUM($M370:AB370),(Input!$M$233*(1+rvanilla)^0.5)/A23stdlife))</f>
        <v>0</v>
      </c>
      <c r="AD370" s="155">
        <f>IF(A23stdlife="n/a","n/a",IF(AD$3&gt;(A23stdlife+$E370),(Input!$M$233*(1+rvanilla)^0.5)-SUM($M370:AC370),(Input!$M$233*(1+rvanilla)^0.5)/A23stdlife))</f>
        <v>0</v>
      </c>
      <c r="AE370" s="155">
        <f>IF(A23stdlife="n/a","n/a",IF(AE$3&gt;(A23stdlife+$E370),(Input!$M$233*(1+rvanilla)^0.5)-SUM($M370:AD370),(Input!$M$233*(1+rvanilla)^0.5)/A23stdlife))</f>
        <v>0</v>
      </c>
      <c r="AF370" s="155">
        <f>IF(A23stdlife="n/a","n/a",IF(AF$3&gt;(A23stdlife+$E370),(Input!$M$233*(1+rvanilla)^0.5)-SUM($M370:AE370),(Input!$M$233*(1+rvanilla)^0.5)/A23stdlife))</f>
        <v>0</v>
      </c>
      <c r="AG370" s="155">
        <f>IF(A23stdlife="n/a","n/a",IF(AG$3&gt;(A23stdlife+$E370),(Input!$M$233*(1+rvanilla)^0.5)-SUM($M370:AF370),(Input!$M$233*(1+rvanilla)^0.5)/A23stdlife))</f>
        <v>0</v>
      </c>
      <c r="AH370" s="155">
        <f>IF(A23stdlife="n/a","n/a",IF(AH$3&gt;(A23stdlife+$E370),(Input!$M$233*(1+rvanilla)^0.5)-SUM($M370:AG370),(Input!$M$233*(1+rvanilla)^0.5)/A23stdlife))</f>
        <v>0</v>
      </c>
      <c r="AI370" s="155">
        <f>IF(A23stdlife="n/a","n/a",IF(AI$3&gt;(A23stdlife+$E370),(Input!$M$233*(1+rvanilla)^0.5)-SUM($M370:AH370),(Input!$M$233*(1+rvanilla)^0.5)/A23stdlife))</f>
        <v>0</v>
      </c>
      <c r="AJ370" s="155">
        <f>IF(A23stdlife="n/a","n/a",IF(AJ$3&gt;(A23stdlife+$E370),(Input!$M$233*(1+rvanilla)^0.5)-SUM($M370:AI370),(Input!$M$233*(1+rvanilla)^0.5)/A23stdlife))</f>
        <v>0</v>
      </c>
      <c r="AK370" s="155">
        <f>IF(A23stdlife="n/a","n/a",IF(AK$3&gt;(A23stdlife+$E370),(Input!$M$233*(1+rvanilla)^0.5)-SUM($M370:AJ370),(Input!$M$233*(1+rvanilla)^0.5)/A23stdlife))</f>
        <v>0</v>
      </c>
      <c r="AL370" s="155">
        <f>IF(A23stdlife="n/a","n/a",IF(AL$3&gt;(A23stdlife+$E370),(Input!$M$233*(1+rvanilla)^0.5)-SUM($M370:AK370),(Input!$M$233*(1+rvanilla)^0.5)/A23stdlife))</f>
        <v>0</v>
      </c>
      <c r="AM370" s="155">
        <f>IF(A23stdlife="n/a","n/a",IF(AM$3&gt;(A23stdlife+$E370),(Input!$M$233*(1+rvanilla)^0.5)-SUM($M370:AL370),(Input!$M$233*(1+rvanilla)^0.5)/A23stdlife))</f>
        <v>0</v>
      </c>
      <c r="AN370" s="155">
        <f>IF(A23stdlife="n/a","n/a",IF(AN$3&gt;(A23stdlife+$E370),(Input!$M$233*(1+rvanilla)^0.5)-SUM($M370:AM370),(Input!$M$233*(1+rvanilla)^0.5)/A23stdlife))</f>
        <v>0</v>
      </c>
      <c r="AO370" s="155">
        <f>IF(A23stdlife="n/a","n/a",IF(AO$3&gt;(A23stdlife+$E370),(Input!$M$233*(1+rvanilla)^0.5)-SUM($M370:AN370),(Input!$M$233*(1+rvanilla)^0.5)/A23stdlife))</f>
        <v>0</v>
      </c>
      <c r="AP370" s="155">
        <f>IF(A23stdlife="n/a","n/a",IF(AP$3&gt;(A23stdlife+$E370),(Input!$M$233*(1+rvanilla)^0.5)-SUM($M370:AO370),(Input!$M$233*(1+rvanilla)^0.5)/A23stdlife))</f>
        <v>0</v>
      </c>
      <c r="AQ370" s="155">
        <f>IF(A23stdlife="n/a","n/a",IF(AQ$3&gt;(A23stdlife+$E370),(Input!$M$233*(1+rvanilla)^0.5)-SUM($M370:AP370),(Input!$M$233*(1+rvanilla)^0.5)/A23stdlife))</f>
        <v>0</v>
      </c>
      <c r="AR370" s="155">
        <f>IF(A23stdlife="n/a","n/a",IF(AR$3&gt;(A23stdlife+$E370),(Input!$M$233*(1+rvanilla)^0.5)-SUM($M370:AQ370),(Input!$M$233*(1+rvanilla)^0.5)/A23stdlife))</f>
        <v>0</v>
      </c>
      <c r="AS370" s="155">
        <f>IF(A23stdlife="n/a","n/a",IF(AS$3&gt;(A23stdlife+$E370),(Input!$M$233*(1+rvanilla)^0.5)-SUM($M370:AR370),(Input!$M$233*(1+rvanilla)^0.5)/A23stdlife))</f>
        <v>0</v>
      </c>
      <c r="AT370" s="155">
        <f>IF(A23stdlife="n/a","n/a",IF(AT$3&gt;(A23stdlife+$E370),(Input!$M$233*(1+rvanilla)^0.5)-SUM($M370:AS370),(Input!$M$233*(1+rvanilla)^0.5)/A23stdlife))</f>
        <v>0</v>
      </c>
      <c r="AU370" s="155">
        <f>IF(A23stdlife="n/a","n/a",IF(AU$3&gt;(A23stdlife+$E370),(Input!$M$233*(1+rvanilla)^0.5)-SUM($M370:AT370),(Input!$M$233*(1+rvanilla)^0.5)/A23stdlife))</f>
        <v>0</v>
      </c>
      <c r="AV370" s="155">
        <f>IF(A23stdlife="n/a","n/a",IF(AV$3&gt;(A23stdlife+$E370),(Input!$M$233*(1+rvanilla)^0.5)-SUM($M370:AU370),(Input!$M$233*(1+rvanilla)^0.5)/A23stdlife))</f>
        <v>0</v>
      </c>
      <c r="AW370" s="155">
        <f>IF(A23stdlife="n/a","n/a",IF(AW$3&gt;(A23stdlife+$E370),(Input!$M$233*(1+rvanilla)^0.5)-SUM($M370:AV370),(Input!$M$233*(1+rvanilla)^0.5)/A23stdlife))</f>
        <v>0</v>
      </c>
      <c r="AX370" s="155">
        <f>IF(A23stdlife="n/a","n/a",IF(AX$3&gt;(A23stdlife+$E370),(Input!$M$233*(1+rvanilla)^0.5)-SUM($M370:AW370),(Input!$M$233*(1+rvanilla)^0.5)/A23stdlife))</f>
        <v>0</v>
      </c>
      <c r="AY370" s="155">
        <f>IF(A23stdlife="n/a","n/a",IF(AY$3&gt;(A23stdlife+$E370),(Input!$M$233*(1+rvanilla)^0.5)-SUM($M370:AX370),(Input!$M$233*(1+rvanilla)^0.5)/A23stdlife))</f>
        <v>0</v>
      </c>
      <c r="AZ370" s="155">
        <f>IF(A23stdlife="n/a","n/a",IF(AZ$3&gt;(A23stdlife+$E370),(Input!$M$233*(1+rvanilla)^0.5)-SUM($M370:AY370),(Input!$M$233*(1+rvanilla)^0.5)/A23stdlife))</f>
        <v>0</v>
      </c>
      <c r="BA370" s="155">
        <f>IF(A23stdlife="n/a","n/a",IF(BA$3&gt;(A23stdlife+$E370),(Input!$M$233*(1+rvanilla)^0.5)-SUM($M370:AZ370),(Input!$M$233*(1+rvanilla)^0.5)/A23stdlife))</f>
        <v>0</v>
      </c>
      <c r="BB370" s="155">
        <f>IF(A23stdlife="n/a","n/a",IF(BB$3&gt;(A23stdlife+$E370),(Input!$M$233*(1+rvanilla)^0.5)-SUM($M370:BA370),(Input!$M$233*(1+rvanilla)^0.5)/A23stdlife))</f>
        <v>0</v>
      </c>
      <c r="BC370" s="155">
        <f>IF(A23stdlife="n/a","n/a",IF(BC$3&gt;(A23stdlife+$E370),(Input!$M$233*(1+rvanilla)^0.5)-SUM($M370:BB370),(Input!$M$233*(1+rvanilla)^0.5)/A23stdlife))</f>
        <v>0</v>
      </c>
      <c r="BD370" s="155">
        <f>IF(A23stdlife="n/a","n/a",IF(BD$3&gt;(A23stdlife+$E370),(Input!$M$233*(1+rvanilla)^0.5)-SUM($M370:BC370),(Input!$M$233*(1+rvanilla)^0.5)/A23stdlife))</f>
        <v>0</v>
      </c>
      <c r="BE370" s="155">
        <f>IF(A23stdlife="n/a","n/a",IF(BE$3&gt;(A23stdlife+$E370),(Input!$M$233*(1+rvanilla)^0.5)-SUM($M370:BD370),(Input!$M$233*(1+rvanilla)^0.5)/A23stdlife))</f>
        <v>0</v>
      </c>
      <c r="BF370" s="155">
        <f>IF(A23stdlife="n/a","n/a",IF(BF$3&gt;(A23stdlife+$E370),(Input!$M$233*(1+rvanilla)^0.5)-SUM($M370:BE370),(Input!$M$233*(1+rvanilla)^0.5)/A23stdlife))</f>
        <v>0</v>
      </c>
      <c r="BG370" s="155">
        <f>IF(A23stdlife="n/a","n/a",IF(BG$3&gt;(A23stdlife+$E370),(Input!$M$233*(1+rvanilla)^0.5)-SUM($M370:BF370),(Input!$M$233*(1+rvanilla)^0.5)/A23stdlife))</f>
        <v>0</v>
      </c>
      <c r="BH370" s="155">
        <f>IF(A23stdlife="n/a","n/a",IF(BH$3&gt;(A23stdlife+$E370),(Input!$M$233*(1+rvanilla)^0.5)-SUM($M370:BG370),(Input!$M$233*(1+rvanilla)^0.5)/A23stdlife))</f>
        <v>0</v>
      </c>
      <c r="BI370" s="155">
        <f>IF(A23stdlife="n/a","n/a",IF(BI$3&gt;(A23stdlife+$E370),(Input!$M$233*(1+rvanilla)^0.5)-SUM($M370:BH370),(Input!$M$233*(1+rvanilla)^0.5)/A23stdlife))</f>
        <v>0</v>
      </c>
      <c r="BJ370" s="14"/>
      <c r="BK370" s="14"/>
      <c r="BL370" s="14"/>
      <c r="BM370" s="14"/>
      <c r="BN370" s="14"/>
      <c r="BO370" s="14"/>
      <c r="BP370" s="14"/>
      <c r="BQ370" s="14"/>
      <c r="BR370" s="14"/>
      <c r="BS370" s="14"/>
      <c r="BT370" s="14"/>
      <c r="BU370" s="14"/>
      <c r="BV370" s="14"/>
      <c r="BW370" s="14"/>
      <c r="BX370" s="14"/>
      <c r="BY370" s="14"/>
      <c r="BZ370" s="14"/>
      <c r="CA370" s="410"/>
      <c r="CB370" s="410"/>
      <c r="CC370" s="410"/>
      <c r="CD370" s="410"/>
      <c r="CE370" s="410"/>
      <c r="CF370" s="410"/>
      <c r="CG370" s="410"/>
      <c r="CH370" s="410"/>
      <c r="CI370" s="410"/>
      <c r="CJ370" s="410"/>
      <c r="CK370" s="410"/>
      <c r="CL370" s="410"/>
      <c r="CM370" s="410"/>
      <c r="CN370" s="410"/>
      <c r="CO370" s="410"/>
      <c r="CP370" s="410"/>
      <c r="CQ370" s="410"/>
      <c r="CR370" s="410"/>
      <c r="CS370" s="410"/>
      <c r="CT370" s="410"/>
      <c r="CU370" s="410"/>
      <c r="CV370" s="410"/>
      <c r="CW370" s="410"/>
      <c r="CX370" s="410"/>
      <c r="CY370" s="410"/>
      <c r="CZ370" s="410"/>
      <c r="DA370" s="410"/>
      <c r="DB370" s="410"/>
      <c r="DC370" s="410"/>
      <c r="DD370" s="410"/>
      <c r="DE370" s="410"/>
      <c r="DF370" s="410"/>
      <c r="DG370" s="410"/>
      <c r="DH370" s="410"/>
      <c r="DI370" s="410"/>
      <c r="DJ370" s="410"/>
      <c r="DK370" s="410"/>
      <c r="DL370" s="410"/>
      <c r="DM370" s="410"/>
      <c r="DN370" s="410"/>
      <c r="DO370" s="410"/>
      <c r="DP370" s="410"/>
      <c r="DQ370" s="410"/>
      <c r="DR370" s="410"/>
      <c r="DS370" s="410"/>
      <c r="DT370" s="410"/>
      <c r="DU370" s="410"/>
      <c r="DV370" s="410"/>
      <c r="DW370" s="410"/>
      <c r="DX370" s="410"/>
      <c r="DY370" s="410"/>
      <c r="DZ370" s="410"/>
      <c r="EA370" s="410"/>
      <c r="EB370" s="410"/>
      <c r="EC370" s="410"/>
      <c r="ED370" s="410"/>
      <c r="EE370" s="410"/>
      <c r="EF370" s="410"/>
      <c r="EG370" s="410"/>
      <c r="EH370" s="410"/>
      <c r="EI370" s="410"/>
      <c r="EJ370" s="410"/>
      <c r="EK370" s="410"/>
      <c r="EL370" s="410"/>
      <c r="EM370" s="410"/>
      <c r="EN370" s="410"/>
      <c r="EO370" s="410"/>
      <c r="EP370" s="410"/>
      <c r="EQ370" s="410"/>
      <c r="ER370" s="410"/>
      <c r="ES370" s="410"/>
      <c r="ET370" s="410"/>
      <c r="EU370" s="410"/>
      <c r="EV370" s="410"/>
      <c r="EW370" s="410"/>
      <c r="EX370" s="410"/>
      <c r="EY370" s="410"/>
      <c r="EZ370" s="410"/>
      <c r="FA370" s="410"/>
      <c r="FB370" s="410"/>
      <c r="FC370" s="410"/>
      <c r="FD370" s="410"/>
      <c r="FE370" s="410"/>
      <c r="FF370" s="410"/>
      <c r="FG370" s="410"/>
      <c r="FH370" s="410"/>
      <c r="FI370" s="410"/>
      <c r="FJ370" s="410"/>
      <c r="FK370" s="410"/>
      <c r="FL370" s="410"/>
      <c r="FM370" s="410"/>
      <c r="FN370" s="410"/>
      <c r="FO370" s="410"/>
      <c r="FP370" s="410"/>
      <c r="FQ370" s="410"/>
      <c r="FR370" s="410"/>
      <c r="FS370" s="410"/>
      <c r="FT370" s="410"/>
      <c r="FU370" s="410"/>
      <c r="FV370" s="410"/>
      <c r="FW370" s="410"/>
      <c r="FX370" s="410"/>
      <c r="FY370" s="410"/>
      <c r="FZ370" s="410"/>
      <c r="GA370" s="410"/>
      <c r="GB370" s="410"/>
      <c r="GC370" s="410"/>
      <c r="GD370" s="410"/>
      <c r="GE370" s="410"/>
      <c r="GF370" s="410"/>
      <c r="GG370" s="410"/>
      <c r="GH370" s="410"/>
      <c r="GI370" s="410"/>
      <c r="GJ370" s="410"/>
      <c r="GK370" s="410"/>
      <c r="GL370" s="410"/>
      <c r="GM370" s="410"/>
      <c r="GN370" s="410"/>
      <c r="GO370" s="410"/>
      <c r="GP370" s="410"/>
      <c r="GQ370" s="410"/>
      <c r="GR370" s="410"/>
      <c r="GS370" s="410"/>
      <c r="GT370" s="410"/>
      <c r="GU370" s="410"/>
      <c r="GV370" s="410"/>
      <c r="GW370" s="410"/>
      <c r="GX370" s="410"/>
      <c r="GY370" s="410"/>
      <c r="GZ370" s="410"/>
      <c r="HA370" s="410"/>
      <c r="HB370" s="410"/>
      <c r="HC370" s="410"/>
      <c r="HD370" s="410"/>
      <c r="HE370" s="410"/>
      <c r="HF370" s="410"/>
      <c r="HG370" s="410"/>
      <c r="HH370" s="410"/>
      <c r="HI370" s="410"/>
      <c r="HJ370" s="410"/>
      <c r="HK370" s="410"/>
      <c r="HL370" s="410"/>
      <c r="HM370" s="410"/>
      <c r="HN370" s="410"/>
      <c r="HO370" s="410"/>
      <c r="HP370" s="410"/>
      <c r="HQ370" s="410"/>
      <c r="HR370" s="410"/>
      <c r="HS370" s="410"/>
      <c r="HT370" s="410"/>
      <c r="HU370" s="410"/>
      <c r="HV370" s="410"/>
      <c r="HW370" s="410"/>
      <c r="HX370" s="410"/>
      <c r="HY370" s="410"/>
      <c r="HZ370" s="410"/>
      <c r="IA370" s="410"/>
      <c r="IB370" s="410"/>
      <c r="IC370" s="410"/>
      <c r="ID370" s="410"/>
      <c r="IE370" s="410"/>
      <c r="IF370" s="410"/>
      <c r="IG370" s="410"/>
      <c r="IH370" s="410"/>
      <c r="II370" s="410"/>
      <c r="IJ370" s="410"/>
      <c r="IK370" s="410"/>
      <c r="IL370" s="410"/>
      <c r="IM370" s="410"/>
      <c r="IN370" s="410"/>
      <c r="IO370" s="410"/>
      <c r="IP370" s="410"/>
      <c r="IQ370" s="410"/>
      <c r="IR370" s="410"/>
      <c r="IS370" s="410"/>
      <c r="IT370" s="410"/>
      <c r="IU370" s="410"/>
      <c r="IV370" s="410"/>
    </row>
    <row r="371" spans="1:256" s="2" customFormat="1" ht="12.75" hidden="1" customHeight="1" outlineLevel="2">
      <c r="A371" s="14"/>
      <c r="B371" s="14"/>
      <c r="C371" s="27"/>
      <c r="D371" s="413"/>
      <c r="E371" s="261">
        <v>8</v>
      </c>
      <c r="F371" s="372"/>
      <c r="G371" s="269"/>
      <c r="H371" s="271"/>
      <c r="I371" s="271"/>
      <c r="J371" s="271"/>
      <c r="K371" s="271"/>
      <c r="L371" s="271"/>
      <c r="M371" s="271"/>
      <c r="N371" s="270"/>
      <c r="O371" s="155">
        <f>IF(A23stdlife="n/a","n/a",IF(O$3&gt;(A23stdlife+$E371),(Input!$N$233*(1+rvanilla)^0.5)-SUM($N371:N371),(Input!$N$233*(1+rvanilla)^0.5)/A23stdlife))</f>
        <v>0</v>
      </c>
      <c r="P371" s="155">
        <f>IF(A23stdlife="n/a","n/a",IF(P$3&gt;(A23stdlife+$E371),(Input!$N$233*(1+rvanilla)^0.5)-SUM($N371:O371),(Input!$N$233*(1+rvanilla)^0.5)/A23stdlife))</f>
        <v>0</v>
      </c>
      <c r="Q371" s="155">
        <f>IF(A23stdlife="n/a","n/a",IF(Q$3&gt;(A23stdlife+$E371),(Input!$N$233*(1+rvanilla)^0.5)-SUM($N371:P371),(Input!$N$233*(1+rvanilla)^0.5)/A23stdlife))</f>
        <v>0</v>
      </c>
      <c r="R371" s="155">
        <f>IF(A23stdlife="n/a","n/a",IF(R$3&gt;(A23stdlife+$E371),(Input!$N$233*(1+rvanilla)^0.5)-SUM($N371:Q371),(Input!$N$233*(1+rvanilla)^0.5)/A23stdlife))</f>
        <v>0</v>
      </c>
      <c r="S371" s="155">
        <f>IF(A23stdlife="n/a","n/a",IF(S$3&gt;(A23stdlife+$E371),(Input!$N$233*(1+rvanilla)^0.5)-SUM($N371:R371),(Input!$N$233*(1+rvanilla)^0.5)/A23stdlife))</f>
        <v>0</v>
      </c>
      <c r="T371" s="155">
        <f>IF(A23stdlife="n/a","n/a",IF(T$3&gt;(A23stdlife+$E371),(Input!$N$233*(1+rvanilla)^0.5)-SUM($N371:S371),(Input!$N$233*(1+rvanilla)^0.5)/A23stdlife))</f>
        <v>0</v>
      </c>
      <c r="U371" s="155">
        <f>IF(A23stdlife="n/a","n/a",IF(U$3&gt;(A23stdlife+$E371),(Input!$N$233*(1+rvanilla)^0.5)-SUM($N371:T371),(Input!$N$233*(1+rvanilla)^0.5)/A23stdlife))</f>
        <v>0</v>
      </c>
      <c r="V371" s="155">
        <f>IF(A23stdlife="n/a","n/a",IF(V$3&gt;(A23stdlife+$E371),(Input!$N$233*(1+rvanilla)^0.5)-SUM($N371:U371),(Input!$N$233*(1+rvanilla)^0.5)/A23stdlife))</f>
        <v>0</v>
      </c>
      <c r="W371" s="155">
        <f>IF(A23stdlife="n/a","n/a",IF(W$3&gt;(A23stdlife+$E371),(Input!$N$233*(1+rvanilla)^0.5)-SUM($N371:V371),(Input!$N$233*(1+rvanilla)^0.5)/A23stdlife))</f>
        <v>0</v>
      </c>
      <c r="X371" s="155">
        <f>IF(A23stdlife="n/a","n/a",IF(X$3&gt;(A23stdlife+$E371),(Input!$N$233*(1+rvanilla)^0.5)-SUM($N371:W371),(Input!$N$233*(1+rvanilla)^0.5)/A23stdlife))</f>
        <v>0</v>
      </c>
      <c r="Y371" s="155">
        <f>IF(A23stdlife="n/a","n/a",IF(Y$3&gt;(A23stdlife+$E371),(Input!$N$233*(1+rvanilla)^0.5)-SUM($N371:X371),(Input!$N$233*(1+rvanilla)^0.5)/A23stdlife))</f>
        <v>0</v>
      </c>
      <c r="Z371" s="155">
        <f>IF(A23stdlife="n/a","n/a",IF(Z$3&gt;(A23stdlife+$E371),(Input!$N$233*(1+rvanilla)^0.5)-SUM($N371:Y371),(Input!$N$233*(1+rvanilla)^0.5)/A23stdlife))</f>
        <v>0</v>
      </c>
      <c r="AA371" s="155">
        <f>IF(A23stdlife="n/a","n/a",IF(AA$3&gt;(A23stdlife+$E371),(Input!$N$233*(1+rvanilla)^0.5)-SUM($N371:Z371),(Input!$N$233*(1+rvanilla)^0.5)/A23stdlife))</f>
        <v>0</v>
      </c>
      <c r="AB371" s="155">
        <f>IF(A23stdlife="n/a","n/a",IF(AB$3&gt;(A23stdlife+$E371),(Input!$N$233*(1+rvanilla)^0.5)-SUM($N371:AA371),(Input!$N$233*(1+rvanilla)^0.5)/A23stdlife))</f>
        <v>0</v>
      </c>
      <c r="AC371" s="155">
        <f>IF(A23stdlife="n/a","n/a",IF(AC$3&gt;(A23stdlife+$E371),(Input!$N$233*(1+rvanilla)^0.5)-SUM($N371:AB371),(Input!$N$233*(1+rvanilla)^0.5)/A23stdlife))</f>
        <v>0</v>
      </c>
      <c r="AD371" s="155">
        <f>IF(A23stdlife="n/a","n/a",IF(AD$3&gt;(A23stdlife+$E371),(Input!$N$233*(1+rvanilla)^0.5)-SUM($N371:AC371),(Input!$N$233*(1+rvanilla)^0.5)/A23stdlife))</f>
        <v>0</v>
      </c>
      <c r="AE371" s="155">
        <f>IF(A23stdlife="n/a","n/a",IF(AE$3&gt;(A23stdlife+$E371),(Input!$N$233*(1+rvanilla)^0.5)-SUM($N371:AD371),(Input!$N$233*(1+rvanilla)^0.5)/A23stdlife))</f>
        <v>0</v>
      </c>
      <c r="AF371" s="155">
        <f>IF(A23stdlife="n/a","n/a",IF(AF$3&gt;(A23stdlife+$E371),(Input!$N$233*(1+rvanilla)^0.5)-SUM($N371:AE371),(Input!$N$233*(1+rvanilla)^0.5)/A23stdlife))</f>
        <v>0</v>
      </c>
      <c r="AG371" s="155">
        <f>IF(A23stdlife="n/a","n/a",IF(AG$3&gt;(A23stdlife+$E371),(Input!$N$233*(1+rvanilla)^0.5)-SUM($N371:AF371),(Input!$N$233*(1+rvanilla)^0.5)/A23stdlife))</f>
        <v>0</v>
      </c>
      <c r="AH371" s="155">
        <f>IF(A23stdlife="n/a","n/a",IF(AH$3&gt;(A23stdlife+$E371),(Input!$N$233*(1+rvanilla)^0.5)-SUM($N371:AG371),(Input!$N$233*(1+rvanilla)^0.5)/A23stdlife))</f>
        <v>0</v>
      </c>
      <c r="AI371" s="155">
        <f>IF(A23stdlife="n/a","n/a",IF(AI$3&gt;(A23stdlife+$E371),(Input!$N$233*(1+rvanilla)^0.5)-SUM($N371:AH371),(Input!$N$233*(1+rvanilla)^0.5)/A23stdlife))</f>
        <v>0</v>
      </c>
      <c r="AJ371" s="155">
        <f>IF(A23stdlife="n/a","n/a",IF(AJ$3&gt;(A23stdlife+$E371),(Input!$N$233*(1+rvanilla)^0.5)-SUM($N371:AI371),(Input!$N$233*(1+rvanilla)^0.5)/A23stdlife))</f>
        <v>0</v>
      </c>
      <c r="AK371" s="155">
        <f>IF(A23stdlife="n/a","n/a",IF(AK$3&gt;(A23stdlife+$E371),(Input!$N$233*(1+rvanilla)^0.5)-SUM($N371:AJ371),(Input!$N$233*(1+rvanilla)^0.5)/A23stdlife))</f>
        <v>0</v>
      </c>
      <c r="AL371" s="155">
        <f>IF(A23stdlife="n/a","n/a",IF(AL$3&gt;(A23stdlife+$E371),(Input!$N$233*(1+rvanilla)^0.5)-SUM($N371:AK371),(Input!$N$233*(1+rvanilla)^0.5)/A23stdlife))</f>
        <v>0</v>
      </c>
      <c r="AM371" s="155">
        <f>IF(A23stdlife="n/a","n/a",IF(AM$3&gt;(A23stdlife+$E371),(Input!$N$233*(1+rvanilla)^0.5)-SUM($N371:AL371),(Input!$N$233*(1+rvanilla)^0.5)/A23stdlife))</f>
        <v>0</v>
      </c>
      <c r="AN371" s="155">
        <f>IF(A23stdlife="n/a","n/a",IF(AN$3&gt;(A23stdlife+$E371),(Input!$N$233*(1+rvanilla)^0.5)-SUM($N371:AM371),(Input!$N$233*(1+rvanilla)^0.5)/A23stdlife))</f>
        <v>0</v>
      </c>
      <c r="AO371" s="155">
        <f>IF(A23stdlife="n/a","n/a",IF(AO$3&gt;(A23stdlife+$E371),(Input!$N$233*(1+rvanilla)^0.5)-SUM($N371:AN371),(Input!$N$233*(1+rvanilla)^0.5)/A23stdlife))</f>
        <v>0</v>
      </c>
      <c r="AP371" s="155">
        <f>IF(A23stdlife="n/a","n/a",IF(AP$3&gt;(A23stdlife+$E371),(Input!$N$233*(1+rvanilla)^0.5)-SUM($N371:AO371),(Input!$N$233*(1+rvanilla)^0.5)/A23stdlife))</f>
        <v>0</v>
      </c>
      <c r="AQ371" s="155">
        <f>IF(A23stdlife="n/a","n/a",IF(AQ$3&gt;(A23stdlife+$E371),(Input!$N$233*(1+rvanilla)^0.5)-SUM($N371:AP371),(Input!$N$233*(1+rvanilla)^0.5)/A23stdlife))</f>
        <v>0</v>
      </c>
      <c r="AR371" s="155">
        <f>IF(A23stdlife="n/a","n/a",IF(AR$3&gt;(A23stdlife+$E371),(Input!$N$233*(1+rvanilla)^0.5)-SUM($N371:AQ371),(Input!$N$233*(1+rvanilla)^0.5)/A23stdlife))</f>
        <v>0</v>
      </c>
      <c r="AS371" s="155">
        <f>IF(A23stdlife="n/a","n/a",IF(AS$3&gt;(A23stdlife+$E371),(Input!$N$233*(1+rvanilla)^0.5)-SUM($N371:AR371),(Input!$N$233*(1+rvanilla)^0.5)/A23stdlife))</f>
        <v>0</v>
      </c>
      <c r="AT371" s="155">
        <f>IF(A23stdlife="n/a","n/a",IF(AT$3&gt;(A23stdlife+$E371),(Input!$N$233*(1+rvanilla)^0.5)-SUM($N371:AS371),(Input!$N$233*(1+rvanilla)^0.5)/A23stdlife))</f>
        <v>0</v>
      </c>
      <c r="AU371" s="155">
        <f>IF(A23stdlife="n/a","n/a",IF(AU$3&gt;(A23stdlife+$E371),(Input!$N$233*(1+rvanilla)^0.5)-SUM($N371:AT371),(Input!$N$233*(1+rvanilla)^0.5)/A23stdlife))</f>
        <v>0</v>
      </c>
      <c r="AV371" s="155">
        <f>IF(A23stdlife="n/a","n/a",IF(AV$3&gt;(A23stdlife+$E371),(Input!$N$233*(1+rvanilla)^0.5)-SUM($N371:AU371),(Input!$N$233*(1+rvanilla)^0.5)/A23stdlife))</f>
        <v>0</v>
      </c>
      <c r="AW371" s="155">
        <f>IF(A23stdlife="n/a","n/a",IF(AW$3&gt;(A23stdlife+$E371),(Input!$N$233*(1+rvanilla)^0.5)-SUM($N371:AV371),(Input!$N$233*(1+rvanilla)^0.5)/A23stdlife))</f>
        <v>0</v>
      </c>
      <c r="AX371" s="155">
        <f>IF(A23stdlife="n/a","n/a",IF(AX$3&gt;(A23stdlife+$E371),(Input!$N$233*(1+rvanilla)^0.5)-SUM($N371:AW371),(Input!$N$233*(1+rvanilla)^0.5)/A23stdlife))</f>
        <v>0</v>
      </c>
      <c r="AY371" s="155">
        <f>IF(A23stdlife="n/a","n/a",IF(AY$3&gt;(A23stdlife+$E371),(Input!$N$233*(1+rvanilla)^0.5)-SUM($N371:AX371),(Input!$N$233*(1+rvanilla)^0.5)/A23stdlife))</f>
        <v>0</v>
      </c>
      <c r="AZ371" s="155">
        <f>IF(A23stdlife="n/a","n/a",IF(AZ$3&gt;(A23stdlife+$E371),(Input!$N$233*(1+rvanilla)^0.5)-SUM($N371:AY371),(Input!$N$233*(1+rvanilla)^0.5)/A23stdlife))</f>
        <v>0</v>
      </c>
      <c r="BA371" s="155">
        <f>IF(A23stdlife="n/a","n/a",IF(BA$3&gt;(A23stdlife+$E371),(Input!$N$233*(1+rvanilla)^0.5)-SUM($N371:AZ371),(Input!$N$233*(1+rvanilla)^0.5)/A23stdlife))</f>
        <v>0</v>
      </c>
      <c r="BB371" s="155">
        <f>IF(A23stdlife="n/a","n/a",IF(BB$3&gt;(A23stdlife+$E371),(Input!$N$233*(1+rvanilla)^0.5)-SUM($N371:BA371),(Input!$N$233*(1+rvanilla)^0.5)/A23stdlife))</f>
        <v>0</v>
      </c>
      <c r="BC371" s="155">
        <f>IF(A23stdlife="n/a","n/a",IF(BC$3&gt;(A23stdlife+$E371),(Input!$N$233*(1+rvanilla)^0.5)-SUM($N371:BB371),(Input!$N$233*(1+rvanilla)^0.5)/A23stdlife))</f>
        <v>0</v>
      </c>
      <c r="BD371" s="155">
        <f>IF(A23stdlife="n/a","n/a",IF(BD$3&gt;(A23stdlife+$E371),(Input!$N$233*(1+rvanilla)^0.5)-SUM($N371:BC371),(Input!$N$233*(1+rvanilla)^0.5)/A23stdlife))</f>
        <v>0</v>
      </c>
      <c r="BE371" s="155">
        <f>IF(A23stdlife="n/a","n/a",IF(BE$3&gt;(A23stdlife+$E371),(Input!$N$233*(1+rvanilla)^0.5)-SUM($N371:BD371),(Input!$N$233*(1+rvanilla)^0.5)/A23stdlife))</f>
        <v>0</v>
      </c>
      <c r="BF371" s="155">
        <f>IF(A23stdlife="n/a","n/a",IF(BF$3&gt;(A23stdlife+$E371),(Input!$N$233*(1+rvanilla)^0.5)-SUM($N371:BE371),(Input!$N$233*(1+rvanilla)^0.5)/A23stdlife))</f>
        <v>0</v>
      </c>
      <c r="BG371" s="155">
        <f>IF(A23stdlife="n/a","n/a",IF(BG$3&gt;(A23stdlife+$E371),(Input!$N$233*(1+rvanilla)^0.5)-SUM($N371:BF371),(Input!$N$233*(1+rvanilla)^0.5)/A23stdlife))</f>
        <v>0</v>
      </c>
      <c r="BH371" s="155">
        <f>IF(A23stdlife="n/a","n/a",IF(BH$3&gt;(A23stdlife+$E371),(Input!$N$233*(1+rvanilla)^0.5)-SUM($N371:BG371),(Input!$N$233*(1+rvanilla)^0.5)/A23stdlife))</f>
        <v>0</v>
      </c>
      <c r="BI371" s="155">
        <f>IF(A23stdlife="n/a","n/a",IF(BI$3&gt;(A23stdlife+$E371),(Input!$N$233*(1+rvanilla)^0.5)-SUM($N371:BH371),(Input!$N$233*(1+rvanilla)^0.5)/A23stdlife))</f>
        <v>0</v>
      </c>
      <c r="BJ371" s="14"/>
      <c r="BK371" s="14"/>
      <c r="BL371" s="14"/>
      <c r="BM371" s="14"/>
      <c r="BN371" s="14"/>
      <c r="BO371" s="14"/>
      <c r="BP371" s="14"/>
      <c r="BQ371" s="14"/>
      <c r="BR371" s="14"/>
      <c r="BS371" s="14"/>
      <c r="BT371" s="14"/>
      <c r="BU371" s="14"/>
      <c r="BV371" s="14"/>
      <c r="BW371" s="14"/>
      <c r="BX371" s="14"/>
      <c r="BY371" s="14"/>
      <c r="BZ371" s="14"/>
      <c r="CA371" s="410"/>
      <c r="CB371" s="410"/>
      <c r="CC371" s="410"/>
      <c r="CD371" s="410"/>
      <c r="CE371" s="410"/>
      <c r="CF371" s="410"/>
      <c r="CG371" s="410"/>
      <c r="CH371" s="410"/>
      <c r="CI371" s="410"/>
      <c r="CJ371" s="410"/>
      <c r="CK371" s="410"/>
      <c r="CL371" s="410"/>
      <c r="CM371" s="410"/>
      <c r="CN371" s="410"/>
      <c r="CO371" s="410"/>
      <c r="CP371" s="410"/>
      <c r="CQ371" s="410"/>
      <c r="CR371" s="410"/>
      <c r="CS371" s="410"/>
      <c r="CT371" s="410"/>
      <c r="CU371" s="410"/>
      <c r="CV371" s="410"/>
      <c r="CW371" s="410"/>
      <c r="CX371" s="410"/>
      <c r="CY371" s="410"/>
      <c r="CZ371" s="410"/>
      <c r="DA371" s="410"/>
      <c r="DB371" s="410"/>
      <c r="DC371" s="410"/>
      <c r="DD371" s="410"/>
      <c r="DE371" s="410"/>
      <c r="DF371" s="410"/>
      <c r="DG371" s="410"/>
      <c r="DH371" s="410"/>
      <c r="DI371" s="410"/>
      <c r="DJ371" s="410"/>
      <c r="DK371" s="410"/>
      <c r="DL371" s="410"/>
      <c r="DM371" s="410"/>
      <c r="DN371" s="410"/>
      <c r="DO371" s="410"/>
      <c r="DP371" s="410"/>
      <c r="DQ371" s="410"/>
      <c r="DR371" s="410"/>
      <c r="DS371" s="410"/>
      <c r="DT371" s="410"/>
      <c r="DU371" s="410"/>
      <c r="DV371" s="410"/>
      <c r="DW371" s="410"/>
      <c r="DX371" s="410"/>
      <c r="DY371" s="410"/>
      <c r="DZ371" s="410"/>
      <c r="EA371" s="410"/>
      <c r="EB371" s="410"/>
      <c r="EC371" s="410"/>
      <c r="ED371" s="410"/>
      <c r="EE371" s="410"/>
      <c r="EF371" s="410"/>
      <c r="EG371" s="410"/>
      <c r="EH371" s="410"/>
      <c r="EI371" s="410"/>
      <c r="EJ371" s="410"/>
      <c r="EK371" s="410"/>
      <c r="EL371" s="410"/>
      <c r="EM371" s="410"/>
      <c r="EN371" s="410"/>
      <c r="EO371" s="410"/>
      <c r="EP371" s="410"/>
      <c r="EQ371" s="410"/>
      <c r="ER371" s="410"/>
      <c r="ES371" s="410"/>
      <c r="ET371" s="410"/>
      <c r="EU371" s="410"/>
      <c r="EV371" s="410"/>
      <c r="EW371" s="410"/>
      <c r="EX371" s="410"/>
      <c r="EY371" s="410"/>
      <c r="EZ371" s="410"/>
      <c r="FA371" s="410"/>
      <c r="FB371" s="410"/>
      <c r="FC371" s="410"/>
      <c r="FD371" s="410"/>
      <c r="FE371" s="410"/>
      <c r="FF371" s="410"/>
      <c r="FG371" s="410"/>
      <c r="FH371" s="410"/>
      <c r="FI371" s="410"/>
      <c r="FJ371" s="410"/>
      <c r="FK371" s="410"/>
      <c r="FL371" s="410"/>
      <c r="FM371" s="410"/>
      <c r="FN371" s="410"/>
      <c r="FO371" s="410"/>
      <c r="FP371" s="410"/>
      <c r="FQ371" s="410"/>
      <c r="FR371" s="410"/>
      <c r="FS371" s="410"/>
      <c r="FT371" s="410"/>
      <c r="FU371" s="410"/>
      <c r="FV371" s="410"/>
      <c r="FW371" s="410"/>
      <c r="FX371" s="410"/>
      <c r="FY371" s="410"/>
      <c r="FZ371" s="410"/>
      <c r="GA371" s="410"/>
      <c r="GB371" s="410"/>
      <c r="GC371" s="410"/>
      <c r="GD371" s="410"/>
      <c r="GE371" s="410"/>
      <c r="GF371" s="410"/>
      <c r="GG371" s="410"/>
      <c r="GH371" s="410"/>
      <c r="GI371" s="410"/>
      <c r="GJ371" s="410"/>
      <c r="GK371" s="410"/>
      <c r="GL371" s="410"/>
      <c r="GM371" s="410"/>
      <c r="GN371" s="410"/>
      <c r="GO371" s="410"/>
      <c r="GP371" s="410"/>
      <c r="GQ371" s="410"/>
      <c r="GR371" s="410"/>
      <c r="GS371" s="410"/>
      <c r="GT371" s="410"/>
      <c r="GU371" s="410"/>
      <c r="GV371" s="410"/>
      <c r="GW371" s="410"/>
      <c r="GX371" s="410"/>
      <c r="GY371" s="410"/>
      <c r="GZ371" s="410"/>
      <c r="HA371" s="410"/>
      <c r="HB371" s="410"/>
      <c r="HC371" s="410"/>
      <c r="HD371" s="410"/>
      <c r="HE371" s="410"/>
      <c r="HF371" s="410"/>
      <c r="HG371" s="410"/>
      <c r="HH371" s="410"/>
      <c r="HI371" s="410"/>
      <c r="HJ371" s="410"/>
      <c r="HK371" s="410"/>
      <c r="HL371" s="410"/>
      <c r="HM371" s="410"/>
      <c r="HN371" s="410"/>
      <c r="HO371" s="410"/>
      <c r="HP371" s="410"/>
      <c r="HQ371" s="410"/>
      <c r="HR371" s="410"/>
      <c r="HS371" s="410"/>
      <c r="HT371" s="410"/>
      <c r="HU371" s="410"/>
      <c r="HV371" s="410"/>
      <c r="HW371" s="410"/>
      <c r="HX371" s="410"/>
      <c r="HY371" s="410"/>
      <c r="HZ371" s="410"/>
      <c r="IA371" s="410"/>
      <c r="IB371" s="410"/>
      <c r="IC371" s="410"/>
      <c r="ID371" s="410"/>
      <c r="IE371" s="410"/>
      <c r="IF371" s="410"/>
      <c r="IG371" s="410"/>
      <c r="IH371" s="410"/>
      <c r="II371" s="410"/>
      <c r="IJ371" s="410"/>
      <c r="IK371" s="410"/>
      <c r="IL371" s="410"/>
      <c r="IM371" s="410"/>
      <c r="IN371" s="410"/>
      <c r="IO371" s="410"/>
      <c r="IP371" s="410"/>
      <c r="IQ371" s="410"/>
      <c r="IR371" s="410"/>
      <c r="IS371" s="410"/>
      <c r="IT371" s="410"/>
      <c r="IU371" s="410"/>
      <c r="IV371" s="410"/>
    </row>
    <row r="372" spans="1:256" s="2" customFormat="1" ht="12.75" hidden="1" customHeight="1" outlineLevel="2">
      <c r="A372" s="14"/>
      <c r="B372" s="14"/>
      <c r="C372" s="27"/>
      <c r="D372" s="413"/>
      <c r="E372" s="261">
        <v>9</v>
      </c>
      <c r="F372" s="372"/>
      <c r="G372" s="269"/>
      <c r="H372" s="271"/>
      <c r="I372" s="271"/>
      <c r="J372" s="271"/>
      <c r="K372" s="271"/>
      <c r="L372" s="271"/>
      <c r="M372" s="271"/>
      <c r="N372" s="271"/>
      <c r="O372" s="270"/>
      <c r="P372" s="155">
        <f>IF(A23stdlife="n/a","n/a",IF(P$3&gt;(A23stdlife+$E372),(Input!$O$233*(1+rvanilla)^0.5)-SUM($O372:O372),(Input!$O$233*(1+rvanilla)^0.5)/A23stdlife))</f>
        <v>0</v>
      </c>
      <c r="Q372" s="155">
        <f>IF(A23stdlife="n/a","n/a",IF(Q$3&gt;(A23stdlife+$E372),(Input!$O$233*(1+rvanilla)^0.5)-SUM($O372:P372),(Input!$O$233*(1+rvanilla)^0.5)/A23stdlife))</f>
        <v>0</v>
      </c>
      <c r="R372" s="155">
        <f>IF(A23stdlife="n/a","n/a",IF(R$3&gt;(A23stdlife+$E372),(Input!$O$233*(1+rvanilla)^0.5)-SUM($O372:Q372),(Input!$O$233*(1+rvanilla)^0.5)/A23stdlife))</f>
        <v>0</v>
      </c>
      <c r="S372" s="155">
        <f>IF(A23stdlife="n/a","n/a",IF(S$3&gt;(A23stdlife+$E372),(Input!$O$233*(1+rvanilla)^0.5)-SUM($O372:R372),(Input!$O$233*(1+rvanilla)^0.5)/A23stdlife))</f>
        <v>0</v>
      </c>
      <c r="T372" s="155">
        <f>IF(A23stdlife="n/a","n/a",IF(T$3&gt;(A23stdlife+$E372),(Input!$O$233*(1+rvanilla)^0.5)-SUM($O372:S372),(Input!$O$233*(1+rvanilla)^0.5)/A23stdlife))</f>
        <v>0</v>
      </c>
      <c r="U372" s="155">
        <f>IF(A23stdlife="n/a","n/a",IF(U$3&gt;(A23stdlife+$E372),(Input!$O$233*(1+rvanilla)^0.5)-SUM($O372:T372),(Input!$O$233*(1+rvanilla)^0.5)/A23stdlife))</f>
        <v>0</v>
      </c>
      <c r="V372" s="155">
        <f>IF(A23stdlife="n/a","n/a",IF(V$3&gt;(A23stdlife+$E372),(Input!$O$233*(1+rvanilla)^0.5)-SUM($O372:U372),(Input!$O$233*(1+rvanilla)^0.5)/A23stdlife))</f>
        <v>0</v>
      </c>
      <c r="W372" s="155">
        <f>IF(A23stdlife="n/a","n/a",IF(W$3&gt;(A23stdlife+$E372),(Input!$O$233*(1+rvanilla)^0.5)-SUM($O372:V372),(Input!$O$233*(1+rvanilla)^0.5)/A23stdlife))</f>
        <v>0</v>
      </c>
      <c r="X372" s="155">
        <f>IF(A23stdlife="n/a","n/a",IF(X$3&gt;(A23stdlife+$E372),(Input!$O$233*(1+rvanilla)^0.5)-SUM($O372:W372),(Input!$O$233*(1+rvanilla)^0.5)/A23stdlife))</f>
        <v>0</v>
      </c>
      <c r="Y372" s="155">
        <f>IF(A23stdlife="n/a","n/a",IF(Y$3&gt;(A23stdlife+$E372),(Input!$O$233*(1+rvanilla)^0.5)-SUM($O372:X372),(Input!$O$233*(1+rvanilla)^0.5)/A23stdlife))</f>
        <v>0</v>
      </c>
      <c r="Z372" s="155">
        <f>IF(A23stdlife="n/a","n/a",IF(Z$3&gt;(A23stdlife+$E372),(Input!$O$233*(1+rvanilla)^0.5)-SUM($O372:Y372),(Input!$O$233*(1+rvanilla)^0.5)/A23stdlife))</f>
        <v>0</v>
      </c>
      <c r="AA372" s="155">
        <f>IF(A23stdlife="n/a","n/a",IF(AA$3&gt;(A23stdlife+$E372),(Input!$O$233*(1+rvanilla)^0.5)-SUM($O372:Z372),(Input!$O$233*(1+rvanilla)^0.5)/A23stdlife))</f>
        <v>0</v>
      </c>
      <c r="AB372" s="155">
        <f>IF(A23stdlife="n/a","n/a",IF(AB$3&gt;(A23stdlife+$E372),(Input!$O$233*(1+rvanilla)^0.5)-SUM($O372:AA372),(Input!$O$233*(1+rvanilla)^0.5)/A23stdlife))</f>
        <v>0</v>
      </c>
      <c r="AC372" s="155">
        <f>IF(A23stdlife="n/a","n/a",IF(AC$3&gt;(A23stdlife+$E372),(Input!$O$233*(1+rvanilla)^0.5)-SUM($O372:AB372),(Input!$O$233*(1+rvanilla)^0.5)/A23stdlife))</f>
        <v>0</v>
      </c>
      <c r="AD372" s="155">
        <f>IF(A23stdlife="n/a","n/a",IF(AD$3&gt;(A23stdlife+$E372),(Input!$O$233*(1+rvanilla)^0.5)-SUM($O372:AC372),(Input!$O$233*(1+rvanilla)^0.5)/A23stdlife))</f>
        <v>0</v>
      </c>
      <c r="AE372" s="155">
        <f>IF(A23stdlife="n/a","n/a",IF(AE$3&gt;(A23stdlife+$E372),(Input!$O$233*(1+rvanilla)^0.5)-SUM($O372:AD372),(Input!$O$233*(1+rvanilla)^0.5)/A23stdlife))</f>
        <v>0</v>
      </c>
      <c r="AF372" s="155">
        <f>IF(A23stdlife="n/a","n/a",IF(AF$3&gt;(A23stdlife+$E372),(Input!$O$233*(1+rvanilla)^0.5)-SUM($O372:AE372),(Input!$O$233*(1+rvanilla)^0.5)/A23stdlife))</f>
        <v>0</v>
      </c>
      <c r="AG372" s="155">
        <f>IF(A23stdlife="n/a","n/a",IF(AG$3&gt;(A23stdlife+$E372),(Input!$O$233*(1+rvanilla)^0.5)-SUM($O372:AF372),(Input!$O$233*(1+rvanilla)^0.5)/A23stdlife))</f>
        <v>0</v>
      </c>
      <c r="AH372" s="155">
        <f>IF(A23stdlife="n/a","n/a",IF(AH$3&gt;(A23stdlife+$E372),(Input!$O$233*(1+rvanilla)^0.5)-SUM($O372:AG372),(Input!$O$233*(1+rvanilla)^0.5)/A23stdlife))</f>
        <v>0</v>
      </c>
      <c r="AI372" s="155">
        <f>IF(A23stdlife="n/a","n/a",IF(AI$3&gt;(A23stdlife+$E372),(Input!$O$233*(1+rvanilla)^0.5)-SUM($O372:AH372),(Input!$O$233*(1+rvanilla)^0.5)/A23stdlife))</f>
        <v>0</v>
      </c>
      <c r="AJ372" s="155">
        <f>IF(A23stdlife="n/a","n/a",IF(AJ$3&gt;(A23stdlife+$E372),(Input!$O$233*(1+rvanilla)^0.5)-SUM($O372:AI372),(Input!$O$233*(1+rvanilla)^0.5)/A23stdlife))</f>
        <v>0</v>
      </c>
      <c r="AK372" s="155">
        <f>IF(A23stdlife="n/a","n/a",IF(AK$3&gt;(A23stdlife+$E372),(Input!$O$233*(1+rvanilla)^0.5)-SUM($O372:AJ372),(Input!$O$233*(1+rvanilla)^0.5)/A23stdlife))</f>
        <v>0</v>
      </c>
      <c r="AL372" s="155">
        <f>IF(A23stdlife="n/a","n/a",IF(AL$3&gt;(A23stdlife+$E372),(Input!$O$233*(1+rvanilla)^0.5)-SUM($O372:AK372),(Input!$O$233*(1+rvanilla)^0.5)/A23stdlife))</f>
        <v>0</v>
      </c>
      <c r="AM372" s="155">
        <f>IF(A23stdlife="n/a","n/a",IF(AM$3&gt;(A23stdlife+$E372),(Input!$O$233*(1+rvanilla)^0.5)-SUM($O372:AL372),(Input!$O$233*(1+rvanilla)^0.5)/A23stdlife))</f>
        <v>0</v>
      </c>
      <c r="AN372" s="155">
        <f>IF(A23stdlife="n/a","n/a",IF(AN$3&gt;(A23stdlife+$E372),(Input!$O$233*(1+rvanilla)^0.5)-SUM($O372:AM372),(Input!$O$233*(1+rvanilla)^0.5)/A23stdlife))</f>
        <v>0</v>
      </c>
      <c r="AO372" s="155">
        <f>IF(A23stdlife="n/a","n/a",IF(AO$3&gt;(A23stdlife+$E372),(Input!$O$233*(1+rvanilla)^0.5)-SUM($O372:AN372),(Input!$O$233*(1+rvanilla)^0.5)/A23stdlife))</f>
        <v>0</v>
      </c>
      <c r="AP372" s="155">
        <f>IF(A23stdlife="n/a","n/a",IF(AP$3&gt;(A23stdlife+$E372),(Input!$O$233*(1+rvanilla)^0.5)-SUM($O372:AO372),(Input!$O$233*(1+rvanilla)^0.5)/A23stdlife))</f>
        <v>0</v>
      </c>
      <c r="AQ372" s="155">
        <f>IF(A23stdlife="n/a","n/a",IF(AQ$3&gt;(A23stdlife+$E372),(Input!$O$233*(1+rvanilla)^0.5)-SUM($O372:AP372),(Input!$O$233*(1+rvanilla)^0.5)/A23stdlife))</f>
        <v>0</v>
      </c>
      <c r="AR372" s="155">
        <f>IF(A23stdlife="n/a","n/a",IF(AR$3&gt;(A23stdlife+$E372),(Input!$O$233*(1+rvanilla)^0.5)-SUM($O372:AQ372),(Input!$O$233*(1+rvanilla)^0.5)/A23stdlife))</f>
        <v>0</v>
      </c>
      <c r="AS372" s="155">
        <f>IF(A23stdlife="n/a","n/a",IF(AS$3&gt;(A23stdlife+$E372),(Input!$O$233*(1+rvanilla)^0.5)-SUM($O372:AR372),(Input!$O$233*(1+rvanilla)^0.5)/A23stdlife))</f>
        <v>0</v>
      </c>
      <c r="AT372" s="155">
        <f>IF(A23stdlife="n/a","n/a",IF(AT$3&gt;(A23stdlife+$E372),(Input!$O$233*(1+rvanilla)^0.5)-SUM($O372:AS372),(Input!$O$233*(1+rvanilla)^0.5)/A23stdlife))</f>
        <v>0</v>
      </c>
      <c r="AU372" s="155">
        <f>IF(A23stdlife="n/a","n/a",IF(AU$3&gt;(A23stdlife+$E372),(Input!$O$233*(1+rvanilla)^0.5)-SUM($O372:AT372),(Input!$O$233*(1+rvanilla)^0.5)/A23stdlife))</f>
        <v>0</v>
      </c>
      <c r="AV372" s="155">
        <f>IF(A23stdlife="n/a","n/a",IF(AV$3&gt;(A23stdlife+$E372),(Input!$O$233*(1+rvanilla)^0.5)-SUM($O372:AU372),(Input!$O$233*(1+rvanilla)^0.5)/A23stdlife))</f>
        <v>0</v>
      </c>
      <c r="AW372" s="155">
        <f>IF(A23stdlife="n/a","n/a",IF(AW$3&gt;(A23stdlife+$E372),(Input!$O$233*(1+rvanilla)^0.5)-SUM($O372:AV372),(Input!$O$233*(1+rvanilla)^0.5)/A23stdlife))</f>
        <v>0</v>
      </c>
      <c r="AX372" s="155">
        <f>IF(A23stdlife="n/a","n/a",IF(AX$3&gt;(A23stdlife+$E372),(Input!$O$233*(1+rvanilla)^0.5)-SUM($O372:AW372),(Input!$O$233*(1+rvanilla)^0.5)/A23stdlife))</f>
        <v>0</v>
      </c>
      <c r="AY372" s="155">
        <f>IF(A23stdlife="n/a","n/a",IF(AY$3&gt;(A23stdlife+$E372),(Input!$O$233*(1+rvanilla)^0.5)-SUM($O372:AX372),(Input!$O$233*(1+rvanilla)^0.5)/A23stdlife))</f>
        <v>0</v>
      </c>
      <c r="AZ372" s="155">
        <f>IF(A23stdlife="n/a","n/a",IF(AZ$3&gt;(A23stdlife+$E372),(Input!$O$233*(1+rvanilla)^0.5)-SUM($O372:AY372),(Input!$O$233*(1+rvanilla)^0.5)/A23stdlife))</f>
        <v>0</v>
      </c>
      <c r="BA372" s="155">
        <f>IF(A23stdlife="n/a","n/a",IF(BA$3&gt;(A23stdlife+$E372),(Input!$O$233*(1+rvanilla)^0.5)-SUM($O372:AZ372),(Input!$O$233*(1+rvanilla)^0.5)/A23stdlife))</f>
        <v>0</v>
      </c>
      <c r="BB372" s="155">
        <f>IF(A23stdlife="n/a","n/a",IF(BB$3&gt;(A23stdlife+$E372),(Input!$O$233*(1+rvanilla)^0.5)-SUM($O372:BA372),(Input!$O$233*(1+rvanilla)^0.5)/A23stdlife))</f>
        <v>0</v>
      </c>
      <c r="BC372" s="155">
        <f>IF(A23stdlife="n/a","n/a",IF(BC$3&gt;(A23stdlife+$E372),(Input!$O$233*(1+rvanilla)^0.5)-SUM($O372:BB372),(Input!$O$233*(1+rvanilla)^0.5)/A23stdlife))</f>
        <v>0</v>
      </c>
      <c r="BD372" s="155">
        <f>IF(A23stdlife="n/a","n/a",IF(BD$3&gt;(A23stdlife+$E372),(Input!$O$233*(1+rvanilla)^0.5)-SUM($O372:BC372),(Input!$O$233*(1+rvanilla)^0.5)/A23stdlife))</f>
        <v>0</v>
      </c>
      <c r="BE372" s="155">
        <f>IF(A23stdlife="n/a","n/a",IF(BE$3&gt;(A23stdlife+$E372),(Input!$O$233*(1+rvanilla)^0.5)-SUM($O372:BD372),(Input!$O$233*(1+rvanilla)^0.5)/A23stdlife))</f>
        <v>0</v>
      </c>
      <c r="BF372" s="155">
        <f>IF(A23stdlife="n/a","n/a",IF(BF$3&gt;(A23stdlife+$E372),(Input!$O$233*(1+rvanilla)^0.5)-SUM($O372:BE372),(Input!$O$233*(1+rvanilla)^0.5)/A23stdlife))</f>
        <v>0</v>
      </c>
      <c r="BG372" s="155">
        <f>IF(A23stdlife="n/a","n/a",IF(BG$3&gt;(A23stdlife+$E372),(Input!$O$233*(1+rvanilla)^0.5)-SUM($O372:BF372),(Input!$O$233*(1+rvanilla)^0.5)/A23stdlife))</f>
        <v>0</v>
      </c>
      <c r="BH372" s="155">
        <f>IF(A23stdlife="n/a","n/a",IF(BH$3&gt;(A23stdlife+$E372),(Input!$O$233*(1+rvanilla)^0.5)-SUM($O372:BG372),(Input!$O$233*(1+rvanilla)^0.5)/A23stdlife))</f>
        <v>0</v>
      </c>
      <c r="BI372" s="155">
        <f>IF(A23stdlife="n/a","n/a",IF(BI$3&gt;(A23stdlife+$E372),(Input!$O$233*(1+rvanilla)^0.5)-SUM($O372:BH372),(Input!$O$233*(1+rvanilla)^0.5)/A23stdlife))</f>
        <v>0</v>
      </c>
      <c r="BJ372" s="14"/>
      <c r="BK372" s="14"/>
      <c r="BL372" s="14"/>
      <c r="BM372" s="14"/>
      <c r="BN372" s="14"/>
      <c r="BO372" s="14"/>
      <c r="BP372" s="14"/>
      <c r="BQ372" s="14"/>
      <c r="BR372" s="14"/>
      <c r="BS372" s="14"/>
      <c r="BT372" s="14"/>
      <c r="BU372" s="14"/>
      <c r="BV372" s="14"/>
      <c r="BW372" s="14"/>
      <c r="BX372" s="14"/>
      <c r="BY372" s="14"/>
      <c r="BZ372" s="14"/>
      <c r="CA372" s="410"/>
      <c r="CB372" s="410"/>
      <c r="CC372" s="410"/>
      <c r="CD372" s="410"/>
      <c r="CE372" s="410"/>
      <c r="CF372" s="410"/>
      <c r="CG372" s="410"/>
      <c r="CH372" s="410"/>
      <c r="CI372" s="410"/>
      <c r="CJ372" s="410"/>
      <c r="CK372" s="410"/>
      <c r="CL372" s="410"/>
      <c r="CM372" s="410"/>
      <c r="CN372" s="410"/>
      <c r="CO372" s="410"/>
      <c r="CP372" s="410"/>
      <c r="CQ372" s="410"/>
      <c r="CR372" s="410"/>
      <c r="CS372" s="410"/>
      <c r="CT372" s="410"/>
      <c r="CU372" s="410"/>
      <c r="CV372" s="410"/>
      <c r="CW372" s="410"/>
      <c r="CX372" s="410"/>
      <c r="CY372" s="410"/>
      <c r="CZ372" s="410"/>
      <c r="DA372" s="410"/>
      <c r="DB372" s="410"/>
      <c r="DC372" s="410"/>
      <c r="DD372" s="410"/>
      <c r="DE372" s="410"/>
      <c r="DF372" s="410"/>
      <c r="DG372" s="410"/>
      <c r="DH372" s="410"/>
      <c r="DI372" s="410"/>
      <c r="DJ372" s="410"/>
      <c r="DK372" s="410"/>
      <c r="DL372" s="410"/>
      <c r="DM372" s="410"/>
      <c r="DN372" s="410"/>
      <c r="DO372" s="410"/>
      <c r="DP372" s="410"/>
      <c r="DQ372" s="410"/>
      <c r="DR372" s="410"/>
      <c r="DS372" s="410"/>
      <c r="DT372" s="410"/>
      <c r="DU372" s="410"/>
      <c r="DV372" s="410"/>
      <c r="DW372" s="410"/>
      <c r="DX372" s="410"/>
      <c r="DY372" s="410"/>
      <c r="DZ372" s="410"/>
      <c r="EA372" s="410"/>
      <c r="EB372" s="410"/>
      <c r="EC372" s="410"/>
      <c r="ED372" s="410"/>
      <c r="EE372" s="410"/>
      <c r="EF372" s="410"/>
      <c r="EG372" s="410"/>
      <c r="EH372" s="410"/>
      <c r="EI372" s="410"/>
      <c r="EJ372" s="410"/>
      <c r="EK372" s="410"/>
      <c r="EL372" s="410"/>
      <c r="EM372" s="410"/>
      <c r="EN372" s="410"/>
      <c r="EO372" s="410"/>
      <c r="EP372" s="410"/>
      <c r="EQ372" s="410"/>
      <c r="ER372" s="410"/>
      <c r="ES372" s="410"/>
      <c r="ET372" s="410"/>
      <c r="EU372" s="410"/>
      <c r="EV372" s="410"/>
      <c r="EW372" s="410"/>
      <c r="EX372" s="410"/>
      <c r="EY372" s="410"/>
      <c r="EZ372" s="410"/>
      <c r="FA372" s="410"/>
      <c r="FB372" s="410"/>
      <c r="FC372" s="410"/>
      <c r="FD372" s="410"/>
      <c r="FE372" s="410"/>
      <c r="FF372" s="410"/>
      <c r="FG372" s="410"/>
      <c r="FH372" s="410"/>
      <c r="FI372" s="410"/>
      <c r="FJ372" s="410"/>
      <c r="FK372" s="410"/>
      <c r="FL372" s="410"/>
      <c r="FM372" s="410"/>
      <c r="FN372" s="410"/>
      <c r="FO372" s="410"/>
      <c r="FP372" s="410"/>
      <c r="FQ372" s="410"/>
      <c r="FR372" s="410"/>
      <c r="FS372" s="410"/>
      <c r="FT372" s="410"/>
      <c r="FU372" s="410"/>
      <c r="FV372" s="410"/>
      <c r="FW372" s="410"/>
      <c r="FX372" s="410"/>
      <c r="FY372" s="410"/>
      <c r="FZ372" s="410"/>
      <c r="GA372" s="410"/>
      <c r="GB372" s="410"/>
      <c r="GC372" s="410"/>
      <c r="GD372" s="410"/>
      <c r="GE372" s="410"/>
      <c r="GF372" s="410"/>
      <c r="GG372" s="410"/>
      <c r="GH372" s="410"/>
      <c r="GI372" s="410"/>
      <c r="GJ372" s="410"/>
      <c r="GK372" s="410"/>
      <c r="GL372" s="410"/>
      <c r="GM372" s="410"/>
      <c r="GN372" s="410"/>
      <c r="GO372" s="410"/>
      <c r="GP372" s="410"/>
      <c r="GQ372" s="410"/>
      <c r="GR372" s="410"/>
      <c r="GS372" s="410"/>
      <c r="GT372" s="410"/>
      <c r="GU372" s="410"/>
      <c r="GV372" s="410"/>
      <c r="GW372" s="410"/>
      <c r="GX372" s="410"/>
      <c r="GY372" s="410"/>
      <c r="GZ372" s="410"/>
      <c r="HA372" s="410"/>
      <c r="HB372" s="410"/>
      <c r="HC372" s="410"/>
      <c r="HD372" s="410"/>
      <c r="HE372" s="410"/>
      <c r="HF372" s="410"/>
      <c r="HG372" s="410"/>
      <c r="HH372" s="410"/>
      <c r="HI372" s="410"/>
      <c r="HJ372" s="410"/>
      <c r="HK372" s="410"/>
      <c r="HL372" s="410"/>
      <c r="HM372" s="410"/>
      <c r="HN372" s="410"/>
      <c r="HO372" s="410"/>
      <c r="HP372" s="410"/>
      <c r="HQ372" s="410"/>
      <c r="HR372" s="410"/>
      <c r="HS372" s="410"/>
      <c r="HT372" s="410"/>
      <c r="HU372" s="410"/>
      <c r="HV372" s="410"/>
      <c r="HW372" s="410"/>
      <c r="HX372" s="410"/>
      <c r="HY372" s="410"/>
      <c r="HZ372" s="410"/>
      <c r="IA372" s="410"/>
      <c r="IB372" s="410"/>
      <c r="IC372" s="410"/>
      <c r="ID372" s="410"/>
      <c r="IE372" s="410"/>
      <c r="IF372" s="410"/>
      <c r="IG372" s="410"/>
      <c r="IH372" s="410"/>
      <c r="II372" s="410"/>
      <c r="IJ372" s="410"/>
      <c r="IK372" s="410"/>
      <c r="IL372" s="410"/>
      <c r="IM372" s="410"/>
      <c r="IN372" s="410"/>
      <c r="IO372" s="410"/>
      <c r="IP372" s="410"/>
      <c r="IQ372" s="410"/>
      <c r="IR372" s="410"/>
      <c r="IS372" s="410"/>
      <c r="IT372" s="410"/>
      <c r="IU372" s="410"/>
      <c r="IV372" s="410"/>
    </row>
    <row r="373" spans="1:256" s="2" customFormat="1" ht="12.75" hidden="1" customHeight="1" outlineLevel="2">
      <c r="A373" s="14"/>
      <c r="B373" s="14"/>
      <c r="C373" s="27"/>
      <c r="D373" s="413"/>
      <c r="E373" s="262">
        <v>10</v>
      </c>
      <c r="F373" s="372"/>
      <c r="G373" s="269"/>
      <c r="H373" s="271"/>
      <c r="I373" s="271"/>
      <c r="J373" s="271"/>
      <c r="K373" s="271"/>
      <c r="L373" s="271"/>
      <c r="M373" s="271"/>
      <c r="N373" s="271"/>
      <c r="O373" s="271"/>
      <c r="P373" s="270"/>
      <c r="Q373" s="155">
        <f>IF(A23stdlife="n/a","n/a",IF(Q$3&gt;(A23stdlife+$E373),(Input!$P$233*(1+rvanilla)^0.5)-SUM($P373:P373),(Input!$P$233*(1+rvanilla)^0.5)/A23stdlife))</f>
        <v>0</v>
      </c>
      <c r="R373" s="155">
        <f>IF(A23stdlife="n/a","n/a",IF(R$3&gt;(A23stdlife+$E373),(Input!$P$233*(1+rvanilla)^0.5)-SUM($P373:Q373),(Input!$P$233*(1+rvanilla)^0.5)/A23stdlife))</f>
        <v>0</v>
      </c>
      <c r="S373" s="155">
        <f>IF(A23stdlife="n/a","n/a",IF(S$3&gt;(A23stdlife+$E373),(Input!$P$233*(1+rvanilla)^0.5)-SUM($P373:R373),(Input!$P$233*(1+rvanilla)^0.5)/A23stdlife))</f>
        <v>0</v>
      </c>
      <c r="T373" s="155">
        <f>IF(A23stdlife="n/a","n/a",IF(T$3&gt;(A23stdlife+$E373),(Input!$P$233*(1+rvanilla)^0.5)-SUM($P373:S373),(Input!$P$233*(1+rvanilla)^0.5)/A23stdlife))</f>
        <v>0</v>
      </c>
      <c r="U373" s="155">
        <f>IF(A23stdlife="n/a","n/a",IF(U$3&gt;(A23stdlife+$E373),(Input!$P$233*(1+rvanilla)^0.5)-SUM($P373:T373),(Input!$P$233*(1+rvanilla)^0.5)/A23stdlife))</f>
        <v>0</v>
      </c>
      <c r="V373" s="155">
        <f>IF(A23stdlife="n/a","n/a",IF(V$3&gt;(A23stdlife+$E373),(Input!$P$233*(1+rvanilla)^0.5)-SUM($P373:U373),(Input!$P$233*(1+rvanilla)^0.5)/A23stdlife))</f>
        <v>0</v>
      </c>
      <c r="W373" s="155">
        <f>IF(A23stdlife="n/a","n/a",IF(W$3&gt;(A23stdlife+$E373),(Input!$P$233*(1+rvanilla)^0.5)-SUM($P373:V373),(Input!$P$233*(1+rvanilla)^0.5)/A23stdlife))</f>
        <v>0</v>
      </c>
      <c r="X373" s="155">
        <f>IF(A23stdlife="n/a","n/a",IF(X$3&gt;(A23stdlife+$E373),(Input!$P$233*(1+rvanilla)^0.5)-SUM($P373:W373),(Input!$P$233*(1+rvanilla)^0.5)/A23stdlife))</f>
        <v>0</v>
      </c>
      <c r="Y373" s="155">
        <f>IF(A23stdlife="n/a","n/a",IF(Y$3&gt;(A23stdlife+$E373),(Input!$P$233*(1+rvanilla)^0.5)-SUM($P373:X373),(Input!$P$233*(1+rvanilla)^0.5)/A23stdlife))</f>
        <v>0</v>
      </c>
      <c r="Z373" s="155">
        <f>IF(A23stdlife="n/a","n/a",IF(Z$3&gt;(A23stdlife+$E373),(Input!$P$233*(1+rvanilla)^0.5)-SUM($P373:Y373),(Input!$P$233*(1+rvanilla)^0.5)/A23stdlife))</f>
        <v>0</v>
      </c>
      <c r="AA373" s="155">
        <f>IF(A23stdlife="n/a","n/a",IF(AA$3&gt;(A23stdlife+$E373),(Input!$P$233*(1+rvanilla)^0.5)-SUM($P373:Z373),(Input!$P$233*(1+rvanilla)^0.5)/A23stdlife))</f>
        <v>0</v>
      </c>
      <c r="AB373" s="155">
        <f>IF(A23stdlife="n/a","n/a",IF(AB$3&gt;(A23stdlife+$E373),(Input!$P$233*(1+rvanilla)^0.5)-SUM($P373:AA373),(Input!$P$233*(1+rvanilla)^0.5)/A23stdlife))</f>
        <v>0</v>
      </c>
      <c r="AC373" s="155">
        <f>IF(A23stdlife="n/a","n/a",IF(AC$3&gt;(A23stdlife+$E373),(Input!$P$233*(1+rvanilla)^0.5)-SUM($P373:AB373),(Input!$P$233*(1+rvanilla)^0.5)/A23stdlife))</f>
        <v>0</v>
      </c>
      <c r="AD373" s="155">
        <f>IF(A23stdlife="n/a","n/a",IF(AD$3&gt;(A23stdlife+$E373),(Input!$P$233*(1+rvanilla)^0.5)-SUM($P373:AC373),(Input!$P$233*(1+rvanilla)^0.5)/A23stdlife))</f>
        <v>0</v>
      </c>
      <c r="AE373" s="155">
        <f>IF(A23stdlife="n/a","n/a",IF(AE$3&gt;(A23stdlife+$E373),(Input!$P$233*(1+rvanilla)^0.5)-SUM($P373:AD373),(Input!$P$233*(1+rvanilla)^0.5)/A23stdlife))</f>
        <v>0</v>
      </c>
      <c r="AF373" s="155">
        <f>IF(A23stdlife="n/a","n/a",IF(AF$3&gt;(A23stdlife+$E373),(Input!$P$233*(1+rvanilla)^0.5)-SUM($P373:AE373),(Input!$P$233*(1+rvanilla)^0.5)/A23stdlife))</f>
        <v>0</v>
      </c>
      <c r="AG373" s="155">
        <f>IF(A23stdlife="n/a","n/a",IF(AG$3&gt;(A23stdlife+$E373),(Input!$P$233*(1+rvanilla)^0.5)-SUM($P373:AF373),(Input!$P$233*(1+rvanilla)^0.5)/A23stdlife))</f>
        <v>0</v>
      </c>
      <c r="AH373" s="155">
        <f>IF(A23stdlife="n/a","n/a",IF(AH$3&gt;(A23stdlife+$E373),(Input!$P$233*(1+rvanilla)^0.5)-SUM($P373:AG373),(Input!$P$233*(1+rvanilla)^0.5)/A23stdlife))</f>
        <v>0</v>
      </c>
      <c r="AI373" s="155">
        <f>IF(A23stdlife="n/a","n/a",IF(AI$3&gt;(A23stdlife+$E373),(Input!$P$233*(1+rvanilla)^0.5)-SUM($P373:AH373),(Input!$P$233*(1+rvanilla)^0.5)/A23stdlife))</f>
        <v>0</v>
      </c>
      <c r="AJ373" s="155">
        <f>IF(A23stdlife="n/a","n/a",IF(AJ$3&gt;(A23stdlife+$E373),(Input!$P$233*(1+rvanilla)^0.5)-SUM($P373:AI373),(Input!$P$233*(1+rvanilla)^0.5)/A23stdlife))</f>
        <v>0</v>
      </c>
      <c r="AK373" s="155">
        <f>IF(A23stdlife="n/a","n/a",IF(AK$3&gt;(A23stdlife+$E373),(Input!$P$233*(1+rvanilla)^0.5)-SUM($P373:AJ373),(Input!$P$233*(1+rvanilla)^0.5)/A23stdlife))</f>
        <v>0</v>
      </c>
      <c r="AL373" s="155">
        <f>IF(A23stdlife="n/a","n/a",IF(AL$3&gt;(A23stdlife+$E373),(Input!$P$233*(1+rvanilla)^0.5)-SUM($P373:AK373),(Input!$P$233*(1+rvanilla)^0.5)/A23stdlife))</f>
        <v>0</v>
      </c>
      <c r="AM373" s="155">
        <f>IF(A23stdlife="n/a","n/a",IF(AM$3&gt;(A23stdlife+$E373),(Input!$P$233*(1+rvanilla)^0.5)-SUM($P373:AL373),(Input!$P$233*(1+rvanilla)^0.5)/A23stdlife))</f>
        <v>0</v>
      </c>
      <c r="AN373" s="155">
        <f>IF(A23stdlife="n/a","n/a",IF(AN$3&gt;(A23stdlife+$E373),(Input!$P$233*(1+rvanilla)^0.5)-SUM($P373:AM373),(Input!$P$233*(1+rvanilla)^0.5)/A23stdlife))</f>
        <v>0</v>
      </c>
      <c r="AO373" s="155">
        <f>IF(A23stdlife="n/a","n/a",IF(AO$3&gt;(A23stdlife+$E373),(Input!$P$233*(1+rvanilla)^0.5)-SUM($P373:AN373),(Input!$P$233*(1+rvanilla)^0.5)/A23stdlife))</f>
        <v>0</v>
      </c>
      <c r="AP373" s="155">
        <f>IF(A23stdlife="n/a","n/a",IF(AP$3&gt;(A23stdlife+$E373),(Input!$P$233*(1+rvanilla)^0.5)-SUM($P373:AO373),(Input!$P$233*(1+rvanilla)^0.5)/A23stdlife))</f>
        <v>0</v>
      </c>
      <c r="AQ373" s="155">
        <f>IF(A23stdlife="n/a","n/a",IF(AQ$3&gt;(A23stdlife+$E373),(Input!$P$233*(1+rvanilla)^0.5)-SUM($P373:AP373),(Input!$P$233*(1+rvanilla)^0.5)/A23stdlife))</f>
        <v>0</v>
      </c>
      <c r="AR373" s="155">
        <f>IF(A23stdlife="n/a","n/a",IF(AR$3&gt;(A23stdlife+$E373),(Input!$P$233*(1+rvanilla)^0.5)-SUM($P373:AQ373),(Input!$P$233*(1+rvanilla)^0.5)/A23stdlife))</f>
        <v>0</v>
      </c>
      <c r="AS373" s="155">
        <f>IF(A23stdlife="n/a","n/a",IF(AS$3&gt;(A23stdlife+$E373),(Input!$P$233*(1+rvanilla)^0.5)-SUM($P373:AR373),(Input!$P$233*(1+rvanilla)^0.5)/A23stdlife))</f>
        <v>0</v>
      </c>
      <c r="AT373" s="155">
        <f>IF(A23stdlife="n/a","n/a",IF(AT$3&gt;(A23stdlife+$E373),(Input!$P$233*(1+rvanilla)^0.5)-SUM($P373:AS373),(Input!$P$233*(1+rvanilla)^0.5)/A23stdlife))</f>
        <v>0</v>
      </c>
      <c r="AU373" s="155">
        <f>IF(A23stdlife="n/a","n/a",IF(AU$3&gt;(A23stdlife+$E373),(Input!$P$233*(1+rvanilla)^0.5)-SUM($P373:AT373),(Input!$P$233*(1+rvanilla)^0.5)/A23stdlife))</f>
        <v>0</v>
      </c>
      <c r="AV373" s="155">
        <f>IF(A23stdlife="n/a","n/a",IF(AV$3&gt;(A23stdlife+$E373),(Input!$P$233*(1+rvanilla)^0.5)-SUM($P373:AU373),(Input!$P$233*(1+rvanilla)^0.5)/A23stdlife))</f>
        <v>0</v>
      </c>
      <c r="AW373" s="155">
        <f>IF(A23stdlife="n/a","n/a",IF(AW$3&gt;(A23stdlife+$E373),(Input!$P$233*(1+rvanilla)^0.5)-SUM($P373:AV373),(Input!$P$233*(1+rvanilla)^0.5)/A23stdlife))</f>
        <v>0</v>
      </c>
      <c r="AX373" s="155">
        <f>IF(A23stdlife="n/a","n/a",IF(AX$3&gt;(A23stdlife+$E373),(Input!$P$233*(1+rvanilla)^0.5)-SUM($P373:AW373),(Input!$P$233*(1+rvanilla)^0.5)/A23stdlife))</f>
        <v>0</v>
      </c>
      <c r="AY373" s="155">
        <f>IF(A23stdlife="n/a","n/a",IF(AY$3&gt;(A23stdlife+$E373),(Input!$P$233*(1+rvanilla)^0.5)-SUM($P373:AX373),(Input!$P$233*(1+rvanilla)^0.5)/A23stdlife))</f>
        <v>0</v>
      </c>
      <c r="AZ373" s="155">
        <f>IF(A23stdlife="n/a","n/a",IF(AZ$3&gt;(A23stdlife+$E373),(Input!$P$233*(1+rvanilla)^0.5)-SUM($P373:AY373),(Input!$P$233*(1+rvanilla)^0.5)/A23stdlife))</f>
        <v>0</v>
      </c>
      <c r="BA373" s="155">
        <f>IF(A23stdlife="n/a","n/a",IF(BA$3&gt;(A23stdlife+$E373),(Input!$P$233*(1+rvanilla)^0.5)-SUM($P373:AZ373),(Input!$P$233*(1+rvanilla)^0.5)/A23stdlife))</f>
        <v>0</v>
      </c>
      <c r="BB373" s="155">
        <f>IF(A23stdlife="n/a","n/a",IF(BB$3&gt;(A23stdlife+$E373),(Input!$P$233*(1+rvanilla)^0.5)-SUM($P373:BA373),(Input!$P$233*(1+rvanilla)^0.5)/A23stdlife))</f>
        <v>0</v>
      </c>
      <c r="BC373" s="155">
        <f>IF(A23stdlife="n/a","n/a",IF(BC$3&gt;(A23stdlife+$E373),(Input!$P$233*(1+rvanilla)^0.5)-SUM($P373:BB373),(Input!$P$233*(1+rvanilla)^0.5)/A23stdlife))</f>
        <v>0</v>
      </c>
      <c r="BD373" s="155">
        <f>IF(A23stdlife="n/a","n/a",IF(BD$3&gt;(A23stdlife+$E373),(Input!$P$233*(1+rvanilla)^0.5)-SUM($P373:BC373),(Input!$P$233*(1+rvanilla)^0.5)/A23stdlife))</f>
        <v>0</v>
      </c>
      <c r="BE373" s="155">
        <f>IF(A23stdlife="n/a","n/a",IF(BE$3&gt;(A23stdlife+$E373),(Input!$P$233*(1+rvanilla)^0.5)-SUM($P373:BD373),(Input!$P$233*(1+rvanilla)^0.5)/A23stdlife))</f>
        <v>0</v>
      </c>
      <c r="BF373" s="155">
        <f>IF(A23stdlife="n/a","n/a",IF(BF$3&gt;(A23stdlife+$E373),(Input!$P$233*(1+rvanilla)^0.5)-SUM($P373:BE373),(Input!$P$233*(1+rvanilla)^0.5)/A23stdlife))</f>
        <v>0</v>
      </c>
      <c r="BG373" s="155">
        <f>IF(A23stdlife="n/a","n/a",IF(BG$3&gt;(A23stdlife+$E373),(Input!$P$233*(1+rvanilla)^0.5)-SUM($P373:BF373),(Input!$P$233*(1+rvanilla)^0.5)/A23stdlife))</f>
        <v>0</v>
      </c>
      <c r="BH373" s="155">
        <f>IF(A23stdlife="n/a","n/a",IF(BH$3&gt;(A23stdlife+$E373),(Input!$P$233*(1+rvanilla)^0.5)-SUM($P373:BG373),(Input!$P$233*(1+rvanilla)^0.5)/A23stdlife))</f>
        <v>0</v>
      </c>
      <c r="BI373" s="155">
        <f>IF(A23stdlife="n/a","n/a",IF(BI$3&gt;(A23stdlife+$E373),(Input!$P$233*(1+rvanilla)^0.5)-SUM($P373:BH373),(Input!$P$233*(1+rvanilla)^0.5)/A23stdlife))</f>
        <v>0</v>
      </c>
      <c r="BJ373" s="14"/>
      <c r="BK373" s="14"/>
      <c r="BL373" s="14"/>
      <c r="BM373" s="14"/>
      <c r="BN373" s="14"/>
      <c r="BO373" s="14"/>
      <c r="BP373" s="14"/>
      <c r="BQ373" s="14"/>
      <c r="BR373" s="14"/>
      <c r="BS373" s="14"/>
      <c r="BT373" s="14"/>
      <c r="BU373" s="14"/>
      <c r="BV373" s="14"/>
      <c r="BW373" s="14"/>
      <c r="BX373" s="14"/>
      <c r="BY373" s="14"/>
      <c r="BZ373" s="14"/>
      <c r="CA373" s="410"/>
      <c r="CB373" s="410"/>
      <c r="CC373" s="410"/>
      <c r="CD373" s="410"/>
      <c r="CE373" s="410"/>
      <c r="CF373" s="410"/>
      <c r="CG373" s="410"/>
      <c r="CH373" s="410"/>
      <c r="CI373" s="410"/>
      <c r="CJ373" s="410"/>
      <c r="CK373" s="410"/>
      <c r="CL373" s="410"/>
      <c r="CM373" s="410"/>
      <c r="CN373" s="410"/>
      <c r="CO373" s="410"/>
      <c r="CP373" s="410"/>
      <c r="CQ373" s="410"/>
      <c r="CR373" s="410"/>
      <c r="CS373" s="410"/>
      <c r="CT373" s="410"/>
      <c r="CU373" s="410"/>
      <c r="CV373" s="410"/>
      <c r="CW373" s="410"/>
      <c r="CX373" s="410"/>
      <c r="CY373" s="410"/>
      <c r="CZ373" s="410"/>
      <c r="DA373" s="410"/>
      <c r="DB373" s="410"/>
      <c r="DC373" s="410"/>
      <c r="DD373" s="410"/>
      <c r="DE373" s="410"/>
      <c r="DF373" s="410"/>
      <c r="DG373" s="410"/>
      <c r="DH373" s="410"/>
      <c r="DI373" s="410"/>
      <c r="DJ373" s="410"/>
      <c r="DK373" s="410"/>
      <c r="DL373" s="410"/>
      <c r="DM373" s="410"/>
      <c r="DN373" s="410"/>
      <c r="DO373" s="410"/>
      <c r="DP373" s="410"/>
      <c r="DQ373" s="410"/>
      <c r="DR373" s="410"/>
      <c r="DS373" s="410"/>
      <c r="DT373" s="410"/>
      <c r="DU373" s="410"/>
      <c r="DV373" s="410"/>
      <c r="DW373" s="410"/>
      <c r="DX373" s="410"/>
      <c r="DY373" s="410"/>
      <c r="DZ373" s="410"/>
      <c r="EA373" s="410"/>
      <c r="EB373" s="410"/>
      <c r="EC373" s="410"/>
      <c r="ED373" s="410"/>
      <c r="EE373" s="410"/>
      <c r="EF373" s="410"/>
      <c r="EG373" s="410"/>
      <c r="EH373" s="410"/>
      <c r="EI373" s="410"/>
      <c r="EJ373" s="410"/>
      <c r="EK373" s="410"/>
      <c r="EL373" s="410"/>
      <c r="EM373" s="410"/>
      <c r="EN373" s="410"/>
      <c r="EO373" s="410"/>
      <c r="EP373" s="410"/>
      <c r="EQ373" s="410"/>
      <c r="ER373" s="410"/>
      <c r="ES373" s="410"/>
      <c r="ET373" s="410"/>
      <c r="EU373" s="410"/>
      <c r="EV373" s="410"/>
      <c r="EW373" s="410"/>
      <c r="EX373" s="410"/>
      <c r="EY373" s="410"/>
      <c r="EZ373" s="410"/>
      <c r="FA373" s="410"/>
      <c r="FB373" s="410"/>
      <c r="FC373" s="410"/>
      <c r="FD373" s="410"/>
      <c r="FE373" s="410"/>
      <c r="FF373" s="410"/>
      <c r="FG373" s="410"/>
      <c r="FH373" s="410"/>
      <c r="FI373" s="410"/>
      <c r="FJ373" s="410"/>
      <c r="FK373" s="410"/>
      <c r="FL373" s="410"/>
      <c r="FM373" s="410"/>
      <c r="FN373" s="410"/>
      <c r="FO373" s="410"/>
      <c r="FP373" s="410"/>
      <c r="FQ373" s="410"/>
      <c r="FR373" s="410"/>
      <c r="FS373" s="410"/>
      <c r="FT373" s="410"/>
      <c r="FU373" s="410"/>
      <c r="FV373" s="410"/>
      <c r="FW373" s="410"/>
      <c r="FX373" s="410"/>
      <c r="FY373" s="410"/>
      <c r="FZ373" s="410"/>
      <c r="GA373" s="410"/>
      <c r="GB373" s="410"/>
      <c r="GC373" s="410"/>
      <c r="GD373" s="410"/>
      <c r="GE373" s="410"/>
      <c r="GF373" s="410"/>
      <c r="GG373" s="410"/>
      <c r="GH373" s="410"/>
      <c r="GI373" s="410"/>
      <c r="GJ373" s="410"/>
      <c r="GK373" s="410"/>
      <c r="GL373" s="410"/>
      <c r="GM373" s="410"/>
      <c r="GN373" s="410"/>
      <c r="GO373" s="410"/>
      <c r="GP373" s="410"/>
      <c r="GQ373" s="410"/>
      <c r="GR373" s="410"/>
      <c r="GS373" s="410"/>
      <c r="GT373" s="410"/>
      <c r="GU373" s="410"/>
      <c r="GV373" s="410"/>
      <c r="GW373" s="410"/>
      <c r="GX373" s="410"/>
      <c r="GY373" s="410"/>
      <c r="GZ373" s="410"/>
      <c r="HA373" s="410"/>
      <c r="HB373" s="410"/>
      <c r="HC373" s="410"/>
      <c r="HD373" s="410"/>
      <c r="HE373" s="410"/>
      <c r="HF373" s="410"/>
      <c r="HG373" s="410"/>
      <c r="HH373" s="410"/>
      <c r="HI373" s="410"/>
      <c r="HJ373" s="410"/>
      <c r="HK373" s="410"/>
      <c r="HL373" s="410"/>
      <c r="HM373" s="410"/>
      <c r="HN373" s="410"/>
      <c r="HO373" s="410"/>
      <c r="HP373" s="410"/>
      <c r="HQ373" s="410"/>
      <c r="HR373" s="410"/>
      <c r="HS373" s="410"/>
      <c r="HT373" s="410"/>
      <c r="HU373" s="410"/>
      <c r="HV373" s="410"/>
      <c r="HW373" s="410"/>
      <c r="HX373" s="410"/>
      <c r="HY373" s="410"/>
      <c r="HZ373" s="410"/>
      <c r="IA373" s="410"/>
      <c r="IB373" s="410"/>
      <c r="IC373" s="410"/>
      <c r="ID373" s="410"/>
      <c r="IE373" s="410"/>
      <c r="IF373" s="410"/>
      <c r="IG373" s="410"/>
      <c r="IH373" s="410"/>
      <c r="II373" s="410"/>
      <c r="IJ373" s="410"/>
      <c r="IK373" s="410"/>
      <c r="IL373" s="410"/>
      <c r="IM373" s="410"/>
      <c r="IN373" s="410"/>
      <c r="IO373" s="410"/>
      <c r="IP373" s="410"/>
      <c r="IQ373" s="410"/>
      <c r="IR373" s="410"/>
      <c r="IS373" s="410"/>
      <c r="IT373" s="410"/>
      <c r="IU373" s="410"/>
      <c r="IV373" s="410"/>
    </row>
    <row r="374" spans="1:256" s="2" customFormat="1" ht="12.75" hidden="1" customHeight="1" outlineLevel="1" collapsed="1">
      <c r="A374" s="14"/>
      <c r="B374" s="14"/>
      <c r="C374" s="324">
        <f>Asset23</f>
        <v>0</v>
      </c>
      <c r="D374" s="14"/>
      <c r="E374" s="14"/>
      <c r="F374" s="366"/>
      <c r="G374" s="365">
        <f t="shared" ref="G374:AL374" si="63">SUM(G362:G373)</f>
        <v>0</v>
      </c>
      <c r="H374" s="365">
        <f t="shared" si="63"/>
        <v>0</v>
      </c>
      <c r="I374" s="365">
        <f t="shared" si="63"/>
        <v>0</v>
      </c>
      <c r="J374" s="365">
        <f t="shared" si="63"/>
        <v>0</v>
      </c>
      <c r="K374" s="365">
        <f t="shared" si="63"/>
        <v>0</v>
      </c>
      <c r="L374" s="365">
        <f t="shared" si="63"/>
        <v>0</v>
      </c>
      <c r="M374" s="365">
        <f t="shared" si="63"/>
        <v>0</v>
      </c>
      <c r="N374" s="365">
        <f t="shared" si="63"/>
        <v>0</v>
      </c>
      <c r="O374" s="365">
        <f t="shared" si="63"/>
        <v>0</v>
      </c>
      <c r="P374" s="365">
        <f t="shared" si="63"/>
        <v>0</v>
      </c>
      <c r="Q374" s="365">
        <f t="shared" si="63"/>
        <v>0</v>
      </c>
      <c r="R374" s="365">
        <f t="shared" si="63"/>
        <v>0</v>
      </c>
      <c r="S374" s="365">
        <f t="shared" si="63"/>
        <v>0</v>
      </c>
      <c r="T374" s="365">
        <f t="shared" si="63"/>
        <v>0</v>
      </c>
      <c r="U374" s="365">
        <f t="shared" si="63"/>
        <v>0</v>
      </c>
      <c r="V374" s="365">
        <f t="shared" si="63"/>
        <v>0</v>
      </c>
      <c r="W374" s="365">
        <f t="shared" si="63"/>
        <v>0</v>
      </c>
      <c r="X374" s="365">
        <f t="shared" si="63"/>
        <v>0</v>
      </c>
      <c r="Y374" s="365">
        <f t="shared" si="63"/>
        <v>0</v>
      </c>
      <c r="Z374" s="365">
        <f t="shared" si="63"/>
        <v>0</v>
      </c>
      <c r="AA374" s="365">
        <f t="shared" si="63"/>
        <v>0</v>
      </c>
      <c r="AB374" s="365">
        <f t="shared" si="63"/>
        <v>0</v>
      </c>
      <c r="AC374" s="365">
        <f t="shared" si="63"/>
        <v>0</v>
      </c>
      <c r="AD374" s="365">
        <f t="shared" si="63"/>
        <v>0</v>
      </c>
      <c r="AE374" s="365">
        <f t="shared" si="63"/>
        <v>0</v>
      </c>
      <c r="AF374" s="365">
        <f t="shared" si="63"/>
        <v>0</v>
      </c>
      <c r="AG374" s="365">
        <f t="shared" si="63"/>
        <v>0</v>
      </c>
      <c r="AH374" s="365">
        <f t="shared" si="63"/>
        <v>0</v>
      </c>
      <c r="AI374" s="365">
        <f t="shared" si="63"/>
        <v>0</v>
      </c>
      <c r="AJ374" s="365">
        <f t="shared" si="63"/>
        <v>0</v>
      </c>
      <c r="AK374" s="365">
        <f t="shared" si="63"/>
        <v>0</v>
      </c>
      <c r="AL374" s="365">
        <f t="shared" si="63"/>
        <v>0</v>
      </c>
      <c r="AM374" s="365">
        <f t="shared" ref="AM374:BI374" si="64">SUM(AM362:AM373)</f>
        <v>0</v>
      </c>
      <c r="AN374" s="365">
        <f t="shared" si="64"/>
        <v>0</v>
      </c>
      <c r="AO374" s="365">
        <f t="shared" si="64"/>
        <v>0</v>
      </c>
      <c r="AP374" s="365">
        <f t="shared" si="64"/>
        <v>0</v>
      </c>
      <c r="AQ374" s="365">
        <f t="shared" si="64"/>
        <v>0</v>
      </c>
      <c r="AR374" s="365">
        <f t="shared" si="64"/>
        <v>0</v>
      </c>
      <c r="AS374" s="365">
        <f t="shared" si="64"/>
        <v>0</v>
      </c>
      <c r="AT374" s="365">
        <f t="shared" si="64"/>
        <v>0</v>
      </c>
      <c r="AU374" s="365">
        <f t="shared" si="64"/>
        <v>0</v>
      </c>
      <c r="AV374" s="365">
        <f t="shared" si="64"/>
        <v>0</v>
      </c>
      <c r="AW374" s="365">
        <f t="shared" si="64"/>
        <v>0</v>
      </c>
      <c r="AX374" s="365">
        <f t="shared" si="64"/>
        <v>0</v>
      </c>
      <c r="AY374" s="365">
        <f t="shared" si="64"/>
        <v>0</v>
      </c>
      <c r="AZ374" s="365">
        <f t="shared" si="64"/>
        <v>0</v>
      </c>
      <c r="BA374" s="365">
        <f t="shared" si="64"/>
        <v>0</v>
      </c>
      <c r="BB374" s="365">
        <f t="shared" si="64"/>
        <v>0</v>
      </c>
      <c r="BC374" s="365">
        <f t="shared" si="64"/>
        <v>0</v>
      </c>
      <c r="BD374" s="365">
        <f t="shared" si="64"/>
        <v>0</v>
      </c>
      <c r="BE374" s="365">
        <f t="shared" si="64"/>
        <v>0</v>
      </c>
      <c r="BF374" s="365">
        <f t="shared" si="64"/>
        <v>0</v>
      </c>
      <c r="BG374" s="365">
        <f t="shared" si="64"/>
        <v>0</v>
      </c>
      <c r="BH374" s="365">
        <f t="shared" si="64"/>
        <v>0</v>
      </c>
      <c r="BI374" s="365">
        <f t="shared" si="64"/>
        <v>0</v>
      </c>
      <c r="BJ374" s="14"/>
      <c r="BK374" s="14"/>
      <c r="BL374" s="14"/>
      <c r="BM374" s="14"/>
      <c r="BN374" s="14"/>
      <c r="BO374" s="14"/>
      <c r="BP374" s="14"/>
      <c r="BQ374" s="14"/>
      <c r="BR374" s="14"/>
      <c r="BS374" s="14"/>
      <c r="BT374" s="14"/>
      <c r="BU374" s="14"/>
      <c r="BV374" s="14"/>
      <c r="BW374" s="14"/>
      <c r="BX374" s="14"/>
      <c r="BY374" s="14"/>
      <c r="BZ374" s="14"/>
      <c r="CA374" s="410"/>
      <c r="CB374" s="410"/>
      <c r="CC374" s="410"/>
      <c r="CD374" s="410"/>
      <c r="CE374" s="410"/>
      <c r="CF374" s="410"/>
      <c r="CG374" s="410"/>
      <c r="CH374" s="410"/>
      <c r="CI374" s="410"/>
      <c r="CJ374" s="410"/>
      <c r="CK374" s="410"/>
      <c r="CL374" s="410"/>
      <c r="CM374" s="410"/>
      <c r="CN374" s="410"/>
      <c r="CO374" s="410"/>
      <c r="CP374" s="410"/>
      <c r="CQ374" s="410"/>
      <c r="CR374" s="410"/>
      <c r="CS374" s="410"/>
      <c r="CT374" s="410"/>
      <c r="CU374" s="410"/>
      <c r="CV374" s="410"/>
      <c r="CW374" s="410"/>
      <c r="CX374" s="410"/>
      <c r="CY374" s="410"/>
      <c r="CZ374" s="410"/>
      <c r="DA374" s="410"/>
      <c r="DB374" s="410"/>
      <c r="DC374" s="410"/>
      <c r="DD374" s="410"/>
      <c r="DE374" s="410"/>
      <c r="DF374" s="410"/>
      <c r="DG374" s="410"/>
      <c r="DH374" s="410"/>
      <c r="DI374" s="410"/>
      <c r="DJ374" s="410"/>
      <c r="DK374" s="410"/>
      <c r="DL374" s="410"/>
      <c r="DM374" s="410"/>
      <c r="DN374" s="410"/>
      <c r="DO374" s="410"/>
      <c r="DP374" s="410"/>
      <c r="DQ374" s="410"/>
      <c r="DR374" s="410"/>
      <c r="DS374" s="410"/>
      <c r="DT374" s="410"/>
      <c r="DU374" s="410"/>
      <c r="DV374" s="410"/>
      <c r="DW374" s="410"/>
      <c r="DX374" s="410"/>
      <c r="DY374" s="410"/>
      <c r="DZ374" s="410"/>
      <c r="EA374" s="410"/>
      <c r="EB374" s="410"/>
      <c r="EC374" s="410"/>
      <c r="ED374" s="410"/>
      <c r="EE374" s="410"/>
      <c r="EF374" s="410"/>
      <c r="EG374" s="410"/>
      <c r="EH374" s="410"/>
      <c r="EI374" s="410"/>
      <c r="EJ374" s="410"/>
      <c r="EK374" s="410"/>
      <c r="EL374" s="410"/>
      <c r="EM374" s="410"/>
      <c r="EN374" s="410"/>
      <c r="EO374" s="410"/>
      <c r="EP374" s="410"/>
      <c r="EQ374" s="410"/>
      <c r="ER374" s="410"/>
      <c r="ES374" s="410"/>
      <c r="ET374" s="410"/>
      <c r="EU374" s="410"/>
      <c r="EV374" s="410"/>
      <c r="EW374" s="410"/>
      <c r="EX374" s="410"/>
      <c r="EY374" s="410"/>
      <c r="EZ374" s="410"/>
      <c r="FA374" s="410"/>
      <c r="FB374" s="410"/>
      <c r="FC374" s="410"/>
      <c r="FD374" s="410"/>
      <c r="FE374" s="410"/>
      <c r="FF374" s="410"/>
      <c r="FG374" s="410"/>
      <c r="FH374" s="410"/>
      <c r="FI374" s="410"/>
      <c r="FJ374" s="410"/>
      <c r="FK374" s="410"/>
      <c r="FL374" s="410"/>
      <c r="FM374" s="410"/>
      <c r="FN374" s="410"/>
      <c r="FO374" s="410"/>
      <c r="FP374" s="410"/>
      <c r="FQ374" s="410"/>
      <c r="FR374" s="410"/>
      <c r="FS374" s="410"/>
      <c r="FT374" s="410"/>
      <c r="FU374" s="410"/>
      <c r="FV374" s="410"/>
      <c r="FW374" s="410"/>
      <c r="FX374" s="410"/>
      <c r="FY374" s="410"/>
      <c r="FZ374" s="410"/>
      <c r="GA374" s="410"/>
      <c r="GB374" s="410"/>
      <c r="GC374" s="410"/>
      <c r="GD374" s="410"/>
      <c r="GE374" s="410"/>
      <c r="GF374" s="410"/>
      <c r="GG374" s="410"/>
      <c r="GH374" s="410"/>
      <c r="GI374" s="410"/>
      <c r="GJ374" s="410"/>
      <c r="GK374" s="410"/>
      <c r="GL374" s="410"/>
      <c r="GM374" s="410"/>
      <c r="GN374" s="410"/>
      <c r="GO374" s="410"/>
      <c r="GP374" s="410"/>
      <c r="GQ374" s="410"/>
      <c r="GR374" s="410"/>
      <c r="GS374" s="410"/>
      <c r="GT374" s="410"/>
      <c r="GU374" s="410"/>
      <c r="GV374" s="410"/>
      <c r="GW374" s="410"/>
      <c r="GX374" s="410"/>
      <c r="GY374" s="410"/>
      <c r="GZ374" s="410"/>
      <c r="HA374" s="410"/>
      <c r="HB374" s="410"/>
      <c r="HC374" s="410"/>
      <c r="HD374" s="410"/>
      <c r="HE374" s="410"/>
      <c r="HF374" s="410"/>
      <c r="HG374" s="410"/>
      <c r="HH374" s="410"/>
      <c r="HI374" s="410"/>
      <c r="HJ374" s="410"/>
      <c r="HK374" s="410"/>
      <c r="HL374" s="410"/>
      <c r="HM374" s="410"/>
      <c r="HN374" s="410"/>
      <c r="HO374" s="410"/>
      <c r="HP374" s="410"/>
      <c r="HQ374" s="410"/>
      <c r="HR374" s="410"/>
      <c r="HS374" s="410"/>
      <c r="HT374" s="410"/>
      <c r="HU374" s="410"/>
      <c r="HV374" s="410"/>
      <c r="HW374" s="410"/>
      <c r="HX374" s="410"/>
      <c r="HY374" s="410"/>
      <c r="HZ374" s="410"/>
      <c r="IA374" s="410"/>
      <c r="IB374" s="410"/>
      <c r="IC374" s="410"/>
      <c r="ID374" s="410"/>
      <c r="IE374" s="410"/>
      <c r="IF374" s="410"/>
      <c r="IG374" s="410"/>
      <c r="IH374" s="410"/>
      <c r="II374" s="410"/>
      <c r="IJ374" s="410"/>
      <c r="IK374" s="410"/>
      <c r="IL374" s="410"/>
      <c r="IM374" s="410"/>
      <c r="IN374" s="410"/>
      <c r="IO374" s="410"/>
      <c r="IP374" s="410"/>
      <c r="IQ374" s="410"/>
      <c r="IR374" s="410"/>
      <c r="IS374" s="410"/>
      <c r="IT374" s="410"/>
      <c r="IU374" s="410"/>
      <c r="IV374" s="410"/>
    </row>
    <row r="375" spans="1:256" s="2" customFormat="1" ht="12.75" hidden="1" customHeight="1" outlineLevel="2">
      <c r="A375" s="14"/>
      <c r="B375" s="325">
        <f>C387</f>
        <v>0</v>
      </c>
      <c r="C375" s="32"/>
      <c r="D375" s="33" t="s">
        <v>65</v>
      </c>
      <c r="E375" s="32"/>
      <c r="F375" s="371"/>
      <c r="G375" s="154">
        <f>IF(G$3&gt;A24remlife,A24acvalue-SUM($F375:F375),IF(A24remlife="N/A","n/a",A24acvalue/A24remlife))</f>
        <v>0</v>
      </c>
      <c r="H375" s="154">
        <f>IF(H$3&gt;A24remlife,A24acvalue-SUM($F375:G375),IF(A24remlife="N/A","n/a",A24acvalue/A24remlife))</f>
        <v>0</v>
      </c>
      <c r="I375" s="154">
        <f>IF(I$3&gt;A24remlife,A24acvalue-SUM($F375:H375),IF(A24remlife="N/A","n/a",A24acvalue/A24remlife))</f>
        <v>0</v>
      </c>
      <c r="J375" s="154">
        <f>IF(J$3&gt;A24remlife,A24acvalue-SUM($F375:I375),IF(A24remlife="N/A","n/a",A24acvalue/A24remlife))</f>
        <v>0</v>
      </c>
      <c r="K375" s="154">
        <f>IF(K$3&gt;A24remlife,A24acvalue-SUM($F375:J375),IF(A24remlife="N/A","n/a",A24acvalue/A24remlife))</f>
        <v>0</v>
      </c>
      <c r="L375" s="154">
        <f>IF(L$3&gt;A24remlife,A24acvalue-SUM($F375:K375),IF(A24remlife="N/A","n/a",A24acvalue/A24remlife))</f>
        <v>0</v>
      </c>
      <c r="M375" s="154">
        <f>IF(M$3&gt;A24remlife,A24acvalue-SUM($F375:L375),IF(A24remlife="N/A","n/a",A24acvalue/A24remlife))</f>
        <v>0</v>
      </c>
      <c r="N375" s="154">
        <f>IF(N$3&gt;A24remlife,A24acvalue-SUM($F375:M375),IF(A24remlife="N/A","n/a",A24acvalue/A24remlife))</f>
        <v>0</v>
      </c>
      <c r="O375" s="154">
        <f>IF(O$3&gt;A24remlife,A24acvalue-SUM($F375:N375),IF(A24remlife="N/A","n/a",A24acvalue/A24remlife))</f>
        <v>0</v>
      </c>
      <c r="P375" s="154">
        <f>IF(P$3&gt;A24remlife,A24acvalue-SUM($F375:O375),IF(A24remlife="N/A","n/a",A24acvalue/A24remlife))</f>
        <v>0</v>
      </c>
      <c r="Q375" s="154">
        <f>IF(Q$3&gt;A24remlife,A24acvalue-SUM($F375:P375),IF(A24remlife="N/A","n/a",A24acvalue/A24remlife))</f>
        <v>0</v>
      </c>
      <c r="R375" s="154">
        <f>IF(R$3&gt;A24remlife,A24acvalue-SUM($F375:Q375),IF(A24remlife="N/A","n/a",A24acvalue/A24remlife))</f>
        <v>0</v>
      </c>
      <c r="S375" s="154">
        <f>IF(S$3&gt;A24remlife,A24acvalue-SUM($F375:R375),IF(A24remlife="N/A","n/a",A24acvalue/A24remlife))</f>
        <v>0</v>
      </c>
      <c r="T375" s="154">
        <f>IF(T$3&gt;A24remlife,A24acvalue-SUM($F375:S375),IF(A24remlife="N/A","n/a",A24acvalue/A24remlife))</f>
        <v>0</v>
      </c>
      <c r="U375" s="154">
        <f>IF(U$3&gt;A24remlife,A24acvalue-SUM($F375:T375),IF(A24remlife="N/A","n/a",A24acvalue/A24remlife))</f>
        <v>0</v>
      </c>
      <c r="V375" s="154">
        <f>IF(V$3&gt;A24remlife,A24acvalue-SUM($F375:U375),IF(A24remlife="N/A","n/a",A24acvalue/A24remlife))</f>
        <v>0</v>
      </c>
      <c r="W375" s="154">
        <f>IF(W$3&gt;A24remlife,A24acvalue-SUM($F375:V375),IF(A24remlife="N/A","n/a",A24acvalue/A24remlife))</f>
        <v>0</v>
      </c>
      <c r="X375" s="154">
        <f>IF(X$3&gt;A24remlife,A24acvalue-SUM($F375:W375),IF(A24remlife="N/A","n/a",A24acvalue/A24remlife))</f>
        <v>0</v>
      </c>
      <c r="Y375" s="154">
        <f>IF(Y$3&gt;A24remlife,A24acvalue-SUM($F375:X375),IF(A24remlife="N/A","n/a",A24acvalue/A24remlife))</f>
        <v>0</v>
      </c>
      <c r="Z375" s="154">
        <f>IF(Z$3&gt;A24remlife,A24acvalue-SUM($F375:Y375),IF(A24remlife="N/A","n/a",A24acvalue/A24remlife))</f>
        <v>0</v>
      </c>
      <c r="AA375" s="154">
        <f>IF(AA$3&gt;A24remlife,A24acvalue-SUM($F375:Z375),IF(A24remlife="N/A","n/a",A24acvalue/A24remlife))</f>
        <v>0</v>
      </c>
      <c r="AB375" s="154">
        <f>IF(AB$3&gt;A24remlife,A24acvalue-SUM($F375:AA375),IF(A24remlife="N/A","n/a",A24acvalue/A24remlife))</f>
        <v>0</v>
      </c>
      <c r="AC375" s="154">
        <f>IF(AC$3&gt;A24remlife,A24acvalue-SUM($F375:AB375),IF(A24remlife="N/A","n/a",A24acvalue/A24remlife))</f>
        <v>0</v>
      </c>
      <c r="AD375" s="154">
        <f>IF(AD$3&gt;A24remlife,A24acvalue-SUM($F375:AC375),IF(A24remlife="N/A","n/a",A24acvalue/A24remlife))</f>
        <v>0</v>
      </c>
      <c r="AE375" s="154">
        <f>IF(AE$3&gt;A24remlife,A24acvalue-SUM($F375:AD375),IF(A24remlife="N/A","n/a",A24acvalue/A24remlife))</f>
        <v>0</v>
      </c>
      <c r="AF375" s="154">
        <f>IF(AF$3&gt;A24remlife,A24acvalue-SUM($F375:AE375),IF(A24remlife="N/A","n/a",A24acvalue/A24remlife))</f>
        <v>0</v>
      </c>
      <c r="AG375" s="154">
        <f>IF(AG$3&gt;A24remlife,A24acvalue-SUM($F375:AF375),IF(A24remlife="N/A","n/a",A24acvalue/A24remlife))</f>
        <v>0</v>
      </c>
      <c r="AH375" s="154">
        <f>IF(AH$3&gt;A24remlife,A24acvalue-SUM($F375:AG375),IF(A24remlife="N/A","n/a",A24acvalue/A24remlife))</f>
        <v>0</v>
      </c>
      <c r="AI375" s="154">
        <f>IF(AI$3&gt;A24remlife,A24acvalue-SUM($F375:AH375),IF(A24remlife="N/A","n/a",A24acvalue/A24remlife))</f>
        <v>0</v>
      </c>
      <c r="AJ375" s="154">
        <f>IF(AJ$3&gt;A24remlife,A24acvalue-SUM($F375:AI375),IF(A24remlife="N/A","n/a",A24acvalue/A24remlife))</f>
        <v>0</v>
      </c>
      <c r="AK375" s="154">
        <f>IF(AK$3&gt;A24remlife,A24acvalue-SUM($F375:AJ375),IF(A24remlife="N/A","n/a",A24acvalue/A24remlife))</f>
        <v>0</v>
      </c>
      <c r="AL375" s="154">
        <f>IF(AL$3&gt;A24remlife,A24acvalue-SUM($F375:AK375),IF(A24remlife="N/A","n/a",A24acvalue/A24remlife))</f>
        <v>0</v>
      </c>
      <c r="AM375" s="154">
        <f>IF(AM$3&gt;A24remlife,A24acvalue-SUM($F375:AL375),IF(A24remlife="N/A","n/a",A24acvalue/A24remlife))</f>
        <v>0</v>
      </c>
      <c r="AN375" s="154">
        <f>IF(AN$3&gt;A24remlife,A24acvalue-SUM($F375:AM375),IF(A24remlife="N/A","n/a",A24acvalue/A24remlife))</f>
        <v>0</v>
      </c>
      <c r="AO375" s="154">
        <f>IF(AO$3&gt;A24remlife,A24acvalue-SUM($F375:AN375),IF(A24remlife="N/A","n/a",A24acvalue/A24remlife))</f>
        <v>0</v>
      </c>
      <c r="AP375" s="154">
        <f>IF(AP$3&gt;A24remlife,A24acvalue-SUM($F375:AO375),IF(A24remlife="N/A","n/a",A24acvalue/A24remlife))</f>
        <v>0</v>
      </c>
      <c r="AQ375" s="154">
        <f>IF(AQ$3&gt;A24remlife,A24acvalue-SUM($F375:AP375),IF(A24remlife="N/A","n/a",A24acvalue/A24remlife))</f>
        <v>0</v>
      </c>
      <c r="AR375" s="154">
        <f>IF(AR$3&gt;A24remlife,A24acvalue-SUM($F375:AQ375),IF(A24remlife="N/A","n/a",A24acvalue/A24remlife))</f>
        <v>0</v>
      </c>
      <c r="AS375" s="154">
        <f>IF(AS$3&gt;A24remlife,A24acvalue-SUM($F375:AR375),IF(A24remlife="N/A","n/a",A24acvalue/A24remlife))</f>
        <v>0</v>
      </c>
      <c r="AT375" s="154">
        <f>IF(AT$3&gt;A24remlife,A24acvalue-SUM($F375:AS375),IF(A24remlife="N/A","n/a",A24acvalue/A24remlife))</f>
        <v>0</v>
      </c>
      <c r="AU375" s="154">
        <f>IF(AU$3&gt;A24remlife,A24acvalue-SUM($F375:AT375),IF(A24remlife="N/A","n/a",A24acvalue/A24remlife))</f>
        <v>0</v>
      </c>
      <c r="AV375" s="154">
        <f>IF(AV$3&gt;A24remlife,A24acvalue-SUM($F375:AU375),IF(A24remlife="N/A","n/a",A24acvalue/A24remlife))</f>
        <v>0</v>
      </c>
      <c r="AW375" s="154">
        <f>IF(AW$3&gt;A24remlife,A24acvalue-SUM($F375:AV375),IF(A24remlife="N/A","n/a",A24acvalue/A24remlife))</f>
        <v>0</v>
      </c>
      <c r="AX375" s="154">
        <f>IF(AX$3&gt;A24remlife,A24acvalue-SUM($F375:AW375),IF(A24remlife="N/A","n/a",A24acvalue/A24remlife))</f>
        <v>0</v>
      </c>
      <c r="AY375" s="154">
        <f>IF(AY$3&gt;A24remlife,A24acvalue-SUM($F375:AX375),IF(A24remlife="N/A","n/a",A24acvalue/A24remlife))</f>
        <v>0</v>
      </c>
      <c r="AZ375" s="154">
        <f>IF(AZ$3&gt;A24remlife,A24acvalue-SUM($F375:AY375),IF(A24remlife="N/A","n/a",A24acvalue/A24remlife))</f>
        <v>0</v>
      </c>
      <c r="BA375" s="154">
        <f>IF(BA$3&gt;A24remlife,A24acvalue-SUM($F375:AZ375),IF(A24remlife="N/A","n/a",A24acvalue/A24remlife))</f>
        <v>0</v>
      </c>
      <c r="BB375" s="154">
        <f>IF(BB$3&gt;A24remlife,A24acvalue-SUM($F375:BA375),IF(A24remlife="N/A","n/a",A24acvalue/A24remlife))</f>
        <v>0</v>
      </c>
      <c r="BC375" s="154">
        <f>IF(BC$3&gt;A24remlife,A24acvalue-SUM($F375:BB375),IF(A24remlife="N/A","n/a",A24acvalue/A24remlife))</f>
        <v>0</v>
      </c>
      <c r="BD375" s="154">
        <f>IF(BD$3&gt;A24remlife,A24acvalue-SUM($F375:BC375),IF(A24remlife="N/A","n/a",A24acvalue/A24remlife))</f>
        <v>0</v>
      </c>
      <c r="BE375" s="154">
        <f>IF(BE$3&gt;A24remlife,A24acvalue-SUM($F375:BD375),IF(A24remlife="N/A","n/a",A24acvalue/A24remlife))</f>
        <v>0</v>
      </c>
      <c r="BF375" s="154">
        <f>IF(BF$3&gt;A24remlife,A24acvalue-SUM($F375:BE375),IF(A24remlife="N/A","n/a",A24acvalue/A24remlife))</f>
        <v>0</v>
      </c>
      <c r="BG375" s="154">
        <f>IF(BG$3&gt;A24remlife,A24acvalue-SUM($F375:BF375),IF(A24remlife="N/A","n/a",A24acvalue/A24remlife))</f>
        <v>0</v>
      </c>
      <c r="BH375" s="154">
        <f>IF(BH$3&gt;A24remlife,A24acvalue-SUM($F375:BG375),IF(A24remlife="N/A","n/a",A24acvalue/A24remlife))</f>
        <v>0</v>
      </c>
      <c r="BI375" s="154">
        <f>IF(BI$3&gt;A24remlife,A24acvalue-SUM($F375:BH375),IF(A24remlife="N/A","n/a",A24acvalue/A24remlife))</f>
        <v>0</v>
      </c>
      <c r="BJ375" s="14"/>
      <c r="BK375" s="14"/>
      <c r="BL375" s="14"/>
      <c r="BM375" s="14"/>
      <c r="BN375" s="14"/>
      <c r="BO375" s="14"/>
      <c r="BP375" s="14"/>
      <c r="BQ375" s="14"/>
      <c r="BR375" s="14"/>
      <c r="BS375" s="14"/>
      <c r="BT375" s="14"/>
      <c r="BU375" s="14"/>
      <c r="BV375" s="14"/>
      <c r="BW375" s="14"/>
      <c r="BX375" s="14"/>
      <c r="BY375" s="14"/>
      <c r="BZ375" s="14"/>
      <c r="CA375" s="410"/>
      <c r="CB375" s="410"/>
      <c r="CC375" s="410"/>
      <c r="CD375" s="410"/>
      <c r="CE375" s="410"/>
      <c r="CF375" s="410"/>
      <c r="CG375" s="410"/>
      <c r="CH375" s="410"/>
      <c r="CI375" s="410"/>
      <c r="CJ375" s="410"/>
      <c r="CK375" s="410"/>
      <c r="CL375" s="410"/>
      <c r="CM375" s="410"/>
      <c r="CN375" s="410"/>
      <c r="CO375" s="410"/>
      <c r="CP375" s="410"/>
      <c r="CQ375" s="410"/>
      <c r="CR375" s="410"/>
      <c r="CS375" s="410"/>
      <c r="CT375" s="410"/>
      <c r="CU375" s="410"/>
      <c r="CV375" s="410"/>
      <c r="CW375" s="410"/>
      <c r="CX375" s="410"/>
      <c r="CY375" s="410"/>
      <c r="CZ375" s="410"/>
      <c r="DA375" s="410"/>
      <c r="DB375" s="410"/>
      <c r="DC375" s="410"/>
      <c r="DD375" s="410"/>
      <c r="DE375" s="410"/>
      <c r="DF375" s="410"/>
      <c r="DG375" s="410"/>
      <c r="DH375" s="410"/>
      <c r="DI375" s="410"/>
      <c r="DJ375" s="410"/>
      <c r="DK375" s="410"/>
      <c r="DL375" s="410"/>
      <c r="DM375" s="410"/>
      <c r="DN375" s="410"/>
      <c r="DO375" s="410"/>
      <c r="DP375" s="410"/>
      <c r="DQ375" s="410"/>
      <c r="DR375" s="410"/>
      <c r="DS375" s="410"/>
      <c r="DT375" s="410"/>
      <c r="DU375" s="410"/>
      <c r="DV375" s="410"/>
      <c r="DW375" s="410"/>
      <c r="DX375" s="410"/>
      <c r="DY375" s="410"/>
      <c r="DZ375" s="410"/>
      <c r="EA375" s="410"/>
      <c r="EB375" s="410"/>
      <c r="EC375" s="410"/>
      <c r="ED375" s="410"/>
      <c r="EE375" s="410"/>
      <c r="EF375" s="410"/>
      <c r="EG375" s="410"/>
      <c r="EH375" s="410"/>
      <c r="EI375" s="410"/>
      <c r="EJ375" s="410"/>
      <c r="EK375" s="410"/>
      <c r="EL375" s="410"/>
      <c r="EM375" s="410"/>
      <c r="EN375" s="410"/>
      <c r="EO375" s="410"/>
      <c r="EP375" s="410"/>
      <c r="EQ375" s="410"/>
      <c r="ER375" s="410"/>
      <c r="ES375" s="410"/>
      <c r="ET375" s="410"/>
      <c r="EU375" s="410"/>
      <c r="EV375" s="410"/>
      <c r="EW375" s="410"/>
      <c r="EX375" s="410"/>
      <c r="EY375" s="410"/>
      <c r="EZ375" s="410"/>
      <c r="FA375" s="410"/>
      <c r="FB375" s="410"/>
      <c r="FC375" s="410"/>
      <c r="FD375" s="410"/>
      <c r="FE375" s="410"/>
      <c r="FF375" s="410"/>
      <c r="FG375" s="410"/>
      <c r="FH375" s="410"/>
      <c r="FI375" s="410"/>
      <c r="FJ375" s="410"/>
      <c r="FK375" s="410"/>
      <c r="FL375" s="410"/>
      <c r="FM375" s="410"/>
      <c r="FN375" s="410"/>
      <c r="FO375" s="410"/>
      <c r="FP375" s="410"/>
      <c r="FQ375" s="410"/>
      <c r="FR375" s="410"/>
      <c r="FS375" s="410"/>
      <c r="FT375" s="410"/>
      <c r="FU375" s="410"/>
      <c r="FV375" s="410"/>
      <c r="FW375" s="410"/>
      <c r="FX375" s="410"/>
      <c r="FY375" s="410"/>
      <c r="FZ375" s="410"/>
      <c r="GA375" s="410"/>
      <c r="GB375" s="410"/>
      <c r="GC375" s="410"/>
      <c r="GD375" s="410"/>
      <c r="GE375" s="410"/>
      <c r="GF375" s="410"/>
      <c r="GG375" s="410"/>
      <c r="GH375" s="410"/>
      <c r="GI375" s="410"/>
      <c r="GJ375" s="410"/>
      <c r="GK375" s="410"/>
      <c r="GL375" s="410"/>
      <c r="GM375" s="410"/>
      <c r="GN375" s="410"/>
      <c r="GO375" s="410"/>
      <c r="GP375" s="410"/>
      <c r="GQ375" s="410"/>
      <c r="GR375" s="410"/>
      <c r="GS375" s="410"/>
      <c r="GT375" s="410"/>
      <c r="GU375" s="410"/>
      <c r="GV375" s="410"/>
      <c r="GW375" s="410"/>
      <c r="GX375" s="410"/>
      <c r="GY375" s="410"/>
      <c r="GZ375" s="410"/>
      <c r="HA375" s="410"/>
      <c r="HB375" s="410"/>
      <c r="HC375" s="410"/>
      <c r="HD375" s="410"/>
      <c r="HE375" s="410"/>
      <c r="HF375" s="410"/>
      <c r="HG375" s="410"/>
      <c r="HH375" s="410"/>
      <c r="HI375" s="410"/>
      <c r="HJ375" s="410"/>
      <c r="HK375" s="410"/>
      <c r="HL375" s="410"/>
      <c r="HM375" s="410"/>
      <c r="HN375" s="410"/>
      <c r="HO375" s="410"/>
      <c r="HP375" s="410"/>
      <c r="HQ375" s="410"/>
      <c r="HR375" s="410"/>
      <c r="HS375" s="410"/>
      <c r="HT375" s="410"/>
      <c r="HU375" s="410"/>
      <c r="HV375" s="410"/>
      <c r="HW375" s="410"/>
      <c r="HX375" s="410"/>
      <c r="HY375" s="410"/>
      <c r="HZ375" s="410"/>
      <c r="IA375" s="410"/>
      <c r="IB375" s="410"/>
      <c r="IC375" s="410"/>
      <c r="ID375" s="410"/>
      <c r="IE375" s="410"/>
      <c r="IF375" s="410"/>
      <c r="IG375" s="410"/>
      <c r="IH375" s="410"/>
      <c r="II375" s="410"/>
      <c r="IJ375" s="410"/>
      <c r="IK375" s="410"/>
      <c r="IL375" s="410"/>
      <c r="IM375" s="410"/>
      <c r="IN375" s="410"/>
      <c r="IO375" s="410"/>
      <c r="IP375" s="410"/>
      <c r="IQ375" s="410"/>
      <c r="IR375" s="410"/>
      <c r="IS375" s="410"/>
      <c r="IT375" s="410"/>
      <c r="IU375" s="410"/>
      <c r="IV375" s="410"/>
    </row>
    <row r="376" spans="1:256" s="2" customFormat="1" ht="12.75" hidden="1" customHeight="1" outlineLevel="2">
      <c r="A376" s="14"/>
      <c r="B376" s="14"/>
      <c r="C376" s="27"/>
      <c r="D376" s="413" t="s">
        <v>198</v>
      </c>
      <c r="E376" s="261">
        <v>0</v>
      </c>
      <c r="F376" s="372"/>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4"/>
      <c r="BK376" s="14"/>
      <c r="BL376" s="14"/>
      <c r="BM376" s="14"/>
      <c r="BN376" s="14"/>
      <c r="BO376" s="14"/>
      <c r="BP376" s="14"/>
      <c r="BQ376" s="14"/>
      <c r="BR376" s="14"/>
      <c r="BS376" s="14"/>
      <c r="BT376" s="14"/>
      <c r="BU376" s="14"/>
      <c r="BV376" s="14"/>
      <c r="BW376" s="14"/>
      <c r="BX376" s="14"/>
      <c r="BY376" s="14"/>
      <c r="BZ376" s="14"/>
      <c r="CA376" s="410"/>
      <c r="CB376" s="410"/>
      <c r="CC376" s="410"/>
      <c r="CD376" s="410"/>
      <c r="CE376" s="410"/>
      <c r="CF376" s="410"/>
      <c r="CG376" s="410"/>
      <c r="CH376" s="410"/>
      <c r="CI376" s="410"/>
      <c r="CJ376" s="410"/>
      <c r="CK376" s="410"/>
      <c r="CL376" s="410"/>
      <c r="CM376" s="410"/>
      <c r="CN376" s="410"/>
      <c r="CO376" s="410"/>
      <c r="CP376" s="410"/>
      <c r="CQ376" s="410"/>
      <c r="CR376" s="410"/>
      <c r="CS376" s="410"/>
      <c r="CT376" s="410"/>
      <c r="CU376" s="410"/>
      <c r="CV376" s="410"/>
      <c r="CW376" s="410"/>
      <c r="CX376" s="410"/>
      <c r="CY376" s="410"/>
      <c r="CZ376" s="410"/>
      <c r="DA376" s="410"/>
      <c r="DB376" s="410"/>
      <c r="DC376" s="410"/>
      <c r="DD376" s="410"/>
      <c r="DE376" s="410"/>
      <c r="DF376" s="410"/>
      <c r="DG376" s="410"/>
      <c r="DH376" s="410"/>
      <c r="DI376" s="410"/>
      <c r="DJ376" s="410"/>
      <c r="DK376" s="410"/>
      <c r="DL376" s="410"/>
      <c r="DM376" s="410"/>
      <c r="DN376" s="410"/>
      <c r="DO376" s="410"/>
      <c r="DP376" s="410"/>
      <c r="DQ376" s="410"/>
      <c r="DR376" s="410"/>
      <c r="DS376" s="410"/>
      <c r="DT376" s="410"/>
      <c r="DU376" s="410"/>
      <c r="DV376" s="410"/>
      <c r="DW376" s="410"/>
      <c r="DX376" s="410"/>
      <c r="DY376" s="410"/>
      <c r="DZ376" s="410"/>
      <c r="EA376" s="410"/>
      <c r="EB376" s="410"/>
      <c r="EC376" s="410"/>
      <c r="ED376" s="410"/>
      <c r="EE376" s="410"/>
      <c r="EF376" s="410"/>
      <c r="EG376" s="410"/>
      <c r="EH376" s="410"/>
      <c r="EI376" s="410"/>
      <c r="EJ376" s="410"/>
      <c r="EK376" s="410"/>
      <c r="EL376" s="410"/>
      <c r="EM376" s="410"/>
      <c r="EN376" s="410"/>
      <c r="EO376" s="410"/>
      <c r="EP376" s="410"/>
      <c r="EQ376" s="410"/>
      <c r="ER376" s="410"/>
      <c r="ES376" s="410"/>
      <c r="ET376" s="410"/>
      <c r="EU376" s="410"/>
      <c r="EV376" s="410"/>
      <c r="EW376" s="410"/>
      <c r="EX376" s="410"/>
      <c r="EY376" s="410"/>
      <c r="EZ376" s="410"/>
      <c r="FA376" s="410"/>
      <c r="FB376" s="410"/>
      <c r="FC376" s="410"/>
      <c r="FD376" s="410"/>
      <c r="FE376" s="410"/>
      <c r="FF376" s="410"/>
      <c r="FG376" s="410"/>
      <c r="FH376" s="410"/>
      <c r="FI376" s="410"/>
      <c r="FJ376" s="410"/>
      <c r="FK376" s="410"/>
      <c r="FL376" s="410"/>
      <c r="FM376" s="410"/>
      <c r="FN376" s="410"/>
      <c r="FO376" s="410"/>
      <c r="FP376" s="410"/>
      <c r="FQ376" s="410"/>
      <c r="FR376" s="410"/>
      <c r="FS376" s="410"/>
      <c r="FT376" s="410"/>
      <c r="FU376" s="410"/>
      <c r="FV376" s="410"/>
      <c r="FW376" s="410"/>
      <c r="FX376" s="410"/>
      <c r="FY376" s="410"/>
      <c r="FZ376" s="410"/>
      <c r="GA376" s="410"/>
      <c r="GB376" s="410"/>
      <c r="GC376" s="410"/>
      <c r="GD376" s="410"/>
      <c r="GE376" s="410"/>
      <c r="GF376" s="410"/>
      <c r="GG376" s="410"/>
      <c r="GH376" s="410"/>
      <c r="GI376" s="410"/>
      <c r="GJ376" s="410"/>
      <c r="GK376" s="410"/>
      <c r="GL376" s="410"/>
      <c r="GM376" s="410"/>
      <c r="GN376" s="410"/>
      <c r="GO376" s="410"/>
      <c r="GP376" s="410"/>
      <c r="GQ376" s="410"/>
      <c r="GR376" s="410"/>
      <c r="GS376" s="410"/>
      <c r="GT376" s="410"/>
      <c r="GU376" s="410"/>
      <c r="GV376" s="410"/>
      <c r="GW376" s="410"/>
      <c r="GX376" s="410"/>
      <c r="GY376" s="410"/>
      <c r="GZ376" s="410"/>
      <c r="HA376" s="410"/>
      <c r="HB376" s="410"/>
      <c r="HC376" s="410"/>
      <c r="HD376" s="410"/>
      <c r="HE376" s="410"/>
      <c r="HF376" s="410"/>
      <c r="HG376" s="410"/>
      <c r="HH376" s="410"/>
      <c r="HI376" s="410"/>
      <c r="HJ376" s="410"/>
      <c r="HK376" s="410"/>
      <c r="HL376" s="410"/>
      <c r="HM376" s="410"/>
      <c r="HN376" s="410"/>
      <c r="HO376" s="410"/>
      <c r="HP376" s="410"/>
      <c r="HQ376" s="410"/>
      <c r="HR376" s="410"/>
      <c r="HS376" s="410"/>
      <c r="HT376" s="410"/>
      <c r="HU376" s="410"/>
      <c r="HV376" s="410"/>
      <c r="HW376" s="410"/>
      <c r="HX376" s="410"/>
      <c r="HY376" s="410"/>
      <c r="HZ376" s="410"/>
      <c r="IA376" s="410"/>
      <c r="IB376" s="410"/>
      <c r="IC376" s="410"/>
      <c r="ID376" s="410"/>
      <c r="IE376" s="410"/>
      <c r="IF376" s="410"/>
      <c r="IG376" s="410"/>
      <c r="IH376" s="410"/>
      <c r="II376" s="410"/>
      <c r="IJ376" s="410"/>
      <c r="IK376" s="410"/>
      <c r="IL376" s="410"/>
      <c r="IM376" s="410"/>
      <c r="IN376" s="410"/>
      <c r="IO376" s="410"/>
      <c r="IP376" s="410"/>
      <c r="IQ376" s="410"/>
      <c r="IR376" s="410"/>
      <c r="IS376" s="410"/>
      <c r="IT376" s="410"/>
      <c r="IU376" s="410"/>
      <c r="IV376" s="410"/>
    </row>
    <row r="377" spans="1:256" s="2" customFormat="1" ht="12.75" hidden="1" customHeight="1" outlineLevel="2">
      <c r="A377" s="14"/>
      <c r="B377" s="14"/>
      <c r="C377" s="27"/>
      <c r="D377" s="413"/>
      <c r="E377" s="261">
        <v>1</v>
      </c>
      <c r="F377" s="372"/>
      <c r="G377" s="268"/>
      <c r="H377" s="155">
        <f>IF(A24stdlife="n/a","n/a",IF(H$3&gt;(A24stdlife+$E377),(Input!$G$234*(1+rvanilla)^0.5)-SUM($G377:G377),(Input!$G$234*(1+rvanilla)^0.5)/A24stdlife))</f>
        <v>0</v>
      </c>
      <c r="I377" s="155">
        <f>IF(A24stdlife="n/a","n/a",IF(I$3&gt;(A24stdlife+$E377),(Input!$G$234*(1+rvanilla)^0.5)-SUM($G377:H377),(Input!$G$234*(1+rvanilla)^0.5)/A24stdlife))</f>
        <v>0</v>
      </c>
      <c r="J377" s="155">
        <f>IF(A24stdlife="n/a","n/a",IF(J$3&gt;(A24stdlife+$E377),(Input!$G$234*(1+rvanilla)^0.5)-SUM($G377:I377),(Input!$G$234*(1+rvanilla)^0.5)/A24stdlife))</f>
        <v>0</v>
      </c>
      <c r="K377" s="155">
        <f>IF(A24stdlife="n/a","n/a",IF(K$3&gt;(A24stdlife+$E377),(Input!$G$234*(1+rvanilla)^0.5)-SUM($G377:J377),(Input!$G$234*(1+rvanilla)^0.5)/A24stdlife))</f>
        <v>0</v>
      </c>
      <c r="L377" s="155">
        <f>IF(A24stdlife="n/a","n/a",IF(L$3&gt;(A24stdlife+$E377),(Input!$G$234*(1+rvanilla)^0.5)-SUM($G377:K377),(Input!$G$234*(1+rvanilla)^0.5)/A24stdlife))</f>
        <v>0</v>
      </c>
      <c r="M377" s="155">
        <f>IF(A24stdlife="n/a","n/a",IF(M$3&gt;(A24stdlife+$E377),(Input!$G$234*(1+rvanilla)^0.5)-SUM($G377:L377),(Input!$G$234*(1+rvanilla)^0.5)/A24stdlife))</f>
        <v>0</v>
      </c>
      <c r="N377" s="155">
        <f>IF(A24stdlife="n/a","n/a",IF(N$3&gt;(A24stdlife+$E377),(Input!$G$234*(1+rvanilla)^0.5)-SUM($G377:M377),(Input!$G$234*(1+rvanilla)^0.5)/A24stdlife))</f>
        <v>0</v>
      </c>
      <c r="O377" s="155">
        <f>IF(A24stdlife="n/a","n/a",IF(O$3&gt;(A24stdlife+$E377),(Input!$G$234*(1+rvanilla)^0.5)-SUM($G377:N377),(Input!$G$234*(1+rvanilla)^0.5)/A24stdlife))</f>
        <v>0</v>
      </c>
      <c r="P377" s="155">
        <f>IF(A24stdlife="n/a","n/a",IF(P$3&gt;(A24stdlife+$E377),(Input!$G$234*(1+rvanilla)^0.5)-SUM($G377:O377),(Input!$G$234*(1+rvanilla)^0.5)/A24stdlife))</f>
        <v>0</v>
      </c>
      <c r="Q377" s="155">
        <f>IF(A24stdlife="n/a","n/a",IF(Q$3&gt;(A24stdlife+$E377),(Input!$G$234*(1+rvanilla)^0.5)-SUM($G377:P377),(Input!$G$234*(1+rvanilla)^0.5)/A24stdlife))</f>
        <v>0</v>
      </c>
      <c r="R377" s="155">
        <f>IF(A24stdlife="n/a","n/a",IF(R$3&gt;(A24stdlife+$E377),(Input!$G$234*(1+rvanilla)^0.5)-SUM($G377:Q377),(Input!$G$234*(1+rvanilla)^0.5)/A24stdlife))</f>
        <v>0</v>
      </c>
      <c r="S377" s="155">
        <f>IF(A24stdlife="n/a","n/a",IF(S$3&gt;(A24stdlife+$E377),(Input!$G$234*(1+rvanilla)^0.5)-SUM($G377:R377),(Input!$G$234*(1+rvanilla)^0.5)/A24stdlife))</f>
        <v>0</v>
      </c>
      <c r="T377" s="155">
        <f>IF(A24stdlife="n/a","n/a",IF(T$3&gt;(A24stdlife+$E377),(Input!$G$234*(1+rvanilla)^0.5)-SUM($G377:S377),(Input!$G$234*(1+rvanilla)^0.5)/A24stdlife))</f>
        <v>0</v>
      </c>
      <c r="U377" s="155">
        <f>IF(A24stdlife="n/a","n/a",IF(U$3&gt;(A24stdlife+$E377),(Input!$G$234*(1+rvanilla)^0.5)-SUM($G377:T377),(Input!$G$234*(1+rvanilla)^0.5)/A24stdlife))</f>
        <v>0</v>
      </c>
      <c r="V377" s="155">
        <f>IF(A24stdlife="n/a","n/a",IF(V$3&gt;(A24stdlife+$E377),(Input!$G$234*(1+rvanilla)^0.5)-SUM($G377:U377),(Input!$G$234*(1+rvanilla)^0.5)/A24stdlife))</f>
        <v>0</v>
      </c>
      <c r="W377" s="155">
        <f>IF(A24stdlife="n/a","n/a",IF(W$3&gt;(A24stdlife+$E377),(Input!$G$234*(1+rvanilla)^0.5)-SUM($G377:V377),(Input!$G$234*(1+rvanilla)^0.5)/A24stdlife))</f>
        <v>0</v>
      </c>
      <c r="X377" s="155">
        <f>IF(A24stdlife="n/a","n/a",IF(X$3&gt;(A24stdlife+$E377),(Input!$G$234*(1+rvanilla)^0.5)-SUM($G377:W377),(Input!$G$234*(1+rvanilla)^0.5)/A24stdlife))</f>
        <v>0</v>
      </c>
      <c r="Y377" s="155">
        <f>IF(A24stdlife="n/a","n/a",IF(Y$3&gt;(A24stdlife+$E377),(Input!$G$234*(1+rvanilla)^0.5)-SUM($G377:X377),(Input!$G$234*(1+rvanilla)^0.5)/A24stdlife))</f>
        <v>0</v>
      </c>
      <c r="Z377" s="155">
        <f>IF(A24stdlife="n/a","n/a",IF(Z$3&gt;(A24stdlife+$E377),(Input!$G$234*(1+rvanilla)^0.5)-SUM($G377:Y377),(Input!$G$234*(1+rvanilla)^0.5)/A24stdlife))</f>
        <v>0</v>
      </c>
      <c r="AA377" s="155">
        <f>IF(A24stdlife="n/a","n/a",IF(AA$3&gt;(A24stdlife+$E377),(Input!$G$234*(1+rvanilla)^0.5)-SUM($G377:Z377),(Input!$G$234*(1+rvanilla)^0.5)/A24stdlife))</f>
        <v>0</v>
      </c>
      <c r="AB377" s="155">
        <f>IF(A24stdlife="n/a","n/a",IF(AB$3&gt;(A24stdlife+$E377),(Input!$G$234*(1+rvanilla)^0.5)-SUM($G377:AA377),(Input!$G$234*(1+rvanilla)^0.5)/A24stdlife))</f>
        <v>0</v>
      </c>
      <c r="AC377" s="155">
        <f>IF(A24stdlife="n/a","n/a",IF(AC$3&gt;(A24stdlife+$E377),(Input!$G$234*(1+rvanilla)^0.5)-SUM($G377:AB377),(Input!$G$234*(1+rvanilla)^0.5)/A24stdlife))</f>
        <v>0</v>
      </c>
      <c r="AD377" s="155">
        <f>IF(A24stdlife="n/a","n/a",IF(AD$3&gt;(A24stdlife+$E377),(Input!$G$234*(1+rvanilla)^0.5)-SUM($G377:AC377),(Input!$G$234*(1+rvanilla)^0.5)/A24stdlife))</f>
        <v>0</v>
      </c>
      <c r="AE377" s="155">
        <f>IF(A24stdlife="n/a","n/a",IF(AE$3&gt;(A24stdlife+$E377),(Input!$G$234*(1+rvanilla)^0.5)-SUM($G377:AD377),(Input!$G$234*(1+rvanilla)^0.5)/A24stdlife))</f>
        <v>0</v>
      </c>
      <c r="AF377" s="155">
        <f>IF(A24stdlife="n/a","n/a",IF(AF$3&gt;(A24stdlife+$E377),(Input!$G$234*(1+rvanilla)^0.5)-SUM($G377:AE377),(Input!$G$234*(1+rvanilla)^0.5)/A24stdlife))</f>
        <v>0</v>
      </c>
      <c r="AG377" s="155">
        <f>IF(A24stdlife="n/a","n/a",IF(AG$3&gt;(A24stdlife+$E377),(Input!$G$234*(1+rvanilla)^0.5)-SUM($G377:AF377),(Input!$G$234*(1+rvanilla)^0.5)/A24stdlife))</f>
        <v>0</v>
      </c>
      <c r="AH377" s="155">
        <f>IF(A24stdlife="n/a","n/a",IF(AH$3&gt;(A24stdlife+$E377),(Input!$G$234*(1+rvanilla)^0.5)-SUM($G377:AG377),(Input!$G$234*(1+rvanilla)^0.5)/A24stdlife))</f>
        <v>0</v>
      </c>
      <c r="AI377" s="155">
        <f>IF(A24stdlife="n/a","n/a",IF(AI$3&gt;(A24stdlife+$E377),(Input!$G$234*(1+rvanilla)^0.5)-SUM($G377:AH377),(Input!$G$234*(1+rvanilla)^0.5)/A24stdlife))</f>
        <v>0</v>
      </c>
      <c r="AJ377" s="155">
        <f>IF(A24stdlife="n/a","n/a",IF(AJ$3&gt;(A24stdlife+$E377),(Input!$G$234*(1+rvanilla)^0.5)-SUM($G377:AI377),(Input!$G$234*(1+rvanilla)^0.5)/A24stdlife))</f>
        <v>0</v>
      </c>
      <c r="AK377" s="155">
        <f>IF(A24stdlife="n/a","n/a",IF(AK$3&gt;(A24stdlife+$E377),(Input!$G$234*(1+rvanilla)^0.5)-SUM($G377:AJ377),(Input!$G$234*(1+rvanilla)^0.5)/A24stdlife))</f>
        <v>0</v>
      </c>
      <c r="AL377" s="155">
        <f>IF(A24stdlife="n/a","n/a",IF(AL$3&gt;(A24stdlife+$E377),(Input!$G$234*(1+rvanilla)^0.5)-SUM($G377:AK377),(Input!$G$234*(1+rvanilla)^0.5)/A24stdlife))</f>
        <v>0</v>
      </c>
      <c r="AM377" s="155">
        <f>IF(A24stdlife="n/a","n/a",IF(AM$3&gt;(A24stdlife+$E377),(Input!$G$234*(1+rvanilla)^0.5)-SUM($G377:AL377),(Input!$G$234*(1+rvanilla)^0.5)/A24stdlife))</f>
        <v>0</v>
      </c>
      <c r="AN377" s="155">
        <f>IF(A24stdlife="n/a","n/a",IF(AN$3&gt;(A24stdlife+$E377),(Input!$G$234*(1+rvanilla)^0.5)-SUM($G377:AM377),(Input!$G$234*(1+rvanilla)^0.5)/A24stdlife))</f>
        <v>0</v>
      </c>
      <c r="AO377" s="155">
        <f>IF(A24stdlife="n/a","n/a",IF(AO$3&gt;(A24stdlife+$E377),(Input!$G$234*(1+rvanilla)^0.5)-SUM($G377:AN377),(Input!$G$234*(1+rvanilla)^0.5)/A24stdlife))</f>
        <v>0</v>
      </c>
      <c r="AP377" s="155">
        <f>IF(A24stdlife="n/a","n/a",IF(AP$3&gt;(A24stdlife+$E377),(Input!$G$234*(1+rvanilla)^0.5)-SUM($G377:AO377),(Input!$G$234*(1+rvanilla)^0.5)/A24stdlife))</f>
        <v>0</v>
      </c>
      <c r="AQ377" s="155">
        <f>IF(A24stdlife="n/a","n/a",IF(AQ$3&gt;(A24stdlife+$E377),(Input!$G$234*(1+rvanilla)^0.5)-SUM($G377:AP377),(Input!$G$234*(1+rvanilla)^0.5)/A24stdlife))</f>
        <v>0</v>
      </c>
      <c r="AR377" s="155">
        <f>IF(A24stdlife="n/a","n/a",IF(AR$3&gt;(A24stdlife+$E377),(Input!$G$234*(1+rvanilla)^0.5)-SUM($G377:AQ377),(Input!$G$234*(1+rvanilla)^0.5)/A24stdlife))</f>
        <v>0</v>
      </c>
      <c r="AS377" s="155">
        <f>IF(A24stdlife="n/a","n/a",IF(AS$3&gt;(A24stdlife+$E377),(Input!$G$234*(1+rvanilla)^0.5)-SUM($G377:AR377),(Input!$G$234*(1+rvanilla)^0.5)/A24stdlife))</f>
        <v>0</v>
      </c>
      <c r="AT377" s="155">
        <f>IF(A24stdlife="n/a","n/a",IF(AT$3&gt;(A24stdlife+$E377),(Input!$G$234*(1+rvanilla)^0.5)-SUM($G377:AS377),(Input!$G$234*(1+rvanilla)^0.5)/A24stdlife))</f>
        <v>0</v>
      </c>
      <c r="AU377" s="155">
        <f>IF(A24stdlife="n/a","n/a",IF(AU$3&gt;(A24stdlife+$E377),(Input!$G$234*(1+rvanilla)^0.5)-SUM($G377:AT377),(Input!$G$234*(1+rvanilla)^0.5)/A24stdlife))</f>
        <v>0</v>
      </c>
      <c r="AV377" s="155">
        <f>IF(A24stdlife="n/a","n/a",IF(AV$3&gt;(A24stdlife+$E377),(Input!$G$234*(1+rvanilla)^0.5)-SUM($G377:AU377),(Input!$G$234*(1+rvanilla)^0.5)/A24stdlife))</f>
        <v>0</v>
      </c>
      <c r="AW377" s="155">
        <f>IF(A24stdlife="n/a","n/a",IF(AW$3&gt;(A24stdlife+$E377),(Input!$G$234*(1+rvanilla)^0.5)-SUM($G377:AV377),(Input!$G$234*(1+rvanilla)^0.5)/A24stdlife))</f>
        <v>0</v>
      </c>
      <c r="AX377" s="155">
        <f>IF(A24stdlife="n/a","n/a",IF(AX$3&gt;(A24stdlife+$E377),(Input!$G$234*(1+rvanilla)^0.5)-SUM($G377:AW377),(Input!$G$234*(1+rvanilla)^0.5)/A24stdlife))</f>
        <v>0</v>
      </c>
      <c r="AY377" s="155">
        <f>IF(A24stdlife="n/a","n/a",IF(AY$3&gt;(A24stdlife+$E377),(Input!$G$234*(1+rvanilla)^0.5)-SUM($G377:AX377),(Input!$G$234*(1+rvanilla)^0.5)/A24stdlife))</f>
        <v>0</v>
      </c>
      <c r="AZ377" s="155">
        <f>IF(A24stdlife="n/a","n/a",IF(AZ$3&gt;(A24stdlife+$E377),(Input!$G$234*(1+rvanilla)^0.5)-SUM($G377:AY377),(Input!$G$234*(1+rvanilla)^0.5)/A24stdlife))</f>
        <v>0</v>
      </c>
      <c r="BA377" s="155">
        <f>IF(A24stdlife="n/a","n/a",IF(BA$3&gt;(A24stdlife+$E377),(Input!$G$234*(1+rvanilla)^0.5)-SUM($G377:AZ377),(Input!$G$234*(1+rvanilla)^0.5)/A24stdlife))</f>
        <v>0</v>
      </c>
      <c r="BB377" s="155">
        <f>IF(A24stdlife="n/a","n/a",IF(BB$3&gt;(A24stdlife+$E377),(Input!$G$234*(1+rvanilla)^0.5)-SUM($G377:BA377),(Input!$G$234*(1+rvanilla)^0.5)/A24stdlife))</f>
        <v>0</v>
      </c>
      <c r="BC377" s="155">
        <f>IF(A24stdlife="n/a","n/a",IF(BC$3&gt;(A24stdlife+$E377),(Input!$G$234*(1+rvanilla)^0.5)-SUM($G377:BB377),(Input!$G$234*(1+rvanilla)^0.5)/A24stdlife))</f>
        <v>0</v>
      </c>
      <c r="BD377" s="155">
        <f>IF(A24stdlife="n/a","n/a",IF(BD$3&gt;(A24stdlife+$E377),(Input!$G$234*(1+rvanilla)^0.5)-SUM($G377:BC377),(Input!$G$234*(1+rvanilla)^0.5)/A24stdlife))</f>
        <v>0</v>
      </c>
      <c r="BE377" s="155">
        <f>IF(A24stdlife="n/a","n/a",IF(BE$3&gt;(A24stdlife+$E377),(Input!$G$234*(1+rvanilla)^0.5)-SUM($G377:BD377),(Input!$G$234*(1+rvanilla)^0.5)/A24stdlife))</f>
        <v>0</v>
      </c>
      <c r="BF377" s="155">
        <f>IF(A24stdlife="n/a","n/a",IF(BF$3&gt;(A24stdlife+$E377),(Input!$G$234*(1+rvanilla)^0.5)-SUM($G377:BE377),(Input!$G$234*(1+rvanilla)^0.5)/A24stdlife))</f>
        <v>0</v>
      </c>
      <c r="BG377" s="155">
        <f>IF(A24stdlife="n/a","n/a",IF(BG$3&gt;(A24stdlife+$E377),(Input!$G$234*(1+rvanilla)^0.5)-SUM($G377:BF377),(Input!$G$234*(1+rvanilla)^0.5)/A24stdlife))</f>
        <v>0</v>
      </c>
      <c r="BH377" s="155">
        <f>IF(A24stdlife="n/a","n/a",IF(BH$3&gt;(A24stdlife+$E377),(Input!$G$234*(1+rvanilla)^0.5)-SUM($G377:BG377),(Input!$G$234*(1+rvanilla)^0.5)/A24stdlife))</f>
        <v>0</v>
      </c>
      <c r="BI377" s="155">
        <f>IF(A24stdlife="n/a","n/a",IF(BI$3&gt;(A24stdlife+$E377),(Input!$G$234*(1+rvanilla)^0.5)-SUM($G377:BH377),(Input!$G$234*(1+rvanilla)^0.5)/A24stdlife))</f>
        <v>0</v>
      </c>
      <c r="BJ377" s="14"/>
      <c r="BK377" s="14"/>
      <c r="BL377" s="14"/>
      <c r="BM377" s="14"/>
      <c r="BN377" s="14"/>
      <c r="BO377" s="14"/>
      <c r="BP377" s="14"/>
      <c r="BQ377" s="14"/>
      <c r="BR377" s="14"/>
      <c r="BS377" s="14"/>
      <c r="BT377" s="14"/>
      <c r="BU377" s="14"/>
      <c r="BV377" s="14"/>
      <c r="BW377" s="14"/>
      <c r="BX377" s="14"/>
      <c r="BY377" s="14"/>
      <c r="BZ377" s="14"/>
      <c r="CA377" s="410"/>
      <c r="CB377" s="410"/>
      <c r="CC377" s="410"/>
      <c r="CD377" s="410"/>
      <c r="CE377" s="410"/>
      <c r="CF377" s="410"/>
      <c r="CG377" s="410"/>
      <c r="CH377" s="410"/>
      <c r="CI377" s="410"/>
      <c r="CJ377" s="410"/>
      <c r="CK377" s="410"/>
      <c r="CL377" s="410"/>
      <c r="CM377" s="410"/>
      <c r="CN377" s="410"/>
      <c r="CO377" s="410"/>
      <c r="CP377" s="410"/>
      <c r="CQ377" s="410"/>
      <c r="CR377" s="410"/>
      <c r="CS377" s="410"/>
      <c r="CT377" s="410"/>
      <c r="CU377" s="410"/>
      <c r="CV377" s="410"/>
      <c r="CW377" s="410"/>
      <c r="CX377" s="410"/>
      <c r="CY377" s="410"/>
      <c r="CZ377" s="410"/>
      <c r="DA377" s="410"/>
      <c r="DB377" s="410"/>
      <c r="DC377" s="410"/>
      <c r="DD377" s="410"/>
      <c r="DE377" s="410"/>
      <c r="DF377" s="410"/>
      <c r="DG377" s="410"/>
      <c r="DH377" s="410"/>
      <c r="DI377" s="410"/>
      <c r="DJ377" s="410"/>
      <c r="DK377" s="410"/>
      <c r="DL377" s="410"/>
      <c r="DM377" s="410"/>
      <c r="DN377" s="410"/>
      <c r="DO377" s="410"/>
      <c r="DP377" s="410"/>
      <c r="DQ377" s="410"/>
      <c r="DR377" s="410"/>
      <c r="DS377" s="410"/>
      <c r="DT377" s="410"/>
      <c r="DU377" s="410"/>
      <c r="DV377" s="410"/>
      <c r="DW377" s="410"/>
      <c r="DX377" s="410"/>
      <c r="DY377" s="410"/>
      <c r="DZ377" s="410"/>
      <c r="EA377" s="410"/>
      <c r="EB377" s="410"/>
      <c r="EC377" s="410"/>
      <c r="ED377" s="410"/>
      <c r="EE377" s="410"/>
      <c r="EF377" s="410"/>
      <c r="EG377" s="410"/>
      <c r="EH377" s="410"/>
      <c r="EI377" s="410"/>
      <c r="EJ377" s="410"/>
      <c r="EK377" s="410"/>
      <c r="EL377" s="410"/>
      <c r="EM377" s="410"/>
      <c r="EN377" s="410"/>
      <c r="EO377" s="410"/>
      <c r="EP377" s="410"/>
      <c r="EQ377" s="410"/>
      <c r="ER377" s="410"/>
      <c r="ES377" s="410"/>
      <c r="ET377" s="410"/>
      <c r="EU377" s="410"/>
      <c r="EV377" s="410"/>
      <c r="EW377" s="410"/>
      <c r="EX377" s="410"/>
      <c r="EY377" s="410"/>
      <c r="EZ377" s="410"/>
      <c r="FA377" s="410"/>
      <c r="FB377" s="410"/>
      <c r="FC377" s="410"/>
      <c r="FD377" s="410"/>
      <c r="FE377" s="410"/>
      <c r="FF377" s="410"/>
      <c r="FG377" s="410"/>
      <c r="FH377" s="410"/>
      <c r="FI377" s="410"/>
      <c r="FJ377" s="410"/>
      <c r="FK377" s="410"/>
      <c r="FL377" s="410"/>
      <c r="FM377" s="410"/>
      <c r="FN377" s="410"/>
      <c r="FO377" s="410"/>
      <c r="FP377" s="410"/>
      <c r="FQ377" s="410"/>
      <c r="FR377" s="410"/>
      <c r="FS377" s="410"/>
      <c r="FT377" s="410"/>
      <c r="FU377" s="410"/>
      <c r="FV377" s="410"/>
      <c r="FW377" s="410"/>
      <c r="FX377" s="410"/>
      <c r="FY377" s="410"/>
      <c r="FZ377" s="410"/>
      <c r="GA377" s="410"/>
      <c r="GB377" s="410"/>
      <c r="GC377" s="410"/>
      <c r="GD377" s="410"/>
      <c r="GE377" s="410"/>
      <c r="GF377" s="410"/>
      <c r="GG377" s="410"/>
      <c r="GH377" s="410"/>
      <c r="GI377" s="410"/>
      <c r="GJ377" s="410"/>
      <c r="GK377" s="410"/>
      <c r="GL377" s="410"/>
      <c r="GM377" s="410"/>
      <c r="GN377" s="410"/>
      <c r="GO377" s="410"/>
      <c r="GP377" s="410"/>
      <c r="GQ377" s="410"/>
      <c r="GR377" s="410"/>
      <c r="GS377" s="410"/>
      <c r="GT377" s="410"/>
      <c r="GU377" s="410"/>
      <c r="GV377" s="410"/>
      <c r="GW377" s="410"/>
      <c r="GX377" s="410"/>
      <c r="GY377" s="410"/>
      <c r="GZ377" s="410"/>
      <c r="HA377" s="410"/>
      <c r="HB377" s="410"/>
      <c r="HC377" s="410"/>
      <c r="HD377" s="410"/>
      <c r="HE377" s="410"/>
      <c r="HF377" s="410"/>
      <c r="HG377" s="410"/>
      <c r="HH377" s="410"/>
      <c r="HI377" s="410"/>
      <c r="HJ377" s="410"/>
      <c r="HK377" s="410"/>
      <c r="HL377" s="410"/>
      <c r="HM377" s="410"/>
      <c r="HN377" s="410"/>
      <c r="HO377" s="410"/>
      <c r="HP377" s="410"/>
      <c r="HQ377" s="410"/>
      <c r="HR377" s="410"/>
      <c r="HS377" s="410"/>
      <c r="HT377" s="410"/>
      <c r="HU377" s="410"/>
      <c r="HV377" s="410"/>
      <c r="HW377" s="410"/>
      <c r="HX377" s="410"/>
      <c r="HY377" s="410"/>
      <c r="HZ377" s="410"/>
      <c r="IA377" s="410"/>
      <c r="IB377" s="410"/>
      <c r="IC377" s="410"/>
      <c r="ID377" s="410"/>
      <c r="IE377" s="410"/>
      <c r="IF377" s="410"/>
      <c r="IG377" s="410"/>
      <c r="IH377" s="410"/>
      <c r="II377" s="410"/>
      <c r="IJ377" s="410"/>
      <c r="IK377" s="410"/>
      <c r="IL377" s="410"/>
      <c r="IM377" s="410"/>
      <c r="IN377" s="410"/>
      <c r="IO377" s="410"/>
      <c r="IP377" s="410"/>
      <c r="IQ377" s="410"/>
      <c r="IR377" s="410"/>
      <c r="IS377" s="410"/>
      <c r="IT377" s="410"/>
      <c r="IU377" s="410"/>
      <c r="IV377" s="410"/>
    </row>
    <row r="378" spans="1:256" s="2" customFormat="1" ht="12.75" hidden="1" customHeight="1" outlineLevel="2">
      <c r="A378" s="14"/>
      <c r="B378" s="14"/>
      <c r="C378" s="27"/>
      <c r="D378" s="413"/>
      <c r="E378" s="261">
        <v>2</v>
      </c>
      <c r="F378" s="372"/>
      <c r="G378" s="269"/>
      <c r="H378" s="270"/>
      <c r="I378" s="155">
        <f>IF(A24stdlife="n/a","n/a",IF(I$3&gt;(A24stdlife+$E378),(Input!$H$234*(1+rvanilla)^0.5)-SUM($H378:H378),(Input!$H$234*(1+rvanilla)^0.5)/A24stdlife))</f>
        <v>0</v>
      </c>
      <c r="J378" s="155">
        <f>IF(A24stdlife="n/a","n/a",IF(J$3&gt;(A24stdlife+$E378),(Input!$H$234*(1+rvanilla)^0.5)-SUM($H378:I378),(Input!$H$234*(1+rvanilla)^0.5)/A24stdlife))</f>
        <v>0</v>
      </c>
      <c r="K378" s="155">
        <f>IF(A24stdlife="n/a","n/a",IF(K$3&gt;(A24stdlife+$E378),(Input!$H$234*(1+rvanilla)^0.5)-SUM($H378:J378),(Input!$H$234*(1+rvanilla)^0.5)/A24stdlife))</f>
        <v>0</v>
      </c>
      <c r="L378" s="155">
        <f>IF(A24stdlife="n/a","n/a",IF(L$3&gt;(A24stdlife+$E378),(Input!$H$234*(1+rvanilla)^0.5)-SUM($H378:K378),(Input!$H$234*(1+rvanilla)^0.5)/A24stdlife))</f>
        <v>0</v>
      </c>
      <c r="M378" s="155">
        <f>IF(A24stdlife="n/a","n/a",IF(M$3&gt;(A24stdlife+$E378),(Input!$H$234*(1+rvanilla)^0.5)-SUM($H378:L378),(Input!$H$234*(1+rvanilla)^0.5)/A24stdlife))</f>
        <v>0</v>
      </c>
      <c r="N378" s="155">
        <f>IF(A24stdlife="n/a","n/a",IF(N$3&gt;(A24stdlife+$E378),(Input!$H$234*(1+rvanilla)^0.5)-SUM($H378:M378),(Input!$H$234*(1+rvanilla)^0.5)/A24stdlife))</f>
        <v>0</v>
      </c>
      <c r="O378" s="155">
        <f>IF(A24stdlife="n/a","n/a",IF(O$3&gt;(A24stdlife+$E378),(Input!$H$234*(1+rvanilla)^0.5)-SUM($H378:N378),(Input!$H$234*(1+rvanilla)^0.5)/A24stdlife))</f>
        <v>0</v>
      </c>
      <c r="P378" s="155">
        <f>IF(A24stdlife="n/a","n/a",IF(P$3&gt;(A24stdlife+$E378),(Input!$H$234*(1+rvanilla)^0.5)-SUM($H378:O378),(Input!$H$234*(1+rvanilla)^0.5)/A24stdlife))</f>
        <v>0</v>
      </c>
      <c r="Q378" s="155">
        <f>IF(A24stdlife="n/a","n/a",IF(Q$3&gt;(A24stdlife+$E378),(Input!$H$234*(1+rvanilla)^0.5)-SUM($H378:P378),(Input!$H$234*(1+rvanilla)^0.5)/A24stdlife))</f>
        <v>0</v>
      </c>
      <c r="R378" s="155">
        <f>IF(A24stdlife="n/a","n/a",IF(R$3&gt;(A24stdlife+$E378),(Input!$H$234*(1+rvanilla)^0.5)-SUM($H378:Q378),(Input!$H$234*(1+rvanilla)^0.5)/A24stdlife))</f>
        <v>0</v>
      </c>
      <c r="S378" s="155">
        <f>IF(A24stdlife="n/a","n/a",IF(S$3&gt;(A24stdlife+$E378),(Input!$H$234*(1+rvanilla)^0.5)-SUM($H378:R378),(Input!$H$234*(1+rvanilla)^0.5)/A24stdlife))</f>
        <v>0</v>
      </c>
      <c r="T378" s="155">
        <f>IF(A24stdlife="n/a","n/a",IF(T$3&gt;(A24stdlife+$E378),(Input!$H$234*(1+rvanilla)^0.5)-SUM($H378:S378),(Input!$H$234*(1+rvanilla)^0.5)/A24stdlife))</f>
        <v>0</v>
      </c>
      <c r="U378" s="155">
        <f>IF(A24stdlife="n/a","n/a",IF(U$3&gt;(A24stdlife+$E378),(Input!$H$234*(1+rvanilla)^0.5)-SUM($H378:T378),(Input!$H$234*(1+rvanilla)^0.5)/A24stdlife))</f>
        <v>0</v>
      </c>
      <c r="V378" s="155">
        <f>IF(A24stdlife="n/a","n/a",IF(V$3&gt;(A24stdlife+$E378),(Input!$H$234*(1+rvanilla)^0.5)-SUM($H378:U378),(Input!$H$234*(1+rvanilla)^0.5)/A24stdlife))</f>
        <v>0</v>
      </c>
      <c r="W378" s="155">
        <f>IF(A24stdlife="n/a","n/a",IF(W$3&gt;(A24stdlife+$E378),(Input!$H$234*(1+rvanilla)^0.5)-SUM($H378:V378),(Input!$H$234*(1+rvanilla)^0.5)/A24stdlife))</f>
        <v>0</v>
      </c>
      <c r="X378" s="155">
        <f>IF(A24stdlife="n/a","n/a",IF(X$3&gt;(A24stdlife+$E378),(Input!$H$234*(1+rvanilla)^0.5)-SUM($H378:W378),(Input!$H$234*(1+rvanilla)^0.5)/A24stdlife))</f>
        <v>0</v>
      </c>
      <c r="Y378" s="155">
        <f>IF(A24stdlife="n/a","n/a",IF(Y$3&gt;(A24stdlife+$E378),(Input!$H$234*(1+rvanilla)^0.5)-SUM($H378:X378),(Input!$H$234*(1+rvanilla)^0.5)/A24stdlife))</f>
        <v>0</v>
      </c>
      <c r="Z378" s="155">
        <f>IF(A24stdlife="n/a","n/a",IF(Z$3&gt;(A24stdlife+$E378),(Input!$H$234*(1+rvanilla)^0.5)-SUM($H378:Y378),(Input!$H$234*(1+rvanilla)^0.5)/A24stdlife))</f>
        <v>0</v>
      </c>
      <c r="AA378" s="155">
        <f>IF(A24stdlife="n/a","n/a",IF(AA$3&gt;(A24stdlife+$E378),(Input!$H$234*(1+rvanilla)^0.5)-SUM($H378:Z378),(Input!$H$234*(1+rvanilla)^0.5)/A24stdlife))</f>
        <v>0</v>
      </c>
      <c r="AB378" s="155">
        <f>IF(A24stdlife="n/a","n/a",IF(AB$3&gt;(A24stdlife+$E378),(Input!$H$234*(1+rvanilla)^0.5)-SUM($H378:AA378),(Input!$H$234*(1+rvanilla)^0.5)/A24stdlife))</f>
        <v>0</v>
      </c>
      <c r="AC378" s="155">
        <f>IF(A24stdlife="n/a","n/a",IF(AC$3&gt;(A24stdlife+$E378),(Input!$H$234*(1+rvanilla)^0.5)-SUM($H378:AB378),(Input!$H$234*(1+rvanilla)^0.5)/A24stdlife))</f>
        <v>0</v>
      </c>
      <c r="AD378" s="155">
        <f>IF(A24stdlife="n/a","n/a",IF(AD$3&gt;(A24stdlife+$E378),(Input!$H$234*(1+rvanilla)^0.5)-SUM($H378:AC378),(Input!$H$234*(1+rvanilla)^0.5)/A24stdlife))</f>
        <v>0</v>
      </c>
      <c r="AE378" s="155">
        <f>IF(A24stdlife="n/a","n/a",IF(AE$3&gt;(A24stdlife+$E378),(Input!$H$234*(1+rvanilla)^0.5)-SUM($H378:AD378),(Input!$H$234*(1+rvanilla)^0.5)/A24stdlife))</f>
        <v>0</v>
      </c>
      <c r="AF378" s="155">
        <f>IF(A24stdlife="n/a","n/a",IF(AF$3&gt;(A24stdlife+$E378),(Input!$H$234*(1+rvanilla)^0.5)-SUM($H378:AE378),(Input!$H$234*(1+rvanilla)^0.5)/A24stdlife))</f>
        <v>0</v>
      </c>
      <c r="AG378" s="155">
        <f>IF(A24stdlife="n/a","n/a",IF(AG$3&gt;(A24stdlife+$E378),(Input!$H$234*(1+rvanilla)^0.5)-SUM($H378:AF378),(Input!$H$234*(1+rvanilla)^0.5)/A24stdlife))</f>
        <v>0</v>
      </c>
      <c r="AH378" s="155">
        <f>IF(A24stdlife="n/a","n/a",IF(AH$3&gt;(A24stdlife+$E378),(Input!$H$234*(1+rvanilla)^0.5)-SUM($H378:AG378),(Input!$H$234*(1+rvanilla)^0.5)/A24stdlife))</f>
        <v>0</v>
      </c>
      <c r="AI378" s="155">
        <f>IF(A24stdlife="n/a","n/a",IF(AI$3&gt;(A24stdlife+$E378),(Input!$H$234*(1+rvanilla)^0.5)-SUM($H378:AH378),(Input!$H$234*(1+rvanilla)^0.5)/A24stdlife))</f>
        <v>0</v>
      </c>
      <c r="AJ378" s="155">
        <f>IF(A24stdlife="n/a","n/a",IF(AJ$3&gt;(A24stdlife+$E378),(Input!$H$234*(1+rvanilla)^0.5)-SUM($H378:AI378),(Input!$H$234*(1+rvanilla)^0.5)/A24stdlife))</f>
        <v>0</v>
      </c>
      <c r="AK378" s="155">
        <f>IF(A24stdlife="n/a","n/a",IF(AK$3&gt;(A24stdlife+$E378),(Input!$H$234*(1+rvanilla)^0.5)-SUM($H378:AJ378),(Input!$H$234*(1+rvanilla)^0.5)/A24stdlife))</f>
        <v>0</v>
      </c>
      <c r="AL378" s="155">
        <f>IF(A24stdlife="n/a","n/a",IF(AL$3&gt;(A24stdlife+$E378),(Input!$H$234*(1+rvanilla)^0.5)-SUM($H378:AK378),(Input!$H$234*(1+rvanilla)^0.5)/A24stdlife))</f>
        <v>0</v>
      </c>
      <c r="AM378" s="155">
        <f>IF(A24stdlife="n/a","n/a",IF(AM$3&gt;(A24stdlife+$E378),(Input!$H$234*(1+rvanilla)^0.5)-SUM($H378:AL378),(Input!$H$234*(1+rvanilla)^0.5)/A24stdlife))</f>
        <v>0</v>
      </c>
      <c r="AN378" s="155">
        <f>IF(A24stdlife="n/a","n/a",IF(AN$3&gt;(A24stdlife+$E378),(Input!$H$234*(1+rvanilla)^0.5)-SUM($H378:AM378),(Input!$H$234*(1+rvanilla)^0.5)/A24stdlife))</f>
        <v>0</v>
      </c>
      <c r="AO378" s="155">
        <f>IF(A24stdlife="n/a","n/a",IF(AO$3&gt;(A24stdlife+$E378),(Input!$H$234*(1+rvanilla)^0.5)-SUM($H378:AN378),(Input!$H$234*(1+rvanilla)^0.5)/A24stdlife))</f>
        <v>0</v>
      </c>
      <c r="AP378" s="155">
        <f>IF(A24stdlife="n/a","n/a",IF(AP$3&gt;(A24stdlife+$E378),(Input!$H$234*(1+rvanilla)^0.5)-SUM($H378:AO378),(Input!$H$234*(1+rvanilla)^0.5)/A24stdlife))</f>
        <v>0</v>
      </c>
      <c r="AQ378" s="155">
        <f>IF(A24stdlife="n/a","n/a",IF(AQ$3&gt;(A24stdlife+$E378),(Input!$H$234*(1+rvanilla)^0.5)-SUM($H378:AP378),(Input!$H$234*(1+rvanilla)^0.5)/A24stdlife))</f>
        <v>0</v>
      </c>
      <c r="AR378" s="155">
        <f>IF(A24stdlife="n/a","n/a",IF(AR$3&gt;(A24stdlife+$E378),(Input!$H$234*(1+rvanilla)^0.5)-SUM($H378:AQ378),(Input!$H$234*(1+rvanilla)^0.5)/A24stdlife))</f>
        <v>0</v>
      </c>
      <c r="AS378" s="155">
        <f>IF(A24stdlife="n/a","n/a",IF(AS$3&gt;(A24stdlife+$E378),(Input!$H$234*(1+rvanilla)^0.5)-SUM($H378:AR378),(Input!$H$234*(1+rvanilla)^0.5)/A24stdlife))</f>
        <v>0</v>
      </c>
      <c r="AT378" s="155">
        <f>IF(A24stdlife="n/a","n/a",IF(AT$3&gt;(A24stdlife+$E378),(Input!$H$234*(1+rvanilla)^0.5)-SUM($H378:AS378),(Input!$H$234*(1+rvanilla)^0.5)/A24stdlife))</f>
        <v>0</v>
      </c>
      <c r="AU378" s="155">
        <f>IF(A24stdlife="n/a","n/a",IF(AU$3&gt;(A24stdlife+$E378),(Input!$H$234*(1+rvanilla)^0.5)-SUM($H378:AT378),(Input!$H$234*(1+rvanilla)^0.5)/A24stdlife))</f>
        <v>0</v>
      </c>
      <c r="AV378" s="155">
        <f>IF(A24stdlife="n/a","n/a",IF(AV$3&gt;(A24stdlife+$E378),(Input!$H$234*(1+rvanilla)^0.5)-SUM($H378:AU378),(Input!$H$234*(1+rvanilla)^0.5)/A24stdlife))</f>
        <v>0</v>
      </c>
      <c r="AW378" s="155">
        <f>IF(A24stdlife="n/a","n/a",IF(AW$3&gt;(A24stdlife+$E378),(Input!$H$234*(1+rvanilla)^0.5)-SUM($H378:AV378),(Input!$H$234*(1+rvanilla)^0.5)/A24stdlife))</f>
        <v>0</v>
      </c>
      <c r="AX378" s="155">
        <f>IF(A24stdlife="n/a","n/a",IF(AX$3&gt;(A24stdlife+$E378),(Input!$H$234*(1+rvanilla)^0.5)-SUM($H378:AW378),(Input!$H$234*(1+rvanilla)^0.5)/A24stdlife))</f>
        <v>0</v>
      </c>
      <c r="AY378" s="155">
        <f>IF(A24stdlife="n/a","n/a",IF(AY$3&gt;(A24stdlife+$E378),(Input!$H$234*(1+rvanilla)^0.5)-SUM($H378:AX378),(Input!$H$234*(1+rvanilla)^0.5)/A24stdlife))</f>
        <v>0</v>
      </c>
      <c r="AZ378" s="155">
        <f>IF(A24stdlife="n/a","n/a",IF(AZ$3&gt;(A24stdlife+$E378),(Input!$H$234*(1+rvanilla)^0.5)-SUM($H378:AY378),(Input!$H$234*(1+rvanilla)^0.5)/A24stdlife))</f>
        <v>0</v>
      </c>
      <c r="BA378" s="155">
        <f>IF(A24stdlife="n/a","n/a",IF(BA$3&gt;(A24stdlife+$E378),(Input!$H$234*(1+rvanilla)^0.5)-SUM($H378:AZ378),(Input!$H$234*(1+rvanilla)^0.5)/A24stdlife))</f>
        <v>0</v>
      </c>
      <c r="BB378" s="155">
        <f>IF(A24stdlife="n/a","n/a",IF(BB$3&gt;(A24stdlife+$E378),(Input!$H$234*(1+rvanilla)^0.5)-SUM($H378:BA378),(Input!$H$234*(1+rvanilla)^0.5)/A24stdlife))</f>
        <v>0</v>
      </c>
      <c r="BC378" s="155">
        <f>IF(A24stdlife="n/a","n/a",IF(BC$3&gt;(A24stdlife+$E378),(Input!$H$234*(1+rvanilla)^0.5)-SUM($H378:BB378),(Input!$H$234*(1+rvanilla)^0.5)/A24stdlife))</f>
        <v>0</v>
      </c>
      <c r="BD378" s="155">
        <f>IF(A24stdlife="n/a","n/a",IF(BD$3&gt;(A24stdlife+$E378),(Input!$H$234*(1+rvanilla)^0.5)-SUM($H378:BC378),(Input!$H$234*(1+rvanilla)^0.5)/A24stdlife))</f>
        <v>0</v>
      </c>
      <c r="BE378" s="155">
        <f>IF(A24stdlife="n/a","n/a",IF(BE$3&gt;(A24stdlife+$E378),(Input!$H$234*(1+rvanilla)^0.5)-SUM($H378:BD378),(Input!$H$234*(1+rvanilla)^0.5)/A24stdlife))</f>
        <v>0</v>
      </c>
      <c r="BF378" s="155">
        <f>IF(A24stdlife="n/a","n/a",IF(BF$3&gt;(A24stdlife+$E378),(Input!$H$234*(1+rvanilla)^0.5)-SUM($H378:BE378),(Input!$H$234*(1+rvanilla)^0.5)/A24stdlife))</f>
        <v>0</v>
      </c>
      <c r="BG378" s="155">
        <f>IF(A24stdlife="n/a","n/a",IF(BG$3&gt;(A24stdlife+$E378),(Input!$H$234*(1+rvanilla)^0.5)-SUM($H378:BF378),(Input!$H$234*(1+rvanilla)^0.5)/A24stdlife))</f>
        <v>0</v>
      </c>
      <c r="BH378" s="155">
        <f>IF(A24stdlife="n/a","n/a",IF(BH$3&gt;(A24stdlife+$E378),(Input!$H$234*(1+rvanilla)^0.5)-SUM($H378:BG378),(Input!$H$234*(1+rvanilla)^0.5)/A24stdlife))</f>
        <v>0</v>
      </c>
      <c r="BI378" s="155">
        <f>IF(A24stdlife="n/a","n/a",IF(BI$3&gt;(A24stdlife+$E378),(Input!$H$234*(1+rvanilla)^0.5)-SUM($H378:BH378),(Input!$H$234*(1+rvanilla)^0.5)/A24stdlife))</f>
        <v>0</v>
      </c>
      <c r="BJ378" s="14"/>
      <c r="BK378" s="14"/>
      <c r="BL378" s="14"/>
      <c r="BM378" s="14"/>
      <c r="BN378" s="14"/>
      <c r="BO378" s="14"/>
      <c r="BP378" s="14"/>
      <c r="BQ378" s="14"/>
      <c r="BR378" s="14"/>
      <c r="BS378" s="14"/>
      <c r="BT378" s="14"/>
      <c r="BU378" s="14"/>
      <c r="BV378" s="14"/>
      <c r="BW378" s="14"/>
      <c r="BX378" s="14"/>
      <c r="BY378" s="14"/>
      <c r="BZ378" s="14"/>
      <c r="CA378" s="410"/>
      <c r="CB378" s="410"/>
      <c r="CC378" s="410"/>
      <c r="CD378" s="410"/>
      <c r="CE378" s="410"/>
      <c r="CF378" s="410"/>
      <c r="CG378" s="410"/>
      <c r="CH378" s="410"/>
      <c r="CI378" s="410"/>
      <c r="CJ378" s="410"/>
      <c r="CK378" s="410"/>
      <c r="CL378" s="410"/>
      <c r="CM378" s="410"/>
      <c r="CN378" s="410"/>
      <c r="CO378" s="410"/>
      <c r="CP378" s="410"/>
      <c r="CQ378" s="410"/>
      <c r="CR378" s="410"/>
      <c r="CS378" s="410"/>
      <c r="CT378" s="410"/>
      <c r="CU378" s="410"/>
      <c r="CV378" s="410"/>
      <c r="CW378" s="410"/>
      <c r="CX378" s="410"/>
      <c r="CY378" s="410"/>
      <c r="CZ378" s="410"/>
      <c r="DA378" s="410"/>
      <c r="DB378" s="410"/>
      <c r="DC378" s="410"/>
      <c r="DD378" s="410"/>
      <c r="DE378" s="410"/>
      <c r="DF378" s="410"/>
      <c r="DG378" s="410"/>
      <c r="DH378" s="410"/>
      <c r="DI378" s="410"/>
      <c r="DJ378" s="410"/>
      <c r="DK378" s="410"/>
      <c r="DL378" s="410"/>
      <c r="DM378" s="410"/>
      <c r="DN378" s="410"/>
      <c r="DO378" s="410"/>
      <c r="DP378" s="410"/>
      <c r="DQ378" s="410"/>
      <c r="DR378" s="410"/>
      <c r="DS378" s="410"/>
      <c r="DT378" s="410"/>
      <c r="DU378" s="410"/>
      <c r="DV378" s="410"/>
      <c r="DW378" s="410"/>
      <c r="DX378" s="410"/>
      <c r="DY378" s="410"/>
      <c r="DZ378" s="410"/>
      <c r="EA378" s="410"/>
      <c r="EB378" s="410"/>
      <c r="EC378" s="410"/>
      <c r="ED378" s="410"/>
      <c r="EE378" s="410"/>
      <c r="EF378" s="410"/>
      <c r="EG378" s="410"/>
      <c r="EH378" s="410"/>
      <c r="EI378" s="410"/>
      <c r="EJ378" s="410"/>
      <c r="EK378" s="410"/>
      <c r="EL378" s="410"/>
      <c r="EM378" s="410"/>
      <c r="EN378" s="410"/>
      <c r="EO378" s="410"/>
      <c r="EP378" s="410"/>
      <c r="EQ378" s="410"/>
      <c r="ER378" s="410"/>
      <c r="ES378" s="410"/>
      <c r="ET378" s="410"/>
      <c r="EU378" s="410"/>
      <c r="EV378" s="410"/>
      <c r="EW378" s="410"/>
      <c r="EX378" s="410"/>
      <c r="EY378" s="410"/>
      <c r="EZ378" s="410"/>
      <c r="FA378" s="410"/>
      <c r="FB378" s="410"/>
      <c r="FC378" s="410"/>
      <c r="FD378" s="410"/>
      <c r="FE378" s="410"/>
      <c r="FF378" s="410"/>
      <c r="FG378" s="410"/>
      <c r="FH378" s="410"/>
      <c r="FI378" s="410"/>
      <c r="FJ378" s="410"/>
      <c r="FK378" s="410"/>
      <c r="FL378" s="410"/>
      <c r="FM378" s="410"/>
      <c r="FN378" s="410"/>
      <c r="FO378" s="410"/>
      <c r="FP378" s="410"/>
      <c r="FQ378" s="410"/>
      <c r="FR378" s="410"/>
      <c r="FS378" s="410"/>
      <c r="FT378" s="410"/>
      <c r="FU378" s="410"/>
      <c r="FV378" s="410"/>
      <c r="FW378" s="410"/>
      <c r="FX378" s="410"/>
      <c r="FY378" s="410"/>
      <c r="FZ378" s="410"/>
      <c r="GA378" s="410"/>
      <c r="GB378" s="410"/>
      <c r="GC378" s="410"/>
      <c r="GD378" s="410"/>
      <c r="GE378" s="410"/>
      <c r="GF378" s="410"/>
      <c r="GG378" s="410"/>
      <c r="GH378" s="410"/>
      <c r="GI378" s="410"/>
      <c r="GJ378" s="410"/>
      <c r="GK378" s="410"/>
      <c r="GL378" s="410"/>
      <c r="GM378" s="410"/>
      <c r="GN378" s="410"/>
      <c r="GO378" s="410"/>
      <c r="GP378" s="410"/>
      <c r="GQ378" s="410"/>
      <c r="GR378" s="410"/>
      <c r="GS378" s="410"/>
      <c r="GT378" s="410"/>
      <c r="GU378" s="410"/>
      <c r="GV378" s="410"/>
      <c r="GW378" s="410"/>
      <c r="GX378" s="410"/>
      <c r="GY378" s="410"/>
      <c r="GZ378" s="410"/>
      <c r="HA378" s="410"/>
      <c r="HB378" s="410"/>
      <c r="HC378" s="410"/>
      <c r="HD378" s="410"/>
      <c r="HE378" s="410"/>
      <c r="HF378" s="410"/>
      <c r="HG378" s="410"/>
      <c r="HH378" s="410"/>
      <c r="HI378" s="410"/>
      <c r="HJ378" s="410"/>
      <c r="HK378" s="410"/>
      <c r="HL378" s="410"/>
      <c r="HM378" s="410"/>
      <c r="HN378" s="410"/>
      <c r="HO378" s="410"/>
      <c r="HP378" s="410"/>
      <c r="HQ378" s="410"/>
      <c r="HR378" s="410"/>
      <c r="HS378" s="410"/>
      <c r="HT378" s="410"/>
      <c r="HU378" s="410"/>
      <c r="HV378" s="410"/>
      <c r="HW378" s="410"/>
      <c r="HX378" s="410"/>
      <c r="HY378" s="410"/>
      <c r="HZ378" s="410"/>
      <c r="IA378" s="410"/>
      <c r="IB378" s="410"/>
      <c r="IC378" s="410"/>
      <c r="ID378" s="410"/>
      <c r="IE378" s="410"/>
      <c r="IF378" s="410"/>
      <c r="IG378" s="410"/>
      <c r="IH378" s="410"/>
      <c r="II378" s="410"/>
      <c r="IJ378" s="410"/>
      <c r="IK378" s="410"/>
      <c r="IL378" s="410"/>
      <c r="IM378" s="410"/>
      <c r="IN378" s="410"/>
      <c r="IO378" s="410"/>
      <c r="IP378" s="410"/>
      <c r="IQ378" s="410"/>
      <c r="IR378" s="410"/>
      <c r="IS378" s="410"/>
      <c r="IT378" s="410"/>
      <c r="IU378" s="410"/>
      <c r="IV378" s="410"/>
    </row>
    <row r="379" spans="1:256" s="2" customFormat="1" ht="12.75" hidden="1" customHeight="1" outlineLevel="2">
      <c r="A379" s="14"/>
      <c r="B379" s="14"/>
      <c r="C379" s="27"/>
      <c r="D379" s="413"/>
      <c r="E379" s="261">
        <v>3</v>
      </c>
      <c r="F379" s="372"/>
      <c r="G379" s="269"/>
      <c r="H379" s="271"/>
      <c r="I379" s="270"/>
      <c r="J379" s="155">
        <f>IF(A24stdlife="n/a","n/a",IF(J$3&gt;(A24stdlife+$E379),(Input!$I$234*(1+rvanilla)^0.5)-SUM($I379:I379),(Input!$I$234*(1+rvanilla)^0.5)/A24stdlife))</f>
        <v>0</v>
      </c>
      <c r="K379" s="155">
        <f>IF(A24stdlife="n/a","n/a",IF(K$3&gt;(A24stdlife+$E379),(Input!$I$234*(1+rvanilla)^0.5)-SUM($I379:J379),(Input!$I$234*(1+rvanilla)^0.5)/A24stdlife))</f>
        <v>0</v>
      </c>
      <c r="L379" s="155">
        <f>IF(A24stdlife="n/a","n/a",IF(L$3&gt;(A24stdlife+$E379),(Input!$I$234*(1+rvanilla)^0.5)-SUM($I379:K379),(Input!$I$234*(1+rvanilla)^0.5)/A24stdlife))</f>
        <v>0</v>
      </c>
      <c r="M379" s="155">
        <f>IF(A24stdlife="n/a","n/a",IF(M$3&gt;(A24stdlife+$E379),(Input!$I$234*(1+rvanilla)^0.5)-SUM($I379:L379),(Input!$I$234*(1+rvanilla)^0.5)/A24stdlife))</f>
        <v>0</v>
      </c>
      <c r="N379" s="155">
        <f>IF(A24stdlife="n/a","n/a",IF(N$3&gt;(A24stdlife+$E379),(Input!$I$234*(1+rvanilla)^0.5)-SUM($I379:M379),(Input!$I$234*(1+rvanilla)^0.5)/A24stdlife))</f>
        <v>0</v>
      </c>
      <c r="O379" s="155">
        <f>IF(A24stdlife="n/a","n/a",IF(O$3&gt;(A24stdlife+$E379),(Input!$I$234*(1+rvanilla)^0.5)-SUM($I379:N379),(Input!$I$234*(1+rvanilla)^0.5)/A24stdlife))</f>
        <v>0</v>
      </c>
      <c r="P379" s="155">
        <f>IF(A24stdlife="n/a","n/a",IF(P$3&gt;(A24stdlife+$E379),(Input!$I$234*(1+rvanilla)^0.5)-SUM($I379:O379),(Input!$I$234*(1+rvanilla)^0.5)/A24stdlife))</f>
        <v>0</v>
      </c>
      <c r="Q379" s="155">
        <f>IF(A24stdlife="n/a","n/a",IF(Q$3&gt;(A24stdlife+$E379),(Input!$I$234*(1+rvanilla)^0.5)-SUM($I379:P379),(Input!$I$234*(1+rvanilla)^0.5)/A24stdlife))</f>
        <v>0</v>
      </c>
      <c r="R379" s="155">
        <f>IF(A24stdlife="n/a","n/a",IF(R$3&gt;(A24stdlife+$E379),(Input!$I$234*(1+rvanilla)^0.5)-SUM($I379:Q379),(Input!$I$234*(1+rvanilla)^0.5)/A24stdlife))</f>
        <v>0</v>
      </c>
      <c r="S379" s="155">
        <f>IF(A24stdlife="n/a","n/a",IF(S$3&gt;(A24stdlife+$E379),(Input!$I$234*(1+rvanilla)^0.5)-SUM($I379:R379),(Input!$I$234*(1+rvanilla)^0.5)/A24stdlife))</f>
        <v>0</v>
      </c>
      <c r="T379" s="155">
        <f>IF(A24stdlife="n/a","n/a",IF(T$3&gt;(A24stdlife+$E379),(Input!$I$234*(1+rvanilla)^0.5)-SUM($I379:S379),(Input!$I$234*(1+rvanilla)^0.5)/A24stdlife))</f>
        <v>0</v>
      </c>
      <c r="U379" s="155">
        <f>IF(A24stdlife="n/a","n/a",IF(U$3&gt;(A24stdlife+$E379),(Input!$I$234*(1+rvanilla)^0.5)-SUM($I379:T379),(Input!$I$234*(1+rvanilla)^0.5)/A24stdlife))</f>
        <v>0</v>
      </c>
      <c r="V379" s="155">
        <f>IF(A24stdlife="n/a","n/a",IF(V$3&gt;(A24stdlife+$E379),(Input!$I$234*(1+rvanilla)^0.5)-SUM($I379:U379),(Input!$I$234*(1+rvanilla)^0.5)/A24stdlife))</f>
        <v>0</v>
      </c>
      <c r="W379" s="155">
        <f>IF(A24stdlife="n/a","n/a",IF(W$3&gt;(A24stdlife+$E379),(Input!$I$234*(1+rvanilla)^0.5)-SUM($I379:V379),(Input!$I$234*(1+rvanilla)^0.5)/A24stdlife))</f>
        <v>0</v>
      </c>
      <c r="X379" s="155">
        <f>IF(A24stdlife="n/a","n/a",IF(X$3&gt;(A24stdlife+$E379),(Input!$I$234*(1+rvanilla)^0.5)-SUM($I379:W379),(Input!$I$234*(1+rvanilla)^0.5)/A24stdlife))</f>
        <v>0</v>
      </c>
      <c r="Y379" s="155">
        <f>IF(A24stdlife="n/a","n/a",IF(Y$3&gt;(A24stdlife+$E379),(Input!$I$234*(1+rvanilla)^0.5)-SUM($I379:X379),(Input!$I$234*(1+rvanilla)^0.5)/A24stdlife))</f>
        <v>0</v>
      </c>
      <c r="Z379" s="155">
        <f>IF(A24stdlife="n/a","n/a",IF(Z$3&gt;(A24stdlife+$E379),(Input!$I$234*(1+rvanilla)^0.5)-SUM($I379:Y379),(Input!$I$234*(1+rvanilla)^0.5)/A24stdlife))</f>
        <v>0</v>
      </c>
      <c r="AA379" s="155">
        <f>IF(A24stdlife="n/a","n/a",IF(AA$3&gt;(A24stdlife+$E379),(Input!$I$234*(1+rvanilla)^0.5)-SUM($I379:Z379),(Input!$I$234*(1+rvanilla)^0.5)/A24stdlife))</f>
        <v>0</v>
      </c>
      <c r="AB379" s="155">
        <f>IF(A24stdlife="n/a","n/a",IF(AB$3&gt;(A24stdlife+$E379),(Input!$I$234*(1+rvanilla)^0.5)-SUM($I379:AA379),(Input!$I$234*(1+rvanilla)^0.5)/A24stdlife))</f>
        <v>0</v>
      </c>
      <c r="AC379" s="155">
        <f>IF(A24stdlife="n/a","n/a",IF(AC$3&gt;(A24stdlife+$E379),(Input!$I$234*(1+rvanilla)^0.5)-SUM($I379:AB379),(Input!$I$234*(1+rvanilla)^0.5)/A24stdlife))</f>
        <v>0</v>
      </c>
      <c r="AD379" s="155">
        <f>IF(A24stdlife="n/a","n/a",IF(AD$3&gt;(A24stdlife+$E379),(Input!$I$234*(1+rvanilla)^0.5)-SUM($I379:AC379),(Input!$I$234*(1+rvanilla)^0.5)/A24stdlife))</f>
        <v>0</v>
      </c>
      <c r="AE379" s="155">
        <f>IF(A24stdlife="n/a","n/a",IF(AE$3&gt;(A24stdlife+$E379),(Input!$I$234*(1+rvanilla)^0.5)-SUM($I379:AD379),(Input!$I$234*(1+rvanilla)^0.5)/A24stdlife))</f>
        <v>0</v>
      </c>
      <c r="AF379" s="155">
        <f>IF(A24stdlife="n/a","n/a",IF(AF$3&gt;(A24stdlife+$E379),(Input!$I$234*(1+rvanilla)^0.5)-SUM($I379:AE379),(Input!$I$234*(1+rvanilla)^0.5)/A24stdlife))</f>
        <v>0</v>
      </c>
      <c r="AG379" s="155">
        <f>IF(A24stdlife="n/a","n/a",IF(AG$3&gt;(A24stdlife+$E379),(Input!$I$234*(1+rvanilla)^0.5)-SUM($I379:AF379),(Input!$I$234*(1+rvanilla)^0.5)/A24stdlife))</f>
        <v>0</v>
      </c>
      <c r="AH379" s="155">
        <f>IF(A24stdlife="n/a","n/a",IF(AH$3&gt;(A24stdlife+$E379),(Input!$I$234*(1+rvanilla)^0.5)-SUM($I379:AG379),(Input!$I$234*(1+rvanilla)^0.5)/A24stdlife))</f>
        <v>0</v>
      </c>
      <c r="AI379" s="155">
        <f>IF(A24stdlife="n/a","n/a",IF(AI$3&gt;(A24stdlife+$E379),(Input!$I$234*(1+rvanilla)^0.5)-SUM($I379:AH379),(Input!$I$234*(1+rvanilla)^0.5)/A24stdlife))</f>
        <v>0</v>
      </c>
      <c r="AJ379" s="155">
        <f>IF(A24stdlife="n/a","n/a",IF(AJ$3&gt;(A24stdlife+$E379),(Input!$I$234*(1+rvanilla)^0.5)-SUM($I379:AI379),(Input!$I$234*(1+rvanilla)^0.5)/A24stdlife))</f>
        <v>0</v>
      </c>
      <c r="AK379" s="155">
        <f>IF(A24stdlife="n/a","n/a",IF(AK$3&gt;(A24stdlife+$E379),(Input!$I$234*(1+rvanilla)^0.5)-SUM($I379:AJ379),(Input!$I$234*(1+rvanilla)^0.5)/A24stdlife))</f>
        <v>0</v>
      </c>
      <c r="AL379" s="155">
        <f>IF(A24stdlife="n/a","n/a",IF(AL$3&gt;(A24stdlife+$E379),(Input!$I$234*(1+rvanilla)^0.5)-SUM($I379:AK379),(Input!$I$234*(1+rvanilla)^0.5)/A24stdlife))</f>
        <v>0</v>
      </c>
      <c r="AM379" s="155">
        <f>IF(A24stdlife="n/a","n/a",IF(AM$3&gt;(A24stdlife+$E379),(Input!$I$234*(1+rvanilla)^0.5)-SUM($I379:AL379),(Input!$I$234*(1+rvanilla)^0.5)/A24stdlife))</f>
        <v>0</v>
      </c>
      <c r="AN379" s="155">
        <f>IF(A24stdlife="n/a","n/a",IF(AN$3&gt;(A24stdlife+$E379),(Input!$I$234*(1+rvanilla)^0.5)-SUM($I379:AM379),(Input!$I$234*(1+rvanilla)^0.5)/A24stdlife))</f>
        <v>0</v>
      </c>
      <c r="AO379" s="155">
        <f>IF(A24stdlife="n/a","n/a",IF(AO$3&gt;(A24stdlife+$E379),(Input!$I$234*(1+rvanilla)^0.5)-SUM($I379:AN379),(Input!$I$234*(1+rvanilla)^0.5)/A24stdlife))</f>
        <v>0</v>
      </c>
      <c r="AP379" s="155">
        <f>IF(A24stdlife="n/a","n/a",IF(AP$3&gt;(A24stdlife+$E379),(Input!$I$234*(1+rvanilla)^0.5)-SUM($I379:AO379),(Input!$I$234*(1+rvanilla)^0.5)/A24stdlife))</f>
        <v>0</v>
      </c>
      <c r="AQ379" s="155">
        <f>IF(A24stdlife="n/a","n/a",IF(AQ$3&gt;(A24stdlife+$E379),(Input!$I$234*(1+rvanilla)^0.5)-SUM($I379:AP379),(Input!$I$234*(1+rvanilla)^0.5)/A24stdlife))</f>
        <v>0</v>
      </c>
      <c r="AR379" s="155">
        <f>IF(A24stdlife="n/a","n/a",IF(AR$3&gt;(A24stdlife+$E379),(Input!$I$234*(1+rvanilla)^0.5)-SUM($I379:AQ379),(Input!$I$234*(1+rvanilla)^0.5)/A24stdlife))</f>
        <v>0</v>
      </c>
      <c r="AS379" s="155">
        <f>IF(A24stdlife="n/a","n/a",IF(AS$3&gt;(A24stdlife+$E379),(Input!$I$234*(1+rvanilla)^0.5)-SUM($I379:AR379),(Input!$I$234*(1+rvanilla)^0.5)/A24stdlife))</f>
        <v>0</v>
      </c>
      <c r="AT379" s="155">
        <f>IF(A24stdlife="n/a","n/a",IF(AT$3&gt;(A24stdlife+$E379),(Input!$I$234*(1+rvanilla)^0.5)-SUM($I379:AS379),(Input!$I$234*(1+rvanilla)^0.5)/A24stdlife))</f>
        <v>0</v>
      </c>
      <c r="AU379" s="155">
        <f>IF(A24stdlife="n/a","n/a",IF(AU$3&gt;(A24stdlife+$E379),(Input!$I$234*(1+rvanilla)^0.5)-SUM($I379:AT379),(Input!$I$234*(1+rvanilla)^0.5)/A24stdlife))</f>
        <v>0</v>
      </c>
      <c r="AV379" s="155">
        <f>IF(A24stdlife="n/a","n/a",IF(AV$3&gt;(A24stdlife+$E379),(Input!$I$234*(1+rvanilla)^0.5)-SUM($I379:AU379),(Input!$I$234*(1+rvanilla)^0.5)/A24stdlife))</f>
        <v>0</v>
      </c>
      <c r="AW379" s="155">
        <f>IF(A24stdlife="n/a","n/a",IF(AW$3&gt;(A24stdlife+$E379),(Input!$I$234*(1+rvanilla)^0.5)-SUM($I379:AV379),(Input!$I$234*(1+rvanilla)^0.5)/A24stdlife))</f>
        <v>0</v>
      </c>
      <c r="AX379" s="155">
        <f>IF(A24stdlife="n/a","n/a",IF(AX$3&gt;(A24stdlife+$E379),(Input!$I$234*(1+rvanilla)^0.5)-SUM($I379:AW379),(Input!$I$234*(1+rvanilla)^0.5)/A24stdlife))</f>
        <v>0</v>
      </c>
      <c r="AY379" s="155">
        <f>IF(A24stdlife="n/a","n/a",IF(AY$3&gt;(A24stdlife+$E379),(Input!$I$234*(1+rvanilla)^0.5)-SUM($I379:AX379),(Input!$I$234*(1+rvanilla)^0.5)/A24stdlife))</f>
        <v>0</v>
      </c>
      <c r="AZ379" s="155">
        <f>IF(A24stdlife="n/a","n/a",IF(AZ$3&gt;(A24stdlife+$E379),(Input!$I$234*(1+rvanilla)^0.5)-SUM($I379:AY379),(Input!$I$234*(1+rvanilla)^0.5)/A24stdlife))</f>
        <v>0</v>
      </c>
      <c r="BA379" s="155">
        <f>IF(A24stdlife="n/a","n/a",IF(BA$3&gt;(A24stdlife+$E379),(Input!$I$234*(1+rvanilla)^0.5)-SUM($I379:AZ379),(Input!$I$234*(1+rvanilla)^0.5)/A24stdlife))</f>
        <v>0</v>
      </c>
      <c r="BB379" s="155">
        <f>IF(A24stdlife="n/a","n/a",IF(BB$3&gt;(A24stdlife+$E379),(Input!$I$234*(1+rvanilla)^0.5)-SUM($I379:BA379),(Input!$I$234*(1+rvanilla)^0.5)/A24stdlife))</f>
        <v>0</v>
      </c>
      <c r="BC379" s="155">
        <f>IF(A24stdlife="n/a","n/a",IF(BC$3&gt;(A24stdlife+$E379),(Input!$I$234*(1+rvanilla)^0.5)-SUM($I379:BB379),(Input!$I$234*(1+rvanilla)^0.5)/A24stdlife))</f>
        <v>0</v>
      </c>
      <c r="BD379" s="155">
        <f>IF(A24stdlife="n/a","n/a",IF(BD$3&gt;(A24stdlife+$E379),(Input!$I$234*(1+rvanilla)^0.5)-SUM($I379:BC379),(Input!$I$234*(1+rvanilla)^0.5)/A24stdlife))</f>
        <v>0</v>
      </c>
      <c r="BE379" s="155">
        <f>IF(A24stdlife="n/a","n/a",IF(BE$3&gt;(A24stdlife+$E379),(Input!$I$234*(1+rvanilla)^0.5)-SUM($I379:BD379),(Input!$I$234*(1+rvanilla)^0.5)/A24stdlife))</f>
        <v>0</v>
      </c>
      <c r="BF379" s="155">
        <f>IF(A24stdlife="n/a","n/a",IF(BF$3&gt;(A24stdlife+$E379),(Input!$I$234*(1+rvanilla)^0.5)-SUM($I379:BE379),(Input!$I$234*(1+rvanilla)^0.5)/A24stdlife))</f>
        <v>0</v>
      </c>
      <c r="BG379" s="155">
        <f>IF(A24stdlife="n/a","n/a",IF(BG$3&gt;(A24stdlife+$E379),(Input!$I$234*(1+rvanilla)^0.5)-SUM($I379:BF379),(Input!$I$234*(1+rvanilla)^0.5)/A24stdlife))</f>
        <v>0</v>
      </c>
      <c r="BH379" s="155">
        <f>IF(A24stdlife="n/a","n/a",IF(BH$3&gt;(A24stdlife+$E379),(Input!$I$234*(1+rvanilla)^0.5)-SUM($I379:BG379),(Input!$I$234*(1+rvanilla)^0.5)/A24stdlife))</f>
        <v>0</v>
      </c>
      <c r="BI379" s="155">
        <f>IF(A24stdlife="n/a","n/a",IF(BI$3&gt;(A24stdlife+$E379),(Input!$I$234*(1+rvanilla)^0.5)-SUM($I379:BH379),(Input!$I$234*(1+rvanilla)^0.5)/A24stdlife))</f>
        <v>0</v>
      </c>
      <c r="BJ379" s="14"/>
      <c r="BK379" s="14"/>
      <c r="BL379" s="14"/>
      <c r="BM379" s="14"/>
      <c r="BN379" s="14"/>
      <c r="BO379" s="14"/>
      <c r="BP379" s="14"/>
      <c r="BQ379" s="14"/>
      <c r="BR379" s="14"/>
      <c r="BS379" s="14"/>
      <c r="BT379" s="14"/>
      <c r="BU379" s="14"/>
      <c r="BV379" s="14"/>
      <c r="BW379" s="14"/>
      <c r="BX379" s="14"/>
      <c r="BY379" s="14"/>
      <c r="BZ379" s="14"/>
      <c r="CA379" s="410"/>
      <c r="CB379" s="410"/>
      <c r="CC379" s="410"/>
      <c r="CD379" s="410"/>
      <c r="CE379" s="410"/>
      <c r="CF379" s="410"/>
      <c r="CG379" s="410"/>
      <c r="CH379" s="410"/>
      <c r="CI379" s="410"/>
      <c r="CJ379" s="410"/>
      <c r="CK379" s="410"/>
      <c r="CL379" s="410"/>
      <c r="CM379" s="410"/>
      <c r="CN379" s="410"/>
      <c r="CO379" s="410"/>
      <c r="CP379" s="410"/>
      <c r="CQ379" s="410"/>
      <c r="CR379" s="410"/>
      <c r="CS379" s="410"/>
      <c r="CT379" s="410"/>
      <c r="CU379" s="410"/>
      <c r="CV379" s="410"/>
      <c r="CW379" s="410"/>
      <c r="CX379" s="410"/>
      <c r="CY379" s="410"/>
      <c r="CZ379" s="410"/>
      <c r="DA379" s="410"/>
      <c r="DB379" s="410"/>
      <c r="DC379" s="410"/>
      <c r="DD379" s="410"/>
      <c r="DE379" s="410"/>
      <c r="DF379" s="410"/>
      <c r="DG379" s="410"/>
      <c r="DH379" s="410"/>
      <c r="DI379" s="410"/>
      <c r="DJ379" s="410"/>
      <c r="DK379" s="410"/>
      <c r="DL379" s="410"/>
      <c r="DM379" s="410"/>
      <c r="DN379" s="410"/>
      <c r="DO379" s="410"/>
      <c r="DP379" s="410"/>
      <c r="DQ379" s="410"/>
      <c r="DR379" s="410"/>
      <c r="DS379" s="410"/>
      <c r="DT379" s="410"/>
      <c r="DU379" s="410"/>
      <c r="DV379" s="410"/>
      <c r="DW379" s="410"/>
      <c r="DX379" s="410"/>
      <c r="DY379" s="410"/>
      <c r="DZ379" s="410"/>
      <c r="EA379" s="410"/>
      <c r="EB379" s="410"/>
      <c r="EC379" s="410"/>
      <c r="ED379" s="410"/>
      <c r="EE379" s="410"/>
      <c r="EF379" s="410"/>
      <c r="EG379" s="410"/>
      <c r="EH379" s="410"/>
      <c r="EI379" s="410"/>
      <c r="EJ379" s="410"/>
      <c r="EK379" s="410"/>
      <c r="EL379" s="410"/>
      <c r="EM379" s="410"/>
      <c r="EN379" s="410"/>
      <c r="EO379" s="410"/>
      <c r="EP379" s="410"/>
      <c r="EQ379" s="410"/>
      <c r="ER379" s="410"/>
      <c r="ES379" s="410"/>
      <c r="ET379" s="410"/>
      <c r="EU379" s="410"/>
      <c r="EV379" s="410"/>
      <c r="EW379" s="410"/>
      <c r="EX379" s="410"/>
      <c r="EY379" s="410"/>
      <c r="EZ379" s="410"/>
      <c r="FA379" s="410"/>
      <c r="FB379" s="410"/>
      <c r="FC379" s="410"/>
      <c r="FD379" s="410"/>
      <c r="FE379" s="410"/>
      <c r="FF379" s="410"/>
      <c r="FG379" s="410"/>
      <c r="FH379" s="410"/>
      <c r="FI379" s="410"/>
      <c r="FJ379" s="410"/>
      <c r="FK379" s="410"/>
      <c r="FL379" s="410"/>
      <c r="FM379" s="410"/>
      <c r="FN379" s="410"/>
      <c r="FO379" s="410"/>
      <c r="FP379" s="410"/>
      <c r="FQ379" s="410"/>
      <c r="FR379" s="410"/>
      <c r="FS379" s="410"/>
      <c r="FT379" s="410"/>
      <c r="FU379" s="410"/>
      <c r="FV379" s="410"/>
      <c r="FW379" s="410"/>
      <c r="FX379" s="410"/>
      <c r="FY379" s="410"/>
      <c r="FZ379" s="410"/>
      <c r="GA379" s="410"/>
      <c r="GB379" s="410"/>
      <c r="GC379" s="410"/>
      <c r="GD379" s="410"/>
      <c r="GE379" s="410"/>
      <c r="GF379" s="410"/>
      <c r="GG379" s="410"/>
      <c r="GH379" s="410"/>
      <c r="GI379" s="410"/>
      <c r="GJ379" s="410"/>
      <c r="GK379" s="410"/>
      <c r="GL379" s="410"/>
      <c r="GM379" s="410"/>
      <c r="GN379" s="410"/>
      <c r="GO379" s="410"/>
      <c r="GP379" s="410"/>
      <c r="GQ379" s="410"/>
      <c r="GR379" s="410"/>
      <c r="GS379" s="410"/>
      <c r="GT379" s="410"/>
      <c r="GU379" s="410"/>
      <c r="GV379" s="410"/>
      <c r="GW379" s="410"/>
      <c r="GX379" s="410"/>
      <c r="GY379" s="410"/>
      <c r="GZ379" s="410"/>
      <c r="HA379" s="410"/>
      <c r="HB379" s="410"/>
      <c r="HC379" s="410"/>
      <c r="HD379" s="410"/>
      <c r="HE379" s="410"/>
      <c r="HF379" s="410"/>
      <c r="HG379" s="410"/>
      <c r="HH379" s="410"/>
      <c r="HI379" s="410"/>
      <c r="HJ379" s="410"/>
      <c r="HK379" s="410"/>
      <c r="HL379" s="410"/>
      <c r="HM379" s="410"/>
      <c r="HN379" s="410"/>
      <c r="HO379" s="410"/>
      <c r="HP379" s="410"/>
      <c r="HQ379" s="410"/>
      <c r="HR379" s="410"/>
      <c r="HS379" s="410"/>
      <c r="HT379" s="410"/>
      <c r="HU379" s="410"/>
      <c r="HV379" s="410"/>
      <c r="HW379" s="410"/>
      <c r="HX379" s="410"/>
      <c r="HY379" s="410"/>
      <c r="HZ379" s="410"/>
      <c r="IA379" s="410"/>
      <c r="IB379" s="410"/>
      <c r="IC379" s="410"/>
      <c r="ID379" s="410"/>
      <c r="IE379" s="410"/>
      <c r="IF379" s="410"/>
      <c r="IG379" s="410"/>
      <c r="IH379" s="410"/>
      <c r="II379" s="410"/>
      <c r="IJ379" s="410"/>
      <c r="IK379" s="410"/>
      <c r="IL379" s="410"/>
      <c r="IM379" s="410"/>
      <c r="IN379" s="410"/>
      <c r="IO379" s="410"/>
      <c r="IP379" s="410"/>
      <c r="IQ379" s="410"/>
      <c r="IR379" s="410"/>
      <c r="IS379" s="410"/>
      <c r="IT379" s="410"/>
      <c r="IU379" s="410"/>
      <c r="IV379" s="410"/>
    </row>
    <row r="380" spans="1:256" s="2" customFormat="1" ht="12.75" hidden="1" customHeight="1" outlineLevel="2">
      <c r="A380" s="14"/>
      <c r="B380" s="14"/>
      <c r="C380" s="27"/>
      <c r="D380" s="413"/>
      <c r="E380" s="261">
        <v>4</v>
      </c>
      <c r="F380" s="372"/>
      <c r="G380" s="269"/>
      <c r="H380" s="271"/>
      <c r="I380" s="271"/>
      <c r="J380" s="270"/>
      <c r="K380" s="155">
        <f>IF(A24stdlife="n/a","n/a",IF(K$3&gt;(A24stdlife+$E380),(Input!$J$234*(1+rvanilla)^0.5)-SUM($J380:J380),(Input!$J$234*(1+rvanilla)^0.5)/A24stdlife))</f>
        <v>0</v>
      </c>
      <c r="L380" s="155">
        <f>IF(A24stdlife="n/a","n/a",IF(L$3&gt;(A24stdlife+$E380),(Input!$J$234*(1+rvanilla)^0.5)-SUM($J380:K380),(Input!$J$234*(1+rvanilla)^0.5)/A24stdlife))</f>
        <v>0</v>
      </c>
      <c r="M380" s="155">
        <f>IF(A24stdlife="n/a","n/a",IF(M$3&gt;(A24stdlife+$E380),(Input!$J$234*(1+rvanilla)^0.5)-SUM($J380:L380),(Input!$J$234*(1+rvanilla)^0.5)/A24stdlife))</f>
        <v>0</v>
      </c>
      <c r="N380" s="155">
        <f>IF(A24stdlife="n/a","n/a",IF(N$3&gt;(A24stdlife+$E380),(Input!$J$234*(1+rvanilla)^0.5)-SUM($J380:M380),(Input!$J$234*(1+rvanilla)^0.5)/A24stdlife))</f>
        <v>0</v>
      </c>
      <c r="O380" s="155">
        <f>IF(A24stdlife="n/a","n/a",IF(O$3&gt;(A24stdlife+$E380),(Input!$J$234*(1+rvanilla)^0.5)-SUM($J380:N380),(Input!$J$234*(1+rvanilla)^0.5)/A24stdlife))</f>
        <v>0</v>
      </c>
      <c r="P380" s="155">
        <f>IF(A24stdlife="n/a","n/a",IF(P$3&gt;(A24stdlife+$E380),(Input!$J$234*(1+rvanilla)^0.5)-SUM($J380:O380),(Input!$J$234*(1+rvanilla)^0.5)/A24stdlife))</f>
        <v>0</v>
      </c>
      <c r="Q380" s="155">
        <f>IF(A24stdlife="n/a","n/a",IF(Q$3&gt;(A24stdlife+$E380),(Input!$J$234*(1+rvanilla)^0.5)-SUM($J380:P380),(Input!$J$234*(1+rvanilla)^0.5)/A24stdlife))</f>
        <v>0</v>
      </c>
      <c r="R380" s="155">
        <f>IF(A24stdlife="n/a","n/a",IF(R$3&gt;(A24stdlife+$E380),(Input!$J$234*(1+rvanilla)^0.5)-SUM($J380:Q380),(Input!$J$234*(1+rvanilla)^0.5)/A24stdlife))</f>
        <v>0</v>
      </c>
      <c r="S380" s="155">
        <f>IF(A24stdlife="n/a","n/a",IF(S$3&gt;(A24stdlife+$E380),(Input!$J$234*(1+rvanilla)^0.5)-SUM($J380:R380),(Input!$J$234*(1+rvanilla)^0.5)/A24stdlife))</f>
        <v>0</v>
      </c>
      <c r="T380" s="155">
        <f>IF(A24stdlife="n/a","n/a",IF(T$3&gt;(A24stdlife+$E380),(Input!$J$234*(1+rvanilla)^0.5)-SUM($J380:S380),(Input!$J$234*(1+rvanilla)^0.5)/A24stdlife))</f>
        <v>0</v>
      </c>
      <c r="U380" s="155">
        <f>IF(A24stdlife="n/a","n/a",IF(U$3&gt;(A24stdlife+$E380),(Input!$J$234*(1+rvanilla)^0.5)-SUM($J380:T380),(Input!$J$234*(1+rvanilla)^0.5)/A24stdlife))</f>
        <v>0</v>
      </c>
      <c r="V380" s="155">
        <f>IF(A24stdlife="n/a","n/a",IF(V$3&gt;(A24stdlife+$E380),(Input!$J$234*(1+rvanilla)^0.5)-SUM($J380:U380),(Input!$J$234*(1+rvanilla)^0.5)/A24stdlife))</f>
        <v>0</v>
      </c>
      <c r="W380" s="155">
        <f>IF(A24stdlife="n/a","n/a",IF(W$3&gt;(A24stdlife+$E380),(Input!$J$234*(1+rvanilla)^0.5)-SUM($J380:V380),(Input!$J$234*(1+rvanilla)^0.5)/A24stdlife))</f>
        <v>0</v>
      </c>
      <c r="X380" s="155">
        <f>IF(A24stdlife="n/a","n/a",IF(X$3&gt;(A24stdlife+$E380),(Input!$J$234*(1+rvanilla)^0.5)-SUM($J380:W380),(Input!$J$234*(1+rvanilla)^0.5)/A24stdlife))</f>
        <v>0</v>
      </c>
      <c r="Y380" s="155">
        <f>IF(A24stdlife="n/a","n/a",IF(Y$3&gt;(A24stdlife+$E380),(Input!$J$234*(1+rvanilla)^0.5)-SUM($J380:X380),(Input!$J$234*(1+rvanilla)^0.5)/A24stdlife))</f>
        <v>0</v>
      </c>
      <c r="Z380" s="155">
        <f>IF(A24stdlife="n/a","n/a",IF(Z$3&gt;(A24stdlife+$E380),(Input!$J$234*(1+rvanilla)^0.5)-SUM($J380:Y380),(Input!$J$234*(1+rvanilla)^0.5)/A24stdlife))</f>
        <v>0</v>
      </c>
      <c r="AA380" s="155">
        <f>IF(A24stdlife="n/a","n/a",IF(AA$3&gt;(A24stdlife+$E380),(Input!$J$234*(1+rvanilla)^0.5)-SUM($J380:Z380),(Input!$J$234*(1+rvanilla)^0.5)/A24stdlife))</f>
        <v>0</v>
      </c>
      <c r="AB380" s="155">
        <f>IF(A24stdlife="n/a","n/a",IF(AB$3&gt;(A24stdlife+$E380),(Input!$J$234*(1+rvanilla)^0.5)-SUM($J380:AA380),(Input!$J$234*(1+rvanilla)^0.5)/A24stdlife))</f>
        <v>0</v>
      </c>
      <c r="AC380" s="155">
        <f>IF(A24stdlife="n/a","n/a",IF(AC$3&gt;(A24stdlife+$E380),(Input!$J$234*(1+rvanilla)^0.5)-SUM($J380:AB380),(Input!$J$234*(1+rvanilla)^0.5)/A24stdlife))</f>
        <v>0</v>
      </c>
      <c r="AD380" s="155">
        <f>IF(A24stdlife="n/a","n/a",IF(AD$3&gt;(A24stdlife+$E380),(Input!$J$234*(1+rvanilla)^0.5)-SUM($J380:AC380),(Input!$J$234*(1+rvanilla)^0.5)/A24stdlife))</f>
        <v>0</v>
      </c>
      <c r="AE380" s="155">
        <f>IF(A24stdlife="n/a","n/a",IF(AE$3&gt;(A24stdlife+$E380),(Input!$J$234*(1+rvanilla)^0.5)-SUM($J380:AD380),(Input!$J$234*(1+rvanilla)^0.5)/A24stdlife))</f>
        <v>0</v>
      </c>
      <c r="AF380" s="155">
        <f>IF(A24stdlife="n/a","n/a",IF(AF$3&gt;(A24stdlife+$E380),(Input!$J$234*(1+rvanilla)^0.5)-SUM($J380:AE380),(Input!$J$234*(1+rvanilla)^0.5)/A24stdlife))</f>
        <v>0</v>
      </c>
      <c r="AG380" s="155">
        <f>IF(A24stdlife="n/a","n/a",IF(AG$3&gt;(A24stdlife+$E380),(Input!$J$234*(1+rvanilla)^0.5)-SUM($J380:AF380),(Input!$J$234*(1+rvanilla)^0.5)/A24stdlife))</f>
        <v>0</v>
      </c>
      <c r="AH380" s="155">
        <f>IF(A24stdlife="n/a","n/a",IF(AH$3&gt;(A24stdlife+$E380),(Input!$J$234*(1+rvanilla)^0.5)-SUM($J380:AG380),(Input!$J$234*(1+rvanilla)^0.5)/A24stdlife))</f>
        <v>0</v>
      </c>
      <c r="AI380" s="155">
        <f>IF(A24stdlife="n/a","n/a",IF(AI$3&gt;(A24stdlife+$E380),(Input!$J$234*(1+rvanilla)^0.5)-SUM($J380:AH380),(Input!$J$234*(1+rvanilla)^0.5)/A24stdlife))</f>
        <v>0</v>
      </c>
      <c r="AJ380" s="155">
        <f>IF(A24stdlife="n/a","n/a",IF(AJ$3&gt;(A24stdlife+$E380),(Input!$J$234*(1+rvanilla)^0.5)-SUM($J380:AI380),(Input!$J$234*(1+rvanilla)^0.5)/A24stdlife))</f>
        <v>0</v>
      </c>
      <c r="AK380" s="155">
        <f>IF(A24stdlife="n/a","n/a",IF(AK$3&gt;(A24stdlife+$E380),(Input!$J$234*(1+rvanilla)^0.5)-SUM($J380:AJ380),(Input!$J$234*(1+rvanilla)^0.5)/A24stdlife))</f>
        <v>0</v>
      </c>
      <c r="AL380" s="155">
        <f>IF(A24stdlife="n/a","n/a",IF(AL$3&gt;(A24stdlife+$E380),(Input!$J$234*(1+rvanilla)^0.5)-SUM($J380:AK380),(Input!$J$234*(1+rvanilla)^0.5)/A24stdlife))</f>
        <v>0</v>
      </c>
      <c r="AM380" s="155">
        <f>IF(A24stdlife="n/a","n/a",IF(AM$3&gt;(A24stdlife+$E380),(Input!$J$234*(1+rvanilla)^0.5)-SUM($J380:AL380),(Input!$J$234*(1+rvanilla)^0.5)/A24stdlife))</f>
        <v>0</v>
      </c>
      <c r="AN380" s="155">
        <f>IF(A24stdlife="n/a","n/a",IF(AN$3&gt;(A24stdlife+$E380),(Input!$J$234*(1+rvanilla)^0.5)-SUM($J380:AM380),(Input!$J$234*(1+rvanilla)^0.5)/A24stdlife))</f>
        <v>0</v>
      </c>
      <c r="AO380" s="155">
        <f>IF(A24stdlife="n/a","n/a",IF(AO$3&gt;(A24stdlife+$E380),(Input!$J$234*(1+rvanilla)^0.5)-SUM($J380:AN380),(Input!$J$234*(1+rvanilla)^0.5)/A24stdlife))</f>
        <v>0</v>
      </c>
      <c r="AP380" s="155">
        <f>IF(A24stdlife="n/a","n/a",IF(AP$3&gt;(A24stdlife+$E380),(Input!$J$234*(1+rvanilla)^0.5)-SUM($J380:AO380),(Input!$J$234*(1+rvanilla)^0.5)/A24stdlife))</f>
        <v>0</v>
      </c>
      <c r="AQ380" s="155">
        <f>IF(A24stdlife="n/a","n/a",IF(AQ$3&gt;(A24stdlife+$E380),(Input!$J$234*(1+rvanilla)^0.5)-SUM($J380:AP380),(Input!$J$234*(1+rvanilla)^0.5)/A24stdlife))</f>
        <v>0</v>
      </c>
      <c r="AR380" s="155">
        <f>IF(A24stdlife="n/a","n/a",IF(AR$3&gt;(A24stdlife+$E380),(Input!$J$234*(1+rvanilla)^0.5)-SUM($J380:AQ380),(Input!$J$234*(1+rvanilla)^0.5)/A24stdlife))</f>
        <v>0</v>
      </c>
      <c r="AS380" s="155">
        <f>IF(A24stdlife="n/a","n/a",IF(AS$3&gt;(A24stdlife+$E380),(Input!$J$234*(1+rvanilla)^0.5)-SUM($J380:AR380),(Input!$J$234*(1+rvanilla)^0.5)/A24stdlife))</f>
        <v>0</v>
      </c>
      <c r="AT380" s="155">
        <f>IF(A24stdlife="n/a","n/a",IF(AT$3&gt;(A24stdlife+$E380),(Input!$J$234*(1+rvanilla)^0.5)-SUM($J380:AS380),(Input!$J$234*(1+rvanilla)^0.5)/A24stdlife))</f>
        <v>0</v>
      </c>
      <c r="AU380" s="155">
        <f>IF(A24stdlife="n/a","n/a",IF(AU$3&gt;(A24stdlife+$E380),(Input!$J$234*(1+rvanilla)^0.5)-SUM($J380:AT380),(Input!$J$234*(1+rvanilla)^0.5)/A24stdlife))</f>
        <v>0</v>
      </c>
      <c r="AV380" s="155">
        <f>IF(A24stdlife="n/a","n/a",IF(AV$3&gt;(A24stdlife+$E380),(Input!$J$234*(1+rvanilla)^0.5)-SUM($J380:AU380),(Input!$J$234*(1+rvanilla)^0.5)/A24stdlife))</f>
        <v>0</v>
      </c>
      <c r="AW380" s="155">
        <f>IF(A24stdlife="n/a","n/a",IF(AW$3&gt;(A24stdlife+$E380),(Input!$J$234*(1+rvanilla)^0.5)-SUM($J380:AV380),(Input!$J$234*(1+rvanilla)^0.5)/A24stdlife))</f>
        <v>0</v>
      </c>
      <c r="AX380" s="155">
        <f>IF(A24stdlife="n/a","n/a",IF(AX$3&gt;(A24stdlife+$E380),(Input!$J$234*(1+rvanilla)^0.5)-SUM($J380:AW380),(Input!$J$234*(1+rvanilla)^0.5)/A24stdlife))</f>
        <v>0</v>
      </c>
      <c r="AY380" s="155">
        <f>IF(A24stdlife="n/a","n/a",IF(AY$3&gt;(A24stdlife+$E380),(Input!$J$234*(1+rvanilla)^0.5)-SUM($J380:AX380),(Input!$J$234*(1+rvanilla)^0.5)/A24stdlife))</f>
        <v>0</v>
      </c>
      <c r="AZ380" s="155">
        <f>IF(A24stdlife="n/a","n/a",IF(AZ$3&gt;(A24stdlife+$E380),(Input!$J$234*(1+rvanilla)^0.5)-SUM($J380:AY380),(Input!$J$234*(1+rvanilla)^0.5)/A24stdlife))</f>
        <v>0</v>
      </c>
      <c r="BA380" s="155">
        <f>IF(A24stdlife="n/a","n/a",IF(BA$3&gt;(A24stdlife+$E380),(Input!$J$234*(1+rvanilla)^0.5)-SUM($J380:AZ380),(Input!$J$234*(1+rvanilla)^0.5)/A24stdlife))</f>
        <v>0</v>
      </c>
      <c r="BB380" s="155">
        <f>IF(A24stdlife="n/a","n/a",IF(BB$3&gt;(A24stdlife+$E380),(Input!$J$234*(1+rvanilla)^0.5)-SUM($J380:BA380),(Input!$J$234*(1+rvanilla)^0.5)/A24stdlife))</f>
        <v>0</v>
      </c>
      <c r="BC380" s="155">
        <f>IF(A24stdlife="n/a","n/a",IF(BC$3&gt;(A24stdlife+$E380),(Input!$J$234*(1+rvanilla)^0.5)-SUM($J380:BB380),(Input!$J$234*(1+rvanilla)^0.5)/A24stdlife))</f>
        <v>0</v>
      </c>
      <c r="BD380" s="155">
        <f>IF(A24stdlife="n/a","n/a",IF(BD$3&gt;(A24stdlife+$E380),(Input!$J$234*(1+rvanilla)^0.5)-SUM($J380:BC380),(Input!$J$234*(1+rvanilla)^0.5)/A24stdlife))</f>
        <v>0</v>
      </c>
      <c r="BE380" s="155">
        <f>IF(A24stdlife="n/a","n/a",IF(BE$3&gt;(A24stdlife+$E380),(Input!$J$234*(1+rvanilla)^0.5)-SUM($J380:BD380),(Input!$J$234*(1+rvanilla)^0.5)/A24stdlife))</f>
        <v>0</v>
      </c>
      <c r="BF380" s="155">
        <f>IF(A24stdlife="n/a","n/a",IF(BF$3&gt;(A24stdlife+$E380),(Input!$J$234*(1+rvanilla)^0.5)-SUM($J380:BE380),(Input!$J$234*(1+rvanilla)^0.5)/A24stdlife))</f>
        <v>0</v>
      </c>
      <c r="BG380" s="155">
        <f>IF(A24stdlife="n/a","n/a",IF(BG$3&gt;(A24stdlife+$E380),(Input!$J$234*(1+rvanilla)^0.5)-SUM($J380:BF380),(Input!$J$234*(1+rvanilla)^0.5)/A24stdlife))</f>
        <v>0</v>
      </c>
      <c r="BH380" s="155">
        <f>IF(A24stdlife="n/a","n/a",IF(BH$3&gt;(A24stdlife+$E380),(Input!$J$234*(1+rvanilla)^0.5)-SUM($J380:BG380),(Input!$J$234*(1+rvanilla)^0.5)/A24stdlife))</f>
        <v>0</v>
      </c>
      <c r="BI380" s="155">
        <f>IF(A24stdlife="n/a","n/a",IF(BI$3&gt;(A24stdlife+$E380),(Input!$J$234*(1+rvanilla)^0.5)-SUM($J380:BH380),(Input!$J$234*(1+rvanilla)^0.5)/A24stdlife))</f>
        <v>0</v>
      </c>
      <c r="BJ380" s="14"/>
      <c r="BK380" s="14"/>
      <c r="BL380" s="14"/>
      <c r="BM380" s="14"/>
      <c r="BN380" s="14"/>
      <c r="BO380" s="14"/>
      <c r="BP380" s="14"/>
      <c r="BQ380" s="14"/>
      <c r="BR380" s="14"/>
      <c r="BS380" s="14"/>
      <c r="BT380" s="14"/>
      <c r="BU380" s="14"/>
      <c r="BV380" s="14"/>
      <c r="BW380" s="14"/>
      <c r="BX380" s="14"/>
      <c r="BY380" s="14"/>
      <c r="BZ380" s="14"/>
      <c r="CA380" s="410"/>
      <c r="CB380" s="410"/>
      <c r="CC380" s="410"/>
      <c r="CD380" s="410"/>
      <c r="CE380" s="410"/>
      <c r="CF380" s="410"/>
      <c r="CG380" s="410"/>
      <c r="CH380" s="410"/>
      <c r="CI380" s="410"/>
      <c r="CJ380" s="410"/>
      <c r="CK380" s="410"/>
      <c r="CL380" s="410"/>
      <c r="CM380" s="410"/>
      <c r="CN380" s="410"/>
      <c r="CO380" s="410"/>
      <c r="CP380" s="410"/>
      <c r="CQ380" s="410"/>
      <c r="CR380" s="410"/>
      <c r="CS380" s="410"/>
      <c r="CT380" s="410"/>
      <c r="CU380" s="410"/>
      <c r="CV380" s="410"/>
      <c r="CW380" s="410"/>
      <c r="CX380" s="410"/>
      <c r="CY380" s="410"/>
      <c r="CZ380" s="410"/>
      <c r="DA380" s="410"/>
      <c r="DB380" s="410"/>
      <c r="DC380" s="410"/>
      <c r="DD380" s="410"/>
      <c r="DE380" s="410"/>
      <c r="DF380" s="410"/>
      <c r="DG380" s="410"/>
      <c r="DH380" s="410"/>
      <c r="DI380" s="410"/>
      <c r="DJ380" s="410"/>
      <c r="DK380" s="410"/>
      <c r="DL380" s="410"/>
      <c r="DM380" s="410"/>
      <c r="DN380" s="410"/>
      <c r="DO380" s="410"/>
      <c r="DP380" s="410"/>
      <c r="DQ380" s="410"/>
      <c r="DR380" s="410"/>
      <c r="DS380" s="410"/>
      <c r="DT380" s="410"/>
      <c r="DU380" s="410"/>
      <c r="DV380" s="410"/>
      <c r="DW380" s="410"/>
      <c r="DX380" s="410"/>
      <c r="DY380" s="410"/>
      <c r="DZ380" s="410"/>
      <c r="EA380" s="410"/>
      <c r="EB380" s="410"/>
      <c r="EC380" s="410"/>
      <c r="ED380" s="410"/>
      <c r="EE380" s="410"/>
      <c r="EF380" s="410"/>
      <c r="EG380" s="410"/>
      <c r="EH380" s="410"/>
      <c r="EI380" s="410"/>
      <c r="EJ380" s="410"/>
      <c r="EK380" s="410"/>
      <c r="EL380" s="410"/>
      <c r="EM380" s="410"/>
      <c r="EN380" s="410"/>
      <c r="EO380" s="410"/>
      <c r="EP380" s="410"/>
      <c r="EQ380" s="410"/>
      <c r="ER380" s="410"/>
      <c r="ES380" s="410"/>
      <c r="ET380" s="410"/>
      <c r="EU380" s="410"/>
      <c r="EV380" s="410"/>
      <c r="EW380" s="410"/>
      <c r="EX380" s="410"/>
      <c r="EY380" s="410"/>
      <c r="EZ380" s="410"/>
      <c r="FA380" s="410"/>
      <c r="FB380" s="410"/>
      <c r="FC380" s="410"/>
      <c r="FD380" s="410"/>
      <c r="FE380" s="410"/>
      <c r="FF380" s="410"/>
      <c r="FG380" s="410"/>
      <c r="FH380" s="410"/>
      <c r="FI380" s="410"/>
      <c r="FJ380" s="410"/>
      <c r="FK380" s="410"/>
      <c r="FL380" s="410"/>
      <c r="FM380" s="410"/>
      <c r="FN380" s="410"/>
      <c r="FO380" s="410"/>
      <c r="FP380" s="410"/>
      <c r="FQ380" s="410"/>
      <c r="FR380" s="410"/>
      <c r="FS380" s="410"/>
      <c r="FT380" s="410"/>
      <c r="FU380" s="410"/>
      <c r="FV380" s="410"/>
      <c r="FW380" s="410"/>
      <c r="FX380" s="410"/>
      <c r="FY380" s="410"/>
      <c r="FZ380" s="410"/>
      <c r="GA380" s="410"/>
      <c r="GB380" s="410"/>
      <c r="GC380" s="410"/>
      <c r="GD380" s="410"/>
      <c r="GE380" s="410"/>
      <c r="GF380" s="410"/>
      <c r="GG380" s="410"/>
      <c r="GH380" s="410"/>
      <c r="GI380" s="410"/>
      <c r="GJ380" s="410"/>
      <c r="GK380" s="410"/>
      <c r="GL380" s="410"/>
      <c r="GM380" s="410"/>
      <c r="GN380" s="410"/>
      <c r="GO380" s="410"/>
      <c r="GP380" s="410"/>
      <c r="GQ380" s="410"/>
      <c r="GR380" s="410"/>
      <c r="GS380" s="410"/>
      <c r="GT380" s="410"/>
      <c r="GU380" s="410"/>
      <c r="GV380" s="410"/>
      <c r="GW380" s="410"/>
      <c r="GX380" s="410"/>
      <c r="GY380" s="410"/>
      <c r="GZ380" s="410"/>
      <c r="HA380" s="410"/>
      <c r="HB380" s="410"/>
      <c r="HC380" s="410"/>
      <c r="HD380" s="410"/>
      <c r="HE380" s="410"/>
      <c r="HF380" s="410"/>
      <c r="HG380" s="410"/>
      <c r="HH380" s="410"/>
      <c r="HI380" s="410"/>
      <c r="HJ380" s="410"/>
      <c r="HK380" s="410"/>
      <c r="HL380" s="410"/>
      <c r="HM380" s="410"/>
      <c r="HN380" s="410"/>
      <c r="HO380" s="410"/>
      <c r="HP380" s="410"/>
      <c r="HQ380" s="410"/>
      <c r="HR380" s="410"/>
      <c r="HS380" s="410"/>
      <c r="HT380" s="410"/>
      <c r="HU380" s="410"/>
      <c r="HV380" s="410"/>
      <c r="HW380" s="410"/>
      <c r="HX380" s="410"/>
      <c r="HY380" s="410"/>
      <c r="HZ380" s="410"/>
      <c r="IA380" s="410"/>
      <c r="IB380" s="410"/>
      <c r="IC380" s="410"/>
      <c r="ID380" s="410"/>
      <c r="IE380" s="410"/>
      <c r="IF380" s="410"/>
      <c r="IG380" s="410"/>
      <c r="IH380" s="410"/>
      <c r="II380" s="410"/>
      <c r="IJ380" s="410"/>
      <c r="IK380" s="410"/>
      <c r="IL380" s="410"/>
      <c r="IM380" s="410"/>
      <c r="IN380" s="410"/>
      <c r="IO380" s="410"/>
      <c r="IP380" s="410"/>
      <c r="IQ380" s="410"/>
      <c r="IR380" s="410"/>
      <c r="IS380" s="410"/>
      <c r="IT380" s="410"/>
      <c r="IU380" s="410"/>
      <c r="IV380" s="410"/>
    </row>
    <row r="381" spans="1:256" s="2" customFormat="1" ht="12.75" hidden="1" customHeight="1" outlineLevel="2">
      <c r="A381" s="14"/>
      <c r="B381" s="14"/>
      <c r="C381" s="27"/>
      <c r="D381" s="413"/>
      <c r="E381" s="261">
        <v>5</v>
      </c>
      <c r="F381" s="372"/>
      <c r="G381" s="269"/>
      <c r="H381" s="271"/>
      <c r="I381" s="271"/>
      <c r="J381" s="271"/>
      <c r="K381" s="270"/>
      <c r="L381" s="155">
        <f>IF(A24stdlife="n/a","n/a",IF(L$3&gt;(A24stdlife+$E381),(Input!$K$234*(1+rvanilla)^0.5)-SUM($K381:K381),(Input!$K$234*(1+rvanilla)^0.5)/A24stdlife))</f>
        <v>0</v>
      </c>
      <c r="M381" s="155">
        <f>IF(A24stdlife="n/a","n/a",IF(M$3&gt;(A24stdlife+$E381),(Input!$K$234*(1+rvanilla)^0.5)-SUM($K381:L381),(Input!$K$234*(1+rvanilla)^0.5)/A24stdlife))</f>
        <v>0</v>
      </c>
      <c r="N381" s="155">
        <f>IF(A24stdlife="n/a","n/a",IF(N$3&gt;(A24stdlife+$E381),(Input!$K$234*(1+rvanilla)^0.5)-SUM($K381:M381),(Input!$K$234*(1+rvanilla)^0.5)/A24stdlife))</f>
        <v>0</v>
      </c>
      <c r="O381" s="155">
        <f>IF(A24stdlife="n/a","n/a",IF(O$3&gt;(A24stdlife+$E381),(Input!$K$234*(1+rvanilla)^0.5)-SUM($K381:N381),(Input!$K$234*(1+rvanilla)^0.5)/A24stdlife))</f>
        <v>0</v>
      </c>
      <c r="P381" s="155">
        <f>IF(A24stdlife="n/a","n/a",IF(P$3&gt;(A24stdlife+$E381),(Input!$K$234*(1+rvanilla)^0.5)-SUM($K381:O381),(Input!$K$234*(1+rvanilla)^0.5)/A24stdlife))</f>
        <v>0</v>
      </c>
      <c r="Q381" s="155">
        <f>IF(A24stdlife="n/a","n/a",IF(Q$3&gt;(A24stdlife+$E381),(Input!$K$234*(1+rvanilla)^0.5)-SUM($K381:P381),(Input!$K$234*(1+rvanilla)^0.5)/A24stdlife))</f>
        <v>0</v>
      </c>
      <c r="R381" s="155">
        <f>IF(A24stdlife="n/a","n/a",IF(R$3&gt;(A24stdlife+$E381),(Input!$K$234*(1+rvanilla)^0.5)-SUM($K381:Q381),(Input!$K$234*(1+rvanilla)^0.5)/A24stdlife))</f>
        <v>0</v>
      </c>
      <c r="S381" s="155">
        <f>IF(A24stdlife="n/a","n/a",IF(S$3&gt;(A24stdlife+$E381),(Input!$K$234*(1+rvanilla)^0.5)-SUM($K381:R381),(Input!$K$234*(1+rvanilla)^0.5)/A24stdlife))</f>
        <v>0</v>
      </c>
      <c r="T381" s="155">
        <f>IF(A24stdlife="n/a","n/a",IF(T$3&gt;(A24stdlife+$E381),(Input!$K$234*(1+rvanilla)^0.5)-SUM($K381:S381),(Input!$K$234*(1+rvanilla)^0.5)/A24stdlife))</f>
        <v>0</v>
      </c>
      <c r="U381" s="155">
        <f>IF(A24stdlife="n/a","n/a",IF(U$3&gt;(A24stdlife+$E381),(Input!$K$234*(1+rvanilla)^0.5)-SUM($K381:T381),(Input!$K$234*(1+rvanilla)^0.5)/A24stdlife))</f>
        <v>0</v>
      </c>
      <c r="V381" s="155">
        <f>IF(A24stdlife="n/a","n/a",IF(V$3&gt;(A24stdlife+$E381),(Input!$K$234*(1+rvanilla)^0.5)-SUM($K381:U381),(Input!$K$234*(1+rvanilla)^0.5)/A24stdlife))</f>
        <v>0</v>
      </c>
      <c r="W381" s="155">
        <f>IF(A24stdlife="n/a","n/a",IF(W$3&gt;(A24stdlife+$E381),(Input!$K$234*(1+rvanilla)^0.5)-SUM($K381:V381),(Input!$K$234*(1+rvanilla)^0.5)/A24stdlife))</f>
        <v>0</v>
      </c>
      <c r="X381" s="155">
        <f>IF(A24stdlife="n/a","n/a",IF(X$3&gt;(A24stdlife+$E381),(Input!$K$234*(1+rvanilla)^0.5)-SUM($K381:W381),(Input!$K$234*(1+rvanilla)^0.5)/A24stdlife))</f>
        <v>0</v>
      </c>
      <c r="Y381" s="155">
        <f>IF(A24stdlife="n/a","n/a",IF(Y$3&gt;(A24stdlife+$E381),(Input!$K$234*(1+rvanilla)^0.5)-SUM($K381:X381),(Input!$K$234*(1+rvanilla)^0.5)/A24stdlife))</f>
        <v>0</v>
      </c>
      <c r="Z381" s="155">
        <f>IF(A24stdlife="n/a","n/a",IF(Z$3&gt;(A24stdlife+$E381),(Input!$K$234*(1+rvanilla)^0.5)-SUM($K381:Y381),(Input!$K$234*(1+rvanilla)^0.5)/A24stdlife))</f>
        <v>0</v>
      </c>
      <c r="AA381" s="155">
        <f>IF(A24stdlife="n/a","n/a",IF(AA$3&gt;(A24stdlife+$E381),(Input!$K$234*(1+rvanilla)^0.5)-SUM($K381:Z381),(Input!$K$234*(1+rvanilla)^0.5)/A24stdlife))</f>
        <v>0</v>
      </c>
      <c r="AB381" s="155">
        <f>IF(A24stdlife="n/a","n/a",IF(AB$3&gt;(A24stdlife+$E381),(Input!$K$234*(1+rvanilla)^0.5)-SUM($K381:AA381),(Input!$K$234*(1+rvanilla)^0.5)/A24stdlife))</f>
        <v>0</v>
      </c>
      <c r="AC381" s="155">
        <f>IF(A24stdlife="n/a","n/a",IF(AC$3&gt;(A24stdlife+$E381),(Input!$K$234*(1+rvanilla)^0.5)-SUM($K381:AB381),(Input!$K$234*(1+rvanilla)^0.5)/A24stdlife))</f>
        <v>0</v>
      </c>
      <c r="AD381" s="155">
        <f>IF(A24stdlife="n/a","n/a",IF(AD$3&gt;(A24stdlife+$E381),(Input!$K$234*(1+rvanilla)^0.5)-SUM($K381:AC381),(Input!$K$234*(1+rvanilla)^0.5)/A24stdlife))</f>
        <v>0</v>
      </c>
      <c r="AE381" s="155">
        <f>IF(A24stdlife="n/a","n/a",IF(AE$3&gt;(A24stdlife+$E381),(Input!$K$234*(1+rvanilla)^0.5)-SUM($K381:AD381),(Input!$K$234*(1+rvanilla)^0.5)/A24stdlife))</f>
        <v>0</v>
      </c>
      <c r="AF381" s="155">
        <f>IF(A24stdlife="n/a","n/a",IF(AF$3&gt;(A24stdlife+$E381),(Input!$K$234*(1+rvanilla)^0.5)-SUM($K381:AE381),(Input!$K$234*(1+rvanilla)^0.5)/A24stdlife))</f>
        <v>0</v>
      </c>
      <c r="AG381" s="155">
        <f>IF(A24stdlife="n/a","n/a",IF(AG$3&gt;(A24stdlife+$E381),(Input!$K$234*(1+rvanilla)^0.5)-SUM($K381:AF381),(Input!$K$234*(1+rvanilla)^0.5)/A24stdlife))</f>
        <v>0</v>
      </c>
      <c r="AH381" s="155">
        <f>IF(A24stdlife="n/a","n/a",IF(AH$3&gt;(A24stdlife+$E381),(Input!$K$234*(1+rvanilla)^0.5)-SUM($K381:AG381),(Input!$K$234*(1+rvanilla)^0.5)/A24stdlife))</f>
        <v>0</v>
      </c>
      <c r="AI381" s="155">
        <f>IF(A24stdlife="n/a","n/a",IF(AI$3&gt;(A24stdlife+$E381),(Input!$K$234*(1+rvanilla)^0.5)-SUM($K381:AH381),(Input!$K$234*(1+rvanilla)^0.5)/A24stdlife))</f>
        <v>0</v>
      </c>
      <c r="AJ381" s="155">
        <f>IF(A24stdlife="n/a","n/a",IF(AJ$3&gt;(A24stdlife+$E381),(Input!$K$234*(1+rvanilla)^0.5)-SUM($K381:AI381),(Input!$K$234*(1+rvanilla)^0.5)/A24stdlife))</f>
        <v>0</v>
      </c>
      <c r="AK381" s="155">
        <f>IF(A24stdlife="n/a","n/a",IF(AK$3&gt;(A24stdlife+$E381),(Input!$K$234*(1+rvanilla)^0.5)-SUM($K381:AJ381),(Input!$K$234*(1+rvanilla)^0.5)/A24stdlife))</f>
        <v>0</v>
      </c>
      <c r="AL381" s="155">
        <f>IF(A24stdlife="n/a","n/a",IF(AL$3&gt;(A24stdlife+$E381),(Input!$K$234*(1+rvanilla)^0.5)-SUM($K381:AK381),(Input!$K$234*(1+rvanilla)^0.5)/A24stdlife))</f>
        <v>0</v>
      </c>
      <c r="AM381" s="155">
        <f>IF(A24stdlife="n/a","n/a",IF(AM$3&gt;(A24stdlife+$E381),(Input!$K$234*(1+rvanilla)^0.5)-SUM($K381:AL381),(Input!$K$234*(1+rvanilla)^0.5)/A24stdlife))</f>
        <v>0</v>
      </c>
      <c r="AN381" s="155">
        <f>IF(A24stdlife="n/a","n/a",IF(AN$3&gt;(A24stdlife+$E381),(Input!$K$234*(1+rvanilla)^0.5)-SUM($K381:AM381),(Input!$K$234*(1+rvanilla)^0.5)/A24stdlife))</f>
        <v>0</v>
      </c>
      <c r="AO381" s="155">
        <f>IF(A24stdlife="n/a","n/a",IF(AO$3&gt;(A24stdlife+$E381),(Input!$K$234*(1+rvanilla)^0.5)-SUM($K381:AN381),(Input!$K$234*(1+rvanilla)^0.5)/A24stdlife))</f>
        <v>0</v>
      </c>
      <c r="AP381" s="155">
        <f>IF(A24stdlife="n/a","n/a",IF(AP$3&gt;(A24stdlife+$E381),(Input!$K$234*(1+rvanilla)^0.5)-SUM($K381:AO381),(Input!$K$234*(1+rvanilla)^0.5)/A24stdlife))</f>
        <v>0</v>
      </c>
      <c r="AQ381" s="155">
        <f>IF(A24stdlife="n/a","n/a",IF(AQ$3&gt;(A24stdlife+$E381),(Input!$K$234*(1+rvanilla)^0.5)-SUM($K381:AP381),(Input!$K$234*(1+rvanilla)^0.5)/A24stdlife))</f>
        <v>0</v>
      </c>
      <c r="AR381" s="155">
        <f>IF(A24stdlife="n/a","n/a",IF(AR$3&gt;(A24stdlife+$E381),(Input!$K$234*(1+rvanilla)^0.5)-SUM($K381:AQ381),(Input!$K$234*(1+rvanilla)^0.5)/A24stdlife))</f>
        <v>0</v>
      </c>
      <c r="AS381" s="155">
        <f>IF(A24stdlife="n/a","n/a",IF(AS$3&gt;(A24stdlife+$E381),(Input!$K$234*(1+rvanilla)^0.5)-SUM($K381:AR381),(Input!$K$234*(1+rvanilla)^0.5)/A24stdlife))</f>
        <v>0</v>
      </c>
      <c r="AT381" s="155">
        <f>IF(A24stdlife="n/a","n/a",IF(AT$3&gt;(A24stdlife+$E381),(Input!$K$234*(1+rvanilla)^0.5)-SUM($K381:AS381),(Input!$K$234*(1+rvanilla)^0.5)/A24stdlife))</f>
        <v>0</v>
      </c>
      <c r="AU381" s="155">
        <f>IF(A24stdlife="n/a","n/a",IF(AU$3&gt;(A24stdlife+$E381),(Input!$K$234*(1+rvanilla)^0.5)-SUM($K381:AT381),(Input!$K$234*(1+rvanilla)^0.5)/A24stdlife))</f>
        <v>0</v>
      </c>
      <c r="AV381" s="155">
        <f>IF(A24stdlife="n/a","n/a",IF(AV$3&gt;(A24stdlife+$E381),(Input!$K$234*(1+rvanilla)^0.5)-SUM($K381:AU381),(Input!$K$234*(1+rvanilla)^0.5)/A24stdlife))</f>
        <v>0</v>
      </c>
      <c r="AW381" s="155">
        <f>IF(A24stdlife="n/a","n/a",IF(AW$3&gt;(A24stdlife+$E381),(Input!$K$234*(1+rvanilla)^0.5)-SUM($K381:AV381),(Input!$K$234*(1+rvanilla)^0.5)/A24stdlife))</f>
        <v>0</v>
      </c>
      <c r="AX381" s="155">
        <f>IF(A24stdlife="n/a","n/a",IF(AX$3&gt;(A24stdlife+$E381),(Input!$K$234*(1+rvanilla)^0.5)-SUM($K381:AW381),(Input!$K$234*(1+rvanilla)^0.5)/A24stdlife))</f>
        <v>0</v>
      </c>
      <c r="AY381" s="155">
        <f>IF(A24stdlife="n/a","n/a",IF(AY$3&gt;(A24stdlife+$E381),(Input!$K$234*(1+rvanilla)^0.5)-SUM($K381:AX381),(Input!$K$234*(1+rvanilla)^0.5)/A24stdlife))</f>
        <v>0</v>
      </c>
      <c r="AZ381" s="155">
        <f>IF(A24stdlife="n/a","n/a",IF(AZ$3&gt;(A24stdlife+$E381),(Input!$K$234*(1+rvanilla)^0.5)-SUM($K381:AY381),(Input!$K$234*(1+rvanilla)^0.5)/A24stdlife))</f>
        <v>0</v>
      </c>
      <c r="BA381" s="155">
        <f>IF(A24stdlife="n/a","n/a",IF(BA$3&gt;(A24stdlife+$E381),(Input!$K$234*(1+rvanilla)^0.5)-SUM($K381:AZ381),(Input!$K$234*(1+rvanilla)^0.5)/A24stdlife))</f>
        <v>0</v>
      </c>
      <c r="BB381" s="155">
        <f>IF(A24stdlife="n/a","n/a",IF(BB$3&gt;(A24stdlife+$E381),(Input!$K$234*(1+rvanilla)^0.5)-SUM($K381:BA381),(Input!$K$234*(1+rvanilla)^0.5)/A24stdlife))</f>
        <v>0</v>
      </c>
      <c r="BC381" s="155">
        <f>IF(A24stdlife="n/a","n/a",IF(BC$3&gt;(A24stdlife+$E381),(Input!$K$234*(1+rvanilla)^0.5)-SUM($K381:BB381),(Input!$K$234*(1+rvanilla)^0.5)/A24stdlife))</f>
        <v>0</v>
      </c>
      <c r="BD381" s="155">
        <f>IF(A24stdlife="n/a","n/a",IF(BD$3&gt;(A24stdlife+$E381),(Input!$K$234*(1+rvanilla)^0.5)-SUM($K381:BC381),(Input!$K$234*(1+rvanilla)^0.5)/A24stdlife))</f>
        <v>0</v>
      </c>
      <c r="BE381" s="155">
        <f>IF(A24stdlife="n/a","n/a",IF(BE$3&gt;(A24stdlife+$E381),(Input!$K$234*(1+rvanilla)^0.5)-SUM($K381:BD381),(Input!$K$234*(1+rvanilla)^0.5)/A24stdlife))</f>
        <v>0</v>
      </c>
      <c r="BF381" s="155">
        <f>IF(A24stdlife="n/a","n/a",IF(BF$3&gt;(A24stdlife+$E381),(Input!$K$234*(1+rvanilla)^0.5)-SUM($K381:BE381),(Input!$K$234*(1+rvanilla)^0.5)/A24stdlife))</f>
        <v>0</v>
      </c>
      <c r="BG381" s="155">
        <f>IF(A24stdlife="n/a","n/a",IF(BG$3&gt;(A24stdlife+$E381),(Input!$K$234*(1+rvanilla)^0.5)-SUM($K381:BF381),(Input!$K$234*(1+rvanilla)^0.5)/A24stdlife))</f>
        <v>0</v>
      </c>
      <c r="BH381" s="155">
        <f>IF(A24stdlife="n/a","n/a",IF(BH$3&gt;(A24stdlife+$E381),(Input!$K$234*(1+rvanilla)^0.5)-SUM($K381:BG381),(Input!$K$234*(1+rvanilla)^0.5)/A24stdlife))</f>
        <v>0</v>
      </c>
      <c r="BI381" s="155">
        <f>IF(A24stdlife="n/a","n/a",IF(BI$3&gt;(A24stdlife+$E381),(Input!$K$234*(1+rvanilla)^0.5)-SUM($K381:BH381),(Input!$K$234*(1+rvanilla)^0.5)/A24stdlife))</f>
        <v>0</v>
      </c>
      <c r="BJ381" s="14"/>
      <c r="BK381" s="14"/>
      <c r="BL381" s="14"/>
      <c r="BM381" s="14"/>
      <c r="BN381" s="14"/>
      <c r="BO381" s="14"/>
      <c r="BP381" s="14"/>
      <c r="BQ381" s="14"/>
      <c r="BR381" s="14"/>
      <c r="BS381" s="14"/>
      <c r="BT381" s="14"/>
      <c r="BU381" s="14"/>
      <c r="BV381" s="14"/>
      <c r="BW381" s="14"/>
      <c r="BX381" s="14"/>
      <c r="BY381" s="14"/>
      <c r="BZ381" s="14"/>
      <c r="CA381" s="410"/>
      <c r="CB381" s="410"/>
      <c r="CC381" s="410"/>
      <c r="CD381" s="410"/>
      <c r="CE381" s="410"/>
      <c r="CF381" s="410"/>
      <c r="CG381" s="410"/>
      <c r="CH381" s="410"/>
      <c r="CI381" s="410"/>
      <c r="CJ381" s="410"/>
      <c r="CK381" s="410"/>
      <c r="CL381" s="410"/>
      <c r="CM381" s="410"/>
      <c r="CN381" s="410"/>
      <c r="CO381" s="410"/>
      <c r="CP381" s="410"/>
      <c r="CQ381" s="410"/>
      <c r="CR381" s="410"/>
      <c r="CS381" s="410"/>
      <c r="CT381" s="410"/>
      <c r="CU381" s="410"/>
      <c r="CV381" s="410"/>
      <c r="CW381" s="410"/>
      <c r="CX381" s="410"/>
      <c r="CY381" s="410"/>
      <c r="CZ381" s="410"/>
      <c r="DA381" s="410"/>
      <c r="DB381" s="410"/>
      <c r="DC381" s="410"/>
      <c r="DD381" s="410"/>
      <c r="DE381" s="410"/>
      <c r="DF381" s="410"/>
      <c r="DG381" s="410"/>
      <c r="DH381" s="410"/>
      <c r="DI381" s="410"/>
      <c r="DJ381" s="410"/>
      <c r="DK381" s="410"/>
      <c r="DL381" s="410"/>
      <c r="DM381" s="410"/>
      <c r="DN381" s="410"/>
      <c r="DO381" s="410"/>
      <c r="DP381" s="410"/>
      <c r="DQ381" s="410"/>
      <c r="DR381" s="410"/>
      <c r="DS381" s="410"/>
      <c r="DT381" s="410"/>
      <c r="DU381" s="410"/>
      <c r="DV381" s="410"/>
      <c r="DW381" s="410"/>
      <c r="DX381" s="410"/>
      <c r="DY381" s="410"/>
      <c r="DZ381" s="410"/>
      <c r="EA381" s="410"/>
      <c r="EB381" s="410"/>
      <c r="EC381" s="410"/>
      <c r="ED381" s="410"/>
      <c r="EE381" s="410"/>
      <c r="EF381" s="410"/>
      <c r="EG381" s="410"/>
      <c r="EH381" s="410"/>
      <c r="EI381" s="410"/>
      <c r="EJ381" s="410"/>
      <c r="EK381" s="410"/>
      <c r="EL381" s="410"/>
      <c r="EM381" s="410"/>
      <c r="EN381" s="410"/>
      <c r="EO381" s="410"/>
      <c r="EP381" s="410"/>
      <c r="EQ381" s="410"/>
      <c r="ER381" s="410"/>
      <c r="ES381" s="410"/>
      <c r="ET381" s="410"/>
      <c r="EU381" s="410"/>
      <c r="EV381" s="410"/>
      <c r="EW381" s="410"/>
      <c r="EX381" s="410"/>
      <c r="EY381" s="410"/>
      <c r="EZ381" s="410"/>
      <c r="FA381" s="410"/>
      <c r="FB381" s="410"/>
      <c r="FC381" s="410"/>
      <c r="FD381" s="410"/>
      <c r="FE381" s="410"/>
      <c r="FF381" s="410"/>
      <c r="FG381" s="410"/>
      <c r="FH381" s="410"/>
      <c r="FI381" s="410"/>
      <c r="FJ381" s="410"/>
      <c r="FK381" s="410"/>
      <c r="FL381" s="410"/>
      <c r="FM381" s="410"/>
      <c r="FN381" s="410"/>
      <c r="FO381" s="410"/>
      <c r="FP381" s="410"/>
      <c r="FQ381" s="410"/>
      <c r="FR381" s="410"/>
      <c r="FS381" s="410"/>
      <c r="FT381" s="410"/>
      <c r="FU381" s="410"/>
      <c r="FV381" s="410"/>
      <c r="FW381" s="410"/>
      <c r="FX381" s="410"/>
      <c r="FY381" s="410"/>
      <c r="FZ381" s="410"/>
      <c r="GA381" s="410"/>
      <c r="GB381" s="410"/>
      <c r="GC381" s="410"/>
      <c r="GD381" s="410"/>
      <c r="GE381" s="410"/>
      <c r="GF381" s="410"/>
      <c r="GG381" s="410"/>
      <c r="GH381" s="410"/>
      <c r="GI381" s="410"/>
      <c r="GJ381" s="410"/>
      <c r="GK381" s="410"/>
      <c r="GL381" s="410"/>
      <c r="GM381" s="410"/>
      <c r="GN381" s="410"/>
      <c r="GO381" s="410"/>
      <c r="GP381" s="410"/>
      <c r="GQ381" s="410"/>
      <c r="GR381" s="410"/>
      <c r="GS381" s="410"/>
      <c r="GT381" s="410"/>
      <c r="GU381" s="410"/>
      <c r="GV381" s="410"/>
      <c r="GW381" s="410"/>
      <c r="GX381" s="410"/>
      <c r="GY381" s="410"/>
      <c r="GZ381" s="410"/>
      <c r="HA381" s="410"/>
      <c r="HB381" s="410"/>
      <c r="HC381" s="410"/>
      <c r="HD381" s="410"/>
      <c r="HE381" s="410"/>
      <c r="HF381" s="410"/>
      <c r="HG381" s="410"/>
      <c r="HH381" s="410"/>
      <c r="HI381" s="410"/>
      <c r="HJ381" s="410"/>
      <c r="HK381" s="410"/>
      <c r="HL381" s="410"/>
      <c r="HM381" s="410"/>
      <c r="HN381" s="410"/>
      <c r="HO381" s="410"/>
      <c r="HP381" s="410"/>
      <c r="HQ381" s="410"/>
      <c r="HR381" s="410"/>
      <c r="HS381" s="410"/>
      <c r="HT381" s="410"/>
      <c r="HU381" s="410"/>
      <c r="HV381" s="410"/>
      <c r="HW381" s="410"/>
      <c r="HX381" s="410"/>
      <c r="HY381" s="410"/>
      <c r="HZ381" s="410"/>
      <c r="IA381" s="410"/>
      <c r="IB381" s="410"/>
      <c r="IC381" s="410"/>
      <c r="ID381" s="410"/>
      <c r="IE381" s="410"/>
      <c r="IF381" s="410"/>
      <c r="IG381" s="410"/>
      <c r="IH381" s="410"/>
      <c r="II381" s="410"/>
      <c r="IJ381" s="410"/>
      <c r="IK381" s="410"/>
      <c r="IL381" s="410"/>
      <c r="IM381" s="410"/>
      <c r="IN381" s="410"/>
      <c r="IO381" s="410"/>
      <c r="IP381" s="410"/>
      <c r="IQ381" s="410"/>
      <c r="IR381" s="410"/>
      <c r="IS381" s="410"/>
      <c r="IT381" s="410"/>
      <c r="IU381" s="410"/>
      <c r="IV381" s="410"/>
    </row>
    <row r="382" spans="1:256" s="2" customFormat="1" ht="12.75" hidden="1" customHeight="1" outlineLevel="2">
      <c r="A382" s="14"/>
      <c r="B382" s="14"/>
      <c r="C382" s="27"/>
      <c r="D382" s="413"/>
      <c r="E382" s="261">
        <v>6</v>
      </c>
      <c r="F382" s="372"/>
      <c r="G382" s="269"/>
      <c r="H382" s="271"/>
      <c r="I382" s="271"/>
      <c r="J382" s="271"/>
      <c r="K382" s="271"/>
      <c r="L382" s="270"/>
      <c r="M382" s="155">
        <f>IF(A24stdlife="n/a","n/a",IF(M$3&gt;(A24stdlife+$E382),(Input!$L$234*(1+rvanilla)^0.5)-SUM($L382:L382),(Input!$L$234*(1+rvanilla)^0.5)/A24stdlife))</f>
        <v>0</v>
      </c>
      <c r="N382" s="155">
        <f>IF(A24stdlife="n/a","n/a",IF(N$3&gt;(A24stdlife+$E382),(Input!$L$234*(1+rvanilla)^0.5)-SUM($L382:M382),(Input!$L$234*(1+rvanilla)^0.5)/A24stdlife))</f>
        <v>0</v>
      </c>
      <c r="O382" s="155">
        <f>IF(A24stdlife="n/a","n/a",IF(O$3&gt;(A24stdlife+$E382),(Input!$L$234*(1+rvanilla)^0.5)-SUM($L382:N382),(Input!$L$234*(1+rvanilla)^0.5)/A24stdlife))</f>
        <v>0</v>
      </c>
      <c r="P382" s="155">
        <f>IF(A24stdlife="n/a","n/a",IF(P$3&gt;(A24stdlife+$E382),(Input!$L$234*(1+rvanilla)^0.5)-SUM($L382:O382),(Input!$L$234*(1+rvanilla)^0.5)/A24stdlife))</f>
        <v>0</v>
      </c>
      <c r="Q382" s="155">
        <f>IF(A24stdlife="n/a","n/a",IF(Q$3&gt;(A24stdlife+$E382),(Input!$L$234*(1+rvanilla)^0.5)-SUM($L382:P382),(Input!$L$234*(1+rvanilla)^0.5)/A24stdlife))</f>
        <v>0</v>
      </c>
      <c r="R382" s="155">
        <f>IF(A24stdlife="n/a","n/a",IF(R$3&gt;(A24stdlife+$E382),(Input!$L$234*(1+rvanilla)^0.5)-SUM($L382:Q382),(Input!$L$234*(1+rvanilla)^0.5)/A24stdlife))</f>
        <v>0</v>
      </c>
      <c r="S382" s="155">
        <f>IF(A24stdlife="n/a","n/a",IF(S$3&gt;(A24stdlife+$E382),(Input!$L$234*(1+rvanilla)^0.5)-SUM($L382:R382),(Input!$L$234*(1+rvanilla)^0.5)/A24stdlife))</f>
        <v>0</v>
      </c>
      <c r="T382" s="155">
        <f>IF(A24stdlife="n/a","n/a",IF(T$3&gt;(A24stdlife+$E382),(Input!$L$234*(1+rvanilla)^0.5)-SUM($L382:S382),(Input!$L$234*(1+rvanilla)^0.5)/A24stdlife))</f>
        <v>0</v>
      </c>
      <c r="U382" s="155">
        <f>IF(A24stdlife="n/a","n/a",IF(U$3&gt;(A24stdlife+$E382),(Input!$L$234*(1+rvanilla)^0.5)-SUM($L382:T382),(Input!$L$234*(1+rvanilla)^0.5)/A24stdlife))</f>
        <v>0</v>
      </c>
      <c r="V382" s="155">
        <f>IF(A24stdlife="n/a","n/a",IF(V$3&gt;(A24stdlife+$E382),(Input!$L$234*(1+rvanilla)^0.5)-SUM($L382:U382),(Input!$L$234*(1+rvanilla)^0.5)/A24stdlife))</f>
        <v>0</v>
      </c>
      <c r="W382" s="155">
        <f>IF(A24stdlife="n/a","n/a",IF(W$3&gt;(A24stdlife+$E382),(Input!$L$234*(1+rvanilla)^0.5)-SUM($L382:V382),(Input!$L$234*(1+rvanilla)^0.5)/A24stdlife))</f>
        <v>0</v>
      </c>
      <c r="X382" s="155">
        <f>IF(A24stdlife="n/a","n/a",IF(X$3&gt;(A24stdlife+$E382),(Input!$L$234*(1+rvanilla)^0.5)-SUM($L382:W382),(Input!$L$234*(1+rvanilla)^0.5)/A24stdlife))</f>
        <v>0</v>
      </c>
      <c r="Y382" s="155">
        <f>IF(A24stdlife="n/a","n/a",IF(Y$3&gt;(A24stdlife+$E382),(Input!$L$234*(1+rvanilla)^0.5)-SUM($L382:X382),(Input!$L$234*(1+rvanilla)^0.5)/A24stdlife))</f>
        <v>0</v>
      </c>
      <c r="Z382" s="155">
        <f>IF(A24stdlife="n/a","n/a",IF(Z$3&gt;(A24stdlife+$E382),(Input!$L$234*(1+rvanilla)^0.5)-SUM($L382:Y382),(Input!$L$234*(1+rvanilla)^0.5)/A24stdlife))</f>
        <v>0</v>
      </c>
      <c r="AA382" s="155">
        <f>IF(A24stdlife="n/a","n/a",IF(AA$3&gt;(A24stdlife+$E382),(Input!$L$234*(1+rvanilla)^0.5)-SUM($L382:Z382),(Input!$L$234*(1+rvanilla)^0.5)/A24stdlife))</f>
        <v>0</v>
      </c>
      <c r="AB382" s="155">
        <f>IF(A24stdlife="n/a","n/a",IF(AB$3&gt;(A24stdlife+$E382),(Input!$L$234*(1+rvanilla)^0.5)-SUM($L382:AA382),(Input!$L$234*(1+rvanilla)^0.5)/A24stdlife))</f>
        <v>0</v>
      </c>
      <c r="AC382" s="155">
        <f>IF(A24stdlife="n/a","n/a",IF(AC$3&gt;(A24stdlife+$E382),(Input!$L$234*(1+rvanilla)^0.5)-SUM($L382:AB382),(Input!$L$234*(1+rvanilla)^0.5)/A24stdlife))</f>
        <v>0</v>
      </c>
      <c r="AD382" s="155">
        <f>IF(A24stdlife="n/a","n/a",IF(AD$3&gt;(A24stdlife+$E382),(Input!$L$234*(1+rvanilla)^0.5)-SUM($L382:AC382),(Input!$L$234*(1+rvanilla)^0.5)/A24stdlife))</f>
        <v>0</v>
      </c>
      <c r="AE382" s="155">
        <f>IF(A24stdlife="n/a","n/a",IF(AE$3&gt;(A24stdlife+$E382),(Input!$L$234*(1+rvanilla)^0.5)-SUM($L382:AD382),(Input!$L$234*(1+rvanilla)^0.5)/A24stdlife))</f>
        <v>0</v>
      </c>
      <c r="AF382" s="155">
        <f>IF(A24stdlife="n/a","n/a",IF(AF$3&gt;(A24stdlife+$E382),(Input!$L$234*(1+rvanilla)^0.5)-SUM($L382:AE382),(Input!$L$234*(1+rvanilla)^0.5)/A24stdlife))</f>
        <v>0</v>
      </c>
      <c r="AG382" s="155">
        <f>IF(A24stdlife="n/a","n/a",IF(AG$3&gt;(A24stdlife+$E382),(Input!$L$234*(1+rvanilla)^0.5)-SUM($L382:AF382),(Input!$L$234*(1+rvanilla)^0.5)/A24stdlife))</f>
        <v>0</v>
      </c>
      <c r="AH382" s="155">
        <f>IF(A24stdlife="n/a","n/a",IF(AH$3&gt;(A24stdlife+$E382),(Input!$L$234*(1+rvanilla)^0.5)-SUM($L382:AG382),(Input!$L$234*(1+rvanilla)^0.5)/A24stdlife))</f>
        <v>0</v>
      </c>
      <c r="AI382" s="155">
        <f>IF(A24stdlife="n/a","n/a",IF(AI$3&gt;(A24stdlife+$E382),(Input!$L$234*(1+rvanilla)^0.5)-SUM($L382:AH382),(Input!$L$234*(1+rvanilla)^0.5)/A24stdlife))</f>
        <v>0</v>
      </c>
      <c r="AJ382" s="155">
        <f>IF(A24stdlife="n/a","n/a",IF(AJ$3&gt;(A24stdlife+$E382),(Input!$L$234*(1+rvanilla)^0.5)-SUM($L382:AI382),(Input!$L$234*(1+rvanilla)^0.5)/A24stdlife))</f>
        <v>0</v>
      </c>
      <c r="AK382" s="155">
        <f>IF(A24stdlife="n/a","n/a",IF(AK$3&gt;(A24stdlife+$E382),(Input!$L$234*(1+rvanilla)^0.5)-SUM($L382:AJ382),(Input!$L$234*(1+rvanilla)^0.5)/A24stdlife))</f>
        <v>0</v>
      </c>
      <c r="AL382" s="155">
        <f>IF(A24stdlife="n/a","n/a",IF(AL$3&gt;(A24stdlife+$E382),(Input!$L$234*(1+rvanilla)^0.5)-SUM($L382:AK382),(Input!$L$234*(1+rvanilla)^0.5)/A24stdlife))</f>
        <v>0</v>
      </c>
      <c r="AM382" s="155">
        <f>IF(A24stdlife="n/a","n/a",IF(AM$3&gt;(A24stdlife+$E382),(Input!$L$234*(1+rvanilla)^0.5)-SUM($L382:AL382),(Input!$L$234*(1+rvanilla)^0.5)/A24stdlife))</f>
        <v>0</v>
      </c>
      <c r="AN382" s="155">
        <f>IF(A24stdlife="n/a","n/a",IF(AN$3&gt;(A24stdlife+$E382),(Input!$L$234*(1+rvanilla)^0.5)-SUM($L382:AM382),(Input!$L$234*(1+rvanilla)^0.5)/A24stdlife))</f>
        <v>0</v>
      </c>
      <c r="AO382" s="155">
        <f>IF(A24stdlife="n/a","n/a",IF(AO$3&gt;(A24stdlife+$E382),(Input!$L$234*(1+rvanilla)^0.5)-SUM($L382:AN382),(Input!$L$234*(1+rvanilla)^0.5)/A24stdlife))</f>
        <v>0</v>
      </c>
      <c r="AP382" s="155">
        <f>IF(A24stdlife="n/a","n/a",IF(AP$3&gt;(A24stdlife+$E382),(Input!$L$234*(1+rvanilla)^0.5)-SUM($L382:AO382),(Input!$L$234*(1+rvanilla)^0.5)/A24stdlife))</f>
        <v>0</v>
      </c>
      <c r="AQ382" s="155">
        <f>IF(A24stdlife="n/a","n/a",IF(AQ$3&gt;(A24stdlife+$E382),(Input!$L$234*(1+rvanilla)^0.5)-SUM($L382:AP382),(Input!$L$234*(1+rvanilla)^0.5)/A24stdlife))</f>
        <v>0</v>
      </c>
      <c r="AR382" s="155">
        <f>IF(A24stdlife="n/a","n/a",IF(AR$3&gt;(A24stdlife+$E382),(Input!$L$234*(1+rvanilla)^0.5)-SUM($L382:AQ382),(Input!$L$234*(1+rvanilla)^0.5)/A24stdlife))</f>
        <v>0</v>
      </c>
      <c r="AS382" s="155">
        <f>IF(A24stdlife="n/a","n/a",IF(AS$3&gt;(A24stdlife+$E382),(Input!$L$234*(1+rvanilla)^0.5)-SUM($L382:AR382),(Input!$L$234*(1+rvanilla)^0.5)/A24stdlife))</f>
        <v>0</v>
      </c>
      <c r="AT382" s="155">
        <f>IF(A24stdlife="n/a","n/a",IF(AT$3&gt;(A24stdlife+$E382),(Input!$L$234*(1+rvanilla)^0.5)-SUM($L382:AS382),(Input!$L$234*(1+rvanilla)^0.5)/A24stdlife))</f>
        <v>0</v>
      </c>
      <c r="AU382" s="155">
        <f>IF(A24stdlife="n/a","n/a",IF(AU$3&gt;(A24stdlife+$E382),(Input!$L$234*(1+rvanilla)^0.5)-SUM($L382:AT382),(Input!$L$234*(1+rvanilla)^0.5)/A24stdlife))</f>
        <v>0</v>
      </c>
      <c r="AV382" s="155">
        <f>IF(A24stdlife="n/a","n/a",IF(AV$3&gt;(A24stdlife+$E382),(Input!$L$234*(1+rvanilla)^0.5)-SUM($L382:AU382),(Input!$L$234*(1+rvanilla)^0.5)/A24stdlife))</f>
        <v>0</v>
      </c>
      <c r="AW382" s="155">
        <f>IF(A24stdlife="n/a","n/a",IF(AW$3&gt;(A24stdlife+$E382),(Input!$L$234*(1+rvanilla)^0.5)-SUM($L382:AV382),(Input!$L$234*(1+rvanilla)^0.5)/A24stdlife))</f>
        <v>0</v>
      </c>
      <c r="AX382" s="155">
        <f>IF(A24stdlife="n/a","n/a",IF(AX$3&gt;(A24stdlife+$E382),(Input!$L$234*(1+rvanilla)^0.5)-SUM($L382:AW382),(Input!$L$234*(1+rvanilla)^0.5)/A24stdlife))</f>
        <v>0</v>
      </c>
      <c r="AY382" s="155">
        <f>IF(A24stdlife="n/a","n/a",IF(AY$3&gt;(A24stdlife+$E382),(Input!$L$234*(1+rvanilla)^0.5)-SUM($L382:AX382),(Input!$L$234*(1+rvanilla)^0.5)/A24stdlife))</f>
        <v>0</v>
      </c>
      <c r="AZ382" s="155">
        <f>IF(A24stdlife="n/a","n/a",IF(AZ$3&gt;(A24stdlife+$E382),(Input!$L$234*(1+rvanilla)^0.5)-SUM($L382:AY382),(Input!$L$234*(1+rvanilla)^0.5)/A24stdlife))</f>
        <v>0</v>
      </c>
      <c r="BA382" s="155">
        <f>IF(A24stdlife="n/a","n/a",IF(BA$3&gt;(A24stdlife+$E382),(Input!$L$234*(1+rvanilla)^0.5)-SUM($L382:AZ382),(Input!$L$234*(1+rvanilla)^0.5)/A24stdlife))</f>
        <v>0</v>
      </c>
      <c r="BB382" s="155">
        <f>IF(A24stdlife="n/a","n/a",IF(BB$3&gt;(A24stdlife+$E382),(Input!$L$234*(1+rvanilla)^0.5)-SUM($L382:BA382),(Input!$L$234*(1+rvanilla)^0.5)/A24stdlife))</f>
        <v>0</v>
      </c>
      <c r="BC382" s="155">
        <f>IF(A24stdlife="n/a","n/a",IF(BC$3&gt;(A24stdlife+$E382),(Input!$L$234*(1+rvanilla)^0.5)-SUM($L382:BB382),(Input!$L$234*(1+rvanilla)^0.5)/A24stdlife))</f>
        <v>0</v>
      </c>
      <c r="BD382" s="155">
        <f>IF(A24stdlife="n/a","n/a",IF(BD$3&gt;(A24stdlife+$E382),(Input!$L$234*(1+rvanilla)^0.5)-SUM($L382:BC382),(Input!$L$234*(1+rvanilla)^0.5)/A24stdlife))</f>
        <v>0</v>
      </c>
      <c r="BE382" s="155">
        <f>IF(A24stdlife="n/a","n/a",IF(BE$3&gt;(A24stdlife+$E382),(Input!$L$234*(1+rvanilla)^0.5)-SUM($L382:BD382),(Input!$L$234*(1+rvanilla)^0.5)/A24stdlife))</f>
        <v>0</v>
      </c>
      <c r="BF382" s="155">
        <f>IF(A24stdlife="n/a","n/a",IF(BF$3&gt;(A24stdlife+$E382),(Input!$L$234*(1+rvanilla)^0.5)-SUM($L382:BE382),(Input!$L$234*(1+rvanilla)^0.5)/A24stdlife))</f>
        <v>0</v>
      </c>
      <c r="BG382" s="155">
        <f>IF(A24stdlife="n/a","n/a",IF(BG$3&gt;(A24stdlife+$E382),(Input!$L$234*(1+rvanilla)^0.5)-SUM($L382:BF382),(Input!$L$234*(1+rvanilla)^0.5)/A24stdlife))</f>
        <v>0</v>
      </c>
      <c r="BH382" s="155">
        <f>IF(A24stdlife="n/a","n/a",IF(BH$3&gt;(A24stdlife+$E382),(Input!$L$234*(1+rvanilla)^0.5)-SUM($L382:BG382),(Input!$L$234*(1+rvanilla)^0.5)/A24stdlife))</f>
        <v>0</v>
      </c>
      <c r="BI382" s="155">
        <f>IF(A24stdlife="n/a","n/a",IF(BI$3&gt;(A24stdlife+$E382),(Input!$L$234*(1+rvanilla)^0.5)-SUM($L382:BH382),(Input!$L$234*(1+rvanilla)^0.5)/A24stdlife))</f>
        <v>0</v>
      </c>
      <c r="BJ382" s="14"/>
      <c r="BK382" s="14"/>
      <c r="BL382" s="14"/>
      <c r="BM382" s="14"/>
      <c r="BN382" s="14"/>
      <c r="BO382" s="14"/>
      <c r="BP382" s="14"/>
      <c r="BQ382" s="14"/>
      <c r="BR382" s="14"/>
      <c r="BS382" s="14"/>
      <c r="BT382" s="14"/>
      <c r="BU382" s="14"/>
      <c r="BV382" s="14"/>
      <c r="BW382" s="14"/>
      <c r="BX382" s="14"/>
      <c r="BY382" s="14"/>
      <c r="BZ382" s="14"/>
      <c r="CA382" s="410"/>
      <c r="CB382" s="410"/>
      <c r="CC382" s="410"/>
      <c r="CD382" s="410"/>
      <c r="CE382" s="410"/>
      <c r="CF382" s="410"/>
      <c r="CG382" s="410"/>
      <c r="CH382" s="410"/>
      <c r="CI382" s="410"/>
      <c r="CJ382" s="410"/>
      <c r="CK382" s="410"/>
      <c r="CL382" s="410"/>
      <c r="CM382" s="410"/>
      <c r="CN382" s="410"/>
      <c r="CO382" s="410"/>
      <c r="CP382" s="410"/>
      <c r="CQ382" s="410"/>
      <c r="CR382" s="410"/>
      <c r="CS382" s="410"/>
      <c r="CT382" s="410"/>
      <c r="CU382" s="410"/>
      <c r="CV382" s="410"/>
      <c r="CW382" s="410"/>
      <c r="CX382" s="410"/>
      <c r="CY382" s="410"/>
      <c r="CZ382" s="410"/>
      <c r="DA382" s="410"/>
      <c r="DB382" s="410"/>
      <c r="DC382" s="410"/>
      <c r="DD382" s="410"/>
      <c r="DE382" s="410"/>
      <c r="DF382" s="410"/>
      <c r="DG382" s="410"/>
      <c r="DH382" s="410"/>
      <c r="DI382" s="410"/>
      <c r="DJ382" s="410"/>
      <c r="DK382" s="410"/>
      <c r="DL382" s="410"/>
      <c r="DM382" s="410"/>
      <c r="DN382" s="410"/>
      <c r="DO382" s="410"/>
      <c r="DP382" s="410"/>
      <c r="DQ382" s="410"/>
      <c r="DR382" s="410"/>
      <c r="DS382" s="410"/>
      <c r="DT382" s="410"/>
      <c r="DU382" s="410"/>
      <c r="DV382" s="410"/>
      <c r="DW382" s="410"/>
      <c r="DX382" s="410"/>
      <c r="DY382" s="410"/>
      <c r="DZ382" s="410"/>
      <c r="EA382" s="410"/>
      <c r="EB382" s="410"/>
      <c r="EC382" s="410"/>
      <c r="ED382" s="410"/>
      <c r="EE382" s="410"/>
      <c r="EF382" s="410"/>
      <c r="EG382" s="410"/>
      <c r="EH382" s="410"/>
      <c r="EI382" s="410"/>
      <c r="EJ382" s="410"/>
      <c r="EK382" s="410"/>
      <c r="EL382" s="410"/>
      <c r="EM382" s="410"/>
      <c r="EN382" s="410"/>
      <c r="EO382" s="410"/>
      <c r="EP382" s="410"/>
      <c r="EQ382" s="410"/>
      <c r="ER382" s="410"/>
      <c r="ES382" s="410"/>
      <c r="ET382" s="410"/>
      <c r="EU382" s="410"/>
      <c r="EV382" s="410"/>
      <c r="EW382" s="410"/>
      <c r="EX382" s="410"/>
      <c r="EY382" s="410"/>
      <c r="EZ382" s="410"/>
      <c r="FA382" s="410"/>
      <c r="FB382" s="410"/>
      <c r="FC382" s="410"/>
      <c r="FD382" s="410"/>
      <c r="FE382" s="410"/>
      <c r="FF382" s="410"/>
      <c r="FG382" s="410"/>
      <c r="FH382" s="410"/>
      <c r="FI382" s="410"/>
      <c r="FJ382" s="410"/>
      <c r="FK382" s="410"/>
      <c r="FL382" s="410"/>
      <c r="FM382" s="410"/>
      <c r="FN382" s="410"/>
      <c r="FO382" s="410"/>
      <c r="FP382" s="410"/>
      <c r="FQ382" s="410"/>
      <c r="FR382" s="410"/>
      <c r="FS382" s="410"/>
      <c r="FT382" s="410"/>
      <c r="FU382" s="410"/>
      <c r="FV382" s="410"/>
      <c r="FW382" s="410"/>
      <c r="FX382" s="410"/>
      <c r="FY382" s="410"/>
      <c r="FZ382" s="410"/>
      <c r="GA382" s="410"/>
      <c r="GB382" s="410"/>
      <c r="GC382" s="410"/>
      <c r="GD382" s="410"/>
      <c r="GE382" s="410"/>
      <c r="GF382" s="410"/>
      <c r="GG382" s="410"/>
      <c r="GH382" s="410"/>
      <c r="GI382" s="410"/>
      <c r="GJ382" s="410"/>
      <c r="GK382" s="410"/>
      <c r="GL382" s="410"/>
      <c r="GM382" s="410"/>
      <c r="GN382" s="410"/>
      <c r="GO382" s="410"/>
      <c r="GP382" s="410"/>
      <c r="GQ382" s="410"/>
      <c r="GR382" s="410"/>
      <c r="GS382" s="410"/>
      <c r="GT382" s="410"/>
      <c r="GU382" s="410"/>
      <c r="GV382" s="410"/>
      <c r="GW382" s="410"/>
      <c r="GX382" s="410"/>
      <c r="GY382" s="410"/>
      <c r="GZ382" s="410"/>
      <c r="HA382" s="410"/>
      <c r="HB382" s="410"/>
      <c r="HC382" s="410"/>
      <c r="HD382" s="410"/>
      <c r="HE382" s="410"/>
      <c r="HF382" s="410"/>
      <c r="HG382" s="410"/>
      <c r="HH382" s="410"/>
      <c r="HI382" s="410"/>
      <c r="HJ382" s="410"/>
      <c r="HK382" s="410"/>
      <c r="HL382" s="410"/>
      <c r="HM382" s="410"/>
      <c r="HN382" s="410"/>
      <c r="HO382" s="410"/>
      <c r="HP382" s="410"/>
      <c r="HQ382" s="410"/>
      <c r="HR382" s="410"/>
      <c r="HS382" s="410"/>
      <c r="HT382" s="410"/>
      <c r="HU382" s="410"/>
      <c r="HV382" s="410"/>
      <c r="HW382" s="410"/>
      <c r="HX382" s="410"/>
      <c r="HY382" s="410"/>
      <c r="HZ382" s="410"/>
      <c r="IA382" s="410"/>
      <c r="IB382" s="410"/>
      <c r="IC382" s="410"/>
      <c r="ID382" s="410"/>
      <c r="IE382" s="410"/>
      <c r="IF382" s="410"/>
      <c r="IG382" s="410"/>
      <c r="IH382" s="410"/>
      <c r="II382" s="410"/>
      <c r="IJ382" s="410"/>
      <c r="IK382" s="410"/>
      <c r="IL382" s="410"/>
      <c r="IM382" s="410"/>
      <c r="IN382" s="410"/>
      <c r="IO382" s="410"/>
      <c r="IP382" s="410"/>
      <c r="IQ382" s="410"/>
      <c r="IR382" s="410"/>
      <c r="IS382" s="410"/>
      <c r="IT382" s="410"/>
      <c r="IU382" s="410"/>
      <c r="IV382" s="410"/>
    </row>
    <row r="383" spans="1:256" s="2" customFormat="1" ht="12.75" hidden="1" customHeight="1" outlineLevel="2">
      <c r="A383" s="14"/>
      <c r="B383" s="14"/>
      <c r="C383" s="27"/>
      <c r="D383" s="413"/>
      <c r="E383" s="261">
        <v>7</v>
      </c>
      <c r="F383" s="372"/>
      <c r="G383" s="269"/>
      <c r="H383" s="271"/>
      <c r="I383" s="271"/>
      <c r="J383" s="271"/>
      <c r="K383" s="271"/>
      <c r="L383" s="271"/>
      <c r="M383" s="270"/>
      <c r="N383" s="155">
        <f>IF(A24stdlife="n/a","n/a",IF(N$3&gt;(A24stdlife+$E383),(Input!$M$234*(1+rvanilla)^0.5)-SUM($M383:M383),(Input!$M$234*(1+rvanilla)^0.5)/A24stdlife))</f>
        <v>0</v>
      </c>
      <c r="O383" s="155">
        <f>IF(A24stdlife="n/a","n/a",IF(O$3&gt;(A24stdlife+$E383),(Input!$M$234*(1+rvanilla)^0.5)-SUM($M383:N383),(Input!$M$234*(1+rvanilla)^0.5)/A24stdlife))</f>
        <v>0</v>
      </c>
      <c r="P383" s="155">
        <f>IF(A24stdlife="n/a","n/a",IF(P$3&gt;(A24stdlife+$E383),(Input!$M$234*(1+rvanilla)^0.5)-SUM($M383:O383),(Input!$M$234*(1+rvanilla)^0.5)/A24stdlife))</f>
        <v>0</v>
      </c>
      <c r="Q383" s="155">
        <f>IF(A24stdlife="n/a","n/a",IF(Q$3&gt;(A24stdlife+$E383),(Input!$M$234*(1+rvanilla)^0.5)-SUM($M383:P383),(Input!$M$234*(1+rvanilla)^0.5)/A24stdlife))</f>
        <v>0</v>
      </c>
      <c r="R383" s="155">
        <f>IF(A24stdlife="n/a","n/a",IF(R$3&gt;(A24stdlife+$E383),(Input!$M$234*(1+rvanilla)^0.5)-SUM($M383:Q383),(Input!$M$234*(1+rvanilla)^0.5)/A24stdlife))</f>
        <v>0</v>
      </c>
      <c r="S383" s="155">
        <f>IF(A24stdlife="n/a","n/a",IF(S$3&gt;(A24stdlife+$E383),(Input!$M$234*(1+rvanilla)^0.5)-SUM($M383:R383),(Input!$M$234*(1+rvanilla)^0.5)/A24stdlife))</f>
        <v>0</v>
      </c>
      <c r="T383" s="155">
        <f>IF(A24stdlife="n/a","n/a",IF(T$3&gt;(A24stdlife+$E383),(Input!$M$234*(1+rvanilla)^0.5)-SUM($M383:S383),(Input!$M$234*(1+rvanilla)^0.5)/A24stdlife))</f>
        <v>0</v>
      </c>
      <c r="U383" s="155">
        <f>IF(A24stdlife="n/a","n/a",IF(U$3&gt;(A24stdlife+$E383),(Input!$M$234*(1+rvanilla)^0.5)-SUM($M383:T383),(Input!$M$234*(1+rvanilla)^0.5)/A24stdlife))</f>
        <v>0</v>
      </c>
      <c r="V383" s="155">
        <f>IF(A24stdlife="n/a","n/a",IF(V$3&gt;(A24stdlife+$E383),(Input!$M$234*(1+rvanilla)^0.5)-SUM($M383:U383),(Input!$M$234*(1+rvanilla)^0.5)/A24stdlife))</f>
        <v>0</v>
      </c>
      <c r="W383" s="155">
        <f>IF(A24stdlife="n/a","n/a",IF(W$3&gt;(A24stdlife+$E383),(Input!$M$234*(1+rvanilla)^0.5)-SUM($M383:V383),(Input!$M$234*(1+rvanilla)^0.5)/A24stdlife))</f>
        <v>0</v>
      </c>
      <c r="X383" s="155">
        <f>IF(A24stdlife="n/a","n/a",IF(X$3&gt;(A24stdlife+$E383),(Input!$M$234*(1+rvanilla)^0.5)-SUM($M383:W383),(Input!$M$234*(1+rvanilla)^0.5)/A24stdlife))</f>
        <v>0</v>
      </c>
      <c r="Y383" s="155">
        <f>IF(A24stdlife="n/a","n/a",IF(Y$3&gt;(A24stdlife+$E383),(Input!$M$234*(1+rvanilla)^0.5)-SUM($M383:X383),(Input!$M$234*(1+rvanilla)^0.5)/A24stdlife))</f>
        <v>0</v>
      </c>
      <c r="Z383" s="155">
        <f>IF(A24stdlife="n/a","n/a",IF(Z$3&gt;(A24stdlife+$E383),(Input!$M$234*(1+rvanilla)^0.5)-SUM($M383:Y383),(Input!$M$234*(1+rvanilla)^0.5)/A24stdlife))</f>
        <v>0</v>
      </c>
      <c r="AA383" s="155">
        <f>IF(A24stdlife="n/a","n/a",IF(AA$3&gt;(A24stdlife+$E383),(Input!$M$234*(1+rvanilla)^0.5)-SUM($M383:Z383),(Input!$M$234*(1+rvanilla)^0.5)/A24stdlife))</f>
        <v>0</v>
      </c>
      <c r="AB383" s="155">
        <f>IF(A24stdlife="n/a","n/a",IF(AB$3&gt;(A24stdlife+$E383),(Input!$M$234*(1+rvanilla)^0.5)-SUM($M383:AA383),(Input!$M$234*(1+rvanilla)^0.5)/A24stdlife))</f>
        <v>0</v>
      </c>
      <c r="AC383" s="155">
        <f>IF(A24stdlife="n/a","n/a",IF(AC$3&gt;(A24stdlife+$E383),(Input!$M$234*(1+rvanilla)^0.5)-SUM($M383:AB383),(Input!$M$234*(1+rvanilla)^0.5)/A24stdlife))</f>
        <v>0</v>
      </c>
      <c r="AD383" s="155">
        <f>IF(A24stdlife="n/a","n/a",IF(AD$3&gt;(A24stdlife+$E383),(Input!$M$234*(1+rvanilla)^0.5)-SUM($M383:AC383),(Input!$M$234*(1+rvanilla)^0.5)/A24stdlife))</f>
        <v>0</v>
      </c>
      <c r="AE383" s="155">
        <f>IF(A24stdlife="n/a","n/a",IF(AE$3&gt;(A24stdlife+$E383),(Input!$M$234*(1+rvanilla)^0.5)-SUM($M383:AD383),(Input!$M$234*(1+rvanilla)^0.5)/A24stdlife))</f>
        <v>0</v>
      </c>
      <c r="AF383" s="155">
        <f>IF(A24stdlife="n/a","n/a",IF(AF$3&gt;(A24stdlife+$E383),(Input!$M$234*(1+rvanilla)^0.5)-SUM($M383:AE383),(Input!$M$234*(1+rvanilla)^0.5)/A24stdlife))</f>
        <v>0</v>
      </c>
      <c r="AG383" s="155">
        <f>IF(A24stdlife="n/a","n/a",IF(AG$3&gt;(A24stdlife+$E383),(Input!$M$234*(1+rvanilla)^0.5)-SUM($M383:AF383),(Input!$M$234*(1+rvanilla)^0.5)/A24stdlife))</f>
        <v>0</v>
      </c>
      <c r="AH383" s="155">
        <f>IF(A24stdlife="n/a","n/a",IF(AH$3&gt;(A24stdlife+$E383),(Input!$M$234*(1+rvanilla)^0.5)-SUM($M383:AG383),(Input!$M$234*(1+rvanilla)^0.5)/A24stdlife))</f>
        <v>0</v>
      </c>
      <c r="AI383" s="155">
        <f>IF(A24stdlife="n/a","n/a",IF(AI$3&gt;(A24stdlife+$E383),(Input!$M$234*(1+rvanilla)^0.5)-SUM($M383:AH383),(Input!$M$234*(1+rvanilla)^0.5)/A24stdlife))</f>
        <v>0</v>
      </c>
      <c r="AJ383" s="155">
        <f>IF(A24stdlife="n/a","n/a",IF(AJ$3&gt;(A24stdlife+$E383),(Input!$M$234*(1+rvanilla)^0.5)-SUM($M383:AI383),(Input!$M$234*(1+rvanilla)^0.5)/A24stdlife))</f>
        <v>0</v>
      </c>
      <c r="AK383" s="155">
        <f>IF(A24stdlife="n/a","n/a",IF(AK$3&gt;(A24stdlife+$E383),(Input!$M$234*(1+rvanilla)^0.5)-SUM($M383:AJ383),(Input!$M$234*(1+rvanilla)^0.5)/A24stdlife))</f>
        <v>0</v>
      </c>
      <c r="AL383" s="155">
        <f>IF(A24stdlife="n/a","n/a",IF(AL$3&gt;(A24stdlife+$E383),(Input!$M$234*(1+rvanilla)^0.5)-SUM($M383:AK383),(Input!$M$234*(1+rvanilla)^0.5)/A24stdlife))</f>
        <v>0</v>
      </c>
      <c r="AM383" s="155">
        <f>IF(A24stdlife="n/a","n/a",IF(AM$3&gt;(A24stdlife+$E383),(Input!$M$234*(1+rvanilla)^0.5)-SUM($M383:AL383),(Input!$M$234*(1+rvanilla)^0.5)/A24stdlife))</f>
        <v>0</v>
      </c>
      <c r="AN383" s="155">
        <f>IF(A24stdlife="n/a","n/a",IF(AN$3&gt;(A24stdlife+$E383),(Input!$M$234*(1+rvanilla)^0.5)-SUM($M383:AM383),(Input!$M$234*(1+rvanilla)^0.5)/A24stdlife))</f>
        <v>0</v>
      </c>
      <c r="AO383" s="155">
        <f>IF(A24stdlife="n/a","n/a",IF(AO$3&gt;(A24stdlife+$E383),(Input!$M$234*(1+rvanilla)^0.5)-SUM($M383:AN383),(Input!$M$234*(1+rvanilla)^0.5)/A24stdlife))</f>
        <v>0</v>
      </c>
      <c r="AP383" s="155">
        <f>IF(A24stdlife="n/a","n/a",IF(AP$3&gt;(A24stdlife+$E383),(Input!$M$234*(1+rvanilla)^0.5)-SUM($M383:AO383),(Input!$M$234*(1+rvanilla)^0.5)/A24stdlife))</f>
        <v>0</v>
      </c>
      <c r="AQ383" s="155">
        <f>IF(A24stdlife="n/a","n/a",IF(AQ$3&gt;(A24stdlife+$E383),(Input!$M$234*(1+rvanilla)^0.5)-SUM($M383:AP383),(Input!$M$234*(1+rvanilla)^0.5)/A24stdlife))</f>
        <v>0</v>
      </c>
      <c r="AR383" s="155">
        <f>IF(A24stdlife="n/a","n/a",IF(AR$3&gt;(A24stdlife+$E383),(Input!$M$234*(1+rvanilla)^0.5)-SUM($M383:AQ383),(Input!$M$234*(1+rvanilla)^0.5)/A24stdlife))</f>
        <v>0</v>
      </c>
      <c r="AS383" s="155">
        <f>IF(A24stdlife="n/a","n/a",IF(AS$3&gt;(A24stdlife+$E383),(Input!$M$234*(1+rvanilla)^0.5)-SUM($M383:AR383),(Input!$M$234*(1+rvanilla)^0.5)/A24stdlife))</f>
        <v>0</v>
      </c>
      <c r="AT383" s="155">
        <f>IF(A24stdlife="n/a","n/a",IF(AT$3&gt;(A24stdlife+$E383),(Input!$M$234*(1+rvanilla)^0.5)-SUM($M383:AS383),(Input!$M$234*(1+rvanilla)^0.5)/A24stdlife))</f>
        <v>0</v>
      </c>
      <c r="AU383" s="155">
        <f>IF(A24stdlife="n/a","n/a",IF(AU$3&gt;(A24stdlife+$E383),(Input!$M$234*(1+rvanilla)^0.5)-SUM($M383:AT383),(Input!$M$234*(1+rvanilla)^0.5)/A24stdlife))</f>
        <v>0</v>
      </c>
      <c r="AV383" s="155">
        <f>IF(A24stdlife="n/a","n/a",IF(AV$3&gt;(A24stdlife+$E383),(Input!$M$234*(1+rvanilla)^0.5)-SUM($M383:AU383),(Input!$M$234*(1+rvanilla)^0.5)/A24stdlife))</f>
        <v>0</v>
      </c>
      <c r="AW383" s="155">
        <f>IF(A24stdlife="n/a","n/a",IF(AW$3&gt;(A24stdlife+$E383),(Input!$M$234*(1+rvanilla)^0.5)-SUM($M383:AV383),(Input!$M$234*(1+rvanilla)^0.5)/A24stdlife))</f>
        <v>0</v>
      </c>
      <c r="AX383" s="155">
        <f>IF(A24stdlife="n/a","n/a",IF(AX$3&gt;(A24stdlife+$E383),(Input!$M$234*(1+rvanilla)^0.5)-SUM($M383:AW383),(Input!$M$234*(1+rvanilla)^0.5)/A24stdlife))</f>
        <v>0</v>
      </c>
      <c r="AY383" s="155">
        <f>IF(A24stdlife="n/a","n/a",IF(AY$3&gt;(A24stdlife+$E383),(Input!$M$234*(1+rvanilla)^0.5)-SUM($M383:AX383),(Input!$M$234*(1+rvanilla)^0.5)/A24stdlife))</f>
        <v>0</v>
      </c>
      <c r="AZ383" s="155">
        <f>IF(A24stdlife="n/a","n/a",IF(AZ$3&gt;(A24stdlife+$E383),(Input!$M$234*(1+rvanilla)^0.5)-SUM($M383:AY383),(Input!$M$234*(1+rvanilla)^0.5)/A24stdlife))</f>
        <v>0</v>
      </c>
      <c r="BA383" s="155">
        <f>IF(A24stdlife="n/a","n/a",IF(BA$3&gt;(A24stdlife+$E383),(Input!$M$234*(1+rvanilla)^0.5)-SUM($M383:AZ383),(Input!$M$234*(1+rvanilla)^0.5)/A24stdlife))</f>
        <v>0</v>
      </c>
      <c r="BB383" s="155">
        <f>IF(A24stdlife="n/a","n/a",IF(BB$3&gt;(A24stdlife+$E383),(Input!$M$234*(1+rvanilla)^0.5)-SUM($M383:BA383),(Input!$M$234*(1+rvanilla)^0.5)/A24stdlife))</f>
        <v>0</v>
      </c>
      <c r="BC383" s="155">
        <f>IF(A24stdlife="n/a","n/a",IF(BC$3&gt;(A24stdlife+$E383),(Input!$M$234*(1+rvanilla)^0.5)-SUM($M383:BB383),(Input!$M$234*(1+rvanilla)^0.5)/A24stdlife))</f>
        <v>0</v>
      </c>
      <c r="BD383" s="155">
        <f>IF(A24stdlife="n/a","n/a",IF(BD$3&gt;(A24stdlife+$E383),(Input!$M$234*(1+rvanilla)^0.5)-SUM($M383:BC383),(Input!$M$234*(1+rvanilla)^0.5)/A24stdlife))</f>
        <v>0</v>
      </c>
      <c r="BE383" s="155">
        <f>IF(A24stdlife="n/a","n/a",IF(BE$3&gt;(A24stdlife+$E383),(Input!$M$234*(1+rvanilla)^0.5)-SUM($M383:BD383),(Input!$M$234*(1+rvanilla)^0.5)/A24stdlife))</f>
        <v>0</v>
      </c>
      <c r="BF383" s="155">
        <f>IF(A24stdlife="n/a","n/a",IF(BF$3&gt;(A24stdlife+$E383),(Input!$M$234*(1+rvanilla)^0.5)-SUM($M383:BE383),(Input!$M$234*(1+rvanilla)^0.5)/A24stdlife))</f>
        <v>0</v>
      </c>
      <c r="BG383" s="155">
        <f>IF(A24stdlife="n/a","n/a",IF(BG$3&gt;(A24stdlife+$E383),(Input!$M$234*(1+rvanilla)^0.5)-SUM($M383:BF383),(Input!$M$234*(1+rvanilla)^0.5)/A24stdlife))</f>
        <v>0</v>
      </c>
      <c r="BH383" s="155">
        <f>IF(A24stdlife="n/a","n/a",IF(BH$3&gt;(A24stdlife+$E383),(Input!$M$234*(1+rvanilla)^0.5)-SUM($M383:BG383),(Input!$M$234*(1+rvanilla)^0.5)/A24stdlife))</f>
        <v>0</v>
      </c>
      <c r="BI383" s="155">
        <f>IF(A24stdlife="n/a","n/a",IF(BI$3&gt;(A24stdlife+$E383),(Input!$M$234*(1+rvanilla)^0.5)-SUM($M383:BH383),(Input!$M$234*(1+rvanilla)^0.5)/A24stdlife))</f>
        <v>0</v>
      </c>
      <c r="BJ383" s="14"/>
      <c r="BK383" s="14"/>
      <c r="BL383" s="14"/>
      <c r="BM383" s="14"/>
      <c r="BN383" s="14"/>
      <c r="BO383" s="14"/>
      <c r="BP383" s="14"/>
      <c r="BQ383" s="14"/>
      <c r="BR383" s="14"/>
      <c r="BS383" s="14"/>
      <c r="BT383" s="14"/>
      <c r="BU383" s="14"/>
      <c r="BV383" s="14"/>
      <c r="BW383" s="14"/>
      <c r="BX383" s="14"/>
      <c r="BY383" s="14"/>
      <c r="BZ383" s="14"/>
      <c r="CA383" s="410"/>
      <c r="CB383" s="410"/>
      <c r="CC383" s="410"/>
      <c r="CD383" s="410"/>
      <c r="CE383" s="410"/>
      <c r="CF383" s="410"/>
      <c r="CG383" s="410"/>
      <c r="CH383" s="410"/>
      <c r="CI383" s="410"/>
      <c r="CJ383" s="410"/>
      <c r="CK383" s="410"/>
      <c r="CL383" s="410"/>
      <c r="CM383" s="410"/>
      <c r="CN383" s="410"/>
      <c r="CO383" s="410"/>
      <c r="CP383" s="410"/>
      <c r="CQ383" s="410"/>
      <c r="CR383" s="410"/>
      <c r="CS383" s="410"/>
      <c r="CT383" s="410"/>
      <c r="CU383" s="410"/>
      <c r="CV383" s="410"/>
      <c r="CW383" s="410"/>
      <c r="CX383" s="410"/>
      <c r="CY383" s="410"/>
      <c r="CZ383" s="410"/>
      <c r="DA383" s="410"/>
      <c r="DB383" s="410"/>
      <c r="DC383" s="410"/>
      <c r="DD383" s="410"/>
      <c r="DE383" s="410"/>
      <c r="DF383" s="410"/>
      <c r="DG383" s="410"/>
      <c r="DH383" s="410"/>
      <c r="DI383" s="410"/>
      <c r="DJ383" s="410"/>
      <c r="DK383" s="410"/>
      <c r="DL383" s="410"/>
      <c r="DM383" s="410"/>
      <c r="DN383" s="410"/>
      <c r="DO383" s="410"/>
      <c r="DP383" s="410"/>
      <c r="DQ383" s="410"/>
      <c r="DR383" s="410"/>
      <c r="DS383" s="410"/>
      <c r="DT383" s="410"/>
      <c r="DU383" s="410"/>
      <c r="DV383" s="410"/>
      <c r="DW383" s="410"/>
      <c r="DX383" s="410"/>
      <c r="DY383" s="410"/>
      <c r="DZ383" s="410"/>
      <c r="EA383" s="410"/>
      <c r="EB383" s="410"/>
      <c r="EC383" s="410"/>
      <c r="ED383" s="410"/>
      <c r="EE383" s="410"/>
      <c r="EF383" s="410"/>
      <c r="EG383" s="410"/>
      <c r="EH383" s="410"/>
      <c r="EI383" s="410"/>
      <c r="EJ383" s="410"/>
      <c r="EK383" s="410"/>
      <c r="EL383" s="410"/>
      <c r="EM383" s="410"/>
      <c r="EN383" s="410"/>
      <c r="EO383" s="410"/>
      <c r="EP383" s="410"/>
      <c r="EQ383" s="410"/>
      <c r="ER383" s="410"/>
      <c r="ES383" s="410"/>
      <c r="ET383" s="410"/>
      <c r="EU383" s="410"/>
      <c r="EV383" s="410"/>
      <c r="EW383" s="410"/>
      <c r="EX383" s="410"/>
      <c r="EY383" s="410"/>
      <c r="EZ383" s="410"/>
      <c r="FA383" s="410"/>
      <c r="FB383" s="410"/>
      <c r="FC383" s="410"/>
      <c r="FD383" s="410"/>
      <c r="FE383" s="410"/>
      <c r="FF383" s="410"/>
      <c r="FG383" s="410"/>
      <c r="FH383" s="410"/>
      <c r="FI383" s="410"/>
      <c r="FJ383" s="410"/>
      <c r="FK383" s="410"/>
      <c r="FL383" s="410"/>
      <c r="FM383" s="410"/>
      <c r="FN383" s="410"/>
      <c r="FO383" s="410"/>
      <c r="FP383" s="410"/>
      <c r="FQ383" s="410"/>
      <c r="FR383" s="410"/>
      <c r="FS383" s="410"/>
      <c r="FT383" s="410"/>
      <c r="FU383" s="410"/>
      <c r="FV383" s="410"/>
      <c r="FW383" s="410"/>
      <c r="FX383" s="410"/>
      <c r="FY383" s="410"/>
      <c r="FZ383" s="410"/>
      <c r="GA383" s="410"/>
      <c r="GB383" s="410"/>
      <c r="GC383" s="410"/>
      <c r="GD383" s="410"/>
      <c r="GE383" s="410"/>
      <c r="GF383" s="410"/>
      <c r="GG383" s="410"/>
      <c r="GH383" s="410"/>
      <c r="GI383" s="410"/>
      <c r="GJ383" s="410"/>
      <c r="GK383" s="410"/>
      <c r="GL383" s="410"/>
      <c r="GM383" s="410"/>
      <c r="GN383" s="410"/>
      <c r="GO383" s="410"/>
      <c r="GP383" s="410"/>
      <c r="GQ383" s="410"/>
      <c r="GR383" s="410"/>
      <c r="GS383" s="410"/>
      <c r="GT383" s="410"/>
      <c r="GU383" s="410"/>
      <c r="GV383" s="410"/>
      <c r="GW383" s="410"/>
      <c r="GX383" s="410"/>
      <c r="GY383" s="410"/>
      <c r="GZ383" s="410"/>
      <c r="HA383" s="410"/>
      <c r="HB383" s="410"/>
      <c r="HC383" s="410"/>
      <c r="HD383" s="410"/>
      <c r="HE383" s="410"/>
      <c r="HF383" s="410"/>
      <c r="HG383" s="410"/>
      <c r="HH383" s="410"/>
      <c r="HI383" s="410"/>
      <c r="HJ383" s="410"/>
      <c r="HK383" s="410"/>
      <c r="HL383" s="410"/>
      <c r="HM383" s="410"/>
      <c r="HN383" s="410"/>
      <c r="HO383" s="410"/>
      <c r="HP383" s="410"/>
      <c r="HQ383" s="410"/>
      <c r="HR383" s="410"/>
      <c r="HS383" s="410"/>
      <c r="HT383" s="410"/>
      <c r="HU383" s="410"/>
      <c r="HV383" s="410"/>
      <c r="HW383" s="410"/>
      <c r="HX383" s="410"/>
      <c r="HY383" s="410"/>
      <c r="HZ383" s="410"/>
      <c r="IA383" s="410"/>
      <c r="IB383" s="410"/>
      <c r="IC383" s="410"/>
      <c r="ID383" s="410"/>
      <c r="IE383" s="410"/>
      <c r="IF383" s="410"/>
      <c r="IG383" s="410"/>
      <c r="IH383" s="410"/>
      <c r="II383" s="410"/>
      <c r="IJ383" s="410"/>
      <c r="IK383" s="410"/>
      <c r="IL383" s="410"/>
      <c r="IM383" s="410"/>
      <c r="IN383" s="410"/>
      <c r="IO383" s="410"/>
      <c r="IP383" s="410"/>
      <c r="IQ383" s="410"/>
      <c r="IR383" s="410"/>
      <c r="IS383" s="410"/>
      <c r="IT383" s="410"/>
      <c r="IU383" s="410"/>
      <c r="IV383" s="410"/>
    </row>
    <row r="384" spans="1:256" s="2" customFormat="1" ht="12.75" hidden="1" customHeight="1" outlineLevel="2">
      <c r="A384" s="14"/>
      <c r="B384" s="14"/>
      <c r="C384" s="27"/>
      <c r="D384" s="413"/>
      <c r="E384" s="261">
        <v>8</v>
      </c>
      <c r="F384" s="372"/>
      <c r="G384" s="269"/>
      <c r="H384" s="271"/>
      <c r="I384" s="271"/>
      <c r="J384" s="271"/>
      <c r="K384" s="271"/>
      <c r="L384" s="271"/>
      <c r="M384" s="271"/>
      <c r="N384" s="270"/>
      <c r="O384" s="155">
        <f>IF(A24stdlife="n/a","n/a",IF(O$3&gt;(A24stdlife+$E384),(Input!$N$234*(1+rvanilla)^0.5)-SUM($N384:N384),(Input!$N$234*(1+rvanilla)^0.5)/A24stdlife))</f>
        <v>0</v>
      </c>
      <c r="P384" s="155">
        <f>IF(A24stdlife="n/a","n/a",IF(P$3&gt;(A24stdlife+$E384),(Input!$N$234*(1+rvanilla)^0.5)-SUM($N384:O384),(Input!$N$234*(1+rvanilla)^0.5)/A24stdlife))</f>
        <v>0</v>
      </c>
      <c r="Q384" s="155">
        <f>IF(A24stdlife="n/a","n/a",IF(Q$3&gt;(A24stdlife+$E384),(Input!$N$234*(1+rvanilla)^0.5)-SUM($N384:P384),(Input!$N$234*(1+rvanilla)^0.5)/A24stdlife))</f>
        <v>0</v>
      </c>
      <c r="R384" s="155">
        <f>IF(A24stdlife="n/a","n/a",IF(R$3&gt;(A24stdlife+$E384),(Input!$N$234*(1+rvanilla)^0.5)-SUM($N384:Q384),(Input!$N$234*(1+rvanilla)^0.5)/A24stdlife))</f>
        <v>0</v>
      </c>
      <c r="S384" s="155">
        <f>IF(A24stdlife="n/a","n/a",IF(S$3&gt;(A24stdlife+$E384),(Input!$N$234*(1+rvanilla)^0.5)-SUM($N384:R384),(Input!$N$234*(1+rvanilla)^0.5)/A24stdlife))</f>
        <v>0</v>
      </c>
      <c r="T384" s="155">
        <f>IF(A24stdlife="n/a","n/a",IF(T$3&gt;(A24stdlife+$E384),(Input!$N$234*(1+rvanilla)^0.5)-SUM($N384:S384),(Input!$N$234*(1+rvanilla)^0.5)/A24stdlife))</f>
        <v>0</v>
      </c>
      <c r="U384" s="155">
        <f>IF(A24stdlife="n/a","n/a",IF(U$3&gt;(A24stdlife+$E384),(Input!$N$234*(1+rvanilla)^0.5)-SUM($N384:T384),(Input!$N$234*(1+rvanilla)^0.5)/A24stdlife))</f>
        <v>0</v>
      </c>
      <c r="V384" s="155">
        <f>IF(A24stdlife="n/a","n/a",IF(V$3&gt;(A24stdlife+$E384),(Input!$N$234*(1+rvanilla)^0.5)-SUM($N384:U384),(Input!$N$234*(1+rvanilla)^0.5)/A24stdlife))</f>
        <v>0</v>
      </c>
      <c r="W384" s="155">
        <f>IF(A24stdlife="n/a","n/a",IF(W$3&gt;(A24stdlife+$E384),(Input!$N$234*(1+rvanilla)^0.5)-SUM($N384:V384),(Input!$N$234*(1+rvanilla)^0.5)/A24stdlife))</f>
        <v>0</v>
      </c>
      <c r="X384" s="155">
        <f>IF(A24stdlife="n/a","n/a",IF(X$3&gt;(A24stdlife+$E384),(Input!$N$234*(1+rvanilla)^0.5)-SUM($N384:W384),(Input!$N$234*(1+rvanilla)^0.5)/A24stdlife))</f>
        <v>0</v>
      </c>
      <c r="Y384" s="155">
        <f>IF(A24stdlife="n/a","n/a",IF(Y$3&gt;(A24stdlife+$E384),(Input!$N$234*(1+rvanilla)^0.5)-SUM($N384:X384),(Input!$N$234*(1+rvanilla)^0.5)/A24stdlife))</f>
        <v>0</v>
      </c>
      <c r="Z384" s="155">
        <f>IF(A24stdlife="n/a","n/a",IF(Z$3&gt;(A24stdlife+$E384),(Input!$N$234*(1+rvanilla)^0.5)-SUM($N384:Y384),(Input!$N$234*(1+rvanilla)^0.5)/A24stdlife))</f>
        <v>0</v>
      </c>
      <c r="AA384" s="155">
        <f>IF(A24stdlife="n/a","n/a",IF(AA$3&gt;(A24stdlife+$E384),(Input!$N$234*(1+rvanilla)^0.5)-SUM($N384:Z384),(Input!$N$234*(1+rvanilla)^0.5)/A24stdlife))</f>
        <v>0</v>
      </c>
      <c r="AB384" s="155">
        <f>IF(A24stdlife="n/a","n/a",IF(AB$3&gt;(A24stdlife+$E384),(Input!$N$234*(1+rvanilla)^0.5)-SUM($N384:AA384),(Input!$N$234*(1+rvanilla)^0.5)/A24stdlife))</f>
        <v>0</v>
      </c>
      <c r="AC384" s="155">
        <f>IF(A24stdlife="n/a","n/a",IF(AC$3&gt;(A24stdlife+$E384),(Input!$N$234*(1+rvanilla)^0.5)-SUM($N384:AB384),(Input!$N$234*(1+rvanilla)^0.5)/A24stdlife))</f>
        <v>0</v>
      </c>
      <c r="AD384" s="155">
        <f>IF(A24stdlife="n/a","n/a",IF(AD$3&gt;(A24stdlife+$E384),(Input!$N$234*(1+rvanilla)^0.5)-SUM($N384:AC384),(Input!$N$234*(1+rvanilla)^0.5)/A24stdlife))</f>
        <v>0</v>
      </c>
      <c r="AE384" s="155">
        <f>IF(A24stdlife="n/a","n/a",IF(AE$3&gt;(A24stdlife+$E384),(Input!$N$234*(1+rvanilla)^0.5)-SUM($N384:AD384),(Input!$N$234*(1+rvanilla)^0.5)/A24stdlife))</f>
        <v>0</v>
      </c>
      <c r="AF384" s="155">
        <f>IF(A24stdlife="n/a","n/a",IF(AF$3&gt;(A24stdlife+$E384),(Input!$N$234*(1+rvanilla)^0.5)-SUM($N384:AE384),(Input!$N$234*(1+rvanilla)^0.5)/A24stdlife))</f>
        <v>0</v>
      </c>
      <c r="AG384" s="155">
        <f>IF(A24stdlife="n/a","n/a",IF(AG$3&gt;(A24stdlife+$E384),(Input!$N$234*(1+rvanilla)^0.5)-SUM($N384:AF384),(Input!$N$234*(1+rvanilla)^0.5)/A24stdlife))</f>
        <v>0</v>
      </c>
      <c r="AH384" s="155">
        <f>IF(A24stdlife="n/a","n/a",IF(AH$3&gt;(A24stdlife+$E384),(Input!$N$234*(1+rvanilla)^0.5)-SUM($N384:AG384),(Input!$N$234*(1+rvanilla)^0.5)/A24stdlife))</f>
        <v>0</v>
      </c>
      <c r="AI384" s="155">
        <f>IF(A24stdlife="n/a","n/a",IF(AI$3&gt;(A24stdlife+$E384),(Input!$N$234*(1+rvanilla)^0.5)-SUM($N384:AH384),(Input!$N$234*(1+rvanilla)^0.5)/A24stdlife))</f>
        <v>0</v>
      </c>
      <c r="AJ384" s="155">
        <f>IF(A24stdlife="n/a","n/a",IF(AJ$3&gt;(A24stdlife+$E384),(Input!$N$234*(1+rvanilla)^0.5)-SUM($N384:AI384),(Input!$N$234*(1+rvanilla)^0.5)/A24stdlife))</f>
        <v>0</v>
      </c>
      <c r="AK384" s="155">
        <f>IF(A24stdlife="n/a","n/a",IF(AK$3&gt;(A24stdlife+$E384),(Input!$N$234*(1+rvanilla)^0.5)-SUM($N384:AJ384),(Input!$N$234*(1+rvanilla)^0.5)/A24stdlife))</f>
        <v>0</v>
      </c>
      <c r="AL384" s="155">
        <f>IF(A24stdlife="n/a","n/a",IF(AL$3&gt;(A24stdlife+$E384),(Input!$N$234*(1+rvanilla)^0.5)-SUM($N384:AK384),(Input!$N$234*(1+rvanilla)^0.5)/A24stdlife))</f>
        <v>0</v>
      </c>
      <c r="AM384" s="155">
        <f>IF(A24stdlife="n/a","n/a",IF(AM$3&gt;(A24stdlife+$E384),(Input!$N$234*(1+rvanilla)^0.5)-SUM($N384:AL384),(Input!$N$234*(1+rvanilla)^0.5)/A24stdlife))</f>
        <v>0</v>
      </c>
      <c r="AN384" s="155">
        <f>IF(A24stdlife="n/a","n/a",IF(AN$3&gt;(A24stdlife+$E384),(Input!$N$234*(1+rvanilla)^0.5)-SUM($N384:AM384),(Input!$N$234*(1+rvanilla)^0.5)/A24stdlife))</f>
        <v>0</v>
      </c>
      <c r="AO384" s="155">
        <f>IF(A24stdlife="n/a","n/a",IF(AO$3&gt;(A24stdlife+$E384),(Input!$N$234*(1+rvanilla)^0.5)-SUM($N384:AN384),(Input!$N$234*(1+rvanilla)^0.5)/A24stdlife))</f>
        <v>0</v>
      </c>
      <c r="AP384" s="155">
        <f>IF(A24stdlife="n/a","n/a",IF(AP$3&gt;(A24stdlife+$E384),(Input!$N$234*(1+rvanilla)^0.5)-SUM($N384:AO384),(Input!$N$234*(1+rvanilla)^0.5)/A24stdlife))</f>
        <v>0</v>
      </c>
      <c r="AQ384" s="155">
        <f>IF(A24stdlife="n/a","n/a",IF(AQ$3&gt;(A24stdlife+$E384),(Input!$N$234*(1+rvanilla)^0.5)-SUM($N384:AP384),(Input!$N$234*(1+rvanilla)^0.5)/A24stdlife))</f>
        <v>0</v>
      </c>
      <c r="AR384" s="155">
        <f>IF(A24stdlife="n/a","n/a",IF(AR$3&gt;(A24stdlife+$E384),(Input!$N$234*(1+rvanilla)^0.5)-SUM($N384:AQ384),(Input!$N$234*(1+rvanilla)^0.5)/A24stdlife))</f>
        <v>0</v>
      </c>
      <c r="AS384" s="155">
        <f>IF(A24stdlife="n/a","n/a",IF(AS$3&gt;(A24stdlife+$E384),(Input!$N$234*(1+rvanilla)^0.5)-SUM($N384:AR384),(Input!$N$234*(1+rvanilla)^0.5)/A24stdlife))</f>
        <v>0</v>
      </c>
      <c r="AT384" s="155">
        <f>IF(A24stdlife="n/a","n/a",IF(AT$3&gt;(A24stdlife+$E384),(Input!$N$234*(1+rvanilla)^0.5)-SUM($N384:AS384),(Input!$N$234*(1+rvanilla)^0.5)/A24stdlife))</f>
        <v>0</v>
      </c>
      <c r="AU384" s="155">
        <f>IF(A24stdlife="n/a","n/a",IF(AU$3&gt;(A24stdlife+$E384),(Input!$N$234*(1+rvanilla)^0.5)-SUM($N384:AT384),(Input!$N$234*(1+rvanilla)^0.5)/A24stdlife))</f>
        <v>0</v>
      </c>
      <c r="AV384" s="155">
        <f>IF(A24stdlife="n/a","n/a",IF(AV$3&gt;(A24stdlife+$E384),(Input!$N$234*(1+rvanilla)^0.5)-SUM($N384:AU384),(Input!$N$234*(1+rvanilla)^0.5)/A24stdlife))</f>
        <v>0</v>
      </c>
      <c r="AW384" s="155">
        <f>IF(A24stdlife="n/a","n/a",IF(AW$3&gt;(A24stdlife+$E384),(Input!$N$234*(1+rvanilla)^0.5)-SUM($N384:AV384),(Input!$N$234*(1+rvanilla)^0.5)/A24stdlife))</f>
        <v>0</v>
      </c>
      <c r="AX384" s="155">
        <f>IF(A24stdlife="n/a","n/a",IF(AX$3&gt;(A24stdlife+$E384),(Input!$N$234*(1+rvanilla)^0.5)-SUM($N384:AW384),(Input!$N$234*(1+rvanilla)^0.5)/A24stdlife))</f>
        <v>0</v>
      </c>
      <c r="AY384" s="155">
        <f>IF(A24stdlife="n/a","n/a",IF(AY$3&gt;(A24stdlife+$E384),(Input!$N$234*(1+rvanilla)^0.5)-SUM($N384:AX384),(Input!$N$234*(1+rvanilla)^0.5)/A24stdlife))</f>
        <v>0</v>
      </c>
      <c r="AZ384" s="155">
        <f>IF(A24stdlife="n/a","n/a",IF(AZ$3&gt;(A24stdlife+$E384),(Input!$N$234*(1+rvanilla)^0.5)-SUM($N384:AY384),(Input!$N$234*(1+rvanilla)^0.5)/A24stdlife))</f>
        <v>0</v>
      </c>
      <c r="BA384" s="155">
        <f>IF(A24stdlife="n/a","n/a",IF(BA$3&gt;(A24stdlife+$E384),(Input!$N$234*(1+rvanilla)^0.5)-SUM($N384:AZ384),(Input!$N$234*(1+rvanilla)^0.5)/A24stdlife))</f>
        <v>0</v>
      </c>
      <c r="BB384" s="155">
        <f>IF(A24stdlife="n/a","n/a",IF(BB$3&gt;(A24stdlife+$E384),(Input!$N$234*(1+rvanilla)^0.5)-SUM($N384:BA384),(Input!$N$234*(1+rvanilla)^0.5)/A24stdlife))</f>
        <v>0</v>
      </c>
      <c r="BC384" s="155">
        <f>IF(A24stdlife="n/a","n/a",IF(BC$3&gt;(A24stdlife+$E384),(Input!$N$234*(1+rvanilla)^0.5)-SUM($N384:BB384),(Input!$N$234*(1+rvanilla)^0.5)/A24stdlife))</f>
        <v>0</v>
      </c>
      <c r="BD384" s="155">
        <f>IF(A24stdlife="n/a","n/a",IF(BD$3&gt;(A24stdlife+$E384),(Input!$N$234*(1+rvanilla)^0.5)-SUM($N384:BC384),(Input!$N$234*(1+rvanilla)^0.5)/A24stdlife))</f>
        <v>0</v>
      </c>
      <c r="BE384" s="155">
        <f>IF(A24stdlife="n/a","n/a",IF(BE$3&gt;(A24stdlife+$E384),(Input!$N$234*(1+rvanilla)^0.5)-SUM($N384:BD384),(Input!$N$234*(1+rvanilla)^0.5)/A24stdlife))</f>
        <v>0</v>
      </c>
      <c r="BF384" s="155">
        <f>IF(A24stdlife="n/a","n/a",IF(BF$3&gt;(A24stdlife+$E384),(Input!$N$234*(1+rvanilla)^0.5)-SUM($N384:BE384),(Input!$N$234*(1+rvanilla)^0.5)/A24stdlife))</f>
        <v>0</v>
      </c>
      <c r="BG384" s="155">
        <f>IF(A24stdlife="n/a","n/a",IF(BG$3&gt;(A24stdlife+$E384),(Input!$N$234*(1+rvanilla)^0.5)-SUM($N384:BF384),(Input!$N$234*(1+rvanilla)^0.5)/A24stdlife))</f>
        <v>0</v>
      </c>
      <c r="BH384" s="155">
        <f>IF(A24stdlife="n/a","n/a",IF(BH$3&gt;(A24stdlife+$E384),(Input!$N$234*(1+rvanilla)^0.5)-SUM($N384:BG384),(Input!$N$234*(1+rvanilla)^0.5)/A24stdlife))</f>
        <v>0</v>
      </c>
      <c r="BI384" s="155">
        <f>IF(A24stdlife="n/a","n/a",IF(BI$3&gt;(A24stdlife+$E384),(Input!$N$234*(1+rvanilla)^0.5)-SUM($N384:BH384),(Input!$N$234*(1+rvanilla)^0.5)/A24stdlife))</f>
        <v>0</v>
      </c>
      <c r="BJ384" s="14"/>
      <c r="BK384" s="14"/>
      <c r="BL384" s="14"/>
      <c r="BM384" s="14"/>
      <c r="BN384" s="14"/>
      <c r="BO384" s="14"/>
      <c r="BP384" s="14"/>
      <c r="BQ384" s="14"/>
      <c r="BR384" s="14"/>
      <c r="BS384" s="14"/>
      <c r="BT384" s="14"/>
      <c r="BU384" s="14"/>
      <c r="BV384" s="14"/>
      <c r="BW384" s="14"/>
      <c r="BX384" s="14"/>
      <c r="BY384" s="14"/>
      <c r="BZ384" s="14"/>
      <c r="CA384" s="410"/>
      <c r="CB384" s="410"/>
      <c r="CC384" s="410"/>
      <c r="CD384" s="410"/>
      <c r="CE384" s="410"/>
      <c r="CF384" s="410"/>
      <c r="CG384" s="410"/>
      <c r="CH384" s="410"/>
      <c r="CI384" s="410"/>
      <c r="CJ384" s="410"/>
      <c r="CK384" s="410"/>
      <c r="CL384" s="410"/>
      <c r="CM384" s="410"/>
      <c r="CN384" s="410"/>
      <c r="CO384" s="410"/>
      <c r="CP384" s="410"/>
      <c r="CQ384" s="410"/>
      <c r="CR384" s="410"/>
      <c r="CS384" s="410"/>
      <c r="CT384" s="410"/>
      <c r="CU384" s="410"/>
      <c r="CV384" s="410"/>
      <c r="CW384" s="410"/>
      <c r="CX384" s="410"/>
      <c r="CY384" s="410"/>
      <c r="CZ384" s="410"/>
      <c r="DA384" s="410"/>
      <c r="DB384" s="410"/>
      <c r="DC384" s="410"/>
      <c r="DD384" s="410"/>
      <c r="DE384" s="410"/>
      <c r="DF384" s="410"/>
      <c r="DG384" s="410"/>
      <c r="DH384" s="410"/>
      <c r="DI384" s="410"/>
      <c r="DJ384" s="410"/>
      <c r="DK384" s="410"/>
      <c r="DL384" s="410"/>
      <c r="DM384" s="410"/>
      <c r="DN384" s="410"/>
      <c r="DO384" s="410"/>
      <c r="DP384" s="410"/>
      <c r="DQ384" s="410"/>
      <c r="DR384" s="410"/>
      <c r="DS384" s="410"/>
      <c r="DT384" s="410"/>
      <c r="DU384" s="410"/>
      <c r="DV384" s="410"/>
      <c r="DW384" s="410"/>
      <c r="DX384" s="410"/>
      <c r="DY384" s="410"/>
      <c r="DZ384" s="410"/>
      <c r="EA384" s="410"/>
      <c r="EB384" s="410"/>
      <c r="EC384" s="410"/>
      <c r="ED384" s="410"/>
      <c r="EE384" s="410"/>
      <c r="EF384" s="410"/>
      <c r="EG384" s="410"/>
      <c r="EH384" s="410"/>
      <c r="EI384" s="410"/>
      <c r="EJ384" s="410"/>
      <c r="EK384" s="410"/>
      <c r="EL384" s="410"/>
      <c r="EM384" s="410"/>
      <c r="EN384" s="410"/>
      <c r="EO384" s="410"/>
      <c r="EP384" s="410"/>
      <c r="EQ384" s="410"/>
      <c r="ER384" s="410"/>
      <c r="ES384" s="410"/>
      <c r="ET384" s="410"/>
      <c r="EU384" s="410"/>
      <c r="EV384" s="410"/>
      <c r="EW384" s="410"/>
      <c r="EX384" s="410"/>
      <c r="EY384" s="410"/>
      <c r="EZ384" s="410"/>
      <c r="FA384" s="410"/>
      <c r="FB384" s="410"/>
      <c r="FC384" s="410"/>
      <c r="FD384" s="410"/>
      <c r="FE384" s="410"/>
      <c r="FF384" s="410"/>
      <c r="FG384" s="410"/>
      <c r="FH384" s="410"/>
      <c r="FI384" s="410"/>
      <c r="FJ384" s="410"/>
      <c r="FK384" s="410"/>
      <c r="FL384" s="410"/>
      <c r="FM384" s="410"/>
      <c r="FN384" s="410"/>
      <c r="FO384" s="410"/>
      <c r="FP384" s="410"/>
      <c r="FQ384" s="410"/>
      <c r="FR384" s="410"/>
      <c r="FS384" s="410"/>
      <c r="FT384" s="410"/>
      <c r="FU384" s="410"/>
      <c r="FV384" s="410"/>
      <c r="FW384" s="410"/>
      <c r="FX384" s="410"/>
      <c r="FY384" s="410"/>
      <c r="FZ384" s="410"/>
      <c r="GA384" s="410"/>
      <c r="GB384" s="410"/>
      <c r="GC384" s="410"/>
      <c r="GD384" s="410"/>
      <c r="GE384" s="410"/>
      <c r="GF384" s="410"/>
      <c r="GG384" s="410"/>
      <c r="GH384" s="410"/>
      <c r="GI384" s="410"/>
      <c r="GJ384" s="410"/>
      <c r="GK384" s="410"/>
      <c r="GL384" s="410"/>
      <c r="GM384" s="410"/>
      <c r="GN384" s="410"/>
      <c r="GO384" s="410"/>
      <c r="GP384" s="410"/>
      <c r="GQ384" s="410"/>
      <c r="GR384" s="410"/>
      <c r="GS384" s="410"/>
      <c r="GT384" s="410"/>
      <c r="GU384" s="410"/>
      <c r="GV384" s="410"/>
      <c r="GW384" s="410"/>
      <c r="GX384" s="410"/>
      <c r="GY384" s="410"/>
      <c r="GZ384" s="410"/>
      <c r="HA384" s="410"/>
      <c r="HB384" s="410"/>
      <c r="HC384" s="410"/>
      <c r="HD384" s="410"/>
      <c r="HE384" s="410"/>
      <c r="HF384" s="410"/>
      <c r="HG384" s="410"/>
      <c r="HH384" s="410"/>
      <c r="HI384" s="410"/>
      <c r="HJ384" s="410"/>
      <c r="HK384" s="410"/>
      <c r="HL384" s="410"/>
      <c r="HM384" s="410"/>
      <c r="HN384" s="410"/>
      <c r="HO384" s="410"/>
      <c r="HP384" s="410"/>
      <c r="HQ384" s="410"/>
      <c r="HR384" s="410"/>
      <c r="HS384" s="410"/>
      <c r="HT384" s="410"/>
      <c r="HU384" s="410"/>
      <c r="HV384" s="410"/>
      <c r="HW384" s="410"/>
      <c r="HX384" s="410"/>
      <c r="HY384" s="410"/>
      <c r="HZ384" s="410"/>
      <c r="IA384" s="410"/>
      <c r="IB384" s="410"/>
      <c r="IC384" s="410"/>
      <c r="ID384" s="410"/>
      <c r="IE384" s="410"/>
      <c r="IF384" s="410"/>
      <c r="IG384" s="410"/>
      <c r="IH384" s="410"/>
      <c r="II384" s="410"/>
      <c r="IJ384" s="410"/>
      <c r="IK384" s="410"/>
      <c r="IL384" s="410"/>
      <c r="IM384" s="410"/>
      <c r="IN384" s="410"/>
      <c r="IO384" s="410"/>
      <c r="IP384" s="410"/>
      <c r="IQ384" s="410"/>
      <c r="IR384" s="410"/>
      <c r="IS384" s="410"/>
      <c r="IT384" s="410"/>
      <c r="IU384" s="410"/>
      <c r="IV384" s="410"/>
    </row>
    <row r="385" spans="1:256" s="2" customFormat="1" ht="12.75" hidden="1" customHeight="1" outlineLevel="2">
      <c r="A385" s="14"/>
      <c r="B385" s="14"/>
      <c r="C385" s="27"/>
      <c r="D385" s="413"/>
      <c r="E385" s="261">
        <v>9</v>
      </c>
      <c r="F385" s="372"/>
      <c r="G385" s="269"/>
      <c r="H385" s="271"/>
      <c r="I385" s="271"/>
      <c r="J385" s="271"/>
      <c r="K385" s="271"/>
      <c r="L385" s="271"/>
      <c r="M385" s="271"/>
      <c r="N385" s="271"/>
      <c r="O385" s="270"/>
      <c r="P385" s="155">
        <f>IF(A24stdlife="n/a","n/a",IF(P$3&gt;(A24stdlife+$E385),(Input!$O$234*(1+rvanilla)^0.5)-SUM($O385:O385),(Input!$O$234*(1+rvanilla)^0.5)/A24stdlife))</f>
        <v>0</v>
      </c>
      <c r="Q385" s="155">
        <f>IF(A24stdlife="n/a","n/a",IF(Q$3&gt;(A24stdlife+$E385),(Input!$O$234*(1+rvanilla)^0.5)-SUM($O385:P385),(Input!$O$234*(1+rvanilla)^0.5)/A24stdlife))</f>
        <v>0</v>
      </c>
      <c r="R385" s="155">
        <f>IF(A24stdlife="n/a","n/a",IF(R$3&gt;(A24stdlife+$E385),(Input!$O$234*(1+rvanilla)^0.5)-SUM($O385:Q385),(Input!$O$234*(1+rvanilla)^0.5)/A24stdlife))</f>
        <v>0</v>
      </c>
      <c r="S385" s="155">
        <f>IF(A24stdlife="n/a","n/a",IF(S$3&gt;(A24stdlife+$E385),(Input!$O$234*(1+rvanilla)^0.5)-SUM($O385:R385),(Input!$O$234*(1+rvanilla)^0.5)/A24stdlife))</f>
        <v>0</v>
      </c>
      <c r="T385" s="155">
        <f>IF(A24stdlife="n/a","n/a",IF(T$3&gt;(A24stdlife+$E385),(Input!$O$234*(1+rvanilla)^0.5)-SUM($O385:S385),(Input!$O$234*(1+rvanilla)^0.5)/A24stdlife))</f>
        <v>0</v>
      </c>
      <c r="U385" s="155">
        <f>IF(A24stdlife="n/a","n/a",IF(U$3&gt;(A24stdlife+$E385),(Input!$O$234*(1+rvanilla)^0.5)-SUM($O385:T385),(Input!$O$234*(1+rvanilla)^0.5)/A24stdlife))</f>
        <v>0</v>
      </c>
      <c r="V385" s="155">
        <f>IF(A24stdlife="n/a","n/a",IF(V$3&gt;(A24stdlife+$E385),(Input!$O$234*(1+rvanilla)^0.5)-SUM($O385:U385),(Input!$O$234*(1+rvanilla)^0.5)/A24stdlife))</f>
        <v>0</v>
      </c>
      <c r="W385" s="155">
        <f>IF(A24stdlife="n/a","n/a",IF(W$3&gt;(A24stdlife+$E385),(Input!$O$234*(1+rvanilla)^0.5)-SUM($O385:V385),(Input!$O$234*(1+rvanilla)^0.5)/A24stdlife))</f>
        <v>0</v>
      </c>
      <c r="X385" s="155">
        <f>IF(A24stdlife="n/a","n/a",IF(X$3&gt;(A24stdlife+$E385),(Input!$O$234*(1+rvanilla)^0.5)-SUM($O385:W385),(Input!$O$234*(1+rvanilla)^0.5)/A24stdlife))</f>
        <v>0</v>
      </c>
      <c r="Y385" s="155">
        <f>IF(A24stdlife="n/a","n/a",IF(Y$3&gt;(A24stdlife+$E385),(Input!$O$234*(1+rvanilla)^0.5)-SUM($O385:X385),(Input!$O$234*(1+rvanilla)^0.5)/A24stdlife))</f>
        <v>0</v>
      </c>
      <c r="Z385" s="155">
        <f>IF(A24stdlife="n/a","n/a",IF(Z$3&gt;(A24stdlife+$E385),(Input!$O$234*(1+rvanilla)^0.5)-SUM($O385:Y385),(Input!$O$234*(1+rvanilla)^0.5)/A24stdlife))</f>
        <v>0</v>
      </c>
      <c r="AA385" s="155">
        <f>IF(A24stdlife="n/a","n/a",IF(AA$3&gt;(A24stdlife+$E385),(Input!$O$234*(1+rvanilla)^0.5)-SUM($O385:Z385),(Input!$O$234*(1+rvanilla)^0.5)/A24stdlife))</f>
        <v>0</v>
      </c>
      <c r="AB385" s="155">
        <f>IF(A24stdlife="n/a","n/a",IF(AB$3&gt;(A24stdlife+$E385),(Input!$O$234*(1+rvanilla)^0.5)-SUM($O385:AA385),(Input!$O$234*(1+rvanilla)^0.5)/A24stdlife))</f>
        <v>0</v>
      </c>
      <c r="AC385" s="155">
        <f>IF(A24stdlife="n/a","n/a",IF(AC$3&gt;(A24stdlife+$E385),(Input!$O$234*(1+rvanilla)^0.5)-SUM($O385:AB385),(Input!$O$234*(1+rvanilla)^0.5)/A24stdlife))</f>
        <v>0</v>
      </c>
      <c r="AD385" s="155">
        <f>IF(A24stdlife="n/a","n/a",IF(AD$3&gt;(A24stdlife+$E385),(Input!$O$234*(1+rvanilla)^0.5)-SUM($O385:AC385),(Input!$O$234*(1+rvanilla)^0.5)/A24stdlife))</f>
        <v>0</v>
      </c>
      <c r="AE385" s="155">
        <f>IF(A24stdlife="n/a","n/a",IF(AE$3&gt;(A24stdlife+$E385),(Input!$O$234*(1+rvanilla)^0.5)-SUM($O385:AD385),(Input!$O$234*(1+rvanilla)^0.5)/A24stdlife))</f>
        <v>0</v>
      </c>
      <c r="AF385" s="155">
        <f>IF(A24stdlife="n/a","n/a",IF(AF$3&gt;(A24stdlife+$E385),(Input!$O$234*(1+rvanilla)^0.5)-SUM($O385:AE385),(Input!$O$234*(1+rvanilla)^0.5)/A24stdlife))</f>
        <v>0</v>
      </c>
      <c r="AG385" s="155">
        <f>IF(A24stdlife="n/a","n/a",IF(AG$3&gt;(A24stdlife+$E385),(Input!$O$234*(1+rvanilla)^0.5)-SUM($O385:AF385),(Input!$O$234*(1+rvanilla)^0.5)/A24stdlife))</f>
        <v>0</v>
      </c>
      <c r="AH385" s="155">
        <f>IF(A24stdlife="n/a","n/a",IF(AH$3&gt;(A24stdlife+$E385),(Input!$O$234*(1+rvanilla)^0.5)-SUM($O385:AG385),(Input!$O$234*(1+rvanilla)^0.5)/A24stdlife))</f>
        <v>0</v>
      </c>
      <c r="AI385" s="155">
        <f>IF(A24stdlife="n/a","n/a",IF(AI$3&gt;(A24stdlife+$E385),(Input!$O$234*(1+rvanilla)^0.5)-SUM($O385:AH385),(Input!$O$234*(1+rvanilla)^0.5)/A24stdlife))</f>
        <v>0</v>
      </c>
      <c r="AJ385" s="155">
        <f>IF(A24stdlife="n/a","n/a",IF(AJ$3&gt;(A24stdlife+$E385),(Input!$O$234*(1+rvanilla)^0.5)-SUM($O385:AI385),(Input!$O$234*(1+rvanilla)^0.5)/A24stdlife))</f>
        <v>0</v>
      </c>
      <c r="AK385" s="155">
        <f>IF(A24stdlife="n/a","n/a",IF(AK$3&gt;(A24stdlife+$E385),(Input!$O$234*(1+rvanilla)^0.5)-SUM($O385:AJ385),(Input!$O$234*(1+rvanilla)^0.5)/A24stdlife))</f>
        <v>0</v>
      </c>
      <c r="AL385" s="155">
        <f>IF(A24stdlife="n/a","n/a",IF(AL$3&gt;(A24stdlife+$E385),(Input!$O$234*(1+rvanilla)^0.5)-SUM($O385:AK385),(Input!$O$234*(1+rvanilla)^0.5)/A24stdlife))</f>
        <v>0</v>
      </c>
      <c r="AM385" s="155">
        <f>IF(A24stdlife="n/a","n/a",IF(AM$3&gt;(A24stdlife+$E385),(Input!$O$234*(1+rvanilla)^0.5)-SUM($O385:AL385),(Input!$O$234*(1+rvanilla)^0.5)/A24stdlife))</f>
        <v>0</v>
      </c>
      <c r="AN385" s="155">
        <f>IF(A24stdlife="n/a","n/a",IF(AN$3&gt;(A24stdlife+$E385),(Input!$O$234*(1+rvanilla)^0.5)-SUM($O385:AM385),(Input!$O$234*(1+rvanilla)^0.5)/A24stdlife))</f>
        <v>0</v>
      </c>
      <c r="AO385" s="155">
        <f>IF(A24stdlife="n/a","n/a",IF(AO$3&gt;(A24stdlife+$E385),(Input!$O$234*(1+rvanilla)^0.5)-SUM($O385:AN385),(Input!$O$234*(1+rvanilla)^0.5)/A24stdlife))</f>
        <v>0</v>
      </c>
      <c r="AP385" s="155">
        <f>IF(A24stdlife="n/a","n/a",IF(AP$3&gt;(A24stdlife+$E385),(Input!$O$234*(1+rvanilla)^0.5)-SUM($O385:AO385),(Input!$O$234*(1+rvanilla)^0.5)/A24stdlife))</f>
        <v>0</v>
      </c>
      <c r="AQ385" s="155">
        <f>IF(A24stdlife="n/a","n/a",IF(AQ$3&gt;(A24stdlife+$E385),(Input!$O$234*(1+rvanilla)^0.5)-SUM($O385:AP385),(Input!$O$234*(1+rvanilla)^0.5)/A24stdlife))</f>
        <v>0</v>
      </c>
      <c r="AR385" s="155">
        <f>IF(A24stdlife="n/a","n/a",IF(AR$3&gt;(A24stdlife+$E385),(Input!$O$234*(1+rvanilla)^0.5)-SUM($O385:AQ385),(Input!$O$234*(1+rvanilla)^0.5)/A24stdlife))</f>
        <v>0</v>
      </c>
      <c r="AS385" s="155">
        <f>IF(A24stdlife="n/a","n/a",IF(AS$3&gt;(A24stdlife+$E385),(Input!$O$234*(1+rvanilla)^0.5)-SUM($O385:AR385),(Input!$O$234*(1+rvanilla)^0.5)/A24stdlife))</f>
        <v>0</v>
      </c>
      <c r="AT385" s="155">
        <f>IF(A24stdlife="n/a","n/a",IF(AT$3&gt;(A24stdlife+$E385),(Input!$O$234*(1+rvanilla)^0.5)-SUM($O385:AS385),(Input!$O$234*(1+rvanilla)^0.5)/A24stdlife))</f>
        <v>0</v>
      </c>
      <c r="AU385" s="155">
        <f>IF(A24stdlife="n/a","n/a",IF(AU$3&gt;(A24stdlife+$E385),(Input!$O$234*(1+rvanilla)^0.5)-SUM($O385:AT385),(Input!$O$234*(1+rvanilla)^0.5)/A24stdlife))</f>
        <v>0</v>
      </c>
      <c r="AV385" s="155">
        <f>IF(A24stdlife="n/a","n/a",IF(AV$3&gt;(A24stdlife+$E385),(Input!$O$234*(1+rvanilla)^0.5)-SUM($O385:AU385),(Input!$O$234*(1+rvanilla)^0.5)/A24stdlife))</f>
        <v>0</v>
      </c>
      <c r="AW385" s="155">
        <f>IF(A24stdlife="n/a","n/a",IF(AW$3&gt;(A24stdlife+$E385),(Input!$O$234*(1+rvanilla)^0.5)-SUM($O385:AV385),(Input!$O$234*(1+rvanilla)^0.5)/A24stdlife))</f>
        <v>0</v>
      </c>
      <c r="AX385" s="155">
        <f>IF(A24stdlife="n/a","n/a",IF(AX$3&gt;(A24stdlife+$E385),(Input!$O$234*(1+rvanilla)^0.5)-SUM($O385:AW385),(Input!$O$234*(1+rvanilla)^0.5)/A24stdlife))</f>
        <v>0</v>
      </c>
      <c r="AY385" s="155">
        <f>IF(A24stdlife="n/a","n/a",IF(AY$3&gt;(A24stdlife+$E385),(Input!$O$234*(1+rvanilla)^0.5)-SUM($O385:AX385),(Input!$O$234*(1+rvanilla)^0.5)/A24stdlife))</f>
        <v>0</v>
      </c>
      <c r="AZ385" s="155">
        <f>IF(A24stdlife="n/a","n/a",IF(AZ$3&gt;(A24stdlife+$E385),(Input!$O$234*(1+rvanilla)^0.5)-SUM($O385:AY385),(Input!$O$234*(1+rvanilla)^0.5)/A24stdlife))</f>
        <v>0</v>
      </c>
      <c r="BA385" s="155">
        <f>IF(A24stdlife="n/a","n/a",IF(BA$3&gt;(A24stdlife+$E385),(Input!$O$234*(1+rvanilla)^0.5)-SUM($O385:AZ385),(Input!$O$234*(1+rvanilla)^0.5)/A24stdlife))</f>
        <v>0</v>
      </c>
      <c r="BB385" s="155">
        <f>IF(A24stdlife="n/a","n/a",IF(BB$3&gt;(A24stdlife+$E385),(Input!$O$234*(1+rvanilla)^0.5)-SUM($O385:BA385),(Input!$O$234*(1+rvanilla)^0.5)/A24stdlife))</f>
        <v>0</v>
      </c>
      <c r="BC385" s="155">
        <f>IF(A24stdlife="n/a","n/a",IF(BC$3&gt;(A24stdlife+$E385),(Input!$O$234*(1+rvanilla)^0.5)-SUM($O385:BB385),(Input!$O$234*(1+rvanilla)^0.5)/A24stdlife))</f>
        <v>0</v>
      </c>
      <c r="BD385" s="155">
        <f>IF(A24stdlife="n/a","n/a",IF(BD$3&gt;(A24stdlife+$E385),(Input!$O$234*(1+rvanilla)^0.5)-SUM($O385:BC385),(Input!$O$234*(1+rvanilla)^0.5)/A24stdlife))</f>
        <v>0</v>
      </c>
      <c r="BE385" s="155">
        <f>IF(A24stdlife="n/a","n/a",IF(BE$3&gt;(A24stdlife+$E385),(Input!$O$234*(1+rvanilla)^0.5)-SUM($O385:BD385),(Input!$O$234*(1+rvanilla)^0.5)/A24stdlife))</f>
        <v>0</v>
      </c>
      <c r="BF385" s="155">
        <f>IF(A24stdlife="n/a","n/a",IF(BF$3&gt;(A24stdlife+$E385),(Input!$O$234*(1+rvanilla)^0.5)-SUM($O385:BE385),(Input!$O$234*(1+rvanilla)^0.5)/A24stdlife))</f>
        <v>0</v>
      </c>
      <c r="BG385" s="155">
        <f>IF(A24stdlife="n/a","n/a",IF(BG$3&gt;(A24stdlife+$E385),(Input!$O$234*(1+rvanilla)^0.5)-SUM($O385:BF385),(Input!$O$234*(1+rvanilla)^0.5)/A24stdlife))</f>
        <v>0</v>
      </c>
      <c r="BH385" s="155">
        <f>IF(A24stdlife="n/a","n/a",IF(BH$3&gt;(A24stdlife+$E385),(Input!$O$234*(1+rvanilla)^0.5)-SUM($O385:BG385),(Input!$O$234*(1+rvanilla)^0.5)/A24stdlife))</f>
        <v>0</v>
      </c>
      <c r="BI385" s="155">
        <f>IF(A24stdlife="n/a","n/a",IF(BI$3&gt;(A24stdlife+$E385),(Input!$O$234*(1+rvanilla)^0.5)-SUM($O385:BH385),(Input!$O$234*(1+rvanilla)^0.5)/A24stdlife))</f>
        <v>0</v>
      </c>
      <c r="BJ385" s="14"/>
      <c r="BK385" s="14"/>
      <c r="BL385" s="14"/>
      <c r="BM385" s="14"/>
      <c r="BN385" s="14"/>
      <c r="BO385" s="14"/>
      <c r="BP385" s="14"/>
      <c r="BQ385" s="14"/>
      <c r="BR385" s="14"/>
      <c r="BS385" s="14"/>
      <c r="BT385" s="14"/>
      <c r="BU385" s="14"/>
      <c r="BV385" s="14"/>
      <c r="BW385" s="14"/>
      <c r="BX385" s="14"/>
      <c r="BY385" s="14"/>
      <c r="BZ385" s="14"/>
      <c r="CA385" s="410"/>
      <c r="CB385" s="410"/>
      <c r="CC385" s="410"/>
      <c r="CD385" s="410"/>
      <c r="CE385" s="410"/>
      <c r="CF385" s="410"/>
      <c r="CG385" s="410"/>
      <c r="CH385" s="410"/>
      <c r="CI385" s="410"/>
      <c r="CJ385" s="410"/>
      <c r="CK385" s="410"/>
      <c r="CL385" s="410"/>
      <c r="CM385" s="410"/>
      <c r="CN385" s="410"/>
      <c r="CO385" s="410"/>
      <c r="CP385" s="410"/>
      <c r="CQ385" s="410"/>
      <c r="CR385" s="410"/>
      <c r="CS385" s="410"/>
      <c r="CT385" s="410"/>
      <c r="CU385" s="410"/>
      <c r="CV385" s="410"/>
      <c r="CW385" s="410"/>
      <c r="CX385" s="410"/>
      <c r="CY385" s="410"/>
      <c r="CZ385" s="410"/>
      <c r="DA385" s="410"/>
      <c r="DB385" s="410"/>
      <c r="DC385" s="410"/>
      <c r="DD385" s="410"/>
      <c r="DE385" s="410"/>
      <c r="DF385" s="410"/>
      <c r="DG385" s="410"/>
      <c r="DH385" s="410"/>
      <c r="DI385" s="410"/>
      <c r="DJ385" s="410"/>
      <c r="DK385" s="410"/>
      <c r="DL385" s="410"/>
      <c r="DM385" s="410"/>
      <c r="DN385" s="410"/>
      <c r="DO385" s="410"/>
      <c r="DP385" s="410"/>
      <c r="DQ385" s="410"/>
      <c r="DR385" s="410"/>
      <c r="DS385" s="410"/>
      <c r="DT385" s="410"/>
      <c r="DU385" s="410"/>
      <c r="DV385" s="410"/>
      <c r="DW385" s="410"/>
      <c r="DX385" s="410"/>
      <c r="DY385" s="410"/>
      <c r="DZ385" s="410"/>
      <c r="EA385" s="410"/>
      <c r="EB385" s="410"/>
      <c r="EC385" s="410"/>
      <c r="ED385" s="410"/>
      <c r="EE385" s="410"/>
      <c r="EF385" s="410"/>
      <c r="EG385" s="410"/>
      <c r="EH385" s="410"/>
      <c r="EI385" s="410"/>
      <c r="EJ385" s="410"/>
      <c r="EK385" s="410"/>
      <c r="EL385" s="410"/>
      <c r="EM385" s="410"/>
      <c r="EN385" s="410"/>
      <c r="EO385" s="410"/>
      <c r="EP385" s="410"/>
      <c r="EQ385" s="410"/>
      <c r="ER385" s="410"/>
      <c r="ES385" s="410"/>
      <c r="ET385" s="410"/>
      <c r="EU385" s="410"/>
      <c r="EV385" s="410"/>
      <c r="EW385" s="410"/>
      <c r="EX385" s="410"/>
      <c r="EY385" s="410"/>
      <c r="EZ385" s="410"/>
      <c r="FA385" s="410"/>
      <c r="FB385" s="410"/>
      <c r="FC385" s="410"/>
      <c r="FD385" s="410"/>
      <c r="FE385" s="410"/>
      <c r="FF385" s="410"/>
      <c r="FG385" s="410"/>
      <c r="FH385" s="410"/>
      <c r="FI385" s="410"/>
      <c r="FJ385" s="410"/>
      <c r="FK385" s="410"/>
      <c r="FL385" s="410"/>
      <c r="FM385" s="410"/>
      <c r="FN385" s="410"/>
      <c r="FO385" s="410"/>
      <c r="FP385" s="410"/>
      <c r="FQ385" s="410"/>
      <c r="FR385" s="410"/>
      <c r="FS385" s="410"/>
      <c r="FT385" s="410"/>
      <c r="FU385" s="410"/>
      <c r="FV385" s="410"/>
      <c r="FW385" s="410"/>
      <c r="FX385" s="410"/>
      <c r="FY385" s="410"/>
      <c r="FZ385" s="410"/>
      <c r="GA385" s="410"/>
      <c r="GB385" s="410"/>
      <c r="GC385" s="410"/>
      <c r="GD385" s="410"/>
      <c r="GE385" s="410"/>
      <c r="GF385" s="410"/>
      <c r="GG385" s="410"/>
      <c r="GH385" s="410"/>
      <c r="GI385" s="410"/>
      <c r="GJ385" s="410"/>
      <c r="GK385" s="410"/>
      <c r="GL385" s="410"/>
      <c r="GM385" s="410"/>
      <c r="GN385" s="410"/>
      <c r="GO385" s="410"/>
      <c r="GP385" s="410"/>
      <c r="GQ385" s="410"/>
      <c r="GR385" s="410"/>
      <c r="GS385" s="410"/>
      <c r="GT385" s="410"/>
      <c r="GU385" s="410"/>
      <c r="GV385" s="410"/>
      <c r="GW385" s="410"/>
      <c r="GX385" s="410"/>
      <c r="GY385" s="410"/>
      <c r="GZ385" s="410"/>
      <c r="HA385" s="410"/>
      <c r="HB385" s="410"/>
      <c r="HC385" s="410"/>
      <c r="HD385" s="410"/>
      <c r="HE385" s="410"/>
      <c r="HF385" s="410"/>
      <c r="HG385" s="410"/>
      <c r="HH385" s="410"/>
      <c r="HI385" s="410"/>
      <c r="HJ385" s="410"/>
      <c r="HK385" s="410"/>
      <c r="HL385" s="410"/>
      <c r="HM385" s="410"/>
      <c r="HN385" s="410"/>
      <c r="HO385" s="410"/>
      <c r="HP385" s="410"/>
      <c r="HQ385" s="410"/>
      <c r="HR385" s="410"/>
      <c r="HS385" s="410"/>
      <c r="HT385" s="410"/>
      <c r="HU385" s="410"/>
      <c r="HV385" s="410"/>
      <c r="HW385" s="410"/>
      <c r="HX385" s="410"/>
      <c r="HY385" s="410"/>
      <c r="HZ385" s="410"/>
      <c r="IA385" s="410"/>
      <c r="IB385" s="410"/>
      <c r="IC385" s="410"/>
      <c r="ID385" s="410"/>
      <c r="IE385" s="410"/>
      <c r="IF385" s="410"/>
      <c r="IG385" s="410"/>
      <c r="IH385" s="410"/>
      <c r="II385" s="410"/>
      <c r="IJ385" s="410"/>
      <c r="IK385" s="410"/>
      <c r="IL385" s="410"/>
      <c r="IM385" s="410"/>
      <c r="IN385" s="410"/>
      <c r="IO385" s="410"/>
      <c r="IP385" s="410"/>
      <c r="IQ385" s="410"/>
      <c r="IR385" s="410"/>
      <c r="IS385" s="410"/>
      <c r="IT385" s="410"/>
      <c r="IU385" s="410"/>
      <c r="IV385" s="410"/>
    </row>
    <row r="386" spans="1:256" s="2" customFormat="1" ht="12.75" hidden="1" customHeight="1" outlineLevel="2">
      <c r="A386" s="14"/>
      <c r="B386" s="14"/>
      <c r="C386" s="27"/>
      <c r="D386" s="413"/>
      <c r="E386" s="262">
        <v>10</v>
      </c>
      <c r="F386" s="372"/>
      <c r="G386" s="269"/>
      <c r="H386" s="271"/>
      <c r="I386" s="271"/>
      <c r="J386" s="271"/>
      <c r="K386" s="271"/>
      <c r="L386" s="271"/>
      <c r="M386" s="271"/>
      <c r="N386" s="271"/>
      <c r="O386" s="271"/>
      <c r="P386" s="270"/>
      <c r="Q386" s="155">
        <f>IF(A24stdlife="n/a","n/a",IF(Q$3&gt;(A24stdlife+$E386),(Input!$P$234*(1+rvanilla)^0.5)-SUM($P386:P386),(Input!$P$234*(1+rvanilla)^0.5)/A24stdlife))</f>
        <v>0</v>
      </c>
      <c r="R386" s="155">
        <f>IF(A24stdlife="n/a","n/a",IF(R$3&gt;(A24stdlife+$E386),(Input!$P$234*(1+rvanilla)^0.5)-SUM($P386:Q386),(Input!$P$234*(1+rvanilla)^0.5)/A24stdlife))</f>
        <v>0</v>
      </c>
      <c r="S386" s="155">
        <f>IF(A24stdlife="n/a","n/a",IF(S$3&gt;(A24stdlife+$E386),(Input!$P$234*(1+rvanilla)^0.5)-SUM($P386:R386),(Input!$P$234*(1+rvanilla)^0.5)/A24stdlife))</f>
        <v>0</v>
      </c>
      <c r="T386" s="155">
        <f>IF(A24stdlife="n/a","n/a",IF(T$3&gt;(A24stdlife+$E386),(Input!$P$234*(1+rvanilla)^0.5)-SUM($P386:S386),(Input!$P$234*(1+rvanilla)^0.5)/A24stdlife))</f>
        <v>0</v>
      </c>
      <c r="U386" s="155">
        <f>IF(A24stdlife="n/a","n/a",IF(U$3&gt;(A24stdlife+$E386),(Input!$P$234*(1+rvanilla)^0.5)-SUM($P386:T386),(Input!$P$234*(1+rvanilla)^0.5)/A24stdlife))</f>
        <v>0</v>
      </c>
      <c r="V386" s="155">
        <f>IF(A24stdlife="n/a","n/a",IF(V$3&gt;(A24stdlife+$E386),(Input!$P$234*(1+rvanilla)^0.5)-SUM($P386:U386),(Input!$P$234*(1+rvanilla)^0.5)/A24stdlife))</f>
        <v>0</v>
      </c>
      <c r="W386" s="155">
        <f>IF(A24stdlife="n/a","n/a",IF(W$3&gt;(A24stdlife+$E386),(Input!$P$234*(1+rvanilla)^0.5)-SUM($P386:V386),(Input!$P$234*(1+rvanilla)^0.5)/A24stdlife))</f>
        <v>0</v>
      </c>
      <c r="X386" s="155">
        <f>IF(A24stdlife="n/a","n/a",IF(X$3&gt;(A24stdlife+$E386),(Input!$P$234*(1+rvanilla)^0.5)-SUM($P386:W386),(Input!$P$234*(1+rvanilla)^0.5)/A24stdlife))</f>
        <v>0</v>
      </c>
      <c r="Y386" s="155">
        <f>IF(A24stdlife="n/a","n/a",IF(Y$3&gt;(A24stdlife+$E386),(Input!$P$234*(1+rvanilla)^0.5)-SUM($P386:X386),(Input!$P$234*(1+rvanilla)^0.5)/A24stdlife))</f>
        <v>0</v>
      </c>
      <c r="Z386" s="155">
        <f>IF(A24stdlife="n/a","n/a",IF(Z$3&gt;(A24stdlife+$E386),(Input!$P$234*(1+rvanilla)^0.5)-SUM($P386:Y386),(Input!$P$234*(1+rvanilla)^0.5)/A24stdlife))</f>
        <v>0</v>
      </c>
      <c r="AA386" s="155">
        <f>IF(A24stdlife="n/a","n/a",IF(AA$3&gt;(A24stdlife+$E386),(Input!$P$234*(1+rvanilla)^0.5)-SUM($P386:Z386),(Input!$P$234*(1+rvanilla)^0.5)/A24stdlife))</f>
        <v>0</v>
      </c>
      <c r="AB386" s="155">
        <f>IF(A24stdlife="n/a","n/a",IF(AB$3&gt;(A24stdlife+$E386),(Input!$P$234*(1+rvanilla)^0.5)-SUM($P386:AA386),(Input!$P$234*(1+rvanilla)^0.5)/A24stdlife))</f>
        <v>0</v>
      </c>
      <c r="AC386" s="155">
        <f>IF(A24stdlife="n/a","n/a",IF(AC$3&gt;(A24stdlife+$E386),(Input!$P$234*(1+rvanilla)^0.5)-SUM($P386:AB386),(Input!$P$234*(1+rvanilla)^0.5)/A24stdlife))</f>
        <v>0</v>
      </c>
      <c r="AD386" s="155">
        <f>IF(A24stdlife="n/a","n/a",IF(AD$3&gt;(A24stdlife+$E386),(Input!$P$234*(1+rvanilla)^0.5)-SUM($P386:AC386),(Input!$P$234*(1+rvanilla)^0.5)/A24stdlife))</f>
        <v>0</v>
      </c>
      <c r="AE386" s="155">
        <f>IF(A24stdlife="n/a","n/a",IF(AE$3&gt;(A24stdlife+$E386),(Input!$P$234*(1+rvanilla)^0.5)-SUM($P386:AD386),(Input!$P$234*(1+rvanilla)^0.5)/A24stdlife))</f>
        <v>0</v>
      </c>
      <c r="AF386" s="155">
        <f>IF(A24stdlife="n/a","n/a",IF(AF$3&gt;(A24stdlife+$E386),(Input!$P$234*(1+rvanilla)^0.5)-SUM($P386:AE386),(Input!$P$234*(1+rvanilla)^0.5)/A24stdlife))</f>
        <v>0</v>
      </c>
      <c r="AG386" s="155">
        <f>IF(A24stdlife="n/a","n/a",IF(AG$3&gt;(A24stdlife+$E386),(Input!$P$234*(1+rvanilla)^0.5)-SUM($P386:AF386),(Input!$P$234*(1+rvanilla)^0.5)/A24stdlife))</f>
        <v>0</v>
      </c>
      <c r="AH386" s="155">
        <f>IF(A24stdlife="n/a","n/a",IF(AH$3&gt;(A24stdlife+$E386),(Input!$P$234*(1+rvanilla)^0.5)-SUM($P386:AG386),(Input!$P$234*(1+rvanilla)^0.5)/A24stdlife))</f>
        <v>0</v>
      </c>
      <c r="AI386" s="155">
        <f>IF(A24stdlife="n/a","n/a",IF(AI$3&gt;(A24stdlife+$E386),(Input!$P$234*(1+rvanilla)^0.5)-SUM($P386:AH386),(Input!$P$234*(1+rvanilla)^0.5)/A24stdlife))</f>
        <v>0</v>
      </c>
      <c r="AJ386" s="155">
        <f>IF(A24stdlife="n/a","n/a",IF(AJ$3&gt;(A24stdlife+$E386),(Input!$P$234*(1+rvanilla)^0.5)-SUM($P386:AI386),(Input!$P$234*(1+rvanilla)^0.5)/A24stdlife))</f>
        <v>0</v>
      </c>
      <c r="AK386" s="155">
        <f>IF(A24stdlife="n/a","n/a",IF(AK$3&gt;(A24stdlife+$E386),(Input!$P$234*(1+rvanilla)^0.5)-SUM($P386:AJ386),(Input!$P$234*(1+rvanilla)^0.5)/A24stdlife))</f>
        <v>0</v>
      </c>
      <c r="AL386" s="155">
        <f>IF(A24stdlife="n/a","n/a",IF(AL$3&gt;(A24stdlife+$E386),(Input!$P$234*(1+rvanilla)^0.5)-SUM($P386:AK386),(Input!$P$234*(1+rvanilla)^0.5)/A24stdlife))</f>
        <v>0</v>
      </c>
      <c r="AM386" s="155">
        <f>IF(A24stdlife="n/a","n/a",IF(AM$3&gt;(A24stdlife+$E386),(Input!$P$234*(1+rvanilla)^0.5)-SUM($P386:AL386),(Input!$P$234*(1+rvanilla)^0.5)/A24stdlife))</f>
        <v>0</v>
      </c>
      <c r="AN386" s="155">
        <f>IF(A24stdlife="n/a","n/a",IF(AN$3&gt;(A24stdlife+$E386),(Input!$P$234*(1+rvanilla)^0.5)-SUM($P386:AM386),(Input!$P$234*(1+rvanilla)^0.5)/A24stdlife))</f>
        <v>0</v>
      </c>
      <c r="AO386" s="155">
        <f>IF(A24stdlife="n/a","n/a",IF(AO$3&gt;(A24stdlife+$E386),(Input!$P$234*(1+rvanilla)^0.5)-SUM($P386:AN386),(Input!$P$234*(1+rvanilla)^0.5)/A24stdlife))</f>
        <v>0</v>
      </c>
      <c r="AP386" s="155">
        <f>IF(A24stdlife="n/a","n/a",IF(AP$3&gt;(A24stdlife+$E386),(Input!$P$234*(1+rvanilla)^0.5)-SUM($P386:AO386),(Input!$P$234*(1+rvanilla)^0.5)/A24stdlife))</f>
        <v>0</v>
      </c>
      <c r="AQ386" s="155">
        <f>IF(A24stdlife="n/a","n/a",IF(AQ$3&gt;(A24stdlife+$E386),(Input!$P$234*(1+rvanilla)^0.5)-SUM($P386:AP386),(Input!$P$234*(1+rvanilla)^0.5)/A24stdlife))</f>
        <v>0</v>
      </c>
      <c r="AR386" s="155">
        <f>IF(A24stdlife="n/a","n/a",IF(AR$3&gt;(A24stdlife+$E386),(Input!$P$234*(1+rvanilla)^0.5)-SUM($P386:AQ386),(Input!$P$234*(1+rvanilla)^0.5)/A24stdlife))</f>
        <v>0</v>
      </c>
      <c r="AS386" s="155">
        <f>IF(A24stdlife="n/a","n/a",IF(AS$3&gt;(A24stdlife+$E386),(Input!$P$234*(1+rvanilla)^0.5)-SUM($P386:AR386),(Input!$P$234*(1+rvanilla)^0.5)/A24stdlife))</f>
        <v>0</v>
      </c>
      <c r="AT386" s="155">
        <f>IF(A24stdlife="n/a","n/a",IF(AT$3&gt;(A24stdlife+$E386),(Input!$P$234*(1+rvanilla)^0.5)-SUM($P386:AS386),(Input!$P$234*(1+rvanilla)^0.5)/A24stdlife))</f>
        <v>0</v>
      </c>
      <c r="AU386" s="155">
        <f>IF(A24stdlife="n/a","n/a",IF(AU$3&gt;(A24stdlife+$E386),(Input!$P$234*(1+rvanilla)^0.5)-SUM($P386:AT386),(Input!$P$234*(1+rvanilla)^0.5)/A24stdlife))</f>
        <v>0</v>
      </c>
      <c r="AV386" s="155">
        <f>IF(A24stdlife="n/a","n/a",IF(AV$3&gt;(A24stdlife+$E386),(Input!$P$234*(1+rvanilla)^0.5)-SUM($P386:AU386),(Input!$P$234*(1+rvanilla)^0.5)/A24stdlife))</f>
        <v>0</v>
      </c>
      <c r="AW386" s="155">
        <f>IF(A24stdlife="n/a","n/a",IF(AW$3&gt;(A24stdlife+$E386),(Input!$P$234*(1+rvanilla)^0.5)-SUM($P386:AV386),(Input!$P$234*(1+rvanilla)^0.5)/A24stdlife))</f>
        <v>0</v>
      </c>
      <c r="AX386" s="155">
        <f>IF(A24stdlife="n/a","n/a",IF(AX$3&gt;(A24stdlife+$E386),(Input!$P$234*(1+rvanilla)^0.5)-SUM($P386:AW386),(Input!$P$234*(1+rvanilla)^0.5)/A24stdlife))</f>
        <v>0</v>
      </c>
      <c r="AY386" s="155">
        <f>IF(A24stdlife="n/a","n/a",IF(AY$3&gt;(A24stdlife+$E386),(Input!$P$234*(1+rvanilla)^0.5)-SUM($P386:AX386),(Input!$P$234*(1+rvanilla)^0.5)/A24stdlife))</f>
        <v>0</v>
      </c>
      <c r="AZ386" s="155">
        <f>IF(A24stdlife="n/a","n/a",IF(AZ$3&gt;(A24stdlife+$E386),(Input!$P$234*(1+rvanilla)^0.5)-SUM($P386:AY386),(Input!$P$234*(1+rvanilla)^0.5)/A24stdlife))</f>
        <v>0</v>
      </c>
      <c r="BA386" s="155">
        <f>IF(A24stdlife="n/a","n/a",IF(BA$3&gt;(A24stdlife+$E386),(Input!$P$234*(1+rvanilla)^0.5)-SUM($P386:AZ386),(Input!$P$234*(1+rvanilla)^0.5)/A24stdlife))</f>
        <v>0</v>
      </c>
      <c r="BB386" s="155">
        <f>IF(A24stdlife="n/a","n/a",IF(BB$3&gt;(A24stdlife+$E386),(Input!$P$234*(1+rvanilla)^0.5)-SUM($P386:BA386),(Input!$P$234*(1+rvanilla)^0.5)/A24stdlife))</f>
        <v>0</v>
      </c>
      <c r="BC386" s="155">
        <f>IF(A24stdlife="n/a","n/a",IF(BC$3&gt;(A24stdlife+$E386),(Input!$P$234*(1+rvanilla)^0.5)-SUM($P386:BB386),(Input!$P$234*(1+rvanilla)^0.5)/A24stdlife))</f>
        <v>0</v>
      </c>
      <c r="BD386" s="155">
        <f>IF(A24stdlife="n/a","n/a",IF(BD$3&gt;(A24stdlife+$E386),(Input!$P$234*(1+rvanilla)^0.5)-SUM($P386:BC386),(Input!$P$234*(1+rvanilla)^0.5)/A24stdlife))</f>
        <v>0</v>
      </c>
      <c r="BE386" s="155">
        <f>IF(A24stdlife="n/a","n/a",IF(BE$3&gt;(A24stdlife+$E386),(Input!$P$234*(1+rvanilla)^0.5)-SUM($P386:BD386),(Input!$P$234*(1+rvanilla)^0.5)/A24stdlife))</f>
        <v>0</v>
      </c>
      <c r="BF386" s="155">
        <f>IF(A24stdlife="n/a","n/a",IF(BF$3&gt;(A24stdlife+$E386),(Input!$P$234*(1+rvanilla)^0.5)-SUM($P386:BE386),(Input!$P$234*(1+rvanilla)^0.5)/A24stdlife))</f>
        <v>0</v>
      </c>
      <c r="BG386" s="155">
        <f>IF(A24stdlife="n/a","n/a",IF(BG$3&gt;(A24stdlife+$E386),(Input!$P$234*(1+rvanilla)^0.5)-SUM($P386:BF386),(Input!$P$234*(1+rvanilla)^0.5)/A24stdlife))</f>
        <v>0</v>
      </c>
      <c r="BH386" s="155">
        <f>IF(A24stdlife="n/a","n/a",IF(BH$3&gt;(A24stdlife+$E386),(Input!$P$234*(1+rvanilla)^0.5)-SUM($P386:BG386),(Input!$P$234*(1+rvanilla)^0.5)/A24stdlife))</f>
        <v>0</v>
      </c>
      <c r="BI386" s="155">
        <f>IF(A24stdlife="n/a","n/a",IF(BI$3&gt;(A24stdlife+$E386),(Input!$P$234*(1+rvanilla)^0.5)-SUM($P386:BH386),(Input!$P$234*(1+rvanilla)^0.5)/A24stdlife))</f>
        <v>0</v>
      </c>
      <c r="BJ386" s="14"/>
      <c r="BK386" s="14"/>
      <c r="BL386" s="14"/>
      <c r="BM386" s="14"/>
      <c r="BN386" s="14"/>
      <c r="BO386" s="14"/>
      <c r="BP386" s="14"/>
      <c r="BQ386" s="14"/>
      <c r="BR386" s="14"/>
      <c r="BS386" s="14"/>
      <c r="BT386" s="14"/>
      <c r="BU386" s="14"/>
      <c r="BV386" s="14"/>
      <c r="BW386" s="14"/>
      <c r="BX386" s="14"/>
      <c r="BY386" s="14"/>
      <c r="BZ386" s="14"/>
      <c r="CA386" s="410"/>
      <c r="CB386" s="410"/>
      <c r="CC386" s="410"/>
      <c r="CD386" s="410"/>
      <c r="CE386" s="410"/>
      <c r="CF386" s="410"/>
      <c r="CG386" s="410"/>
      <c r="CH386" s="410"/>
      <c r="CI386" s="410"/>
      <c r="CJ386" s="410"/>
      <c r="CK386" s="410"/>
      <c r="CL386" s="410"/>
      <c r="CM386" s="410"/>
      <c r="CN386" s="410"/>
      <c r="CO386" s="410"/>
      <c r="CP386" s="410"/>
      <c r="CQ386" s="410"/>
      <c r="CR386" s="410"/>
      <c r="CS386" s="410"/>
      <c r="CT386" s="410"/>
      <c r="CU386" s="410"/>
      <c r="CV386" s="410"/>
      <c r="CW386" s="410"/>
      <c r="CX386" s="410"/>
      <c r="CY386" s="410"/>
      <c r="CZ386" s="410"/>
      <c r="DA386" s="410"/>
      <c r="DB386" s="410"/>
      <c r="DC386" s="410"/>
      <c r="DD386" s="410"/>
      <c r="DE386" s="410"/>
      <c r="DF386" s="410"/>
      <c r="DG386" s="410"/>
      <c r="DH386" s="410"/>
      <c r="DI386" s="410"/>
      <c r="DJ386" s="410"/>
      <c r="DK386" s="410"/>
      <c r="DL386" s="410"/>
      <c r="DM386" s="410"/>
      <c r="DN386" s="410"/>
      <c r="DO386" s="410"/>
      <c r="DP386" s="410"/>
      <c r="DQ386" s="410"/>
      <c r="DR386" s="410"/>
      <c r="DS386" s="410"/>
      <c r="DT386" s="410"/>
      <c r="DU386" s="410"/>
      <c r="DV386" s="410"/>
      <c r="DW386" s="410"/>
      <c r="DX386" s="410"/>
      <c r="DY386" s="410"/>
      <c r="DZ386" s="410"/>
      <c r="EA386" s="410"/>
      <c r="EB386" s="410"/>
      <c r="EC386" s="410"/>
      <c r="ED386" s="410"/>
      <c r="EE386" s="410"/>
      <c r="EF386" s="410"/>
      <c r="EG386" s="410"/>
      <c r="EH386" s="410"/>
      <c r="EI386" s="410"/>
      <c r="EJ386" s="410"/>
      <c r="EK386" s="410"/>
      <c r="EL386" s="410"/>
      <c r="EM386" s="410"/>
      <c r="EN386" s="410"/>
      <c r="EO386" s="410"/>
      <c r="EP386" s="410"/>
      <c r="EQ386" s="410"/>
      <c r="ER386" s="410"/>
      <c r="ES386" s="410"/>
      <c r="ET386" s="410"/>
      <c r="EU386" s="410"/>
      <c r="EV386" s="410"/>
      <c r="EW386" s="410"/>
      <c r="EX386" s="410"/>
      <c r="EY386" s="410"/>
      <c r="EZ386" s="410"/>
      <c r="FA386" s="410"/>
      <c r="FB386" s="410"/>
      <c r="FC386" s="410"/>
      <c r="FD386" s="410"/>
      <c r="FE386" s="410"/>
      <c r="FF386" s="410"/>
      <c r="FG386" s="410"/>
      <c r="FH386" s="410"/>
      <c r="FI386" s="410"/>
      <c r="FJ386" s="410"/>
      <c r="FK386" s="410"/>
      <c r="FL386" s="410"/>
      <c r="FM386" s="410"/>
      <c r="FN386" s="410"/>
      <c r="FO386" s="410"/>
      <c r="FP386" s="410"/>
      <c r="FQ386" s="410"/>
      <c r="FR386" s="410"/>
      <c r="FS386" s="410"/>
      <c r="FT386" s="410"/>
      <c r="FU386" s="410"/>
      <c r="FV386" s="410"/>
      <c r="FW386" s="410"/>
      <c r="FX386" s="410"/>
      <c r="FY386" s="410"/>
      <c r="FZ386" s="410"/>
      <c r="GA386" s="410"/>
      <c r="GB386" s="410"/>
      <c r="GC386" s="410"/>
      <c r="GD386" s="410"/>
      <c r="GE386" s="410"/>
      <c r="GF386" s="410"/>
      <c r="GG386" s="410"/>
      <c r="GH386" s="410"/>
      <c r="GI386" s="410"/>
      <c r="GJ386" s="410"/>
      <c r="GK386" s="410"/>
      <c r="GL386" s="410"/>
      <c r="GM386" s="410"/>
      <c r="GN386" s="410"/>
      <c r="GO386" s="410"/>
      <c r="GP386" s="410"/>
      <c r="GQ386" s="410"/>
      <c r="GR386" s="410"/>
      <c r="GS386" s="410"/>
      <c r="GT386" s="410"/>
      <c r="GU386" s="410"/>
      <c r="GV386" s="410"/>
      <c r="GW386" s="410"/>
      <c r="GX386" s="410"/>
      <c r="GY386" s="410"/>
      <c r="GZ386" s="410"/>
      <c r="HA386" s="410"/>
      <c r="HB386" s="410"/>
      <c r="HC386" s="410"/>
      <c r="HD386" s="410"/>
      <c r="HE386" s="410"/>
      <c r="HF386" s="410"/>
      <c r="HG386" s="410"/>
      <c r="HH386" s="410"/>
      <c r="HI386" s="410"/>
      <c r="HJ386" s="410"/>
      <c r="HK386" s="410"/>
      <c r="HL386" s="410"/>
      <c r="HM386" s="410"/>
      <c r="HN386" s="410"/>
      <c r="HO386" s="410"/>
      <c r="HP386" s="410"/>
      <c r="HQ386" s="410"/>
      <c r="HR386" s="410"/>
      <c r="HS386" s="410"/>
      <c r="HT386" s="410"/>
      <c r="HU386" s="410"/>
      <c r="HV386" s="410"/>
      <c r="HW386" s="410"/>
      <c r="HX386" s="410"/>
      <c r="HY386" s="410"/>
      <c r="HZ386" s="410"/>
      <c r="IA386" s="410"/>
      <c r="IB386" s="410"/>
      <c r="IC386" s="410"/>
      <c r="ID386" s="410"/>
      <c r="IE386" s="410"/>
      <c r="IF386" s="410"/>
      <c r="IG386" s="410"/>
      <c r="IH386" s="410"/>
      <c r="II386" s="410"/>
      <c r="IJ386" s="410"/>
      <c r="IK386" s="410"/>
      <c r="IL386" s="410"/>
      <c r="IM386" s="410"/>
      <c r="IN386" s="410"/>
      <c r="IO386" s="410"/>
      <c r="IP386" s="410"/>
      <c r="IQ386" s="410"/>
      <c r="IR386" s="410"/>
      <c r="IS386" s="410"/>
      <c r="IT386" s="410"/>
      <c r="IU386" s="410"/>
      <c r="IV386" s="410"/>
    </row>
    <row r="387" spans="1:256" s="2" customFormat="1" ht="12.75" hidden="1" customHeight="1" outlineLevel="1" collapsed="1">
      <c r="A387" s="14"/>
      <c r="B387" s="14"/>
      <c r="C387" s="324">
        <f>Asset24</f>
        <v>0</v>
      </c>
      <c r="D387" s="14"/>
      <c r="E387" s="14"/>
      <c r="F387" s="366"/>
      <c r="G387" s="365">
        <f t="shared" ref="G387:AL387" si="65">SUM(G375:G386)</f>
        <v>0</v>
      </c>
      <c r="H387" s="365">
        <f t="shared" si="65"/>
        <v>0</v>
      </c>
      <c r="I387" s="365">
        <f t="shared" si="65"/>
        <v>0</v>
      </c>
      <c r="J387" s="365">
        <f t="shared" si="65"/>
        <v>0</v>
      </c>
      <c r="K387" s="365">
        <f t="shared" si="65"/>
        <v>0</v>
      </c>
      <c r="L387" s="365">
        <f t="shared" si="65"/>
        <v>0</v>
      </c>
      <c r="M387" s="365">
        <f t="shared" si="65"/>
        <v>0</v>
      </c>
      <c r="N387" s="365">
        <f t="shared" si="65"/>
        <v>0</v>
      </c>
      <c r="O387" s="365">
        <f t="shared" si="65"/>
        <v>0</v>
      </c>
      <c r="P387" s="365">
        <f t="shared" si="65"/>
        <v>0</v>
      </c>
      <c r="Q387" s="365">
        <f t="shared" si="65"/>
        <v>0</v>
      </c>
      <c r="R387" s="365">
        <f t="shared" si="65"/>
        <v>0</v>
      </c>
      <c r="S387" s="365">
        <f t="shared" si="65"/>
        <v>0</v>
      </c>
      <c r="T387" s="365">
        <f t="shared" si="65"/>
        <v>0</v>
      </c>
      <c r="U387" s="365">
        <f t="shared" si="65"/>
        <v>0</v>
      </c>
      <c r="V387" s="365">
        <f t="shared" si="65"/>
        <v>0</v>
      </c>
      <c r="W387" s="365">
        <f t="shared" si="65"/>
        <v>0</v>
      </c>
      <c r="X387" s="365">
        <f t="shared" si="65"/>
        <v>0</v>
      </c>
      <c r="Y387" s="365">
        <f t="shared" si="65"/>
        <v>0</v>
      </c>
      <c r="Z387" s="365">
        <f t="shared" si="65"/>
        <v>0</v>
      </c>
      <c r="AA387" s="365">
        <f t="shared" si="65"/>
        <v>0</v>
      </c>
      <c r="AB387" s="365">
        <f t="shared" si="65"/>
        <v>0</v>
      </c>
      <c r="AC387" s="365">
        <f t="shared" si="65"/>
        <v>0</v>
      </c>
      <c r="AD387" s="365">
        <f t="shared" si="65"/>
        <v>0</v>
      </c>
      <c r="AE387" s="365">
        <f t="shared" si="65"/>
        <v>0</v>
      </c>
      <c r="AF387" s="365">
        <f t="shared" si="65"/>
        <v>0</v>
      </c>
      <c r="AG387" s="365">
        <f t="shared" si="65"/>
        <v>0</v>
      </c>
      <c r="AH387" s="365">
        <f t="shared" si="65"/>
        <v>0</v>
      </c>
      <c r="AI387" s="365">
        <f t="shared" si="65"/>
        <v>0</v>
      </c>
      <c r="AJ387" s="365">
        <f t="shared" si="65"/>
        <v>0</v>
      </c>
      <c r="AK387" s="365">
        <f t="shared" si="65"/>
        <v>0</v>
      </c>
      <c r="AL387" s="365">
        <f t="shared" si="65"/>
        <v>0</v>
      </c>
      <c r="AM387" s="365">
        <f t="shared" ref="AM387:BI387" si="66">SUM(AM375:AM386)</f>
        <v>0</v>
      </c>
      <c r="AN387" s="365">
        <f t="shared" si="66"/>
        <v>0</v>
      </c>
      <c r="AO387" s="365">
        <f t="shared" si="66"/>
        <v>0</v>
      </c>
      <c r="AP387" s="365">
        <f t="shared" si="66"/>
        <v>0</v>
      </c>
      <c r="AQ387" s="365">
        <f t="shared" si="66"/>
        <v>0</v>
      </c>
      <c r="AR387" s="365">
        <f t="shared" si="66"/>
        <v>0</v>
      </c>
      <c r="AS387" s="365">
        <f t="shared" si="66"/>
        <v>0</v>
      </c>
      <c r="AT387" s="365">
        <f t="shared" si="66"/>
        <v>0</v>
      </c>
      <c r="AU387" s="365">
        <f t="shared" si="66"/>
        <v>0</v>
      </c>
      <c r="AV387" s="365">
        <f t="shared" si="66"/>
        <v>0</v>
      </c>
      <c r="AW387" s="365">
        <f t="shared" si="66"/>
        <v>0</v>
      </c>
      <c r="AX387" s="365">
        <f t="shared" si="66"/>
        <v>0</v>
      </c>
      <c r="AY387" s="365">
        <f t="shared" si="66"/>
        <v>0</v>
      </c>
      <c r="AZ387" s="365">
        <f t="shared" si="66"/>
        <v>0</v>
      </c>
      <c r="BA387" s="365">
        <f t="shared" si="66"/>
        <v>0</v>
      </c>
      <c r="BB387" s="365">
        <f t="shared" si="66"/>
        <v>0</v>
      </c>
      <c r="BC387" s="365">
        <f t="shared" si="66"/>
        <v>0</v>
      </c>
      <c r="BD387" s="365">
        <f t="shared" si="66"/>
        <v>0</v>
      </c>
      <c r="BE387" s="365">
        <f t="shared" si="66"/>
        <v>0</v>
      </c>
      <c r="BF387" s="365">
        <f t="shared" si="66"/>
        <v>0</v>
      </c>
      <c r="BG387" s="365">
        <f t="shared" si="66"/>
        <v>0</v>
      </c>
      <c r="BH387" s="365">
        <f t="shared" si="66"/>
        <v>0</v>
      </c>
      <c r="BI387" s="365">
        <f t="shared" si="66"/>
        <v>0</v>
      </c>
      <c r="BJ387" s="14"/>
      <c r="BK387" s="14"/>
      <c r="BL387" s="14"/>
      <c r="BM387" s="14"/>
      <c r="BN387" s="14"/>
      <c r="BO387" s="14"/>
      <c r="BP387" s="14"/>
      <c r="BQ387" s="14"/>
      <c r="BR387" s="14"/>
      <c r="BS387" s="14"/>
      <c r="BT387" s="14"/>
      <c r="BU387" s="14"/>
      <c r="BV387" s="14"/>
      <c r="BW387" s="14"/>
      <c r="BX387" s="14"/>
      <c r="BY387" s="14"/>
      <c r="BZ387" s="14"/>
      <c r="CA387" s="410"/>
      <c r="CB387" s="410"/>
      <c r="CC387" s="410"/>
      <c r="CD387" s="410"/>
      <c r="CE387" s="410"/>
      <c r="CF387" s="410"/>
      <c r="CG387" s="410"/>
      <c r="CH387" s="410"/>
      <c r="CI387" s="410"/>
      <c r="CJ387" s="410"/>
      <c r="CK387" s="410"/>
      <c r="CL387" s="410"/>
      <c r="CM387" s="410"/>
      <c r="CN387" s="410"/>
      <c r="CO387" s="410"/>
      <c r="CP387" s="410"/>
      <c r="CQ387" s="410"/>
      <c r="CR387" s="410"/>
      <c r="CS387" s="410"/>
      <c r="CT387" s="410"/>
      <c r="CU387" s="410"/>
      <c r="CV387" s="410"/>
      <c r="CW387" s="410"/>
      <c r="CX387" s="410"/>
      <c r="CY387" s="410"/>
      <c r="CZ387" s="410"/>
      <c r="DA387" s="410"/>
      <c r="DB387" s="410"/>
      <c r="DC387" s="410"/>
      <c r="DD387" s="410"/>
      <c r="DE387" s="410"/>
      <c r="DF387" s="410"/>
      <c r="DG387" s="410"/>
      <c r="DH387" s="410"/>
      <c r="DI387" s="410"/>
      <c r="DJ387" s="410"/>
      <c r="DK387" s="410"/>
      <c r="DL387" s="410"/>
      <c r="DM387" s="410"/>
      <c r="DN387" s="410"/>
      <c r="DO387" s="410"/>
      <c r="DP387" s="410"/>
      <c r="DQ387" s="410"/>
      <c r="DR387" s="410"/>
      <c r="DS387" s="410"/>
      <c r="DT387" s="410"/>
      <c r="DU387" s="410"/>
      <c r="DV387" s="410"/>
      <c r="DW387" s="410"/>
      <c r="DX387" s="410"/>
      <c r="DY387" s="410"/>
      <c r="DZ387" s="410"/>
      <c r="EA387" s="410"/>
      <c r="EB387" s="410"/>
      <c r="EC387" s="410"/>
      <c r="ED387" s="410"/>
      <c r="EE387" s="410"/>
      <c r="EF387" s="410"/>
      <c r="EG387" s="410"/>
      <c r="EH387" s="410"/>
      <c r="EI387" s="410"/>
      <c r="EJ387" s="410"/>
      <c r="EK387" s="410"/>
      <c r="EL387" s="410"/>
      <c r="EM387" s="410"/>
      <c r="EN387" s="410"/>
      <c r="EO387" s="410"/>
      <c r="EP387" s="410"/>
      <c r="EQ387" s="410"/>
      <c r="ER387" s="410"/>
      <c r="ES387" s="410"/>
      <c r="ET387" s="410"/>
      <c r="EU387" s="410"/>
      <c r="EV387" s="410"/>
      <c r="EW387" s="410"/>
      <c r="EX387" s="410"/>
      <c r="EY387" s="410"/>
      <c r="EZ387" s="410"/>
      <c r="FA387" s="410"/>
      <c r="FB387" s="410"/>
      <c r="FC387" s="410"/>
      <c r="FD387" s="410"/>
      <c r="FE387" s="410"/>
      <c r="FF387" s="410"/>
      <c r="FG387" s="410"/>
      <c r="FH387" s="410"/>
      <c r="FI387" s="410"/>
      <c r="FJ387" s="410"/>
      <c r="FK387" s="410"/>
      <c r="FL387" s="410"/>
      <c r="FM387" s="410"/>
      <c r="FN387" s="410"/>
      <c r="FO387" s="410"/>
      <c r="FP387" s="410"/>
      <c r="FQ387" s="410"/>
      <c r="FR387" s="410"/>
      <c r="FS387" s="410"/>
      <c r="FT387" s="410"/>
      <c r="FU387" s="410"/>
      <c r="FV387" s="410"/>
      <c r="FW387" s="410"/>
      <c r="FX387" s="410"/>
      <c r="FY387" s="410"/>
      <c r="FZ387" s="410"/>
      <c r="GA387" s="410"/>
      <c r="GB387" s="410"/>
      <c r="GC387" s="410"/>
      <c r="GD387" s="410"/>
      <c r="GE387" s="410"/>
      <c r="GF387" s="410"/>
      <c r="GG387" s="410"/>
      <c r="GH387" s="410"/>
      <c r="GI387" s="410"/>
      <c r="GJ387" s="410"/>
      <c r="GK387" s="410"/>
      <c r="GL387" s="410"/>
      <c r="GM387" s="410"/>
      <c r="GN387" s="410"/>
      <c r="GO387" s="410"/>
      <c r="GP387" s="410"/>
      <c r="GQ387" s="410"/>
      <c r="GR387" s="410"/>
      <c r="GS387" s="410"/>
      <c r="GT387" s="410"/>
      <c r="GU387" s="410"/>
      <c r="GV387" s="410"/>
      <c r="GW387" s="410"/>
      <c r="GX387" s="410"/>
      <c r="GY387" s="410"/>
      <c r="GZ387" s="410"/>
      <c r="HA387" s="410"/>
      <c r="HB387" s="410"/>
      <c r="HC387" s="410"/>
      <c r="HD387" s="410"/>
      <c r="HE387" s="410"/>
      <c r="HF387" s="410"/>
      <c r="HG387" s="410"/>
      <c r="HH387" s="410"/>
      <c r="HI387" s="410"/>
      <c r="HJ387" s="410"/>
      <c r="HK387" s="410"/>
      <c r="HL387" s="410"/>
      <c r="HM387" s="410"/>
      <c r="HN387" s="410"/>
      <c r="HO387" s="410"/>
      <c r="HP387" s="410"/>
      <c r="HQ387" s="410"/>
      <c r="HR387" s="410"/>
      <c r="HS387" s="410"/>
      <c r="HT387" s="410"/>
      <c r="HU387" s="410"/>
      <c r="HV387" s="410"/>
      <c r="HW387" s="410"/>
      <c r="HX387" s="410"/>
      <c r="HY387" s="410"/>
      <c r="HZ387" s="410"/>
      <c r="IA387" s="410"/>
      <c r="IB387" s="410"/>
      <c r="IC387" s="410"/>
      <c r="ID387" s="410"/>
      <c r="IE387" s="410"/>
      <c r="IF387" s="410"/>
      <c r="IG387" s="410"/>
      <c r="IH387" s="410"/>
      <c r="II387" s="410"/>
      <c r="IJ387" s="410"/>
      <c r="IK387" s="410"/>
      <c r="IL387" s="410"/>
      <c r="IM387" s="410"/>
      <c r="IN387" s="410"/>
      <c r="IO387" s="410"/>
      <c r="IP387" s="410"/>
      <c r="IQ387" s="410"/>
      <c r="IR387" s="410"/>
      <c r="IS387" s="410"/>
      <c r="IT387" s="410"/>
      <c r="IU387" s="410"/>
      <c r="IV387" s="410"/>
    </row>
    <row r="388" spans="1:256" s="2" customFormat="1" ht="12.75" hidden="1" customHeight="1" outlineLevel="2">
      <c r="A388" s="14"/>
      <c r="B388" s="325">
        <f>C400</f>
        <v>0</v>
      </c>
      <c r="C388" s="32"/>
      <c r="D388" s="33" t="s">
        <v>65</v>
      </c>
      <c r="E388" s="32"/>
      <c r="F388" s="371"/>
      <c r="G388" s="154">
        <f>IF(G$3&gt;A25remlife,A25acvalue-SUM($F388:F388),IF(A25remlife="N/A","n/a",A25acvalue/A25remlife))</f>
        <v>0</v>
      </c>
      <c r="H388" s="154">
        <f>IF(H$3&gt;A25remlife,A25acvalue-SUM($F388:G388),IF(A25remlife="N/A","n/a",A25acvalue/A25remlife))</f>
        <v>0</v>
      </c>
      <c r="I388" s="154">
        <f>IF(I$3&gt;A25remlife,A25acvalue-SUM($F388:H388),IF(A25remlife="N/A","n/a",A25acvalue/A25remlife))</f>
        <v>0</v>
      </c>
      <c r="J388" s="154">
        <f>IF(J$3&gt;A25remlife,A25acvalue-SUM($F388:I388),IF(A25remlife="N/A","n/a",A25acvalue/A25remlife))</f>
        <v>0</v>
      </c>
      <c r="K388" s="154">
        <f>IF(K$3&gt;A25remlife,A25acvalue-SUM($F388:J388),IF(A25remlife="N/A","n/a",A25acvalue/A25remlife))</f>
        <v>0</v>
      </c>
      <c r="L388" s="154">
        <f>IF(L$3&gt;A25remlife,A25acvalue-SUM($F388:K388),IF(A25remlife="N/A","n/a",A25acvalue/A25remlife))</f>
        <v>0</v>
      </c>
      <c r="M388" s="154">
        <f>IF(M$3&gt;A25remlife,A25acvalue-SUM($F388:L388),IF(A25remlife="N/A","n/a",A25acvalue/A25remlife))</f>
        <v>0</v>
      </c>
      <c r="N388" s="154">
        <f>IF(N$3&gt;A25remlife,A25acvalue-SUM($F388:M388),IF(A25remlife="N/A","n/a",A25acvalue/A25remlife))</f>
        <v>0</v>
      </c>
      <c r="O388" s="154">
        <f>IF(O$3&gt;A25remlife,A25acvalue-SUM($F388:N388),IF(A25remlife="N/A","n/a",A25acvalue/A25remlife))</f>
        <v>0</v>
      </c>
      <c r="P388" s="154">
        <f>IF(P$3&gt;A25remlife,A25acvalue-SUM($F388:O388),IF(A25remlife="N/A","n/a",A25acvalue/A25remlife))</f>
        <v>0</v>
      </c>
      <c r="Q388" s="154">
        <f>IF(Q$3&gt;A25remlife,A25acvalue-SUM($F388:P388),IF(A25remlife="N/A","n/a",A25acvalue/A25remlife))</f>
        <v>0</v>
      </c>
      <c r="R388" s="154">
        <f>IF(R$3&gt;A25remlife,A25acvalue-SUM($F388:Q388),IF(A25remlife="N/A","n/a",A25acvalue/A25remlife))</f>
        <v>0</v>
      </c>
      <c r="S388" s="154">
        <f>IF(S$3&gt;A25remlife,A25acvalue-SUM($F388:R388),IF(A25remlife="N/A","n/a",A25acvalue/A25remlife))</f>
        <v>0</v>
      </c>
      <c r="T388" s="154">
        <f>IF(T$3&gt;A25remlife,A25acvalue-SUM($F388:S388),IF(A25remlife="N/A","n/a",A25acvalue/A25remlife))</f>
        <v>0</v>
      </c>
      <c r="U388" s="154">
        <f>IF(U$3&gt;A25remlife,A25acvalue-SUM($F388:T388),IF(A25remlife="N/A","n/a",A25acvalue/A25remlife))</f>
        <v>0</v>
      </c>
      <c r="V388" s="154">
        <f>IF(V$3&gt;A25remlife,A25acvalue-SUM($F388:U388),IF(A25remlife="N/A","n/a",A25acvalue/A25remlife))</f>
        <v>0</v>
      </c>
      <c r="W388" s="154">
        <f>IF(W$3&gt;A25remlife,A25acvalue-SUM($F388:V388),IF(A25remlife="N/A","n/a",A25acvalue/A25remlife))</f>
        <v>0</v>
      </c>
      <c r="X388" s="154">
        <f>IF(X$3&gt;A25remlife,A25acvalue-SUM($F388:W388),IF(A25remlife="N/A","n/a",A25acvalue/A25remlife))</f>
        <v>0</v>
      </c>
      <c r="Y388" s="154">
        <f>IF(Y$3&gt;A25remlife,A25acvalue-SUM($F388:X388),IF(A25remlife="N/A","n/a",A25acvalue/A25remlife))</f>
        <v>0</v>
      </c>
      <c r="Z388" s="154">
        <f>IF(Z$3&gt;A25remlife,A25acvalue-SUM($F388:Y388),IF(A25remlife="N/A","n/a",A25acvalue/A25remlife))</f>
        <v>0</v>
      </c>
      <c r="AA388" s="154">
        <f>IF(AA$3&gt;A25remlife,A25acvalue-SUM($F388:Z388),IF(A25remlife="N/A","n/a",A25acvalue/A25remlife))</f>
        <v>0</v>
      </c>
      <c r="AB388" s="154">
        <f>IF(AB$3&gt;A25remlife,A25acvalue-SUM($F388:AA388),IF(A25remlife="N/A","n/a",A25acvalue/A25remlife))</f>
        <v>0</v>
      </c>
      <c r="AC388" s="154">
        <f>IF(AC$3&gt;A25remlife,A25acvalue-SUM($F388:AB388),IF(A25remlife="N/A","n/a",A25acvalue/A25remlife))</f>
        <v>0</v>
      </c>
      <c r="AD388" s="154">
        <f>IF(AD$3&gt;A25remlife,A25acvalue-SUM($F388:AC388),IF(A25remlife="N/A","n/a",A25acvalue/A25remlife))</f>
        <v>0</v>
      </c>
      <c r="AE388" s="154">
        <f>IF(AE$3&gt;A25remlife,A25acvalue-SUM($F388:AD388),IF(A25remlife="N/A","n/a",A25acvalue/A25remlife))</f>
        <v>0</v>
      </c>
      <c r="AF388" s="154">
        <f>IF(AF$3&gt;A25remlife,A25acvalue-SUM($F388:AE388),IF(A25remlife="N/A","n/a",A25acvalue/A25remlife))</f>
        <v>0</v>
      </c>
      <c r="AG388" s="154">
        <f>IF(AG$3&gt;A25remlife,A25acvalue-SUM($F388:AF388),IF(A25remlife="N/A","n/a",A25acvalue/A25remlife))</f>
        <v>0</v>
      </c>
      <c r="AH388" s="154">
        <f>IF(AH$3&gt;A25remlife,A25acvalue-SUM($F388:AG388),IF(A25remlife="N/A","n/a",A25acvalue/A25remlife))</f>
        <v>0</v>
      </c>
      <c r="AI388" s="154">
        <f>IF(AI$3&gt;A25remlife,A25acvalue-SUM($F388:AH388),IF(A25remlife="N/A","n/a",A25acvalue/A25remlife))</f>
        <v>0</v>
      </c>
      <c r="AJ388" s="154">
        <f>IF(AJ$3&gt;A25remlife,A25acvalue-SUM($F388:AI388),IF(A25remlife="N/A","n/a",A25acvalue/A25remlife))</f>
        <v>0</v>
      </c>
      <c r="AK388" s="154">
        <f>IF(AK$3&gt;A25remlife,A25acvalue-SUM($F388:AJ388),IF(A25remlife="N/A","n/a",A25acvalue/A25remlife))</f>
        <v>0</v>
      </c>
      <c r="AL388" s="154">
        <f>IF(AL$3&gt;A25remlife,A25acvalue-SUM($F388:AK388),IF(A25remlife="N/A","n/a",A25acvalue/A25remlife))</f>
        <v>0</v>
      </c>
      <c r="AM388" s="154">
        <f>IF(AM$3&gt;A25remlife,A25acvalue-SUM($F388:AL388),IF(A25remlife="N/A","n/a",A25acvalue/A25remlife))</f>
        <v>0</v>
      </c>
      <c r="AN388" s="154">
        <f>IF(AN$3&gt;A25remlife,A25acvalue-SUM($F388:AM388),IF(A25remlife="N/A","n/a",A25acvalue/A25remlife))</f>
        <v>0</v>
      </c>
      <c r="AO388" s="154">
        <f>IF(AO$3&gt;A25remlife,A25acvalue-SUM($F388:AN388),IF(A25remlife="N/A","n/a",A25acvalue/A25remlife))</f>
        <v>0</v>
      </c>
      <c r="AP388" s="154">
        <f>IF(AP$3&gt;A25remlife,A25acvalue-SUM($F388:AO388),IF(A25remlife="N/A","n/a",A25acvalue/A25remlife))</f>
        <v>0</v>
      </c>
      <c r="AQ388" s="154">
        <f>IF(AQ$3&gt;A25remlife,A25acvalue-SUM($F388:AP388),IF(A25remlife="N/A","n/a",A25acvalue/A25remlife))</f>
        <v>0</v>
      </c>
      <c r="AR388" s="154">
        <f>IF(AR$3&gt;A25remlife,A25acvalue-SUM($F388:AQ388),IF(A25remlife="N/A","n/a",A25acvalue/A25remlife))</f>
        <v>0</v>
      </c>
      <c r="AS388" s="154">
        <f>IF(AS$3&gt;A25remlife,A25acvalue-SUM($F388:AR388),IF(A25remlife="N/A","n/a",A25acvalue/A25remlife))</f>
        <v>0</v>
      </c>
      <c r="AT388" s="154">
        <f>IF(AT$3&gt;A25remlife,A25acvalue-SUM($F388:AS388),IF(A25remlife="N/A","n/a",A25acvalue/A25remlife))</f>
        <v>0</v>
      </c>
      <c r="AU388" s="154">
        <f>IF(AU$3&gt;A25remlife,A25acvalue-SUM($F388:AT388),IF(A25remlife="N/A","n/a",A25acvalue/A25remlife))</f>
        <v>0</v>
      </c>
      <c r="AV388" s="154">
        <f>IF(AV$3&gt;A25remlife,A25acvalue-SUM($F388:AU388),IF(A25remlife="N/A","n/a",A25acvalue/A25remlife))</f>
        <v>0</v>
      </c>
      <c r="AW388" s="154">
        <f>IF(AW$3&gt;A25remlife,A25acvalue-SUM($F388:AV388),IF(A25remlife="N/A","n/a",A25acvalue/A25remlife))</f>
        <v>0</v>
      </c>
      <c r="AX388" s="154">
        <f>IF(AX$3&gt;A25remlife,A25acvalue-SUM($F388:AW388),IF(A25remlife="N/A","n/a",A25acvalue/A25remlife))</f>
        <v>0</v>
      </c>
      <c r="AY388" s="154">
        <f>IF(AY$3&gt;A25remlife,A25acvalue-SUM($F388:AX388),IF(A25remlife="N/A","n/a",A25acvalue/A25remlife))</f>
        <v>0</v>
      </c>
      <c r="AZ388" s="154">
        <f>IF(AZ$3&gt;A25remlife,A25acvalue-SUM($F388:AY388),IF(A25remlife="N/A","n/a",A25acvalue/A25remlife))</f>
        <v>0</v>
      </c>
      <c r="BA388" s="154">
        <f>IF(BA$3&gt;A25remlife,A25acvalue-SUM($F388:AZ388),IF(A25remlife="N/A","n/a",A25acvalue/A25remlife))</f>
        <v>0</v>
      </c>
      <c r="BB388" s="154">
        <f>IF(BB$3&gt;A25remlife,A25acvalue-SUM($F388:BA388),IF(A25remlife="N/A","n/a",A25acvalue/A25remlife))</f>
        <v>0</v>
      </c>
      <c r="BC388" s="154">
        <f>IF(BC$3&gt;A25remlife,A25acvalue-SUM($F388:BB388),IF(A25remlife="N/A","n/a",A25acvalue/A25remlife))</f>
        <v>0</v>
      </c>
      <c r="BD388" s="154">
        <f>IF(BD$3&gt;A25remlife,A25acvalue-SUM($F388:BC388),IF(A25remlife="N/A","n/a",A25acvalue/A25remlife))</f>
        <v>0</v>
      </c>
      <c r="BE388" s="154">
        <f>IF(BE$3&gt;A25remlife,A25acvalue-SUM($F388:BD388),IF(A25remlife="N/A","n/a",A25acvalue/A25remlife))</f>
        <v>0</v>
      </c>
      <c r="BF388" s="154">
        <f>IF(BF$3&gt;A25remlife,A25acvalue-SUM($F388:BE388),IF(A25remlife="N/A","n/a",A25acvalue/A25remlife))</f>
        <v>0</v>
      </c>
      <c r="BG388" s="154">
        <f>IF(BG$3&gt;A25remlife,A25acvalue-SUM($F388:BF388),IF(A25remlife="N/A","n/a",A25acvalue/A25remlife))</f>
        <v>0</v>
      </c>
      <c r="BH388" s="154">
        <f>IF(BH$3&gt;A25remlife,A25acvalue-SUM($F388:BG388),IF(A25remlife="N/A","n/a",A25acvalue/A25remlife))</f>
        <v>0</v>
      </c>
      <c r="BI388" s="154">
        <f>IF(BI$3&gt;A25remlife,A25acvalue-SUM($F388:BH388),IF(A25remlife="N/A","n/a",A25acvalue/A25remlife))</f>
        <v>0</v>
      </c>
      <c r="BJ388" s="14"/>
      <c r="BK388" s="14"/>
      <c r="BL388" s="14"/>
      <c r="BM388" s="14"/>
      <c r="BN388" s="14"/>
      <c r="BO388" s="14"/>
      <c r="BP388" s="14"/>
      <c r="BQ388" s="14"/>
      <c r="BR388" s="14"/>
      <c r="BS388" s="14"/>
      <c r="BT388" s="14"/>
      <c r="BU388" s="14"/>
      <c r="BV388" s="14"/>
      <c r="BW388" s="14"/>
      <c r="BX388" s="14"/>
      <c r="BY388" s="14"/>
      <c r="BZ388" s="14"/>
      <c r="CA388" s="410"/>
      <c r="CB388" s="410"/>
      <c r="CC388" s="410"/>
      <c r="CD388" s="410"/>
      <c r="CE388" s="410"/>
      <c r="CF388" s="410"/>
      <c r="CG388" s="410"/>
      <c r="CH388" s="410"/>
      <c r="CI388" s="410"/>
      <c r="CJ388" s="410"/>
      <c r="CK388" s="410"/>
      <c r="CL388" s="410"/>
      <c r="CM388" s="410"/>
      <c r="CN388" s="410"/>
      <c r="CO388" s="410"/>
      <c r="CP388" s="410"/>
      <c r="CQ388" s="410"/>
      <c r="CR388" s="410"/>
      <c r="CS388" s="410"/>
      <c r="CT388" s="410"/>
      <c r="CU388" s="410"/>
      <c r="CV388" s="410"/>
      <c r="CW388" s="410"/>
      <c r="CX388" s="410"/>
      <c r="CY388" s="410"/>
      <c r="CZ388" s="410"/>
      <c r="DA388" s="410"/>
      <c r="DB388" s="410"/>
      <c r="DC388" s="410"/>
      <c r="DD388" s="410"/>
      <c r="DE388" s="410"/>
      <c r="DF388" s="410"/>
      <c r="DG388" s="410"/>
      <c r="DH388" s="410"/>
      <c r="DI388" s="410"/>
      <c r="DJ388" s="410"/>
      <c r="DK388" s="410"/>
      <c r="DL388" s="410"/>
      <c r="DM388" s="410"/>
      <c r="DN388" s="410"/>
      <c r="DO388" s="410"/>
      <c r="DP388" s="410"/>
      <c r="DQ388" s="410"/>
      <c r="DR388" s="410"/>
      <c r="DS388" s="410"/>
      <c r="DT388" s="410"/>
      <c r="DU388" s="410"/>
      <c r="DV388" s="410"/>
      <c r="DW388" s="410"/>
      <c r="DX388" s="410"/>
      <c r="DY388" s="410"/>
      <c r="DZ388" s="410"/>
      <c r="EA388" s="410"/>
      <c r="EB388" s="410"/>
      <c r="EC388" s="410"/>
      <c r="ED388" s="410"/>
      <c r="EE388" s="410"/>
      <c r="EF388" s="410"/>
      <c r="EG388" s="410"/>
      <c r="EH388" s="410"/>
      <c r="EI388" s="410"/>
      <c r="EJ388" s="410"/>
      <c r="EK388" s="410"/>
      <c r="EL388" s="410"/>
      <c r="EM388" s="410"/>
      <c r="EN388" s="410"/>
      <c r="EO388" s="410"/>
      <c r="EP388" s="410"/>
      <c r="EQ388" s="410"/>
      <c r="ER388" s="410"/>
      <c r="ES388" s="410"/>
      <c r="ET388" s="410"/>
      <c r="EU388" s="410"/>
      <c r="EV388" s="410"/>
      <c r="EW388" s="410"/>
      <c r="EX388" s="410"/>
      <c r="EY388" s="410"/>
      <c r="EZ388" s="410"/>
      <c r="FA388" s="410"/>
      <c r="FB388" s="410"/>
      <c r="FC388" s="410"/>
      <c r="FD388" s="410"/>
      <c r="FE388" s="410"/>
      <c r="FF388" s="410"/>
      <c r="FG388" s="410"/>
      <c r="FH388" s="410"/>
      <c r="FI388" s="410"/>
      <c r="FJ388" s="410"/>
      <c r="FK388" s="410"/>
      <c r="FL388" s="410"/>
      <c r="FM388" s="410"/>
      <c r="FN388" s="410"/>
      <c r="FO388" s="410"/>
      <c r="FP388" s="410"/>
      <c r="FQ388" s="410"/>
      <c r="FR388" s="410"/>
      <c r="FS388" s="410"/>
      <c r="FT388" s="410"/>
      <c r="FU388" s="410"/>
      <c r="FV388" s="410"/>
      <c r="FW388" s="410"/>
      <c r="FX388" s="410"/>
      <c r="FY388" s="410"/>
      <c r="FZ388" s="410"/>
      <c r="GA388" s="410"/>
      <c r="GB388" s="410"/>
      <c r="GC388" s="410"/>
      <c r="GD388" s="410"/>
      <c r="GE388" s="410"/>
      <c r="GF388" s="410"/>
      <c r="GG388" s="410"/>
      <c r="GH388" s="410"/>
      <c r="GI388" s="410"/>
      <c r="GJ388" s="410"/>
      <c r="GK388" s="410"/>
      <c r="GL388" s="410"/>
      <c r="GM388" s="410"/>
      <c r="GN388" s="410"/>
      <c r="GO388" s="410"/>
      <c r="GP388" s="410"/>
      <c r="GQ388" s="410"/>
      <c r="GR388" s="410"/>
      <c r="GS388" s="410"/>
      <c r="GT388" s="410"/>
      <c r="GU388" s="410"/>
      <c r="GV388" s="410"/>
      <c r="GW388" s="410"/>
      <c r="GX388" s="410"/>
      <c r="GY388" s="410"/>
      <c r="GZ388" s="410"/>
      <c r="HA388" s="410"/>
      <c r="HB388" s="410"/>
      <c r="HC388" s="410"/>
      <c r="HD388" s="410"/>
      <c r="HE388" s="410"/>
      <c r="HF388" s="410"/>
      <c r="HG388" s="410"/>
      <c r="HH388" s="410"/>
      <c r="HI388" s="410"/>
      <c r="HJ388" s="410"/>
      <c r="HK388" s="410"/>
      <c r="HL388" s="410"/>
      <c r="HM388" s="410"/>
      <c r="HN388" s="410"/>
      <c r="HO388" s="410"/>
      <c r="HP388" s="410"/>
      <c r="HQ388" s="410"/>
      <c r="HR388" s="410"/>
      <c r="HS388" s="410"/>
      <c r="HT388" s="410"/>
      <c r="HU388" s="410"/>
      <c r="HV388" s="410"/>
      <c r="HW388" s="410"/>
      <c r="HX388" s="410"/>
      <c r="HY388" s="410"/>
      <c r="HZ388" s="410"/>
      <c r="IA388" s="410"/>
      <c r="IB388" s="410"/>
      <c r="IC388" s="410"/>
      <c r="ID388" s="410"/>
      <c r="IE388" s="410"/>
      <c r="IF388" s="410"/>
      <c r="IG388" s="410"/>
      <c r="IH388" s="410"/>
      <c r="II388" s="410"/>
      <c r="IJ388" s="410"/>
      <c r="IK388" s="410"/>
      <c r="IL388" s="410"/>
      <c r="IM388" s="410"/>
      <c r="IN388" s="410"/>
      <c r="IO388" s="410"/>
      <c r="IP388" s="410"/>
      <c r="IQ388" s="410"/>
      <c r="IR388" s="410"/>
      <c r="IS388" s="410"/>
      <c r="IT388" s="410"/>
      <c r="IU388" s="410"/>
      <c r="IV388" s="410"/>
    </row>
    <row r="389" spans="1:256" s="2" customFormat="1" ht="12.75" hidden="1" customHeight="1" outlineLevel="2">
      <c r="A389" s="14"/>
      <c r="B389" s="14"/>
      <c r="C389" s="27"/>
      <c r="D389" s="413" t="s">
        <v>198</v>
      </c>
      <c r="E389" s="261">
        <v>0</v>
      </c>
      <c r="F389" s="372"/>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5"/>
      <c r="AY389" s="155"/>
      <c r="AZ389" s="155"/>
      <c r="BA389" s="155"/>
      <c r="BB389" s="155"/>
      <c r="BC389" s="155"/>
      <c r="BD389" s="155"/>
      <c r="BE389" s="155"/>
      <c r="BF389" s="155"/>
      <c r="BG389" s="155"/>
      <c r="BH389" s="155"/>
      <c r="BI389" s="155"/>
      <c r="BJ389" s="14"/>
      <c r="BK389" s="14"/>
      <c r="BL389" s="14"/>
      <c r="BM389" s="14"/>
      <c r="BN389" s="14"/>
      <c r="BO389" s="14"/>
      <c r="BP389" s="14"/>
      <c r="BQ389" s="14"/>
      <c r="BR389" s="14"/>
      <c r="BS389" s="14"/>
      <c r="BT389" s="14"/>
      <c r="BU389" s="14"/>
      <c r="BV389" s="14"/>
      <c r="BW389" s="14"/>
      <c r="BX389" s="14"/>
      <c r="BY389" s="14"/>
      <c r="BZ389" s="14"/>
      <c r="CA389" s="410"/>
      <c r="CB389" s="410"/>
      <c r="CC389" s="410"/>
      <c r="CD389" s="410"/>
      <c r="CE389" s="410"/>
      <c r="CF389" s="410"/>
      <c r="CG389" s="410"/>
      <c r="CH389" s="410"/>
      <c r="CI389" s="410"/>
      <c r="CJ389" s="410"/>
      <c r="CK389" s="410"/>
      <c r="CL389" s="410"/>
      <c r="CM389" s="410"/>
      <c r="CN389" s="410"/>
      <c r="CO389" s="410"/>
      <c r="CP389" s="410"/>
      <c r="CQ389" s="410"/>
      <c r="CR389" s="410"/>
      <c r="CS389" s="410"/>
      <c r="CT389" s="410"/>
      <c r="CU389" s="410"/>
      <c r="CV389" s="410"/>
      <c r="CW389" s="410"/>
      <c r="CX389" s="410"/>
      <c r="CY389" s="410"/>
      <c r="CZ389" s="410"/>
      <c r="DA389" s="410"/>
      <c r="DB389" s="410"/>
      <c r="DC389" s="410"/>
      <c r="DD389" s="410"/>
      <c r="DE389" s="410"/>
      <c r="DF389" s="410"/>
      <c r="DG389" s="410"/>
      <c r="DH389" s="410"/>
      <c r="DI389" s="410"/>
      <c r="DJ389" s="410"/>
      <c r="DK389" s="410"/>
      <c r="DL389" s="410"/>
      <c r="DM389" s="410"/>
      <c r="DN389" s="410"/>
      <c r="DO389" s="410"/>
      <c r="DP389" s="410"/>
      <c r="DQ389" s="410"/>
      <c r="DR389" s="410"/>
      <c r="DS389" s="410"/>
      <c r="DT389" s="410"/>
      <c r="DU389" s="410"/>
      <c r="DV389" s="410"/>
      <c r="DW389" s="410"/>
      <c r="DX389" s="410"/>
      <c r="DY389" s="410"/>
      <c r="DZ389" s="410"/>
      <c r="EA389" s="410"/>
      <c r="EB389" s="410"/>
      <c r="EC389" s="410"/>
      <c r="ED389" s="410"/>
      <c r="EE389" s="410"/>
      <c r="EF389" s="410"/>
      <c r="EG389" s="410"/>
      <c r="EH389" s="410"/>
      <c r="EI389" s="410"/>
      <c r="EJ389" s="410"/>
      <c r="EK389" s="410"/>
      <c r="EL389" s="410"/>
      <c r="EM389" s="410"/>
      <c r="EN389" s="410"/>
      <c r="EO389" s="410"/>
      <c r="EP389" s="410"/>
      <c r="EQ389" s="410"/>
      <c r="ER389" s="410"/>
      <c r="ES389" s="410"/>
      <c r="ET389" s="410"/>
      <c r="EU389" s="410"/>
      <c r="EV389" s="410"/>
      <c r="EW389" s="410"/>
      <c r="EX389" s="410"/>
      <c r="EY389" s="410"/>
      <c r="EZ389" s="410"/>
      <c r="FA389" s="410"/>
      <c r="FB389" s="410"/>
      <c r="FC389" s="410"/>
      <c r="FD389" s="410"/>
      <c r="FE389" s="410"/>
      <c r="FF389" s="410"/>
      <c r="FG389" s="410"/>
      <c r="FH389" s="410"/>
      <c r="FI389" s="410"/>
      <c r="FJ389" s="410"/>
      <c r="FK389" s="410"/>
      <c r="FL389" s="410"/>
      <c r="FM389" s="410"/>
      <c r="FN389" s="410"/>
      <c r="FO389" s="410"/>
      <c r="FP389" s="410"/>
      <c r="FQ389" s="410"/>
      <c r="FR389" s="410"/>
      <c r="FS389" s="410"/>
      <c r="FT389" s="410"/>
      <c r="FU389" s="410"/>
      <c r="FV389" s="410"/>
      <c r="FW389" s="410"/>
      <c r="FX389" s="410"/>
      <c r="FY389" s="410"/>
      <c r="FZ389" s="410"/>
      <c r="GA389" s="410"/>
      <c r="GB389" s="410"/>
      <c r="GC389" s="410"/>
      <c r="GD389" s="410"/>
      <c r="GE389" s="410"/>
      <c r="GF389" s="410"/>
      <c r="GG389" s="410"/>
      <c r="GH389" s="410"/>
      <c r="GI389" s="410"/>
      <c r="GJ389" s="410"/>
      <c r="GK389" s="410"/>
      <c r="GL389" s="410"/>
      <c r="GM389" s="410"/>
      <c r="GN389" s="410"/>
      <c r="GO389" s="410"/>
      <c r="GP389" s="410"/>
      <c r="GQ389" s="410"/>
      <c r="GR389" s="410"/>
      <c r="GS389" s="410"/>
      <c r="GT389" s="410"/>
      <c r="GU389" s="410"/>
      <c r="GV389" s="410"/>
      <c r="GW389" s="410"/>
      <c r="GX389" s="410"/>
      <c r="GY389" s="410"/>
      <c r="GZ389" s="410"/>
      <c r="HA389" s="410"/>
      <c r="HB389" s="410"/>
      <c r="HC389" s="410"/>
      <c r="HD389" s="410"/>
      <c r="HE389" s="410"/>
      <c r="HF389" s="410"/>
      <c r="HG389" s="410"/>
      <c r="HH389" s="410"/>
      <c r="HI389" s="410"/>
      <c r="HJ389" s="410"/>
      <c r="HK389" s="410"/>
      <c r="HL389" s="410"/>
      <c r="HM389" s="410"/>
      <c r="HN389" s="410"/>
      <c r="HO389" s="410"/>
      <c r="HP389" s="410"/>
      <c r="HQ389" s="410"/>
      <c r="HR389" s="410"/>
      <c r="HS389" s="410"/>
      <c r="HT389" s="410"/>
      <c r="HU389" s="410"/>
      <c r="HV389" s="410"/>
      <c r="HW389" s="410"/>
      <c r="HX389" s="410"/>
      <c r="HY389" s="410"/>
      <c r="HZ389" s="410"/>
      <c r="IA389" s="410"/>
      <c r="IB389" s="410"/>
      <c r="IC389" s="410"/>
      <c r="ID389" s="410"/>
      <c r="IE389" s="410"/>
      <c r="IF389" s="410"/>
      <c r="IG389" s="410"/>
      <c r="IH389" s="410"/>
      <c r="II389" s="410"/>
      <c r="IJ389" s="410"/>
      <c r="IK389" s="410"/>
      <c r="IL389" s="410"/>
      <c r="IM389" s="410"/>
      <c r="IN389" s="410"/>
      <c r="IO389" s="410"/>
      <c r="IP389" s="410"/>
      <c r="IQ389" s="410"/>
      <c r="IR389" s="410"/>
      <c r="IS389" s="410"/>
      <c r="IT389" s="410"/>
      <c r="IU389" s="410"/>
      <c r="IV389" s="410"/>
    </row>
    <row r="390" spans="1:256" s="2" customFormat="1" ht="12.75" hidden="1" customHeight="1" outlineLevel="2">
      <c r="A390" s="14"/>
      <c r="B390" s="14"/>
      <c r="C390" s="27"/>
      <c r="D390" s="413"/>
      <c r="E390" s="261">
        <v>1</v>
      </c>
      <c r="F390" s="372"/>
      <c r="G390" s="268"/>
      <c r="H390" s="155">
        <f>IF(A25stdlife="n/a","n/a",IF(H$3&gt;(A25stdlife+$E390),(Input!$G$235*(1+rvanilla)^0.5)-SUM($G390:G390),(Input!$G$235*(1+rvanilla)^0.5)/A25stdlife))</f>
        <v>0</v>
      </c>
      <c r="I390" s="155">
        <f>IF(A25stdlife="n/a","n/a",IF(I$3&gt;(A25stdlife+$E390),(Input!$G$235*(1+rvanilla)^0.5)-SUM($G390:H390),(Input!$G$235*(1+rvanilla)^0.5)/A25stdlife))</f>
        <v>0</v>
      </c>
      <c r="J390" s="155">
        <f>IF(A25stdlife="n/a","n/a",IF(J$3&gt;(A25stdlife+$E390),(Input!$G$235*(1+rvanilla)^0.5)-SUM($G390:I390),(Input!$G$235*(1+rvanilla)^0.5)/A25stdlife))</f>
        <v>0</v>
      </c>
      <c r="K390" s="155">
        <f>IF(A25stdlife="n/a","n/a",IF(K$3&gt;(A25stdlife+$E390),(Input!$G$235*(1+rvanilla)^0.5)-SUM($G390:J390),(Input!$G$235*(1+rvanilla)^0.5)/A25stdlife))</f>
        <v>0</v>
      </c>
      <c r="L390" s="155">
        <f>IF(A25stdlife="n/a","n/a",IF(L$3&gt;(A25stdlife+$E390),(Input!$G$235*(1+rvanilla)^0.5)-SUM($G390:K390),(Input!$G$235*(1+rvanilla)^0.5)/A25stdlife))</f>
        <v>0</v>
      </c>
      <c r="M390" s="155">
        <f>IF(A25stdlife="n/a","n/a",IF(M$3&gt;(A25stdlife+$E390),(Input!$G$235*(1+rvanilla)^0.5)-SUM($G390:L390),(Input!$G$235*(1+rvanilla)^0.5)/A25stdlife))</f>
        <v>0</v>
      </c>
      <c r="N390" s="155">
        <f>IF(A25stdlife="n/a","n/a",IF(N$3&gt;(A25stdlife+$E390),(Input!$G$235*(1+rvanilla)^0.5)-SUM($G390:M390),(Input!$G$235*(1+rvanilla)^0.5)/A25stdlife))</f>
        <v>0</v>
      </c>
      <c r="O390" s="155">
        <f>IF(A25stdlife="n/a","n/a",IF(O$3&gt;(A25stdlife+$E390),(Input!$G$235*(1+rvanilla)^0.5)-SUM($G390:N390),(Input!$G$235*(1+rvanilla)^0.5)/A25stdlife))</f>
        <v>0</v>
      </c>
      <c r="P390" s="155">
        <f>IF(A25stdlife="n/a","n/a",IF(P$3&gt;(A25stdlife+$E390),(Input!$G$235*(1+rvanilla)^0.5)-SUM($G390:O390),(Input!$G$235*(1+rvanilla)^0.5)/A25stdlife))</f>
        <v>0</v>
      </c>
      <c r="Q390" s="155">
        <f>IF(A25stdlife="n/a","n/a",IF(Q$3&gt;(A25stdlife+$E390),(Input!$G$235*(1+rvanilla)^0.5)-SUM($G390:P390),(Input!$G$235*(1+rvanilla)^0.5)/A25stdlife))</f>
        <v>0</v>
      </c>
      <c r="R390" s="155">
        <f>IF(A25stdlife="n/a","n/a",IF(R$3&gt;(A25stdlife+$E390),(Input!$G$235*(1+rvanilla)^0.5)-SUM($G390:Q390),(Input!$G$235*(1+rvanilla)^0.5)/A25stdlife))</f>
        <v>0</v>
      </c>
      <c r="S390" s="155">
        <f>IF(A25stdlife="n/a","n/a",IF(S$3&gt;(A25stdlife+$E390),(Input!$G$235*(1+rvanilla)^0.5)-SUM($G390:R390),(Input!$G$235*(1+rvanilla)^0.5)/A25stdlife))</f>
        <v>0</v>
      </c>
      <c r="T390" s="155">
        <f>IF(A25stdlife="n/a","n/a",IF(T$3&gt;(A25stdlife+$E390),(Input!$G$235*(1+rvanilla)^0.5)-SUM($G390:S390),(Input!$G$235*(1+rvanilla)^0.5)/A25stdlife))</f>
        <v>0</v>
      </c>
      <c r="U390" s="155">
        <f>IF(A25stdlife="n/a","n/a",IF(U$3&gt;(A25stdlife+$E390),(Input!$G$235*(1+rvanilla)^0.5)-SUM($G390:T390),(Input!$G$235*(1+rvanilla)^0.5)/A25stdlife))</f>
        <v>0</v>
      </c>
      <c r="V390" s="155">
        <f>IF(A25stdlife="n/a","n/a",IF(V$3&gt;(A25stdlife+$E390),(Input!$G$235*(1+rvanilla)^0.5)-SUM($G390:U390),(Input!$G$235*(1+rvanilla)^0.5)/A25stdlife))</f>
        <v>0</v>
      </c>
      <c r="W390" s="155">
        <f>IF(A25stdlife="n/a","n/a",IF(W$3&gt;(A25stdlife+$E390),(Input!$G$235*(1+rvanilla)^0.5)-SUM($G390:V390),(Input!$G$235*(1+rvanilla)^0.5)/A25stdlife))</f>
        <v>0</v>
      </c>
      <c r="X390" s="155">
        <f>IF(A25stdlife="n/a","n/a",IF(X$3&gt;(A25stdlife+$E390),(Input!$G$235*(1+rvanilla)^0.5)-SUM($G390:W390),(Input!$G$235*(1+rvanilla)^0.5)/A25stdlife))</f>
        <v>0</v>
      </c>
      <c r="Y390" s="155">
        <f>IF(A25stdlife="n/a","n/a",IF(Y$3&gt;(A25stdlife+$E390),(Input!$G$235*(1+rvanilla)^0.5)-SUM($G390:X390),(Input!$G$235*(1+rvanilla)^0.5)/A25stdlife))</f>
        <v>0</v>
      </c>
      <c r="Z390" s="155">
        <f>IF(A25stdlife="n/a","n/a",IF(Z$3&gt;(A25stdlife+$E390),(Input!$G$235*(1+rvanilla)^0.5)-SUM($G390:Y390),(Input!$G$235*(1+rvanilla)^0.5)/A25stdlife))</f>
        <v>0</v>
      </c>
      <c r="AA390" s="155">
        <f>IF(A25stdlife="n/a","n/a",IF(AA$3&gt;(A25stdlife+$E390),(Input!$G$235*(1+rvanilla)^0.5)-SUM($G390:Z390),(Input!$G$235*(1+rvanilla)^0.5)/A25stdlife))</f>
        <v>0</v>
      </c>
      <c r="AB390" s="155">
        <f>IF(A25stdlife="n/a","n/a",IF(AB$3&gt;(A25stdlife+$E390),(Input!$G$235*(1+rvanilla)^0.5)-SUM($G390:AA390),(Input!$G$235*(1+rvanilla)^0.5)/A25stdlife))</f>
        <v>0</v>
      </c>
      <c r="AC390" s="155">
        <f>IF(A25stdlife="n/a","n/a",IF(AC$3&gt;(A25stdlife+$E390),(Input!$G$235*(1+rvanilla)^0.5)-SUM($G390:AB390),(Input!$G$235*(1+rvanilla)^0.5)/A25stdlife))</f>
        <v>0</v>
      </c>
      <c r="AD390" s="155">
        <f>IF(A25stdlife="n/a","n/a",IF(AD$3&gt;(A25stdlife+$E390),(Input!$G$235*(1+rvanilla)^0.5)-SUM($G390:AC390),(Input!$G$235*(1+rvanilla)^0.5)/A25stdlife))</f>
        <v>0</v>
      </c>
      <c r="AE390" s="155">
        <f>IF(A25stdlife="n/a","n/a",IF(AE$3&gt;(A25stdlife+$E390),(Input!$G$235*(1+rvanilla)^0.5)-SUM($G390:AD390),(Input!$G$235*(1+rvanilla)^0.5)/A25stdlife))</f>
        <v>0</v>
      </c>
      <c r="AF390" s="155">
        <f>IF(A25stdlife="n/a","n/a",IF(AF$3&gt;(A25stdlife+$E390),(Input!$G$235*(1+rvanilla)^0.5)-SUM($G390:AE390),(Input!$G$235*(1+rvanilla)^0.5)/A25stdlife))</f>
        <v>0</v>
      </c>
      <c r="AG390" s="155">
        <f>IF(A25stdlife="n/a","n/a",IF(AG$3&gt;(A25stdlife+$E390),(Input!$G$235*(1+rvanilla)^0.5)-SUM($G390:AF390),(Input!$G$235*(1+rvanilla)^0.5)/A25stdlife))</f>
        <v>0</v>
      </c>
      <c r="AH390" s="155">
        <f>IF(A25stdlife="n/a","n/a",IF(AH$3&gt;(A25stdlife+$E390),(Input!$G$235*(1+rvanilla)^0.5)-SUM($G390:AG390),(Input!$G$235*(1+rvanilla)^0.5)/A25stdlife))</f>
        <v>0</v>
      </c>
      <c r="AI390" s="155">
        <f>IF(A25stdlife="n/a","n/a",IF(AI$3&gt;(A25stdlife+$E390),(Input!$G$235*(1+rvanilla)^0.5)-SUM($G390:AH390),(Input!$G$235*(1+rvanilla)^0.5)/A25stdlife))</f>
        <v>0</v>
      </c>
      <c r="AJ390" s="155">
        <f>IF(A25stdlife="n/a","n/a",IF(AJ$3&gt;(A25stdlife+$E390),(Input!$G$235*(1+rvanilla)^0.5)-SUM($G390:AI390),(Input!$G$235*(1+rvanilla)^0.5)/A25stdlife))</f>
        <v>0</v>
      </c>
      <c r="AK390" s="155">
        <f>IF(A25stdlife="n/a","n/a",IF(AK$3&gt;(A25stdlife+$E390),(Input!$G$235*(1+rvanilla)^0.5)-SUM($G390:AJ390),(Input!$G$235*(1+rvanilla)^0.5)/A25stdlife))</f>
        <v>0</v>
      </c>
      <c r="AL390" s="155">
        <f>IF(A25stdlife="n/a","n/a",IF(AL$3&gt;(A25stdlife+$E390),(Input!$G$235*(1+rvanilla)^0.5)-SUM($G390:AK390),(Input!$G$235*(1+rvanilla)^0.5)/A25stdlife))</f>
        <v>0</v>
      </c>
      <c r="AM390" s="155">
        <f>IF(A25stdlife="n/a","n/a",IF(AM$3&gt;(A25stdlife+$E390),(Input!$G$235*(1+rvanilla)^0.5)-SUM($G390:AL390),(Input!$G$235*(1+rvanilla)^0.5)/A25stdlife))</f>
        <v>0</v>
      </c>
      <c r="AN390" s="155">
        <f>IF(A25stdlife="n/a","n/a",IF(AN$3&gt;(A25stdlife+$E390),(Input!$G$235*(1+rvanilla)^0.5)-SUM($G390:AM390),(Input!$G$235*(1+rvanilla)^0.5)/A25stdlife))</f>
        <v>0</v>
      </c>
      <c r="AO390" s="155">
        <f>IF(A25stdlife="n/a","n/a",IF(AO$3&gt;(A25stdlife+$E390),(Input!$G$235*(1+rvanilla)^0.5)-SUM($G390:AN390),(Input!$G$235*(1+rvanilla)^0.5)/A25stdlife))</f>
        <v>0</v>
      </c>
      <c r="AP390" s="155">
        <f>IF(A25stdlife="n/a","n/a",IF(AP$3&gt;(A25stdlife+$E390),(Input!$G$235*(1+rvanilla)^0.5)-SUM($G390:AO390),(Input!$G$235*(1+rvanilla)^0.5)/A25stdlife))</f>
        <v>0</v>
      </c>
      <c r="AQ390" s="155">
        <f>IF(A25stdlife="n/a","n/a",IF(AQ$3&gt;(A25stdlife+$E390),(Input!$G$235*(1+rvanilla)^0.5)-SUM($G390:AP390),(Input!$G$235*(1+rvanilla)^0.5)/A25stdlife))</f>
        <v>0</v>
      </c>
      <c r="AR390" s="155">
        <f>IF(A25stdlife="n/a","n/a",IF(AR$3&gt;(A25stdlife+$E390),(Input!$G$235*(1+rvanilla)^0.5)-SUM($G390:AQ390),(Input!$G$235*(1+rvanilla)^0.5)/A25stdlife))</f>
        <v>0</v>
      </c>
      <c r="AS390" s="155">
        <f>IF(A25stdlife="n/a","n/a",IF(AS$3&gt;(A25stdlife+$E390),(Input!$G$235*(1+rvanilla)^0.5)-SUM($G390:AR390),(Input!$G$235*(1+rvanilla)^0.5)/A25stdlife))</f>
        <v>0</v>
      </c>
      <c r="AT390" s="155">
        <f>IF(A25stdlife="n/a","n/a",IF(AT$3&gt;(A25stdlife+$E390),(Input!$G$235*(1+rvanilla)^0.5)-SUM($G390:AS390),(Input!$G$235*(1+rvanilla)^0.5)/A25stdlife))</f>
        <v>0</v>
      </c>
      <c r="AU390" s="155">
        <f>IF(A25stdlife="n/a","n/a",IF(AU$3&gt;(A25stdlife+$E390),(Input!$G$235*(1+rvanilla)^0.5)-SUM($G390:AT390),(Input!$G$235*(1+rvanilla)^0.5)/A25stdlife))</f>
        <v>0</v>
      </c>
      <c r="AV390" s="155">
        <f>IF(A25stdlife="n/a","n/a",IF(AV$3&gt;(A25stdlife+$E390),(Input!$G$235*(1+rvanilla)^0.5)-SUM($G390:AU390),(Input!$G$235*(1+rvanilla)^0.5)/A25stdlife))</f>
        <v>0</v>
      </c>
      <c r="AW390" s="155">
        <f>IF(A25stdlife="n/a","n/a",IF(AW$3&gt;(A25stdlife+$E390),(Input!$G$235*(1+rvanilla)^0.5)-SUM($G390:AV390),(Input!$G$235*(1+rvanilla)^0.5)/A25stdlife))</f>
        <v>0</v>
      </c>
      <c r="AX390" s="155">
        <f>IF(A25stdlife="n/a","n/a",IF(AX$3&gt;(A25stdlife+$E390),(Input!$G$235*(1+rvanilla)^0.5)-SUM($G390:AW390),(Input!$G$235*(1+rvanilla)^0.5)/A25stdlife))</f>
        <v>0</v>
      </c>
      <c r="AY390" s="155">
        <f>IF(A25stdlife="n/a","n/a",IF(AY$3&gt;(A25stdlife+$E390),(Input!$G$235*(1+rvanilla)^0.5)-SUM($G390:AX390),(Input!$G$235*(1+rvanilla)^0.5)/A25stdlife))</f>
        <v>0</v>
      </c>
      <c r="AZ390" s="155">
        <f>IF(A25stdlife="n/a","n/a",IF(AZ$3&gt;(A25stdlife+$E390),(Input!$G$235*(1+rvanilla)^0.5)-SUM($G390:AY390),(Input!$G$235*(1+rvanilla)^0.5)/A25stdlife))</f>
        <v>0</v>
      </c>
      <c r="BA390" s="155">
        <f>IF(A25stdlife="n/a","n/a",IF(BA$3&gt;(A25stdlife+$E390),(Input!$G$235*(1+rvanilla)^0.5)-SUM($G390:AZ390),(Input!$G$235*(1+rvanilla)^0.5)/A25stdlife))</f>
        <v>0</v>
      </c>
      <c r="BB390" s="155">
        <f>IF(A25stdlife="n/a","n/a",IF(BB$3&gt;(A25stdlife+$E390),(Input!$G$235*(1+rvanilla)^0.5)-SUM($G390:BA390),(Input!$G$235*(1+rvanilla)^0.5)/A25stdlife))</f>
        <v>0</v>
      </c>
      <c r="BC390" s="155">
        <f>IF(A25stdlife="n/a","n/a",IF(BC$3&gt;(A25stdlife+$E390),(Input!$G$235*(1+rvanilla)^0.5)-SUM($G390:BB390),(Input!$G$235*(1+rvanilla)^0.5)/A25stdlife))</f>
        <v>0</v>
      </c>
      <c r="BD390" s="155">
        <f>IF(A25stdlife="n/a","n/a",IF(BD$3&gt;(A25stdlife+$E390),(Input!$G$235*(1+rvanilla)^0.5)-SUM($G390:BC390),(Input!$G$235*(1+rvanilla)^0.5)/A25stdlife))</f>
        <v>0</v>
      </c>
      <c r="BE390" s="155">
        <f>IF(A25stdlife="n/a","n/a",IF(BE$3&gt;(A25stdlife+$E390),(Input!$G$235*(1+rvanilla)^0.5)-SUM($G390:BD390),(Input!$G$235*(1+rvanilla)^0.5)/A25stdlife))</f>
        <v>0</v>
      </c>
      <c r="BF390" s="155">
        <f>IF(A25stdlife="n/a","n/a",IF(BF$3&gt;(A25stdlife+$E390),(Input!$G$235*(1+rvanilla)^0.5)-SUM($G390:BE390),(Input!$G$235*(1+rvanilla)^0.5)/A25stdlife))</f>
        <v>0</v>
      </c>
      <c r="BG390" s="155">
        <f>IF(A25stdlife="n/a","n/a",IF(BG$3&gt;(A25stdlife+$E390),(Input!$G$235*(1+rvanilla)^0.5)-SUM($G390:BF390),(Input!$G$235*(1+rvanilla)^0.5)/A25stdlife))</f>
        <v>0</v>
      </c>
      <c r="BH390" s="155">
        <f>IF(A25stdlife="n/a","n/a",IF(BH$3&gt;(A25stdlife+$E390),(Input!$G$235*(1+rvanilla)^0.5)-SUM($G390:BG390),(Input!$G$235*(1+rvanilla)^0.5)/A25stdlife))</f>
        <v>0</v>
      </c>
      <c r="BI390" s="155">
        <f>IF(A25stdlife="n/a","n/a",IF(BI$3&gt;(A25stdlife+$E390),(Input!$G$235*(1+rvanilla)^0.5)-SUM($G390:BH390),(Input!$G$235*(1+rvanilla)^0.5)/A25stdlife))</f>
        <v>0</v>
      </c>
      <c r="BJ390" s="14"/>
      <c r="BK390" s="14"/>
      <c r="BL390" s="14"/>
      <c r="BM390" s="14"/>
      <c r="BN390" s="14"/>
      <c r="BO390" s="14"/>
      <c r="BP390" s="14"/>
      <c r="BQ390" s="14"/>
      <c r="BR390" s="14"/>
      <c r="BS390" s="14"/>
      <c r="BT390" s="14"/>
      <c r="BU390" s="14"/>
      <c r="BV390" s="14"/>
      <c r="BW390" s="14"/>
      <c r="BX390" s="14"/>
      <c r="BY390" s="14"/>
      <c r="BZ390" s="14"/>
      <c r="CA390" s="410"/>
      <c r="CB390" s="410"/>
      <c r="CC390" s="410"/>
      <c r="CD390" s="410"/>
      <c r="CE390" s="410"/>
      <c r="CF390" s="410"/>
      <c r="CG390" s="410"/>
      <c r="CH390" s="410"/>
      <c r="CI390" s="410"/>
      <c r="CJ390" s="410"/>
      <c r="CK390" s="410"/>
      <c r="CL390" s="410"/>
      <c r="CM390" s="410"/>
      <c r="CN390" s="410"/>
      <c r="CO390" s="410"/>
      <c r="CP390" s="410"/>
      <c r="CQ390" s="410"/>
      <c r="CR390" s="410"/>
      <c r="CS390" s="410"/>
      <c r="CT390" s="410"/>
      <c r="CU390" s="410"/>
      <c r="CV390" s="410"/>
      <c r="CW390" s="410"/>
      <c r="CX390" s="410"/>
      <c r="CY390" s="410"/>
      <c r="CZ390" s="410"/>
      <c r="DA390" s="410"/>
      <c r="DB390" s="410"/>
      <c r="DC390" s="410"/>
      <c r="DD390" s="410"/>
      <c r="DE390" s="410"/>
      <c r="DF390" s="410"/>
      <c r="DG390" s="410"/>
      <c r="DH390" s="410"/>
      <c r="DI390" s="410"/>
      <c r="DJ390" s="410"/>
      <c r="DK390" s="410"/>
      <c r="DL390" s="410"/>
      <c r="DM390" s="410"/>
      <c r="DN390" s="410"/>
      <c r="DO390" s="410"/>
      <c r="DP390" s="410"/>
      <c r="DQ390" s="410"/>
      <c r="DR390" s="410"/>
      <c r="DS390" s="410"/>
      <c r="DT390" s="410"/>
      <c r="DU390" s="410"/>
      <c r="DV390" s="410"/>
      <c r="DW390" s="410"/>
      <c r="DX390" s="410"/>
      <c r="DY390" s="410"/>
      <c r="DZ390" s="410"/>
      <c r="EA390" s="410"/>
      <c r="EB390" s="410"/>
      <c r="EC390" s="410"/>
      <c r="ED390" s="410"/>
      <c r="EE390" s="410"/>
      <c r="EF390" s="410"/>
      <c r="EG390" s="410"/>
      <c r="EH390" s="410"/>
      <c r="EI390" s="410"/>
      <c r="EJ390" s="410"/>
      <c r="EK390" s="410"/>
      <c r="EL390" s="410"/>
      <c r="EM390" s="410"/>
      <c r="EN390" s="410"/>
      <c r="EO390" s="410"/>
      <c r="EP390" s="410"/>
      <c r="EQ390" s="410"/>
      <c r="ER390" s="410"/>
      <c r="ES390" s="410"/>
      <c r="ET390" s="410"/>
      <c r="EU390" s="410"/>
      <c r="EV390" s="410"/>
      <c r="EW390" s="410"/>
      <c r="EX390" s="410"/>
      <c r="EY390" s="410"/>
      <c r="EZ390" s="410"/>
      <c r="FA390" s="410"/>
      <c r="FB390" s="410"/>
      <c r="FC390" s="410"/>
      <c r="FD390" s="410"/>
      <c r="FE390" s="410"/>
      <c r="FF390" s="410"/>
      <c r="FG390" s="410"/>
      <c r="FH390" s="410"/>
      <c r="FI390" s="410"/>
      <c r="FJ390" s="410"/>
      <c r="FK390" s="410"/>
      <c r="FL390" s="410"/>
      <c r="FM390" s="410"/>
      <c r="FN390" s="410"/>
      <c r="FO390" s="410"/>
      <c r="FP390" s="410"/>
      <c r="FQ390" s="410"/>
      <c r="FR390" s="410"/>
      <c r="FS390" s="410"/>
      <c r="FT390" s="410"/>
      <c r="FU390" s="410"/>
      <c r="FV390" s="410"/>
      <c r="FW390" s="410"/>
      <c r="FX390" s="410"/>
      <c r="FY390" s="410"/>
      <c r="FZ390" s="410"/>
      <c r="GA390" s="410"/>
      <c r="GB390" s="410"/>
      <c r="GC390" s="410"/>
      <c r="GD390" s="410"/>
      <c r="GE390" s="410"/>
      <c r="GF390" s="410"/>
      <c r="GG390" s="410"/>
      <c r="GH390" s="410"/>
      <c r="GI390" s="410"/>
      <c r="GJ390" s="410"/>
      <c r="GK390" s="410"/>
      <c r="GL390" s="410"/>
      <c r="GM390" s="410"/>
      <c r="GN390" s="410"/>
      <c r="GO390" s="410"/>
      <c r="GP390" s="410"/>
      <c r="GQ390" s="410"/>
      <c r="GR390" s="410"/>
      <c r="GS390" s="410"/>
      <c r="GT390" s="410"/>
      <c r="GU390" s="410"/>
      <c r="GV390" s="410"/>
      <c r="GW390" s="410"/>
      <c r="GX390" s="410"/>
      <c r="GY390" s="410"/>
      <c r="GZ390" s="410"/>
      <c r="HA390" s="410"/>
      <c r="HB390" s="410"/>
      <c r="HC390" s="410"/>
      <c r="HD390" s="410"/>
      <c r="HE390" s="410"/>
      <c r="HF390" s="410"/>
      <c r="HG390" s="410"/>
      <c r="HH390" s="410"/>
      <c r="HI390" s="410"/>
      <c r="HJ390" s="410"/>
      <c r="HK390" s="410"/>
      <c r="HL390" s="410"/>
      <c r="HM390" s="410"/>
      <c r="HN390" s="410"/>
      <c r="HO390" s="410"/>
      <c r="HP390" s="410"/>
      <c r="HQ390" s="410"/>
      <c r="HR390" s="410"/>
      <c r="HS390" s="410"/>
      <c r="HT390" s="410"/>
      <c r="HU390" s="410"/>
      <c r="HV390" s="410"/>
      <c r="HW390" s="410"/>
      <c r="HX390" s="410"/>
      <c r="HY390" s="410"/>
      <c r="HZ390" s="410"/>
      <c r="IA390" s="410"/>
      <c r="IB390" s="410"/>
      <c r="IC390" s="410"/>
      <c r="ID390" s="410"/>
      <c r="IE390" s="410"/>
      <c r="IF390" s="410"/>
      <c r="IG390" s="410"/>
      <c r="IH390" s="410"/>
      <c r="II390" s="410"/>
      <c r="IJ390" s="410"/>
      <c r="IK390" s="410"/>
      <c r="IL390" s="410"/>
      <c r="IM390" s="410"/>
      <c r="IN390" s="410"/>
      <c r="IO390" s="410"/>
      <c r="IP390" s="410"/>
      <c r="IQ390" s="410"/>
      <c r="IR390" s="410"/>
      <c r="IS390" s="410"/>
      <c r="IT390" s="410"/>
      <c r="IU390" s="410"/>
      <c r="IV390" s="410"/>
    </row>
    <row r="391" spans="1:256" s="2" customFormat="1" ht="12.75" hidden="1" customHeight="1" outlineLevel="2">
      <c r="A391" s="14"/>
      <c r="B391" s="14"/>
      <c r="C391" s="27"/>
      <c r="D391" s="413"/>
      <c r="E391" s="261">
        <v>2</v>
      </c>
      <c r="F391" s="372"/>
      <c r="G391" s="269"/>
      <c r="H391" s="270"/>
      <c r="I391" s="155">
        <f>IF(A25stdlife="n/a","n/a",IF(I$3&gt;(A25stdlife+$E391),(Input!$H$235*(1+rvanilla)^0.5)-SUM($H391:H391),(Input!$H$235*(1+rvanilla)^0.5)/A25stdlife))</f>
        <v>0</v>
      </c>
      <c r="J391" s="155">
        <f>IF(A25stdlife="n/a","n/a",IF(J$3&gt;(A25stdlife+$E391),(Input!$H$235*(1+rvanilla)^0.5)-SUM($H391:I391),(Input!$H$235*(1+rvanilla)^0.5)/A25stdlife))</f>
        <v>0</v>
      </c>
      <c r="K391" s="155">
        <f>IF(A25stdlife="n/a","n/a",IF(K$3&gt;(A25stdlife+$E391),(Input!$H$235*(1+rvanilla)^0.5)-SUM($H391:J391),(Input!$H$235*(1+rvanilla)^0.5)/A25stdlife))</f>
        <v>0</v>
      </c>
      <c r="L391" s="155">
        <f>IF(A25stdlife="n/a","n/a",IF(L$3&gt;(A25stdlife+$E391),(Input!$H$235*(1+rvanilla)^0.5)-SUM($H391:K391),(Input!$H$235*(1+rvanilla)^0.5)/A25stdlife))</f>
        <v>0</v>
      </c>
      <c r="M391" s="155">
        <f>IF(A25stdlife="n/a","n/a",IF(M$3&gt;(A25stdlife+$E391),(Input!$H$235*(1+rvanilla)^0.5)-SUM($H391:L391),(Input!$H$235*(1+rvanilla)^0.5)/A25stdlife))</f>
        <v>0</v>
      </c>
      <c r="N391" s="155">
        <f>IF(A25stdlife="n/a","n/a",IF(N$3&gt;(A25stdlife+$E391),(Input!$H$235*(1+rvanilla)^0.5)-SUM($H391:M391),(Input!$H$235*(1+rvanilla)^0.5)/A25stdlife))</f>
        <v>0</v>
      </c>
      <c r="O391" s="155">
        <f>IF(A25stdlife="n/a","n/a",IF(O$3&gt;(A25stdlife+$E391),(Input!$H$235*(1+rvanilla)^0.5)-SUM($H391:N391),(Input!$H$235*(1+rvanilla)^0.5)/A25stdlife))</f>
        <v>0</v>
      </c>
      <c r="P391" s="155">
        <f>IF(A25stdlife="n/a","n/a",IF(P$3&gt;(A25stdlife+$E391),(Input!$H$235*(1+rvanilla)^0.5)-SUM($H391:O391),(Input!$H$235*(1+rvanilla)^0.5)/A25stdlife))</f>
        <v>0</v>
      </c>
      <c r="Q391" s="155">
        <f>IF(A25stdlife="n/a","n/a",IF(Q$3&gt;(A25stdlife+$E391),(Input!$H$235*(1+rvanilla)^0.5)-SUM($H391:P391),(Input!$H$235*(1+rvanilla)^0.5)/A25stdlife))</f>
        <v>0</v>
      </c>
      <c r="R391" s="155">
        <f>IF(A25stdlife="n/a","n/a",IF(R$3&gt;(A25stdlife+$E391),(Input!$H$235*(1+rvanilla)^0.5)-SUM($H391:Q391),(Input!$H$235*(1+rvanilla)^0.5)/A25stdlife))</f>
        <v>0</v>
      </c>
      <c r="S391" s="155">
        <f>IF(A25stdlife="n/a","n/a",IF(S$3&gt;(A25stdlife+$E391),(Input!$H$235*(1+rvanilla)^0.5)-SUM($H391:R391),(Input!$H$235*(1+rvanilla)^0.5)/A25stdlife))</f>
        <v>0</v>
      </c>
      <c r="T391" s="155">
        <f>IF(A25stdlife="n/a","n/a",IF(T$3&gt;(A25stdlife+$E391),(Input!$H$235*(1+rvanilla)^0.5)-SUM($H391:S391),(Input!$H$235*(1+rvanilla)^0.5)/A25stdlife))</f>
        <v>0</v>
      </c>
      <c r="U391" s="155">
        <f>IF(A25stdlife="n/a","n/a",IF(U$3&gt;(A25stdlife+$E391),(Input!$H$235*(1+rvanilla)^0.5)-SUM($H391:T391),(Input!$H$235*(1+rvanilla)^0.5)/A25stdlife))</f>
        <v>0</v>
      </c>
      <c r="V391" s="155">
        <f>IF(A25stdlife="n/a","n/a",IF(V$3&gt;(A25stdlife+$E391),(Input!$H$235*(1+rvanilla)^0.5)-SUM($H391:U391),(Input!$H$235*(1+rvanilla)^0.5)/A25stdlife))</f>
        <v>0</v>
      </c>
      <c r="W391" s="155">
        <f>IF(A25stdlife="n/a","n/a",IF(W$3&gt;(A25stdlife+$E391),(Input!$H$235*(1+rvanilla)^0.5)-SUM($H391:V391),(Input!$H$235*(1+rvanilla)^0.5)/A25stdlife))</f>
        <v>0</v>
      </c>
      <c r="X391" s="155">
        <f>IF(A25stdlife="n/a","n/a",IF(X$3&gt;(A25stdlife+$E391),(Input!$H$235*(1+rvanilla)^0.5)-SUM($H391:W391),(Input!$H$235*(1+rvanilla)^0.5)/A25stdlife))</f>
        <v>0</v>
      </c>
      <c r="Y391" s="155">
        <f>IF(A25stdlife="n/a","n/a",IF(Y$3&gt;(A25stdlife+$E391),(Input!$H$235*(1+rvanilla)^0.5)-SUM($H391:X391),(Input!$H$235*(1+rvanilla)^0.5)/A25stdlife))</f>
        <v>0</v>
      </c>
      <c r="Z391" s="155">
        <f>IF(A25stdlife="n/a","n/a",IF(Z$3&gt;(A25stdlife+$E391),(Input!$H$235*(1+rvanilla)^0.5)-SUM($H391:Y391),(Input!$H$235*(1+rvanilla)^0.5)/A25stdlife))</f>
        <v>0</v>
      </c>
      <c r="AA391" s="155">
        <f>IF(A25stdlife="n/a","n/a",IF(AA$3&gt;(A25stdlife+$E391),(Input!$H$235*(1+rvanilla)^0.5)-SUM($H391:Z391),(Input!$H$235*(1+rvanilla)^0.5)/A25stdlife))</f>
        <v>0</v>
      </c>
      <c r="AB391" s="155">
        <f>IF(A25stdlife="n/a","n/a",IF(AB$3&gt;(A25stdlife+$E391),(Input!$H$235*(1+rvanilla)^0.5)-SUM($H391:AA391),(Input!$H$235*(1+rvanilla)^0.5)/A25stdlife))</f>
        <v>0</v>
      </c>
      <c r="AC391" s="155">
        <f>IF(A25stdlife="n/a","n/a",IF(AC$3&gt;(A25stdlife+$E391),(Input!$H$235*(1+rvanilla)^0.5)-SUM($H391:AB391),(Input!$H$235*(1+rvanilla)^0.5)/A25stdlife))</f>
        <v>0</v>
      </c>
      <c r="AD391" s="155">
        <f>IF(A25stdlife="n/a","n/a",IF(AD$3&gt;(A25stdlife+$E391),(Input!$H$235*(1+rvanilla)^0.5)-SUM($H391:AC391),(Input!$H$235*(1+rvanilla)^0.5)/A25stdlife))</f>
        <v>0</v>
      </c>
      <c r="AE391" s="155">
        <f>IF(A25stdlife="n/a","n/a",IF(AE$3&gt;(A25stdlife+$E391),(Input!$H$235*(1+rvanilla)^0.5)-SUM($H391:AD391),(Input!$H$235*(1+rvanilla)^0.5)/A25stdlife))</f>
        <v>0</v>
      </c>
      <c r="AF391" s="155">
        <f>IF(A25stdlife="n/a","n/a",IF(AF$3&gt;(A25stdlife+$E391),(Input!$H$235*(1+rvanilla)^0.5)-SUM($H391:AE391),(Input!$H$235*(1+rvanilla)^0.5)/A25stdlife))</f>
        <v>0</v>
      </c>
      <c r="AG391" s="155">
        <f>IF(A25stdlife="n/a","n/a",IF(AG$3&gt;(A25stdlife+$E391),(Input!$H$235*(1+rvanilla)^0.5)-SUM($H391:AF391),(Input!$H$235*(1+rvanilla)^0.5)/A25stdlife))</f>
        <v>0</v>
      </c>
      <c r="AH391" s="155">
        <f>IF(A25stdlife="n/a","n/a",IF(AH$3&gt;(A25stdlife+$E391),(Input!$H$235*(1+rvanilla)^0.5)-SUM($H391:AG391),(Input!$H$235*(1+rvanilla)^0.5)/A25stdlife))</f>
        <v>0</v>
      </c>
      <c r="AI391" s="155">
        <f>IF(A25stdlife="n/a","n/a",IF(AI$3&gt;(A25stdlife+$E391),(Input!$H$235*(1+rvanilla)^0.5)-SUM($H391:AH391),(Input!$H$235*(1+rvanilla)^0.5)/A25stdlife))</f>
        <v>0</v>
      </c>
      <c r="AJ391" s="155">
        <f>IF(A25stdlife="n/a","n/a",IF(AJ$3&gt;(A25stdlife+$E391),(Input!$H$235*(1+rvanilla)^0.5)-SUM($H391:AI391),(Input!$H$235*(1+rvanilla)^0.5)/A25stdlife))</f>
        <v>0</v>
      </c>
      <c r="AK391" s="155">
        <f>IF(A25stdlife="n/a","n/a",IF(AK$3&gt;(A25stdlife+$E391),(Input!$H$235*(1+rvanilla)^0.5)-SUM($H391:AJ391),(Input!$H$235*(1+rvanilla)^0.5)/A25stdlife))</f>
        <v>0</v>
      </c>
      <c r="AL391" s="155">
        <f>IF(A25stdlife="n/a","n/a",IF(AL$3&gt;(A25stdlife+$E391),(Input!$H$235*(1+rvanilla)^0.5)-SUM($H391:AK391),(Input!$H$235*(1+rvanilla)^0.5)/A25stdlife))</f>
        <v>0</v>
      </c>
      <c r="AM391" s="155">
        <f>IF(A25stdlife="n/a","n/a",IF(AM$3&gt;(A25stdlife+$E391),(Input!$H$235*(1+rvanilla)^0.5)-SUM($H391:AL391),(Input!$H$235*(1+rvanilla)^0.5)/A25stdlife))</f>
        <v>0</v>
      </c>
      <c r="AN391" s="155">
        <f>IF(A25stdlife="n/a","n/a",IF(AN$3&gt;(A25stdlife+$E391),(Input!$H$235*(1+rvanilla)^0.5)-SUM($H391:AM391),(Input!$H$235*(1+rvanilla)^0.5)/A25stdlife))</f>
        <v>0</v>
      </c>
      <c r="AO391" s="155">
        <f>IF(A25stdlife="n/a","n/a",IF(AO$3&gt;(A25stdlife+$E391),(Input!$H$235*(1+rvanilla)^0.5)-SUM($H391:AN391),(Input!$H$235*(1+rvanilla)^0.5)/A25stdlife))</f>
        <v>0</v>
      </c>
      <c r="AP391" s="155">
        <f>IF(A25stdlife="n/a","n/a",IF(AP$3&gt;(A25stdlife+$E391),(Input!$H$235*(1+rvanilla)^0.5)-SUM($H391:AO391),(Input!$H$235*(1+rvanilla)^0.5)/A25stdlife))</f>
        <v>0</v>
      </c>
      <c r="AQ391" s="155">
        <f>IF(A25stdlife="n/a","n/a",IF(AQ$3&gt;(A25stdlife+$E391),(Input!$H$235*(1+rvanilla)^0.5)-SUM($H391:AP391),(Input!$H$235*(1+rvanilla)^0.5)/A25stdlife))</f>
        <v>0</v>
      </c>
      <c r="AR391" s="155">
        <f>IF(A25stdlife="n/a","n/a",IF(AR$3&gt;(A25stdlife+$E391),(Input!$H$235*(1+rvanilla)^0.5)-SUM($H391:AQ391),(Input!$H$235*(1+rvanilla)^0.5)/A25stdlife))</f>
        <v>0</v>
      </c>
      <c r="AS391" s="155">
        <f>IF(A25stdlife="n/a","n/a",IF(AS$3&gt;(A25stdlife+$E391),(Input!$H$235*(1+rvanilla)^0.5)-SUM($H391:AR391),(Input!$H$235*(1+rvanilla)^0.5)/A25stdlife))</f>
        <v>0</v>
      </c>
      <c r="AT391" s="155">
        <f>IF(A25stdlife="n/a","n/a",IF(AT$3&gt;(A25stdlife+$E391),(Input!$H$235*(1+rvanilla)^0.5)-SUM($H391:AS391),(Input!$H$235*(1+rvanilla)^0.5)/A25stdlife))</f>
        <v>0</v>
      </c>
      <c r="AU391" s="155">
        <f>IF(A25stdlife="n/a","n/a",IF(AU$3&gt;(A25stdlife+$E391),(Input!$H$235*(1+rvanilla)^0.5)-SUM($H391:AT391),(Input!$H$235*(1+rvanilla)^0.5)/A25stdlife))</f>
        <v>0</v>
      </c>
      <c r="AV391" s="155">
        <f>IF(A25stdlife="n/a","n/a",IF(AV$3&gt;(A25stdlife+$E391),(Input!$H$235*(1+rvanilla)^0.5)-SUM($H391:AU391),(Input!$H$235*(1+rvanilla)^0.5)/A25stdlife))</f>
        <v>0</v>
      </c>
      <c r="AW391" s="155">
        <f>IF(A25stdlife="n/a","n/a",IF(AW$3&gt;(A25stdlife+$E391),(Input!$H$235*(1+rvanilla)^0.5)-SUM($H391:AV391),(Input!$H$235*(1+rvanilla)^0.5)/A25stdlife))</f>
        <v>0</v>
      </c>
      <c r="AX391" s="155">
        <f>IF(A25stdlife="n/a","n/a",IF(AX$3&gt;(A25stdlife+$E391),(Input!$H$235*(1+rvanilla)^0.5)-SUM($H391:AW391),(Input!$H$235*(1+rvanilla)^0.5)/A25stdlife))</f>
        <v>0</v>
      </c>
      <c r="AY391" s="155">
        <f>IF(A25stdlife="n/a","n/a",IF(AY$3&gt;(A25stdlife+$E391),(Input!$H$235*(1+rvanilla)^0.5)-SUM($H391:AX391),(Input!$H$235*(1+rvanilla)^0.5)/A25stdlife))</f>
        <v>0</v>
      </c>
      <c r="AZ391" s="155">
        <f>IF(A25stdlife="n/a","n/a",IF(AZ$3&gt;(A25stdlife+$E391),(Input!$H$235*(1+rvanilla)^0.5)-SUM($H391:AY391),(Input!$H$235*(1+rvanilla)^0.5)/A25stdlife))</f>
        <v>0</v>
      </c>
      <c r="BA391" s="155">
        <f>IF(A25stdlife="n/a","n/a",IF(BA$3&gt;(A25stdlife+$E391),(Input!$H$235*(1+rvanilla)^0.5)-SUM($H391:AZ391),(Input!$H$235*(1+rvanilla)^0.5)/A25stdlife))</f>
        <v>0</v>
      </c>
      <c r="BB391" s="155">
        <f>IF(A25stdlife="n/a","n/a",IF(BB$3&gt;(A25stdlife+$E391),(Input!$H$235*(1+rvanilla)^0.5)-SUM($H391:BA391),(Input!$H$235*(1+rvanilla)^0.5)/A25stdlife))</f>
        <v>0</v>
      </c>
      <c r="BC391" s="155">
        <f>IF(A25stdlife="n/a","n/a",IF(BC$3&gt;(A25stdlife+$E391),(Input!$H$235*(1+rvanilla)^0.5)-SUM($H391:BB391),(Input!$H$235*(1+rvanilla)^0.5)/A25stdlife))</f>
        <v>0</v>
      </c>
      <c r="BD391" s="155">
        <f>IF(A25stdlife="n/a","n/a",IF(BD$3&gt;(A25stdlife+$E391),(Input!$H$235*(1+rvanilla)^0.5)-SUM($H391:BC391),(Input!$H$235*(1+rvanilla)^0.5)/A25stdlife))</f>
        <v>0</v>
      </c>
      <c r="BE391" s="155">
        <f>IF(A25stdlife="n/a","n/a",IF(BE$3&gt;(A25stdlife+$E391),(Input!$H$235*(1+rvanilla)^0.5)-SUM($H391:BD391),(Input!$H$235*(1+rvanilla)^0.5)/A25stdlife))</f>
        <v>0</v>
      </c>
      <c r="BF391" s="155">
        <f>IF(A25stdlife="n/a","n/a",IF(BF$3&gt;(A25stdlife+$E391),(Input!$H$235*(1+rvanilla)^0.5)-SUM($H391:BE391),(Input!$H$235*(1+rvanilla)^0.5)/A25stdlife))</f>
        <v>0</v>
      </c>
      <c r="BG391" s="155">
        <f>IF(A25stdlife="n/a","n/a",IF(BG$3&gt;(A25stdlife+$E391),(Input!$H$235*(1+rvanilla)^0.5)-SUM($H391:BF391),(Input!$H$235*(1+rvanilla)^0.5)/A25stdlife))</f>
        <v>0</v>
      </c>
      <c r="BH391" s="155">
        <f>IF(A25stdlife="n/a","n/a",IF(BH$3&gt;(A25stdlife+$E391),(Input!$H$235*(1+rvanilla)^0.5)-SUM($H391:BG391),(Input!$H$235*(1+rvanilla)^0.5)/A25stdlife))</f>
        <v>0</v>
      </c>
      <c r="BI391" s="155">
        <f>IF(A25stdlife="n/a","n/a",IF(BI$3&gt;(A25stdlife+$E391),(Input!$H$235*(1+rvanilla)^0.5)-SUM($H391:BH391),(Input!$H$235*(1+rvanilla)^0.5)/A25stdlife))</f>
        <v>0</v>
      </c>
      <c r="BJ391" s="14"/>
      <c r="BK391" s="14"/>
      <c r="BL391" s="14"/>
      <c r="BM391" s="14"/>
      <c r="BN391" s="14"/>
      <c r="BO391" s="14"/>
      <c r="BP391" s="14"/>
      <c r="BQ391" s="14"/>
      <c r="BR391" s="14"/>
      <c r="BS391" s="14"/>
      <c r="BT391" s="14"/>
      <c r="BU391" s="14"/>
      <c r="BV391" s="14"/>
      <c r="BW391" s="14"/>
      <c r="BX391" s="14"/>
      <c r="BY391" s="14"/>
      <c r="BZ391" s="14"/>
      <c r="CA391" s="410"/>
      <c r="CB391" s="410"/>
      <c r="CC391" s="410"/>
      <c r="CD391" s="410"/>
      <c r="CE391" s="410"/>
      <c r="CF391" s="410"/>
      <c r="CG391" s="410"/>
      <c r="CH391" s="410"/>
      <c r="CI391" s="410"/>
      <c r="CJ391" s="410"/>
      <c r="CK391" s="410"/>
      <c r="CL391" s="410"/>
      <c r="CM391" s="410"/>
      <c r="CN391" s="410"/>
      <c r="CO391" s="410"/>
      <c r="CP391" s="410"/>
      <c r="CQ391" s="410"/>
      <c r="CR391" s="410"/>
      <c r="CS391" s="410"/>
      <c r="CT391" s="410"/>
      <c r="CU391" s="410"/>
      <c r="CV391" s="410"/>
      <c r="CW391" s="410"/>
      <c r="CX391" s="410"/>
      <c r="CY391" s="410"/>
      <c r="CZ391" s="410"/>
      <c r="DA391" s="410"/>
      <c r="DB391" s="410"/>
      <c r="DC391" s="410"/>
      <c r="DD391" s="410"/>
      <c r="DE391" s="410"/>
      <c r="DF391" s="410"/>
      <c r="DG391" s="410"/>
      <c r="DH391" s="410"/>
      <c r="DI391" s="410"/>
      <c r="DJ391" s="410"/>
      <c r="DK391" s="410"/>
      <c r="DL391" s="410"/>
      <c r="DM391" s="410"/>
      <c r="DN391" s="410"/>
      <c r="DO391" s="410"/>
      <c r="DP391" s="410"/>
      <c r="DQ391" s="410"/>
      <c r="DR391" s="410"/>
      <c r="DS391" s="410"/>
      <c r="DT391" s="410"/>
      <c r="DU391" s="410"/>
      <c r="DV391" s="410"/>
      <c r="DW391" s="410"/>
      <c r="DX391" s="410"/>
      <c r="DY391" s="410"/>
      <c r="DZ391" s="410"/>
      <c r="EA391" s="410"/>
      <c r="EB391" s="410"/>
      <c r="EC391" s="410"/>
      <c r="ED391" s="410"/>
      <c r="EE391" s="410"/>
      <c r="EF391" s="410"/>
      <c r="EG391" s="410"/>
      <c r="EH391" s="410"/>
      <c r="EI391" s="410"/>
      <c r="EJ391" s="410"/>
      <c r="EK391" s="410"/>
      <c r="EL391" s="410"/>
      <c r="EM391" s="410"/>
      <c r="EN391" s="410"/>
      <c r="EO391" s="410"/>
      <c r="EP391" s="410"/>
      <c r="EQ391" s="410"/>
      <c r="ER391" s="410"/>
      <c r="ES391" s="410"/>
      <c r="ET391" s="410"/>
      <c r="EU391" s="410"/>
      <c r="EV391" s="410"/>
      <c r="EW391" s="410"/>
      <c r="EX391" s="410"/>
      <c r="EY391" s="410"/>
      <c r="EZ391" s="410"/>
      <c r="FA391" s="410"/>
      <c r="FB391" s="410"/>
      <c r="FC391" s="410"/>
      <c r="FD391" s="410"/>
      <c r="FE391" s="410"/>
      <c r="FF391" s="410"/>
      <c r="FG391" s="410"/>
      <c r="FH391" s="410"/>
      <c r="FI391" s="410"/>
      <c r="FJ391" s="410"/>
      <c r="FK391" s="410"/>
      <c r="FL391" s="410"/>
      <c r="FM391" s="410"/>
      <c r="FN391" s="410"/>
      <c r="FO391" s="410"/>
      <c r="FP391" s="410"/>
      <c r="FQ391" s="410"/>
      <c r="FR391" s="410"/>
      <c r="FS391" s="410"/>
      <c r="FT391" s="410"/>
      <c r="FU391" s="410"/>
      <c r="FV391" s="410"/>
      <c r="FW391" s="410"/>
      <c r="FX391" s="410"/>
      <c r="FY391" s="410"/>
      <c r="FZ391" s="410"/>
      <c r="GA391" s="410"/>
      <c r="GB391" s="410"/>
      <c r="GC391" s="410"/>
      <c r="GD391" s="410"/>
      <c r="GE391" s="410"/>
      <c r="GF391" s="410"/>
      <c r="GG391" s="410"/>
      <c r="GH391" s="410"/>
      <c r="GI391" s="410"/>
      <c r="GJ391" s="410"/>
      <c r="GK391" s="410"/>
      <c r="GL391" s="410"/>
      <c r="GM391" s="410"/>
      <c r="GN391" s="410"/>
      <c r="GO391" s="410"/>
      <c r="GP391" s="410"/>
      <c r="GQ391" s="410"/>
      <c r="GR391" s="410"/>
      <c r="GS391" s="410"/>
      <c r="GT391" s="410"/>
      <c r="GU391" s="410"/>
      <c r="GV391" s="410"/>
      <c r="GW391" s="410"/>
      <c r="GX391" s="410"/>
      <c r="GY391" s="410"/>
      <c r="GZ391" s="410"/>
      <c r="HA391" s="410"/>
      <c r="HB391" s="410"/>
      <c r="HC391" s="410"/>
      <c r="HD391" s="410"/>
      <c r="HE391" s="410"/>
      <c r="HF391" s="410"/>
      <c r="HG391" s="410"/>
      <c r="HH391" s="410"/>
      <c r="HI391" s="410"/>
      <c r="HJ391" s="410"/>
      <c r="HK391" s="410"/>
      <c r="HL391" s="410"/>
      <c r="HM391" s="410"/>
      <c r="HN391" s="410"/>
      <c r="HO391" s="410"/>
      <c r="HP391" s="410"/>
      <c r="HQ391" s="410"/>
      <c r="HR391" s="410"/>
      <c r="HS391" s="410"/>
      <c r="HT391" s="410"/>
      <c r="HU391" s="410"/>
      <c r="HV391" s="410"/>
      <c r="HW391" s="410"/>
      <c r="HX391" s="410"/>
      <c r="HY391" s="410"/>
      <c r="HZ391" s="410"/>
      <c r="IA391" s="410"/>
      <c r="IB391" s="410"/>
      <c r="IC391" s="410"/>
      <c r="ID391" s="410"/>
      <c r="IE391" s="410"/>
      <c r="IF391" s="410"/>
      <c r="IG391" s="410"/>
      <c r="IH391" s="410"/>
      <c r="II391" s="410"/>
      <c r="IJ391" s="410"/>
      <c r="IK391" s="410"/>
      <c r="IL391" s="410"/>
      <c r="IM391" s="410"/>
      <c r="IN391" s="410"/>
      <c r="IO391" s="410"/>
      <c r="IP391" s="410"/>
      <c r="IQ391" s="410"/>
      <c r="IR391" s="410"/>
      <c r="IS391" s="410"/>
      <c r="IT391" s="410"/>
      <c r="IU391" s="410"/>
      <c r="IV391" s="410"/>
    </row>
    <row r="392" spans="1:256" s="2" customFormat="1" ht="12.75" hidden="1" customHeight="1" outlineLevel="2">
      <c r="A392" s="14"/>
      <c r="B392" s="14"/>
      <c r="C392" s="27"/>
      <c r="D392" s="413"/>
      <c r="E392" s="261">
        <v>3</v>
      </c>
      <c r="F392" s="372"/>
      <c r="G392" s="269"/>
      <c r="H392" s="271"/>
      <c r="I392" s="270"/>
      <c r="J392" s="155">
        <f>IF(A25stdlife="n/a","n/a",IF(J$3&gt;(A25stdlife+$E392),(Input!$I$235*(1+rvanilla)^0.5)-SUM($I392:I392),(Input!$I$235*(1+rvanilla)^0.5)/A25stdlife))</f>
        <v>0</v>
      </c>
      <c r="K392" s="155">
        <f>IF(A25stdlife="n/a","n/a",IF(K$3&gt;(A25stdlife+$E392),(Input!$I$235*(1+rvanilla)^0.5)-SUM($I392:J392),(Input!$I$235*(1+rvanilla)^0.5)/A25stdlife))</f>
        <v>0</v>
      </c>
      <c r="L392" s="155">
        <f>IF(A25stdlife="n/a","n/a",IF(L$3&gt;(A25stdlife+$E392),(Input!$I$235*(1+rvanilla)^0.5)-SUM($I392:K392),(Input!$I$235*(1+rvanilla)^0.5)/A25stdlife))</f>
        <v>0</v>
      </c>
      <c r="M392" s="155">
        <f>IF(A25stdlife="n/a","n/a",IF(M$3&gt;(A25stdlife+$E392),(Input!$I$235*(1+rvanilla)^0.5)-SUM($I392:L392),(Input!$I$235*(1+rvanilla)^0.5)/A25stdlife))</f>
        <v>0</v>
      </c>
      <c r="N392" s="155">
        <f>IF(A25stdlife="n/a","n/a",IF(N$3&gt;(A25stdlife+$E392),(Input!$I$235*(1+rvanilla)^0.5)-SUM($I392:M392),(Input!$I$235*(1+rvanilla)^0.5)/A25stdlife))</f>
        <v>0</v>
      </c>
      <c r="O392" s="155">
        <f>IF(A25stdlife="n/a","n/a",IF(O$3&gt;(A25stdlife+$E392),(Input!$I$235*(1+rvanilla)^0.5)-SUM($I392:N392),(Input!$I$235*(1+rvanilla)^0.5)/A25stdlife))</f>
        <v>0</v>
      </c>
      <c r="P392" s="155">
        <f>IF(A25stdlife="n/a","n/a",IF(P$3&gt;(A25stdlife+$E392),(Input!$I$235*(1+rvanilla)^0.5)-SUM($I392:O392),(Input!$I$235*(1+rvanilla)^0.5)/A25stdlife))</f>
        <v>0</v>
      </c>
      <c r="Q392" s="155">
        <f>IF(A25stdlife="n/a","n/a",IF(Q$3&gt;(A25stdlife+$E392),(Input!$I$235*(1+rvanilla)^0.5)-SUM($I392:P392),(Input!$I$235*(1+rvanilla)^0.5)/A25stdlife))</f>
        <v>0</v>
      </c>
      <c r="R392" s="155">
        <f>IF(A25stdlife="n/a","n/a",IF(R$3&gt;(A25stdlife+$E392),(Input!$I$235*(1+rvanilla)^0.5)-SUM($I392:Q392),(Input!$I$235*(1+rvanilla)^0.5)/A25stdlife))</f>
        <v>0</v>
      </c>
      <c r="S392" s="155">
        <f>IF(A25stdlife="n/a","n/a",IF(S$3&gt;(A25stdlife+$E392),(Input!$I$235*(1+rvanilla)^0.5)-SUM($I392:R392),(Input!$I$235*(1+rvanilla)^0.5)/A25stdlife))</f>
        <v>0</v>
      </c>
      <c r="T392" s="155">
        <f>IF(A25stdlife="n/a","n/a",IF(T$3&gt;(A25stdlife+$E392),(Input!$I$235*(1+rvanilla)^0.5)-SUM($I392:S392),(Input!$I$235*(1+rvanilla)^0.5)/A25stdlife))</f>
        <v>0</v>
      </c>
      <c r="U392" s="155">
        <f>IF(A25stdlife="n/a","n/a",IF(U$3&gt;(A25stdlife+$E392),(Input!$I$235*(1+rvanilla)^0.5)-SUM($I392:T392),(Input!$I$235*(1+rvanilla)^0.5)/A25stdlife))</f>
        <v>0</v>
      </c>
      <c r="V392" s="155">
        <f>IF(A25stdlife="n/a","n/a",IF(V$3&gt;(A25stdlife+$E392),(Input!$I$235*(1+rvanilla)^0.5)-SUM($I392:U392),(Input!$I$235*(1+rvanilla)^0.5)/A25stdlife))</f>
        <v>0</v>
      </c>
      <c r="W392" s="155">
        <f>IF(A25stdlife="n/a","n/a",IF(W$3&gt;(A25stdlife+$E392),(Input!$I$235*(1+rvanilla)^0.5)-SUM($I392:V392),(Input!$I$235*(1+rvanilla)^0.5)/A25stdlife))</f>
        <v>0</v>
      </c>
      <c r="X392" s="155">
        <f>IF(A25stdlife="n/a","n/a",IF(X$3&gt;(A25stdlife+$E392),(Input!$I$235*(1+rvanilla)^0.5)-SUM($I392:W392),(Input!$I$235*(1+rvanilla)^0.5)/A25stdlife))</f>
        <v>0</v>
      </c>
      <c r="Y392" s="155">
        <f>IF(A25stdlife="n/a","n/a",IF(Y$3&gt;(A25stdlife+$E392),(Input!$I$235*(1+rvanilla)^0.5)-SUM($I392:X392),(Input!$I$235*(1+rvanilla)^0.5)/A25stdlife))</f>
        <v>0</v>
      </c>
      <c r="Z392" s="155">
        <f>IF(A25stdlife="n/a","n/a",IF(Z$3&gt;(A25stdlife+$E392),(Input!$I$235*(1+rvanilla)^0.5)-SUM($I392:Y392),(Input!$I$235*(1+rvanilla)^0.5)/A25stdlife))</f>
        <v>0</v>
      </c>
      <c r="AA392" s="155">
        <f>IF(A25stdlife="n/a","n/a",IF(AA$3&gt;(A25stdlife+$E392),(Input!$I$235*(1+rvanilla)^0.5)-SUM($I392:Z392),(Input!$I$235*(1+rvanilla)^0.5)/A25stdlife))</f>
        <v>0</v>
      </c>
      <c r="AB392" s="155">
        <f>IF(A25stdlife="n/a","n/a",IF(AB$3&gt;(A25stdlife+$E392),(Input!$I$235*(1+rvanilla)^0.5)-SUM($I392:AA392),(Input!$I$235*(1+rvanilla)^0.5)/A25stdlife))</f>
        <v>0</v>
      </c>
      <c r="AC392" s="155">
        <f>IF(A25stdlife="n/a","n/a",IF(AC$3&gt;(A25stdlife+$E392),(Input!$I$235*(1+rvanilla)^0.5)-SUM($I392:AB392),(Input!$I$235*(1+rvanilla)^0.5)/A25stdlife))</f>
        <v>0</v>
      </c>
      <c r="AD392" s="155">
        <f>IF(A25stdlife="n/a","n/a",IF(AD$3&gt;(A25stdlife+$E392),(Input!$I$235*(1+rvanilla)^0.5)-SUM($I392:AC392),(Input!$I$235*(1+rvanilla)^0.5)/A25stdlife))</f>
        <v>0</v>
      </c>
      <c r="AE392" s="155">
        <f>IF(A25stdlife="n/a","n/a",IF(AE$3&gt;(A25stdlife+$E392),(Input!$I$235*(1+rvanilla)^0.5)-SUM($I392:AD392),(Input!$I$235*(1+rvanilla)^0.5)/A25stdlife))</f>
        <v>0</v>
      </c>
      <c r="AF392" s="155">
        <f>IF(A25stdlife="n/a","n/a",IF(AF$3&gt;(A25stdlife+$E392),(Input!$I$235*(1+rvanilla)^0.5)-SUM($I392:AE392),(Input!$I$235*(1+rvanilla)^0.5)/A25stdlife))</f>
        <v>0</v>
      </c>
      <c r="AG392" s="155">
        <f>IF(A25stdlife="n/a","n/a",IF(AG$3&gt;(A25stdlife+$E392),(Input!$I$235*(1+rvanilla)^0.5)-SUM($I392:AF392),(Input!$I$235*(1+rvanilla)^0.5)/A25stdlife))</f>
        <v>0</v>
      </c>
      <c r="AH392" s="155">
        <f>IF(A25stdlife="n/a","n/a",IF(AH$3&gt;(A25stdlife+$E392),(Input!$I$235*(1+rvanilla)^0.5)-SUM($I392:AG392),(Input!$I$235*(1+rvanilla)^0.5)/A25stdlife))</f>
        <v>0</v>
      </c>
      <c r="AI392" s="155">
        <f>IF(A25stdlife="n/a","n/a",IF(AI$3&gt;(A25stdlife+$E392),(Input!$I$235*(1+rvanilla)^0.5)-SUM($I392:AH392),(Input!$I$235*(1+rvanilla)^0.5)/A25stdlife))</f>
        <v>0</v>
      </c>
      <c r="AJ392" s="155">
        <f>IF(A25stdlife="n/a","n/a",IF(AJ$3&gt;(A25stdlife+$E392),(Input!$I$235*(1+rvanilla)^0.5)-SUM($I392:AI392),(Input!$I$235*(1+rvanilla)^0.5)/A25stdlife))</f>
        <v>0</v>
      </c>
      <c r="AK392" s="155">
        <f>IF(A25stdlife="n/a","n/a",IF(AK$3&gt;(A25stdlife+$E392),(Input!$I$235*(1+rvanilla)^0.5)-SUM($I392:AJ392),(Input!$I$235*(1+rvanilla)^0.5)/A25stdlife))</f>
        <v>0</v>
      </c>
      <c r="AL392" s="155">
        <f>IF(A25stdlife="n/a","n/a",IF(AL$3&gt;(A25stdlife+$E392),(Input!$I$235*(1+rvanilla)^0.5)-SUM($I392:AK392),(Input!$I$235*(1+rvanilla)^0.5)/A25stdlife))</f>
        <v>0</v>
      </c>
      <c r="AM392" s="155">
        <f>IF(A25stdlife="n/a","n/a",IF(AM$3&gt;(A25stdlife+$E392),(Input!$I$235*(1+rvanilla)^0.5)-SUM($I392:AL392),(Input!$I$235*(1+rvanilla)^0.5)/A25stdlife))</f>
        <v>0</v>
      </c>
      <c r="AN392" s="155">
        <f>IF(A25stdlife="n/a","n/a",IF(AN$3&gt;(A25stdlife+$E392),(Input!$I$235*(1+rvanilla)^0.5)-SUM($I392:AM392),(Input!$I$235*(1+rvanilla)^0.5)/A25stdlife))</f>
        <v>0</v>
      </c>
      <c r="AO392" s="155">
        <f>IF(A25stdlife="n/a","n/a",IF(AO$3&gt;(A25stdlife+$E392),(Input!$I$235*(1+rvanilla)^0.5)-SUM($I392:AN392),(Input!$I$235*(1+rvanilla)^0.5)/A25stdlife))</f>
        <v>0</v>
      </c>
      <c r="AP392" s="155">
        <f>IF(A25stdlife="n/a","n/a",IF(AP$3&gt;(A25stdlife+$E392),(Input!$I$235*(1+rvanilla)^0.5)-SUM($I392:AO392),(Input!$I$235*(1+rvanilla)^0.5)/A25stdlife))</f>
        <v>0</v>
      </c>
      <c r="AQ392" s="155">
        <f>IF(A25stdlife="n/a","n/a",IF(AQ$3&gt;(A25stdlife+$E392),(Input!$I$235*(1+rvanilla)^0.5)-SUM($I392:AP392),(Input!$I$235*(1+rvanilla)^0.5)/A25stdlife))</f>
        <v>0</v>
      </c>
      <c r="AR392" s="155">
        <f>IF(A25stdlife="n/a","n/a",IF(AR$3&gt;(A25stdlife+$E392),(Input!$I$235*(1+rvanilla)^0.5)-SUM($I392:AQ392),(Input!$I$235*(1+rvanilla)^0.5)/A25stdlife))</f>
        <v>0</v>
      </c>
      <c r="AS392" s="155">
        <f>IF(A25stdlife="n/a","n/a",IF(AS$3&gt;(A25stdlife+$E392),(Input!$I$235*(1+rvanilla)^0.5)-SUM($I392:AR392),(Input!$I$235*(1+rvanilla)^0.5)/A25stdlife))</f>
        <v>0</v>
      </c>
      <c r="AT392" s="155">
        <f>IF(A25stdlife="n/a","n/a",IF(AT$3&gt;(A25stdlife+$E392),(Input!$I$235*(1+rvanilla)^0.5)-SUM($I392:AS392),(Input!$I$235*(1+rvanilla)^0.5)/A25stdlife))</f>
        <v>0</v>
      </c>
      <c r="AU392" s="155">
        <f>IF(A25stdlife="n/a","n/a",IF(AU$3&gt;(A25stdlife+$E392),(Input!$I$235*(1+rvanilla)^0.5)-SUM($I392:AT392),(Input!$I$235*(1+rvanilla)^0.5)/A25stdlife))</f>
        <v>0</v>
      </c>
      <c r="AV392" s="155">
        <f>IF(A25stdlife="n/a","n/a",IF(AV$3&gt;(A25stdlife+$E392),(Input!$I$235*(1+rvanilla)^0.5)-SUM($I392:AU392),(Input!$I$235*(1+rvanilla)^0.5)/A25stdlife))</f>
        <v>0</v>
      </c>
      <c r="AW392" s="155">
        <f>IF(A25stdlife="n/a","n/a",IF(AW$3&gt;(A25stdlife+$E392),(Input!$I$235*(1+rvanilla)^0.5)-SUM($I392:AV392),(Input!$I$235*(1+rvanilla)^0.5)/A25stdlife))</f>
        <v>0</v>
      </c>
      <c r="AX392" s="155">
        <f>IF(A25stdlife="n/a","n/a",IF(AX$3&gt;(A25stdlife+$E392),(Input!$I$235*(1+rvanilla)^0.5)-SUM($I392:AW392),(Input!$I$235*(1+rvanilla)^0.5)/A25stdlife))</f>
        <v>0</v>
      </c>
      <c r="AY392" s="155">
        <f>IF(A25stdlife="n/a","n/a",IF(AY$3&gt;(A25stdlife+$E392),(Input!$I$235*(1+rvanilla)^0.5)-SUM($I392:AX392),(Input!$I$235*(1+rvanilla)^0.5)/A25stdlife))</f>
        <v>0</v>
      </c>
      <c r="AZ392" s="155">
        <f>IF(A25stdlife="n/a","n/a",IF(AZ$3&gt;(A25stdlife+$E392),(Input!$I$235*(1+rvanilla)^0.5)-SUM($I392:AY392),(Input!$I$235*(1+rvanilla)^0.5)/A25stdlife))</f>
        <v>0</v>
      </c>
      <c r="BA392" s="155">
        <f>IF(A25stdlife="n/a","n/a",IF(BA$3&gt;(A25stdlife+$E392),(Input!$I$235*(1+rvanilla)^0.5)-SUM($I392:AZ392),(Input!$I$235*(1+rvanilla)^0.5)/A25stdlife))</f>
        <v>0</v>
      </c>
      <c r="BB392" s="155">
        <f>IF(A25stdlife="n/a","n/a",IF(BB$3&gt;(A25stdlife+$E392),(Input!$I$235*(1+rvanilla)^0.5)-SUM($I392:BA392),(Input!$I$235*(1+rvanilla)^0.5)/A25stdlife))</f>
        <v>0</v>
      </c>
      <c r="BC392" s="155">
        <f>IF(A25stdlife="n/a","n/a",IF(BC$3&gt;(A25stdlife+$E392),(Input!$I$235*(1+rvanilla)^0.5)-SUM($I392:BB392),(Input!$I$235*(1+rvanilla)^0.5)/A25stdlife))</f>
        <v>0</v>
      </c>
      <c r="BD392" s="155">
        <f>IF(A25stdlife="n/a","n/a",IF(BD$3&gt;(A25stdlife+$E392),(Input!$I$235*(1+rvanilla)^0.5)-SUM($I392:BC392),(Input!$I$235*(1+rvanilla)^0.5)/A25stdlife))</f>
        <v>0</v>
      </c>
      <c r="BE392" s="155">
        <f>IF(A25stdlife="n/a","n/a",IF(BE$3&gt;(A25stdlife+$E392),(Input!$I$235*(1+rvanilla)^0.5)-SUM($I392:BD392),(Input!$I$235*(1+rvanilla)^0.5)/A25stdlife))</f>
        <v>0</v>
      </c>
      <c r="BF392" s="155">
        <f>IF(A25stdlife="n/a","n/a",IF(BF$3&gt;(A25stdlife+$E392),(Input!$I$235*(1+rvanilla)^0.5)-SUM($I392:BE392),(Input!$I$235*(1+rvanilla)^0.5)/A25stdlife))</f>
        <v>0</v>
      </c>
      <c r="BG392" s="155">
        <f>IF(A25stdlife="n/a","n/a",IF(BG$3&gt;(A25stdlife+$E392),(Input!$I$235*(1+rvanilla)^0.5)-SUM($I392:BF392),(Input!$I$235*(1+rvanilla)^0.5)/A25stdlife))</f>
        <v>0</v>
      </c>
      <c r="BH392" s="155">
        <f>IF(A25stdlife="n/a","n/a",IF(BH$3&gt;(A25stdlife+$E392),(Input!$I$235*(1+rvanilla)^0.5)-SUM($I392:BG392),(Input!$I$235*(1+rvanilla)^0.5)/A25stdlife))</f>
        <v>0</v>
      </c>
      <c r="BI392" s="155">
        <f>IF(A25stdlife="n/a","n/a",IF(BI$3&gt;(A25stdlife+$E392),(Input!$I$235*(1+rvanilla)^0.5)-SUM($I392:BH392),(Input!$I$235*(1+rvanilla)^0.5)/A25stdlife))</f>
        <v>0</v>
      </c>
      <c r="BJ392" s="14"/>
      <c r="BK392" s="14"/>
      <c r="BL392" s="14"/>
      <c r="BM392" s="14"/>
      <c r="BN392" s="14"/>
      <c r="BO392" s="14"/>
      <c r="BP392" s="14"/>
      <c r="BQ392" s="14"/>
      <c r="BR392" s="14"/>
      <c r="BS392" s="14"/>
      <c r="BT392" s="14"/>
      <c r="BU392" s="14"/>
      <c r="BV392" s="14"/>
      <c r="BW392" s="14"/>
      <c r="BX392" s="14"/>
      <c r="BY392" s="14"/>
      <c r="BZ392" s="14"/>
      <c r="CA392" s="410"/>
      <c r="CB392" s="410"/>
      <c r="CC392" s="410"/>
      <c r="CD392" s="410"/>
      <c r="CE392" s="410"/>
      <c r="CF392" s="410"/>
      <c r="CG392" s="410"/>
      <c r="CH392" s="410"/>
      <c r="CI392" s="410"/>
      <c r="CJ392" s="410"/>
      <c r="CK392" s="410"/>
      <c r="CL392" s="410"/>
      <c r="CM392" s="410"/>
      <c r="CN392" s="410"/>
      <c r="CO392" s="410"/>
      <c r="CP392" s="410"/>
      <c r="CQ392" s="410"/>
      <c r="CR392" s="410"/>
      <c r="CS392" s="410"/>
      <c r="CT392" s="410"/>
      <c r="CU392" s="410"/>
      <c r="CV392" s="410"/>
      <c r="CW392" s="410"/>
      <c r="CX392" s="410"/>
      <c r="CY392" s="410"/>
      <c r="CZ392" s="410"/>
      <c r="DA392" s="410"/>
      <c r="DB392" s="410"/>
      <c r="DC392" s="410"/>
      <c r="DD392" s="410"/>
      <c r="DE392" s="410"/>
      <c r="DF392" s="410"/>
      <c r="DG392" s="410"/>
      <c r="DH392" s="410"/>
      <c r="DI392" s="410"/>
      <c r="DJ392" s="410"/>
      <c r="DK392" s="410"/>
      <c r="DL392" s="410"/>
      <c r="DM392" s="410"/>
      <c r="DN392" s="410"/>
      <c r="DO392" s="410"/>
      <c r="DP392" s="410"/>
      <c r="DQ392" s="410"/>
      <c r="DR392" s="410"/>
      <c r="DS392" s="410"/>
      <c r="DT392" s="410"/>
      <c r="DU392" s="410"/>
      <c r="DV392" s="410"/>
      <c r="DW392" s="410"/>
      <c r="DX392" s="410"/>
      <c r="DY392" s="410"/>
      <c r="DZ392" s="410"/>
      <c r="EA392" s="410"/>
      <c r="EB392" s="410"/>
      <c r="EC392" s="410"/>
      <c r="ED392" s="410"/>
      <c r="EE392" s="410"/>
      <c r="EF392" s="410"/>
      <c r="EG392" s="410"/>
      <c r="EH392" s="410"/>
      <c r="EI392" s="410"/>
      <c r="EJ392" s="410"/>
      <c r="EK392" s="410"/>
      <c r="EL392" s="410"/>
      <c r="EM392" s="410"/>
      <c r="EN392" s="410"/>
      <c r="EO392" s="410"/>
      <c r="EP392" s="410"/>
      <c r="EQ392" s="410"/>
      <c r="ER392" s="410"/>
      <c r="ES392" s="410"/>
      <c r="ET392" s="410"/>
      <c r="EU392" s="410"/>
      <c r="EV392" s="410"/>
      <c r="EW392" s="410"/>
      <c r="EX392" s="410"/>
      <c r="EY392" s="410"/>
      <c r="EZ392" s="410"/>
      <c r="FA392" s="410"/>
      <c r="FB392" s="410"/>
      <c r="FC392" s="410"/>
      <c r="FD392" s="410"/>
      <c r="FE392" s="410"/>
      <c r="FF392" s="410"/>
      <c r="FG392" s="410"/>
      <c r="FH392" s="410"/>
      <c r="FI392" s="410"/>
      <c r="FJ392" s="410"/>
      <c r="FK392" s="410"/>
      <c r="FL392" s="410"/>
      <c r="FM392" s="410"/>
      <c r="FN392" s="410"/>
      <c r="FO392" s="410"/>
      <c r="FP392" s="410"/>
      <c r="FQ392" s="410"/>
      <c r="FR392" s="410"/>
      <c r="FS392" s="410"/>
      <c r="FT392" s="410"/>
      <c r="FU392" s="410"/>
      <c r="FV392" s="410"/>
      <c r="FW392" s="410"/>
      <c r="FX392" s="410"/>
      <c r="FY392" s="410"/>
      <c r="FZ392" s="410"/>
      <c r="GA392" s="410"/>
      <c r="GB392" s="410"/>
      <c r="GC392" s="410"/>
      <c r="GD392" s="410"/>
      <c r="GE392" s="410"/>
      <c r="GF392" s="410"/>
      <c r="GG392" s="410"/>
      <c r="GH392" s="410"/>
      <c r="GI392" s="410"/>
      <c r="GJ392" s="410"/>
      <c r="GK392" s="410"/>
      <c r="GL392" s="410"/>
      <c r="GM392" s="410"/>
      <c r="GN392" s="410"/>
      <c r="GO392" s="410"/>
      <c r="GP392" s="410"/>
      <c r="GQ392" s="410"/>
      <c r="GR392" s="410"/>
      <c r="GS392" s="410"/>
      <c r="GT392" s="410"/>
      <c r="GU392" s="410"/>
      <c r="GV392" s="410"/>
      <c r="GW392" s="410"/>
      <c r="GX392" s="410"/>
      <c r="GY392" s="410"/>
      <c r="GZ392" s="410"/>
      <c r="HA392" s="410"/>
      <c r="HB392" s="410"/>
      <c r="HC392" s="410"/>
      <c r="HD392" s="410"/>
      <c r="HE392" s="410"/>
      <c r="HF392" s="410"/>
      <c r="HG392" s="410"/>
      <c r="HH392" s="410"/>
      <c r="HI392" s="410"/>
      <c r="HJ392" s="410"/>
      <c r="HK392" s="410"/>
      <c r="HL392" s="410"/>
      <c r="HM392" s="410"/>
      <c r="HN392" s="410"/>
      <c r="HO392" s="410"/>
      <c r="HP392" s="410"/>
      <c r="HQ392" s="410"/>
      <c r="HR392" s="410"/>
      <c r="HS392" s="410"/>
      <c r="HT392" s="410"/>
      <c r="HU392" s="410"/>
      <c r="HV392" s="410"/>
      <c r="HW392" s="410"/>
      <c r="HX392" s="410"/>
      <c r="HY392" s="410"/>
      <c r="HZ392" s="410"/>
      <c r="IA392" s="410"/>
      <c r="IB392" s="410"/>
      <c r="IC392" s="410"/>
      <c r="ID392" s="410"/>
      <c r="IE392" s="410"/>
      <c r="IF392" s="410"/>
      <c r="IG392" s="410"/>
      <c r="IH392" s="410"/>
      <c r="II392" s="410"/>
      <c r="IJ392" s="410"/>
      <c r="IK392" s="410"/>
      <c r="IL392" s="410"/>
      <c r="IM392" s="410"/>
      <c r="IN392" s="410"/>
      <c r="IO392" s="410"/>
      <c r="IP392" s="410"/>
      <c r="IQ392" s="410"/>
      <c r="IR392" s="410"/>
      <c r="IS392" s="410"/>
      <c r="IT392" s="410"/>
      <c r="IU392" s="410"/>
      <c r="IV392" s="410"/>
    </row>
    <row r="393" spans="1:256" s="2" customFormat="1" ht="12.75" hidden="1" customHeight="1" outlineLevel="2">
      <c r="A393" s="14"/>
      <c r="B393" s="14"/>
      <c r="C393" s="27"/>
      <c r="D393" s="413"/>
      <c r="E393" s="261">
        <v>4</v>
      </c>
      <c r="F393" s="372"/>
      <c r="G393" s="269"/>
      <c r="H393" s="271"/>
      <c r="I393" s="271"/>
      <c r="J393" s="270"/>
      <c r="K393" s="155">
        <f>IF(A25stdlife="n/a","n/a",IF(K$3&gt;(A25stdlife+$E393),(Input!$J$235*(1+rvanilla)^0.5)-SUM($J393:J393),(Input!$J$235*(1+rvanilla)^0.5)/A25stdlife))</f>
        <v>0</v>
      </c>
      <c r="L393" s="155">
        <f>IF(A25stdlife="n/a","n/a",IF(L$3&gt;(A25stdlife+$E393),(Input!$J$235*(1+rvanilla)^0.5)-SUM($J393:K393),(Input!$J$235*(1+rvanilla)^0.5)/A25stdlife))</f>
        <v>0</v>
      </c>
      <c r="M393" s="155">
        <f>IF(A25stdlife="n/a","n/a",IF(M$3&gt;(A25stdlife+$E393),(Input!$J$235*(1+rvanilla)^0.5)-SUM($J393:L393),(Input!$J$235*(1+rvanilla)^0.5)/A25stdlife))</f>
        <v>0</v>
      </c>
      <c r="N393" s="155">
        <f>IF(A25stdlife="n/a","n/a",IF(N$3&gt;(A25stdlife+$E393),(Input!$J$235*(1+rvanilla)^0.5)-SUM($J393:M393),(Input!$J$235*(1+rvanilla)^0.5)/A25stdlife))</f>
        <v>0</v>
      </c>
      <c r="O393" s="155">
        <f>IF(A25stdlife="n/a","n/a",IF(O$3&gt;(A25stdlife+$E393),(Input!$J$235*(1+rvanilla)^0.5)-SUM($J393:N393),(Input!$J$235*(1+rvanilla)^0.5)/A25stdlife))</f>
        <v>0</v>
      </c>
      <c r="P393" s="155">
        <f>IF(A25stdlife="n/a","n/a",IF(P$3&gt;(A25stdlife+$E393),(Input!$J$235*(1+rvanilla)^0.5)-SUM($J393:O393),(Input!$J$235*(1+rvanilla)^0.5)/A25stdlife))</f>
        <v>0</v>
      </c>
      <c r="Q393" s="155">
        <f>IF(A25stdlife="n/a","n/a",IF(Q$3&gt;(A25stdlife+$E393),(Input!$J$235*(1+rvanilla)^0.5)-SUM($J393:P393),(Input!$J$235*(1+rvanilla)^0.5)/A25stdlife))</f>
        <v>0</v>
      </c>
      <c r="R393" s="155">
        <f>IF(A25stdlife="n/a","n/a",IF(R$3&gt;(A25stdlife+$E393),(Input!$J$235*(1+rvanilla)^0.5)-SUM($J393:Q393),(Input!$J$235*(1+rvanilla)^0.5)/A25stdlife))</f>
        <v>0</v>
      </c>
      <c r="S393" s="155">
        <f>IF(A25stdlife="n/a","n/a",IF(S$3&gt;(A25stdlife+$E393),(Input!$J$235*(1+rvanilla)^0.5)-SUM($J393:R393),(Input!$J$235*(1+rvanilla)^0.5)/A25stdlife))</f>
        <v>0</v>
      </c>
      <c r="T393" s="155">
        <f>IF(A25stdlife="n/a","n/a",IF(T$3&gt;(A25stdlife+$E393),(Input!$J$235*(1+rvanilla)^0.5)-SUM($J393:S393),(Input!$J$235*(1+rvanilla)^0.5)/A25stdlife))</f>
        <v>0</v>
      </c>
      <c r="U393" s="155">
        <f>IF(A25stdlife="n/a","n/a",IF(U$3&gt;(A25stdlife+$E393),(Input!$J$235*(1+rvanilla)^0.5)-SUM($J393:T393),(Input!$J$235*(1+rvanilla)^0.5)/A25stdlife))</f>
        <v>0</v>
      </c>
      <c r="V393" s="155">
        <f>IF(A25stdlife="n/a","n/a",IF(V$3&gt;(A25stdlife+$E393),(Input!$J$235*(1+rvanilla)^0.5)-SUM($J393:U393),(Input!$J$235*(1+rvanilla)^0.5)/A25stdlife))</f>
        <v>0</v>
      </c>
      <c r="W393" s="155">
        <f>IF(A25stdlife="n/a","n/a",IF(W$3&gt;(A25stdlife+$E393),(Input!$J$235*(1+rvanilla)^0.5)-SUM($J393:V393),(Input!$J$235*(1+rvanilla)^0.5)/A25stdlife))</f>
        <v>0</v>
      </c>
      <c r="X393" s="155">
        <f>IF(A25stdlife="n/a","n/a",IF(X$3&gt;(A25stdlife+$E393),(Input!$J$235*(1+rvanilla)^0.5)-SUM($J393:W393),(Input!$J$235*(1+rvanilla)^0.5)/A25stdlife))</f>
        <v>0</v>
      </c>
      <c r="Y393" s="155">
        <f>IF(A25stdlife="n/a","n/a",IF(Y$3&gt;(A25stdlife+$E393),(Input!$J$235*(1+rvanilla)^0.5)-SUM($J393:X393),(Input!$J$235*(1+rvanilla)^0.5)/A25stdlife))</f>
        <v>0</v>
      </c>
      <c r="Z393" s="155">
        <f>IF(A25stdlife="n/a","n/a",IF(Z$3&gt;(A25stdlife+$E393),(Input!$J$235*(1+rvanilla)^0.5)-SUM($J393:Y393),(Input!$J$235*(1+rvanilla)^0.5)/A25stdlife))</f>
        <v>0</v>
      </c>
      <c r="AA393" s="155">
        <f>IF(A25stdlife="n/a","n/a",IF(AA$3&gt;(A25stdlife+$E393),(Input!$J$235*(1+rvanilla)^0.5)-SUM($J393:Z393),(Input!$J$235*(1+rvanilla)^0.5)/A25stdlife))</f>
        <v>0</v>
      </c>
      <c r="AB393" s="155">
        <f>IF(A25stdlife="n/a","n/a",IF(AB$3&gt;(A25stdlife+$E393),(Input!$J$235*(1+rvanilla)^0.5)-SUM($J393:AA393),(Input!$J$235*(1+rvanilla)^0.5)/A25stdlife))</f>
        <v>0</v>
      </c>
      <c r="AC393" s="155">
        <f>IF(A25stdlife="n/a","n/a",IF(AC$3&gt;(A25stdlife+$E393),(Input!$J$235*(1+rvanilla)^0.5)-SUM($J393:AB393),(Input!$J$235*(1+rvanilla)^0.5)/A25stdlife))</f>
        <v>0</v>
      </c>
      <c r="AD393" s="155">
        <f>IF(A25stdlife="n/a","n/a",IF(AD$3&gt;(A25stdlife+$E393),(Input!$J$235*(1+rvanilla)^0.5)-SUM($J393:AC393),(Input!$J$235*(1+rvanilla)^0.5)/A25stdlife))</f>
        <v>0</v>
      </c>
      <c r="AE393" s="155">
        <f>IF(A25stdlife="n/a","n/a",IF(AE$3&gt;(A25stdlife+$E393),(Input!$J$235*(1+rvanilla)^0.5)-SUM($J393:AD393),(Input!$J$235*(1+rvanilla)^0.5)/A25stdlife))</f>
        <v>0</v>
      </c>
      <c r="AF393" s="155">
        <f>IF(A25stdlife="n/a","n/a",IF(AF$3&gt;(A25stdlife+$E393),(Input!$J$235*(1+rvanilla)^0.5)-SUM($J393:AE393),(Input!$J$235*(1+rvanilla)^0.5)/A25stdlife))</f>
        <v>0</v>
      </c>
      <c r="AG393" s="155">
        <f>IF(A25stdlife="n/a","n/a",IF(AG$3&gt;(A25stdlife+$E393),(Input!$J$235*(1+rvanilla)^0.5)-SUM($J393:AF393),(Input!$J$235*(1+rvanilla)^0.5)/A25stdlife))</f>
        <v>0</v>
      </c>
      <c r="AH393" s="155">
        <f>IF(A25stdlife="n/a","n/a",IF(AH$3&gt;(A25stdlife+$E393),(Input!$J$235*(1+rvanilla)^0.5)-SUM($J393:AG393),(Input!$J$235*(1+rvanilla)^0.5)/A25stdlife))</f>
        <v>0</v>
      </c>
      <c r="AI393" s="155">
        <f>IF(A25stdlife="n/a","n/a",IF(AI$3&gt;(A25stdlife+$E393),(Input!$J$235*(1+rvanilla)^0.5)-SUM($J393:AH393),(Input!$J$235*(1+rvanilla)^0.5)/A25stdlife))</f>
        <v>0</v>
      </c>
      <c r="AJ393" s="155">
        <f>IF(A25stdlife="n/a","n/a",IF(AJ$3&gt;(A25stdlife+$E393),(Input!$J$235*(1+rvanilla)^0.5)-SUM($J393:AI393),(Input!$J$235*(1+rvanilla)^0.5)/A25stdlife))</f>
        <v>0</v>
      </c>
      <c r="AK393" s="155">
        <f>IF(A25stdlife="n/a","n/a",IF(AK$3&gt;(A25stdlife+$E393),(Input!$J$235*(1+rvanilla)^0.5)-SUM($J393:AJ393),(Input!$J$235*(1+rvanilla)^0.5)/A25stdlife))</f>
        <v>0</v>
      </c>
      <c r="AL393" s="155">
        <f>IF(A25stdlife="n/a","n/a",IF(AL$3&gt;(A25stdlife+$E393),(Input!$J$235*(1+rvanilla)^0.5)-SUM($J393:AK393),(Input!$J$235*(1+rvanilla)^0.5)/A25stdlife))</f>
        <v>0</v>
      </c>
      <c r="AM393" s="155">
        <f>IF(A25stdlife="n/a","n/a",IF(AM$3&gt;(A25stdlife+$E393),(Input!$J$235*(1+rvanilla)^0.5)-SUM($J393:AL393),(Input!$J$235*(1+rvanilla)^0.5)/A25stdlife))</f>
        <v>0</v>
      </c>
      <c r="AN393" s="155">
        <f>IF(A25stdlife="n/a","n/a",IF(AN$3&gt;(A25stdlife+$E393),(Input!$J$235*(1+rvanilla)^0.5)-SUM($J393:AM393),(Input!$J$235*(1+rvanilla)^0.5)/A25stdlife))</f>
        <v>0</v>
      </c>
      <c r="AO393" s="155">
        <f>IF(A25stdlife="n/a","n/a",IF(AO$3&gt;(A25stdlife+$E393),(Input!$J$235*(1+rvanilla)^0.5)-SUM($J393:AN393),(Input!$J$235*(1+rvanilla)^0.5)/A25stdlife))</f>
        <v>0</v>
      </c>
      <c r="AP393" s="155">
        <f>IF(A25stdlife="n/a","n/a",IF(AP$3&gt;(A25stdlife+$E393),(Input!$J$235*(1+rvanilla)^0.5)-SUM($J393:AO393),(Input!$J$235*(1+rvanilla)^0.5)/A25stdlife))</f>
        <v>0</v>
      </c>
      <c r="AQ393" s="155">
        <f>IF(A25stdlife="n/a","n/a",IF(AQ$3&gt;(A25stdlife+$E393),(Input!$J$235*(1+rvanilla)^0.5)-SUM($J393:AP393),(Input!$J$235*(1+rvanilla)^0.5)/A25stdlife))</f>
        <v>0</v>
      </c>
      <c r="AR393" s="155">
        <f>IF(A25stdlife="n/a","n/a",IF(AR$3&gt;(A25stdlife+$E393),(Input!$J$235*(1+rvanilla)^0.5)-SUM($J393:AQ393),(Input!$J$235*(1+rvanilla)^0.5)/A25stdlife))</f>
        <v>0</v>
      </c>
      <c r="AS393" s="155">
        <f>IF(A25stdlife="n/a","n/a",IF(AS$3&gt;(A25stdlife+$E393),(Input!$J$235*(1+rvanilla)^0.5)-SUM($J393:AR393),(Input!$J$235*(1+rvanilla)^0.5)/A25stdlife))</f>
        <v>0</v>
      </c>
      <c r="AT393" s="155">
        <f>IF(A25stdlife="n/a","n/a",IF(AT$3&gt;(A25stdlife+$E393),(Input!$J$235*(1+rvanilla)^0.5)-SUM($J393:AS393),(Input!$J$235*(1+rvanilla)^0.5)/A25stdlife))</f>
        <v>0</v>
      </c>
      <c r="AU393" s="155">
        <f>IF(A25stdlife="n/a","n/a",IF(AU$3&gt;(A25stdlife+$E393),(Input!$J$235*(1+rvanilla)^0.5)-SUM($J393:AT393),(Input!$J$235*(1+rvanilla)^0.5)/A25stdlife))</f>
        <v>0</v>
      </c>
      <c r="AV393" s="155">
        <f>IF(A25stdlife="n/a","n/a",IF(AV$3&gt;(A25stdlife+$E393),(Input!$J$235*(1+rvanilla)^0.5)-SUM($J393:AU393),(Input!$J$235*(1+rvanilla)^0.5)/A25stdlife))</f>
        <v>0</v>
      </c>
      <c r="AW393" s="155">
        <f>IF(A25stdlife="n/a","n/a",IF(AW$3&gt;(A25stdlife+$E393),(Input!$J$235*(1+rvanilla)^0.5)-SUM($J393:AV393),(Input!$J$235*(1+rvanilla)^0.5)/A25stdlife))</f>
        <v>0</v>
      </c>
      <c r="AX393" s="155">
        <f>IF(A25stdlife="n/a","n/a",IF(AX$3&gt;(A25stdlife+$E393),(Input!$J$235*(1+rvanilla)^0.5)-SUM($J393:AW393),(Input!$J$235*(1+rvanilla)^0.5)/A25stdlife))</f>
        <v>0</v>
      </c>
      <c r="AY393" s="155">
        <f>IF(A25stdlife="n/a","n/a",IF(AY$3&gt;(A25stdlife+$E393),(Input!$J$235*(1+rvanilla)^0.5)-SUM($J393:AX393),(Input!$J$235*(1+rvanilla)^0.5)/A25stdlife))</f>
        <v>0</v>
      </c>
      <c r="AZ393" s="155">
        <f>IF(A25stdlife="n/a","n/a",IF(AZ$3&gt;(A25stdlife+$E393),(Input!$J$235*(1+rvanilla)^0.5)-SUM($J393:AY393),(Input!$J$235*(1+rvanilla)^0.5)/A25stdlife))</f>
        <v>0</v>
      </c>
      <c r="BA393" s="155">
        <f>IF(A25stdlife="n/a","n/a",IF(BA$3&gt;(A25stdlife+$E393),(Input!$J$235*(1+rvanilla)^0.5)-SUM($J393:AZ393),(Input!$J$235*(1+rvanilla)^0.5)/A25stdlife))</f>
        <v>0</v>
      </c>
      <c r="BB393" s="155">
        <f>IF(A25stdlife="n/a","n/a",IF(BB$3&gt;(A25stdlife+$E393),(Input!$J$235*(1+rvanilla)^0.5)-SUM($J393:BA393),(Input!$J$235*(1+rvanilla)^0.5)/A25stdlife))</f>
        <v>0</v>
      </c>
      <c r="BC393" s="155">
        <f>IF(A25stdlife="n/a","n/a",IF(BC$3&gt;(A25stdlife+$E393),(Input!$J$235*(1+rvanilla)^0.5)-SUM($J393:BB393),(Input!$J$235*(1+rvanilla)^0.5)/A25stdlife))</f>
        <v>0</v>
      </c>
      <c r="BD393" s="155">
        <f>IF(A25stdlife="n/a","n/a",IF(BD$3&gt;(A25stdlife+$E393),(Input!$J$235*(1+rvanilla)^0.5)-SUM($J393:BC393),(Input!$J$235*(1+rvanilla)^0.5)/A25stdlife))</f>
        <v>0</v>
      </c>
      <c r="BE393" s="155">
        <f>IF(A25stdlife="n/a","n/a",IF(BE$3&gt;(A25stdlife+$E393),(Input!$J$235*(1+rvanilla)^0.5)-SUM($J393:BD393),(Input!$J$235*(1+rvanilla)^0.5)/A25stdlife))</f>
        <v>0</v>
      </c>
      <c r="BF393" s="155">
        <f>IF(A25stdlife="n/a","n/a",IF(BF$3&gt;(A25stdlife+$E393),(Input!$J$235*(1+rvanilla)^0.5)-SUM($J393:BE393),(Input!$J$235*(1+rvanilla)^0.5)/A25stdlife))</f>
        <v>0</v>
      </c>
      <c r="BG393" s="155">
        <f>IF(A25stdlife="n/a","n/a",IF(BG$3&gt;(A25stdlife+$E393),(Input!$J$235*(1+rvanilla)^0.5)-SUM($J393:BF393),(Input!$J$235*(1+rvanilla)^0.5)/A25stdlife))</f>
        <v>0</v>
      </c>
      <c r="BH393" s="155">
        <f>IF(A25stdlife="n/a","n/a",IF(BH$3&gt;(A25stdlife+$E393),(Input!$J$235*(1+rvanilla)^0.5)-SUM($J393:BG393),(Input!$J$235*(1+rvanilla)^0.5)/A25stdlife))</f>
        <v>0</v>
      </c>
      <c r="BI393" s="155">
        <f>IF(A25stdlife="n/a","n/a",IF(BI$3&gt;(A25stdlife+$E393),(Input!$J$235*(1+rvanilla)^0.5)-SUM($J393:BH393),(Input!$J$235*(1+rvanilla)^0.5)/A25stdlife))</f>
        <v>0</v>
      </c>
      <c r="BJ393" s="14"/>
      <c r="BK393" s="14"/>
      <c r="BL393" s="14"/>
      <c r="BM393" s="14"/>
      <c r="BN393" s="14"/>
      <c r="BO393" s="14"/>
      <c r="BP393" s="14"/>
      <c r="BQ393" s="14"/>
      <c r="BR393" s="14"/>
      <c r="BS393" s="14"/>
      <c r="BT393" s="14"/>
      <c r="BU393" s="14"/>
      <c r="BV393" s="14"/>
      <c r="BW393" s="14"/>
      <c r="BX393" s="14"/>
      <c r="BY393" s="14"/>
      <c r="BZ393" s="14"/>
      <c r="CA393" s="410"/>
      <c r="CB393" s="410"/>
      <c r="CC393" s="410"/>
      <c r="CD393" s="410"/>
      <c r="CE393" s="410"/>
      <c r="CF393" s="410"/>
      <c r="CG393" s="410"/>
      <c r="CH393" s="410"/>
      <c r="CI393" s="410"/>
      <c r="CJ393" s="410"/>
      <c r="CK393" s="410"/>
      <c r="CL393" s="410"/>
      <c r="CM393" s="410"/>
      <c r="CN393" s="410"/>
      <c r="CO393" s="410"/>
      <c r="CP393" s="410"/>
      <c r="CQ393" s="410"/>
      <c r="CR393" s="410"/>
      <c r="CS393" s="410"/>
      <c r="CT393" s="410"/>
      <c r="CU393" s="410"/>
      <c r="CV393" s="410"/>
      <c r="CW393" s="410"/>
      <c r="CX393" s="410"/>
      <c r="CY393" s="410"/>
      <c r="CZ393" s="410"/>
      <c r="DA393" s="410"/>
      <c r="DB393" s="410"/>
      <c r="DC393" s="410"/>
      <c r="DD393" s="410"/>
      <c r="DE393" s="410"/>
      <c r="DF393" s="410"/>
      <c r="DG393" s="410"/>
      <c r="DH393" s="410"/>
      <c r="DI393" s="410"/>
      <c r="DJ393" s="410"/>
      <c r="DK393" s="410"/>
      <c r="DL393" s="410"/>
      <c r="DM393" s="410"/>
      <c r="DN393" s="410"/>
      <c r="DO393" s="410"/>
      <c r="DP393" s="410"/>
      <c r="DQ393" s="410"/>
      <c r="DR393" s="410"/>
      <c r="DS393" s="410"/>
      <c r="DT393" s="410"/>
      <c r="DU393" s="410"/>
      <c r="DV393" s="410"/>
      <c r="DW393" s="410"/>
      <c r="DX393" s="410"/>
      <c r="DY393" s="410"/>
      <c r="DZ393" s="410"/>
      <c r="EA393" s="410"/>
      <c r="EB393" s="410"/>
      <c r="EC393" s="410"/>
      <c r="ED393" s="410"/>
      <c r="EE393" s="410"/>
      <c r="EF393" s="410"/>
      <c r="EG393" s="410"/>
      <c r="EH393" s="410"/>
      <c r="EI393" s="410"/>
      <c r="EJ393" s="410"/>
      <c r="EK393" s="410"/>
      <c r="EL393" s="410"/>
      <c r="EM393" s="410"/>
      <c r="EN393" s="410"/>
      <c r="EO393" s="410"/>
      <c r="EP393" s="410"/>
      <c r="EQ393" s="410"/>
      <c r="ER393" s="410"/>
      <c r="ES393" s="410"/>
      <c r="ET393" s="410"/>
      <c r="EU393" s="410"/>
      <c r="EV393" s="410"/>
      <c r="EW393" s="410"/>
      <c r="EX393" s="410"/>
      <c r="EY393" s="410"/>
      <c r="EZ393" s="410"/>
      <c r="FA393" s="410"/>
      <c r="FB393" s="410"/>
      <c r="FC393" s="410"/>
      <c r="FD393" s="410"/>
      <c r="FE393" s="410"/>
      <c r="FF393" s="410"/>
      <c r="FG393" s="410"/>
      <c r="FH393" s="410"/>
      <c r="FI393" s="410"/>
      <c r="FJ393" s="410"/>
      <c r="FK393" s="410"/>
      <c r="FL393" s="410"/>
      <c r="FM393" s="410"/>
      <c r="FN393" s="410"/>
      <c r="FO393" s="410"/>
      <c r="FP393" s="410"/>
      <c r="FQ393" s="410"/>
      <c r="FR393" s="410"/>
      <c r="FS393" s="410"/>
      <c r="FT393" s="410"/>
      <c r="FU393" s="410"/>
      <c r="FV393" s="410"/>
      <c r="FW393" s="410"/>
      <c r="FX393" s="410"/>
      <c r="FY393" s="410"/>
      <c r="FZ393" s="410"/>
      <c r="GA393" s="410"/>
      <c r="GB393" s="410"/>
      <c r="GC393" s="410"/>
      <c r="GD393" s="410"/>
      <c r="GE393" s="410"/>
      <c r="GF393" s="410"/>
      <c r="GG393" s="410"/>
      <c r="GH393" s="410"/>
      <c r="GI393" s="410"/>
      <c r="GJ393" s="410"/>
      <c r="GK393" s="410"/>
      <c r="GL393" s="410"/>
      <c r="GM393" s="410"/>
      <c r="GN393" s="410"/>
      <c r="GO393" s="410"/>
      <c r="GP393" s="410"/>
      <c r="GQ393" s="410"/>
      <c r="GR393" s="410"/>
      <c r="GS393" s="410"/>
      <c r="GT393" s="410"/>
      <c r="GU393" s="410"/>
      <c r="GV393" s="410"/>
      <c r="GW393" s="410"/>
      <c r="GX393" s="410"/>
      <c r="GY393" s="410"/>
      <c r="GZ393" s="410"/>
      <c r="HA393" s="410"/>
      <c r="HB393" s="410"/>
      <c r="HC393" s="410"/>
      <c r="HD393" s="410"/>
      <c r="HE393" s="410"/>
      <c r="HF393" s="410"/>
      <c r="HG393" s="410"/>
      <c r="HH393" s="410"/>
      <c r="HI393" s="410"/>
      <c r="HJ393" s="410"/>
      <c r="HK393" s="410"/>
      <c r="HL393" s="410"/>
      <c r="HM393" s="410"/>
      <c r="HN393" s="410"/>
      <c r="HO393" s="410"/>
      <c r="HP393" s="410"/>
      <c r="HQ393" s="410"/>
      <c r="HR393" s="410"/>
      <c r="HS393" s="410"/>
      <c r="HT393" s="410"/>
      <c r="HU393" s="410"/>
      <c r="HV393" s="410"/>
      <c r="HW393" s="410"/>
      <c r="HX393" s="410"/>
      <c r="HY393" s="410"/>
      <c r="HZ393" s="410"/>
      <c r="IA393" s="410"/>
      <c r="IB393" s="410"/>
      <c r="IC393" s="410"/>
      <c r="ID393" s="410"/>
      <c r="IE393" s="410"/>
      <c r="IF393" s="410"/>
      <c r="IG393" s="410"/>
      <c r="IH393" s="410"/>
      <c r="II393" s="410"/>
      <c r="IJ393" s="410"/>
      <c r="IK393" s="410"/>
      <c r="IL393" s="410"/>
      <c r="IM393" s="410"/>
      <c r="IN393" s="410"/>
      <c r="IO393" s="410"/>
      <c r="IP393" s="410"/>
      <c r="IQ393" s="410"/>
      <c r="IR393" s="410"/>
      <c r="IS393" s="410"/>
      <c r="IT393" s="410"/>
      <c r="IU393" s="410"/>
      <c r="IV393" s="410"/>
    </row>
    <row r="394" spans="1:256" s="2" customFormat="1" ht="12.75" hidden="1" customHeight="1" outlineLevel="2">
      <c r="A394" s="14"/>
      <c r="B394" s="14"/>
      <c r="C394" s="27"/>
      <c r="D394" s="413"/>
      <c r="E394" s="261">
        <v>5</v>
      </c>
      <c r="F394" s="372"/>
      <c r="G394" s="269"/>
      <c r="H394" s="271"/>
      <c r="I394" s="271"/>
      <c r="J394" s="271"/>
      <c r="K394" s="270"/>
      <c r="L394" s="155">
        <f>IF(A25stdlife="n/a","n/a",IF(L$3&gt;(A25stdlife+$E394),(Input!$K$235*(1+rvanilla)^0.5)-SUM($K394:K394),(Input!$K$235*(1+rvanilla)^0.5)/A25stdlife))</f>
        <v>0</v>
      </c>
      <c r="M394" s="155">
        <f>IF(A25stdlife="n/a","n/a",IF(M$3&gt;(A25stdlife+$E394),(Input!$K$235*(1+rvanilla)^0.5)-SUM($K394:L394),(Input!$K$235*(1+rvanilla)^0.5)/A25stdlife))</f>
        <v>0</v>
      </c>
      <c r="N394" s="155">
        <f>IF(A25stdlife="n/a","n/a",IF(N$3&gt;(A25stdlife+$E394),(Input!$K$235*(1+rvanilla)^0.5)-SUM($K394:M394),(Input!$K$235*(1+rvanilla)^0.5)/A25stdlife))</f>
        <v>0</v>
      </c>
      <c r="O394" s="155">
        <f>IF(A25stdlife="n/a","n/a",IF(O$3&gt;(A25stdlife+$E394),(Input!$K$235*(1+rvanilla)^0.5)-SUM($K394:N394),(Input!$K$235*(1+rvanilla)^0.5)/A25stdlife))</f>
        <v>0</v>
      </c>
      <c r="P394" s="155">
        <f>IF(A25stdlife="n/a","n/a",IF(P$3&gt;(A25stdlife+$E394),(Input!$K$235*(1+rvanilla)^0.5)-SUM($K394:O394),(Input!$K$235*(1+rvanilla)^0.5)/A25stdlife))</f>
        <v>0</v>
      </c>
      <c r="Q394" s="155">
        <f>IF(A25stdlife="n/a","n/a",IF(Q$3&gt;(A25stdlife+$E394),(Input!$K$235*(1+rvanilla)^0.5)-SUM($K394:P394),(Input!$K$235*(1+rvanilla)^0.5)/A25stdlife))</f>
        <v>0</v>
      </c>
      <c r="R394" s="155">
        <f>IF(A25stdlife="n/a","n/a",IF(R$3&gt;(A25stdlife+$E394),(Input!$K$235*(1+rvanilla)^0.5)-SUM($K394:Q394),(Input!$K$235*(1+rvanilla)^0.5)/A25stdlife))</f>
        <v>0</v>
      </c>
      <c r="S394" s="155">
        <f>IF(A25stdlife="n/a","n/a",IF(S$3&gt;(A25stdlife+$E394),(Input!$K$235*(1+rvanilla)^0.5)-SUM($K394:R394),(Input!$K$235*(1+rvanilla)^0.5)/A25stdlife))</f>
        <v>0</v>
      </c>
      <c r="T394" s="155">
        <f>IF(A25stdlife="n/a","n/a",IF(T$3&gt;(A25stdlife+$E394),(Input!$K$235*(1+rvanilla)^0.5)-SUM($K394:S394),(Input!$K$235*(1+rvanilla)^0.5)/A25stdlife))</f>
        <v>0</v>
      </c>
      <c r="U394" s="155">
        <f>IF(A25stdlife="n/a","n/a",IF(U$3&gt;(A25stdlife+$E394),(Input!$K$235*(1+rvanilla)^0.5)-SUM($K394:T394),(Input!$K$235*(1+rvanilla)^0.5)/A25stdlife))</f>
        <v>0</v>
      </c>
      <c r="V394" s="155">
        <f>IF(A25stdlife="n/a","n/a",IF(V$3&gt;(A25stdlife+$E394),(Input!$K$235*(1+rvanilla)^0.5)-SUM($K394:U394),(Input!$K$235*(1+rvanilla)^0.5)/A25stdlife))</f>
        <v>0</v>
      </c>
      <c r="W394" s="155">
        <f>IF(A25stdlife="n/a","n/a",IF(W$3&gt;(A25stdlife+$E394),(Input!$K$235*(1+rvanilla)^0.5)-SUM($K394:V394),(Input!$K$235*(1+rvanilla)^0.5)/A25stdlife))</f>
        <v>0</v>
      </c>
      <c r="X394" s="155">
        <f>IF(A25stdlife="n/a","n/a",IF(X$3&gt;(A25stdlife+$E394),(Input!$K$235*(1+rvanilla)^0.5)-SUM($K394:W394),(Input!$K$235*(1+rvanilla)^0.5)/A25stdlife))</f>
        <v>0</v>
      </c>
      <c r="Y394" s="155">
        <f>IF(A25stdlife="n/a","n/a",IF(Y$3&gt;(A25stdlife+$E394),(Input!$K$235*(1+rvanilla)^0.5)-SUM($K394:X394),(Input!$K$235*(1+rvanilla)^0.5)/A25stdlife))</f>
        <v>0</v>
      </c>
      <c r="Z394" s="155">
        <f>IF(A25stdlife="n/a","n/a",IF(Z$3&gt;(A25stdlife+$E394),(Input!$K$235*(1+rvanilla)^0.5)-SUM($K394:Y394),(Input!$K$235*(1+rvanilla)^0.5)/A25stdlife))</f>
        <v>0</v>
      </c>
      <c r="AA394" s="155">
        <f>IF(A25stdlife="n/a","n/a",IF(AA$3&gt;(A25stdlife+$E394),(Input!$K$235*(1+rvanilla)^0.5)-SUM($K394:Z394),(Input!$K$235*(1+rvanilla)^0.5)/A25stdlife))</f>
        <v>0</v>
      </c>
      <c r="AB394" s="155">
        <f>IF(A25stdlife="n/a","n/a",IF(AB$3&gt;(A25stdlife+$E394),(Input!$K$235*(1+rvanilla)^0.5)-SUM($K394:AA394),(Input!$K$235*(1+rvanilla)^0.5)/A25stdlife))</f>
        <v>0</v>
      </c>
      <c r="AC394" s="155">
        <f>IF(A25stdlife="n/a","n/a",IF(AC$3&gt;(A25stdlife+$E394),(Input!$K$235*(1+rvanilla)^0.5)-SUM($K394:AB394),(Input!$K$235*(1+rvanilla)^0.5)/A25stdlife))</f>
        <v>0</v>
      </c>
      <c r="AD394" s="155">
        <f>IF(A25stdlife="n/a","n/a",IF(AD$3&gt;(A25stdlife+$E394),(Input!$K$235*(1+rvanilla)^0.5)-SUM($K394:AC394),(Input!$K$235*(1+rvanilla)^0.5)/A25stdlife))</f>
        <v>0</v>
      </c>
      <c r="AE394" s="155">
        <f>IF(A25stdlife="n/a","n/a",IF(AE$3&gt;(A25stdlife+$E394),(Input!$K$235*(1+rvanilla)^0.5)-SUM($K394:AD394),(Input!$K$235*(1+rvanilla)^0.5)/A25stdlife))</f>
        <v>0</v>
      </c>
      <c r="AF394" s="155">
        <f>IF(A25stdlife="n/a","n/a",IF(AF$3&gt;(A25stdlife+$E394),(Input!$K$235*(1+rvanilla)^0.5)-SUM($K394:AE394),(Input!$K$235*(1+rvanilla)^0.5)/A25stdlife))</f>
        <v>0</v>
      </c>
      <c r="AG394" s="155">
        <f>IF(A25stdlife="n/a","n/a",IF(AG$3&gt;(A25stdlife+$E394),(Input!$K$235*(1+rvanilla)^0.5)-SUM($K394:AF394),(Input!$K$235*(1+rvanilla)^0.5)/A25stdlife))</f>
        <v>0</v>
      </c>
      <c r="AH394" s="155">
        <f>IF(A25stdlife="n/a","n/a",IF(AH$3&gt;(A25stdlife+$E394),(Input!$K$235*(1+rvanilla)^0.5)-SUM($K394:AG394),(Input!$K$235*(1+rvanilla)^0.5)/A25stdlife))</f>
        <v>0</v>
      </c>
      <c r="AI394" s="155">
        <f>IF(A25stdlife="n/a","n/a",IF(AI$3&gt;(A25stdlife+$E394),(Input!$K$235*(1+rvanilla)^0.5)-SUM($K394:AH394),(Input!$K$235*(1+rvanilla)^0.5)/A25stdlife))</f>
        <v>0</v>
      </c>
      <c r="AJ394" s="155">
        <f>IF(A25stdlife="n/a","n/a",IF(AJ$3&gt;(A25stdlife+$E394),(Input!$K$235*(1+rvanilla)^0.5)-SUM($K394:AI394),(Input!$K$235*(1+rvanilla)^0.5)/A25stdlife))</f>
        <v>0</v>
      </c>
      <c r="AK394" s="155">
        <f>IF(A25stdlife="n/a","n/a",IF(AK$3&gt;(A25stdlife+$E394),(Input!$K$235*(1+rvanilla)^0.5)-SUM($K394:AJ394),(Input!$K$235*(1+rvanilla)^0.5)/A25stdlife))</f>
        <v>0</v>
      </c>
      <c r="AL394" s="155">
        <f>IF(A25stdlife="n/a","n/a",IF(AL$3&gt;(A25stdlife+$E394),(Input!$K$235*(1+rvanilla)^0.5)-SUM($K394:AK394),(Input!$K$235*(1+rvanilla)^0.5)/A25stdlife))</f>
        <v>0</v>
      </c>
      <c r="AM394" s="155">
        <f>IF(A25stdlife="n/a","n/a",IF(AM$3&gt;(A25stdlife+$E394),(Input!$K$235*(1+rvanilla)^0.5)-SUM($K394:AL394),(Input!$K$235*(1+rvanilla)^0.5)/A25stdlife))</f>
        <v>0</v>
      </c>
      <c r="AN394" s="155">
        <f>IF(A25stdlife="n/a","n/a",IF(AN$3&gt;(A25stdlife+$E394),(Input!$K$235*(1+rvanilla)^0.5)-SUM($K394:AM394),(Input!$K$235*(1+rvanilla)^0.5)/A25stdlife))</f>
        <v>0</v>
      </c>
      <c r="AO394" s="155">
        <f>IF(A25stdlife="n/a","n/a",IF(AO$3&gt;(A25stdlife+$E394),(Input!$K$235*(1+rvanilla)^0.5)-SUM($K394:AN394),(Input!$K$235*(1+rvanilla)^0.5)/A25stdlife))</f>
        <v>0</v>
      </c>
      <c r="AP394" s="155">
        <f>IF(A25stdlife="n/a","n/a",IF(AP$3&gt;(A25stdlife+$E394),(Input!$K$235*(1+rvanilla)^0.5)-SUM($K394:AO394),(Input!$K$235*(1+rvanilla)^0.5)/A25stdlife))</f>
        <v>0</v>
      </c>
      <c r="AQ394" s="155">
        <f>IF(A25stdlife="n/a","n/a",IF(AQ$3&gt;(A25stdlife+$E394),(Input!$K$235*(1+rvanilla)^0.5)-SUM($K394:AP394),(Input!$K$235*(1+rvanilla)^0.5)/A25stdlife))</f>
        <v>0</v>
      </c>
      <c r="AR394" s="155">
        <f>IF(A25stdlife="n/a","n/a",IF(AR$3&gt;(A25stdlife+$E394),(Input!$K$235*(1+rvanilla)^0.5)-SUM($K394:AQ394),(Input!$K$235*(1+rvanilla)^0.5)/A25stdlife))</f>
        <v>0</v>
      </c>
      <c r="AS394" s="155">
        <f>IF(A25stdlife="n/a","n/a",IF(AS$3&gt;(A25stdlife+$E394),(Input!$K$235*(1+rvanilla)^0.5)-SUM($K394:AR394),(Input!$K$235*(1+rvanilla)^0.5)/A25stdlife))</f>
        <v>0</v>
      </c>
      <c r="AT394" s="155">
        <f>IF(A25stdlife="n/a","n/a",IF(AT$3&gt;(A25stdlife+$E394),(Input!$K$235*(1+rvanilla)^0.5)-SUM($K394:AS394),(Input!$K$235*(1+rvanilla)^0.5)/A25stdlife))</f>
        <v>0</v>
      </c>
      <c r="AU394" s="155">
        <f>IF(A25stdlife="n/a","n/a",IF(AU$3&gt;(A25stdlife+$E394),(Input!$K$235*(1+rvanilla)^0.5)-SUM($K394:AT394),(Input!$K$235*(1+rvanilla)^0.5)/A25stdlife))</f>
        <v>0</v>
      </c>
      <c r="AV394" s="155">
        <f>IF(A25stdlife="n/a","n/a",IF(AV$3&gt;(A25stdlife+$E394),(Input!$K$235*(1+rvanilla)^0.5)-SUM($K394:AU394),(Input!$K$235*(1+rvanilla)^0.5)/A25stdlife))</f>
        <v>0</v>
      </c>
      <c r="AW394" s="155">
        <f>IF(A25stdlife="n/a","n/a",IF(AW$3&gt;(A25stdlife+$E394),(Input!$K$235*(1+rvanilla)^0.5)-SUM($K394:AV394),(Input!$K$235*(1+rvanilla)^0.5)/A25stdlife))</f>
        <v>0</v>
      </c>
      <c r="AX394" s="155">
        <f>IF(A25stdlife="n/a","n/a",IF(AX$3&gt;(A25stdlife+$E394),(Input!$K$235*(1+rvanilla)^0.5)-SUM($K394:AW394),(Input!$K$235*(1+rvanilla)^0.5)/A25stdlife))</f>
        <v>0</v>
      </c>
      <c r="AY394" s="155">
        <f>IF(A25stdlife="n/a","n/a",IF(AY$3&gt;(A25stdlife+$E394),(Input!$K$235*(1+rvanilla)^0.5)-SUM($K394:AX394),(Input!$K$235*(1+rvanilla)^0.5)/A25stdlife))</f>
        <v>0</v>
      </c>
      <c r="AZ394" s="155">
        <f>IF(A25stdlife="n/a","n/a",IF(AZ$3&gt;(A25stdlife+$E394),(Input!$K$235*(1+rvanilla)^0.5)-SUM($K394:AY394),(Input!$K$235*(1+rvanilla)^0.5)/A25stdlife))</f>
        <v>0</v>
      </c>
      <c r="BA394" s="155">
        <f>IF(A25stdlife="n/a","n/a",IF(BA$3&gt;(A25stdlife+$E394),(Input!$K$235*(1+rvanilla)^0.5)-SUM($K394:AZ394),(Input!$K$235*(1+rvanilla)^0.5)/A25stdlife))</f>
        <v>0</v>
      </c>
      <c r="BB394" s="155">
        <f>IF(A25stdlife="n/a","n/a",IF(BB$3&gt;(A25stdlife+$E394),(Input!$K$235*(1+rvanilla)^0.5)-SUM($K394:BA394),(Input!$K$235*(1+rvanilla)^0.5)/A25stdlife))</f>
        <v>0</v>
      </c>
      <c r="BC394" s="155">
        <f>IF(A25stdlife="n/a","n/a",IF(BC$3&gt;(A25stdlife+$E394),(Input!$K$235*(1+rvanilla)^0.5)-SUM($K394:BB394),(Input!$K$235*(1+rvanilla)^0.5)/A25stdlife))</f>
        <v>0</v>
      </c>
      <c r="BD394" s="155">
        <f>IF(A25stdlife="n/a","n/a",IF(BD$3&gt;(A25stdlife+$E394),(Input!$K$235*(1+rvanilla)^0.5)-SUM($K394:BC394),(Input!$K$235*(1+rvanilla)^0.5)/A25stdlife))</f>
        <v>0</v>
      </c>
      <c r="BE394" s="155">
        <f>IF(A25stdlife="n/a","n/a",IF(BE$3&gt;(A25stdlife+$E394),(Input!$K$235*(1+rvanilla)^0.5)-SUM($K394:BD394),(Input!$K$235*(1+rvanilla)^0.5)/A25stdlife))</f>
        <v>0</v>
      </c>
      <c r="BF394" s="155">
        <f>IF(A25stdlife="n/a","n/a",IF(BF$3&gt;(A25stdlife+$E394),(Input!$K$235*(1+rvanilla)^0.5)-SUM($K394:BE394),(Input!$K$235*(1+rvanilla)^0.5)/A25stdlife))</f>
        <v>0</v>
      </c>
      <c r="BG394" s="155">
        <f>IF(A25stdlife="n/a","n/a",IF(BG$3&gt;(A25stdlife+$E394),(Input!$K$235*(1+rvanilla)^0.5)-SUM($K394:BF394),(Input!$K$235*(1+rvanilla)^0.5)/A25stdlife))</f>
        <v>0</v>
      </c>
      <c r="BH394" s="155">
        <f>IF(A25stdlife="n/a","n/a",IF(BH$3&gt;(A25stdlife+$E394),(Input!$K$235*(1+rvanilla)^0.5)-SUM($K394:BG394),(Input!$K$235*(1+rvanilla)^0.5)/A25stdlife))</f>
        <v>0</v>
      </c>
      <c r="BI394" s="155">
        <f>IF(A25stdlife="n/a","n/a",IF(BI$3&gt;(A25stdlife+$E394),(Input!$K$235*(1+rvanilla)^0.5)-SUM($K394:BH394),(Input!$K$235*(1+rvanilla)^0.5)/A25stdlife))</f>
        <v>0</v>
      </c>
      <c r="BJ394" s="14"/>
      <c r="BK394" s="14"/>
      <c r="BL394" s="14"/>
      <c r="BM394" s="14"/>
      <c r="BN394" s="14"/>
      <c r="BO394" s="14"/>
      <c r="BP394" s="14"/>
      <c r="BQ394" s="14"/>
      <c r="BR394" s="14"/>
      <c r="BS394" s="14"/>
      <c r="BT394" s="14"/>
      <c r="BU394" s="14"/>
      <c r="BV394" s="14"/>
      <c r="BW394" s="14"/>
      <c r="BX394" s="14"/>
      <c r="BY394" s="14"/>
      <c r="BZ394" s="14"/>
      <c r="CA394" s="410"/>
      <c r="CB394" s="410"/>
      <c r="CC394" s="410"/>
      <c r="CD394" s="410"/>
      <c r="CE394" s="410"/>
      <c r="CF394" s="410"/>
      <c r="CG394" s="410"/>
      <c r="CH394" s="410"/>
      <c r="CI394" s="410"/>
      <c r="CJ394" s="410"/>
      <c r="CK394" s="410"/>
      <c r="CL394" s="410"/>
      <c r="CM394" s="410"/>
      <c r="CN394" s="410"/>
      <c r="CO394" s="410"/>
      <c r="CP394" s="410"/>
      <c r="CQ394" s="410"/>
      <c r="CR394" s="410"/>
      <c r="CS394" s="410"/>
      <c r="CT394" s="410"/>
      <c r="CU394" s="410"/>
      <c r="CV394" s="410"/>
      <c r="CW394" s="410"/>
      <c r="CX394" s="410"/>
      <c r="CY394" s="410"/>
      <c r="CZ394" s="410"/>
      <c r="DA394" s="410"/>
      <c r="DB394" s="410"/>
      <c r="DC394" s="410"/>
      <c r="DD394" s="410"/>
      <c r="DE394" s="410"/>
      <c r="DF394" s="410"/>
      <c r="DG394" s="410"/>
      <c r="DH394" s="410"/>
      <c r="DI394" s="410"/>
      <c r="DJ394" s="410"/>
      <c r="DK394" s="410"/>
      <c r="DL394" s="410"/>
      <c r="DM394" s="410"/>
      <c r="DN394" s="410"/>
      <c r="DO394" s="410"/>
      <c r="DP394" s="410"/>
      <c r="DQ394" s="410"/>
      <c r="DR394" s="410"/>
      <c r="DS394" s="410"/>
      <c r="DT394" s="410"/>
      <c r="DU394" s="410"/>
      <c r="DV394" s="410"/>
      <c r="DW394" s="410"/>
      <c r="DX394" s="410"/>
      <c r="DY394" s="410"/>
      <c r="DZ394" s="410"/>
      <c r="EA394" s="410"/>
      <c r="EB394" s="410"/>
      <c r="EC394" s="410"/>
      <c r="ED394" s="410"/>
      <c r="EE394" s="410"/>
      <c r="EF394" s="410"/>
      <c r="EG394" s="410"/>
      <c r="EH394" s="410"/>
      <c r="EI394" s="410"/>
      <c r="EJ394" s="410"/>
      <c r="EK394" s="410"/>
      <c r="EL394" s="410"/>
      <c r="EM394" s="410"/>
      <c r="EN394" s="410"/>
      <c r="EO394" s="410"/>
      <c r="EP394" s="410"/>
      <c r="EQ394" s="410"/>
      <c r="ER394" s="410"/>
      <c r="ES394" s="410"/>
      <c r="ET394" s="410"/>
      <c r="EU394" s="410"/>
      <c r="EV394" s="410"/>
      <c r="EW394" s="410"/>
      <c r="EX394" s="410"/>
      <c r="EY394" s="410"/>
      <c r="EZ394" s="410"/>
      <c r="FA394" s="410"/>
      <c r="FB394" s="410"/>
      <c r="FC394" s="410"/>
      <c r="FD394" s="410"/>
      <c r="FE394" s="410"/>
      <c r="FF394" s="410"/>
      <c r="FG394" s="410"/>
      <c r="FH394" s="410"/>
      <c r="FI394" s="410"/>
      <c r="FJ394" s="410"/>
      <c r="FK394" s="410"/>
      <c r="FL394" s="410"/>
      <c r="FM394" s="410"/>
      <c r="FN394" s="410"/>
      <c r="FO394" s="410"/>
      <c r="FP394" s="410"/>
      <c r="FQ394" s="410"/>
      <c r="FR394" s="410"/>
      <c r="FS394" s="410"/>
      <c r="FT394" s="410"/>
      <c r="FU394" s="410"/>
      <c r="FV394" s="410"/>
      <c r="FW394" s="410"/>
      <c r="FX394" s="410"/>
      <c r="FY394" s="410"/>
      <c r="FZ394" s="410"/>
      <c r="GA394" s="410"/>
      <c r="GB394" s="410"/>
      <c r="GC394" s="410"/>
      <c r="GD394" s="410"/>
      <c r="GE394" s="410"/>
      <c r="GF394" s="410"/>
      <c r="GG394" s="410"/>
      <c r="GH394" s="410"/>
      <c r="GI394" s="410"/>
      <c r="GJ394" s="410"/>
      <c r="GK394" s="410"/>
      <c r="GL394" s="410"/>
      <c r="GM394" s="410"/>
      <c r="GN394" s="410"/>
      <c r="GO394" s="410"/>
      <c r="GP394" s="410"/>
      <c r="GQ394" s="410"/>
      <c r="GR394" s="410"/>
      <c r="GS394" s="410"/>
      <c r="GT394" s="410"/>
      <c r="GU394" s="410"/>
      <c r="GV394" s="410"/>
      <c r="GW394" s="410"/>
      <c r="GX394" s="410"/>
      <c r="GY394" s="410"/>
      <c r="GZ394" s="410"/>
      <c r="HA394" s="410"/>
      <c r="HB394" s="410"/>
      <c r="HC394" s="410"/>
      <c r="HD394" s="410"/>
      <c r="HE394" s="410"/>
      <c r="HF394" s="410"/>
      <c r="HG394" s="410"/>
      <c r="HH394" s="410"/>
      <c r="HI394" s="410"/>
      <c r="HJ394" s="410"/>
      <c r="HK394" s="410"/>
      <c r="HL394" s="410"/>
      <c r="HM394" s="410"/>
      <c r="HN394" s="410"/>
      <c r="HO394" s="410"/>
      <c r="HP394" s="410"/>
      <c r="HQ394" s="410"/>
      <c r="HR394" s="410"/>
      <c r="HS394" s="410"/>
      <c r="HT394" s="410"/>
      <c r="HU394" s="410"/>
      <c r="HV394" s="410"/>
      <c r="HW394" s="410"/>
      <c r="HX394" s="410"/>
      <c r="HY394" s="410"/>
      <c r="HZ394" s="410"/>
      <c r="IA394" s="410"/>
      <c r="IB394" s="410"/>
      <c r="IC394" s="410"/>
      <c r="ID394" s="410"/>
      <c r="IE394" s="410"/>
      <c r="IF394" s="410"/>
      <c r="IG394" s="410"/>
      <c r="IH394" s="410"/>
      <c r="II394" s="410"/>
      <c r="IJ394" s="410"/>
      <c r="IK394" s="410"/>
      <c r="IL394" s="410"/>
      <c r="IM394" s="410"/>
      <c r="IN394" s="410"/>
      <c r="IO394" s="410"/>
      <c r="IP394" s="410"/>
      <c r="IQ394" s="410"/>
      <c r="IR394" s="410"/>
      <c r="IS394" s="410"/>
      <c r="IT394" s="410"/>
      <c r="IU394" s="410"/>
      <c r="IV394" s="410"/>
    </row>
    <row r="395" spans="1:256" s="2" customFormat="1" ht="12.75" hidden="1" customHeight="1" outlineLevel="2">
      <c r="A395" s="14"/>
      <c r="B395" s="14"/>
      <c r="C395" s="27"/>
      <c r="D395" s="413"/>
      <c r="E395" s="261">
        <v>6</v>
      </c>
      <c r="F395" s="372"/>
      <c r="G395" s="269"/>
      <c r="H395" s="271"/>
      <c r="I395" s="271"/>
      <c r="J395" s="271"/>
      <c r="K395" s="271"/>
      <c r="L395" s="270"/>
      <c r="M395" s="155">
        <f>IF(A25stdlife="n/a","n/a",IF(M$3&gt;(A25stdlife+$E395),(Input!$L$235*(1+rvanilla)^0.5)-SUM($L395:L395),(Input!$L$235*(1+rvanilla)^0.5)/A25stdlife))</f>
        <v>0</v>
      </c>
      <c r="N395" s="155">
        <f>IF(A25stdlife="n/a","n/a",IF(N$3&gt;(A25stdlife+$E395),(Input!$L$235*(1+rvanilla)^0.5)-SUM($L395:M395),(Input!$L$235*(1+rvanilla)^0.5)/A25stdlife))</f>
        <v>0</v>
      </c>
      <c r="O395" s="155">
        <f>IF(A25stdlife="n/a","n/a",IF(O$3&gt;(A25stdlife+$E395),(Input!$L$235*(1+rvanilla)^0.5)-SUM($L395:N395),(Input!$L$235*(1+rvanilla)^0.5)/A25stdlife))</f>
        <v>0</v>
      </c>
      <c r="P395" s="155">
        <f>IF(A25stdlife="n/a","n/a",IF(P$3&gt;(A25stdlife+$E395),(Input!$L$235*(1+rvanilla)^0.5)-SUM($L395:O395),(Input!$L$235*(1+rvanilla)^0.5)/A25stdlife))</f>
        <v>0</v>
      </c>
      <c r="Q395" s="155">
        <f>IF(A25stdlife="n/a","n/a",IF(Q$3&gt;(A25stdlife+$E395),(Input!$L$235*(1+rvanilla)^0.5)-SUM($L395:P395),(Input!$L$235*(1+rvanilla)^0.5)/A25stdlife))</f>
        <v>0</v>
      </c>
      <c r="R395" s="155">
        <f>IF(A25stdlife="n/a","n/a",IF(R$3&gt;(A25stdlife+$E395),(Input!$L$235*(1+rvanilla)^0.5)-SUM($L395:Q395),(Input!$L$235*(1+rvanilla)^0.5)/A25stdlife))</f>
        <v>0</v>
      </c>
      <c r="S395" s="155">
        <f>IF(A25stdlife="n/a","n/a",IF(S$3&gt;(A25stdlife+$E395),(Input!$L$235*(1+rvanilla)^0.5)-SUM($L395:R395),(Input!$L$235*(1+rvanilla)^0.5)/A25stdlife))</f>
        <v>0</v>
      </c>
      <c r="T395" s="155">
        <f>IF(A25stdlife="n/a","n/a",IF(T$3&gt;(A25stdlife+$E395),(Input!$L$235*(1+rvanilla)^0.5)-SUM($L395:S395),(Input!$L$235*(1+rvanilla)^0.5)/A25stdlife))</f>
        <v>0</v>
      </c>
      <c r="U395" s="155">
        <f>IF(A25stdlife="n/a","n/a",IF(U$3&gt;(A25stdlife+$E395),(Input!$L$235*(1+rvanilla)^0.5)-SUM($L395:T395),(Input!$L$235*(1+rvanilla)^0.5)/A25stdlife))</f>
        <v>0</v>
      </c>
      <c r="V395" s="155">
        <f>IF(A25stdlife="n/a","n/a",IF(V$3&gt;(A25stdlife+$E395),(Input!$L$235*(1+rvanilla)^0.5)-SUM($L395:U395),(Input!$L$235*(1+rvanilla)^0.5)/A25stdlife))</f>
        <v>0</v>
      </c>
      <c r="W395" s="155">
        <f>IF(A25stdlife="n/a","n/a",IF(W$3&gt;(A25stdlife+$E395),(Input!$L$235*(1+rvanilla)^0.5)-SUM($L395:V395),(Input!$L$235*(1+rvanilla)^0.5)/A25stdlife))</f>
        <v>0</v>
      </c>
      <c r="X395" s="155">
        <f>IF(A25stdlife="n/a","n/a",IF(X$3&gt;(A25stdlife+$E395),(Input!$L$235*(1+rvanilla)^0.5)-SUM($L395:W395),(Input!$L$235*(1+rvanilla)^0.5)/A25stdlife))</f>
        <v>0</v>
      </c>
      <c r="Y395" s="155">
        <f>IF(A25stdlife="n/a","n/a",IF(Y$3&gt;(A25stdlife+$E395),(Input!$L$235*(1+rvanilla)^0.5)-SUM($L395:X395),(Input!$L$235*(1+rvanilla)^0.5)/A25stdlife))</f>
        <v>0</v>
      </c>
      <c r="Z395" s="155">
        <f>IF(A25stdlife="n/a","n/a",IF(Z$3&gt;(A25stdlife+$E395),(Input!$L$235*(1+rvanilla)^0.5)-SUM($L395:Y395),(Input!$L$235*(1+rvanilla)^0.5)/A25stdlife))</f>
        <v>0</v>
      </c>
      <c r="AA395" s="155">
        <f>IF(A25stdlife="n/a","n/a",IF(AA$3&gt;(A25stdlife+$E395),(Input!$L$235*(1+rvanilla)^0.5)-SUM($L395:Z395),(Input!$L$235*(1+rvanilla)^0.5)/A25stdlife))</f>
        <v>0</v>
      </c>
      <c r="AB395" s="155">
        <f>IF(A25stdlife="n/a","n/a",IF(AB$3&gt;(A25stdlife+$E395),(Input!$L$235*(1+rvanilla)^0.5)-SUM($L395:AA395),(Input!$L$235*(1+rvanilla)^0.5)/A25stdlife))</f>
        <v>0</v>
      </c>
      <c r="AC395" s="155">
        <f>IF(A25stdlife="n/a","n/a",IF(AC$3&gt;(A25stdlife+$E395),(Input!$L$235*(1+rvanilla)^0.5)-SUM($L395:AB395),(Input!$L$235*(1+rvanilla)^0.5)/A25stdlife))</f>
        <v>0</v>
      </c>
      <c r="AD395" s="155">
        <f>IF(A25stdlife="n/a","n/a",IF(AD$3&gt;(A25stdlife+$E395),(Input!$L$235*(1+rvanilla)^0.5)-SUM($L395:AC395),(Input!$L$235*(1+rvanilla)^0.5)/A25stdlife))</f>
        <v>0</v>
      </c>
      <c r="AE395" s="155">
        <f>IF(A25stdlife="n/a","n/a",IF(AE$3&gt;(A25stdlife+$E395),(Input!$L$235*(1+rvanilla)^0.5)-SUM($L395:AD395),(Input!$L$235*(1+rvanilla)^0.5)/A25stdlife))</f>
        <v>0</v>
      </c>
      <c r="AF395" s="155">
        <f>IF(A25stdlife="n/a","n/a",IF(AF$3&gt;(A25stdlife+$E395),(Input!$L$235*(1+rvanilla)^0.5)-SUM($L395:AE395),(Input!$L$235*(1+rvanilla)^0.5)/A25stdlife))</f>
        <v>0</v>
      </c>
      <c r="AG395" s="155">
        <f>IF(A25stdlife="n/a","n/a",IF(AG$3&gt;(A25stdlife+$E395),(Input!$L$235*(1+rvanilla)^0.5)-SUM($L395:AF395),(Input!$L$235*(1+rvanilla)^0.5)/A25stdlife))</f>
        <v>0</v>
      </c>
      <c r="AH395" s="155">
        <f>IF(A25stdlife="n/a","n/a",IF(AH$3&gt;(A25stdlife+$E395),(Input!$L$235*(1+rvanilla)^0.5)-SUM($L395:AG395),(Input!$L$235*(1+rvanilla)^0.5)/A25stdlife))</f>
        <v>0</v>
      </c>
      <c r="AI395" s="155">
        <f>IF(A25stdlife="n/a","n/a",IF(AI$3&gt;(A25stdlife+$E395),(Input!$L$235*(1+rvanilla)^0.5)-SUM($L395:AH395),(Input!$L$235*(1+rvanilla)^0.5)/A25stdlife))</f>
        <v>0</v>
      </c>
      <c r="AJ395" s="155">
        <f>IF(A25stdlife="n/a","n/a",IF(AJ$3&gt;(A25stdlife+$E395),(Input!$L$235*(1+rvanilla)^0.5)-SUM($L395:AI395),(Input!$L$235*(1+rvanilla)^0.5)/A25stdlife))</f>
        <v>0</v>
      </c>
      <c r="AK395" s="155">
        <f>IF(A25stdlife="n/a","n/a",IF(AK$3&gt;(A25stdlife+$E395),(Input!$L$235*(1+rvanilla)^0.5)-SUM($L395:AJ395),(Input!$L$235*(1+rvanilla)^0.5)/A25stdlife))</f>
        <v>0</v>
      </c>
      <c r="AL395" s="155">
        <f>IF(A25stdlife="n/a","n/a",IF(AL$3&gt;(A25stdlife+$E395),(Input!$L$235*(1+rvanilla)^0.5)-SUM($L395:AK395),(Input!$L$235*(1+rvanilla)^0.5)/A25stdlife))</f>
        <v>0</v>
      </c>
      <c r="AM395" s="155">
        <f>IF(A25stdlife="n/a","n/a",IF(AM$3&gt;(A25stdlife+$E395),(Input!$L$235*(1+rvanilla)^0.5)-SUM($L395:AL395),(Input!$L$235*(1+rvanilla)^0.5)/A25stdlife))</f>
        <v>0</v>
      </c>
      <c r="AN395" s="155">
        <f>IF(A25stdlife="n/a","n/a",IF(AN$3&gt;(A25stdlife+$E395),(Input!$L$235*(1+rvanilla)^0.5)-SUM($L395:AM395),(Input!$L$235*(1+rvanilla)^0.5)/A25stdlife))</f>
        <v>0</v>
      </c>
      <c r="AO395" s="155">
        <f>IF(A25stdlife="n/a","n/a",IF(AO$3&gt;(A25stdlife+$E395),(Input!$L$235*(1+rvanilla)^0.5)-SUM($L395:AN395),(Input!$L$235*(1+rvanilla)^0.5)/A25stdlife))</f>
        <v>0</v>
      </c>
      <c r="AP395" s="155">
        <f>IF(A25stdlife="n/a","n/a",IF(AP$3&gt;(A25stdlife+$E395),(Input!$L$235*(1+rvanilla)^0.5)-SUM($L395:AO395),(Input!$L$235*(1+rvanilla)^0.5)/A25stdlife))</f>
        <v>0</v>
      </c>
      <c r="AQ395" s="155">
        <f>IF(A25stdlife="n/a","n/a",IF(AQ$3&gt;(A25stdlife+$E395),(Input!$L$235*(1+rvanilla)^0.5)-SUM($L395:AP395),(Input!$L$235*(1+rvanilla)^0.5)/A25stdlife))</f>
        <v>0</v>
      </c>
      <c r="AR395" s="155">
        <f>IF(A25stdlife="n/a","n/a",IF(AR$3&gt;(A25stdlife+$E395),(Input!$L$235*(1+rvanilla)^0.5)-SUM($L395:AQ395),(Input!$L$235*(1+rvanilla)^0.5)/A25stdlife))</f>
        <v>0</v>
      </c>
      <c r="AS395" s="155">
        <f>IF(A25stdlife="n/a","n/a",IF(AS$3&gt;(A25stdlife+$E395),(Input!$L$235*(1+rvanilla)^0.5)-SUM($L395:AR395),(Input!$L$235*(1+rvanilla)^0.5)/A25stdlife))</f>
        <v>0</v>
      </c>
      <c r="AT395" s="155">
        <f>IF(A25stdlife="n/a","n/a",IF(AT$3&gt;(A25stdlife+$E395),(Input!$L$235*(1+rvanilla)^0.5)-SUM($L395:AS395),(Input!$L$235*(1+rvanilla)^0.5)/A25stdlife))</f>
        <v>0</v>
      </c>
      <c r="AU395" s="155">
        <f>IF(A25stdlife="n/a","n/a",IF(AU$3&gt;(A25stdlife+$E395),(Input!$L$235*(1+rvanilla)^0.5)-SUM($L395:AT395),(Input!$L$235*(1+rvanilla)^0.5)/A25stdlife))</f>
        <v>0</v>
      </c>
      <c r="AV395" s="155">
        <f>IF(A25stdlife="n/a","n/a",IF(AV$3&gt;(A25stdlife+$E395),(Input!$L$235*(1+rvanilla)^0.5)-SUM($L395:AU395),(Input!$L$235*(1+rvanilla)^0.5)/A25stdlife))</f>
        <v>0</v>
      </c>
      <c r="AW395" s="155">
        <f>IF(A25stdlife="n/a","n/a",IF(AW$3&gt;(A25stdlife+$E395),(Input!$L$235*(1+rvanilla)^0.5)-SUM($L395:AV395),(Input!$L$235*(1+rvanilla)^0.5)/A25stdlife))</f>
        <v>0</v>
      </c>
      <c r="AX395" s="155">
        <f>IF(A25stdlife="n/a","n/a",IF(AX$3&gt;(A25stdlife+$E395),(Input!$L$235*(1+rvanilla)^0.5)-SUM($L395:AW395),(Input!$L$235*(1+rvanilla)^0.5)/A25stdlife))</f>
        <v>0</v>
      </c>
      <c r="AY395" s="155">
        <f>IF(A25stdlife="n/a","n/a",IF(AY$3&gt;(A25stdlife+$E395),(Input!$L$235*(1+rvanilla)^0.5)-SUM($L395:AX395),(Input!$L$235*(1+rvanilla)^0.5)/A25stdlife))</f>
        <v>0</v>
      </c>
      <c r="AZ395" s="155">
        <f>IF(A25stdlife="n/a","n/a",IF(AZ$3&gt;(A25stdlife+$E395),(Input!$L$235*(1+rvanilla)^0.5)-SUM($L395:AY395),(Input!$L$235*(1+rvanilla)^0.5)/A25stdlife))</f>
        <v>0</v>
      </c>
      <c r="BA395" s="155">
        <f>IF(A25stdlife="n/a","n/a",IF(BA$3&gt;(A25stdlife+$E395),(Input!$L$235*(1+rvanilla)^0.5)-SUM($L395:AZ395),(Input!$L$235*(1+rvanilla)^0.5)/A25stdlife))</f>
        <v>0</v>
      </c>
      <c r="BB395" s="155">
        <f>IF(A25stdlife="n/a","n/a",IF(BB$3&gt;(A25stdlife+$E395),(Input!$L$235*(1+rvanilla)^0.5)-SUM($L395:BA395),(Input!$L$235*(1+rvanilla)^0.5)/A25stdlife))</f>
        <v>0</v>
      </c>
      <c r="BC395" s="155">
        <f>IF(A25stdlife="n/a","n/a",IF(BC$3&gt;(A25stdlife+$E395),(Input!$L$235*(1+rvanilla)^0.5)-SUM($L395:BB395),(Input!$L$235*(1+rvanilla)^0.5)/A25stdlife))</f>
        <v>0</v>
      </c>
      <c r="BD395" s="155">
        <f>IF(A25stdlife="n/a","n/a",IF(BD$3&gt;(A25stdlife+$E395),(Input!$L$235*(1+rvanilla)^0.5)-SUM($L395:BC395),(Input!$L$235*(1+rvanilla)^0.5)/A25stdlife))</f>
        <v>0</v>
      </c>
      <c r="BE395" s="155">
        <f>IF(A25stdlife="n/a","n/a",IF(BE$3&gt;(A25stdlife+$E395),(Input!$L$235*(1+rvanilla)^0.5)-SUM($L395:BD395),(Input!$L$235*(1+rvanilla)^0.5)/A25stdlife))</f>
        <v>0</v>
      </c>
      <c r="BF395" s="155">
        <f>IF(A25stdlife="n/a","n/a",IF(BF$3&gt;(A25stdlife+$E395),(Input!$L$235*(1+rvanilla)^0.5)-SUM($L395:BE395),(Input!$L$235*(1+rvanilla)^0.5)/A25stdlife))</f>
        <v>0</v>
      </c>
      <c r="BG395" s="155">
        <f>IF(A25stdlife="n/a","n/a",IF(BG$3&gt;(A25stdlife+$E395),(Input!$L$235*(1+rvanilla)^0.5)-SUM($L395:BF395),(Input!$L$235*(1+rvanilla)^0.5)/A25stdlife))</f>
        <v>0</v>
      </c>
      <c r="BH395" s="155">
        <f>IF(A25stdlife="n/a","n/a",IF(BH$3&gt;(A25stdlife+$E395),(Input!$L$235*(1+rvanilla)^0.5)-SUM($L395:BG395),(Input!$L$235*(1+rvanilla)^0.5)/A25stdlife))</f>
        <v>0</v>
      </c>
      <c r="BI395" s="155">
        <f>IF(A25stdlife="n/a","n/a",IF(BI$3&gt;(A25stdlife+$E395),(Input!$L$235*(1+rvanilla)^0.5)-SUM($L395:BH395),(Input!$L$235*(1+rvanilla)^0.5)/A25stdlife))</f>
        <v>0</v>
      </c>
      <c r="BJ395" s="14"/>
      <c r="BK395" s="14"/>
      <c r="BL395" s="14"/>
      <c r="BM395" s="14"/>
      <c r="BN395" s="14"/>
      <c r="BO395" s="14"/>
      <c r="BP395" s="14"/>
      <c r="BQ395" s="14"/>
      <c r="BR395" s="14"/>
      <c r="BS395" s="14"/>
      <c r="BT395" s="14"/>
      <c r="BU395" s="14"/>
      <c r="BV395" s="14"/>
      <c r="BW395" s="14"/>
      <c r="BX395" s="14"/>
      <c r="BY395" s="14"/>
      <c r="BZ395" s="14"/>
      <c r="CA395" s="410"/>
      <c r="CB395" s="410"/>
      <c r="CC395" s="410"/>
      <c r="CD395" s="410"/>
      <c r="CE395" s="410"/>
      <c r="CF395" s="410"/>
      <c r="CG395" s="410"/>
      <c r="CH395" s="410"/>
      <c r="CI395" s="410"/>
      <c r="CJ395" s="410"/>
      <c r="CK395" s="410"/>
      <c r="CL395" s="410"/>
      <c r="CM395" s="410"/>
      <c r="CN395" s="410"/>
      <c r="CO395" s="410"/>
      <c r="CP395" s="410"/>
      <c r="CQ395" s="410"/>
      <c r="CR395" s="410"/>
      <c r="CS395" s="410"/>
      <c r="CT395" s="410"/>
      <c r="CU395" s="410"/>
      <c r="CV395" s="410"/>
      <c r="CW395" s="410"/>
      <c r="CX395" s="410"/>
      <c r="CY395" s="410"/>
      <c r="CZ395" s="410"/>
      <c r="DA395" s="410"/>
      <c r="DB395" s="410"/>
      <c r="DC395" s="410"/>
      <c r="DD395" s="410"/>
      <c r="DE395" s="410"/>
      <c r="DF395" s="410"/>
      <c r="DG395" s="410"/>
      <c r="DH395" s="410"/>
      <c r="DI395" s="410"/>
      <c r="DJ395" s="410"/>
      <c r="DK395" s="410"/>
      <c r="DL395" s="410"/>
      <c r="DM395" s="410"/>
      <c r="DN395" s="410"/>
      <c r="DO395" s="410"/>
      <c r="DP395" s="410"/>
      <c r="DQ395" s="410"/>
      <c r="DR395" s="410"/>
      <c r="DS395" s="410"/>
      <c r="DT395" s="410"/>
      <c r="DU395" s="410"/>
      <c r="DV395" s="410"/>
      <c r="DW395" s="410"/>
      <c r="DX395" s="410"/>
      <c r="DY395" s="410"/>
      <c r="DZ395" s="410"/>
      <c r="EA395" s="410"/>
      <c r="EB395" s="410"/>
      <c r="EC395" s="410"/>
      <c r="ED395" s="410"/>
      <c r="EE395" s="410"/>
      <c r="EF395" s="410"/>
      <c r="EG395" s="410"/>
      <c r="EH395" s="410"/>
      <c r="EI395" s="410"/>
      <c r="EJ395" s="410"/>
      <c r="EK395" s="410"/>
      <c r="EL395" s="410"/>
      <c r="EM395" s="410"/>
      <c r="EN395" s="410"/>
      <c r="EO395" s="410"/>
      <c r="EP395" s="410"/>
      <c r="EQ395" s="410"/>
      <c r="ER395" s="410"/>
      <c r="ES395" s="410"/>
      <c r="ET395" s="410"/>
      <c r="EU395" s="410"/>
      <c r="EV395" s="410"/>
      <c r="EW395" s="410"/>
      <c r="EX395" s="410"/>
      <c r="EY395" s="410"/>
      <c r="EZ395" s="410"/>
      <c r="FA395" s="410"/>
      <c r="FB395" s="410"/>
      <c r="FC395" s="410"/>
      <c r="FD395" s="410"/>
      <c r="FE395" s="410"/>
      <c r="FF395" s="410"/>
      <c r="FG395" s="410"/>
      <c r="FH395" s="410"/>
      <c r="FI395" s="410"/>
      <c r="FJ395" s="410"/>
      <c r="FK395" s="410"/>
      <c r="FL395" s="410"/>
      <c r="FM395" s="410"/>
      <c r="FN395" s="410"/>
      <c r="FO395" s="410"/>
      <c r="FP395" s="410"/>
      <c r="FQ395" s="410"/>
      <c r="FR395" s="410"/>
      <c r="FS395" s="410"/>
      <c r="FT395" s="410"/>
      <c r="FU395" s="410"/>
      <c r="FV395" s="410"/>
      <c r="FW395" s="410"/>
      <c r="FX395" s="410"/>
      <c r="FY395" s="410"/>
      <c r="FZ395" s="410"/>
      <c r="GA395" s="410"/>
      <c r="GB395" s="410"/>
      <c r="GC395" s="410"/>
      <c r="GD395" s="410"/>
      <c r="GE395" s="410"/>
      <c r="GF395" s="410"/>
      <c r="GG395" s="410"/>
      <c r="GH395" s="410"/>
      <c r="GI395" s="410"/>
      <c r="GJ395" s="410"/>
      <c r="GK395" s="410"/>
      <c r="GL395" s="410"/>
      <c r="GM395" s="410"/>
      <c r="GN395" s="410"/>
      <c r="GO395" s="410"/>
      <c r="GP395" s="410"/>
      <c r="GQ395" s="410"/>
      <c r="GR395" s="410"/>
      <c r="GS395" s="410"/>
      <c r="GT395" s="410"/>
      <c r="GU395" s="410"/>
      <c r="GV395" s="410"/>
      <c r="GW395" s="410"/>
      <c r="GX395" s="410"/>
      <c r="GY395" s="410"/>
      <c r="GZ395" s="410"/>
      <c r="HA395" s="410"/>
      <c r="HB395" s="410"/>
      <c r="HC395" s="410"/>
      <c r="HD395" s="410"/>
      <c r="HE395" s="410"/>
      <c r="HF395" s="410"/>
      <c r="HG395" s="410"/>
      <c r="HH395" s="410"/>
      <c r="HI395" s="410"/>
      <c r="HJ395" s="410"/>
      <c r="HK395" s="410"/>
      <c r="HL395" s="410"/>
      <c r="HM395" s="410"/>
      <c r="HN395" s="410"/>
      <c r="HO395" s="410"/>
      <c r="HP395" s="410"/>
      <c r="HQ395" s="410"/>
      <c r="HR395" s="410"/>
      <c r="HS395" s="410"/>
      <c r="HT395" s="410"/>
      <c r="HU395" s="410"/>
      <c r="HV395" s="410"/>
      <c r="HW395" s="410"/>
      <c r="HX395" s="410"/>
      <c r="HY395" s="410"/>
      <c r="HZ395" s="410"/>
      <c r="IA395" s="410"/>
      <c r="IB395" s="410"/>
      <c r="IC395" s="410"/>
      <c r="ID395" s="410"/>
      <c r="IE395" s="410"/>
      <c r="IF395" s="410"/>
      <c r="IG395" s="410"/>
      <c r="IH395" s="410"/>
      <c r="II395" s="410"/>
      <c r="IJ395" s="410"/>
      <c r="IK395" s="410"/>
      <c r="IL395" s="410"/>
      <c r="IM395" s="410"/>
      <c r="IN395" s="410"/>
      <c r="IO395" s="410"/>
      <c r="IP395" s="410"/>
      <c r="IQ395" s="410"/>
      <c r="IR395" s="410"/>
      <c r="IS395" s="410"/>
      <c r="IT395" s="410"/>
      <c r="IU395" s="410"/>
      <c r="IV395" s="410"/>
    </row>
    <row r="396" spans="1:256" s="2" customFormat="1" ht="12.75" hidden="1" customHeight="1" outlineLevel="2">
      <c r="A396" s="14"/>
      <c r="B396" s="14"/>
      <c r="C396" s="27"/>
      <c r="D396" s="413"/>
      <c r="E396" s="261">
        <v>7</v>
      </c>
      <c r="F396" s="372"/>
      <c r="G396" s="269"/>
      <c r="H396" s="271"/>
      <c r="I396" s="271"/>
      <c r="J396" s="271"/>
      <c r="K396" s="271"/>
      <c r="L396" s="271"/>
      <c r="M396" s="270"/>
      <c r="N396" s="155">
        <f>IF(A25stdlife="n/a","n/a",IF(N$3&gt;(A25stdlife+$E396),(Input!$M$235*(1+rvanilla)^0.5)-SUM($M396:M396),(Input!$M$235*(1+rvanilla)^0.5)/A25stdlife))</f>
        <v>0</v>
      </c>
      <c r="O396" s="155">
        <f>IF(A25stdlife="n/a","n/a",IF(O$3&gt;(A25stdlife+$E396),(Input!$M$235*(1+rvanilla)^0.5)-SUM($M396:N396),(Input!$M$235*(1+rvanilla)^0.5)/A25stdlife))</f>
        <v>0</v>
      </c>
      <c r="P396" s="155">
        <f>IF(A25stdlife="n/a","n/a",IF(P$3&gt;(A25stdlife+$E396),(Input!$M$235*(1+rvanilla)^0.5)-SUM($M396:O396),(Input!$M$235*(1+rvanilla)^0.5)/A25stdlife))</f>
        <v>0</v>
      </c>
      <c r="Q396" s="155">
        <f>IF(A25stdlife="n/a","n/a",IF(Q$3&gt;(A25stdlife+$E396),(Input!$M$235*(1+rvanilla)^0.5)-SUM($M396:P396),(Input!$M$235*(1+rvanilla)^0.5)/A25stdlife))</f>
        <v>0</v>
      </c>
      <c r="R396" s="155">
        <f>IF(A25stdlife="n/a","n/a",IF(R$3&gt;(A25stdlife+$E396),(Input!$M$235*(1+rvanilla)^0.5)-SUM($M396:Q396),(Input!$M$235*(1+rvanilla)^0.5)/A25stdlife))</f>
        <v>0</v>
      </c>
      <c r="S396" s="155">
        <f>IF(A25stdlife="n/a","n/a",IF(S$3&gt;(A25stdlife+$E396),(Input!$M$235*(1+rvanilla)^0.5)-SUM($M396:R396),(Input!$M$235*(1+rvanilla)^0.5)/A25stdlife))</f>
        <v>0</v>
      </c>
      <c r="T396" s="155">
        <f>IF(A25stdlife="n/a","n/a",IF(T$3&gt;(A25stdlife+$E396),(Input!$M$235*(1+rvanilla)^0.5)-SUM($M396:S396),(Input!$M$235*(1+rvanilla)^0.5)/A25stdlife))</f>
        <v>0</v>
      </c>
      <c r="U396" s="155">
        <f>IF(A25stdlife="n/a","n/a",IF(U$3&gt;(A25stdlife+$E396),(Input!$M$235*(1+rvanilla)^0.5)-SUM($M396:T396),(Input!$M$235*(1+rvanilla)^0.5)/A25stdlife))</f>
        <v>0</v>
      </c>
      <c r="V396" s="155">
        <f>IF(A25stdlife="n/a","n/a",IF(V$3&gt;(A25stdlife+$E396),(Input!$M$235*(1+rvanilla)^0.5)-SUM($M396:U396),(Input!$M$235*(1+rvanilla)^0.5)/A25stdlife))</f>
        <v>0</v>
      </c>
      <c r="W396" s="155">
        <f>IF(A25stdlife="n/a","n/a",IF(W$3&gt;(A25stdlife+$E396),(Input!$M$235*(1+rvanilla)^0.5)-SUM($M396:V396),(Input!$M$235*(1+rvanilla)^0.5)/A25stdlife))</f>
        <v>0</v>
      </c>
      <c r="X396" s="155">
        <f>IF(A25stdlife="n/a","n/a",IF(X$3&gt;(A25stdlife+$E396),(Input!$M$235*(1+rvanilla)^0.5)-SUM($M396:W396),(Input!$M$235*(1+rvanilla)^0.5)/A25stdlife))</f>
        <v>0</v>
      </c>
      <c r="Y396" s="155">
        <f>IF(A25stdlife="n/a","n/a",IF(Y$3&gt;(A25stdlife+$E396),(Input!$M$235*(1+rvanilla)^0.5)-SUM($M396:X396),(Input!$M$235*(1+rvanilla)^0.5)/A25stdlife))</f>
        <v>0</v>
      </c>
      <c r="Z396" s="155">
        <f>IF(A25stdlife="n/a","n/a",IF(Z$3&gt;(A25stdlife+$E396),(Input!$M$235*(1+rvanilla)^0.5)-SUM($M396:Y396),(Input!$M$235*(1+rvanilla)^0.5)/A25stdlife))</f>
        <v>0</v>
      </c>
      <c r="AA396" s="155">
        <f>IF(A25stdlife="n/a","n/a",IF(AA$3&gt;(A25stdlife+$E396),(Input!$M$235*(1+rvanilla)^0.5)-SUM($M396:Z396),(Input!$M$235*(1+rvanilla)^0.5)/A25stdlife))</f>
        <v>0</v>
      </c>
      <c r="AB396" s="155">
        <f>IF(A25stdlife="n/a","n/a",IF(AB$3&gt;(A25stdlife+$E396),(Input!$M$235*(1+rvanilla)^0.5)-SUM($M396:AA396),(Input!$M$235*(1+rvanilla)^0.5)/A25stdlife))</f>
        <v>0</v>
      </c>
      <c r="AC396" s="155">
        <f>IF(A25stdlife="n/a","n/a",IF(AC$3&gt;(A25stdlife+$E396),(Input!$M$235*(1+rvanilla)^0.5)-SUM($M396:AB396),(Input!$M$235*(1+rvanilla)^0.5)/A25stdlife))</f>
        <v>0</v>
      </c>
      <c r="AD396" s="155">
        <f>IF(A25stdlife="n/a","n/a",IF(AD$3&gt;(A25stdlife+$E396),(Input!$M$235*(1+rvanilla)^0.5)-SUM($M396:AC396),(Input!$M$235*(1+rvanilla)^0.5)/A25stdlife))</f>
        <v>0</v>
      </c>
      <c r="AE396" s="155">
        <f>IF(A25stdlife="n/a","n/a",IF(AE$3&gt;(A25stdlife+$E396),(Input!$M$235*(1+rvanilla)^0.5)-SUM($M396:AD396),(Input!$M$235*(1+rvanilla)^0.5)/A25stdlife))</f>
        <v>0</v>
      </c>
      <c r="AF396" s="155">
        <f>IF(A25stdlife="n/a","n/a",IF(AF$3&gt;(A25stdlife+$E396),(Input!$M$235*(1+rvanilla)^0.5)-SUM($M396:AE396),(Input!$M$235*(1+rvanilla)^0.5)/A25stdlife))</f>
        <v>0</v>
      </c>
      <c r="AG396" s="155">
        <f>IF(A25stdlife="n/a","n/a",IF(AG$3&gt;(A25stdlife+$E396),(Input!$M$235*(1+rvanilla)^0.5)-SUM($M396:AF396),(Input!$M$235*(1+rvanilla)^0.5)/A25stdlife))</f>
        <v>0</v>
      </c>
      <c r="AH396" s="155">
        <f>IF(A25stdlife="n/a","n/a",IF(AH$3&gt;(A25stdlife+$E396),(Input!$M$235*(1+rvanilla)^0.5)-SUM($M396:AG396),(Input!$M$235*(1+rvanilla)^0.5)/A25stdlife))</f>
        <v>0</v>
      </c>
      <c r="AI396" s="155">
        <f>IF(A25stdlife="n/a","n/a",IF(AI$3&gt;(A25stdlife+$E396),(Input!$M$235*(1+rvanilla)^0.5)-SUM($M396:AH396),(Input!$M$235*(1+rvanilla)^0.5)/A25stdlife))</f>
        <v>0</v>
      </c>
      <c r="AJ396" s="155">
        <f>IF(A25stdlife="n/a","n/a",IF(AJ$3&gt;(A25stdlife+$E396),(Input!$M$235*(1+rvanilla)^0.5)-SUM($M396:AI396),(Input!$M$235*(1+rvanilla)^0.5)/A25stdlife))</f>
        <v>0</v>
      </c>
      <c r="AK396" s="155">
        <f>IF(A25stdlife="n/a","n/a",IF(AK$3&gt;(A25stdlife+$E396),(Input!$M$235*(1+rvanilla)^0.5)-SUM($M396:AJ396),(Input!$M$235*(1+rvanilla)^0.5)/A25stdlife))</f>
        <v>0</v>
      </c>
      <c r="AL396" s="155">
        <f>IF(A25stdlife="n/a","n/a",IF(AL$3&gt;(A25stdlife+$E396),(Input!$M$235*(1+rvanilla)^0.5)-SUM($M396:AK396),(Input!$M$235*(1+rvanilla)^0.5)/A25stdlife))</f>
        <v>0</v>
      </c>
      <c r="AM396" s="155">
        <f>IF(A25stdlife="n/a","n/a",IF(AM$3&gt;(A25stdlife+$E396),(Input!$M$235*(1+rvanilla)^0.5)-SUM($M396:AL396),(Input!$M$235*(1+rvanilla)^0.5)/A25stdlife))</f>
        <v>0</v>
      </c>
      <c r="AN396" s="155">
        <f>IF(A25stdlife="n/a","n/a",IF(AN$3&gt;(A25stdlife+$E396),(Input!$M$235*(1+rvanilla)^0.5)-SUM($M396:AM396),(Input!$M$235*(1+rvanilla)^0.5)/A25stdlife))</f>
        <v>0</v>
      </c>
      <c r="AO396" s="155">
        <f>IF(A25stdlife="n/a","n/a",IF(AO$3&gt;(A25stdlife+$E396),(Input!$M$235*(1+rvanilla)^0.5)-SUM($M396:AN396),(Input!$M$235*(1+rvanilla)^0.5)/A25stdlife))</f>
        <v>0</v>
      </c>
      <c r="AP396" s="155">
        <f>IF(A25stdlife="n/a","n/a",IF(AP$3&gt;(A25stdlife+$E396),(Input!$M$235*(1+rvanilla)^0.5)-SUM($M396:AO396),(Input!$M$235*(1+rvanilla)^0.5)/A25stdlife))</f>
        <v>0</v>
      </c>
      <c r="AQ396" s="155">
        <f>IF(A25stdlife="n/a","n/a",IF(AQ$3&gt;(A25stdlife+$E396),(Input!$M$235*(1+rvanilla)^0.5)-SUM($M396:AP396),(Input!$M$235*(1+rvanilla)^0.5)/A25stdlife))</f>
        <v>0</v>
      </c>
      <c r="AR396" s="155">
        <f>IF(A25stdlife="n/a","n/a",IF(AR$3&gt;(A25stdlife+$E396),(Input!$M$235*(1+rvanilla)^0.5)-SUM($M396:AQ396),(Input!$M$235*(1+rvanilla)^0.5)/A25stdlife))</f>
        <v>0</v>
      </c>
      <c r="AS396" s="155">
        <f>IF(A25stdlife="n/a","n/a",IF(AS$3&gt;(A25stdlife+$E396),(Input!$M$235*(1+rvanilla)^0.5)-SUM($M396:AR396),(Input!$M$235*(1+rvanilla)^0.5)/A25stdlife))</f>
        <v>0</v>
      </c>
      <c r="AT396" s="155">
        <f>IF(A25stdlife="n/a","n/a",IF(AT$3&gt;(A25stdlife+$E396),(Input!$M$235*(1+rvanilla)^0.5)-SUM($M396:AS396),(Input!$M$235*(1+rvanilla)^0.5)/A25stdlife))</f>
        <v>0</v>
      </c>
      <c r="AU396" s="155">
        <f>IF(A25stdlife="n/a","n/a",IF(AU$3&gt;(A25stdlife+$E396),(Input!$M$235*(1+rvanilla)^0.5)-SUM($M396:AT396),(Input!$M$235*(1+rvanilla)^0.5)/A25stdlife))</f>
        <v>0</v>
      </c>
      <c r="AV396" s="155">
        <f>IF(A25stdlife="n/a","n/a",IF(AV$3&gt;(A25stdlife+$E396),(Input!$M$235*(1+rvanilla)^0.5)-SUM($M396:AU396),(Input!$M$235*(1+rvanilla)^0.5)/A25stdlife))</f>
        <v>0</v>
      </c>
      <c r="AW396" s="155">
        <f>IF(A25stdlife="n/a","n/a",IF(AW$3&gt;(A25stdlife+$E396),(Input!$M$235*(1+rvanilla)^0.5)-SUM($M396:AV396),(Input!$M$235*(1+rvanilla)^0.5)/A25stdlife))</f>
        <v>0</v>
      </c>
      <c r="AX396" s="155">
        <f>IF(A25stdlife="n/a","n/a",IF(AX$3&gt;(A25stdlife+$E396),(Input!$M$235*(1+rvanilla)^0.5)-SUM($M396:AW396),(Input!$M$235*(1+rvanilla)^0.5)/A25stdlife))</f>
        <v>0</v>
      </c>
      <c r="AY396" s="155">
        <f>IF(A25stdlife="n/a","n/a",IF(AY$3&gt;(A25stdlife+$E396),(Input!$M$235*(1+rvanilla)^0.5)-SUM($M396:AX396),(Input!$M$235*(1+rvanilla)^0.5)/A25stdlife))</f>
        <v>0</v>
      </c>
      <c r="AZ396" s="155">
        <f>IF(A25stdlife="n/a","n/a",IF(AZ$3&gt;(A25stdlife+$E396),(Input!$M$235*(1+rvanilla)^0.5)-SUM($M396:AY396),(Input!$M$235*(1+rvanilla)^0.5)/A25stdlife))</f>
        <v>0</v>
      </c>
      <c r="BA396" s="155">
        <f>IF(A25stdlife="n/a","n/a",IF(BA$3&gt;(A25stdlife+$E396),(Input!$M$235*(1+rvanilla)^0.5)-SUM($M396:AZ396),(Input!$M$235*(1+rvanilla)^0.5)/A25stdlife))</f>
        <v>0</v>
      </c>
      <c r="BB396" s="155">
        <f>IF(A25stdlife="n/a","n/a",IF(BB$3&gt;(A25stdlife+$E396),(Input!$M$235*(1+rvanilla)^0.5)-SUM($M396:BA396),(Input!$M$235*(1+rvanilla)^0.5)/A25stdlife))</f>
        <v>0</v>
      </c>
      <c r="BC396" s="155">
        <f>IF(A25stdlife="n/a","n/a",IF(BC$3&gt;(A25stdlife+$E396),(Input!$M$235*(1+rvanilla)^0.5)-SUM($M396:BB396),(Input!$M$235*(1+rvanilla)^0.5)/A25stdlife))</f>
        <v>0</v>
      </c>
      <c r="BD396" s="155">
        <f>IF(A25stdlife="n/a","n/a",IF(BD$3&gt;(A25stdlife+$E396),(Input!$M$235*(1+rvanilla)^0.5)-SUM($M396:BC396),(Input!$M$235*(1+rvanilla)^0.5)/A25stdlife))</f>
        <v>0</v>
      </c>
      <c r="BE396" s="155">
        <f>IF(A25stdlife="n/a","n/a",IF(BE$3&gt;(A25stdlife+$E396),(Input!$M$235*(1+rvanilla)^0.5)-SUM($M396:BD396),(Input!$M$235*(1+rvanilla)^0.5)/A25stdlife))</f>
        <v>0</v>
      </c>
      <c r="BF396" s="155">
        <f>IF(A25stdlife="n/a","n/a",IF(BF$3&gt;(A25stdlife+$E396),(Input!$M$235*(1+rvanilla)^0.5)-SUM($M396:BE396),(Input!$M$235*(1+rvanilla)^0.5)/A25stdlife))</f>
        <v>0</v>
      </c>
      <c r="BG396" s="155">
        <f>IF(A25stdlife="n/a","n/a",IF(BG$3&gt;(A25stdlife+$E396),(Input!$M$235*(1+rvanilla)^0.5)-SUM($M396:BF396),(Input!$M$235*(1+rvanilla)^0.5)/A25stdlife))</f>
        <v>0</v>
      </c>
      <c r="BH396" s="155">
        <f>IF(A25stdlife="n/a","n/a",IF(BH$3&gt;(A25stdlife+$E396),(Input!$M$235*(1+rvanilla)^0.5)-SUM($M396:BG396),(Input!$M$235*(1+rvanilla)^0.5)/A25stdlife))</f>
        <v>0</v>
      </c>
      <c r="BI396" s="155">
        <f>IF(A25stdlife="n/a","n/a",IF(BI$3&gt;(A25stdlife+$E396),(Input!$M$235*(1+rvanilla)^0.5)-SUM($M396:BH396),(Input!$M$235*(1+rvanilla)^0.5)/A25stdlife))</f>
        <v>0</v>
      </c>
      <c r="BJ396" s="14"/>
      <c r="BK396" s="14"/>
      <c r="BL396" s="14"/>
      <c r="BM396" s="14"/>
      <c r="BN396" s="14"/>
      <c r="BO396" s="14"/>
      <c r="BP396" s="14"/>
      <c r="BQ396" s="14"/>
      <c r="BR396" s="14"/>
      <c r="BS396" s="14"/>
      <c r="BT396" s="14"/>
      <c r="BU396" s="14"/>
      <c r="BV396" s="14"/>
      <c r="BW396" s="14"/>
      <c r="BX396" s="14"/>
      <c r="BY396" s="14"/>
      <c r="BZ396" s="14"/>
      <c r="CA396" s="410"/>
      <c r="CB396" s="410"/>
      <c r="CC396" s="410"/>
      <c r="CD396" s="410"/>
      <c r="CE396" s="410"/>
      <c r="CF396" s="410"/>
      <c r="CG396" s="410"/>
      <c r="CH396" s="410"/>
      <c r="CI396" s="410"/>
      <c r="CJ396" s="410"/>
      <c r="CK396" s="410"/>
      <c r="CL396" s="410"/>
      <c r="CM396" s="410"/>
      <c r="CN396" s="410"/>
      <c r="CO396" s="410"/>
      <c r="CP396" s="410"/>
      <c r="CQ396" s="410"/>
      <c r="CR396" s="410"/>
      <c r="CS396" s="410"/>
      <c r="CT396" s="410"/>
      <c r="CU396" s="410"/>
      <c r="CV396" s="410"/>
      <c r="CW396" s="410"/>
      <c r="CX396" s="410"/>
      <c r="CY396" s="410"/>
      <c r="CZ396" s="410"/>
      <c r="DA396" s="410"/>
      <c r="DB396" s="410"/>
      <c r="DC396" s="410"/>
      <c r="DD396" s="410"/>
      <c r="DE396" s="410"/>
      <c r="DF396" s="410"/>
      <c r="DG396" s="410"/>
      <c r="DH396" s="410"/>
      <c r="DI396" s="410"/>
      <c r="DJ396" s="410"/>
      <c r="DK396" s="410"/>
      <c r="DL396" s="410"/>
      <c r="DM396" s="410"/>
      <c r="DN396" s="410"/>
      <c r="DO396" s="410"/>
      <c r="DP396" s="410"/>
      <c r="DQ396" s="410"/>
      <c r="DR396" s="410"/>
      <c r="DS396" s="410"/>
      <c r="DT396" s="410"/>
      <c r="DU396" s="410"/>
      <c r="DV396" s="410"/>
      <c r="DW396" s="410"/>
      <c r="DX396" s="410"/>
      <c r="DY396" s="410"/>
      <c r="DZ396" s="410"/>
      <c r="EA396" s="410"/>
      <c r="EB396" s="410"/>
      <c r="EC396" s="410"/>
      <c r="ED396" s="410"/>
      <c r="EE396" s="410"/>
      <c r="EF396" s="410"/>
      <c r="EG396" s="410"/>
      <c r="EH396" s="410"/>
      <c r="EI396" s="410"/>
      <c r="EJ396" s="410"/>
      <c r="EK396" s="410"/>
      <c r="EL396" s="410"/>
      <c r="EM396" s="410"/>
      <c r="EN396" s="410"/>
      <c r="EO396" s="410"/>
      <c r="EP396" s="410"/>
      <c r="EQ396" s="410"/>
      <c r="ER396" s="410"/>
      <c r="ES396" s="410"/>
      <c r="ET396" s="410"/>
      <c r="EU396" s="410"/>
      <c r="EV396" s="410"/>
      <c r="EW396" s="410"/>
      <c r="EX396" s="410"/>
      <c r="EY396" s="410"/>
      <c r="EZ396" s="410"/>
      <c r="FA396" s="410"/>
      <c r="FB396" s="410"/>
      <c r="FC396" s="410"/>
      <c r="FD396" s="410"/>
      <c r="FE396" s="410"/>
      <c r="FF396" s="410"/>
      <c r="FG396" s="410"/>
      <c r="FH396" s="410"/>
      <c r="FI396" s="410"/>
      <c r="FJ396" s="410"/>
      <c r="FK396" s="410"/>
      <c r="FL396" s="410"/>
      <c r="FM396" s="410"/>
      <c r="FN396" s="410"/>
      <c r="FO396" s="410"/>
      <c r="FP396" s="410"/>
      <c r="FQ396" s="410"/>
      <c r="FR396" s="410"/>
      <c r="FS396" s="410"/>
      <c r="FT396" s="410"/>
      <c r="FU396" s="410"/>
      <c r="FV396" s="410"/>
      <c r="FW396" s="410"/>
      <c r="FX396" s="410"/>
      <c r="FY396" s="410"/>
      <c r="FZ396" s="410"/>
      <c r="GA396" s="410"/>
      <c r="GB396" s="410"/>
      <c r="GC396" s="410"/>
      <c r="GD396" s="410"/>
      <c r="GE396" s="410"/>
      <c r="GF396" s="410"/>
      <c r="GG396" s="410"/>
      <c r="GH396" s="410"/>
      <c r="GI396" s="410"/>
      <c r="GJ396" s="410"/>
      <c r="GK396" s="410"/>
      <c r="GL396" s="410"/>
      <c r="GM396" s="410"/>
      <c r="GN396" s="410"/>
      <c r="GO396" s="410"/>
      <c r="GP396" s="410"/>
      <c r="GQ396" s="410"/>
      <c r="GR396" s="410"/>
      <c r="GS396" s="410"/>
      <c r="GT396" s="410"/>
      <c r="GU396" s="410"/>
      <c r="GV396" s="410"/>
      <c r="GW396" s="410"/>
      <c r="GX396" s="410"/>
      <c r="GY396" s="410"/>
      <c r="GZ396" s="410"/>
      <c r="HA396" s="410"/>
      <c r="HB396" s="410"/>
      <c r="HC396" s="410"/>
      <c r="HD396" s="410"/>
      <c r="HE396" s="410"/>
      <c r="HF396" s="410"/>
      <c r="HG396" s="410"/>
      <c r="HH396" s="410"/>
      <c r="HI396" s="410"/>
      <c r="HJ396" s="410"/>
      <c r="HK396" s="410"/>
      <c r="HL396" s="410"/>
      <c r="HM396" s="410"/>
      <c r="HN396" s="410"/>
      <c r="HO396" s="410"/>
      <c r="HP396" s="410"/>
      <c r="HQ396" s="410"/>
      <c r="HR396" s="410"/>
      <c r="HS396" s="410"/>
      <c r="HT396" s="410"/>
      <c r="HU396" s="410"/>
      <c r="HV396" s="410"/>
      <c r="HW396" s="410"/>
      <c r="HX396" s="410"/>
      <c r="HY396" s="410"/>
      <c r="HZ396" s="410"/>
      <c r="IA396" s="410"/>
      <c r="IB396" s="410"/>
      <c r="IC396" s="410"/>
      <c r="ID396" s="410"/>
      <c r="IE396" s="410"/>
      <c r="IF396" s="410"/>
      <c r="IG396" s="410"/>
      <c r="IH396" s="410"/>
      <c r="II396" s="410"/>
      <c r="IJ396" s="410"/>
      <c r="IK396" s="410"/>
      <c r="IL396" s="410"/>
      <c r="IM396" s="410"/>
      <c r="IN396" s="410"/>
      <c r="IO396" s="410"/>
      <c r="IP396" s="410"/>
      <c r="IQ396" s="410"/>
      <c r="IR396" s="410"/>
      <c r="IS396" s="410"/>
      <c r="IT396" s="410"/>
      <c r="IU396" s="410"/>
      <c r="IV396" s="410"/>
    </row>
    <row r="397" spans="1:256" s="2" customFormat="1" ht="12.75" hidden="1" customHeight="1" outlineLevel="2">
      <c r="A397" s="14"/>
      <c r="B397" s="14"/>
      <c r="C397" s="27"/>
      <c r="D397" s="413"/>
      <c r="E397" s="261">
        <v>8</v>
      </c>
      <c r="F397" s="372"/>
      <c r="G397" s="269"/>
      <c r="H397" s="271"/>
      <c r="I397" s="271"/>
      <c r="J397" s="271"/>
      <c r="K397" s="271"/>
      <c r="L397" s="271"/>
      <c r="M397" s="271"/>
      <c r="N397" s="270"/>
      <c r="O397" s="155">
        <f>IF(A25stdlife="n/a","n/a",IF(O$3&gt;(A25stdlife+$E397),(Input!$N$235*(1+rvanilla)^0.5)-SUM($N397:N397),(Input!$N$235*(1+rvanilla)^0.5)/A25stdlife))</f>
        <v>0</v>
      </c>
      <c r="P397" s="155">
        <f>IF(A25stdlife="n/a","n/a",IF(P$3&gt;(A25stdlife+$E397),(Input!$N$235*(1+rvanilla)^0.5)-SUM($N397:O397),(Input!$N$235*(1+rvanilla)^0.5)/A25stdlife))</f>
        <v>0</v>
      </c>
      <c r="Q397" s="155">
        <f>IF(A25stdlife="n/a","n/a",IF(Q$3&gt;(A25stdlife+$E397),(Input!$N$235*(1+rvanilla)^0.5)-SUM($N397:P397),(Input!$N$235*(1+rvanilla)^0.5)/A25stdlife))</f>
        <v>0</v>
      </c>
      <c r="R397" s="155">
        <f>IF(A25stdlife="n/a","n/a",IF(R$3&gt;(A25stdlife+$E397),(Input!$N$235*(1+rvanilla)^0.5)-SUM($N397:Q397),(Input!$N$235*(1+rvanilla)^0.5)/A25stdlife))</f>
        <v>0</v>
      </c>
      <c r="S397" s="155">
        <f>IF(A25stdlife="n/a","n/a",IF(S$3&gt;(A25stdlife+$E397),(Input!$N$235*(1+rvanilla)^0.5)-SUM($N397:R397),(Input!$N$235*(1+rvanilla)^0.5)/A25stdlife))</f>
        <v>0</v>
      </c>
      <c r="T397" s="155">
        <f>IF(A25stdlife="n/a","n/a",IF(T$3&gt;(A25stdlife+$E397),(Input!$N$235*(1+rvanilla)^0.5)-SUM($N397:S397),(Input!$N$235*(1+rvanilla)^0.5)/A25stdlife))</f>
        <v>0</v>
      </c>
      <c r="U397" s="155">
        <f>IF(A25stdlife="n/a","n/a",IF(U$3&gt;(A25stdlife+$E397),(Input!$N$235*(1+rvanilla)^0.5)-SUM($N397:T397),(Input!$N$235*(1+rvanilla)^0.5)/A25stdlife))</f>
        <v>0</v>
      </c>
      <c r="V397" s="155">
        <f>IF(A25stdlife="n/a","n/a",IF(V$3&gt;(A25stdlife+$E397),(Input!$N$235*(1+rvanilla)^0.5)-SUM($N397:U397),(Input!$N$235*(1+rvanilla)^0.5)/A25stdlife))</f>
        <v>0</v>
      </c>
      <c r="W397" s="155">
        <f>IF(A25stdlife="n/a","n/a",IF(W$3&gt;(A25stdlife+$E397),(Input!$N$235*(1+rvanilla)^0.5)-SUM($N397:V397),(Input!$N$235*(1+rvanilla)^0.5)/A25stdlife))</f>
        <v>0</v>
      </c>
      <c r="X397" s="155">
        <f>IF(A25stdlife="n/a","n/a",IF(X$3&gt;(A25stdlife+$E397),(Input!$N$235*(1+rvanilla)^0.5)-SUM($N397:W397),(Input!$N$235*(1+rvanilla)^0.5)/A25stdlife))</f>
        <v>0</v>
      </c>
      <c r="Y397" s="155">
        <f>IF(A25stdlife="n/a","n/a",IF(Y$3&gt;(A25stdlife+$E397),(Input!$N$235*(1+rvanilla)^0.5)-SUM($N397:X397),(Input!$N$235*(1+rvanilla)^0.5)/A25stdlife))</f>
        <v>0</v>
      </c>
      <c r="Z397" s="155">
        <f>IF(A25stdlife="n/a","n/a",IF(Z$3&gt;(A25stdlife+$E397),(Input!$N$235*(1+rvanilla)^0.5)-SUM($N397:Y397),(Input!$N$235*(1+rvanilla)^0.5)/A25stdlife))</f>
        <v>0</v>
      </c>
      <c r="AA397" s="155">
        <f>IF(A25stdlife="n/a","n/a",IF(AA$3&gt;(A25stdlife+$E397),(Input!$N$235*(1+rvanilla)^0.5)-SUM($N397:Z397),(Input!$N$235*(1+rvanilla)^0.5)/A25stdlife))</f>
        <v>0</v>
      </c>
      <c r="AB397" s="155">
        <f>IF(A25stdlife="n/a","n/a",IF(AB$3&gt;(A25stdlife+$E397),(Input!$N$235*(1+rvanilla)^0.5)-SUM($N397:AA397),(Input!$N$235*(1+rvanilla)^0.5)/A25stdlife))</f>
        <v>0</v>
      </c>
      <c r="AC397" s="155">
        <f>IF(A25stdlife="n/a","n/a",IF(AC$3&gt;(A25stdlife+$E397),(Input!$N$235*(1+rvanilla)^0.5)-SUM($N397:AB397),(Input!$N$235*(1+rvanilla)^0.5)/A25stdlife))</f>
        <v>0</v>
      </c>
      <c r="AD397" s="155">
        <f>IF(A25stdlife="n/a","n/a",IF(AD$3&gt;(A25stdlife+$E397),(Input!$N$235*(1+rvanilla)^0.5)-SUM($N397:AC397),(Input!$N$235*(1+rvanilla)^0.5)/A25stdlife))</f>
        <v>0</v>
      </c>
      <c r="AE397" s="155">
        <f>IF(A25stdlife="n/a","n/a",IF(AE$3&gt;(A25stdlife+$E397),(Input!$N$235*(1+rvanilla)^0.5)-SUM($N397:AD397),(Input!$N$235*(1+rvanilla)^0.5)/A25stdlife))</f>
        <v>0</v>
      </c>
      <c r="AF397" s="155">
        <f>IF(A25stdlife="n/a","n/a",IF(AF$3&gt;(A25stdlife+$E397),(Input!$N$235*(1+rvanilla)^0.5)-SUM($N397:AE397),(Input!$N$235*(1+rvanilla)^0.5)/A25stdlife))</f>
        <v>0</v>
      </c>
      <c r="AG397" s="155">
        <f>IF(A25stdlife="n/a","n/a",IF(AG$3&gt;(A25stdlife+$E397),(Input!$N$235*(1+rvanilla)^0.5)-SUM($N397:AF397),(Input!$N$235*(1+rvanilla)^0.5)/A25stdlife))</f>
        <v>0</v>
      </c>
      <c r="AH397" s="155">
        <f>IF(A25stdlife="n/a","n/a",IF(AH$3&gt;(A25stdlife+$E397),(Input!$N$235*(1+rvanilla)^0.5)-SUM($N397:AG397),(Input!$N$235*(1+rvanilla)^0.5)/A25stdlife))</f>
        <v>0</v>
      </c>
      <c r="AI397" s="155">
        <f>IF(A25stdlife="n/a","n/a",IF(AI$3&gt;(A25stdlife+$E397),(Input!$N$235*(1+rvanilla)^0.5)-SUM($N397:AH397),(Input!$N$235*(1+rvanilla)^0.5)/A25stdlife))</f>
        <v>0</v>
      </c>
      <c r="AJ397" s="155">
        <f>IF(A25stdlife="n/a","n/a",IF(AJ$3&gt;(A25stdlife+$E397),(Input!$N$235*(1+rvanilla)^0.5)-SUM($N397:AI397),(Input!$N$235*(1+rvanilla)^0.5)/A25stdlife))</f>
        <v>0</v>
      </c>
      <c r="AK397" s="155">
        <f>IF(A25stdlife="n/a","n/a",IF(AK$3&gt;(A25stdlife+$E397),(Input!$N$235*(1+rvanilla)^0.5)-SUM($N397:AJ397),(Input!$N$235*(1+rvanilla)^0.5)/A25stdlife))</f>
        <v>0</v>
      </c>
      <c r="AL397" s="155">
        <f>IF(A25stdlife="n/a","n/a",IF(AL$3&gt;(A25stdlife+$E397),(Input!$N$235*(1+rvanilla)^0.5)-SUM($N397:AK397),(Input!$N$235*(1+rvanilla)^0.5)/A25stdlife))</f>
        <v>0</v>
      </c>
      <c r="AM397" s="155">
        <f>IF(A25stdlife="n/a","n/a",IF(AM$3&gt;(A25stdlife+$E397),(Input!$N$235*(1+rvanilla)^0.5)-SUM($N397:AL397),(Input!$N$235*(1+rvanilla)^0.5)/A25stdlife))</f>
        <v>0</v>
      </c>
      <c r="AN397" s="155">
        <f>IF(A25stdlife="n/a","n/a",IF(AN$3&gt;(A25stdlife+$E397),(Input!$N$235*(1+rvanilla)^0.5)-SUM($N397:AM397),(Input!$N$235*(1+rvanilla)^0.5)/A25stdlife))</f>
        <v>0</v>
      </c>
      <c r="AO397" s="155">
        <f>IF(A25stdlife="n/a","n/a",IF(AO$3&gt;(A25stdlife+$E397),(Input!$N$235*(1+rvanilla)^0.5)-SUM($N397:AN397),(Input!$N$235*(1+rvanilla)^0.5)/A25stdlife))</f>
        <v>0</v>
      </c>
      <c r="AP397" s="155">
        <f>IF(A25stdlife="n/a","n/a",IF(AP$3&gt;(A25stdlife+$E397),(Input!$N$235*(1+rvanilla)^0.5)-SUM($N397:AO397),(Input!$N$235*(1+rvanilla)^0.5)/A25stdlife))</f>
        <v>0</v>
      </c>
      <c r="AQ397" s="155">
        <f>IF(A25stdlife="n/a","n/a",IF(AQ$3&gt;(A25stdlife+$E397),(Input!$N$235*(1+rvanilla)^0.5)-SUM($N397:AP397),(Input!$N$235*(1+rvanilla)^0.5)/A25stdlife))</f>
        <v>0</v>
      </c>
      <c r="AR397" s="155">
        <f>IF(A25stdlife="n/a","n/a",IF(AR$3&gt;(A25stdlife+$E397),(Input!$N$235*(1+rvanilla)^0.5)-SUM($N397:AQ397),(Input!$N$235*(1+rvanilla)^0.5)/A25stdlife))</f>
        <v>0</v>
      </c>
      <c r="AS397" s="155">
        <f>IF(A25stdlife="n/a","n/a",IF(AS$3&gt;(A25stdlife+$E397),(Input!$N$235*(1+rvanilla)^0.5)-SUM($N397:AR397),(Input!$N$235*(1+rvanilla)^0.5)/A25stdlife))</f>
        <v>0</v>
      </c>
      <c r="AT397" s="155">
        <f>IF(A25stdlife="n/a","n/a",IF(AT$3&gt;(A25stdlife+$E397),(Input!$N$235*(1+rvanilla)^0.5)-SUM($N397:AS397),(Input!$N$235*(1+rvanilla)^0.5)/A25stdlife))</f>
        <v>0</v>
      </c>
      <c r="AU397" s="155">
        <f>IF(A25stdlife="n/a","n/a",IF(AU$3&gt;(A25stdlife+$E397),(Input!$N$235*(1+rvanilla)^0.5)-SUM($N397:AT397),(Input!$N$235*(1+rvanilla)^0.5)/A25stdlife))</f>
        <v>0</v>
      </c>
      <c r="AV397" s="155">
        <f>IF(A25stdlife="n/a","n/a",IF(AV$3&gt;(A25stdlife+$E397),(Input!$N$235*(1+rvanilla)^0.5)-SUM($N397:AU397),(Input!$N$235*(1+rvanilla)^0.5)/A25stdlife))</f>
        <v>0</v>
      </c>
      <c r="AW397" s="155">
        <f>IF(A25stdlife="n/a","n/a",IF(AW$3&gt;(A25stdlife+$E397),(Input!$N$235*(1+rvanilla)^0.5)-SUM($N397:AV397),(Input!$N$235*(1+rvanilla)^0.5)/A25stdlife))</f>
        <v>0</v>
      </c>
      <c r="AX397" s="155">
        <f>IF(A25stdlife="n/a","n/a",IF(AX$3&gt;(A25stdlife+$E397),(Input!$N$235*(1+rvanilla)^0.5)-SUM($N397:AW397),(Input!$N$235*(1+rvanilla)^0.5)/A25stdlife))</f>
        <v>0</v>
      </c>
      <c r="AY397" s="155">
        <f>IF(A25stdlife="n/a","n/a",IF(AY$3&gt;(A25stdlife+$E397),(Input!$N$235*(1+rvanilla)^0.5)-SUM($N397:AX397),(Input!$N$235*(1+rvanilla)^0.5)/A25stdlife))</f>
        <v>0</v>
      </c>
      <c r="AZ397" s="155">
        <f>IF(A25stdlife="n/a","n/a",IF(AZ$3&gt;(A25stdlife+$E397),(Input!$N$235*(1+rvanilla)^0.5)-SUM($N397:AY397),(Input!$N$235*(1+rvanilla)^0.5)/A25stdlife))</f>
        <v>0</v>
      </c>
      <c r="BA397" s="155">
        <f>IF(A25stdlife="n/a","n/a",IF(BA$3&gt;(A25stdlife+$E397),(Input!$N$235*(1+rvanilla)^0.5)-SUM($N397:AZ397),(Input!$N$235*(1+rvanilla)^0.5)/A25stdlife))</f>
        <v>0</v>
      </c>
      <c r="BB397" s="155">
        <f>IF(A25stdlife="n/a","n/a",IF(BB$3&gt;(A25stdlife+$E397),(Input!$N$235*(1+rvanilla)^0.5)-SUM($N397:BA397),(Input!$N$235*(1+rvanilla)^0.5)/A25stdlife))</f>
        <v>0</v>
      </c>
      <c r="BC397" s="155">
        <f>IF(A25stdlife="n/a","n/a",IF(BC$3&gt;(A25stdlife+$E397),(Input!$N$235*(1+rvanilla)^0.5)-SUM($N397:BB397),(Input!$N$235*(1+rvanilla)^0.5)/A25stdlife))</f>
        <v>0</v>
      </c>
      <c r="BD397" s="155">
        <f>IF(A25stdlife="n/a","n/a",IF(BD$3&gt;(A25stdlife+$E397),(Input!$N$235*(1+rvanilla)^0.5)-SUM($N397:BC397),(Input!$N$235*(1+rvanilla)^0.5)/A25stdlife))</f>
        <v>0</v>
      </c>
      <c r="BE397" s="155">
        <f>IF(A25stdlife="n/a","n/a",IF(BE$3&gt;(A25stdlife+$E397),(Input!$N$235*(1+rvanilla)^0.5)-SUM($N397:BD397),(Input!$N$235*(1+rvanilla)^0.5)/A25stdlife))</f>
        <v>0</v>
      </c>
      <c r="BF397" s="155">
        <f>IF(A25stdlife="n/a","n/a",IF(BF$3&gt;(A25stdlife+$E397),(Input!$N$235*(1+rvanilla)^0.5)-SUM($N397:BE397),(Input!$N$235*(1+rvanilla)^0.5)/A25stdlife))</f>
        <v>0</v>
      </c>
      <c r="BG397" s="155">
        <f>IF(A25stdlife="n/a","n/a",IF(BG$3&gt;(A25stdlife+$E397),(Input!$N$235*(1+rvanilla)^0.5)-SUM($N397:BF397),(Input!$N$235*(1+rvanilla)^0.5)/A25stdlife))</f>
        <v>0</v>
      </c>
      <c r="BH397" s="155">
        <f>IF(A25stdlife="n/a","n/a",IF(BH$3&gt;(A25stdlife+$E397),(Input!$N$235*(1+rvanilla)^0.5)-SUM($N397:BG397),(Input!$N$235*(1+rvanilla)^0.5)/A25stdlife))</f>
        <v>0</v>
      </c>
      <c r="BI397" s="155">
        <f>IF(A25stdlife="n/a","n/a",IF(BI$3&gt;(A25stdlife+$E397),(Input!$N$235*(1+rvanilla)^0.5)-SUM($N397:BH397),(Input!$N$235*(1+rvanilla)^0.5)/A25stdlife))</f>
        <v>0</v>
      </c>
      <c r="BJ397" s="14"/>
      <c r="BK397" s="14"/>
      <c r="BL397" s="14"/>
      <c r="BM397" s="14"/>
      <c r="BN397" s="14"/>
      <c r="BO397" s="14"/>
      <c r="BP397" s="14"/>
      <c r="BQ397" s="14"/>
      <c r="BR397" s="14"/>
      <c r="BS397" s="14"/>
      <c r="BT397" s="14"/>
      <c r="BU397" s="14"/>
      <c r="BV397" s="14"/>
      <c r="BW397" s="14"/>
      <c r="BX397" s="14"/>
      <c r="BY397" s="14"/>
      <c r="BZ397" s="14"/>
      <c r="CA397" s="410"/>
      <c r="CB397" s="410"/>
      <c r="CC397" s="410"/>
      <c r="CD397" s="410"/>
      <c r="CE397" s="410"/>
      <c r="CF397" s="410"/>
      <c r="CG397" s="410"/>
      <c r="CH397" s="410"/>
      <c r="CI397" s="410"/>
      <c r="CJ397" s="410"/>
      <c r="CK397" s="410"/>
      <c r="CL397" s="410"/>
      <c r="CM397" s="410"/>
      <c r="CN397" s="410"/>
      <c r="CO397" s="410"/>
      <c r="CP397" s="410"/>
      <c r="CQ397" s="410"/>
      <c r="CR397" s="410"/>
      <c r="CS397" s="410"/>
      <c r="CT397" s="410"/>
      <c r="CU397" s="410"/>
      <c r="CV397" s="410"/>
      <c r="CW397" s="410"/>
      <c r="CX397" s="410"/>
      <c r="CY397" s="410"/>
      <c r="CZ397" s="410"/>
      <c r="DA397" s="410"/>
      <c r="DB397" s="410"/>
      <c r="DC397" s="410"/>
      <c r="DD397" s="410"/>
      <c r="DE397" s="410"/>
      <c r="DF397" s="410"/>
      <c r="DG397" s="410"/>
      <c r="DH397" s="410"/>
      <c r="DI397" s="410"/>
      <c r="DJ397" s="410"/>
      <c r="DK397" s="410"/>
      <c r="DL397" s="410"/>
      <c r="DM397" s="410"/>
      <c r="DN397" s="410"/>
      <c r="DO397" s="410"/>
      <c r="DP397" s="410"/>
      <c r="DQ397" s="410"/>
      <c r="DR397" s="410"/>
      <c r="DS397" s="410"/>
      <c r="DT397" s="410"/>
      <c r="DU397" s="410"/>
      <c r="DV397" s="410"/>
      <c r="DW397" s="410"/>
      <c r="DX397" s="410"/>
      <c r="DY397" s="410"/>
      <c r="DZ397" s="410"/>
      <c r="EA397" s="410"/>
      <c r="EB397" s="410"/>
      <c r="EC397" s="410"/>
      <c r="ED397" s="410"/>
      <c r="EE397" s="410"/>
      <c r="EF397" s="410"/>
      <c r="EG397" s="410"/>
      <c r="EH397" s="410"/>
      <c r="EI397" s="410"/>
      <c r="EJ397" s="410"/>
      <c r="EK397" s="410"/>
      <c r="EL397" s="410"/>
      <c r="EM397" s="410"/>
      <c r="EN397" s="410"/>
      <c r="EO397" s="410"/>
      <c r="EP397" s="410"/>
      <c r="EQ397" s="410"/>
      <c r="ER397" s="410"/>
      <c r="ES397" s="410"/>
      <c r="ET397" s="410"/>
      <c r="EU397" s="410"/>
      <c r="EV397" s="410"/>
      <c r="EW397" s="410"/>
      <c r="EX397" s="410"/>
      <c r="EY397" s="410"/>
      <c r="EZ397" s="410"/>
      <c r="FA397" s="410"/>
      <c r="FB397" s="410"/>
      <c r="FC397" s="410"/>
      <c r="FD397" s="410"/>
      <c r="FE397" s="410"/>
      <c r="FF397" s="410"/>
      <c r="FG397" s="410"/>
      <c r="FH397" s="410"/>
      <c r="FI397" s="410"/>
      <c r="FJ397" s="410"/>
      <c r="FK397" s="410"/>
      <c r="FL397" s="410"/>
      <c r="FM397" s="410"/>
      <c r="FN397" s="410"/>
      <c r="FO397" s="410"/>
      <c r="FP397" s="410"/>
      <c r="FQ397" s="410"/>
      <c r="FR397" s="410"/>
      <c r="FS397" s="410"/>
      <c r="FT397" s="410"/>
      <c r="FU397" s="410"/>
      <c r="FV397" s="410"/>
      <c r="FW397" s="410"/>
      <c r="FX397" s="410"/>
      <c r="FY397" s="410"/>
      <c r="FZ397" s="410"/>
      <c r="GA397" s="410"/>
      <c r="GB397" s="410"/>
      <c r="GC397" s="410"/>
      <c r="GD397" s="410"/>
      <c r="GE397" s="410"/>
      <c r="GF397" s="410"/>
      <c r="GG397" s="410"/>
      <c r="GH397" s="410"/>
      <c r="GI397" s="410"/>
      <c r="GJ397" s="410"/>
      <c r="GK397" s="410"/>
      <c r="GL397" s="410"/>
      <c r="GM397" s="410"/>
      <c r="GN397" s="410"/>
      <c r="GO397" s="410"/>
      <c r="GP397" s="410"/>
      <c r="GQ397" s="410"/>
      <c r="GR397" s="410"/>
      <c r="GS397" s="410"/>
      <c r="GT397" s="410"/>
      <c r="GU397" s="410"/>
      <c r="GV397" s="410"/>
      <c r="GW397" s="410"/>
      <c r="GX397" s="410"/>
      <c r="GY397" s="410"/>
      <c r="GZ397" s="410"/>
      <c r="HA397" s="410"/>
      <c r="HB397" s="410"/>
      <c r="HC397" s="410"/>
      <c r="HD397" s="410"/>
      <c r="HE397" s="410"/>
      <c r="HF397" s="410"/>
      <c r="HG397" s="410"/>
      <c r="HH397" s="410"/>
      <c r="HI397" s="410"/>
      <c r="HJ397" s="410"/>
      <c r="HK397" s="410"/>
      <c r="HL397" s="410"/>
      <c r="HM397" s="410"/>
      <c r="HN397" s="410"/>
      <c r="HO397" s="410"/>
      <c r="HP397" s="410"/>
      <c r="HQ397" s="410"/>
      <c r="HR397" s="410"/>
      <c r="HS397" s="410"/>
      <c r="HT397" s="410"/>
      <c r="HU397" s="410"/>
      <c r="HV397" s="410"/>
      <c r="HW397" s="410"/>
      <c r="HX397" s="410"/>
      <c r="HY397" s="410"/>
      <c r="HZ397" s="410"/>
      <c r="IA397" s="410"/>
      <c r="IB397" s="410"/>
      <c r="IC397" s="410"/>
      <c r="ID397" s="410"/>
      <c r="IE397" s="410"/>
      <c r="IF397" s="410"/>
      <c r="IG397" s="410"/>
      <c r="IH397" s="410"/>
      <c r="II397" s="410"/>
      <c r="IJ397" s="410"/>
      <c r="IK397" s="410"/>
      <c r="IL397" s="410"/>
      <c r="IM397" s="410"/>
      <c r="IN397" s="410"/>
      <c r="IO397" s="410"/>
      <c r="IP397" s="410"/>
      <c r="IQ397" s="410"/>
      <c r="IR397" s="410"/>
      <c r="IS397" s="410"/>
      <c r="IT397" s="410"/>
      <c r="IU397" s="410"/>
      <c r="IV397" s="410"/>
    </row>
    <row r="398" spans="1:256" s="2" customFormat="1" ht="12.75" hidden="1" customHeight="1" outlineLevel="2">
      <c r="A398" s="14"/>
      <c r="B398" s="14"/>
      <c r="C398" s="27"/>
      <c r="D398" s="413"/>
      <c r="E398" s="261">
        <v>9</v>
      </c>
      <c r="F398" s="372"/>
      <c r="G398" s="269"/>
      <c r="H398" s="271"/>
      <c r="I398" s="271"/>
      <c r="J398" s="271"/>
      <c r="K398" s="271"/>
      <c r="L398" s="271"/>
      <c r="M398" s="271"/>
      <c r="N398" s="271"/>
      <c r="O398" s="270"/>
      <c r="P398" s="155">
        <f>IF(A25stdlife="n/a","n/a",IF(P$3&gt;(A25stdlife+$E398),(Input!$O$235*(1+rvanilla)^0.5)-SUM($O398:O398),(Input!$O$235*(1+rvanilla)^0.5)/A25stdlife))</f>
        <v>0</v>
      </c>
      <c r="Q398" s="155">
        <f>IF(A25stdlife="n/a","n/a",IF(Q$3&gt;(A25stdlife+$E398),(Input!$O$235*(1+rvanilla)^0.5)-SUM($O398:P398),(Input!$O$235*(1+rvanilla)^0.5)/A25stdlife))</f>
        <v>0</v>
      </c>
      <c r="R398" s="155">
        <f>IF(A25stdlife="n/a","n/a",IF(R$3&gt;(A25stdlife+$E398),(Input!$O$235*(1+rvanilla)^0.5)-SUM($O398:Q398),(Input!$O$235*(1+rvanilla)^0.5)/A25stdlife))</f>
        <v>0</v>
      </c>
      <c r="S398" s="155">
        <f>IF(A25stdlife="n/a","n/a",IF(S$3&gt;(A25stdlife+$E398),(Input!$O$235*(1+rvanilla)^0.5)-SUM($O398:R398),(Input!$O$235*(1+rvanilla)^0.5)/A25stdlife))</f>
        <v>0</v>
      </c>
      <c r="T398" s="155">
        <f>IF(A25stdlife="n/a","n/a",IF(T$3&gt;(A25stdlife+$E398),(Input!$O$235*(1+rvanilla)^0.5)-SUM($O398:S398),(Input!$O$235*(1+rvanilla)^0.5)/A25stdlife))</f>
        <v>0</v>
      </c>
      <c r="U398" s="155">
        <f>IF(A25stdlife="n/a","n/a",IF(U$3&gt;(A25stdlife+$E398),(Input!$O$235*(1+rvanilla)^0.5)-SUM($O398:T398),(Input!$O$235*(1+rvanilla)^0.5)/A25stdlife))</f>
        <v>0</v>
      </c>
      <c r="V398" s="155">
        <f>IF(A25stdlife="n/a","n/a",IF(V$3&gt;(A25stdlife+$E398),(Input!$O$235*(1+rvanilla)^0.5)-SUM($O398:U398),(Input!$O$235*(1+rvanilla)^0.5)/A25stdlife))</f>
        <v>0</v>
      </c>
      <c r="W398" s="155">
        <f>IF(A25stdlife="n/a","n/a",IF(W$3&gt;(A25stdlife+$E398),(Input!$O$235*(1+rvanilla)^0.5)-SUM($O398:V398),(Input!$O$235*(1+rvanilla)^0.5)/A25stdlife))</f>
        <v>0</v>
      </c>
      <c r="X398" s="155">
        <f>IF(A25stdlife="n/a","n/a",IF(X$3&gt;(A25stdlife+$E398),(Input!$O$235*(1+rvanilla)^0.5)-SUM($O398:W398),(Input!$O$235*(1+rvanilla)^0.5)/A25stdlife))</f>
        <v>0</v>
      </c>
      <c r="Y398" s="155">
        <f>IF(A25stdlife="n/a","n/a",IF(Y$3&gt;(A25stdlife+$E398),(Input!$O$235*(1+rvanilla)^0.5)-SUM($O398:X398),(Input!$O$235*(1+rvanilla)^0.5)/A25stdlife))</f>
        <v>0</v>
      </c>
      <c r="Z398" s="155">
        <f>IF(A25stdlife="n/a","n/a",IF(Z$3&gt;(A25stdlife+$E398),(Input!$O$235*(1+rvanilla)^0.5)-SUM($O398:Y398),(Input!$O$235*(1+rvanilla)^0.5)/A25stdlife))</f>
        <v>0</v>
      </c>
      <c r="AA398" s="155">
        <f>IF(A25stdlife="n/a","n/a",IF(AA$3&gt;(A25stdlife+$E398),(Input!$O$235*(1+rvanilla)^0.5)-SUM($O398:Z398),(Input!$O$235*(1+rvanilla)^0.5)/A25stdlife))</f>
        <v>0</v>
      </c>
      <c r="AB398" s="155">
        <f>IF(A25stdlife="n/a","n/a",IF(AB$3&gt;(A25stdlife+$E398),(Input!$O$235*(1+rvanilla)^0.5)-SUM($O398:AA398),(Input!$O$235*(1+rvanilla)^0.5)/A25stdlife))</f>
        <v>0</v>
      </c>
      <c r="AC398" s="155">
        <f>IF(A25stdlife="n/a","n/a",IF(AC$3&gt;(A25stdlife+$E398),(Input!$O$235*(1+rvanilla)^0.5)-SUM($O398:AB398),(Input!$O$235*(1+rvanilla)^0.5)/A25stdlife))</f>
        <v>0</v>
      </c>
      <c r="AD398" s="155">
        <f>IF(A25stdlife="n/a","n/a",IF(AD$3&gt;(A25stdlife+$E398),(Input!$O$235*(1+rvanilla)^0.5)-SUM($O398:AC398),(Input!$O$235*(1+rvanilla)^0.5)/A25stdlife))</f>
        <v>0</v>
      </c>
      <c r="AE398" s="155">
        <f>IF(A25stdlife="n/a","n/a",IF(AE$3&gt;(A25stdlife+$E398),(Input!$O$235*(1+rvanilla)^0.5)-SUM($O398:AD398),(Input!$O$235*(1+rvanilla)^0.5)/A25stdlife))</f>
        <v>0</v>
      </c>
      <c r="AF398" s="155">
        <f>IF(A25stdlife="n/a","n/a",IF(AF$3&gt;(A25stdlife+$E398),(Input!$O$235*(1+rvanilla)^0.5)-SUM($O398:AE398),(Input!$O$235*(1+rvanilla)^0.5)/A25stdlife))</f>
        <v>0</v>
      </c>
      <c r="AG398" s="155">
        <f>IF(A25stdlife="n/a","n/a",IF(AG$3&gt;(A25stdlife+$E398),(Input!$O$235*(1+rvanilla)^0.5)-SUM($O398:AF398),(Input!$O$235*(1+rvanilla)^0.5)/A25stdlife))</f>
        <v>0</v>
      </c>
      <c r="AH398" s="155">
        <f>IF(A25stdlife="n/a","n/a",IF(AH$3&gt;(A25stdlife+$E398),(Input!$O$235*(1+rvanilla)^0.5)-SUM($O398:AG398),(Input!$O$235*(1+rvanilla)^0.5)/A25stdlife))</f>
        <v>0</v>
      </c>
      <c r="AI398" s="155">
        <f>IF(A25stdlife="n/a","n/a",IF(AI$3&gt;(A25stdlife+$E398),(Input!$O$235*(1+rvanilla)^0.5)-SUM($O398:AH398),(Input!$O$235*(1+rvanilla)^0.5)/A25stdlife))</f>
        <v>0</v>
      </c>
      <c r="AJ398" s="155">
        <f>IF(A25stdlife="n/a","n/a",IF(AJ$3&gt;(A25stdlife+$E398),(Input!$O$235*(1+rvanilla)^0.5)-SUM($O398:AI398),(Input!$O$235*(1+rvanilla)^0.5)/A25stdlife))</f>
        <v>0</v>
      </c>
      <c r="AK398" s="155">
        <f>IF(A25stdlife="n/a","n/a",IF(AK$3&gt;(A25stdlife+$E398),(Input!$O$235*(1+rvanilla)^0.5)-SUM($O398:AJ398),(Input!$O$235*(1+rvanilla)^0.5)/A25stdlife))</f>
        <v>0</v>
      </c>
      <c r="AL398" s="155">
        <f>IF(A25stdlife="n/a","n/a",IF(AL$3&gt;(A25stdlife+$E398),(Input!$O$235*(1+rvanilla)^0.5)-SUM($O398:AK398),(Input!$O$235*(1+rvanilla)^0.5)/A25stdlife))</f>
        <v>0</v>
      </c>
      <c r="AM398" s="155">
        <f>IF(A25stdlife="n/a","n/a",IF(AM$3&gt;(A25stdlife+$E398),(Input!$O$235*(1+rvanilla)^0.5)-SUM($O398:AL398),(Input!$O$235*(1+rvanilla)^0.5)/A25stdlife))</f>
        <v>0</v>
      </c>
      <c r="AN398" s="155">
        <f>IF(A25stdlife="n/a","n/a",IF(AN$3&gt;(A25stdlife+$E398),(Input!$O$235*(1+rvanilla)^0.5)-SUM($O398:AM398),(Input!$O$235*(1+rvanilla)^0.5)/A25stdlife))</f>
        <v>0</v>
      </c>
      <c r="AO398" s="155">
        <f>IF(A25stdlife="n/a","n/a",IF(AO$3&gt;(A25stdlife+$E398),(Input!$O$235*(1+rvanilla)^0.5)-SUM($O398:AN398),(Input!$O$235*(1+rvanilla)^0.5)/A25stdlife))</f>
        <v>0</v>
      </c>
      <c r="AP398" s="155">
        <f>IF(A25stdlife="n/a","n/a",IF(AP$3&gt;(A25stdlife+$E398),(Input!$O$235*(1+rvanilla)^0.5)-SUM($O398:AO398),(Input!$O$235*(1+rvanilla)^0.5)/A25stdlife))</f>
        <v>0</v>
      </c>
      <c r="AQ398" s="155">
        <f>IF(A25stdlife="n/a","n/a",IF(AQ$3&gt;(A25stdlife+$E398),(Input!$O$235*(1+rvanilla)^0.5)-SUM($O398:AP398),(Input!$O$235*(1+rvanilla)^0.5)/A25stdlife))</f>
        <v>0</v>
      </c>
      <c r="AR398" s="155">
        <f>IF(A25stdlife="n/a","n/a",IF(AR$3&gt;(A25stdlife+$E398),(Input!$O$235*(1+rvanilla)^0.5)-SUM($O398:AQ398),(Input!$O$235*(1+rvanilla)^0.5)/A25stdlife))</f>
        <v>0</v>
      </c>
      <c r="AS398" s="155">
        <f>IF(A25stdlife="n/a","n/a",IF(AS$3&gt;(A25stdlife+$E398),(Input!$O$235*(1+rvanilla)^0.5)-SUM($O398:AR398),(Input!$O$235*(1+rvanilla)^0.5)/A25stdlife))</f>
        <v>0</v>
      </c>
      <c r="AT398" s="155">
        <f>IF(A25stdlife="n/a","n/a",IF(AT$3&gt;(A25stdlife+$E398),(Input!$O$235*(1+rvanilla)^0.5)-SUM($O398:AS398),(Input!$O$235*(1+rvanilla)^0.5)/A25stdlife))</f>
        <v>0</v>
      </c>
      <c r="AU398" s="155">
        <f>IF(A25stdlife="n/a","n/a",IF(AU$3&gt;(A25stdlife+$E398),(Input!$O$235*(1+rvanilla)^0.5)-SUM($O398:AT398),(Input!$O$235*(1+rvanilla)^0.5)/A25stdlife))</f>
        <v>0</v>
      </c>
      <c r="AV398" s="155">
        <f>IF(A25stdlife="n/a","n/a",IF(AV$3&gt;(A25stdlife+$E398),(Input!$O$235*(1+rvanilla)^0.5)-SUM($O398:AU398),(Input!$O$235*(1+rvanilla)^0.5)/A25stdlife))</f>
        <v>0</v>
      </c>
      <c r="AW398" s="155">
        <f>IF(A25stdlife="n/a","n/a",IF(AW$3&gt;(A25stdlife+$E398),(Input!$O$235*(1+rvanilla)^0.5)-SUM($O398:AV398),(Input!$O$235*(1+rvanilla)^0.5)/A25stdlife))</f>
        <v>0</v>
      </c>
      <c r="AX398" s="155">
        <f>IF(A25stdlife="n/a","n/a",IF(AX$3&gt;(A25stdlife+$E398),(Input!$O$235*(1+rvanilla)^0.5)-SUM($O398:AW398),(Input!$O$235*(1+rvanilla)^0.5)/A25stdlife))</f>
        <v>0</v>
      </c>
      <c r="AY398" s="155">
        <f>IF(A25stdlife="n/a","n/a",IF(AY$3&gt;(A25stdlife+$E398),(Input!$O$235*(1+rvanilla)^0.5)-SUM($O398:AX398),(Input!$O$235*(1+rvanilla)^0.5)/A25stdlife))</f>
        <v>0</v>
      </c>
      <c r="AZ398" s="155">
        <f>IF(A25stdlife="n/a","n/a",IF(AZ$3&gt;(A25stdlife+$E398),(Input!$O$235*(1+rvanilla)^0.5)-SUM($O398:AY398),(Input!$O$235*(1+rvanilla)^0.5)/A25stdlife))</f>
        <v>0</v>
      </c>
      <c r="BA398" s="155">
        <f>IF(A25stdlife="n/a","n/a",IF(BA$3&gt;(A25stdlife+$E398),(Input!$O$235*(1+rvanilla)^0.5)-SUM($O398:AZ398),(Input!$O$235*(1+rvanilla)^0.5)/A25stdlife))</f>
        <v>0</v>
      </c>
      <c r="BB398" s="155">
        <f>IF(A25stdlife="n/a","n/a",IF(BB$3&gt;(A25stdlife+$E398),(Input!$O$235*(1+rvanilla)^0.5)-SUM($O398:BA398),(Input!$O$235*(1+rvanilla)^0.5)/A25stdlife))</f>
        <v>0</v>
      </c>
      <c r="BC398" s="155">
        <f>IF(A25stdlife="n/a","n/a",IF(BC$3&gt;(A25stdlife+$E398),(Input!$O$235*(1+rvanilla)^0.5)-SUM($O398:BB398),(Input!$O$235*(1+rvanilla)^0.5)/A25stdlife))</f>
        <v>0</v>
      </c>
      <c r="BD398" s="155">
        <f>IF(A25stdlife="n/a","n/a",IF(BD$3&gt;(A25stdlife+$E398),(Input!$O$235*(1+rvanilla)^0.5)-SUM($O398:BC398),(Input!$O$235*(1+rvanilla)^0.5)/A25stdlife))</f>
        <v>0</v>
      </c>
      <c r="BE398" s="155">
        <f>IF(A25stdlife="n/a","n/a",IF(BE$3&gt;(A25stdlife+$E398),(Input!$O$235*(1+rvanilla)^0.5)-SUM($O398:BD398),(Input!$O$235*(1+rvanilla)^0.5)/A25stdlife))</f>
        <v>0</v>
      </c>
      <c r="BF398" s="155">
        <f>IF(A25stdlife="n/a","n/a",IF(BF$3&gt;(A25stdlife+$E398),(Input!$O$235*(1+rvanilla)^0.5)-SUM($O398:BE398),(Input!$O$235*(1+rvanilla)^0.5)/A25stdlife))</f>
        <v>0</v>
      </c>
      <c r="BG398" s="155">
        <f>IF(A25stdlife="n/a","n/a",IF(BG$3&gt;(A25stdlife+$E398),(Input!$O$235*(1+rvanilla)^0.5)-SUM($O398:BF398),(Input!$O$235*(1+rvanilla)^0.5)/A25stdlife))</f>
        <v>0</v>
      </c>
      <c r="BH398" s="155">
        <f>IF(A25stdlife="n/a","n/a",IF(BH$3&gt;(A25stdlife+$E398),(Input!$O$235*(1+rvanilla)^0.5)-SUM($O398:BG398),(Input!$O$235*(1+rvanilla)^0.5)/A25stdlife))</f>
        <v>0</v>
      </c>
      <c r="BI398" s="155">
        <f>IF(A25stdlife="n/a","n/a",IF(BI$3&gt;(A25stdlife+$E398),(Input!$O$235*(1+rvanilla)^0.5)-SUM($O398:BH398),(Input!$O$235*(1+rvanilla)^0.5)/A25stdlife))</f>
        <v>0</v>
      </c>
      <c r="BJ398" s="14"/>
      <c r="BK398" s="14"/>
      <c r="BL398" s="14"/>
      <c r="BM398" s="14"/>
      <c r="BN398" s="14"/>
      <c r="BO398" s="14"/>
      <c r="BP398" s="14"/>
      <c r="BQ398" s="14"/>
      <c r="BR398" s="14"/>
      <c r="BS398" s="14"/>
      <c r="BT398" s="14"/>
      <c r="BU398" s="14"/>
      <c r="BV398" s="14"/>
      <c r="BW398" s="14"/>
      <c r="BX398" s="14"/>
      <c r="BY398" s="14"/>
      <c r="BZ398" s="14"/>
      <c r="CA398" s="410"/>
      <c r="CB398" s="410"/>
      <c r="CC398" s="410"/>
      <c r="CD398" s="410"/>
      <c r="CE398" s="410"/>
      <c r="CF398" s="410"/>
      <c r="CG398" s="410"/>
      <c r="CH398" s="410"/>
      <c r="CI398" s="410"/>
      <c r="CJ398" s="410"/>
      <c r="CK398" s="410"/>
      <c r="CL398" s="410"/>
      <c r="CM398" s="410"/>
      <c r="CN398" s="410"/>
      <c r="CO398" s="410"/>
      <c r="CP398" s="410"/>
      <c r="CQ398" s="410"/>
      <c r="CR398" s="410"/>
      <c r="CS398" s="410"/>
      <c r="CT398" s="410"/>
      <c r="CU398" s="410"/>
      <c r="CV398" s="410"/>
      <c r="CW398" s="410"/>
      <c r="CX398" s="410"/>
      <c r="CY398" s="410"/>
      <c r="CZ398" s="410"/>
      <c r="DA398" s="410"/>
      <c r="DB398" s="410"/>
      <c r="DC398" s="410"/>
      <c r="DD398" s="410"/>
      <c r="DE398" s="410"/>
      <c r="DF398" s="410"/>
      <c r="DG398" s="410"/>
      <c r="DH398" s="410"/>
      <c r="DI398" s="410"/>
      <c r="DJ398" s="410"/>
      <c r="DK398" s="410"/>
      <c r="DL398" s="410"/>
      <c r="DM398" s="410"/>
      <c r="DN398" s="410"/>
      <c r="DO398" s="410"/>
      <c r="DP398" s="410"/>
      <c r="DQ398" s="410"/>
      <c r="DR398" s="410"/>
      <c r="DS398" s="410"/>
      <c r="DT398" s="410"/>
      <c r="DU398" s="410"/>
      <c r="DV398" s="410"/>
      <c r="DW398" s="410"/>
      <c r="DX398" s="410"/>
      <c r="DY398" s="410"/>
      <c r="DZ398" s="410"/>
      <c r="EA398" s="410"/>
      <c r="EB398" s="410"/>
      <c r="EC398" s="410"/>
      <c r="ED398" s="410"/>
      <c r="EE398" s="410"/>
      <c r="EF398" s="410"/>
      <c r="EG398" s="410"/>
      <c r="EH398" s="410"/>
      <c r="EI398" s="410"/>
      <c r="EJ398" s="410"/>
      <c r="EK398" s="410"/>
      <c r="EL398" s="410"/>
      <c r="EM398" s="410"/>
      <c r="EN398" s="410"/>
      <c r="EO398" s="410"/>
      <c r="EP398" s="410"/>
      <c r="EQ398" s="410"/>
      <c r="ER398" s="410"/>
      <c r="ES398" s="410"/>
      <c r="ET398" s="410"/>
      <c r="EU398" s="410"/>
      <c r="EV398" s="410"/>
      <c r="EW398" s="410"/>
      <c r="EX398" s="410"/>
      <c r="EY398" s="410"/>
      <c r="EZ398" s="410"/>
      <c r="FA398" s="410"/>
      <c r="FB398" s="410"/>
      <c r="FC398" s="410"/>
      <c r="FD398" s="410"/>
      <c r="FE398" s="410"/>
      <c r="FF398" s="410"/>
      <c r="FG398" s="410"/>
      <c r="FH398" s="410"/>
      <c r="FI398" s="410"/>
      <c r="FJ398" s="410"/>
      <c r="FK398" s="410"/>
      <c r="FL398" s="410"/>
      <c r="FM398" s="410"/>
      <c r="FN398" s="410"/>
      <c r="FO398" s="410"/>
      <c r="FP398" s="410"/>
      <c r="FQ398" s="410"/>
      <c r="FR398" s="410"/>
      <c r="FS398" s="410"/>
      <c r="FT398" s="410"/>
      <c r="FU398" s="410"/>
      <c r="FV398" s="410"/>
      <c r="FW398" s="410"/>
      <c r="FX398" s="410"/>
      <c r="FY398" s="410"/>
      <c r="FZ398" s="410"/>
      <c r="GA398" s="410"/>
      <c r="GB398" s="410"/>
      <c r="GC398" s="410"/>
      <c r="GD398" s="410"/>
      <c r="GE398" s="410"/>
      <c r="GF398" s="410"/>
      <c r="GG398" s="410"/>
      <c r="GH398" s="410"/>
      <c r="GI398" s="410"/>
      <c r="GJ398" s="410"/>
      <c r="GK398" s="410"/>
      <c r="GL398" s="410"/>
      <c r="GM398" s="410"/>
      <c r="GN398" s="410"/>
      <c r="GO398" s="410"/>
      <c r="GP398" s="410"/>
      <c r="GQ398" s="410"/>
      <c r="GR398" s="410"/>
      <c r="GS398" s="410"/>
      <c r="GT398" s="410"/>
      <c r="GU398" s="410"/>
      <c r="GV398" s="410"/>
      <c r="GW398" s="410"/>
      <c r="GX398" s="410"/>
      <c r="GY398" s="410"/>
      <c r="GZ398" s="410"/>
      <c r="HA398" s="410"/>
      <c r="HB398" s="410"/>
      <c r="HC398" s="410"/>
      <c r="HD398" s="410"/>
      <c r="HE398" s="410"/>
      <c r="HF398" s="410"/>
      <c r="HG398" s="410"/>
      <c r="HH398" s="410"/>
      <c r="HI398" s="410"/>
      <c r="HJ398" s="410"/>
      <c r="HK398" s="410"/>
      <c r="HL398" s="410"/>
      <c r="HM398" s="410"/>
      <c r="HN398" s="410"/>
      <c r="HO398" s="410"/>
      <c r="HP398" s="410"/>
      <c r="HQ398" s="410"/>
      <c r="HR398" s="410"/>
      <c r="HS398" s="410"/>
      <c r="HT398" s="410"/>
      <c r="HU398" s="410"/>
      <c r="HV398" s="410"/>
      <c r="HW398" s="410"/>
      <c r="HX398" s="410"/>
      <c r="HY398" s="410"/>
      <c r="HZ398" s="410"/>
      <c r="IA398" s="410"/>
      <c r="IB398" s="410"/>
      <c r="IC398" s="410"/>
      <c r="ID398" s="410"/>
      <c r="IE398" s="410"/>
      <c r="IF398" s="410"/>
      <c r="IG398" s="410"/>
      <c r="IH398" s="410"/>
      <c r="II398" s="410"/>
      <c r="IJ398" s="410"/>
      <c r="IK398" s="410"/>
      <c r="IL398" s="410"/>
      <c r="IM398" s="410"/>
      <c r="IN398" s="410"/>
      <c r="IO398" s="410"/>
      <c r="IP398" s="410"/>
      <c r="IQ398" s="410"/>
      <c r="IR398" s="410"/>
      <c r="IS398" s="410"/>
      <c r="IT398" s="410"/>
      <c r="IU398" s="410"/>
      <c r="IV398" s="410"/>
    </row>
    <row r="399" spans="1:256" s="2" customFormat="1" ht="12.75" hidden="1" customHeight="1" outlineLevel="2">
      <c r="A399" s="14"/>
      <c r="B399" s="14"/>
      <c r="C399" s="27"/>
      <c r="D399" s="413"/>
      <c r="E399" s="262">
        <v>10</v>
      </c>
      <c r="F399" s="372"/>
      <c r="G399" s="269"/>
      <c r="H399" s="271"/>
      <c r="I399" s="271"/>
      <c r="J399" s="271"/>
      <c r="K399" s="271"/>
      <c r="L399" s="271"/>
      <c r="M399" s="271"/>
      <c r="N399" s="271"/>
      <c r="O399" s="271"/>
      <c r="P399" s="270"/>
      <c r="Q399" s="155">
        <f>IF(A25stdlife="n/a","n/a",IF(Q$3&gt;(A25stdlife+$E399),(Input!$P$235*(1+rvanilla)^0.5)-SUM($P399:P399),(Input!$P$235*(1+rvanilla)^0.5)/A25stdlife))</f>
        <v>0</v>
      </c>
      <c r="R399" s="155">
        <f>IF(A25stdlife="n/a","n/a",IF(R$3&gt;(A25stdlife+$E399),(Input!$P$235*(1+rvanilla)^0.5)-SUM($P399:Q399),(Input!$P$235*(1+rvanilla)^0.5)/A25stdlife))</f>
        <v>0</v>
      </c>
      <c r="S399" s="155">
        <f>IF(A25stdlife="n/a","n/a",IF(S$3&gt;(A25stdlife+$E399),(Input!$P$235*(1+rvanilla)^0.5)-SUM($P399:R399),(Input!$P$235*(1+rvanilla)^0.5)/A25stdlife))</f>
        <v>0</v>
      </c>
      <c r="T399" s="155">
        <f>IF(A25stdlife="n/a","n/a",IF(T$3&gt;(A25stdlife+$E399),(Input!$P$235*(1+rvanilla)^0.5)-SUM($P399:S399),(Input!$P$235*(1+rvanilla)^0.5)/A25stdlife))</f>
        <v>0</v>
      </c>
      <c r="U399" s="155">
        <f>IF(A25stdlife="n/a","n/a",IF(U$3&gt;(A25stdlife+$E399),(Input!$P$235*(1+rvanilla)^0.5)-SUM($P399:T399),(Input!$P$235*(1+rvanilla)^0.5)/A25stdlife))</f>
        <v>0</v>
      </c>
      <c r="V399" s="155">
        <f>IF(A25stdlife="n/a","n/a",IF(V$3&gt;(A25stdlife+$E399),(Input!$P$235*(1+rvanilla)^0.5)-SUM($P399:U399),(Input!$P$235*(1+rvanilla)^0.5)/A25stdlife))</f>
        <v>0</v>
      </c>
      <c r="W399" s="155">
        <f>IF(A25stdlife="n/a","n/a",IF(W$3&gt;(A25stdlife+$E399),(Input!$P$235*(1+rvanilla)^0.5)-SUM($P399:V399),(Input!$P$235*(1+rvanilla)^0.5)/A25stdlife))</f>
        <v>0</v>
      </c>
      <c r="X399" s="155">
        <f>IF(A25stdlife="n/a","n/a",IF(X$3&gt;(A25stdlife+$E399),(Input!$P$235*(1+rvanilla)^0.5)-SUM($P399:W399),(Input!$P$235*(1+rvanilla)^0.5)/A25stdlife))</f>
        <v>0</v>
      </c>
      <c r="Y399" s="155">
        <f>IF(A25stdlife="n/a","n/a",IF(Y$3&gt;(A25stdlife+$E399),(Input!$P$235*(1+rvanilla)^0.5)-SUM($P399:X399),(Input!$P$235*(1+rvanilla)^0.5)/A25stdlife))</f>
        <v>0</v>
      </c>
      <c r="Z399" s="155">
        <f>IF(A25stdlife="n/a","n/a",IF(Z$3&gt;(A25stdlife+$E399),(Input!$P$235*(1+rvanilla)^0.5)-SUM($P399:Y399),(Input!$P$235*(1+rvanilla)^0.5)/A25stdlife))</f>
        <v>0</v>
      </c>
      <c r="AA399" s="155">
        <f>IF(A25stdlife="n/a","n/a",IF(AA$3&gt;(A25stdlife+$E399),(Input!$P$235*(1+rvanilla)^0.5)-SUM($P399:Z399),(Input!$P$235*(1+rvanilla)^0.5)/A25stdlife))</f>
        <v>0</v>
      </c>
      <c r="AB399" s="155">
        <f>IF(A25stdlife="n/a","n/a",IF(AB$3&gt;(A25stdlife+$E399),(Input!$P$235*(1+rvanilla)^0.5)-SUM($P399:AA399),(Input!$P$235*(1+rvanilla)^0.5)/A25stdlife))</f>
        <v>0</v>
      </c>
      <c r="AC399" s="155">
        <f>IF(A25stdlife="n/a","n/a",IF(AC$3&gt;(A25stdlife+$E399),(Input!$P$235*(1+rvanilla)^0.5)-SUM($P399:AB399),(Input!$P$235*(1+rvanilla)^0.5)/A25stdlife))</f>
        <v>0</v>
      </c>
      <c r="AD399" s="155">
        <f>IF(A25stdlife="n/a","n/a",IF(AD$3&gt;(A25stdlife+$E399),(Input!$P$235*(1+rvanilla)^0.5)-SUM($P399:AC399),(Input!$P$235*(1+rvanilla)^0.5)/A25stdlife))</f>
        <v>0</v>
      </c>
      <c r="AE399" s="155">
        <f>IF(A25stdlife="n/a","n/a",IF(AE$3&gt;(A25stdlife+$E399),(Input!$P$235*(1+rvanilla)^0.5)-SUM($P399:AD399),(Input!$P$235*(1+rvanilla)^0.5)/A25stdlife))</f>
        <v>0</v>
      </c>
      <c r="AF399" s="155">
        <f>IF(A25stdlife="n/a","n/a",IF(AF$3&gt;(A25stdlife+$E399),(Input!$P$235*(1+rvanilla)^0.5)-SUM($P399:AE399),(Input!$P$235*(1+rvanilla)^0.5)/A25stdlife))</f>
        <v>0</v>
      </c>
      <c r="AG399" s="155">
        <f>IF(A25stdlife="n/a","n/a",IF(AG$3&gt;(A25stdlife+$E399),(Input!$P$235*(1+rvanilla)^0.5)-SUM($P399:AF399),(Input!$P$235*(1+rvanilla)^0.5)/A25stdlife))</f>
        <v>0</v>
      </c>
      <c r="AH399" s="155">
        <f>IF(A25stdlife="n/a","n/a",IF(AH$3&gt;(A25stdlife+$E399),(Input!$P$235*(1+rvanilla)^0.5)-SUM($P399:AG399),(Input!$P$235*(1+rvanilla)^0.5)/A25stdlife))</f>
        <v>0</v>
      </c>
      <c r="AI399" s="155">
        <f>IF(A25stdlife="n/a","n/a",IF(AI$3&gt;(A25stdlife+$E399),(Input!$P$235*(1+rvanilla)^0.5)-SUM($P399:AH399),(Input!$P$235*(1+rvanilla)^0.5)/A25stdlife))</f>
        <v>0</v>
      </c>
      <c r="AJ399" s="155">
        <f>IF(A25stdlife="n/a","n/a",IF(AJ$3&gt;(A25stdlife+$E399),(Input!$P$235*(1+rvanilla)^0.5)-SUM($P399:AI399),(Input!$P$235*(1+rvanilla)^0.5)/A25stdlife))</f>
        <v>0</v>
      </c>
      <c r="AK399" s="155">
        <f>IF(A25stdlife="n/a","n/a",IF(AK$3&gt;(A25stdlife+$E399),(Input!$P$235*(1+rvanilla)^0.5)-SUM($P399:AJ399),(Input!$P$235*(1+rvanilla)^0.5)/A25stdlife))</f>
        <v>0</v>
      </c>
      <c r="AL399" s="155">
        <f>IF(A25stdlife="n/a","n/a",IF(AL$3&gt;(A25stdlife+$E399),(Input!$P$235*(1+rvanilla)^0.5)-SUM($P399:AK399),(Input!$P$235*(1+rvanilla)^0.5)/A25stdlife))</f>
        <v>0</v>
      </c>
      <c r="AM399" s="155">
        <f>IF(A25stdlife="n/a","n/a",IF(AM$3&gt;(A25stdlife+$E399),(Input!$P$235*(1+rvanilla)^0.5)-SUM($P399:AL399),(Input!$P$235*(1+rvanilla)^0.5)/A25stdlife))</f>
        <v>0</v>
      </c>
      <c r="AN399" s="155">
        <f>IF(A25stdlife="n/a","n/a",IF(AN$3&gt;(A25stdlife+$E399),(Input!$P$235*(1+rvanilla)^0.5)-SUM($P399:AM399),(Input!$P$235*(1+rvanilla)^0.5)/A25stdlife))</f>
        <v>0</v>
      </c>
      <c r="AO399" s="155">
        <f>IF(A25stdlife="n/a","n/a",IF(AO$3&gt;(A25stdlife+$E399),(Input!$P$235*(1+rvanilla)^0.5)-SUM($P399:AN399),(Input!$P$235*(1+rvanilla)^0.5)/A25stdlife))</f>
        <v>0</v>
      </c>
      <c r="AP399" s="155">
        <f>IF(A25stdlife="n/a","n/a",IF(AP$3&gt;(A25stdlife+$E399),(Input!$P$235*(1+rvanilla)^0.5)-SUM($P399:AO399),(Input!$P$235*(1+rvanilla)^0.5)/A25stdlife))</f>
        <v>0</v>
      </c>
      <c r="AQ399" s="155">
        <f>IF(A25stdlife="n/a","n/a",IF(AQ$3&gt;(A25stdlife+$E399),(Input!$P$235*(1+rvanilla)^0.5)-SUM($P399:AP399),(Input!$P$235*(1+rvanilla)^0.5)/A25stdlife))</f>
        <v>0</v>
      </c>
      <c r="AR399" s="155">
        <f>IF(A25stdlife="n/a","n/a",IF(AR$3&gt;(A25stdlife+$E399),(Input!$P$235*(1+rvanilla)^0.5)-SUM($P399:AQ399),(Input!$P$235*(1+rvanilla)^0.5)/A25stdlife))</f>
        <v>0</v>
      </c>
      <c r="AS399" s="155">
        <f>IF(A25stdlife="n/a","n/a",IF(AS$3&gt;(A25stdlife+$E399),(Input!$P$235*(1+rvanilla)^0.5)-SUM($P399:AR399),(Input!$P$235*(1+rvanilla)^0.5)/A25stdlife))</f>
        <v>0</v>
      </c>
      <c r="AT399" s="155">
        <f>IF(A25stdlife="n/a","n/a",IF(AT$3&gt;(A25stdlife+$E399),(Input!$P$235*(1+rvanilla)^0.5)-SUM($P399:AS399),(Input!$P$235*(1+rvanilla)^0.5)/A25stdlife))</f>
        <v>0</v>
      </c>
      <c r="AU399" s="155">
        <f>IF(A25stdlife="n/a","n/a",IF(AU$3&gt;(A25stdlife+$E399),(Input!$P$235*(1+rvanilla)^0.5)-SUM($P399:AT399),(Input!$P$235*(1+rvanilla)^0.5)/A25stdlife))</f>
        <v>0</v>
      </c>
      <c r="AV399" s="155">
        <f>IF(A25stdlife="n/a","n/a",IF(AV$3&gt;(A25stdlife+$E399),(Input!$P$235*(1+rvanilla)^0.5)-SUM($P399:AU399),(Input!$P$235*(1+rvanilla)^0.5)/A25stdlife))</f>
        <v>0</v>
      </c>
      <c r="AW399" s="155">
        <f>IF(A25stdlife="n/a","n/a",IF(AW$3&gt;(A25stdlife+$E399),(Input!$P$235*(1+rvanilla)^0.5)-SUM($P399:AV399),(Input!$P$235*(1+rvanilla)^0.5)/A25stdlife))</f>
        <v>0</v>
      </c>
      <c r="AX399" s="155">
        <f>IF(A25stdlife="n/a","n/a",IF(AX$3&gt;(A25stdlife+$E399),(Input!$P$235*(1+rvanilla)^0.5)-SUM($P399:AW399),(Input!$P$235*(1+rvanilla)^0.5)/A25stdlife))</f>
        <v>0</v>
      </c>
      <c r="AY399" s="155">
        <f>IF(A25stdlife="n/a","n/a",IF(AY$3&gt;(A25stdlife+$E399),(Input!$P$235*(1+rvanilla)^0.5)-SUM($P399:AX399),(Input!$P$235*(1+rvanilla)^0.5)/A25stdlife))</f>
        <v>0</v>
      </c>
      <c r="AZ399" s="155">
        <f>IF(A25stdlife="n/a","n/a",IF(AZ$3&gt;(A25stdlife+$E399),(Input!$P$235*(1+rvanilla)^0.5)-SUM($P399:AY399),(Input!$P$235*(1+rvanilla)^0.5)/A25stdlife))</f>
        <v>0</v>
      </c>
      <c r="BA399" s="155">
        <f>IF(A25stdlife="n/a","n/a",IF(BA$3&gt;(A25stdlife+$E399),(Input!$P$235*(1+rvanilla)^0.5)-SUM($P399:AZ399),(Input!$P$235*(1+rvanilla)^0.5)/A25stdlife))</f>
        <v>0</v>
      </c>
      <c r="BB399" s="155">
        <f>IF(A25stdlife="n/a","n/a",IF(BB$3&gt;(A25stdlife+$E399),(Input!$P$235*(1+rvanilla)^0.5)-SUM($P399:BA399),(Input!$P$235*(1+rvanilla)^0.5)/A25stdlife))</f>
        <v>0</v>
      </c>
      <c r="BC399" s="155">
        <f>IF(A25stdlife="n/a","n/a",IF(BC$3&gt;(A25stdlife+$E399),(Input!$P$235*(1+rvanilla)^0.5)-SUM($P399:BB399),(Input!$P$235*(1+rvanilla)^0.5)/A25stdlife))</f>
        <v>0</v>
      </c>
      <c r="BD399" s="155">
        <f>IF(A25stdlife="n/a","n/a",IF(BD$3&gt;(A25stdlife+$E399),(Input!$P$235*(1+rvanilla)^0.5)-SUM($P399:BC399),(Input!$P$235*(1+rvanilla)^0.5)/A25stdlife))</f>
        <v>0</v>
      </c>
      <c r="BE399" s="155">
        <f>IF(A25stdlife="n/a","n/a",IF(BE$3&gt;(A25stdlife+$E399),(Input!$P$235*(1+rvanilla)^0.5)-SUM($P399:BD399),(Input!$P$235*(1+rvanilla)^0.5)/A25stdlife))</f>
        <v>0</v>
      </c>
      <c r="BF399" s="155">
        <f>IF(A25stdlife="n/a","n/a",IF(BF$3&gt;(A25stdlife+$E399),(Input!$P$235*(1+rvanilla)^0.5)-SUM($P399:BE399),(Input!$P$235*(1+rvanilla)^0.5)/A25stdlife))</f>
        <v>0</v>
      </c>
      <c r="BG399" s="155">
        <f>IF(A25stdlife="n/a","n/a",IF(BG$3&gt;(A25stdlife+$E399),(Input!$P$235*(1+rvanilla)^0.5)-SUM($P399:BF399),(Input!$P$235*(1+rvanilla)^0.5)/A25stdlife))</f>
        <v>0</v>
      </c>
      <c r="BH399" s="155">
        <f>IF(A25stdlife="n/a","n/a",IF(BH$3&gt;(A25stdlife+$E399),(Input!$P$235*(1+rvanilla)^0.5)-SUM($P399:BG399),(Input!$P$235*(1+rvanilla)^0.5)/A25stdlife))</f>
        <v>0</v>
      </c>
      <c r="BI399" s="155">
        <f>IF(A25stdlife="n/a","n/a",IF(BI$3&gt;(A25stdlife+$E399),(Input!$P$235*(1+rvanilla)^0.5)-SUM($P399:BH399),(Input!$P$235*(1+rvanilla)^0.5)/A25stdlife))</f>
        <v>0</v>
      </c>
      <c r="BJ399" s="14"/>
      <c r="BK399" s="14"/>
      <c r="BL399" s="14"/>
      <c r="BM399" s="14"/>
      <c r="BN399" s="14"/>
      <c r="BO399" s="14"/>
      <c r="BP399" s="14"/>
      <c r="BQ399" s="14"/>
      <c r="BR399" s="14"/>
      <c r="BS399" s="14"/>
      <c r="BT399" s="14"/>
      <c r="BU399" s="14"/>
      <c r="BV399" s="14"/>
      <c r="BW399" s="14"/>
      <c r="BX399" s="14"/>
      <c r="BY399" s="14"/>
      <c r="BZ399" s="14"/>
      <c r="CA399" s="410"/>
      <c r="CB399" s="410"/>
      <c r="CC399" s="410"/>
      <c r="CD399" s="410"/>
      <c r="CE399" s="410"/>
      <c r="CF399" s="410"/>
      <c r="CG399" s="410"/>
      <c r="CH399" s="410"/>
      <c r="CI399" s="410"/>
      <c r="CJ399" s="410"/>
      <c r="CK399" s="410"/>
      <c r="CL399" s="410"/>
      <c r="CM399" s="410"/>
      <c r="CN399" s="410"/>
      <c r="CO399" s="410"/>
      <c r="CP399" s="410"/>
      <c r="CQ399" s="410"/>
      <c r="CR399" s="410"/>
      <c r="CS399" s="410"/>
      <c r="CT399" s="410"/>
      <c r="CU399" s="410"/>
      <c r="CV399" s="410"/>
      <c r="CW399" s="410"/>
      <c r="CX399" s="410"/>
      <c r="CY399" s="410"/>
      <c r="CZ399" s="410"/>
      <c r="DA399" s="410"/>
      <c r="DB399" s="410"/>
      <c r="DC399" s="410"/>
      <c r="DD399" s="410"/>
      <c r="DE399" s="410"/>
      <c r="DF399" s="410"/>
      <c r="DG399" s="410"/>
      <c r="DH399" s="410"/>
      <c r="DI399" s="410"/>
      <c r="DJ399" s="410"/>
      <c r="DK399" s="410"/>
      <c r="DL399" s="410"/>
      <c r="DM399" s="410"/>
      <c r="DN399" s="410"/>
      <c r="DO399" s="410"/>
      <c r="DP399" s="410"/>
      <c r="DQ399" s="410"/>
      <c r="DR399" s="410"/>
      <c r="DS399" s="410"/>
      <c r="DT399" s="410"/>
      <c r="DU399" s="410"/>
      <c r="DV399" s="410"/>
      <c r="DW399" s="410"/>
      <c r="DX399" s="410"/>
      <c r="DY399" s="410"/>
      <c r="DZ399" s="410"/>
      <c r="EA399" s="410"/>
      <c r="EB399" s="410"/>
      <c r="EC399" s="410"/>
      <c r="ED399" s="410"/>
      <c r="EE399" s="410"/>
      <c r="EF399" s="410"/>
      <c r="EG399" s="410"/>
      <c r="EH399" s="410"/>
      <c r="EI399" s="410"/>
      <c r="EJ399" s="410"/>
      <c r="EK399" s="410"/>
      <c r="EL399" s="410"/>
      <c r="EM399" s="410"/>
      <c r="EN399" s="410"/>
      <c r="EO399" s="410"/>
      <c r="EP399" s="410"/>
      <c r="EQ399" s="410"/>
      <c r="ER399" s="410"/>
      <c r="ES399" s="410"/>
      <c r="ET399" s="410"/>
      <c r="EU399" s="410"/>
      <c r="EV399" s="410"/>
      <c r="EW399" s="410"/>
      <c r="EX399" s="410"/>
      <c r="EY399" s="410"/>
      <c r="EZ399" s="410"/>
      <c r="FA399" s="410"/>
      <c r="FB399" s="410"/>
      <c r="FC399" s="410"/>
      <c r="FD399" s="410"/>
      <c r="FE399" s="410"/>
      <c r="FF399" s="410"/>
      <c r="FG399" s="410"/>
      <c r="FH399" s="410"/>
      <c r="FI399" s="410"/>
      <c r="FJ399" s="410"/>
      <c r="FK399" s="410"/>
      <c r="FL399" s="410"/>
      <c r="FM399" s="410"/>
      <c r="FN399" s="410"/>
      <c r="FO399" s="410"/>
      <c r="FP399" s="410"/>
      <c r="FQ399" s="410"/>
      <c r="FR399" s="410"/>
      <c r="FS399" s="410"/>
      <c r="FT399" s="410"/>
      <c r="FU399" s="410"/>
      <c r="FV399" s="410"/>
      <c r="FW399" s="410"/>
      <c r="FX399" s="410"/>
      <c r="FY399" s="410"/>
      <c r="FZ399" s="410"/>
      <c r="GA399" s="410"/>
      <c r="GB399" s="410"/>
      <c r="GC399" s="410"/>
      <c r="GD399" s="410"/>
      <c r="GE399" s="410"/>
      <c r="GF399" s="410"/>
      <c r="GG399" s="410"/>
      <c r="GH399" s="410"/>
      <c r="GI399" s="410"/>
      <c r="GJ399" s="410"/>
      <c r="GK399" s="410"/>
      <c r="GL399" s="410"/>
      <c r="GM399" s="410"/>
      <c r="GN399" s="410"/>
      <c r="GO399" s="410"/>
      <c r="GP399" s="410"/>
      <c r="GQ399" s="410"/>
      <c r="GR399" s="410"/>
      <c r="GS399" s="410"/>
      <c r="GT399" s="410"/>
      <c r="GU399" s="410"/>
      <c r="GV399" s="410"/>
      <c r="GW399" s="410"/>
      <c r="GX399" s="410"/>
      <c r="GY399" s="410"/>
      <c r="GZ399" s="410"/>
      <c r="HA399" s="410"/>
      <c r="HB399" s="410"/>
      <c r="HC399" s="410"/>
      <c r="HD399" s="410"/>
      <c r="HE399" s="410"/>
      <c r="HF399" s="410"/>
      <c r="HG399" s="410"/>
      <c r="HH399" s="410"/>
      <c r="HI399" s="410"/>
      <c r="HJ399" s="410"/>
      <c r="HK399" s="410"/>
      <c r="HL399" s="410"/>
      <c r="HM399" s="410"/>
      <c r="HN399" s="410"/>
      <c r="HO399" s="410"/>
      <c r="HP399" s="410"/>
      <c r="HQ399" s="410"/>
      <c r="HR399" s="410"/>
      <c r="HS399" s="410"/>
      <c r="HT399" s="410"/>
      <c r="HU399" s="410"/>
      <c r="HV399" s="410"/>
      <c r="HW399" s="410"/>
      <c r="HX399" s="410"/>
      <c r="HY399" s="410"/>
      <c r="HZ399" s="410"/>
      <c r="IA399" s="410"/>
      <c r="IB399" s="410"/>
      <c r="IC399" s="410"/>
      <c r="ID399" s="410"/>
      <c r="IE399" s="410"/>
      <c r="IF399" s="410"/>
      <c r="IG399" s="410"/>
      <c r="IH399" s="410"/>
      <c r="II399" s="410"/>
      <c r="IJ399" s="410"/>
      <c r="IK399" s="410"/>
      <c r="IL399" s="410"/>
      <c r="IM399" s="410"/>
      <c r="IN399" s="410"/>
      <c r="IO399" s="410"/>
      <c r="IP399" s="410"/>
      <c r="IQ399" s="410"/>
      <c r="IR399" s="410"/>
      <c r="IS399" s="410"/>
      <c r="IT399" s="410"/>
      <c r="IU399" s="410"/>
      <c r="IV399" s="410"/>
    </row>
    <row r="400" spans="1:256" s="2" customFormat="1" ht="12.75" hidden="1" customHeight="1" outlineLevel="1" collapsed="1">
      <c r="A400" s="14"/>
      <c r="B400" s="14"/>
      <c r="C400" s="324">
        <f>Asset25</f>
        <v>0</v>
      </c>
      <c r="D400" s="14"/>
      <c r="E400" s="14"/>
      <c r="F400" s="366"/>
      <c r="G400" s="365">
        <f t="shared" ref="G400:AL400" si="67">SUM(G388:G399)</f>
        <v>0</v>
      </c>
      <c r="H400" s="365">
        <f t="shared" si="67"/>
        <v>0</v>
      </c>
      <c r="I400" s="365">
        <f t="shared" si="67"/>
        <v>0</v>
      </c>
      <c r="J400" s="365">
        <f t="shared" si="67"/>
        <v>0</v>
      </c>
      <c r="K400" s="365">
        <f t="shared" si="67"/>
        <v>0</v>
      </c>
      <c r="L400" s="365">
        <f t="shared" si="67"/>
        <v>0</v>
      </c>
      <c r="M400" s="365">
        <f t="shared" si="67"/>
        <v>0</v>
      </c>
      <c r="N400" s="365">
        <f t="shared" si="67"/>
        <v>0</v>
      </c>
      <c r="O400" s="365">
        <f t="shared" si="67"/>
        <v>0</v>
      </c>
      <c r="P400" s="365">
        <f t="shared" si="67"/>
        <v>0</v>
      </c>
      <c r="Q400" s="365">
        <f t="shared" si="67"/>
        <v>0</v>
      </c>
      <c r="R400" s="365">
        <f t="shared" si="67"/>
        <v>0</v>
      </c>
      <c r="S400" s="365">
        <f t="shared" si="67"/>
        <v>0</v>
      </c>
      <c r="T400" s="365">
        <f t="shared" si="67"/>
        <v>0</v>
      </c>
      <c r="U400" s="365">
        <f t="shared" si="67"/>
        <v>0</v>
      </c>
      <c r="V400" s="365">
        <f t="shared" si="67"/>
        <v>0</v>
      </c>
      <c r="W400" s="365">
        <f t="shared" si="67"/>
        <v>0</v>
      </c>
      <c r="X400" s="365">
        <f t="shared" si="67"/>
        <v>0</v>
      </c>
      <c r="Y400" s="365">
        <f t="shared" si="67"/>
        <v>0</v>
      </c>
      <c r="Z400" s="365">
        <f t="shared" si="67"/>
        <v>0</v>
      </c>
      <c r="AA400" s="365">
        <f t="shared" si="67"/>
        <v>0</v>
      </c>
      <c r="AB400" s="365">
        <f t="shared" si="67"/>
        <v>0</v>
      </c>
      <c r="AC400" s="365">
        <f t="shared" si="67"/>
        <v>0</v>
      </c>
      <c r="AD400" s="365">
        <f t="shared" si="67"/>
        <v>0</v>
      </c>
      <c r="AE400" s="365">
        <f t="shared" si="67"/>
        <v>0</v>
      </c>
      <c r="AF400" s="365">
        <f t="shared" si="67"/>
        <v>0</v>
      </c>
      <c r="AG400" s="365">
        <f t="shared" si="67"/>
        <v>0</v>
      </c>
      <c r="AH400" s="365">
        <f t="shared" si="67"/>
        <v>0</v>
      </c>
      <c r="AI400" s="365">
        <f t="shared" si="67"/>
        <v>0</v>
      </c>
      <c r="AJ400" s="365">
        <f t="shared" si="67"/>
        <v>0</v>
      </c>
      <c r="AK400" s="365">
        <f t="shared" si="67"/>
        <v>0</v>
      </c>
      <c r="AL400" s="365">
        <f t="shared" si="67"/>
        <v>0</v>
      </c>
      <c r="AM400" s="365">
        <f t="shared" ref="AM400:BI400" si="68">SUM(AM388:AM399)</f>
        <v>0</v>
      </c>
      <c r="AN400" s="365">
        <f t="shared" si="68"/>
        <v>0</v>
      </c>
      <c r="AO400" s="365">
        <f t="shared" si="68"/>
        <v>0</v>
      </c>
      <c r="AP400" s="365">
        <f t="shared" si="68"/>
        <v>0</v>
      </c>
      <c r="AQ400" s="365">
        <f t="shared" si="68"/>
        <v>0</v>
      </c>
      <c r="AR400" s="365">
        <f t="shared" si="68"/>
        <v>0</v>
      </c>
      <c r="AS400" s="365">
        <f t="shared" si="68"/>
        <v>0</v>
      </c>
      <c r="AT400" s="365">
        <f t="shared" si="68"/>
        <v>0</v>
      </c>
      <c r="AU400" s="365">
        <f t="shared" si="68"/>
        <v>0</v>
      </c>
      <c r="AV400" s="365">
        <f t="shared" si="68"/>
        <v>0</v>
      </c>
      <c r="AW400" s="365">
        <f t="shared" si="68"/>
        <v>0</v>
      </c>
      <c r="AX400" s="365">
        <f t="shared" si="68"/>
        <v>0</v>
      </c>
      <c r="AY400" s="365">
        <f t="shared" si="68"/>
        <v>0</v>
      </c>
      <c r="AZ400" s="365">
        <f t="shared" si="68"/>
        <v>0</v>
      </c>
      <c r="BA400" s="365">
        <f t="shared" si="68"/>
        <v>0</v>
      </c>
      <c r="BB400" s="365">
        <f t="shared" si="68"/>
        <v>0</v>
      </c>
      <c r="BC400" s="365">
        <f t="shared" si="68"/>
        <v>0</v>
      </c>
      <c r="BD400" s="365">
        <f t="shared" si="68"/>
        <v>0</v>
      </c>
      <c r="BE400" s="365">
        <f t="shared" si="68"/>
        <v>0</v>
      </c>
      <c r="BF400" s="365">
        <f t="shared" si="68"/>
        <v>0</v>
      </c>
      <c r="BG400" s="365">
        <f t="shared" si="68"/>
        <v>0</v>
      </c>
      <c r="BH400" s="365">
        <f t="shared" si="68"/>
        <v>0</v>
      </c>
      <c r="BI400" s="365">
        <f t="shared" si="68"/>
        <v>0</v>
      </c>
      <c r="BJ400" s="14"/>
      <c r="BK400" s="14"/>
      <c r="BL400" s="14"/>
      <c r="BM400" s="14"/>
      <c r="BN400" s="14"/>
      <c r="BO400" s="14"/>
      <c r="BP400" s="14"/>
      <c r="BQ400" s="14"/>
      <c r="BR400" s="14"/>
      <c r="BS400" s="14"/>
      <c r="BT400" s="14"/>
      <c r="BU400" s="14"/>
      <c r="BV400" s="14"/>
      <c r="BW400" s="14"/>
      <c r="BX400" s="14"/>
      <c r="BY400" s="14"/>
      <c r="BZ400" s="14"/>
      <c r="CA400" s="410"/>
      <c r="CB400" s="410"/>
      <c r="CC400" s="410"/>
      <c r="CD400" s="410"/>
      <c r="CE400" s="410"/>
      <c r="CF400" s="410"/>
      <c r="CG400" s="410"/>
      <c r="CH400" s="410"/>
      <c r="CI400" s="410"/>
      <c r="CJ400" s="410"/>
      <c r="CK400" s="410"/>
      <c r="CL400" s="410"/>
      <c r="CM400" s="410"/>
      <c r="CN400" s="410"/>
      <c r="CO400" s="410"/>
      <c r="CP400" s="410"/>
      <c r="CQ400" s="410"/>
      <c r="CR400" s="410"/>
      <c r="CS400" s="410"/>
      <c r="CT400" s="410"/>
      <c r="CU400" s="410"/>
      <c r="CV400" s="410"/>
      <c r="CW400" s="410"/>
      <c r="CX400" s="410"/>
      <c r="CY400" s="410"/>
      <c r="CZ400" s="410"/>
      <c r="DA400" s="410"/>
      <c r="DB400" s="410"/>
      <c r="DC400" s="410"/>
      <c r="DD400" s="410"/>
      <c r="DE400" s="410"/>
      <c r="DF400" s="410"/>
      <c r="DG400" s="410"/>
      <c r="DH400" s="410"/>
      <c r="DI400" s="410"/>
      <c r="DJ400" s="410"/>
      <c r="DK400" s="410"/>
      <c r="DL400" s="410"/>
      <c r="DM400" s="410"/>
      <c r="DN400" s="410"/>
      <c r="DO400" s="410"/>
      <c r="DP400" s="410"/>
      <c r="DQ400" s="410"/>
      <c r="DR400" s="410"/>
      <c r="DS400" s="410"/>
      <c r="DT400" s="410"/>
      <c r="DU400" s="410"/>
      <c r="DV400" s="410"/>
      <c r="DW400" s="410"/>
      <c r="DX400" s="410"/>
      <c r="DY400" s="410"/>
      <c r="DZ400" s="410"/>
      <c r="EA400" s="410"/>
      <c r="EB400" s="410"/>
      <c r="EC400" s="410"/>
      <c r="ED400" s="410"/>
      <c r="EE400" s="410"/>
      <c r="EF400" s="410"/>
      <c r="EG400" s="410"/>
      <c r="EH400" s="410"/>
      <c r="EI400" s="410"/>
      <c r="EJ400" s="410"/>
      <c r="EK400" s="410"/>
      <c r="EL400" s="410"/>
      <c r="EM400" s="410"/>
      <c r="EN400" s="410"/>
      <c r="EO400" s="410"/>
      <c r="EP400" s="410"/>
      <c r="EQ400" s="410"/>
      <c r="ER400" s="410"/>
      <c r="ES400" s="410"/>
      <c r="ET400" s="410"/>
      <c r="EU400" s="410"/>
      <c r="EV400" s="410"/>
      <c r="EW400" s="410"/>
      <c r="EX400" s="410"/>
      <c r="EY400" s="410"/>
      <c r="EZ400" s="410"/>
      <c r="FA400" s="410"/>
      <c r="FB400" s="410"/>
      <c r="FC400" s="410"/>
      <c r="FD400" s="410"/>
      <c r="FE400" s="410"/>
      <c r="FF400" s="410"/>
      <c r="FG400" s="410"/>
      <c r="FH400" s="410"/>
      <c r="FI400" s="410"/>
      <c r="FJ400" s="410"/>
      <c r="FK400" s="410"/>
      <c r="FL400" s="410"/>
      <c r="FM400" s="410"/>
      <c r="FN400" s="410"/>
      <c r="FO400" s="410"/>
      <c r="FP400" s="410"/>
      <c r="FQ400" s="410"/>
      <c r="FR400" s="410"/>
      <c r="FS400" s="410"/>
      <c r="FT400" s="410"/>
      <c r="FU400" s="410"/>
      <c r="FV400" s="410"/>
      <c r="FW400" s="410"/>
      <c r="FX400" s="410"/>
      <c r="FY400" s="410"/>
      <c r="FZ400" s="410"/>
      <c r="GA400" s="410"/>
      <c r="GB400" s="410"/>
      <c r="GC400" s="410"/>
      <c r="GD400" s="410"/>
      <c r="GE400" s="410"/>
      <c r="GF400" s="410"/>
      <c r="GG400" s="410"/>
      <c r="GH400" s="410"/>
      <c r="GI400" s="410"/>
      <c r="GJ400" s="410"/>
      <c r="GK400" s="410"/>
      <c r="GL400" s="410"/>
      <c r="GM400" s="410"/>
      <c r="GN400" s="410"/>
      <c r="GO400" s="410"/>
      <c r="GP400" s="410"/>
      <c r="GQ400" s="410"/>
      <c r="GR400" s="410"/>
      <c r="GS400" s="410"/>
      <c r="GT400" s="410"/>
      <c r="GU400" s="410"/>
      <c r="GV400" s="410"/>
      <c r="GW400" s="410"/>
      <c r="GX400" s="410"/>
      <c r="GY400" s="410"/>
      <c r="GZ400" s="410"/>
      <c r="HA400" s="410"/>
      <c r="HB400" s="410"/>
      <c r="HC400" s="410"/>
      <c r="HD400" s="410"/>
      <c r="HE400" s="410"/>
      <c r="HF400" s="410"/>
      <c r="HG400" s="410"/>
      <c r="HH400" s="410"/>
      <c r="HI400" s="410"/>
      <c r="HJ400" s="410"/>
      <c r="HK400" s="410"/>
      <c r="HL400" s="410"/>
      <c r="HM400" s="410"/>
      <c r="HN400" s="410"/>
      <c r="HO400" s="410"/>
      <c r="HP400" s="410"/>
      <c r="HQ400" s="410"/>
      <c r="HR400" s="410"/>
      <c r="HS400" s="410"/>
      <c r="HT400" s="410"/>
      <c r="HU400" s="410"/>
      <c r="HV400" s="410"/>
      <c r="HW400" s="410"/>
      <c r="HX400" s="410"/>
      <c r="HY400" s="410"/>
      <c r="HZ400" s="410"/>
      <c r="IA400" s="410"/>
      <c r="IB400" s="410"/>
      <c r="IC400" s="410"/>
      <c r="ID400" s="410"/>
      <c r="IE400" s="410"/>
      <c r="IF400" s="410"/>
      <c r="IG400" s="410"/>
      <c r="IH400" s="410"/>
      <c r="II400" s="410"/>
      <c r="IJ400" s="410"/>
      <c r="IK400" s="410"/>
      <c r="IL400" s="410"/>
      <c r="IM400" s="410"/>
      <c r="IN400" s="410"/>
      <c r="IO400" s="410"/>
      <c r="IP400" s="410"/>
      <c r="IQ400" s="410"/>
      <c r="IR400" s="410"/>
      <c r="IS400" s="410"/>
      <c r="IT400" s="410"/>
      <c r="IU400" s="410"/>
      <c r="IV400" s="410"/>
    </row>
    <row r="401" spans="1:256" s="2" customFormat="1" ht="12.75" hidden="1" customHeight="1" outlineLevel="2">
      <c r="A401" s="14"/>
      <c r="B401" s="325">
        <f>C413</f>
        <v>0</v>
      </c>
      <c r="C401" s="32"/>
      <c r="D401" s="33" t="s">
        <v>65</v>
      </c>
      <c r="E401" s="32"/>
      <c r="F401" s="371"/>
      <c r="G401" s="154">
        <f>IF(G$3&gt;A26remlife,A26acvalue-SUM($F401:F401),IF(A26remlife="N/A","n/a",A26acvalue/A26remlife))</f>
        <v>0</v>
      </c>
      <c r="H401" s="154">
        <f>IF(H$3&gt;A26remlife,A26acvalue-SUM($F401:G401),IF(A26remlife="N/A","n/a",A26acvalue/A26remlife))</f>
        <v>0</v>
      </c>
      <c r="I401" s="154">
        <f>IF(I$3&gt;A26remlife,A26acvalue-SUM($F401:H401),IF(A26remlife="N/A","n/a",A26acvalue/A26remlife))</f>
        <v>0</v>
      </c>
      <c r="J401" s="154">
        <f>IF(J$3&gt;A26remlife,A26acvalue-SUM($F401:I401),IF(A26remlife="N/A","n/a",A26acvalue/A26remlife))</f>
        <v>0</v>
      </c>
      <c r="K401" s="154">
        <f>IF(K$3&gt;A26remlife,A26acvalue-SUM($F401:J401),IF(A26remlife="N/A","n/a",A26acvalue/A26remlife))</f>
        <v>0</v>
      </c>
      <c r="L401" s="154">
        <f>IF(L$3&gt;A26remlife,A26acvalue-SUM($F401:K401),IF(A26remlife="N/A","n/a",A26acvalue/A26remlife))</f>
        <v>0</v>
      </c>
      <c r="M401" s="154">
        <f>IF(M$3&gt;A26remlife,A26acvalue-SUM($F401:L401),IF(A26remlife="N/A","n/a",A26acvalue/A26remlife))</f>
        <v>0</v>
      </c>
      <c r="N401" s="154">
        <f>IF(N$3&gt;A26remlife,A26acvalue-SUM($F401:M401),IF(A26remlife="N/A","n/a",A26acvalue/A26remlife))</f>
        <v>0</v>
      </c>
      <c r="O401" s="154">
        <f>IF(O$3&gt;A26remlife,A26acvalue-SUM($F401:N401),IF(A26remlife="N/A","n/a",A26acvalue/A26remlife))</f>
        <v>0</v>
      </c>
      <c r="P401" s="154">
        <f>IF(P$3&gt;A26remlife,A26acvalue-SUM($F401:O401),IF(A26remlife="N/A","n/a",A26acvalue/A26remlife))</f>
        <v>0</v>
      </c>
      <c r="Q401" s="154">
        <f>IF(Q$3&gt;A26remlife,A26acvalue-SUM($F401:P401),IF(A26remlife="N/A","n/a",A26acvalue/A26remlife))</f>
        <v>0</v>
      </c>
      <c r="R401" s="154">
        <f>IF(R$3&gt;A26remlife,A26acvalue-SUM($F401:Q401),IF(A26remlife="N/A","n/a",A26acvalue/A26remlife))</f>
        <v>0</v>
      </c>
      <c r="S401" s="154">
        <f>IF(S$3&gt;A26remlife,A26acvalue-SUM($F401:R401),IF(A26remlife="N/A","n/a",A26acvalue/A26remlife))</f>
        <v>0</v>
      </c>
      <c r="T401" s="154">
        <f>IF(T$3&gt;A26remlife,A26acvalue-SUM($F401:S401),IF(A26remlife="N/A","n/a",A26acvalue/A26remlife))</f>
        <v>0</v>
      </c>
      <c r="U401" s="154">
        <f>IF(U$3&gt;A26remlife,A26acvalue-SUM($F401:T401),IF(A26remlife="N/A","n/a",A26acvalue/A26remlife))</f>
        <v>0</v>
      </c>
      <c r="V401" s="154">
        <f>IF(V$3&gt;A26remlife,A26acvalue-SUM($F401:U401),IF(A26remlife="N/A","n/a",A26acvalue/A26remlife))</f>
        <v>0</v>
      </c>
      <c r="W401" s="154">
        <f>IF(W$3&gt;A26remlife,A26acvalue-SUM($F401:V401),IF(A26remlife="N/A","n/a",A26acvalue/A26remlife))</f>
        <v>0</v>
      </c>
      <c r="X401" s="154">
        <f>IF(X$3&gt;A26remlife,A26acvalue-SUM($F401:W401),IF(A26remlife="N/A","n/a",A26acvalue/A26remlife))</f>
        <v>0</v>
      </c>
      <c r="Y401" s="154">
        <f>IF(Y$3&gt;A26remlife,A26acvalue-SUM($F401:X401),IF(A26remlife="N/A","n/a",A26acvalue/A26remlife))</f>
        <v>0</v>
      </c>
      <c r="Z401" s="154">
        <f>IF(Z$3&gt;A26remlife,A26acvalue-SUM($F401:Y401),IF(A26remlife="N/A","n/a",A26acvalue/A26remlife))</f>
        <v>0</v>
      </c>
      <c r="AA401" s="154">
        <f>IF(AA$3&gt;A26remlife,A26acvalue-SUM($F401:Z401),IF(A26remlife="N/A","n/a",A26acvalue/A26remlife))</f>
        <v>0</v>
      </c>
      <c r="AB401" s="154">
        <f>IF(AB$3&gt;A26remlife,A26acvalue-SUM($F401:AA401),IF(A26remlife="N/A","n/a",A26acvalue/A26remlife))</f>
        <v>0</v>
      </c>
      <c r="AC401" s="154">
        <f>IF(AC$3&gt;A26remlife,A26acvalue-SUM($F401:AB401),IF(A26remlife="N/A","n/a",A26acvalue/A26remlife))</f>
        <v>0</v>
      </c>
      <c r="AD401" s="154">
        <f>IF(AD$3&gt;A26remlife,A26acvalue-SUM($F401:AC401),IF(A26remlife="N/A","n/a",A26acvalue/A26remlife))</f>
        <v>0</v>
      </c>
      <c r="AE401" s="154">
        <f>IF(AE$3&gt;A26remlife,A26acvalue-SUM($F401:AD401),IF(A26remlife="N/A","n/a",A26acvalue/A26remlife))</f>
        <v>0</v>
      </c>
      <c r="AF401" s="154">
        <f>IF(AF$3&gt;A26remlife,A26acvalue-SUM($F401:AE401),IF(A26remlife="N/A","n/a",A26acvalue/A26remlife))</f>
        <v>0</v>
      </c>
      <c r="AG401" s="154">
        <f>IF(AG$3&gt;A26remlife,A26acvalue-SUM($F401:AF401),IF(A26remlife="N/A","n/a",A26acvalue/A26remlife))</f>
        <v>0</v>
      </c>
      <c r="AH401" s="154">
        <f>IF(AH$3&gt;A26remlife,A26acvalue-SUM($F401:AG401),IF(A26remlife="N/A","n/a",A26acvalue/A26remlife))</f>
        <v>0</v>
      </c>
      <c r="AI401" s="154">
        <f>IF(AI$3&gt;A26remlife,A26acvalue-SUM($F401:AH401),IF(A26remlife="N/A","n/a",A26acvalue/A26remlife))</f>
        <v>0</v>
      </c>
      <c r="AJ401" s="154">
        <f>IF(AJ$3&gt;A26remlife,A26acvalue-SUM($F401:AI401),IF(A26remlife="N/A","n/a",A26acvalue/A26remlife))</f>
        <v>0</v>
      </c>
      <c r="AK401" s="154">
        <f>IF(AK$3&gt;A26remlife,A26acvalue-SUM($F401:AJ401),IF(A26remlife="N/A","n/a",A26acvalue/A26remlife))</f>
        <v>0</v>
      </c>
      <c r="AL401" s="154">
        <f>IF(AL$3&gt;A26remlife,A26acvalue-SUM($F401:AK401),IF(A26remlife="N/A","n/a",A26acvalue/A26remlife))</f>
        <v>0</v>
      </c>
      <c r="AM401" s="154">
        <f>IF(AM$3&gt;A26remlife,A26acvalue-SUM($F401:AL401),IF(A26remlife="N/A","n/a",A26acvalue/A26remlife))</f>
        <v>0</v>
      </c>
      <c r="AN401" s="154">
        <f>IF(AN$3&gt;A26remlife,A26acvalue-SUM($F401:AM401),IF(A26remlife="N/A","n/a",A26acvalue/A26remlife))</f>
        <v>0</v>
      </c>
      <c r="AO401" s="154">
        <f>IF(AO$3&gt;A26remlife,A26acvalue-SUM($F401:AN401),IF(A26remlife="N/A","n/a",A26acvalue/A26remlife))</f>
        <v>0</v>
      </c>
      <c r="AP401" s="154">
        <f>IF(AP$3&gt;A26remlife,A26acvalue-SUM($F401:AO401),IF(A26remlife="N/A","n/a",A26acvalue/A26remlife))</f>
        <v>0</v>
      </c>
      <c r="AQ401" s="154">
        <f>IF(AQ$3&gt;A26remlife,A26acvalue-SUM($F401:AP401),IF(A26remlife="N/A","n/a",A26acvalue/A26remlife))</f>
        <v>0</v>
      </c>
      <c r="AR401" s="154">
        <f>IF(AR$3&gt;A26remlife,A26acvalue-SUM($F401:AQ401),IF(A26remlife="N/A","n/a",A26acvalue/A26remlife))</f>
        <v>0</v>
      </c>
      <c r="AS401" s="154">
        <f>IF(AS$3&gt;A26remlife,A26acvalue-SUM($F401:AR401),IF(A26remlife="N/A","n/a",A26acvalue/A26remlife))</f>
        <v>0</v>
      </c>
      <c r="AT401" s="154">
        <f>IF(AT$3&gt;A26remlife,A26acvalue-SUM($F401:AS401),IF(A26remlife="N/A","n/a",A26acvalue/A26remlife))</f>
        <v>0</v>
      </c>
      <c r="AU401" s="154">
        <f>IF(AU$3&gt;A26remlife,A26acvalue-SUM($F401:AT401),IF(A26remlife="N/A","n/a",A26acvalue/A26remlife))</f>
        <v>0</v>
      </c>
      <c r="AV401" s="154">
        <f>IF(AV$3&gt;A26remlife,A26acvalue-SUM($F401:AU401),IF(A26remlife="N/A","n/a",A26acvalue/A26remlife))</f>
        <v>0</v>
      </c>
      <c r="AW401" s="154">
        <f>IF(AW$3&gt;A26remlife,A26acvalue-SUM($F401:AV401),IF(A26remlife="N/A","n/a",A26acvalue/A26remlife))</f>
        <v>0</v>
      </c>
      <c r="AX401" s="154">
        <f>IF(AX$3&gt;A26remlife,A26acvalue-SUM($F401:AW401),IF(A26remlife="N/A","n/a",A26acvalue/A26remlife))</f>
        <v>0</v>
      </c>
      <c r="AY401" s="154">
        <f>IF(AY$3&gt;A26remlife,A26acvalue-SUM($F401:AX401),IF(A26remlife="N/A","n/a",A26acvalue/A26remlife))</f>
        <v>0</v>
      </c>
      <c r="AZ401" s="154">
        <f>IF(AZ$3&gt;A26remlife,A26acvalue-SUM($F401:AY401),IF(A26remlife="N/A","n/a",A26acvalue/A26remlife))</f>
        <v>0</v>
      </c>
      <c r="BA401" s="154">
        <f>IF(BA$3&gt;A26remlife,A26acvalue-SUM($F401:AZ401),IF(A26remlife="N/A","n/a",A26acvalue/A26remlife))</f>
        <v>0</v>
      </c>
      <c r="BB401" s="154">
        <f>IF(BB$3&gt;A26remlife,A26acvalue-SUM($F401:BA401),IF(A26remlife="N/A","n/a",A26acvalue/A26remlife))</f>
        <v>0</v>
      </c>
      <c r="BC401" s="154">
        <f>IF(BC$3&gt;A26remlife,A26acvalue-SUM($F401:BB401),IF(A26remlife="N/A","n/a",A26acvalue/A26remlife))</f>
        <v>0</v>
      </c>
      <c r="BD401" s="154">
        <f>IF(BD$3&gt;A26remlife,A26acvalue-SUM($F401:BC401),IF(A26remlife="N/A","n/a",A26acvalue/A26remlife))</f>
        <v>0</v>
      </c>
      <c r="BE401" s="154">
        <f>IF(BE$3&gt;A26remlife,A26acvalue-SUM($F401:BD401),IF(A26remlife="N/A","n/a",A26acvalue/A26remlife))</f>
        <v>0</v>
      </c>
      <c r="BF401" s="154">
        <f>IF(BF$3&gt;A26remlife,A26acvalue-SUM($F401:BE401),IF(A26remlife="N/A","n/a",A26acvalue/A26remlife))</f>
        <v>0</v>
      </c>
      <c r="BG401" s="154">
        <f>IF(BG$3&gt;A26remlife,A26acvalue-SUM($F401:BF401),IF(A26remlife="N/A","n/a",A26acvalue/A26remlife))</f>
        <v>0</v>
      </c>
      <c r="BH401" s="154">
        <f>IF(BH$3&gt;A26remlife,A26acvalue-SUM($F401:BG401),IF(A26remlife="N/A","n/a",A26acvalue/A26remlife))</f>
        <v>0</v>
      </c>
      <c r="BI401" s="154">
        <f>IF(BI$3&gt;A26remlife,A26acvalue-SUM($F401:BH401),IF(A26remlife="N/A","n/a",A26acvalue/A26remlife))</f>
        <v>0</v>
      </c>
      <c r="BJ401" s="14"/>
      <c r="BK401" s="14"/>
      <c r="BL401" s="14"/>
      <c r="BM401" s="14"/>
      <c r="BN401" s="14"/>
      <c r="BO401" s="14"/>
      <c r="BP401" s="14"/>
      <c r="BQ401" s="14"/>
      <c r="BR401" s="14"/>
      <c r="BS401" s="14"/>
      <c r="BT401" s="14"/>
      <c r="BU401" s="14"/>
      <c r="BV401" s="14"/>
      <c r="BW401" s="14"/>
      <c r="BX401" s="14"/>
      <c r="BY401" s="14"/>
      <c r="BZ401" s="14"/>
      <c r="CA401" s="410"/>
      <c r="CB401" s="410"/>
      <c r="CC401" s="410"/>
      <c r="CD401" s="410"/>
      <c r="CE401" s="410"/>
      <c r="CF401" s="410"/>
      <c r="CG401" s="410"/>
      <c r="CH401" s="410"/>
      <c r="CI401" s="410"/>
      <c r="CJ401" s="410"/>
      <c r="CK401" s="410"/>
      <c r="CL401" s="410"/>
      <c r="CM401" s="410"/>
      <c r="CN401" s="410"/>
      <c r="CO401" s="410"/>
      <c r="CP401" s="410"/>
      <c r="CQ401" s="410"/>
      <c r="CR401" s="410"/>
      <c r="CS401" s="410"/>
      <c r="CT401" s="410"/>
      <c r="CU401" s="410"/>
      <c r="CV401" s="410"/>
      <c r="CW401" s="410"/>
      <c r="CX401" s="410"/>
      <c r="CY401" s="410"/>
      <c r="CZ401" s="410"/>
      <c r="DA401" s="410"/>
      <c r="DB401" s="410"/>
      <c r="DC401" s="410"/>
      <c r="DD401" s="410"/>
      <c r="DE401" s="410"/>
      <c r="DF401" s="410"/>
      <c r="DG401" s="410"/>
      <c r="DH401" s="410"/>
      <c r="DI401" s="410"/>
      <c r="DJ401" s="410"/>
      <c r="DK401" s="410"/>
      <c r="DL401" s="410"/>
      <c r="DM401" s="410"/>
      <c r="DN401" s="410"/>
      <c r="DO401" s="410"/>
      <c r="DP401" s="410"/>
      <c r="DQ401" s="410"/>
      <c r="DR401" s="410"/>
      <c r="DS401" s="410"/>
      <c r="DT401" s="410"/>
      <c r="DU401" s="410"/>
      <c r="DV401" s="410"/>
      <c r="DW401" s="410"/>
      <c r="DX401" s="410"/>
      <c r="DY401" s="410"/>
      <c r="DZ401" s="410"/>
      <c r="EA401" s="410"/>
      <c r="EB401" s="410"/>
      <c r="EC401" s="410"/>
      <c r="ED401" s="410"/>
      <c r="EE401" s="410"/>
      <c r="EF401" s="410"/>
      <c r="EG401" s="410"/>
      <c r="EH401" s="410"/>
      <c r="EI401" s="410"/>
      <c r="EJ401" s="410"/>
      <c r="EK401" s="410"/>
      <c r="EL401" s="410"/>
      <c r="EM401" s="410"/>
      <c r="EN401" s="410"/>
      <c r="EO401" s="410"/>
      <c r="EP401" s="410"/>
      <c r="EQ401" s="410"/>
      <c r="ER401" s="410"/>
      <c r="ES401" s="410"/>
      <c r="ET401" s="410"/>
      <c r="EU401" s="410"/>
      <c r="EV401" s="410"/>
      <c r="EW401" s="410"/>
      <c r="EX401" s="410"/>
      <c r="EY401" s="410"/>
      <c r="EZ401" s="410"/>
      <c r="FA401" s="410"/>
      <c r="FB401" s="410"/>
      <c r="FC401" s="410"/>
      <c r="FD401" s="410"/>
      <c r="FE401" s="410"/>
      <c r="FF401" s="410"/>
      <c r="FG401" s="410"/>
      <c r="FH401" s="410"/>
      <c r="FI401" s="410"/>
      <c r="FJ401" s="410"/>
      <c r="FK401" s="410"/>
      <c r="FL401" s="410"/>
      <c r="FM401" s="410"/>
      <c r="FN401" s="410"/>
      <c r="FO401" s="410"/>
      <c r="FP401" s="410"/>
      <c r="FQ401" s="410"/>
      <c r="FR401" s="410"/>
      <c r="FS401" s="410"/>
      <c r="FT401" s="410"/>
      <c r="FU401" s="410"/>
      <c r="FV401" s="410"/>
      <c r="FW401" s="410"/>
      <c r="FX401" s="410"/>
      <c r="FY401" s="410"/>
      <c r="FZ401" s="410"/>
      <c r="GA401" s="410"/>
      <c r="GB401" s="410"/>
      <c r="GC401" s="410"/>
      <c r="GD401" s="410"/>
      <c r="GE401" s="410"/>
      <c r="GF401" s="410"/>
      <c r="GG401" s="410"/>
      <c r="GH401" s="410"/>
      <c r="GI401" s="410"/>
      <c r="GJ401" s="410"/>
      <c r="GK401" s="410"/>
      <c r="GL401" s="410"/>
      <c r="GM401" s="410"/>
      <c r="GN401" s="410"/>
      <c r="GO401" s="410"/>
      <c r="GP401" s="410"/>
      <c r="GQ401" s="410"/>
      <c r="GR401" s="410"/>
      <c r="GS401" s="410"/>
      <c r="GT401" s="410"/>
      <c r="GU401" s="410"/>
      <c r="GV401" s="410"/>
      <c r="GW401" s="410"/>
      <c r="GX401" s="410"/>
      <c r="GY401" s="410"/>
      <c r="GZ401" s="410"/>
      <c r="HA401" s="410"/>
      <c r="HB401" s="410"/>
      <c r="HC401" s="410"/>
      <c r="HD401" s="410"/>
      <c r="HE401" s="410"/>
      <c r="HF401" s="410"/>
      <c r="HG401" s="410"/>
      <c r="HH401" s="410"/>
      <c r="HI401" s="410"/>
      <c r="HJ401" s="410"/>
      <c r="HK401" s="410"/>
      <c r="HL401" s="410"/>
      <c r="HM401" s="410"/>
      <c r="HN401" s="410"/>
      <c r="HO401" s="410"/>
      <c r="HP401" s="410"/>
      <c r="HQ401" s="410"/>
      <c r="HR401" s="410"/>
      <c r="HS401" s="410"/>
      <c r="HT401" s="410"/>
      <c r="HU401" s="410"/>
      <c r="HV401" s="410"/>
      <c r="HW401" s="410"/>
      <c r="HX401" s="410"/>
      <c r="HY401" s="410"/>
      <c r="HZ401" s="410"/>
      <c r="IA401" s="410"/>
      <c r="IB401" s="410"/>
      <c r="IC401" s="410"/>
      <c r="ID401" s="410"/>
      <c r="IE401" s="410"/>
      <c r="IF401" s="410"/>
      <c r="IG401" s="410"/>
      <c r="IH401" s="410"/>
      <c r="II401" s="410"/>
      <c r="IJ401" s="410"/>
      <c r="IK401" s="410"/>
      <c r="IL401" s="410"/>
      <c r="IM401" s="410"/>
      <c r="IN401" s="410"/>
      <c r="IO401" s="410"/>
      <c r="IP401" s="410"/>
      <c r="IQ401" s="410"/>
      <c r="IR401" s="410"/>
      <c r="IS401" s="410"/>
      <c r="IT401" s="410"/>
      <c r="IU401" s="410"/>
      <c r="IV401" s="410"/>
    </row>
    <row r="402" spans="1:256" s="2" customFormat="1" ht="12.75" hidden="1" customHeight="1" outlineLevel="2">
      <c r="A402" s="14"/>
      <c r="B402" s="14"/>
      <c r="C402" s="27"/>
      <c r="D402" s="413" t="s">
        <v>198</v>
      </c>
      <c r="E402" s="261">
        <v>0</v>
      </c>
      <c r="F402" s="372"/>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5"/>
      <c r="AY402" s="155"/>
      <c r="AZ402" s="155"/>
      <c r="BA402" s="155"/>
      <c r="BB402" s="155"/>
      <c r="BC402" s="155"/>
      <c r="BD402" s="155"/>
      <c r="BE402" s="155"/>
      <c r="BF402" s="155"/>
      <c r="BG402" s="155"/>
      <c r="BH402" s="155"/>
      <c r="BI402" s="155"/>
      <c r="BJ402" s="14"/>
      <c r="BK402" s="14"/>
      <c r="BL402" s="14"/>
      <c r="BM402" s="14"/>
      <c r="BN402" s="14"/>
      <c r="BO402" s="14"/>
      <c r="BP402" s="14"/>
      <c r="BQ402" s="14"/>
      <c r="BR402" s="14"/>
      <c r="BS402" s="14"/>
      <c r="BT402" s="14"/>
      <c r="BU402" s="14"/>
      <c r="BV402" s="14"/>
      <c r="BW402" s="14"/>
      <c r="BX402" s="14"/>
      <c r="BY402" s="14"/>
      <c r="BZ402" s="14"/>
      <c r="CA402" s="410"/>
      <c r="CB402" s="410"/>
      <c r="CC402" s="410"/>
      <c r="CD402" s="410"/>
      <c r="CE402" s="410"/>
      <c r="CF402" s="410"/>
      <c r="CG402" s="410"/>
      <c r="CH402" s="410"/>
      <c r="CI402" s="410"/>
      <c r="CJ402" s="410"/>
      <c r="CK402" s="410"/>
      <c r="CL402" s="410"/>
      <c r="CM402" s="410"/>
      <c r="CN402" s="410"/>
      <c r="CO402" s="410"/>
      <c r="CP402" s="410"/>
      <c r="CQ402" s="410"/>
      <c r="CR402" s="410"/>
      <c r="CS402" s="410"/>
      <c r="CT402" s="410"/>
      <c r="CU402" s="410"/>
      <c r="CV402" s="410"/>
      <c r="CW402" s="410"/>
      <c r="CX402" s="410"/>
      <c r="CY402" s="410"/>
      <c r="CZ402" s="410"/>
      <c r="DA402" s="410"/>
      <c r="DB402" s="410"/>
      <c r="DC402" s="410"/>
      <c r="DD402" s="410"/>
      <c r="DE402" s="410"/>
      <c r="DF402" s="410"/>
      <c r="DG402" s="410"/>
      <c r="DH402" s="410"/>
      <c r="DI402" s="410"/>
      <c r="DJ402" s="410"/>
      <c r="DK402" s="410"/>
      <c r="DL402" s="410"/>
      <c r="DM402" s="410"/>
      <c r="DN402" s="410"/>
      <c r="DO402" s="410"/>
      <c r="DP402" s="410"/>
      <c r="DQ402" s="410"/>
      <c r="DR402" s="410"/>
      <c r="DS402" s="410"/>
      <c r="DT402" s="410"/>
      <c r="DU402" s="410"/>
      <c r="DV402" s="410"/>
      <c r="DW402" s="410"/>
      <c r="DX402" s="410"/>
      <c r="DY402" s="410"/>
      <c r="DZ402" s="410"/>
      <c r="EA402" s="410"/>
      <c r="EB402" s="410"/>
      <c r="EC402" s="410"/>
      <c r="ED402" s="410"/>
      <c r="EE402" s="410"/>
      <c r="EF402" s="410"/>
      <c r="EG402" s="410"/>
      <c r="EH402" s="410"/>
      <c r="EI402" s="410"/>
      <c r="EJ402" s="410"/>
      <c r="EK402" s="410"/>
      <c r="EL402" s="410"/>
      <c r="EM402" s="410"/>
      <c r="EN402" s="410"/>
      <c r="EO402" s="410"/>
      <c r="EP402" s="410"/>
      <c r="EQ402" s="410"/>
      <c r="ER402" s="410"/>
      <c r="ES402" s="410"/>
      <c r="ET402" s="410"/>
      <c r="EU402" s="410"/>
      <c r="EV402" s="410"/>
      <c r="EW402" s="410"/>
      <c r="EX402" s="410"/>
      <c r="EY402" s="410"/>
      <c r="EZ402" s="410"/>
      <c r="FA402" s="410"/>
      <c r="FB402" s="410"/>
      <c r="FC402" s="410"/>
      <c r="FD402" s="410"/>
      <c r="FE402" s="410"/>
      <c r="FF402" s="410"/>
      <c r="FG402" s="410"/>
      <c r="FH402" s="410"/>
      <c r="FI402" s="410"/>
      <c r="FJ402" s="410"/>
      <c r="FK402" s="410"/>
      <c r="FL402" s="410"/>
      <c r="FM402" s="410"/>
      <c r="FN402" s="410"/>
      <c r="FO402" s="410"/>
      <c r="FP402" s="410"/>
      <c r="FQ402" s="410"/>
      <c r="FR402" s="410"/>
      <c r="FS402" s="410"/>
      <c r="FT402" s="410"/>
      <c r="FU402" s="410"/>
      <c r="FV402" s="410"/>
      <c r="FW402" s="410"/>
      <c r="FX402" s="410"/>
      <c r="FY402" s="410"/>
      <c r="FZ402" s="410"/>
      <c r="GA402" s="410"/>
      <c r="GB402" s="410"/>
      <c r="GC402" s="410"/>
      <c r="GD402" s="410"/>
      <c r="GE402" s="410"/>
      <c r="GF402" s="410"/>
      <c r="GG402" s="410"/>
      <c r="GH402" s="410"/>
      <c r="GI402" s="410"/>
      <c r="GJ402" s="410"/>
      <c r="GK402" s="410"/>
      <c r="GL402" s="410"/>
      <c r="GM402" s="410"/>
      <c r="GN402" s="410"/>
      <c r="GO402" s="410"/>
      <c r="GP402" s="410"/>
      <c r="GQ402" s="410"/>
      <c r="GR402" s="410"/>
      <c r="GS402" s="410"/>
      <c r="GT402" s="410"/>
      <c r="GU402" s="410"/>
      <c r="GV402" s="410"/>
      <c r="GW402" s="410"/>
      <c r="GX402" s="410"/>
      <c r="GY402" s="410"/>
      <c r="GZ402" s="410"/>
      <c r="HA402" s="410"/>
      <c r="HB402" s="410"/>
      <c r="HC402" s="410"/>
      <c r="HD402" s="410"/>
      <c r="HE402" s="410"/>
      <c r="HF402" s="410"/>
      <c r="HG402" s="410"/>
      <c r="HH402" s="410"/>
      <c r="HI402" s="410"/>
      <c r="HJ402" s="410"/>
      <c r="HK402" s="410"/>
      <c r="HL402" s="410"/>
      <c r="HM402" s="410"/>
      <c r="HN402" s="410"/>
      <c r="HO402" s="410"/>
      <c r="HP402" s="410"/>
      <c r="HQ402" s="410"/>
      <c r="HR402" s="410"/>
      <c r="HS402" s="410"/>
      <c r="HT402" s="410"/>
      <c r="HU402" s="410"/>
      <c r="HV402" s="410"/>
      <c r="HW402" s="410"/>
      <c r="HX402" s="410"/>
      <c r="HY402" s="410"/>
      <c r="HZ402" s="410"/>
      <c r="IA402" s="410"/>
      <c r="IB402" s="410"/>
      <c r="IC402" s="410"/>
      <c r="ID402" s="410"/>
      <c r="IE402" s="410"/>
      <c r="IF402" s="410"/>
      <c r="IG402" s="410"/>
      <c r="IH402" s="410"/>
      <c r="II402" s="410"/>
      <c r="IJ402" s="410"/>
      <c r="IK402" s="410"/>
      <c r="IL402" s="410"/>
      <c r="IM402" s="410"/>
      <c r="IN402" s="410"/>
      <c r="IO402" s="410"/>
      <c r="IP402" s="410"/>
      <c r="IQ402" s="410"/>
      <c r="IR402" s="410"/>
      <c r="IS402" s="410"/>
      <c r="IT402" s="410"/>
      <c r="IU402" s="410"/>
      <c r="IV402" s="410"/>
    </row>
    <row r="403" spans="1:256" s="2" customFormat="1" ht="12.75" hidden="1" customHeight="1" outlineLevel="2">
      <c r="A403" s="14"/>
      <c r="B403" s="14"/>
      <c r="C403" s="27"/>
      <c r="D403" s="413"/>
      <c r="E403" s="261">
        <v>1</v>
      </c>
      <c r="F403" s="372"/>
      <c r="G403" s="268"/>
      <c r="H403" s="155">
        <f>IF(A26stdlife="n/a","n/a",IF(H$3&gt;(A26stdlife+$E403),(Input!$G$236*(1+rvanilla)^0.5)-SUM($G403:G403),(Input!$G$236*(1+rvanilla)^0.5)/A26stdlife))</f>
        <v>0</v>
      </c>
      <c r="I403" s="155">
        <f>IF(A26stdlife="n/a","n/a",IF(I$3&gt;(A26stdlife+$E403),(Input!$G$236*(1+rvanilla)^0.5)-SUM($G403:H403),(Input!$G$236*(1+rvanilla)^0.5)/A26stdlife))</f>
        <v>0</v>
      </c>
      <c r="J403" s="155">
        <f>IF(A26stdlife="n/a","n/a",IF(J$3&gt;(A26stdlife+$E403),(Input!$G$236*(1+rvanilla)^0.5)-SUM($G403:I403),(Input!$G$236*(1+rvanilla)^0.5)/A26stdlife))</f>
        <v>0</v>
      </c>
      <c r="K403" s="155">
        <f>IF(A26stdlife="n/a","n/a",IF(K$3&gt;(A26stdlife+$E403),(Input!$G$236*(1+rvanilla)^0.5)-SUM($G403:J403),(Input!$G$236*(1+rvanilla)^0.5)/A26stdlife))</f>
        <v>0</v>
      </c>
      <c r="L403" s="155">
        <f>IF(A26stdlife="n/a","n/a",IF(L$3&gt;(A26stdlife+$E403),(Input!$G$236*(1+rvanilla)^0.5)-SUM($G403:K403),(Input!$G$236*(1+rvanilla)^0.5)/A26stdlife))</f>
        <v>0</v>
      </c>
      <c r="M403" s="155">
        <f>IF(A26stdlife="n/a","n/a",IF(M$3&gt;(A26stdlife+$E403),(Input!$G$236*(1+rvanilla)^0.5)-SUM($G403:L403),(Input!$G$236*(1+rvanilla)^0.5)/A26stdlife))</f>
        <v>0</v>
      </c>
      <c r="N403" s="155">
        <f>IF(A26stdlife="n/a","n/a",IF(N$3&gt;(A26stdlife+$E403),(Input!$G$236*(1+rvanilla)^0.5)-SUM($G403:M403),(Input!$G$236*(1+rvanilla)^0.5)/A26stdlife))</f>
        <v>0</v>
      </c>
      <c r="O403" s="155">
        <f>IF(A26stdlife="n/a","n/a",IF(O$3&gt;(A26stdlife+$E403),(Input!$G$236*(1+rvanilla)^0.5)-SUM($G403:N403),(Input!$G$236*(1+rvanilla)^0.5)/A26stdlife))</f>
        <v>0</v>
      </c>
      <c r="P403" s="155">
        <f>IF(A26stdlife="n/a","n/a",IF(P$3&gt;(A26stdlife+$E403),(Input!$G$236*(1+rvanilla)^0.5)-SUM($G403:O403),(Input!$G$236*(1+rvanilla)^0.5)/A26stdlife))</f>
        <v>0</v>
      </c>
      <c r="Q403" s="155">
        <f>IF(A26stdlife="n/a","n/a",IF(Q$3&gt;(A26stdlife+$E403),(Input!$G$236*(1+rvanilla)^0.5)-SUM($G403:P403),(Input!$G$236*(1+rvanilla)^0.5)/A26stdlife))</f>
        <v>0</v>
      </c>
      <c r="R403" s="155">
        <f>IF(A26stdlife="n/a","n/a",IF(R$3&gt;(A26stdlife+$E403),(Input!$G$236*(1+rvanilla)^0.5)-SUM($G403:Q403),(Input!$G$236*(1+rvanilla)^0.5)/A26stdlife))</f>
        <v>0</v>
      </c>
      <c r="S403" s="155">
        <f>IF(A26stdlife="n/a","n/a",IF(S$3&gt;(A26stdlife+$E403),(Input!$G$236*(1+rvanilla)^0.5)-SUM($G403:R403),(Input!$G$236*(1+rvanilla)^0.5)/A26stdlife))</f>
        <v>0</v>
      </c>
      <c r="T403" s="155">
        <f>IF(A26stdlife="n/a","n/a",IF(T$3&gt;(A26stdlife+$E403),(Input!$G$236*(1+rvanilla)^0.5)-SUM($G403:S403),(Input!$G$236*(1+rvanilla)^0.5)/A26stdlife))</f>
        <v>0</v>
      </c>
      <c r="U403" s="155">
        <f>IF(A26stdlife="n/a","n/a",IF(U$3&gt;(A26stdlife+$E403),(Input!$G$236*(1+rvanilla)^0.5)-SUM($G403:T403),(Input!$G$236*(1+rvanilla)^0.5)/A26stdlife))</f>
        <v>0</v>
      </c>
      <c r="V403" s="155">
        <f>IF(A26stdlife="n/a","n/a",IF(V$3&gt;(A26stdlife+$E403),(Input!$G$236*(1+rvanilla)^0.5)-SUM($G403:U403),(Input!$G$236*(1+rvanilla)^0.5)/A26stdlife))</f>
        <v>0</v>
      </c>
      <c r="W403" s="155">
        <f>IF(A26stdlife="n/a","n/a",IF(W$3&gt;(A26stdlife+$E403),(Input!$G$236*(1+rvanilla)^0.5)-SUM($G403:V403),(Input!$G$236*(1+rvanilla)^0.5)/A26stdlife))</f>
        <v>0</v>
      </c>
      <c r="X403" s="155">
        <f>IF(A26stdlife="n/a","n/a",IF(X$3&gt;(A26stdlife+$E403),(Input!$G$236*(1+rvanilla)^0.5)-SUM($G403:W403),(Input!$G$236*(1+rvanilla)^0.5)/A26stdlife))</f>
        <v>0</v>
      </c>
      <c r="Y403" s="155">
        <f>IF(A26stdlife="n/a","n/a",IF(Y$3&gt;(A26stdlife+$E403),(Input!$G$236*(1+rvanilla)^0.5)-SUM($G403:X403),(Input!$G$236*(1+rvanilla)^0.5)/A26stdlife))</f>
        <v>0</v>
      </c>
      <c r="Z403" s="155">
        <f>IF(A26stdlife="n/a","n/a",IF(Z$3&gt;(A26stdlife+$E403),(Input!$G$236*(1+rvanilla)^0.5)-SUM($G403:Y403),(Input!$G$236*(1+rvanilla)^0.5)/A26stdlife))</f>
        <v>0</v>
      </c>
      <c r="AA403" s="155">
        <f>IF(A26stdlife="n/a","n/a",IF(AA$3&gt;(A26stdlife+$E403),(Input!$G$236*(1+rvanilla)^0.5)-SUM($G403:Z403),(Input!$G$236*(1+rvanilla)^0.5)/A26stdlife))</f>
        <v>0</v>
      </c>
      <c r="AB403" s="155">
        <f>IF(A26stdlife="n/a","n/a",IF(AB$3&gt;(A26stdlife+$E403),(Input!$G$236*(1+rvanilla)^0.5)-SUM($G403:AA403),(Input!$G$236*(1+rvanilla)^0.5)/A26stdlife))</f>
        <v>0</v>
      </c>
      <c r="AC403" s="155">
        <f>IF(A26stdlife="n/a","n/a",IF(AC$3&gt;(A26stdlife+$E403),(Input!$G$236*(1+rvanilla)^0.5)-SUM($G403:AB403),(Input!$G$236*(1+rvanilla)^0.5)/A26stdlife))</f>
        <v>0</v>
      </c>
      <c r="AD403" s="155">
        <f>IF(A26stdlife="n/a","n/a",IF(AD$3&gt;(A26stdlife+$E403),(Input!$G$236*(1+rvanilla)^0.5)-SUM($G403:AC403),(Input!$G$236*(1+rvanilla)^0.5)/A26stdlife))</f>
        <v>0</v>
      </c>
      <c r="AE403" s="155">
        <f>IF(A26stdlife="n/a","n/a",IF(AE$3&gt;(A26stdlife+$E403),(Input!$G$236*(1+rvanilla)^0.5)-SUM($G403:AD403),(Input!$G$236*(1+rvanilla)^0.5)/A26stdlife))</f>
        <v>0</v>
      </c>
      <c r="AF403" s="155">
        <f>IF(A26stdlife="n/a","n/a",IF(AF$3&gt;(A26stdlife+$E403),(Input!$G$236*(1+rvanilla)^0.5)-SUM($G403:AE403),(Input!$G$236*(1+rvanilla)^0.5)/A26stdlife))</f>
        <v>0</v>
      </c>
      <c r="AG403" s="155">
        <f>IF(A26stdlife="n/a","n/a",IF(AG$3&gt;(A26stdlife+$E403),(Input!$G$236*(1+rvanilla)^0.5)-SUM($G403:AF403),(Input!$G$236*(1+rvanilla)^0.5)/A26stdlife))</f>
        <v>0</v>
      </c>
      <c r="AH403" s="155">
        <f>IF(A26stdlife="n/a","n/a",IF(AH$3&gt;(A26stdlife+$E403),(Input!$G$236*(1+rvanilla)^0.5)-SUM($G403:AG403),(Input!$G$236*(1+rvanilla)^0.5)/A26stdlife))</f>
        <v>0</v>
      </c>
      <c r="AI403" s="155">
        <f>IF(A26stdlife="n/a","n/a",IF(AI$3&gt;(A26stdlife+$E403),(Input!$G$236*(1+rvanilla)^0.5)-SUM($G403:AH403),(Input!$G$236*(1+rvanilla)^0.5)/A26stdlife))</f>
        <v>0</v>
      </c>
      <c r="AJ403" s="155">
        <f>IF(A26stdlife="n/a","n/a",IF(AJ$3&gt;(A26stdlife+$E403),(Input!$G$236*(1+rvanilla)^0.5)-SUM($G403:AI403),(Input!$G$236*(1+rvanilla)^0.5)/A26stdlife))</f>
        <v>0</v>
      </c>
      <c r="AK403" s="155">
        <f>IF(A26stdlife="n/a","n/a",IF(AK$3&gt;(A26stdlife+$E403),(Input!$G$236*(1+rvanilla)^0.5)-SUM($G403:AJ403),(Input!$G$236*(1+rvanilla)^0.5)/A26stdlife))</f>
        <v>0</v>
      </c>
      <c r="AL403" s="155">
        <f>IF(A26stdlife="n/a","n/a",IF(AL$3&gt;(A26stdlife+$E403),(Input!$G$236*(1+rvanilla)^0.5)-SUM($G403:AK403),(Input!$G$236*(1+rvanilla)^0.5)/A26stdlife))</f>
        <v>0</v>
      </c>
      <c r="AM403" s="155">
        <f>IF(A26stdlife="n/a","n/a",IF(AM$3&gt;(A26stdlife+$E403),(Input!$G$236*(1+rvanilla)^0.5)-SUM($G403:AL403),(Input!$G$236*(1+rvanilla)^0.5)/A26stdlife))</f>
        <v>0</v>
      </c>
      <c r="AN403" s="155">
        <f>IF(A26stdlife="n/a","n/a",IF(AN$3&gt;(A26stdlife+$E403),(Input!$G$236*(1+rvanilla)^0.5)-SUM($G403:AM403),(Input!$G$236*(1+rvanilla)^0.5)/A26stdlife))</f>
        <v>0</v>
      </c>
      <c r="AO403" s="155">
        <f>IF(A26stdlife="n/a","n/a",IF(AO$3&gt;(A26stdlife+$E403),(Input!$G$236*(1+rvanilla)^0.5)-SUM($G403:AN403),(Input!$G$236*(1+rvanilla)^0.5)/A26stdlife))</f>
        <v>0</v>
      </c>
      <c r="AP403" s="155">
        <f>IF(A26stdlife="n/a","n/a",IF(AP$3&gt;(A26stdlife+$E403),(Input!$G$236*(1+rvanilla)^0.5)-SUM($G403:AO403),(Input!$G$236*(1+rvanilla)^0.5)/A26stdlife))</f>
        <v>0</v>
      </c>
      <c r="AQ403" s="155">
        <f>IF(A26stdlife="n/a","n/a",IF(AQ$3&gt;(A26stdlife+$E403),(Input!$G$236*(1+rvanilla)^0.5)-SUM($G403:AP403),(Input!$G$236*(1+rvanilla)^0.5)/A26stdlife))</f>
        <v>0</v>
      </c>
      <c r="AR403" s="155">
        <f>IF(A26stdlife="n/a","n/a",IF(AR$3&gt;(A26stdlife+$E403),(Input!$G$236*(1+rvanilla)^0.5)-SUM($G403:AQ403),(Input!$G$236*(1+rvanilla)^0.5)/A26stdlife))</f>
        <v>0</v>
      </c>
      <c r="AS403" s="155">
        <f>IF(A26stdlife="n/a","n/a",IF(AS$3&gt;(A26stdlife+$E403),(Input!$G$236*(1+rvanilla)^0.5)-SUM($G403:AR403),(Input!$G$236*(1+rvanilla)^0.5)/A26stdlife))</f>
        <v>0</v>
      </c>
      <c r="AT403" s="155">
        <f>IF(A26stdlife="n/a","n/a",IF(AT$3&gt;(A26stdlife+$E403),(Input!$G$236*(1+rvanilla)^0.5)-SUM($G403:AS403),(Input!$G$236*(1+rvanilla)^0.5)/A26stdlife))</f>
        <v>0</v>
      </c>
      <c r="AU403" s="155">
        <f>IF(A26stdlife="n/a","n/a",IF(AU$3&gt;(A26stdlife+$E403),(Input!$G$236*(1+rvanilla)^0.5)-SUM($G403:AT403),(Input!$G$236*(1+rvanilla)^0.5)/A26stdlife))</f>
        <v>0</v>
      </c>
      <c r="AV403" s="155">
        <f>IF(A26stdlife="n/a","n/a",IF(AV$3&gt;(A26stdlife+$E403),(Input!$G$236*(1+rvanilla)^0.5)-SUM($G403:AU403),(Input!$G$236*(1+rvanilla)^0.5)/A26stdlife))</f>
        <v>0</v>
      </c>
      <c r="AW403" s="155">
        <f>IF(A26stdlife="n/a","n/a",IF(AW$3&gt;(A26stdlife+$E403),(Input!$G$236*(1+rvanilla)^0.5)-SUM($G403:AV403),(Input!$G$236*(1+rvanilla)^0.5)/A26stdlife))</f>
        <v>0</v>
      </c>
      <c r="AX403" s="155">
        <f>IF(A26stdlife="n/a","n/a",IF(AX$3&gt;(A26stdlife+$E403),(Input!$G$236*(1+rvanilla)^0.5)-SUM($G403:AW403),(Input!$G$236*(1+rvanilla)^0.5)/A26stdlife))</f>
        <v>0</v>
      </c>
      <c r="AY403" s="155">
        <f>IF(A26stdlife="n/a","n/a",IF(AY$3&gt;(A26stdlife+$E403),(Input!$G$236*(1+rvanilla)^0.5)-SUM($G403:AX403),(Input!$G$236*(1+rvanilla)^0.5)/A26stdlife))</f>
        <v>0</v>
      </c>
      <c r="AZ403" s="155">
        <f>IF(A26stdlife="n/a","n/a",IF(AZ$3&gt;(A26stdlife+$E403),(Input!$G$236*(1+rvanilla)^0.5)-SUM($G403:AY403),(Input!$G$236*(1+rvanilla)^0.5)/A26stdlife))</f>
        <v>0</v>
      </c>
      <c r="BA403" s="155">
        <f>IF(A26stdlife="n/a","n/a",IF(BA$3&gt;(A26stdlife+$E403),(Input!$G$236*(1+rvanilla)^0.5)-SUM($G403:AZ403),(Input!$G$236*(1+rvanilla)^0.5)/A26stdlife))</f>
        <v>0</v>
      </c>
      <c r="BB403" s="155">
        <f>IF(A26stdlife="n/a","n/a",IF(BB$3&gt;(A26stdlife+$E403),(Input!$G$236*(1+rvanilla)^0.5)-SUM($G403:BA403),(Input!$G$236*(1+rvanilla)^0.5)/A26stdlife))</f>
        <v>0</v>
      </c>
      <c r="BC403" s="155">
        <f>IF(A26stdlife="n/a","n/a",IF(BC$3&gt;(A26stdlife+$E403),(Input!$G$236*(1+rvanilla)^0.5)-SUM($G403:BB403),(Input!$G$236*(1+rvanilla)^0.5)/A26stdlife))</f>
        <v>0</v>
      </c>
      <c r="BD403" s="155">
        <f>IF(A26stdlife="n/a","n/a",IF(BD$3&gt;(A26stdlife+$E403),(Input!$G$236*(1+rvanilla)^0.5)-SUM($G403:BC403),(Input!$G$236*(1+rvanilla)^0.5)/A26stdlife))</f>
        <v>0</v>
      </c>
      <c r="BE403" s="155">
        <f>IF(A26stdlife="n/a","n/a",IF(BE$3&gt;(A26stdlife+$E403),(Input!$G$236*(1+rvanilla)^0.5)-SUM($G403:BD403),(Input!$G$236*(1+rvanilla)^0.5)/A26stdlife))</f>
        <v>0</v>
      </c>
      <c r="BF403" s="155">
        <f>IF(A26stdlife="n/a","n/a",IF(BF$3&gt;(A26stdlife+$E403),(Input!$G$236*(1+rvanilla)^0.5)-SUM($G403:BE403),(Input!$G$236*(1+rvanilla)^0.5)/A26stdlife))</f>
        <v>0</v>
      </c>
      <c r="BG403" s="155">
        <f>IF(A26stdlife="n/a","n/a",IF(BG$3&gt;(A26stdlife+$E403),(Input!$G$236*(1+rvanilla)^0.5)-SUM($G403:BF403),(Input!$G$236*(1+rvanilla)^0.5)/A26stdlife))</f>
        <v>0</v>
      </c>
      <c r="BH403" s="155">
        <f>IF(A26stdlife="n/a","n/a",IF(BH$3&gt;(A26stdlife+$E403),(Input!$G$236*(1+rvanilla)^0.5)-SUM($G403:BG403),(Input!$G$236*(1+rvanilla)^0.5)/A26stdlife))</f>
        <v>0</v>
      </c>
      <c r="BI403" s="155">
        <f>IF(A26stdlife="n/a","n/a",IF(BI$3&gt;(A26stdlife+$E403),(Input!$G$236*(1+rvanilla)^0.5)-SUM($G403:BH403),(Input!$G$236*(1+rvanilla)^0.5)/A26stdlife))</f>
        <v>0</v>
      </c>
      <c r="BJ403" s="14"/>
      <c r="BK403" s="14"/>
      <c r="BL403" s="14"/>
      <c r="BM403" s="14"/>
      <c r="BN403" s="14"/>
      <c r="BO403" s="14"/>
      <c r="BP403" s="14"/>
      <c r="BQ403" s="14"/>
      <c r="BR403" s="14"/>
      <c r="BS403" s="14"/>
      <c r="BT403" s="14"/>
      <c r="BU403" s="14"/>
      <c r="BV403" s="14"/>
      <c r="BW403" s="14"/>
      <c r="BX403" s="14"/>
      <c r="BY403" s="14"/>
      <c r="BZ403" s="14"/>
      <c r="CA403" s="410"/>
      <c r="CB403" s="410"/>
      <c r="CC403" s="410"/>
      <c r="CD403" s="410"/>
      <c r="CE403" s="410"/>
      <c r="CF403" s="410"/>
      <c r="CG403" s="410"/>
      <c r="CH403" s="410"/>
      <c r="CI403" s="410"/>
      <c r="CJ403" s="410"/>
      <c r="CK403" s="410"/>
      <c r="CL403" s="410"/>
      <c r="CM403" s="410"/>
      <c r="CN403" s="410"/>
      <c r="CO403" s="410"/>
      <c r="CP403" s="410"/>
      <c r="CQ403" s="410"/>
      <c r="CR403" s="410"/>
      <c r="CS403" s="410"/>
      <c r="CT403" s="410"/>
      <c r="CU403" s="410"/>
      <c r="CV403" s="410"/>
      <c r="CW403" s="410"/>
      <c r="CX403" s="410"/>
      <c r="CY403" s="410"/>
      <c r="CZ403" s="410"/>
      <c r="DA403" s="410"/>
      <c r="DB403" s="410"/>
      <c r="DC403" s="410"/>
      <c r="DD403" s="410"/>
      <c r="DE403" s="410"/>
      <c r="DF403" s="410"/>
      <c r="DG403" s="410"/>
      <c r="DH403" s="410"/>
      <c r="DI403" s="410"/>
      <c r="DJ403" s="410"/>
      <c r="DK403" s="410"/>
      <c r="DL403" s="410"/>
      <c r="DM403" s="410"/>
      <c r="DN403" s="410"/>
      <c r="DO403" s="410"/>
      <c r="DP403" s="410"/>
      <c r="DQ403" s="410"/>
      <c r="DR403" s="410"/>
      <c r="DS403" s="410"/>
      <c r="DT403" s="410"/>
      <c r="DU403" s="410"/>
      <c r="DV403" s="410"/>
      <c r="DW403" s="410"/>
      <c r="DX403" s="410"/>
      <c r="DY403" s="410"/>
      <c r="DZ403" s="410"/>
      <c r="EA403" s="410"/>
      <c r="EB403" s="410"/>
      <c r="EC403" s="410"/>
      <c r="ED403" s="410"/>
      <c r="EE403" s="410"/>
      <c r="EF403" s="410"/>
      <c r="EG403" s="410"/>
      <c r="EH403" s="410"/>
      <c r="EI403" s="410"/>
      <c r="EJ403" s="410"/>
      <c r="EK403" s="410"/>
      <c r="EL403" s="410"/>
      <c r="EM403" s="410"/>
      <c r="EN403" s="410"/>
      <c r="EO403" s="410"/>
      <c r="EP403" s="410"/>
      <c r="EQ403" s="410"/>
      <c r="ER403" s="410"/>
      <c r="ES403" s="410"/>
      <c r="ET403" s="410"/>
      <c r="EU403" s="410"/>
      <c r="EV403" s="410"/>
      <c r="EW403" s="410"/>
      <c r="EX403" s="410"/>
      <c r="EY403" s="410"/>
      <c r="EZ403" s="410"/>
      <c r="FA403" s="410"/>
      <c r="FB403" s="410"/>
      <c r="FC403" s="410"/>
      <c r="FD403" s="410"/>
      <c r="FE403" s="410"/>
      <c r="FF403" s="410"/>
      <c r="FG403" s="410"/>
      <c r="FH403" s="410"/>
      <c r="FI403" s="410"/>
      <c r="FJ403" s="410"/>
      <c r="FK403" s="410"/>
      <c r="FL403" s="410"/>
      <c r="FM403" s="410"/>
      <c r="FN403" s="410"/>
      <c r="FO403" s="410"/>
      <c r="FP403" s="410"/>
      <c r="FQ403" s="410"/>
      <c r="FR403" s="410"/>
      <c r="FS403" s="410"/>
      <c r="FT403" s="410"/>
      <c r="FU403" s="410"/>
      <c r="FV403" s="410"/>
      <c r="FW403" s="410"/>
      <c r="FX403" s="410"/>
      <c r="FY403" s="410"/>
      <c r="FZ403" s="410"/>
      <c r="GA403" s="410"/>
      <c r="GB403" s="410"/>
      <c r="GC403" s="410"/>
      <c r="GD403" s="410"/>
      <c r="GE403" s="410"/>
      <c r="GF403" s="410"/>
      <c r="GG403" s="410"/>
      <c r="GH403" s="410"/>
      <c r="GI403" s="410"/>
      <c r="GJ403" s="410"/>
      <c r="GK403" s="410"/>
      <c r="GL403" s="410"/>
      <c r="GM403" s="410"/>
      <c r="GN403" s="410"/>
      <c r="GO403" s="410"/>
      <c r="GP403" s="410"/>
      <c r="GQ403" s="410"/>
      <c r="GR403" s="410"/>
      <c r="GS403" s="410"/>
      <c r="GT403" s="410"/>
      <c r="GU403" s="410"/>
      <c r="GV403" s="410"/>
      <c r="GW403" s="410"/>
      <c r="GX403" s="410"/>
      <c r="GY403" s="410"/>
      <c r="GZ403" s="410"/>
      <c r="HA403" s="410"/>
      <c r="HB403" s="410"/>
      <c r="HC403" s="410"/>
      <c r="HD403" s="410"/>
      <c r="HE403" s="410"/>
      <c r="HF403" s="410"/>
      <c r="HG403" s="410"/>
      <c r="HH403" s="410"/>
      <c r="HI403" s="410"/>
      <c r="HJ403" s="410"/>
      <c r="HK403" s="410"/>
      <c r="HL403" s="410"/>
      <c r="HM403" s="410"/>
      <c r="HN403" s="410"/>
      <c r="HO403" s="410"/>
      <c r="HP403" s="410"/>
      <c r="HQ403" s="410"/>
      <c r="HR403" s="410"/>
      <c r="HS403" s="410"/>
      <c r="HT403" s="410"/>
      <c r="HU403" s="410"/>
      <c r="HV403" s="410"/>
      <c r="HW403" s="410"/>
      <c r="HX403" s="410"/>
      <c r="HY403" s="410"/>
      <c r="HZ403" s="410"/>
      <c r="IA403" s="410"/>
      <c r="IB403" s="410"/>
      <c r="IC403" s="410"/>
      <c r="ID403" s="410"/>
      <c r="IE403" s="410"/>
      <c r="IF403" s="410"/>
      <c r="IG403" s="410"/>
      <c r="IH403" s="410"/>
      <c r="II403" s="410"/>
      <c r="IJ403" s="410"/>
      <c r="IK403" s="410"/>
      <c r="IL403" s="410"/>
      <c r="IM403" s="410"/>
      <c r="IN403" s="410"/>
      <c r="IO403" s="410"/>
      <c r="IP403" s="410"/>
      <c r="IQ403" s="410"/>
      <c r="IR403" s="410"/>
      <c r="IS403" s="410"/>
      <c r="IT403" s="410"/>
      <c r="IU403" s="410"/>
      <c r="IV403" s="410"/>
    </row>
    <row r="404" spans="1:256" s="2" customFormat="1" ht="12.75" hidden="1" customHeight="1" outlineLevel="2">
      <c r="A404" s="14"/>
      <c r="B404" s="14"/>
      <c r="C404" s="27"/>
      <c r="D404" s="413"/>
      <c r="E404" s="261">
        <v>2</v>
      </c>
      <c r="F404" s="372"/>
      <c r="G404" s="269"/>
      <c r="H404" s="270"/>
      <c r="I404" s="155">
        <f>IF(A26stdlife="n/a","n/a",IF(I$3&gt;(A26stdlife+$E404),(Input!$H$236*(1+rvanilla)^0.5)-SUM($H404:H404),(Input!$H$236*(1+rvanilla)^0.5)/A26stdlife))</f>
        <v>0</v>
      </c>
      <c r="J404" s="155">
        <f>IF(A26stdlife="n/a","n/a",IF(J$3&gt;(A26stdlife+$E404),(Input!$H$236*(1+rvanilla)^0.5)-SUM($H404:I404),(Input!$H$236*(1+rvanilla)^0.5)/A26stdlife))</f>
        <v>0</v>
      </c>
      <c r="K404" s="155">
        <f>IF(A26stdlife="n/a","n/a",IF(K$3&gt;(A26stdlife+$E404),(Input!$H$236*(1+rvanilla)^0.5)-SUM($H404:J404),(Input!$H$236*(1+rvanilla)^0.5)/A26stdlife))</f>
        <v>0</v>
      </c>
      <c r="L404" s="155">
        <f>IF(A26stdlife="n/a","n/a",IF(L$3&gt;(A26stdlife+$E404),(Input!$H$236*(1+rvanilla)^0.5)-SUM($H404:K404),(Input!$H$236*(1+rvanilla)^0.5)/A26stdlife))</f>
        <v>0</v>
      </c>
      <c r="M404" s="155">
        <f>IF(A26stdlife="n/a","n/a",IF(M$3&gt;(A26stdlife+$E404),(Input!$H$236*(1+rvanilla)^0.5)-SUM($H404:L404),(Input!$H$236*(1+rvanilla)^0.5)/A26stdlife))</f>
        <v>0</v>
      </c>
      <c r="N404" s="155">
        <f>IF(A26stdlife="n/a","n/a",IF(N$3&gt;(A26stdlife+$E404),(Input!$H$236*(1+rvanilla)^0.5)-SUM($H404:M404),(Input!$H$236*(1+rvanilla)^0.5)/A26stdlife))</f>
        <v>0</v>
      </c>
      <c r="O404" s="155">
        <f>IF(A26stdlife="n/a","n/a",IF(O$3&gt;(A26stdlife+$E404),(Input!$H$236*(1+rvanilla)^0.5)-SUM($H404:N404),(Input!$H$236*(1+rvanilla)^0.5)/A26stdlife))</f>
        <v>0</v>
      </c>
      <c r="P404" s="155">
        <f>IF(A26stdlife="n/a","n/a",IF(P$3&gt;(A26stdlife+$E404),(Input!$H$236*(1+rvanilla)^0.5)-SUM($H404:O404),(Input!$H$236*(1+rvanilla)^0.5)/A26stdlife))</f>
        <v>0</v>
      </c>
      <c r="Q404" s="155">
        <f>IF(A26stdlife="n/a","n/a",IF(Q$3&gt;(A26stdlife+$E404),(Input!$H$236*(1+rvanilla)^0.5)-SUM($H404:P404),(Input!$H$236*(1+rvanilla)^0.5)/A26stdlife))</f>
        <v>0</v>
      </c>
      <c r="R404" s="155">
        <f>IF(A26stdlife="n/a","n/a",IF(R$3&gt;(A26stdlife+$E404),(Input!$H$236*(1+rvanilla)^0.5)-SUM($H404:Q404),(Input!$H$236*(1+rvanilla)^0.5)/A26stdlife))</f>
        <v>0</v>
      </c>
      <c r="S404" s="155">
        <f>IF(A26stdlife="n/a","n/a",IF(S$3&gt;(A26stdlife+$E404),(Input!$H$236*(1+rvanilla)^0.5)-SUM($H404:R404),(Input!$H$236*(1+rvanilla)^0.5)/A26stdlife))</f>
        <v>0</v>
      </c>
      <c r="T404" s="155">
        <f>IF(A26stdlife="n/a","n/a",IF(T$3&gt;(A26stdlife+$E404),(Input!$H$236*(1+rvanilla)^0.5)-SUM($H404:S404),(Input!$H$236*(1+rvanilla)^0.5)/A26stdlife))</f>
        <v>0</v>
      </c>
      <c r="U404" s="155">
        <f>IF(A26stdlife="n/a","n/a",IF(U$3&gt;(A26stdlife+$E404),(Input!$H$236*(1+rvanilla)^0.5)-SUM($H404:T404),(Input!$H$236*(1+rvanilla)^0.5)/A26stdlife))</f>
        <v>0</v>
      </c>
      <c r="V404" s="155">
        <f>IF(A26stdlife="n/a","n/a",IF(V$3&gt;(A26stdlife+$E404),(Input!$H$236*(1+rvanilla)^0.5)-SUM($H404:U404),(Input!$H$236*(1+rvanilla)^0.5)/A26stdlife))</f>
        <v>0</v>
      </c>
      <c r="W404" s="155">
        <f>IF(A26stdlife="n/a","n/a",IF(W$3&gt;(A26stdlife+$E404),(Input!$H$236*(1+rvanilla)^0.5)-SUM($H404:V404),(Input!$H$236*(1+rvanilla)^0.5)/A26stdlife))</f>
        <v>0</v>
      </c>
      <c r="X404" s="155">
        <f>IF(A26stdlife="n/a","n/a",IF(X$3&gt;(A26stdlife+$E404),(Input!$H$236*(1+rvanilla)^0.5)-SUM($H404:W404),(Input!$H$236*(1+rvanilla)^0.5)/A26stdlife))</f>
        <v>0</v>
      </c>
      <c r="Y404" s="155">
        <f>IF(A26stdlife="n/a","n/a",IF(Y$3&gt;(A26stdlife+$E404),(Input!$H$236*(1+rvanilla)^0.5)-SUM($H404:X404),(Input!$H$236*(1+rvanilla)^0.5)/A26stdlife))</f>
        <v>0</v>
      </c>
      <c r="Z404" s="155">
        <f>IF(A26stdlife="n/a","n/a",IF(Z$3&gt;(A26stdlife+$E404),(Input!$H$236*(1+rvanilla)^0.5)-SUM($H404:Y404),(Input!$H$236*(1+rvanilla)^0.5)/A26stdlife))</f>
        <v>0</v>
      </c>
      <c r="AA404" s="155">
        <f>IF(A26stdlife="n/a","n/a",IF(AA$3&gt;(A26stdlife+$E404),(Input!$H$236*(1+rvanilla)^0.5)-SUM($H404:Z404),(Input!$H$236*(1+rvanilla)^0.5)/A26stdlife))</f>
        <v>0</v>
      </c>
      <c r="AB404" s="155">
        <f>IF(A26stdlife="n/a","n/a",IF(AB$3&gt;(A26stdlife+$E404),(Input!$H$236*(1+rvanilla)^0.5)-SUM($H404:AA404),(Input!$H$236*(1+rvanilla)^0.5)/A26stdlife))</f>
        <v>0</v>
      </c>
      <c r="AC404" s="155">
        <f>IF(A26stdlife="n/a","n/a",IF(AC$3&gt;(A26stdlife+$E404),(Input!$H$236*(1+rvanilla)^0.5)-SUM($H404:AB404),(Input!$H$236*(1+rvanilla)^0.5)/A26stdlife))</f>
        <v>0</v>
      </c>
      <c r="AD404" s="155">
        <f>IF(A26stdlife="n/a","n/a",IF(AD$3&gt;(A26stdlife+$E404),(Input!$H$236*(1+rvanilla)^0.5)-SUM($H404:AC404),(Input!$H$236*(1+rvanilla)^0.5)/A26stdlife))</f>
        <v>0</v>
      </c>
      <c r="AE404" s="155">
        <f>IF(A26stdlife="n/a","n/a",IF(AE$3&gt;(A26stdlife+$E404),(Input!$H$236*(1+rvanilla)^0.5)-SUM($H404:AD404),(Input!$H$236*(1+rvanilla)^0.5)/A26stdlife))</f>
        <v>0</v>
      </c>
      <c r="AF404" s="155">
        <f>IF(A26stdlife="n/a","n/a",IF(AF$3&gt;(A26stdlife+$E404),(Input!$H$236*(1+rvanilla)^0.5)-SUM($H404:AE404),(Input!$H$236*(1+rvanilla)^0.5)/A26stdlife))</f>
        <v>0</v>
      </c>
      <c r="AG404" s="155">
        <f>IF(A26stdlife="n/a","n/a",IF(AG$3&gt;(A26stdlife+$E404),(Input!$H$236*(1+rvanilla)^0.5)-SUM($H404:AF404),(Input!$H$236*(1+rvanilla)^0.5)/A26stdlife))</f>
        <v>0</v>
      </c>
      <c r="AH404" s="155">
        <f>IF(A26stdlife="n/a","n/a",IF(AH$3&gt;(A26stdlife+$E404),(Input!$H$236*(1+rvanilla)^0.5)-SUM($H404:AG404),(Input!$H$236*(1+rvanilla)^0.5)/A26stdlife))</f>
        <v>0</v>
      </c>
      <c r="AI404" s="155">
        <f>IF(A26stdlife="n/a","n/a",IF(AI$3&gt;(A26stdlife+$E404),(Input!$H$236*(1+rvanilla)^0.5)-SUM($H404:AH404),(Input!$H$236*(1+rvanilla)^0.5)/A26stdlife))</f>
        <v>0</v>
      </c>
      <c r="AJ404" s="155">
        <f>IF(A26stdlife="n/a","n/a",IF(AJ$3&gt;(A26stdlife+$E404),(Input!$H$236*(1+rvanilla)^0.5)-SUM($H404:AI404),(Input!$H$236*(1+rvanilla)^0.5)/A26stdlife))</f>
        <v>0</v>
      </c>
      <c r="AK404" s="155">
        <f>IF(A26stdlife="n/a","n/a",IF(AK$3&gt;(A26stdlife+$E404),(Input!$H$236*(1+rvanilla)^0.5)-SUM($H404:AJ404),(Input!$H$236*(1+rvanilla)^0.5)/A26stdlife))</f>
        <v>0</v>
      </c>
      <c r="AL404" s="155">
        <f>IF(A26stdlife="n/a","n/a",IF(AL$3&gt;(A26stdlife+$E404),(Input!$H$236*(1+rvanilla)^0.5)-SUM($H404:AK404),(Input!$H$236*(1+rvanilla)^0.5)/A26stdlife))</f>
        <v>0</v>
      </c>
      <c r="AM404" s="155">
        <f>IF(A26stdlife="n/a","n/a",IF(AM$3&gt;(A26stdlife+$E404),(Input!$H$236*(1+rvanilla)^0.5)-SUM($H404:AL404),(Input!$H$236*(1+rvanilla)^0.5)/A26stdlife))</f>
        <v>0</v>
      </c>
      <c r="AN404" s="155">
        <f>IF(A26stdlife="n/a","n/a",IF(AN$3&gt;(A26stdlife+$E404),(Input!$H$236*(1+rvanilla)^0.5)-SUM($H404:AM404),(Input!$H$236*(1+rvanilla)^0.5)/A26stdlife))</f>
        <v>0</v>
      </c>
      <c r="AO404" s="155">
        <f>IF(A26stdlife="n/a","n/a",IF(AO$3&gt;(A26stdlife+$E404),(Input!$H$236*(1+rvanilla)^0.5)-SUM($H404:AN404),(Input!$H$236*(1+rvanilla)^0.5)/A26stdlife))</f>
        <v>0</v>
      </c>
      <c r="AP404" s="155">
        <f>IF(A26stdlife="n/a","n/a",IF(AP$3&gt;(A26stdlife+$E404),(Input!$H$236*(1+rvanilla)^0.5)-SUM($H404:AO404),(Input!$H$236*(1+rvanilla)^0.5)/A26stdlife))</f>
        <v>0</v>
      </c>
      <c r="AQ404" s="155">
        <f>IF(A26stdlife="n/a","n/a",IF(AQ$3&gt;(A26stdlife+$E404),(Input!$H$236*(1+rvanilla)^0.5)-SUM($H404:AP404),(Input!$H$236*(1+rvanilla)^0.5)/A26stdlife))</f>
        <v>0</v>
      </c>
      <c r="AR404" s="155">
        <f>IF(A26stdlife="n/a","n/a",IF(AR$3&gt;(A26stdlife+$E404),(Input!$H$236*(1+rvanilla)^0.5)-SUM($H404:AQ404),(Input!$H$236*(1+rvanilla)^0.5)/A26stdlife))</f>
        <v>0</v>
      </c>
      <c r="AS404" s="155">
        <f>IF(A26stdlife="n/a","n/a",IF(AS$3&gt;(A26stdlife+$E404),(Input!$H$236*(1+rvanilla)^0.5)-SUM($H404:AR404),(Input!$H$236*(1+rvanilla)^0.5)/A26stdlife))</f>
        <v>0</v>
      </c>
      <c r="AT404" s="155">
        <f>IF(A26stdlife="n/a","n/a",IF(AT$3&gt;(A26stdlife+$E404),(Input!$H$236*(1+rvanilla)^0.5)-SUM($H404:AS404),(Input!$H$236*(1+rvanilla)^0.5)/A26stdlife))</f>
        <v>0</v>
      </c>
      <c r="AU404" s="155">
        <f>IF(A26stdlife="n/a","n/a",IF(AU$3&gt;(A26stdlife+$E404),(Input!$H$236*(1+rvanilla)^0.5)-SUM($H404:AT404),(Input!$H$236*(1+rvanilla)^0.5)/A26stdlife))</f>
        <v>0</v>
      </c>
      <c r="AV404" s="155">
        <f>IF(A26stdlife="n/a","n/a",IF(AV$3&gt;(A26stdlife+$E404),(Input!$H$236*(1+rvanilla)^0.5)-SUM($H404:AU404),(Input!$H$236*(1+rvanilla)^0.5)/A26stdlife))</f>
        <v>0</v>
      </c>
      <c r="AW404" s="155">
        <f>IF(A26stdlife="n/a","n/a",IF(AW$3&gt;(A26stdlife+$E404),(Input!$H$236*(1+rvanilla)^0.5)-SUM($H404:AV404),(Input!$H$236*(1+rvanilla)^0.5)/A26stdlife))</f>
        <v>0</v>
      </c>
      <c r="AX404" s="155">
        <f>IF(A26stdlife="n/a","n/a",IF(AX$3&gt;(A26stdlife+$E404),(Input!$H$236*(1+rvanilla)^0.5)-SUM($H404:AW404),(Input!$H$236*(1+rvanilla)^0.5)/A26stdlife))</f>
        <v>0</v>
      </c>
      <c r="AY404" s="155">
        <f>IF(A26stdlife="n/a","n/a",IF(AY$3&gt;(A26stdlife+$E404),(Input!$H$236*(1+rvanilla)^0.5)-SUM($H404:AX404),(Input!$H$236*(1+rvanilla)^0.5)/A26stdlife))</f>
        <v>0</v>
      </c>
      <c r="AZ404" s="155">
        <f>IF(A26stdlife="n/a","n/a",IF(AZ$3&gt;(A26stdlife+$E404),(Input!$H$236*(1+rvanilla)^0.5)-SUM($H404:AY404),(Input!$H$236*(1+rvanilla)^0.5)/A26stdlife))</f>
        <v>0</v>
      </c>
      <c r="BA404" s="155">
        <f>IF(A26stdlife="n/a","n/a",IF(BA$3&gt;(A26stdlife+$E404),(Input!$H$236*(1+rvanilla)^0.5)-SUM($H404:AZ404),(Input!$H$236*(1+rvanilla)^0.5)/A26stdlife))</f>
        <v>0</v>
      </c>
      <c r="BB404" s="155">
        <f>IF(A26stdlife="n/a","n/a",IF(BB$3&gt;(A26stdlife+$E404),(Input!$H$236*(1+rvanilla)^0.5)-SUM($H404:BA404),(Input!$H$236*(1+rvanilla)^0.5)/A26stdlife))</f>
        <v>0</v>
      </c>
      <c r="BC404" s="155">
        <f>IF(A26stdlife="n/a","n/a",IF(BC$3&gt;(A26stdlife+$E404),(Input!$H$236*(1+rvanilla)^0.5)-SUM($H404:BB404),(Input!$H$236*(1+rvanilla)^0.5)/A26stdlife))</f>
        <v>0</v>
      </c>
      <c r="BD404" s="155">
        <f>IF(A26stdlife="n/a","n/a",IF(BD$3&gt;(A26stdlife+$E404),(Input!$H$236*(1+rvanilla)^0.5)-SUM($H404:BC404),(Input!$H$236*(1+rvanilla)^0.5)/A26stdlife))</f>
        <v>0</v>
      </c>
      <c r="BE404" s="155">
        <f>IF(A26stdlife="n/a","n/a",IF(BE$3&gt;(A26stdlife+$E404),(Input!$H$236*(1+rvanilla)^0.5)-SUM($H404:BD404),(Input!$H$236*(1+rvanilla)^0.5)/A26stdlife))</f>
        <v>0</v>
      </c>
      <c r="BF404" s="155">
        <f>IF(A26stdlife="n/a","n/a",IF(BF$3&gt;(A26stdlife+$E404),(Input!$H$236*(1+rvanilla)^0.5)-SUM($H404:BE404),(Input!$H$236*(1+rvanilla)^0.5)/A26stdlife))</f>
        <v>0</v>
      </c>
      <c r="BG404" s="155">
        <f>IF(A26stdlife="n/a","n/a",IF(BG$3&gt;(A26stdlife+$E404),(Input!$H$236*(1+rvanilla)^0.5)-SUM($H404:BF404),(Input!$H$236*(1+rvanilla)^0.5)/A26stdlife))</f>
        <v>0</v>
      </c>
      <c r="BH404" s="155">
        <f>IF(A26stdlife="n/a","n/a",IF(BH$3&gt;(A26stdlife+$E404),(Input!$H$236*(1+rvanilla)^0.5)-SUM($H404:BG404),(Input!$H$236*(1+rvanilla)^0.5)/A26stdlife))</f>
        <v>0</v>
      </c>
      <c r="BI404" s="155">
        <f>IF(A26stdlife="n/a","n/a",IF(BI$3&gt;(A26stdlife+$E404),(Input!$H$236*(1+rvanilla)^0.5)-SUM($H404:BH404),(Input!$H$236*(1+rvanilla)^0.5)/A26stdlife))</f>
        <v>0</v>
      </c>
      <c r="BJ404" s="14"/>
      <c r="BK404" s="14"/>
      <c r="BL404" s="14"/>
      <c r="BM404" s="14"/>
      <c r="BN404" s="14"/>
      <c r="BO404" s="14"/>
      <c r="BP404" s="14"/>
      <c r="BQ404" s="14"/>
      <c r="BR404" s="14"/>
      <c r="BS404" s="14"/>
      <c r="BT404" s="14"/>
      <c r="BU404" s="14"/>
      <c r="BV404" s="14"/>
      <c r="BW404" s="14"/>
      <c r="BX404" s="14"/>
      <c r="BY404" s="14"/>
      <c r="BZ404" s="14"/>
      <c r="CA404" s="410"/>
      <c r="CB404" s="410"/>
      <c r="CC404" s="410"/>
      <c r="CD404" s="410"/>
      <c r="CE404" s="410"/>
      <c r="CF404" s="410"/>
      <c r="CG404" s="410"/>
      <c r="CH404" s="410"/>
      <c r="CI404" s="410"/>
      <c r="CJ404" s="410"/>
      <c r="CK404" s="410"/>
      <c r="CL404" s="410"/>
      <c r="CM404" s="410"/>
      <c r="CN404" s="410"/>
      <c r="CO404" s="410"/>
      <c r="CP404" s="410"/>
      <c r="CQ404" s="410"/>
      <c r="CR404" s="410"/>
      <c r="CS404" s="410"/>
      <c r="CT404" s="410"/>
      <c r="CU404" s="410"/>
      <c r="CV404" s="410"/>
      <c r="CW404" s="410"/>
      <c r="CX404" s="410"/>
      <c r="CY404" s="410"/>
      <c r="CZ404" s="410"/>
      <c r="DA404" s="410"/>
      <c r="DB404" s="410"/>
      <c r="DC404" s="410"/>
      <c r="DD404" s="410"/>
      <c r="DE404" s="410"/>
      <c r="DF404" s="410"/>
      <c r="DG404" s="410"/>
      <c r="DH404" s="410"/>
      <c r="DI404" s="410"/>
      <c r="DJ404" s="410"/>
      <c r="DK404" s="410"/>
      <c r="DL404" s="410"/>
      <c r="DM404" s="410"/>
      <c r="DN404" s="410"/>
      <c r="DO404" s="410"/>
      <c r="DP404" s="410"/>
      <c r="DQ404" s="410"/>
      <c r="DR404" s="410"/>
      <c r="DS404" s="410"/>
      <c r="DT404" s="410"/>
      <c r="DU404" s="410"/>
      <c r="DV404" s="410"/>
      <c r="DW404" s="410"/>
      <c r="DX404" s="410"/>
      <c r="DY404" s="410"/>
      <c r="DZ404" s="410"/>
      <c r="EA404" s="410"/>
      <c r="EB404" s="410"/>
      <c r="EC404" s="410"/>
      <c r="ED404" s="410"/>
      <c r="EE404" s="410"/>
      <c r="EF404" s="410"/>
      <c r="EG404" s="410"/>
      <c r="EH404" s="410"/>
      <c r="EI404" s="410"/>
      <c r="EJ404" s="410"/>
      <c r="EK404" s="410"/>
      <c r="EL404" s="410"/>
      <c r="EM404" s="410"/>
      <c r="EN404" s="410"/>
      <c r="EO404" s="410"/>
      <c r="EP404" s="410"/>
      <c r="EQ404" s="410"/>
      <c r="ER404" s="410"/>
      <c r="ES404" s="410"/>
      <c r="ET404" s="410"/>
      <c r="EU404" s="410"/>
      <c r="EV404" s="410"/>
      <c r="EW404" s="410"/>
      <c r="EX404" s="410"/>
      <c r="EY404" s="410"/>
      <c r="EZ404" s="410"/>
      <c r="FA404" s="410"/>
      <c r="FB404" s="410"/>
      <c r="FC404" s="410"/>
      <c r="FD404" s="410"/>
      <c r="FE404" s="410"/>
      <c r="FF404" s="410"/>
      <c r="FG404" s="410"/>
      <c r="FH404" s="410"/>
      <c r="FI404" s="410"/>
      <c r="FJ404" s="410"/>
      <c r="FK404" s="410"/>
      <c r="FL404" s="410"/>
      <c r="FM404" s="410"/>
      <c r="FN404" s="410"/>
      <c r="FO404" s="410"/>
      <c r="FP404" s="410"/>
      <c r="FQ404" s="410"/>
      <c r="FR404" s="410"/>
      <c r="FS404" s="410"/>
      <c r="FT404" s="410"/>
      <c r="FU404" s="410"/>
      <c r="FV404" s="410"/>
      <c r="FW404" s="410"/>
      <c r="FX404" s="410"/>
      <c r="FY404" s="410"/>
      <c r="FZ404" s="410"/>
      <c r="GA404" s="410"/>
      <c r="GB404" s="410"/>
      <c r="GC404" s="410"/>
      <c r="GD404" s="410"/>
      <c r="GE404" s="410"/>
      <c r="GF404" s="410"/>
      <c r="GG404" s="410"/>
      <c r="GH404" s="410"/>
      <c r="GI404" s="410"/>
      <c r="GJ404" s="410"/>
      <c r="GK404" s="410"/>
      <c r="GL404" s="410"/>
      <c r="GM404" s="410"/>
      <c r="GN404" s="410"/>
      <c r="GO404" s="410"/>
      <c r="GP404" s="410"/>
      <c r="GQ404" s="410"/>
      <c r="GR404" s="410"/>
      <c r="GS404" s="410"/>
      <c r="GT404" s="410"/>
      <c r="GU404" s="410"/>
      <c r="GV404" s="410"/>
      <c r="GW404" s="410"/>
      <c r="GX404" s="410"/>
      <c r="GY404" s="410"/>
      <c r="GZ404" s="410"/>
      <c r="HA404" s="410"/>
      <c r="HB404" s="410"/>
      <c r="HC404" s="410"/>
      <c r="HD404" s="410"/>
      <c r="HE404" s="410"/>
      <c r="HF404" s="410"/>
      <c r="HG404" s="410"/>
      <c r="HH404" s="410"/>
      <c r="HI404" s="410"/>
      <c r="HJ404" s="410"/>
      <c r="HK404" s="410"/>
      <c r="HL404" s="410"/>
      <c r="HM404" s="410"/>
      <c r="HN404" s="410"/>
      <c r="HO404" s="410"/>
      <c r="HP404" s="410"/>
      <c r="HQ404" s="410"/>
      <c r="HR404" s="410"/>
      <c r="HS404" s="410"/>
      <c r="HT404" s="410"/>
      <c r="HU404" s="410"/>
      <c r="HV404" s="410"/>
      <c r="HW404" s="410"/>
      <c r="HX404" s="410"/>
      <c r="HY404" s="410"/>
      <c r="HZ404" s="410"/>
      <c r="IA404" s="410"/>
      <c r="IB404" s="410"/>
      <c r="IC404" s="410"/>
      <c r="ID404" s="410"/>
      <c r="IE404" s="410"/>
      <c r="IF404" s="410"/>
      <c r="IG404" s="410"/>
      <c r="IH404" s="410"/>
      <c r="II404" s="410"/>
      <c r="IJ404" s="410"/>
      <c r="IK404" s="410"/>
      <c r="IL404" s="410"/>
      <c r="IM404" s="410"/>
      <c r="IN404" s="410"/>
      <c r="IO404" s="410"/>
      <c r="IP404" s="410"/>
      <c r="IQ404" s="410"/>
      <c r="IR404" s="410"/>
      <c r="IS404" s="410"/>
      <c r="IT404" s="410"/>
      <c r="IU404" s="410"/>
      <c r="IV404" s="410"/>
    </row>
    <row r="405" spans="1:256" s="2" customFormat="1" ht="12.75" hidden="1" customHeight="1" outlineLevel="2">
      <c r="A405" s="14"/>
      <c r="B405" s="14"/>
      <c r="C405" s="27"/>
      <c r="D405" s="413"/>
      <c r="E405" s="261">
        <v>3</v>
      </c>
      <c r="F405" s="372"/>
      <c r="G405" s="269"/>
      <c r="H405" s="271"/>
      <c r="I405" s="270"/>
      <c r="J405" s="155">
        <f>IF(A26stdlife="n/a","n/a",IF(J$3&gt;(A26stdlife+$E405),(Input!$I$236*(1+rvanilla)^0.5)-SUM($I405:I405),(Input!$I$236*(1+rvanilla)^0.5)/A26stdlife))</f>
        <v>0</v>
      </c>
      <c r="K405" s="155">
        <f>IF(A26stdlife="n/a","n/a",IF(K$3&gt;(A26stdlife+$E405),(Input!$I$236*(1+rvanilla)^0.5)-SUM($I405:J405),(Input!$I$236*(1+rvanilla)^0.5)/A26stdlife))</f>
        <v>0</v>
      </c>
      <c r="L405" s="155">
        <f>IF(A26stdlife="n/a","n/a",IF(L$3&gt;(A26stdlife+$E405),(Input!$I$236*(1+rvanilla)^0.5)-SUM($I405:K405),(Input!$I$236*(1+rvanilla)^0.5)/A26stdlife))</f>
        <v>0</v>
      </c>
      <c r="M405" s="155">
        <f>IF(A26stdlife="n/a","n/a",IF(M$3&gt;(A26stdlife+$E405),(Input!$I$236*(1+rvanilla)^0.5)-SUM($I405:L405),(Input!$I$236*(1+rvanilla)^0.5)/A26stdlife))</f>
        <v>0</v>
      </c>
      <c r="N405" s="155">
        <f>IF(A26stdlife="n/a","n/a",IF(N$3&gt;(A26stdlife+$E405),(Input!$I$236*(1+rvanilla)^0.5)-SUM($I405:M405),(Input!$I$236*(1+rvanilla)^0.5)/A26stdlife))</f>
        <v>0</v>
      </c>
      <c r="O405" s="155">
        <f>IF(A26stdlife="n/a","n/a",IF(O$3&gt;(A26stdlife+$E405),(Input!$I$236*(1+rvanilla)^0.5)-SUM($I405:N405),(Input!$I$236*(1+rvanilla)^0.5)/A26stdlife))</f>
        <v>0</v>
      </c>
      <c r="P405" s="155">
        <f>IF(A26stdlife="n/a","n/a",IF(P$3&gt;(A26stdlife+$E405),(Input!$I$236*(1+rvanilla)^0.5)-SUM($I405:O405),(Input!$I$236*(1+rvanilla)^0.5)/A26stdlife))</f>
        <v>0</v>
      </c>
      <c r="Q405" s="155">
        <f>IF(A26stdlife="n/a","n/a",IF(Q$3&gt;(A26stdlife+$E405),(Input!$I$236*(1+rvanilla)^0.5)-SUM($I405:P405),(Input!$I$236*(1+rvanilla)^0.5)/A26stdlife))</f>
        <v>0</v>
      </c>
      <c r="R405" s="155">
        <f>IF(A26stdlife="n/a","n/a",IF(R$3&gt;(A26stdlife+$E405),(Input!$I$236*(1+rvanilla)^0.5)-SUM($I405:Q405),(Input!$I$236*(1+rvanilla)^0.5)/A26stdlife))</f>
        <v>0</v>
      </c>
      <c r="S405" s="155">
        <f>IF(A26stdlife="n/a","n/a",IF(S$3&gt;(A26stdlife+$E405),(Input!$I$236*(1+rvanilla)^0.5)-SUM($I405:R405),(Input!$I$236*(1+rvanilla)^0.5)/A26stdlife))</f>
        <v>0</v>
      </c>
      <c r="T405" s="155">
        <f>IF(A26stdlife="n/a","n/a",IF(T$3&gt;(A26stdlife+$E405),(Input!$I$236*(1+rvanilla)^0.5)-SUM($I405:S405),(Input!$I$236*(1+rvanilla)^0.5)/A26stdlife))</f>
        <v>0</v>
      </c>
      <c r="U405" s="155">
        <f>IF(A26stdlife="n/a","n/a",IF(U$3&gt;(A26stdlife+$E405),(Input!$I$236*(1+rvanilla)^0.5)-SUM($I405:T405),(Input!$I$236*(1+rvanilla)^0.5)/A26stdlife))</f>
        <v>0</v>
      </c>
      <c r="V405" s="155">
        <f>IF(A26stdlife="n/a","n/a",IF(V$3&gt;(A26stdlife+$E405),(Input!$I$236*(1+rvanilla)^0.5)-SUM($I405:U405),(Input!$I$236*(1+rvanilla)^0.5)/A26stdlife))</f>
        <v>0</v>
      </c>
      <c r="W405" s="155">
        <f>IF(A26stdlife="n/a","n/a",IF(W$3&gt;(A26stdlife+$E405),(Input!$I$236*(1+rvanilla)^0.5)-SUM($I405:V405),(Input!$I$236*(1+rvanilla)^0.5)/A26stdlife))</f>
        <v>0</v>
      </c>
      <c r="X405" s="155">
        <f>IF(A26stdlife="n/a","n/a",IF(X$3&gt;(A26stdlife+$E405),(Input!$I$236*(1+rvanilla)^0.5)-SUM($I405:W405),(Input!$I$236*(1+rvanilla)^0.5)/A26stdlife))</f>
        <v>0</v>
      </c>
      <c r="Y405" s="155">
        <f>IF(A26stdlife="n/a","n/a",IF(Y$3&gt;(A26stdlife+$E405),(Input!$I$236*(1+rvanilla)^0.5)-SUM($I405:X405),(Input!$I$236*(1+rvanilla)^0.5)/A26stdlife))</f>
        <v>0</v>
      </c>
      <c r="Z405" s="155">
        <f>IF(A26stdlife="n/a","n/a",IF(Z$3&gt;(A26stdlife+$E405),(Input!$I$236*(1+rvanilla)^0.5)-SUM($I405:Y405),(Input!$I$236*(1+rvanilla)^0.5)/A26stdlife))</f>
        <v>0</v>
      </c>
      <c r="AA405" s="155">
        <f>IF(A26stdlife="n/a","n/a",IF(AA$3&gt;(A26stdlife+$E405),(Input!$I$236*(1+rvanilla)^0.5)-SUM($I405:Z405),(Input!$I$236*(1+rvanilla)^0.5)/A26stdlife))</f>
        <v>0</v>
      </c>
      <c r="AB405" s="155">
        <f>IF(A26stdlife="n/a","n/a",IF(AB$3&gt;(A26stdlife+$E405),(Input!$I$236*(1+rvanilla)^0.5)-SUM($I405:AA405),(Input!$I$236*(1+rvanilla)^0.5)/A26stdlife))</f>
        <v>0</v>
      </c>
      <c r="AC405" s="155">
        <f>IF(A26stdlife="n/a","n/a",IF(AC$3&gt;(A26stdlife+$E405),(Input!$I$236*(1+rvanilla)^0.5)-SUM($I405:AB405),(Input!$I$236*(1+rvanilla)^0.5)/A26stdlife))</f>
        <v>0</v>
      </c>
      <c r="AD405" s="155">
        <f>IF(A26stdlife="n/a","n/a",IF(AD$3&gt;(A26stdlife+$E405),(Input!$I$236*(1+rvanilla)^0.5)-SUM($I405:AC405),(Input!$I$236*(1+rvanilla)^0.5)/A26stdlife))</f>
        <v>0</v>
      </c>
      <c r="AE405" s="155">
        <f>IF(A26stdlife="n/a","n/a",IF(AE$3&gt;(A26stdlife+$E405),(Input!$I$236*(1+rvanilla)^0.5)-SUM($I405:AD405),(Input!$I$236*(1+rvanilla)^0.5)/A26stdlife))</f>
        <v>0</v>
      </c>
      <c r="AF405" s="155">
        <f>IF(A26stdlife="n/a","n/a",IF(AF$3&gt;(A26stdlife+$E405),(Input!$I$236*(1+rvanilla)^0.5)-SUM($I405:AE405),(Input!$I$236*(1+rvanilla)^0.5)/A26stdlife))</f>
        <v>0</v>
      </c>
      <c r="AG405" s="155">
        <f>IF(A26stdlife="n/a","n/a",IF(AG$3&gt;(A26stdlife+$E405),(Input!$I$236*(1+rvanilla)^0.5)-SUM($I405:AF405),(Input!$I$236*(1+rvanilla)^0.5)/A26stdlife))</f>
        <v>0</v>
      </c>
      <c r="AH405" s="155">
        <f>IF(A26stdlife="n/a","n/a",IF(AH$3&gt;(A26stdlife+$E405),(Input!$I$236*(1+rvanilla)^0.5)-SUM($I405:AG405),(Input!$I$236*(1+rvanilla)^0.5)/A26stdlife))</f>
        <v>0</v>
      </c>
      <c r="AI405" s="155">
        <f>IF(A26stdlife="n/a","n/a",IF(AI$3&gt;(A26stdlife+$E405),(Input!$I$236*(1+rvanilla)^0.5)-SUM($I405:AH405),(Input!$I$236*(1+rvanilla)^0.5)/A26stdlife))</f>
        <v>0</v>
      </c>
      <c r="AJ405" s="155">
        <f>IF(A26stdlife="n/a","n/a",IF(AJ$3&gt;(A26stdlife+$E405),(Input!$I$236*(1+rvanilla)^0.5)-SUM($I405:AI405),(Input!$I$236*(1+rvanilla)^0.5)/A26stdlife))</f>
        <v>0</v>
      </c>
      <c r="AK405" s="155">
        <f>IF(A26stdlife="n/a","n/a",IF(AK$3&gt;(A26stdlife+$E405),(Input!$I$236*(1+rvanilla)^0.5)-SUM($I405:AJ405),(Input!$I$236*(1+rvanilla)^0.5)/A26stdlife))</f>
        <v>0</v>
      </c>
      <c r="AL405" s="155">
        <f>IF(A26stdlife="n/a","n/a",IF(AL$3&gt;(A26stdlife+$E405),(Input!$I$236*(1+rvanilla)^0.5)-SUM($I405:AK405),(Input!$I$236*(1+rvanilla)^0.5)/A26stdlife))</f>
        <v>0</v>
      </c>
      <c r="AM405" s="155">
        <f>IF(A26stdlife="n/a","n/a",IF(AM$3&gt;(A26stdlife+$E405),(Input!$I$236*(1+rvanilla)^0.5)-SUM($I405:AL405),(Input!$I$236*(1+rvanilla)^0.5)/A26stdlife))</f>
        <v>0</v>
      </c>
      <c r="AN405" s="155">
        <f>IF(A26stdlife="n/a","n/a",IF(AN$3&gt;(A26stdlife+$E405),(Input!$I$236*(1+rvanilla)^0.5)-SUM($I405:AM405),(Input!$I$236*(1+rvanilla)^0.5)/A26stdlife))</f>
        <v>0</v>
      </c>
      <c r="AO405" s="155">
        <f>IF(A26stdlife="n/a","n/a",IF(AO$3&gt;(A26stdlife+$E405),(Input!$I$236*(1+rvanilla)^0.5)-SUM($I405:AN405),(Input!$I$236*(1+rvanilla)^0.5)/A26stdlife))</f>
        <v>0</v>
      </c>
      <c r="AP405" s="155">
        <f>IF(A26stdlife="n/a","n/a",IF(AP$3&gt;(A26stdlife+$E405),(Input!$I$236*(1+rvanilla)^0.5)-SUM($I405:AO405),(Input!$I$236*(1+rvanilla)^0.5)/A26stdlife))</f>
        <v>0</v>
      </c>
      <c r="AQ405" s="155">
        <f>IF(A26stdlife="n/a","n/a",IF(AQ$3&gt;(A26stdlife+$E405),(Input!$I$236*(1+rvanilla)^0.5)-SUM($I405:AP405),(Input!$I$236*(1+rvanilla)^0.5)/A26stdlife))</f>
        <v>0</v>
      </c>
      <c r="AR405" s="155">
        <f>IF(A26stdlife="n/a","n/a",IF(AR$3&gt;(A26stdlife+$E405),(Input!$I$236*(1+rvanilla)^0.5)-SUM($I405:AQ405),(Input!$I$236*(1+rvanilla)^0.5)/A26stdlife))</f>
        <v>0</v>
      </c>
      <c r="AS405" s="155">
        <f>IF(A26stdlife="n/a","n/a",IF(AS$3&gt;(A26stdlife+$E405),(Input!$I$236*(1+rvanilla)^0.5)-SUM($I405:AR405),(Input!$I$236*(1+rvanilla)^0.5)/A26stdlife))</f>
        <v>0</v>
      </c>
      <c r="AT405" s="155">
        <f>IF(A26stdlife="n/a","n/a",IF(AT$3&gt;(A26stdlife+$E405),(Input!$I$236*(1+rvanilla)^0.5)-SUM($I405:AS405),(Input!$I$236*(1+rvanilla)^0.5)/A26stdlife))</f>
        <v>0</v>
      </c>
      <c r="AU405" s="155">
        <f>IF(A26stdlife="n/a","n/a",IF(AU$3&gt;(A26stdlife+$E405),(Input!$I$236*(1+rvanilla)^0.5)-SUM($I405:AT405),(Input!$I$236*(1+rvanilla)^0.5)/A26stdlife))</f>
        <v>0</v>
      </c>
      <c r="AV405" s="155">
        <f>IF(A26stdlife="n/a","n/a",IF(AV$3&gt;(A26stdlife+$E405),(Input!$I$236*(1+rvanilla)^0.5)-SUM($I405:AU405),(Input!$I$236*(1+rvanilla)^0.5)/A26stdlife))</f>
        <v>0</v>
      </c>
      <c r="AW405" s="155">
        <f>IF(A26stdlife="n/a","n/a",IF(AW$3&gt;(A26stdlife+$E405),(Input!$I$236*(1+rvanilla)^0.5)-SUM($I405:AV405),(Input!$I$236*(1+rvanilla)^0.5)/A26stdlife))</f>
        <v>0</v>
      </c>
      <c r="AX405" s="155">
        <f>IF(A26stdlife="n/a","n/a",IF(AX$3&gt;(A26stdlife+$E405),(Input!$I$236*(1+rvanilla)^0.5)-SUM($I405:AW405),(Input!$I$236*(1+rvanilla)^0.5)/A26stdlife))</f>
        <v>0</v>
      </c>
      <c r="AY405" s="155">
        <f>IF(A26stdlife="n/a","n/a",IF(AY$3&gt;(A26stdlife+$E405),(Input!$I$236*(1+rvanilla)^0.5)-SUM($I405:AX405),(Input!$I$236*(1+rvanilla)^0.5)/A26stdlife))</f>
        <v>0</v>
      </c>
      <c r="AZ405" s="155">
        <f>IF(A26stdlife="n/a","n/a",IF(AZ$3&gt;(A26stdlife+$E405),(Input!$I$236*(1+rvanilla)^0.5)-SUM($I405:AY405),(Input!$I$236*(1+rvanilla)^0.5)/A26stdlife))</f>
        <v>0</v>
      </c>
      <c r="BA405" s="155">
        <f>IF(A26stdlife="n/a","n/a",IF(BA$3&gt;(A26stdlife+$E405),(Input!$I$236*(1+rvanilla)^0.5)-SUM($I405:AZ405),(Input!$I$236*(1+rvanilla)^0.5)/A26stdlife))</f>
        <v>0</v>
      </c>
      <c r="BB405" s="155">
        <f>IF(A26stdlife="n/a","n/a",IF(BB$3&gt;(A26stdlife+$E405),(Input!$I$236*(1+rvanilla)^0.5)-SUM($I405:BA405),(Input!$I$236*(1+rvanilla)^0.5)/A26stdlife))</f>
        <v>0</v>
      </c>
      <c r="BC405" s="155">
        <f>IF(A26stdlife="n/a","n/a",IF(BC$3&gt;(A26stdlife+$E405),(Input!$I$236*(1+rvanilla)^0.5)-SUM($I405:BB405),(Input!$I$236*(1+rvanilla)^0.5)/A26stdlife))</f>
        <v>0</v>
      </c>
      <c r="BD405" s="155">
        <f>IF(A26stdlife="n/a","n/a",IF(BD$3&gt;(A26stdlife+$E405),(Input!$I$236*(1+rvanilla)^0.5)-SUM($I405:BC405),(Input!$I$236*(1+rvanilla)^0.5)/A26stdlife))</f>
        <v>0</v>
      </c>
      <c r="BE405" s="155">
        <f>IF(A26stdlife="n/a","n/a",IF(BE$3&gt;(A26stdlife+$E405),(Input!$I$236*(1+rvanilla)^0.5)-SUM($I405:BD405),(Input!$I$236*(1+rvanilla)^0.5)/A26stdlife))</f>
        <v>0</v>
      </c>
      <c r="BF405" s="155">
        <f>IF(A26stdlife="n/a","n/a",IF(BF$3&gt;(A26stdlife+$E405),(Input!$I$236*(1+rvanilla)^0.5)-SUM($I405:BE405),(Input!$I$236*(1+rvanilla)^0.5)/A26stdlife))</f>
        <v>0</v>
      </c>
      <c r="BG405" s="155">
        <f>IF(A26stdlife="n/a","n/a",IF(BG$3&gt;(A26stdlife+$E405),(Input!$I$236*(1+rvanilla)^0.5)-SUM($I405:BF405),(Input!$I$236*(1+rvanilla)^0.5)/A26stdlife))</f>
        <v>0</v>
      </c>
      <c r="BH405" s="155">
        <f>IF(A26stdlife="n/a","n/a",IF(BH$3&gt;(A26stdlife+$E405),(Input!$I$236*(1+rvanilla)^0.5)-SUM($I405:BG405),(Input!$I$236*(1+rvanilla)^0.5)/A26stdlife))</f>
        <v>0</v>
      </c>
      <c r="BI405" s="155">
        <f>IF(A26stdlife="n/a","n/a",IF(BI$3&gt;(A26stdlife+$E405),(Input!$I$236*(1+rvanilla)^0.5)-SUM($I405:BH405),(Input!$I$236*(1+rvanilla)^0.5)/A26stdlife))</f>
        <v>0</v>
      </c>
      <c r="BJ405" s="14"/>
      <c r="BK405" s="14"/>
      <c r="BL405" s="14"/>
      <c r="BM405" s="14"/>
      <c r="BN405" s="14"/>
      <c r="BO405" s="14"/>
      <c r="BP405" s="14"/>
      <c r="BQ405" s="14"/>
      <c r="BR405" s="14"/>
      <c r="BS405" s="14"/>
      <c r="BT405" s="14"/>
      <c r="BU405" s="14"/>
      <c r="BV405" s="14"/>
      <c r="BW405" s="14"/>
      <c r="BX405" s="14"/>
      <c r="BY405" s="14"/>
      <c r="BZ405" s="14"/>
      <c r="CA405" s="410"/>
      <c r="CB405" s="410"/>
      <c r="CC405" s="410"/>
      <c r="CD405" s="410"/>
      <c r="CE405" s="410"/>
      <c r="CF405" s="410"/>
      <c r="CG405" s="410"/>
      <c r="CH405" s="410"/>
      <c r="CI405" s="410"/>
      <c r="CJ405" s="410"/>
      <c r="CK405" s="410"/>
      <c r="CL405" s="410"/>
      <c r="CM405" s="410"/>
      <c r="CN405" s="410"/>
      <c r="CO405" s="410"/>
      <c r="CP405" s="410"/>
      <c r="CQ405" s="410"/>
      <c r="CR405" s="410"/>
      <c r="CS405" s="410"/>
      <c r="CT405" s="410"/>
      <c r="CU405" s="410"/>
      <c r="CV405" s="410"/>
      <c r="CW405" s="410"/>
      <c r="CX405" s="410"/>
      <c r="CY405" s="410"/>
      <c r="CZ405" s="410"/>
      <c r="DA405" s="410"/>
      <c r="DB405" s="410"/>
      <c r="DC405" s="410"/>
      <c r="DD405" s="410"/>
      <c r="DE405" s="410"/>
      <c r="DF405" s="410"/>
      <c r="DG405" s="410"/>
      <c r="DH405" s="410"/>
      <c r="DI405" s="410"/>
      <c r="DJ405" s="410"/>
      <c r="DK405" s="410"/>
      <c r="DL405" s="410"/>
      <c r="DM405" s="410"/>
      <c r="DN405" s="410"/>
      <c r="DO405" s="410"/>
      <c r="DP405" s="410"/>
      <c r="DQ405" s="410"/>
      <c r="DR405" s="410"/>
      <c r="DS405" s="410"/>
      <c r="DT405" s="410"/>
      <c r="DU405" s="410"/>
      <c r="DV405" s="410"/>
      <c r="DW405" s="410"/>
      <c r="DX405" s="410"/>
      <c r="DY405" s="410"/>
      <c r="DZ405" s="410"/>
      <c r="EA405" s="410"/>
      <c r="EB405" s="410"/>
      <c r="EC405" s="410"/>
      <c r="ED405" s="410"/>
      <c r="EE405" s="410"/>
      <c r="EF405" s="410"/>
      <c r="EG405" s="410"/>
      <c r="EH405" s="410"/>
      <c r="EI405" s="410"/>
      <c r="EJ405" s="410"/>
      <c r="EK405" s="410"/>
      <c r="EL405" s="410"/>
      <c r="EM405" s="410"/>
      <c r="EN405" s="410"/>
      <c r="EO405" s="410"/>
      <c r="EP405" s="410"/>
      <c r="EQ405" s="410"/>
      <c r="ER405" s="410"/>
      <c r="ES405" s="410"/>
      <c r="ET405" s="410"/>
      <c r="EU405" s="410"/>
      <c r="EV405" s="410"/>
      <c r="EW405" s="410"/>
      <c r="EX405" s="410"/>
      <c r="EY405" s="410"/>
      <c r="EZ405" s="410"/>
      <c r="FA405" s="410"/>
      <c r="FB405" s="410"/>
      <c r="FC405" s="410"/>
      <c r="FD405" s="410"/>
      <c r="FE405" s="410"/>
      <c r="FF405" s="410"/>
      <c r="FG405" s="410"/>
      <c r="FH405" s="410"/>
      <c r="FI405" s="410"/>
      <c r="FJ405" s="410"/>
      <c r="FK405" s="410"/>
      <c r="FL405" s="410"/>
      <c r="FM405" s="410"/>
      <c r="FN405" s="410"/>
      <c r="FO405" s="410"/>
      <c r="FP405" s="410"/>
      <c r="FQ405" s="410"/>
      <c r="FR405" s="410"/>
      <c r="FS405" s="410"/>
      <c r="FT405" s="410"/>
      <c r="FU405" s="410"/>
      <c r="FV405" s="410"/>
      <c r="FW405" s="410"/>
      <c r="FX405" s="410"/>
      <c r="FY405" s="410"/>
      <c r="FZ405" s="410"/>
      <c r="GA405" s="410"/>
      <c r="GB405" s="410"/>
      <c r="GC405" s="410"/>
      <c r="GD405" s="410"/>
      <c r="GE405" s="410"/>
      <c r="GF405" s="410"/>
      <c r="GG405" s="410"/>
      <c r="GH405" s="410"/>
      <c r="GI405" s="410"/>
      <c r="GJ405" s="410"/>
      <c r="GK405" s="410"/>
      <c r="GL405" s="410"/>
      <c r="GM405" s="410"/>
      <c r="GN405" s="410"/>
      <c r="GO405" s="410"/>
      <c r="GP405" s="410"/>
      <c r="GQ405" s="410"/>
      <c r="GR405" s="410"/>
      <c r="GS405" s="410"/>
      <c r="GT405" s="410"/>
      <c r="GU405" s="410"/>
      <c r="GV405" s="410"/>
      <c r="GW405" s="410"/>
      <c r="GX405" s="410"/>
      <c r="GY405" s="410"/>
      <c r="GZ405" s="410"/>
      <c r="HA405" s="410"/>
      <c r="HB405" s="410"/>
      <c r="HC405" s="410"/>
      <c r="HD405" s="410"/>
      <c r="HE405" s="410"/>
      <c r="HF405" s="410"/>
      <c r="HG405" s="410"/>
      <c r="HH405" s="410"/>
      <c r="HI405" s="410"/>
      <c r="HJ405" s="410"/>
      <c r="HK405" s="410"/>
      <c r="HL405" s="410"/>
      <c r="HM405" s="410"/>
      <c r="HN405" s="410"/>
      <c r="HO405" s="410"/>
      <c r="HP405" s="410"/>
      <c r="HQ405" s="410"/>
      <c r="HR405" s="410"/>
      <c r="HS405" s="410"/>
      <c r="HT405" s="410"/>
      <c r="HU405" s="410"/>
      <c r="HV405" s="410"/>
      <c r="HW405" s="410"/>
      <c r="HX405" s="410"/>
      <c r="HY405" s="410"/>
      <c r="HZ405" s="410"/>
      <c r="IA405" s="410"/>
      <c r="IB405" s="410"/>
      <c r="IC405" s="410"/>
      <c r="ID405" s="410"/>
      <c r="IE405" s="410"/>
      <c r="IF405" s="410"/>
      <c r="IG405" s="410"/>
      <c r="IH405" s="410"/>
      <c r="II405" s="410"/>
      <c r="IJ405" s="410"/>
      <c r="IK405" s="410"/>
      <c r="IL405" s="410"/>
      <c r="IM405" s="410"/>
      <c r="IN405" s="410"/>
      <c r="IO405" s="410"/>
      <c r="IP405" s="410"/>
      <c r="IQ405" s="410"/>
      <c r="IR405" s="410"/>
      <c r="IS405" s="410"/>
      <c r="IT405" s="410"/>
      <c r="IU405" s="410"/>
      <c r="IV405" s="410"/>
    </row>
    <row r="406" spans="1:256" s="2" customFormat="1" ht="12.75" hidden="1" customHeight="1" outlineLevel="2">
      <c r="A406" s="14"/>
      <c r="B406" s="14"/>
      <c r="C406" s="27"/>
      <c r="D406" s="413"/>
      <c r="E406" s="261">
        <v>4</v>
      </c>
      <c r="F406" s="372"/>
      <c r="G406" s="269"/>
      <c r="H406" s="271"/>
      <c r="I406" s="271"/>
      <c r="J406" s="270"/>
      <c r="K406" s="155">
        <f>IF(A26stdlife="n/a","n/a",IF(K$3&gt;(A26stdlife+$E406),(Input!$J$236*(1+rvanilla)^0.5)-SUM($J406:J406),(Input!$J$236*(1+rvanilla)^0.5)/A26stdlife))</f>
        <v>0</v>
      </c>
      <c r="L406" s="155">
        <f>IF(A26stdlife="n/a","n/a",IF(L$3&gt;(A26stdlife+$E406),(Input!$J$236*(1+rvanilla)^0.5)-SUM($J406:K406),(Input!$J$236*(1+rvanilla)^0.5)/A26stdlife))</f>
        <v>0</v>
      </c>
      <c r="M406" s="155">
        <f>IF(A26stdlife="n/a","n/a",IF(M$3&gt;(A26stdlife+$E406),(Input!$J$236*(1+rvanilla)^0.5)-SUM($J406:L406),(Input!$J$236*(1+rvanilla)^0.5)/A26stdlife))</f>
        <v>0</v>
      </c>
      <c r="N406" s="155">
        <f>IF(A26stdlife="n/a","n/a",IF(N$3&gt;(A26stdlife+$E406),(Input!$J$236*(1+rvanilla)^0.5)-SUM($J406:M406),(Input!$J$236*(1+rvanilla)^0.5)/A26stdlife))</f>
        <v>0</v>
      </c>
      <c r="O406" s="155">
        <f>IF(A26stdlife="n/a","n/a",IF(O$3&gt;(A26stdlife+$E406),(Input!$J$236*(1+rvanilla)^0.5)-SUM($J406:N406),(Input!$J$236*(1+rvanilla)^0.5)/A26stdlife))</f>
        <v>0</v>
      </c>
      <c r="P406" s="155">
        <f>IF(A26stdlife="n/a","n/a",IF(P$3&gt;(A26stdlife+$E406),(Input!$J$236*(1+rvanilla)^0.5)-SUM($J406:O406),(Input!$J$236*(1+rvanilla)^0.5)/A26stdlife))</f>
        <v>0</v>
      </c>
      <c r="Q406" s="155">
        <f>IF(A26stdlife="n/a","n/a",IF(Q$3&gt;(A26stdlife+$E406),(Input!$J$236*(1+rvanilla)^0.5)-SUM($J406:P406),(Input!$J$236*(1+rvanilla)^0.5)/A26stdlife))</f>
        <v>0</v>
      </c>
      <c r="R406" s="155">
        <f>IF(A26stdlife="n/a","n/a",IF(R$3&gt;(A26stdlife+$E406),(Input!$J$236*(1+rvanilla)^0.5)-SUM($J406:Q406),(Input!$J$236*(1+rvanilla)^0.5)/A26stdlife))</f>
        <v>0</v>
      </c>
      <c r="S406" s="155">
        <f>IF(A26stdlife="n/a","n/a",IF(S$3&gt;(A26stdlife+$E406),(Input!$J$236*(1+rvanilla)^0.5)-SUM($J406:R406),(Input!$J$236*(1+rvanilla)^0.5)/A26stdlife))</f>
        <v>0</v>
      </c>
      <c r="T406" s="155">
        <f>IF(A26stdlife="n/a","n/a",IF(T$3&gt;(A26stdlife+$E406),(Input!$J$236*(1+rvanilla)^0.5)-SUM($J406:S406),(Input!$J$236*(1+rvanilla)^0.5)/A26stdlife))</f>
        <v>0</v>
      </c>
      <c r="U406" s="155">
        <f>IF(A26stdlife="n/a","n/a",IF(U$3&gt;(A26stdlife+$E406),(Input!$J$236*(1+rvanilla)^0.5)-SUM($J406:T406),(Input!$J$236*(1+rvanilla)^0.5)/A26stdlife))</f>
        <v>0</v>
      </c>
      <c r="V406" s="155">
        <f>IF(A26stdlife="n/a","n/a",IF(V$3&gt;(A26stdlife+$E406),(Input!$J$236*(1+rvanilla)^0.5)-SUM($J406:U406),(Input!$J$236*(1+rvanilla)^0.5)/A26stdlife))</f>
        <v>0</v>
      </c>
      <c r="W406" s="155">
        <f>IF(A26stdlife="n/a","n/a",IF(W$3&gt;(A26stdlife+$E406),(Input!$J$236*(1+rvanilla)^0.5)-SUM($J406:V406),(Input!$J$236*(1+rvanilla)^0.5)/A26stdlife))</f>
        <v>0</v>
      </c>
      <c r="X406" s="155">
        <f>IF(A26stdlife="n/a","n/a",IF(X$3&gt;(A26stdlife+$E406),(Input!$J$236*(1+rvanilla)^0.5)-SUM($J406:W406),(Input!$J$236*(1+rvanilla)^0.5)/A26stdlife))</f>
        <v>0</v>
      </c>
      <c r="Y406" s="155">
        <f>IF(A26stdlife="n/a","n/a",IF(Y$3&gt;(A26stdlife+$E406),(Input!$J$236*(1+rvanilla)^0.5)-SUM($J406:X406),(Input!$J$236*(1+rvanilla)^0.5)/A26stdlife))</f>
        <v>0</v>
      </c>
      <c r="Z406" s="155">
        <f>IF(A26stdlife="n/a","n/a",IF(Z$3&gt;(A26stdlife+$E406),(Input!$J$236*(1+rvanilla)^0.5)-SUM($J406:Y406),(Input!$J$236*(1+rvanilla)^0.5)/A26stdlife))</f>
        <v>0</v>
      </c>
      <c r="AA406" s="155">
        <f>IF(A26stdlife="n/a","n/a",IF(AA$3&gt;(A26stdlife+$E406),(Input!$J$236*(1+rvanilla)^0.5)-SUM($J406:Z406),(Input!$J$236*(1+rvanilla)^0.5)/A26stdlife))</f>
        <v>0</v>
      </c>
      <c r="AB406" s="155">
        <f>IF(A26stdlife="n/a","n/a",IF(AB$3&gt;(A26stdlife+$E406),(Input!$J$236*(1+rvanilla)^0.5)-SUM($J406:AA406),(Input!$J$236*(1+rvanilla)^0.5)/A26stdlife))</f>
        <v>0</v>
      </c>
      <c r="AC406" s="155">
        <f>IF(A26stdlife="n/a","n/a",IF(AC$3&gt;(A26stdlife+$E406),(Input!$J$236*(1+rvanilla)^0.5)-SUM($J406:AB406),(Input!$J$236*(1+rvanilla)^0.5)/A26stdlife))</f>
        <v>0</v>
      </c>
      <c r="AD406" s="155">
        <f>IF(A26stdlife="n/a","n/a",IF(AD$3&gt;(A26stdlife+$E406),(Input!$J$236*(1+rvanilla)^0.5)-SUM($J406:AC406),(Input!$J$236*(1+rvanilla)^0.5)/A26stdlife))</f>
        <v>0</v>
      </c>
      <c r="AE406" s="155">
        <f>IF(A26stdlife="n/a","n/a",IF(AE$3&gt;(A26stdlife+$E406),(Input!$J$236*(1+rvanilla)^0.5)-SUM($J406:AD406),(Input!$J$236*(1+rvanilla)^0.5)/A26stdlife))</f>
        <v>0</v>
      </c>
      <c r="AF406" s="155">
        <f>IF(A26stdlife="n/a","n/a",IF(AF$3&gt;(A26stdlife+$E406),(Input!$J$236*(1+rvanilla)^0.5)-SUM($J406:AE406),(Input!$J$236*(1+rvanilla)^0.5)/A26stdlife))</f>
        <v>0</v>
      </c>
      <c r="AG406" s="155">
        <f>IF(A26stdlife="n/a","n/a",IF(AG$3&gt;(A26stdlife+$E406),(Input!$J$236*(1+rvanilla)^0.5)-SUM($J406:AF406),(Input!$J$236*(1+rvanilla)^0.5)/A26stdlife))</f>
        <v>0</v>
      </c>
      <c r="AH406" s="155">
        <f>IF(A26stdlife="n/a","n/a",IF(AH$3&gt;(A26stdlife+$E406),(Input!$J$236*(1+rvanilla)^0.5)-SUM($J406:AG406),(Input!$J$236*(1+rvanilla)^0.5)/A26stdlife))</f>
        <v>0</v>
      </c>
      <c r="AI406" s="155">
        <f>IF(A26stdlife="n/a","n/a",IF(AI$3&gt;(A26stdlife+$E406),(Input!$J$236*(1+rvanilla)^0.5)-SUM($J406:AH406),(Input!$J$236*(1+rvanilla)^0.5)/A26stdlife))</f>
        <v>0</v>
      </c>
      <c r="AJ406" s="155">
        <f>IF(A26stdlife="n/a","n/a",IF(AJ$3&gt;(A26stdlife+$E406),(Input!$J$236*(1+rvanilla)^0.5)-SUM($J406:AI406),(Input!$J$236*(1+rvanilla)^0.5)/A26stdlife))</f>
        <v>0</v>
      </c>
      <c r="AK406" s="155">
        <f>IF(A26stdlife="n/a","n/a",IF(AK$3&gt;(A26stdlife+$E406),(Input!$J$236*(1+rvanilla)^0.5)-SUM($J406:AJ406),(Input!$J$236*(1+rvanilla)^0.5)/A26stdlife))</f>
        <v>0</v>
      </c>
      <c r="AL406" s="155">
        <f>IF(A26stdlife="n/a","n/a",IF(AL$3&gt;(A26stdlife+$E406),(Input!$J$236*(1+rvanilla)^0.5)-SUM($J406:AK406),(Input!$J$236*(1+rvanilla)^0.5)/A26stdlife))</f>
        <v>0</v>
      </c>
      <c r="AM406" s="155">
        <f>IF(A26stdlife="n/a","n/a",IF(AM$3&gt;(A26stdlife+$E406),(Input!$J$236*(1+rvanilla)^0.5)-SUM($J406:AL406),(Input!$J$236*(1+rvanilla)^0.5)/A26stdlife))</f>
        <v>0</v>
      </c>
      <c r="AN406" s="155">
        <f>IF(A26stdlife="n/a","n/a",IF(AN$3&gt;(A26stdlife+$E406),(Input!$J$236*(1+rvanilla)^0.5)-SUM($J406:AM406),(Input!$J$236*(1+rvanilla)^0.5)/A26stdlife))</f>
        <v>0</v>
      </c>
      <c r="AO406" s="155">
        <f>IF(A26stdlife="n/a","n/a",IF(AO$3&gt;(A26stdlife+$E406),(Input!$J$236*(1+rvanilla)^0.5)-SUM($J406:AN406),(Input!$J$236*(1+rvanilla)^0.5)/A26stdlife))</f>
        <v>0</v>
      </c>
      <c r="AP406" s="155">
        <f>IF(A26stdlife="n/a","n/a",IF(AP$3&gt;(A26stdlife+$E406),(Input!$J$236*(1+rvanilla)^0.5)-SUM($J406:AO406),(Input!$J$236*(1+rvanilla)^0.5)/A26stdlife))</f>
        <v>0</v>
      </c>
      <c r="AQ406" s="155">
        <f>IF(A26stdlife="n/a","n/a",IF(AQ$3&gt;(A26stdlife+$E406),(Input!$J$236*(1+rvanilla)^0.5)-SUM($J406:AP406),(Input!$J$236*(1+rvanilla)^0.5)/A26stdlife))</f>
        <v>0</v>
      </c>
      <c r="AR406" s="155">
        <f>IF(A26stdlife="n/a","n/a",IF(AR$3&gt;(A26stdlife+$E406),(Input!$J$236*(1+rvanilla)^0.5)-SUM($J406:AQ406),(Input!$J$236*(1+rvanilla)^0.5)/A26stdlife))</f>
        <v>0</v>
      </c>
      <c r="AS406" s="155">
        <f>IF(A26stdlife="n/a","n/a",IF(AS$3&gt;(A26stdlife+$E406),(Input!$J$236*(1+rvanilla)^0.5)-SUM($J406:AR406),(Input!$J$236*(1+rvanilla)^0.5)/A26stdlife))</f>
        <v>0</v>
      </c>
      <c r="AT406" s="155">
        <f>IF(A26stdlife="n/a","n/a",IF(AT$3&gt;(A26stdlife+$E406),(Input!$J$236*(1+rvanilla)^0.5)-SUM($J406:AS406),(Input!$J$236*(1+rvanilla)^0.5)/A26stdlife))</f>
        <v>0</v>
      </c>
      <c r="AU406" s="155">
        <f>IF(A26stdlife="n/a","n/a",IF(AU$3&gt;(A26stdlife+$E406),(Input!$J$236*(1+rvanilla)^0.5)-SUM($J406:AT406),(Input!$J$236*(1+rvanilla)^0.5)/A26stdlife))</f>
        <v>0</v>
      </c>
      <c r="AV406" s="155">
        <f>IF(A26stdlife="n/a","n/a",IF(AV$3&gt;(A26stdlife+$E406),(Input!$J$236*(1+rvanilla)^0.5)-SUM($J406:AU406),(Input!$J$236*(1+rvanilla)^0.5)/A26stdlife))</f>
        <v>0</v>
      </c>
      <c r="AW406" s="155">
        <f>IF(A26stdlife="n/a","n/a",IF(AW$3&gt;(A26stdlife+$E406),(Input!$J$236*(1+rvanilla)^0.5)-SUM($J406:AV406),(Input!$J$236*(1+rvanilla)^0.5)/A26stdlife))</f>
        <v>0</v>
      </c>
      <c r="AX406" s="155">
        <f>IF(A26stdlife="n/a","n/a",IF(AX$3&gt;(A26stdlife+$E406),(Input!$J$236*(1+rvanilla)^0.5)-SUM($J406:AW406),(Input!$J$236*(1+rvanilla)^0.5)/A26stdlife))</f>
        <v>0</v>
      </c>
      <c r="AY406" s="155">
        <f>IF(A26stdlife="n/a","n/a",IF(AY$3&gt;(A26stdlife+$E406),(Input!$J$236*(1+rvanilla)^0.5)-SUM($J406:AX406),(Input!$J$236*(1+rvanilla)^0.5)/A26stdlife))</f>
        <v>0</v>
      </c>
      <c r="AZ406" s="155">
        <f>IF(A26stdlife="n/a","n/a",IF(AZ$3&gt;(A26stdlife+$E406),(Input!$J$236*(1+rvanilla)^0.5)-SUM($J406:AY406),(Input!$J$236*(1+rvanilla)^0.5)/A26stdlife))</f>
        <v>0</v>
      </c>
      <c r="BA406" s="155">
        <f>IF(A26stdlife="n/a","n/a",IF(BA$3&gt;(A26stdlife+$E406),(Input!$J$236*(1+rvanilla)^0.5)-SUM($J406:AZ406),(Input!$J$236*(1+rvanilla)^0.5)/A26stdlife))</f>
        <v>0</v>
      </c>
      <c r="BB406" s="155">
        <f>IF(A26stdlife="n/a","n/a",IF(BB$3&gt;(A26stdlife+$E406),(Input!$J$236*(1+rvanilla)^0.5)-SUM($J406:BA406),(Input!$J$236*(1+rvanilla)^0.5)/A26stdlife))</f>
        <v>0</v>
      </c>
      <c r="BC406" s="155">
        <f>IF(A26stdlife="n/a","n/a",IF(BC$3&gt;(A26stdlife+$E406),(Input!$J$236*(1+rvanilla)^0.5)-SUM($J406:BB406),(Input!$J$236*(1+rvanilla)^0.5)/A26stdlife))</f>
        <v>0</v>
      </c>
      <c r="BD406" s="155">
        <f>IF(A26stdlife="n/a","n/a",IF(BD$3&gt;(A26stdlife+$E406),(Input!$J$236*(1+rvanilla)^0.5)-SUM($J406:BC406),(Input!$J$236*(1+rvanilla)^0.5)/A26stdlife))</f>
        <v>0</v>
      </c>
      <c r="BE406" s="155">
        <f>IF(A26stdlife="n/a","n/a",IF(BE$3&gt;(A26stdlife+$E406),(Input!$J$236*(1+rvanilla)^0.5)-SUM($J406:BD406),(Input!$J$236*(1+rvanilla)^0.5)/A26stdlife))</f>
        <v>0</v>
      </c>
      <c r="BF406" s="155">
        <f>IF(A26stdlife="n/a","n/a",IF(BF$3&gt;(A26stdlife+$E406),(Input!$J$236*(1+rvanilla)^0.5)-SUM($J406:BE406),(Input!$J$236*(1+rvanilla)^0.5)/A26stdlife))</f>
        <v>0</v>
      </c>
      <c r="BG406" s="155">
        <f>IF(A26stdlife="n/a","n/a",IF(BG$3&gt;(A26stdlife+$E406),(Input!$J$236*(1+rvanilla)^0.5)-SUM($J406:BF406),(Input!$J$236*(1+rvanilla)^0.5)/A26stdlife))</f>
        <v>0</v>
      </c>
      <c r="BH406" s="155">
        <f>IF(A26stdlife="n/a","n/a",IF(BH$3&gt;(A26stdlife+$E406),(Input!$J$236*(1+rvanilla)^0.5)-SUM($J406:BG406),(Input!$J$236*(1+rvanilla)^0.5)/A26stdlife))</f>
        <v>0</v>
      </c>
      <c r="BI406" s="155">
        <f>IF(A26stdlife="n/a","n/a",IF(BI$3&gt;(A26stdlife+$E406),(Input!$J$236*(1+rvanilla)^0.5)-SUM($J406:BH406),(Input!$J$236*(1+rvanilla)^0.5)/A26stdlife))</f>
        <v>0</v>
      </c>
      <c r="BJ406" s="14"/>
      <c r="BK406" s="14"/>
      <c r="BL406" s="14"/>
      <c r="BM406" s="14"/>
      <c r="BN406" s="14"/>
      <c r="BO406" s="14"/>
      <c r="BP406" s="14"/>
      <c r="BQ406" s="14"/>
      <c r="BR406" s="14"/>
      <c r="BS406" s="14"/>
      <c r="BT406" s="14"/>
      <c r="BU406" s="14"/>
      <c r="BV406" s="14"/>
      <c r="BW406" s="14"/>
      <c r="BX406" s="14"/>
      <c r="BY406" s="14"/>
      <c r="BZ406" s="14"/>
      <c r="CA406" s="410"/>
      <c r="CB406" s="410"/>
      <c r="CC406" s="410"/>
      <c r="CD406" s="410"/>
      <c r="CE406" s="410"/>
      <c r="CF406" s="410"/>
      <c r="CG406" s="410"/>
      <c r="CH406" s="410"/>
      <c r="CI406" s="410"/>
      <c r="CJ406" s="410"/>
      <c r="CK406" s="410"/>
      <c r="CL406" s="410"/>
      <c r="CM406" s="410"/>
      <c r="CN406" s="410"/>
      <c r="CO406" s="410"/>
      <c r="CP406" s="410"/>
      <c r="CQ406" s="410"/>
      <c r="CR406" s="410"/>
      <c r="CS406" s="410"/>
      <c r="CT406" s="410"/>
      <c r="CU406" s="410"/>
      <c r="CV406" s="410"/>
      <c r="CW406" s="410"/>
      <c r="CX406" s="410"/>
      <c r="CY406" s="410"/>
      <c r="CZ406" s="410"/>
      <c r="DA406" s="410"/>
      <c r="DB406" s="410"/>
      <c r="DC406" s="410"/>
      <c r="DD406" s="410"/>
      <c r="DE406" s="410"/>
      <c r="DF406" s="410"/>
      <c r="DG406" s="410"/>
      <c r="DH406" s="410"/>
      <c r="DI406" s="410"/>
      <c r="DJ406" s="410"/>
      <c r="DK406" s="410"/>
      <c r="DL406" s="410"/>
      <c r="DM406" s="410"/>
      <c r="DN406" s="410"/>
      <c r="DO406" s="410"/>
      <c r="DP406" s="410"/>
      <c r="DQ406" s="410"/>
      <c r="DR406" s="410"/>
      <c r="DS406" s="410"/>
      <c r="DT406" s="410"/>
      <c r="DU406" s="410"/>
      <c r="DV406" s="410"/>
      <c r="DW406" s="410"/>
      <c r="DX406" s="410"/>
      <c r="DY406" s="410"/>
      <c r="DZ406" s="410"/>
      <c r="EA406" s="410"/>
      <c r="EB406" s="410"/>
      <c r="EC406" s="410"/>
      <c r="ED406" s="410"/>
      <c r="EE406" s="410"/>
      <c r="EF406" s="410"/>
      <c r="EG406" s="410"/>
      <c r="EH406" s="410"/>
      <c r="EI406" s="410"/>
      <c r="EJ406" s="410"/>
      <c r="EK406" s="410"/>
      <c r="EL406" s="410"/>
      <c r="EM406" s="410"/>
      <c r="EN406" s="410"/>
      <c r="EO406" s="410"/>
      <c r="EP406" s="410"/>
      <c r="EQ406" s="410"/>
      <c r="ER406" s="410"/>
      <c r="ES406" s="410"/>
      <c r="ET406" s="410"/>
      <c r="EU406" s="410"/>
      <c r="EV406" s="410"/>
      <c r="EW406" s="410"/>
      <c r="EX406" s="410"/>
      <c r="EY406" s="410"/>
      <c r="EZ406" s="410"/>
      <c r="FA406" s="410"/>
      <c r="FB406" s="410"/>
      <c r="FC406" s="410"/>
      <c r="FD406" s="410"/>
      <c r="FE406" s="410"/>
      <c r="FF406" s="410"/>
      <c r="FG406" s="410"/>
      <c r="FH406" s="410"/>
      <c r="FI406" s="410"/>
      <c r="FJ406" s="410"/>
      <c r="FK406" s="410"/>
      <c r="FL406" s="410"/>
      <c r="FM406" s="410"/>
      <c r="FN406" s="410"/>
      <c r="FO406" s="410"/>
      <c r="FP406" s="410"/>
      <c r="FQ406" s="410"/>
      <c r="FR406" s="410"/>
      <c r="FS406" s="410"/>
      <c r="FT406" s="410"/>
      <c r="FU406" s="410"/>
      <c r="FV406" s="410"/>
      <c r="FW406" s="410"/>
      <c r="FX406" s="410"/>
      <c r="FY406" s="410"/>
      <c r="FZ406" s="410"/>
      <c r="GA406" s="410"/>
      <c r="GB406" s="410"/>
      <c r="GC406" s="410"/>
      <c r="GD406" s="410"/>
      <c r="GE406" s="410"/>
      <c r="GF406" s="410"/>
      <c r="GG406" s="410"/>
      <c r="GH406" s="410"/>
      <c r="GI406" s="410"/>
      <c r="GJ406" s="410"/>
      <c r="GK406" s="410"/>
      <c r="GL406" s="410"/>
      <c r="GM406" s="410"/>
      <c r="GN406" s="410"/>
      <c r="GO406" s="410"/>
      <c r="GP406" s="410"/>
      <c r="GQ406" s="410"/>
      <c r="GR406" s="410"/>
      <c r="GS406" s="410"/>
      <c r="GT406" s="410"/>
      <c r="GU406" s="410"/>
      <c r="GV406" s="410"/>
      <c r="GW406" s="410"/>
      <c r="GX406" s="410"/>
      <c r="GY406" s="410"/>
      <c r="GZ406" s="410"/>
      <c r="HA406" s="410"/>
      <c r="HB406" s="410"/>
      <c r="HC406" s="410"/>
      <c r="HD406" s="410"/>
      <c r="HE406" s="410"/>
      <c r="HF406" s="410"/>
      <c r="HG406" s="410"/>
      <c r="HH406" s="410"/>
      <c r="HI406" s="410"/>
      <c r="HJ406" s="410"/>
      <c r="HK406" s="410"/>
      <c r="HL406" s="410"/>
      <c r="HM406" s="410"/>
      <c r="HN406" s="410"/>
      <c r="HO406" s="410"/>
      <c r="HP406" s="410"/>
      <c r="HQ406" s="410"/>
      <c r="HR406" s="410"/>
      <c r="HS406" s="410"/>
      <c r="HT406" s="410"/>
      <c r="HU406" s="410"/>
      <c r="HV406" s="410"/>
      <c r="HW406" s="410"/>
      <c r="HX406" s="410"/>
      <c r="HY406" s="410"/>
      <c r="HZ406" s="410"/>
      <c r="IA406" s="410"/>
      <c r="IB406" s="410"/>
      <c r="IC406" s="410"/>
      <c r="ID406" s="410"/>
      <c r="IE406" s="410"/>
      <c r="IF406" s="410"/>
      <c r="IG406" s="410"/>
      <c r="IH406" s="410"/>
      <c r="II406" s="410"/>
      <c r="IJ406" s="410"/>
      <c r="IK406" s="410"/>
      <c r="IL406" s="410"/>
      <c r="IM406" s="410"/>
      <c r="IN406" s="410"/>
      <c r="IO406" s="410"/>
      <c r="IP406" s="410"/>
      <c r="IQ406" s="410"/>
      <c r="IR406" s="410"/>
      <c r="IS406" s="410"/>
      <c r="IT406" s="410"/>
      <c r="IU406" s="410"/>
      <c r="IV406" s="410"/>
    </row>
    <row r="407" spans="1:256" s="2" customFormat="1" ht="12.75" hidden="1" customHeight="1" outlineLevel="2">
      <c r="A407" s="14"/>
      <c r="B407" s="14"/>
      <c r="C407" s="27"/>
      <c r="D407" s="413"/>
      <c r="E407" s="261">
        <v>5</v>
      </c>
      <c r="F407" s="372"/>
      <c r="G407" s="269"/>
      <c r="H407" s="271"/>
      <c r="I407" s="271"/>
      <c r="J407" s="271"/>
      <c r="K407" s="270"/>
      <c r="L407" s="155">
        <f>IF(A26stdlife="n/a","n/a",IF(L$3&gt;(A26stdlife+$E407),(Input!$K$236*(1+rvanilla)^0.5)-SUM($K407:K407),(Input!$K$236*(1+rvanilla)^0.5)/A26stdlife))</f>
        <v>0</v>
      </c>
      <c r="M407" s="155">
        <f>IF(A26stdlife="n/a","n/a",IF(M$3&gt;(A26stdlife+$E407),(Input!$K$236*(1+rvanilla)^0.5)-SUM($K407:L407),(Input!$K$236*(1+rvanilla)^0.5)/A26stdlife))</f>
        <v>0</v>
      </c>
      <c r="N407" s="155">
        <f>IF(A26stdlife="n/a","n/a",IF(N$3&gt;(A26stdlife+$E407),(Input!$K$236*(1+rvanilla)^0.5)-SUM($K407:M407),(Input!$K$236*(1+rvanilla)^0.5)/A26stdlife))</f>
        <v>0</v>
      </c>
      <c r="O407" s="155">
        <f>IF(A26stdlife="n/a","n/a",IF(O$3&gt;(A26stdlife+$E407),(Input!$K$236*(1+rvanilla)^0.5)-SUM($K407:N407),(Input!$K$236*(1+rvanilla)^0.5)/A26stdlife))</f>
        <v>0</v>
      </c>
      <c r="P407" s="155">
        <f>IF(A26stdlife="n/a","n/a",IF(P$3&gt;(A26stdlife+$E407),(Input!$K$236*(1+rvanilla)^0.5)-SUM($K407:O407),(Input!$K$236*(1+rvanilla)^0.5)/A26stdlife))</f>
        <v>0</v>
      </c>
      <c r="Q407" s="155">
        <f>IF(A26stdlife="n/a","n/a",IF(Q$3&gt;(A26stdlife+$E407),(Input!$K$236*(1+rvanilla)^0.5)-SUM($K407:P407),(Input!$K$236*(1+rvanilla)^0.5)/A26stdlife))</f>
        <v>0</v>
      </c>
      <c r="R407" s="155">
        <f>IF(A26stdlife="n/a","n/a",IF(R$3&gt;(A26stdlife+$E407),(Input!$K$236*(1+rvanilla)^0.5)-SUM($K407:Q407),(Input!$K$236*(1+rvanilla)^0.5)/A26stdlife))</f>
        <v>0</v>
      </c>
      <c r="S407" s="155">
        <f>IF(A26stdlife="n/a","n/a",IF(S$3&gt;(A26stdlife+$E407),(Input!$K$236*(1+rvanilla)^0.5)-SUM($K407:R407),(Input!$K$236*(1+rvanilla)^0.5)/A26stdlife))</f>
        <v>0</v>
      </c>
      <c r="T407" s="155">
        <f>IF(A26stdlife="n/a","n/a",IF(T$3&gt;(A26stdlife+$E407),(Input!$K$236*(1+rvanilla)^0.5)-SUM($K407:S407),(Input!$K$236*(1+rvanilla)^0.5)/A26stdlife))</f>
        <v>0</v>
      </c>
      <c r="U407" s="155">
        <f>IF(A26stdlife="n/a","n/a",IF(U$3&gt;(A26stdlife+$E407),(Input!$K$236*(1+rvanilla)^0.5)-SUM($K407:T407),(Input!$K$236*(1+rvanilla)^0.5)/A26stdlife))</f>
        <v>0</v>
      </c>
      <c r="V407" s="155">
        <f>IF(A26stdlife="n/a","n/a",IF(V$3&gt;(A26stdlife+$E407),(Input!$K$236*(1+rvanilla)^0.5)-SUM($K407:U407),(Input!$K$236*(1+rvanilla)^0.5)/A26stdlife))</f>
        <v>0</v>
      </c>
      <c r="W407" s="155">
        <f>IF(A26stdlife="n/a","n/a",IF(W$3&gt;(A26stdlife+$E407),(Input!$K$236*(1+rvanilla)^0.5)-SUM($K407:V407),(Input!$K$236*(1+rvanilla)^0.5)/A26stdlife))</f>
        <v>0</v>
      </c>
      <c r="X407" s="155">
        <f>IF(A26stdlife="n/a","n/a",IF(X$3&gt;(A26stdlife+$E407),(Input!$K$236*(1+rvanilla)^0.5)-SUM($K407:W407),(Input!$K$236*(1+rvanilla)^0.5)/A26stdlife))</f>
        <v>0</v>
      </c>
      <c r="Y407" s="155">
        <f>IF(A26stdlife="n/a","n/a",IF(Y$3&gt;(A26stdlife+$E407),(Input!$K$236*(1+rvanilla)^0.5)-SUM($K407:X407),(Input!$K$236*(1+rvanilla)^0.5)/A26stdlife))</f>
        <v>0</v>
      </c>
      <c r="Z407" s="155">
        <f>IF(A26stdlife="n/a","n/a",IF(Z$3&gt;(A26stdlife+$E407),(Input!$K$236*(1+rvanilla)^0.5)-SUM($K407:Y407),(Input!$K$236*(1+rvanilla)^0.5)/A26stdlife))</f>
        <v>0</v>
      </c>
      <c r="AA407" s="155">
        <f>IF(A26stdlife="n/a","n/a",IF(AA$3&gt;(A26stdlife+$E407),(Input!$K$236*(1+rvanilla)^0.5)-SUM($K407:Z407),(Input!$K$236*(1+rvanilla)^0.5)/A26stdlife))</f>
        <v>0</v>
      </c>
      <c r="AB407" s="155">
        <f>IF(A26stdlife="n/a","n/a",IF(AB$3&gt;(A26stdlife+$E407),(Input!$K$236*(1+rvanilla)^0.5)-SUM($K407:AA407),(Input!$K$236*(1+rvanilla)^0.5)/A26stdlife))</f>
        <v>0</v>
      </c>
      <c r="AC407" s="155">
        <f>IF(A26stdlife="n/a","n/a",IF(AC$3&gt;(A26stdlife+$E407),(Input!$K$236*(1+rvanilla)^0.5)-SUM($K407:AB407),(Input!$K$236*(1+rvanilla)^0.5)/A26stdlife))</f>
        <v>0</v>
      </c>
      <c r="AD407" s="155">
        <f>IF(A26stdlife="n/a","n/a",IF(AD$3&gt;(A26stdlife+$E407),(Input!$K$236*(1+rvanilla)^0.5)-SUM($K407:AC407),(Input!$K$236*(1+rvanilla)^0.5)/A26stdlife))</f>
        <v>0</v>
      </c>
      <c r="AE407" s="155">
        <f>IF(A26stdlife="n/a","n/a",IF(AE$3&gt;(A26stdlife+$E407),(Input!$K$236*(1+rvanilla)^0.5)-SUM($K407:AD407),(Input!$K$236*(1+rvanilla)^0.5)/A26stdlife))</f>
        <v>0</v>
      </c>
      <c r="AF407" s="155">
        <f>IF(A26stdlife="n/a","n/a",IF(AF$3&gt;(A26stdlife+$E407),(Input!$K$236*(1+rvanilla)^0.5)-SUM($K407:AE407),(Input!$K$236*(1+rvanilla)^0.5)/A26stdlife))</f>
        <v>0</v>
      </c>
      <c r="AG407" s="155">
        <f>IF(A26stdlife="n/a","n/a",IF(AG$3&gt;(A26stdlife+$E407),(Input!$K$236*(1+rvanilla)^0.5)-SUM($K407:AF407),(Input!$K$236*(1+rvanilla)^0.5)/A26stdlife))</f>
        <v>0</v>
      </c>
      <c r="AH407" s="155">
        <f>IF(A26stdlife="n/a","n/a",IF(AH$3&gt;(A26stdlife+$E407),(Input!$K$236*(1+rvanilla)^0.5)-SUM($K407:AG407),(Input!$K$236*(1+rvanilla)^0.5)/A26stdlife))</f>
        <v>0</v>
      </c>
      <c r="AI407" s="155">
        <f>IF(A26stdlife="n/a","n/a",IF(AI$3&gt;(A26stdlife+$E407),(Input!$K$236*(1+rvanilla)^0.5)-SUM($K407:AH407),(Input!$K$236*(1+rvanilla)^0.5)/A26stdlife))</f>
        <v>0</v>
      </c>
      <c r="AJ407" s="155">
        <f>IF(A26stdlife="n/a","n/a",IF(AJ$3&gt;(A26stdlife+$E407),(Input!$K$236*(1+rvanilla)^0.5)-SUM($K407:AI407),(Input!$K$236*(1+rvanilla)^0.5)/A26stdlife))</f>
        <v>0</v>
      </c>
      <c r="AK407" s="155">
        <f>IF(A26stdlife="n/a","n/a",IF(AK$3&gt;(A26stdlife+$E407),(Input!$K$236*(1+rvanilla)^0.5)-SUM($K407:AJ407),(Input!$K$236*(1+rvanilla)^0.5)/A26stdlife))</f>
        <v>0</v>
      </c>
      <c r="AL407" s="155">
        <f>IF(A26stdlife="n/a","n/a",IF(AL$3&gt;(A26stdlife+$E407),(Input!$K$236*(1+rvanilla)^0.5)-SUM($K407:AK407),(Input!$K$236*(1+rvanilla)^0.5)/A26stdlife))</f>
        <v>0</v>
      </c>
      <c r="AM407" s="155">
        <f>IF(A26stdlife="n/a","n/a",IF(AM$3&gt;(A26stdlife+$E407),(Input!$K$236*(1+rvanilla)^0.5)-SUM($K407:AL407),(Input!$K$236*(1+rvanilla)^0.5)/A26stdlife))</f>
        <v>0</v>
      </c>
      <c r="AN407" s="155">
        <f>IF(A26stdlife="n/a","n/a",IF(AN$3&gt;(A26stdlife+$E407),(Input!$K$236*(1+rvanilla)^0.5)-SUM($K407:AM407),(Input!$K$236*(1+rvanilla)^0.5)/A26stdlife))</f>
        <v>0</v>
      </c>
      <c r="AO407" s="155">
        <f>IF(A26stdlife="n/a","n/a",IF(AO$3&gt;(A26stdlife+$E407),(Input!$K$236*(1+rvanilla)^0.5)-SUM($K407:AN407),(Input!$K$236*(1+rvanilla)^0.5)/A26stdlife))</f>
        <v>0</v>
      </c>
      <c r="AP407" s="155">
        <f>IF(A26stdlife="n/a","n/a",IF(AP$3&gt;(A26stdlife+$E407),(Input!$K$236*(1+rvanilla)^0.5)-SUM($K407:AO407),(Input!$K$236*(1+rvanilla)^0.5)/A26stdlife))</f>
        <v>0</v>
      </c>
      <c r="AQ407" s="155">
        <f>IF(A26stdlife="n/a","n/a",IF(AQ$3&gt;(A26stdlife+$E407),(Input!$K$236*(1+rvanilla)^0.5)-SUM($K407:AP407),(Input!$K$236*(1+rvanilla)^0.5)/A26stdlife))</f>
        <v>0</v>
      </c>
      <c r="AR407" s="155">
        <f>IF(A26stdlife="n/a","n/a",IF(AR$3&gt;(A26stdlife+$E407),(Input!$K$236*(1+rvanilla)^0.5)-SUM($K407:AQ407),(Input!$K$236*(1+rvanilla)^0.5)/A26stdlife))</f>
        <v>0</v>
      </c>
      <c r="AS407" s="155">
        <f>IF(A26stdlife="n/a","n/a",IF(AS$3&gt;(A26stdlife+$E407),(Input!$K$236*(1+rvanilla)^0.5)-SUM($K407:AR407),(Input!$K$236*(1+rvanilla)^0.5)/A26stdlife))</f>
        <v>0</v>
      </c>
      <c r="AT407" s="155">
        <f>IF(A26stdlife="n/a","n/a",IF(AT$3&gt;(A26stdlife+$E407),(Input!$K$236*(1+rvanilla)^0.5)-SUM($K407:AS407),(Input!$K$236*(1+rvanilla)^0.5)/A26stdlife))</f>
        <v>0</v>
      </c>
      <c r="AU407" s="155">
        <f>IF(A26stdlife="n/a","n/a",IF(AU$3&gt;(A26stdlife+$E407),(Input!$K$236*(1+rvanilla)^0.5)-SUM($K407:AT407),(Input!$K$236*(1+rvanilla)^0.5)/A26stdlife))</f>
        <v>0</v>
      </c>
      <c r="AV407" s="155">
        <f>IF(A26stdlife="n/a","n/a",IF(AV$3&gt;(A26stdlife+$E407),(Input!$K$236*(1+rvanilla)^0.5)-SUM($K407:AU407),(Input!$K$236*(1+rvanilla)^0.5)/A26stdlife))</f>
        <v>0</v>
      </c>
      <c r="AW407" s="155">
        <f>IF(A26stdlife="n/a","n/a",IF(AW$3&gt;(A26stdlife+$E407),(Input!$K$236*(1+rvanilla)^0.5)-SUM($K407:AV407),(Input!$K$236*(1+rvanilla)^0.5)/A26stdlife))</f>
        <v>0</v>
      </c>
      <c r="AX407" s="155">
        <f>IF(A26stdlife="n/a","n/a",IF(AX$3&gt;(A26stdlife+$E407),(Input!$K$236*(1+rvanilla)^0.5)-SUM($K407:AW407),(Input!$K$236*(1+rvanilla)^0.5)/A26stdlife))</f>
        <v>0</v>
      </c>
      <c r="AY407" s="155">
        <f>IF(A26stdlife="n/a","n/a",IF(AY$3&gt;(A26stdlife+$E407),(Input!$K$236*(1+rvanilla)^0.5)-SUM($K407:AX407),(Input!$K$236*(1+rvanilla)^0.5)/A26stdlife))</f>
        <v>0</v>
      </c>
      <c r="AZ407" s="155">
        <f>IF(A26stdlife="n/a","n/a",IF(AZ$3&gt;(A26stdlife+$E407),(Input!$K$236*(1+rvanilla)^0.5)-SUM($K407:AY407),(Input!$K$236*(1+rvanilla)^0.5)/A26stdlife))</f>
        <v>0</v>
      </c>
      <c r="BA407" s="155">
        <f>IF(A26stdlife="n/a","n/a",IF(BA$3&gt;(A26stdlife+$E407),(Input!$K$236*(1+rvanilla)^0.5)-SUM($K407:AZ407),(Input!$K$236*(1+rvanilla)^0.5)/A26stdlife))</f>
        <v>0</v>
      </c>
      <c r="BB407" s="155">
        <f>IF(A26stdlife="n/a","n/a",IF(BB$3&gt;(A26stdlife+$E407),(Input!$K$236*(1+rvanilla)^0.5)-SUM($K407:BA407),(Input!$K$236*(1+rvanilla)^0.5)/A26stdlife))</f>
        <v>0</v>
      </c>
      <c r="BC407" s="155">
        <f>IF(A26stdlife="n/a","n/a",IF(BC$3&gt;(A26stdlife+$E407),(Input!$K$236*(1+rvanilla)^0.5)-SUM($K407:BB407),(Input!$K$236*(1+rvanilla)^0.5)/A26stdlife))</f>
        <v>0</v>
      </c>
      <c r="BD407" s="155">
        <f>IF(A26stdlife="n/a","n/a",IF(BD$3&gt;(A26stdlife+$E407),(Input!$K$236*(1+rvanilla)^0.5)-SUM($K407:BC407),(Input!$K$236*(1+rvanilla)^0.5)/A26stdlife))</f>
        <v>0</v>
      </c>
      <c r="BE407" s="155">
        <f>IF(A26stdlife="n/a","n/a",IF(BE$3&gt;(A26stdlife+$E407),(Input!$K$236*(1+rvanilla)^0.5)-SUM($K407:BD407),(Input!$K$236*(1+rvanilla)^0.5)/A26stdlife))</f>
        <v>0</v>
      </c>
      <c r="BF407" s="155">
        <f>IF(A26stdlife="n/a","n/a",IF(BF$3&gt;(A26stdlife+$E407),(Input!$K$236*(1+rvanilla)^0.5)-SUM($K407:BE407),(Input!$K$236*(1+rvanilla)^0.5)/A26stdlife))</f>
        <v>0</v>
      </c>
      <c r="BG407" s="155">
        <f>IF(A26stdlife="n/a","n/a",IF(BG$3&gt;(A26stdlife+$E407),(Input!$K$236*(1+rvanilla)^0.5)-SUM($K407:BF407),(Input!$K$236*(1+rvanilla)^0.5)/A26stdlife))</f>
        <v>0</v>
      </c>
      <c r="BH407" s="155">
        <f>IF(A26stdlife="n/a","n/a",IF(BH$3&gt;(A26stdlife+$E407),(Input!$K$236*(1+rvanilla)^0.5)-SUM($K407:BG407),(Input!$K$236*(1+rvanilla)^0.5)/A26stdlife))</f>
        <v>0</v>
      </c>
      <c r="BI407" s="155">
        <f>IF(A26stdlife="n/a","n/a",IF(BI$3&gt;(A26stdlife+$E407),(Input!$K$236*(1+rvanilla)^0.5)-SUM($K407:BH407),(Input!$K$236*(1+rvanilla)^0.5)/A26stdlife))</f>
        <v>0</v>
      </c>
      <c r="BJ407" s="14"/>
      <c r="BK407" s="14"/>
      <c r="BL407" s="14"/>
      <c r="BM407" s="14"/>
      <c r="BN407" s="14"/>
      <c r="BO407" s="14"/>
      <c r="BP407" s="14"/>
      <c r="BQ407" s="14"/>
      <c r="BR407" s="14"/>
      <c r="BS407" s="14"/>
      <c r="BT407" s="14"/>
      <c r="BU407" s="14"/>
      <c r="BV407" s="14"/>
      <c r="BW407" s="14"/>
      <c r="BX407" s="14"/>
      <c r="BY407" s="14"/>
      <c r="BZ407" s="14"/>
      <c r="CA407" s="410"/>
      <c r="CB407" s="410"/>
      <c r="CC407" s="410"/>
      <c r="CD407" s="410"/>
      <c r="CE407" s="410"/>
      <c r="CF407" s="410"/>
      <c r="CG407" s="410"/>
      <c r="CH407" s="410"/>
      <c r="CI407" s="410"/>
      <c r="CJ407" s="410"/>
      <c r="CK407" s="410"/>
      <c r="CL407" s="410"/>
      <c r="CM407" s="410"/>
      <c r="CN407" s="410"/>
      <c r="CO407" s="410"/>
      <c r="CP407" s="410"/>
      <c r="CQ407" s="410"/>
      <c r="CR407" s="410"/>
      <c r="CS407" s="410"/>
      <c r="CT407" s="410"/>
      <c r="CU407" s="410"/>
      <c r="CV407" s="410"/>
      <c r="CW407" s="410"/>
      <c r="CX407" s="410"/>
      <c r="CY407" s="410"/>
      <c r="CZ407" s="410"/>
      <c r="DA407" s="410"/>
      <c r="DB407" s="410"/>
      <c r="DC407" s="410"/>
      <c r="DD407" s="410"/>
      <c r="DE407" s="410"/>
      <c r="DF407" s="410"/>
      <c r="DG407" s="410"/>
      <c r="DH407" s="410"/>
      <c r="DI407" s="410"/>
      <c r="DJ407" s="410"/>
      <c r="DK407" s="410"/>
      <c r="DL407" s="410"/>
      <c r="DM407" s="410"/>
      <c r="DN407" s="410"/>
      <c r="DO407" s="410"/>
      <c r="DP407" s="410"/>
      <c r="DQ407" s="410"/>
      <c r="DR407" s="410"/>
      <c r="DS407" s="410"/>
      <c r="DT407" s="410"/>
      <c r="DU407" s="410"/>
      <c r="DV407" s="410"/>
      <c r="DW407" s="410"/>
      <c r="DX407" s="410"/>
      <c r="DY407" s="410"/>
      <c r="DZ407" s="410"/>
      <c r="EA407" s="410"/>
      <c r="EB407" s="410"/>
      <c r="EC407" s="410"/>
      <c r="ED407" s="410"/>
      <c r="EE407" s="410"/>
      <c r="EF407" s="410"/>
      <c r="EG407" s="410"/>
      <c r="EH407" s="410"/>
      <c r="EI407" s="410"/>
      <c r="EJ407" s="410"/>
      <c r="EK407" s="410"/>
      <c r="EL407" s="410"/>
      <c r="EM407" s="410"/>
      <c r="EN407" s="410"/>
      <c r="EO407" s="410"/>
      <c r="EP407" s="410"/>
      <c r="EQ407" s="410"/>
      <c r="ER407" s="410"/>
      <c r="ES407" s="410"/>
      <c r="ET407" s="410"/>
      <c r="EU407" s="410"/>
      <c r="EV407" s="410"/>
      <c r="EW407" s="410"/>
      <c r="EX407" s="410"/>
      <c r="EY407" s="410"/>
      <c r="EZ407" s="410"/>
      <c r="FA407" s="410"/>
      <c r="FB407" s="410"/>
      <c r="FC407" s="410"/>
      <c r="FD407" s="410"/>
      <c r="FE407" s="410"/>
      <c r="FF407" s="410"/>
      <c r="FG407" s="410"/>
      <c r="FH407" s="410"/>
      <c r="FI407" s="410"/>
      <c r="FJ407" s="410"/>
      <c r="FK407" s="410"/>
      <c r="FL407" s="410"/>
      <c r="FM407" s="410"/>
      <c r="FN407" s="410"/>
      <c r="FO407" s="410"/>
      <c r="FP407" s="410"/>
      <c r="FQ407" s="410"/>
      <c r="FR407" s="410"/>
      <c r="FS407" s="410"/>
      <c r="FT407" s="410"/>
      <c r="FU407" s="410"/>
      <c r="FV407" s="410"/>
      <c r="FW407" s="410"/>
      <c r="FX407" s="410"/>
      <c r="FY407" s="410"/>
      <c r="FZ407" s="410"/>
      <c r="GA407" s="410"/>
      <c r="GB407" s="410"/>
      <c r="GC407" s="410"/>
      <c r="GD407" s="410"/>
      <c r="GE407" s="410"/>
      <c r="GF407" s="410"/>
      <c r="GG407" s="410"/>
      <c r="GH407" s="410"/>
      <c r="GI407" s="410"/>
      <c r="GJ407" s="410"/>
      <c r="GK407" s="410"/>
      <c r="GL407" s="410"/>
      <c r="GM407" s="410"/>
      <c r="GN407" s="410"/>
      <c r="GO407" s="410"/>
      <c r="GP407" s="410"/>
      <c r="GQ407" s="410"/>
      <c r="GR407" s="410"/>
      <c r="GS407" s="410"/>
      <c r="GT407" s="410"/>
      <c r="GU407" s="410"/>
      <c r="GV407" s="410"/>
      <c r="GW407" s="410"/>
      <c r="GX407" s="410"/>
      <c r="GY407" s="410"/>
      <c r="GZ407" s="410"/>
      <c r="HA407" s="410"/>
      <c r="HB407" s="410"/>
      <c r="HC407" s="410"/>
      <c r="HD407" s="410"/>
      <c r="HE407" s="410"/>
      <c r="HF407" s="410"/>
      <c r="HG407" s="410"/>
      <c r="HH407" s="410"/>
      <c r="HI407" s="410"/>
      <c r="HJ407" s="410"/>
      <c r="HK407" s="410"/>
      <c r="HL407" s="410"/>
      <c r="HM407" s="410"/>
      <c r="HN407" s="410"/>
      <c r="HO407" s="410"/>
      <c r="HP407" s="410"/>
      <c r="HQ407" s="410"/>
      <c r="HR407" s="410"/>
      <c r="HS407" s="410"/>
      <c r="HT407" s="410"/>
      <c r="HU407" s="410"/>
      <c r="HV407" s="410"/>
      <c r="HW407" s="410"/>
      <c r="HX407" s="410"/>
      <c r="HY407" s="410"/>
      <c r="HZ407" s="410"/>
      <c r="IA407" s="410"/>
      <c r="IB407" s="410"/>
      <c r="IC407" s="410"/>
      <c r="ID407" s="410"/>
      <c r="IE407" s="410"/>
      <c r="IF407" s="410"/>
      <c r="IG407" s="410"/>
      <c r="IH407" s="410"/>
      <c r="II407" s="410"/>
      <c r="IJ407" s="410"/>
      <c r="IK407" s="410"/>
      <c r="IL407" s="410"/>
      <c r="IM407" s="410"/>
      <c r="IN407" s="410"/>
      <c r="IO407" s="410"/>
      <c r="IP407" s="410"/>
      <c r="IQ407" s="410"/>
      <c r="IR407" s="410"/>
      <c r="IS407" s="410"/>
      <c r="IT407" s="410"/>
      <c r="IU407" s="410"/>
      <c r="IV407" s="410"/>
    </row>
    <row r="408" spans="1:256" s="2" customFormat="1" ht="12.75" hidden="1" customHeight="1" outlineLevel="2">
      <c r="A408" s="14"/>
      <c r="B408" s="14"/>
      <c r="C408" s="27"/>
      <c r="D408" s="413"/>
      <c r="E408" s="261">
        <v>6</v>
      </c>
      <c r="F408" s="372"/>
      <c r="G408" s="269"/>
      <c r="H408" s="271"/>
      <c r="I408" s="271"/>
      <c r="J408" s="271"/>
      <c r="K408" s="271"/>
      <c r="L408" s="270"/>
      <c r="M408" s="155">
        <f>IF(A26stdlife="n/a","n/a",IF(M$3&gt;(A26stdlife+$E408),(Input!$L$236*(1+rvanilla)^0.5)-SUM($L408:L408),(Input!$L$236*(1+rvanilla)^0.5)/A26stdlife))</f>
        <v>0</v>
      </c>
      <c r="N408" s="155">
        <f>IF(A26stdlife="n/a","n/a",IF(N$3&gt;(A26stdlife+$E408),(Input!$L$236*(1+rvanilla)^0.5)-SUM($L408:M408),(Input!$L$236*(1+rvanilla)^0.5)/A26stdlife))</f>
        <v>0</v>
      </c>
      <c r="O408" s="155">
        <f>IF(A26stdlife="n/a","n/a",IF(O$3&gt;(A26stdlife+$E408),(Input!$L$236*(1+rvanilla)^0.5)-SUM($L408:N408),(Input!$L$236*(1+rvanilla)^0.5)/A26stdlife))</f>
        <v>0</v>
      </c>
      <c r="P408" s="155">
        <f>IF(A26stdlife="n/a","n/a",IF(P$3&gt;(A26stdlife+$E408),(Input!$L$236*(1+rvanilla)^0.5)-SUM($L408:O408),(Input!$L$236*(1+rvanilla)^0.5)/A26stdlife))</f>
        <v>0</v>
      </c>
      <c r="Q408" s="155">
        <f>IF(A26stdlife="n/a","n/a",IF(Q$3&gt;(A26stdlife+$E408),(Input!$L$236*(1+rvanilla)^0.5)-SUM($L408:P408),(Input!$L$236*(1+rvanilla)^0.5)/A26stdlife))</f>
        <v>0</v>
      </c>
      <c r="R408" s="155">
        <f>IF(A26stdlife="n/a","n/a",IF(R$3&gt;(A26stdlife+$E408),(Input!$L$236*(1+rvanilla)^0.5)-SUM($L408:Q408),(Input!$L$236*(1+rvanilla)^0.5)/A26stdlife))</f>
        <v>0</v>
      </c>
      <c r="S408" s="155">
        <f>IF(A26stdlife="n/a","n/a",IF(S$3&gt;(A26stdlife+$E408),(Input!$L$236*(1+rvanilla)^0.5)-SUM($L408:R408),(Input!$L$236*(1+rvanilla)^0.5)/A26stdlife))</f>
        <v>0</v>
      </c>
      <c r="T408" s="155">
        <f>IF(A26stdlife="n/a","n/a",IF(T$3&gt;(A26stdlife+$E408),(Input!$L$236*(1+rvanilla)^0.5)-SUM($L408:S408),(Input!$L$236*(1+rvanilla)^0.5)/A26stdlife))</f>
        <v>0</v>
      </c>
      <c r="U408" s="155">
        <f>IF(A26stdlife="n/a","n/a",IF(U$3&gt;(A26stdlife+$E408),(Input!$L$236*(1+rvanilla)^0.5)-SUM($L408:T408),(Input!$L$236*(1+rvanilla)^0.5)/A26stdlife))</f>
        <v>0</v>
      </c>
      <c r="V408" s="155">
        <f>IF(A26stdlife="n/a","n/a",IF(V$3&gt;(A26stdlife+$E408),(Input!$L$236*(1+rvanilla)^0.5)-SUM($L408:U408),(Input!$L$236*(1+rvanilla)^0.5)/A26stdlife))</f>
        <v>0</v>
      </c>
      <c r="W408" s="155">
        <f>IF(A26stdlife="n/a","n/a",IF(W$3&gt;(A26stdlife+$E408),(Input!$L$236*(1+rvanilla)^0.5)-SUM($L408:V408),(Input!$L$236*(1+rvanilla)^0.5)/A26stdlife))</f>
        <v>0</v>
      </c>
      <c r="X408" s="155">
        <f>IF(A26stdlife="n/a","n/a",IF(X$3&gt;(A26stdlife+$E408),(Input!$L$236*(1+rvanilla)^0.5)-SUM($L408:W408),(Input!$L$236*(1+rvanilla)^0.5)/A26stdlife))</f>
        <v>0</v>
      </c>
      <c r="Y408" s="155">
        <f>IF(A26stdlife="n/a","n/a",IF(Y$3&gt;(A26stdlife+$E408),(Input!$L$236*(1+rvanilla)^0.5)-SUM($L408:X408),(Input!$L$236*(1+rvanilla)^0.5)/A26stdlife))</f>
        <v>0</v>
      </c>
      <c r="Z408" s="155">
        <f>IF(A26stdlife="n/a","n/a",IF(Z$3&gt;(A26stdlife+$E408),(Input!$L$236*(1+rvanilla)^0.5)-SUM($L408:Y408),(Input!$L$236*(1+rvanilla)^0.5)/A26stdlife))</f>
        <v>0</v>
      </c>
      <c r="AA408" s="155">
        <f>IF(A26stdlife="n/a","n/a",IF(AA$3&gt;(A26stdlife+$E408),(Input!$L$236*(1+rvanilla)^0.5)-SUM($L408:Z408),(Input!$L$236*(1+rvanilla)^0.5)/A26stdlife))</f>
        <v>0</v>
      </c>
      <c r="AB408" s="155">
        <f>IF(A26stdlife="n/a","n/a",IF(AB$3&gt;(A26stdlife+$E408),(Input!$L$236*(1+rvanilla)^0.5)-SUM($L408:AA408),(Input!$L$236*(1+rvanilla)^0.5)/A26stdlife))</f>
        <v>0</v>
      </c>
      <c r="AC408" s="155">
        <f>IF(A26stdlife="n/a","n/a",IF(AC$3&gt;(A26stdlife+$E408),(Input!$L$236*(1+rvanilla)^0.5)-SUM($L408:AB408),(Input!$L$236*(1+rvanilla)^0.5)/A26stdlife))</f>
        <v>0</v>
      </c>
      <c r="AD408" s="155">
        <f>IF(A26stdlife="n/a","n/a",IF(AD$3&gt;(A26stdlife+$E408),(Input!$L$236*(1+rvanilla)^0.5)-SUM($L408:AC408),(Input!$L$236*(1+rvanilla)^0.5)/A26stdlife))</f>
        <v>0</v>
      </c>
      <c r="AE408" s="155">
        <f>IF(A26stdlife="n/a","n/a",IF(AE$3&gt;(A26stdlife+$E408),(Input!$L$236*(1+rvanilla)^0.5)-SUM($L408:AD408),(Input!$L$236*(1+rvanilla)^0.5)/A26stdlife))</f>
        <v>0</v>
      </c>
      <c r="AF408" s="155">
        <f>IF(A26stdlife="n/a","n/a",IF(AF$3&gt;(A26stdlife+$E408),(Input!$L$236*(1+rvanilla)^0.5)-SUM($L408:AE408),(Input!$L$236*(1+rvanilla)^0.5)/A26stdlife))</f>
        <v>0</v>
      </c>
      <c r="AG408" s="155">
        <f>IF(A26stdlife="n/a","n/a",IF(AG$3&gt;(A26stdlife+$E408),(Input!$L$236*(1+rvanilla)^0.5)-SUM($L408:AF408),(Input!$L$236*(1+rvanilla)^0.5)/A26stdlife))</f>
        <v>0</v>
      </c>
      <c r="AH408" s="155">
        <f>IF(A26stdlife="n/a","n/a",IF(AH$3&gt;(A26stdlife+$E408),(Input!$L$236*(1+rvanilla)^0.5)-SUM($L408:AG408),(Input!$L$236*(1+rvanilla)^0.5)/A26stdlife))</f>
        <v>0</v>
      </c>
      <c r="AI408" s="155">
        <f>IF(A26stdlife="n/a","n/a",IF(AI$3&gt;(A26stdlife+$E408),(Input!$L$236*(1+rvanilla)^0.5)-SUM($L408:AH408),(Input!$L$236*(1+rvanilla)^0.5)/A26stdlife))</f>
        <v>0</v>
      </c>
      <c r="AJ408" s="155">
        <f>IF(A26stdlife="n/a","n/a",IF(AJ$3&gt;(A26stdlife+$E408),(Input!$L$236*(1+rvanilla)^0.5)-SUM($L408:AI408),(Input!$L$236*(1+rvanilla)^0.5)/A26stdlife))</f>
        <v>0</v>
      </c>
      <c r="AK408" s="155">
        <f>IF(A26stdlife="n/a","n/a",IF(AK$3&gt;(A26stdlife+$E408),(Input!$L$236*(1+rvanilla)^0.5)-SUM($L408:AJ408),(Input!$L$236*(1+rvanilla)^0.5)/A26stdlife))</f>
        <v>0</v>
      </c>
      <c r="AL408" s="155">
        <f>IF(A26stdlife="n/a","n/a",IF(AL$3&gt;(A26stdlife+$E408),(Input!$L$236*(1+rvanilla)^0.5)-SUM($L408:AK408),(Input!$L$236*(1+rvanilla)^0.5)/A26stdlife))</f>
        <v>0</v>
      </c>
      <c r="AM408" s="155">
        <f>IF(A26stdlife="n/a","n/a",IF(AM$3&gt;(A26stdlife+$E408),(Input!$L$236*(1+rvanilla)^0.5)-SUM($L408:AL408),(Input!$L$236*(1+rvanilla)^0.5)/A26stdlife))</f>
        <v>0</v>
      </c>
      <c r="AN408" s="155">
        <f>IF(A26stdlife="n/a","n/a",IF(AN$3&gt;(A26stdlife+$E408),(Input!$L$236*(1+rvanilla)^0.5)-SUM($L408:AM408),(Input!$L$236*(1+rvanilla)^0.5)/A26stdlife))</f>
        <v>0</v>
      </c>
      <c r="AO408" s="155">
        <f>IF(A26stdlife="n/a","n/a",IF(AO$3&gt;(A26stdlife+$E408),(Input!$L$236*(1+rvanilla)^0.5)-SUM($L408:AN408),(Input!$L$236*(1+rvanilla)^0.5)/A26stdlife))</f>
        <v>0</v>
      </c>
      <c r="AP408" s="155">
        <f>IF(A26stdlife="n/a","n/a",IF(AP$3&gt;(A26stdlife+$E408),(Input!$L$236*(1+rvanilla)^0.5)-SUM($L408:AO408),(Input!$L$236*(1+rvanilla)^0.5)/A26stdlife))</f>
        <v>0</v>
      </c>
      <c r="AQ408" s="155">
        <f>IF(A26stdlife="n/a","n/a",IF(AQ$3&gt;(A26stdlife+$E408),(Input!$L$236*(1+rvanilla)^0.5)-SUM($L408:AP408),(Input!$L$236*(1+rvanilla)^0.5)/A26stdlife))</f>
        <v>0</v>
      </c>
      <c r="AR408" s="155">
        <f>IF(A26stdlife="n/a","n/a",IF(AR$3&gt;(A26stdlife+$E408),(Input!$L$236*(1+rvanilla)^0.5)-SUM($L408:AQ408),(Input!$L$236*(1+rvanilla)^0.5)/A26stdlife))</f>
        <v>0</v>
      </c>
      <c r="AS408" s="155">
        <f>IF(A26stdlife="n/a","n/a",IF(AS$3&gt;(A26stdlife+$E408),(Input!$L$236*(1+rvanilla)^0.5)-SUM($L408:AR408),(Input!$L$236*(1+rvanilla)^0.5)/A26stdlife))</f>
        <v>0</v>
      </c>
      <c r="AT408" s="155">
        <f>IF(A26stdlife="n/a","n/a",IF(AT$3&gt;(A26stdlife+$E408),(Input!$L$236*(1+rvanilla)^0.5)-SUM($L408:AS408),(Input!$L$236*(1+rvanilla)^0.5)/A26stdlife))</f>
        <v>0</v>
      </c>
      <c r="AU408" s="155">
        <f>IF(A26stdlife="n/a","n/a",IF(AU$3&gt;(A26stdlife+$E408),(Input!$L$236*(1+rvanilla)^0.5)-SUM($L408:AT408),(Input!$L$236*(1+rvanilla)^0.5)/A26stdlife))</f>
        <v>0</v>
      </c>
      <c r="AV408" s="155">
        <f>IF(A26stdlife="n/a","n/a",IF(AV$3&gt;(A26stdlife+$E408),(Input!$L$236*(1+rvanilla)^0.5)-SUM($L408:AU408),(Input!$L$236*(1+rvanilla)^0.5)/A26stdlife))</f>
        <v>0</v>
      </c>
      <c r="AW408" s="155">
        <f>IF(A26stdlife="n/a","n/a",IF(AW$3&gt;(A26stdlife+$E408),(Input!$L$236*(1+rvanilla)^0.5)-SUM($L408:AV408),(Input!$L$236*(1+rvanilla)^0.5)/A26stdlife))</f>
        <v>0</v>
      </c>
      <c r="AX408" s="155">
        <f>IF(A26stdlife="n/a","n/a",IF(AX$3&gt;(A26stdlife+$E408),(Input!$L$236*(1+rvanilla)^0.5)-SUM($L408:AW408),(Input!$L$236*(1+rvanilla)^0.5)/A26stdlife))</f>
        <v>0</v>
      </c>
      <c r="AY408" s="155">
        <f>IF(A26stdlife="n/a","n/a",IF(AY$3&gt;(A26stdlife+$E408),(Input!$L$236*(1+rvanilla)^0.5)-SUM($L408:AX408),(Input!$L$236*(1+rvanilla)^0.5)/A26stdlife))</f>
        <v>0</v>
      </c>
      <c r="AZ408" s="155">
        <f>IF(A26stdlife="n/a","n/a",IF(AZ$3&gt;(A26stdlife+$E408),(Input!$L$236*(1+rvanilla)^0.5)-SUM($L408:AY408),(Input!$L$236*(1+rvanilla)^0.5)/A26stdlife))</f>
        <v>0</v>
      </c>
      <c r="BA408" s="155">
        <f>IF(A26stdlife="n/a","n/a",IF(BA$3&gt;(A26stdlife+$E408),(Input!$L$236*(1+rvanilla)^0.5)-SUM($L408:AZ408),(Input!$L$236*(1+rvanilla)^0.5)/A26stdlife))</f>
        <v>0</v>
      </c>
      <c r="BB408" s="155">
        <f>IF(A26stdlife="n/a","n/a",IF(BB$3&gt;(A26stdlife+$E408),(Input!$L$236*(1+rvanilla)^0.5)-SUM($L408:BA408),(Input!$L$236*(1+rvanilla)^0.5)/A26stdlife))</f>
        <v>0</v>
      </c>
      <c r="BC408" s="155">
        <f>IF(A26stdlife="n/a","n/a",IF(BC$3&gt;(A26stdlife+$E408),(Input!$L$236*(1+rvanilla)^0.5)-SUM($L408:BB408),(Input!$L$236*(1+rvanilla)^0.5)/A26stdlife))</f>
        <v>0</v>
      </c>
      <c r="BD408" s="155">
        <f>IF(A26stdlife="n/a","n/a",IF(BD$3&gt;(A26stdlife+$E408),(Input!$L$236*(1+rvanilla)^0.5)-SUM($L408:BC408),(Input!$L$236*(1+rvanilla)^0.5)/A26stdlife))</f>
        <v>0</v>
      </c>
      <c r="BE408" s="155">
        <f>IF(A26stdlife="n/a","n/a",IF(BE$3&gt;(A26stdlife+$E408),(Input!$L$236*(1+rvanilla)^0.5)-SUM($L408:BD408),(Input!$L$236*(1+rvanilla)^0.5)/A26stdlife))</f>
        <v>0</v>
      </c>
      <c r="BF408" s="155">
        <f>IF(A26stdlife="n/a","n/a",IF(BF$3&gt;(A26stdlife+$E408),(Input!$L$236*(1+rvanilla)^0.5)-SUM($L408:BE408),(Input!$L$236*(1+rvanilla)^0.5)/A26stdlife))</f>
        <v>0</v>
      </c>
      <c r="BG408" s="155">
        <f>IF(A26stdlife="n/a","n/a",IF(BG$3&gt;(A26stdlife+$E408),(Input!$L$236*(1+rvanilla)^0.5)-SUM($L408:BF408),(Input!$L$236*(1+rvanilla)^0.5)/A26stdlife))</f>
        <v>0</v>
      </c>
      <c r="BH408" s="155">
        <f>IF(A26stdlife="n/a","n/a",IF(BH$3&gt;(A26stdlife+$E408),(Input!$L$236*(1+rvanilla)^0.5)-SUM($L408:BG408),(Input!$L$236*(1+rvanilla)^0.5)/A26stdlife))</f>
        <v>0</v>
      </c>
      <c r="BI408" s="155">
        <f>IF(A26stdlife="n/a","n/a",IF(BI$3&gt;(A26stdlife+$E408),(Input!$L$236*(1+rvanilla)^0.5)-SUM($L408:BH408),(Input!$L$236*(1+rvanilla)^0.5)/A26stdlife))</f>
        <v>0</v>
      </c>
      <c r="BJ408" s="14"/>
      <c r="BK408" s="14"/>
      <c r="BL408" s="14"/>
      <c r="BM408" s="14"/>
      <c r="BN408" s="14"/>
      <c r="BO408" s="14"/>
      <c r="BP408" s="14"/>
      <c r="BQ408" s="14"/>
      <c r="BR408" s="14"/>
      <c r="BS408" s="14"/>
      <c r="BT408" s="14"/>
      <c r="BU408" s="14"/>
      <c r="BV408" s="14"/>
      <c r="BW408" s="14"/>
      <c r="BX408" s="14"/>
      <c r="BY408" s="14"/>
      <c r="BZ408" s="14"/>
      <c r="CA408" s="410"/>
      <c r="CB408" s="410"/>
      <c r="CC408" s="410"/>
      <c r="CD408" s="410"/>
      <c r="CE408" s="410"/>
      <c r="CF408" s="410"/>
      <c r="CG408" s="410"/>
      <c r="CH408" s="410"/>
      <c r="CI408" s="410"/>
      <c r="CJ408" s="410"/>
      <c r="CK408" s="410"/>
      <c r="CL408" s="410"/>
      <c r="CM408" s="410"/>
      <c r="CN408" s="410"/>
      <c r="CO408" s="410"/>
      <c r="CP408" s="410"/>
      <c r="CQ408" s="410"/>
      <c r="CR408" s="410"/>
      <c r="CS408" s="410"/>
      <c r="CT408" s="410"/>
      <c r="CU408" s="410"/>
      <c r="CV408" s="410"/>
      <c r="CW408" s="410"/>
      <c r="CX408" s="410"/>
      <c r="CY408" s="410"/>
      <c r="CZ408" s="410"/>
      <c r="DA408" s="410"/>
      <c r="DB408" s="410"/>
      <c r="DC408" s="410"/>
      <c r="DD408" s="410"/>
      <c r="DE408" s="410"/>
      <c r="DF408" s="410"/>
      <c r="DG408" s="410"/>
      <c r="DH408" s="410"/>
      <c r="DI408" s="410"/>
      <c r="DJ408" s="410"/>
      <c r="DK408" s="410"/>
      <c r="DL408" s="410"/>
      <c r="DM408" s="410"/>
      <c r="DN408" s="410"/>
      <c r="DO408" s="410"/>
      <c r="DP408" s="410"/>
      <c r="DQ408" s="410"/>
      <c r="DR408" s="410"/>
      <c r="DS408" s="410"/>
      <c r="DT408" s="410"/>
      <c r="DU408" s="410"/>
      <c r="DV408" s="410"/>
      <c r="DW408" s="410"/>
      <c r="DX408" s="410"/>
      <c r="DY408" s="410"/>
      <c r="DZ408" s="410"/>
      <c r="EA408" s="410"/>
      <c r="EB408" s="410"/>
      <c r="EC408" s="410"/>
      <c r="ED408" s="410"/>
      <c r="EE408" s="410"/>
      <c r="EF408" s="410"/>
      <c r="EG408" s="410"/>
      <c r="EH408" s="410"/>
      <c r="EI408" s="410"/>
      <c r="EJ408" s="410"/>
      <c r="EK408" s="410"/>
      <c r="EL408" s="410"/>
      <c r="EM408" s="410"/>
      <c r="EN408" s="410"/>
      <c r="EO408" s="410"/>
      <c r="EP408" s="410"/>
      <c r="EQ408" s="410"/>
      <c r="ER408" s="410"/>
      <c r="ES408" s="410"/>
      <c r="ET408" s="410"/>
      <c r="EU408" s="410"/>
      <c r="EV408" s="410"/>
      <c r="EW408" s="410"/>
      <c r="EX408" s="410"/>
      <c r="EY408" s="410"/>
      <c r="EZ408" s="410"/>
      <c r="FA408" s="410"/>
      <c r="FB408" s="410"/>
      <c r="FC408" s="410"/>
      <c r="FD408" s="410"/>
      <c r="FE408" s="410"/>
      <c r="FF408" s="410"/>
      <c r="FG408" s="410"/>
      <c r="FH408" s="410"/>
      <c r="FI408" s="410"/>
      <c r="FJ408" s="410"/>
      <c r="FK408" s="410"/>
      <c r="FL408" s="410"/>
      <c r="FM408" s="410"/>
      <c r="FN408" s="410"/>
      <c r="FO408" s="410"/>
      <c r="FP408" s="410"/>
      <c r="FQ408" s="410"/>
      <c r="FR408" s="410"/>
      <c r="FS408" s="410"/>
      <c r="FT408" s="410"/>
      <c r="FU408" s="410"/>
      <c r="FV408" s="410"/>
      <c r="FW408" s="410"/>
      <c r="FX408" s="410"/>
      <c r="FY408" s="410"/>
      <c r="FZ408" s="410"/>
      <c r="GA408" s="410"/>
      <c r="GB408" s="410"/>
      <c r="GC408" s="410"/>
      <c r="GD408" s="410"/>
      <c r="GE408" s="410"/>
      <c r="GF408" s="410"/>
      <c r="GG408" s="410"/>
      <c r="GH408" s="410"/>
      <c r="GI408" s="410"/>
      <c r="GJ408" s="410"/>
      <c r="GK408" s="410"/>
      <c r="GL408" s="410"/>
      <c r="GM408" s="410"/>
      <c r="GN408" s="410"/>
      <c r="GO408" s="410"/>
      <c r="GP408" s="410"/>
      <c r="GQ408" s="410"/>
      <c r="GR408" s="410"/>
      <c r="GS408" s="410"/>
      <c r="GT408" s="410"/>
      <c r="GU408" s="410"/>
      <c r="GV408" s="410"/>
      <c r="GW408" s="410"/>
      <c r="GX408" s="410"/>
      <c r="GY408" s="410"/>
      <c r="GZ408" s="410"/>
      <c r="HA408" s="410"/>
      <c r="HB408" s="410"/>
      <c r="HC408" s="410"/>
      <c r="HD408" s="410"/>
      <c r="HE408" s="410"/>
      <c r="HF408" s="410"/>
      <c r="HG408" s="410"/>
      <c r="HH408" s="410"/>
      <c r="HI408" s="410"/>
      <c r="HJ408" s="410"/>
      <c r="HK408" s="410"/>
      <c r="HL408" s="410"/>
      <c r="HM408" s="410"/>
      <c r="HN408" s="410"/>
      <c r="HO408" s="410"/>
      <c r="HP408" s="410"/>
      <c r="HQ408" s="410"/>
      <c r="HR408" s="410"/>
      <c r="HS408" s="410"/>
      <c r="HT408" s="410"/>
      <c r="HU408" s="410"/>
      <c r="HV408" s="410"/>
      <c r="HW408" s="410"/>
      <c r="HX408" s="410"/>
      <c r="HY408" s="410"/>
      <c r="HZ408" s="410"/>
      <c r="IA408" s="410"/>
      <c r="IB408" s="410"/>
      <c r="IC408" s="410"/>
      <c r="ID408" s="410"/>
      <c r="IE408" s="410"/>
      <c r="IF408" s="410"/>
      <c r="IG408" s="410"/>
      <c r="IH408" s="410"/>
      <c r="II408" s="410"/>
      <c r="IJ408" s="410"/>
      <c r="IK408" s="410"/>
      <c r="IL408" s="410"/>
      <c r="IM408" s="410"/>
      <c r="IN408" s="410"/>
      <c r="IO408" s="410"/>
      <c r="IP408" s="410"/>
      <c r="IQ408" s="410"/>
      <c r="IR408" s="410"/>
      <c r="IS408" s="410"/>
      <c r="IT408" s="410"/>
      <c r="IU408" s="410"/>
      <c r="IV408" s="410"/>
    </row>
    <row r="409" spans="1:256" s="2" customFormat="1" ht="12.75" hidden="1" customHeight="1" outlineLevel="2">
      <c r="A409" s="14"/>
      <c r="B409" s="14"/>
      <c r="C409" s="27"/>
      <c r="D409" s="413"/>
      <c r="E409" s="261">
        <v>7</v>
      </c>
      <c r="F409" s="372"/>
      <c r="G409" s="269"/>
      <c r="H409" s="271"/>
      <c r="I409" s="271"/>
      <c r="J409" s="271"/>
      <c r="K409" s="271"/>
      <c r="L409" s="271"/>
      <c r="M409" s="270"/>
      <c r="N409" s="155">
        <f>IF(A26stdlife="n/a","n/a",IF(N$3&gt;(A26stdlife+$E409),(Input!$M$236*(1+rvanilla)^0.5)-SUM($M409:M409),(Input!$M$236*(1+rvanilla)^0.5)/A26stdlife))</f>
        <v>0</v>
      </c>
      <c r="O409" s="155">
        <f>IF(A26stdlife="n/a","n/a",IF(O$3&gt;(A26stdlife+$E409),(Input!$M$236*(1+rvanilla)^0.5)-SUM($M409:N409),(Input!$M$236*(1+rvanilla)^0.5)/A26stdlife))</f>
        <v>0</v>
      </c>
      <c r="P409" s="155">
        <f>IF(A26stdlife="n/a","n/a",IF(P$3&gt;(A26stdlife+$E409),(Input!$M$236*(1+rvanilla)^0.5)-SUM($M409:O409),(Input!$M$236*(1+rvanilla)^0.5)/A26stdlife))</f>
        <v>0</v>
      </c>
      <c r="Q409" s="155">
        <f>IF(A26stdlife="n/a","n/a",IF(Q$3&gt;(A26stdlife+$E409),(Input!$M$236*(1+rvanilla)^0.5)-SUM($M409:P409),(Input!$M$236*(1+rvanilla)^0.5)/A26stdlife))</f>
        <v>0</v>
      </c>
      <c r="R409" s="155">
        <f>IF(A26stdlife="n/a","n/a",IF(R$3&gt;(A26stdlife+$E409),(Input!$M$236*(1+rvanilla)^0.5)-SUM($M409:Q409),(Input!$M$236*(1+rvanilla)^0.5)/A26stdlife))</f>
        <v>0</v>
      </c>
      <c r="S409" s="155">
        <f>IF(A26stdlife="n/a","n/a",IF(S$3&gt;(A26stdlife+$E409),(Input!$M$236*(1+rvanilla)^0.5)-SUM($M409:R409),(Input!$M$236*(1+rvanilla)^0.5)/A26stdlife))</f>
        <v>0</v>
      </c>
      <c r="T409" s="155">
        <f>IF(A26stdlife="n/a","n/a",IF(T$3&gt;(A26stdlife+$E409),(Input!$M$236*(1+rvanilla)^0.5)-SUM($M409:S409),(Input!$M$236*(1+rvanilla)^0.5)/A26stdlife))</f>
        <v>0</v>
      </c>
      <c r="U409" s="155">
        <f>IF(A26stdlife="n/a","n/a",IF(U$3&gt;(A26stdlife+$E409),(Input!$M$236*(1+rvanilla)^0.5)-SUM($M409:T409),(Input!$M$236*(1+rvanilla)^0.5)/A26stdlife))</f>
        <v>0</v>
      </c>
      <c r="V409" s="155">
        <f>IF(A26stdlife="n/a","n/a",IF(V$3&gt;(A26stdlife+$E409),(Input!$M$236*(1+rvanilla)^0.5)-SUM($M409:U409),(Input!$M$236*(1+rvanilla)^0.5)/A26stdlife))</f>
        <v>0</v>
      </c>
      <c r="W409" s="155">
        <f>IF(A26stdlife="n/a","n/a",IF(W$3&gt;(A26stdlife+$E409),(Input!$M$236*(1+rvanilla)^0.5)-SUM($M409:V409),(Input!$M$236*(1+rvanilla)^0.5)/A26stdlife))</f>
        <v>0</v>
      </c>
      <c r="X409" s="155">
        <f>IF(A26stdlife="n/a","n/a",IF(X$3&gt;(A26stdlife+$E409),(Input!$M$236*(1+rvanilla)^0.5)-SUM($M409:W409),(Input!$M$236*(1+rvanilla)^0.5)/A26stdlife))</f>
        <v>0</v>
      </c>
      <c r="Y409" s="155">
        <f>IF(A26stdlife="n/a","n/a",IF(Y$3&gt;(A26stdlife+$E409),(Input!$M$236*(1+rvanilla)^0.5)-SUM($M409:X409),(Input!$M$236*(1+rvanilla)^0.5)/A26stdlife))</f>
        <v>0</v>
      </c>
      <c r="Z409" s="155">
        <f>IF(A26stdlife="n/a","n/a",IF(Z$3&gt;(A26stdlife+$E409),(Input!$M$236*(1+rvanilla)^0.5)-SUM($M409:Y409),(Input!$M$236*(1+rvanilla)^0.5)/A26stdlife))</f>
        <v>0</v>
      </c>
      <c r="AA409" s="155">
        <f>IF(A26stdlife="n/a","n/a",IF(AA$3&gt;(A26stdlife+$E409),(Input!$M$236*(1+rvanilla)^0.5)-SUM($M409:Z409),(Input!$M$236*(1+rvanilla)^0.5)/A26stdlife))</f>
        <v>0</v>
      </c>
      <c r="AB409" s="155">
        <f>IF(A26stdlife="n/a","n/a",IF(AB$3&gt;(A26stdlife+$E409),(Input!$M$236*(1+rvanilla)^0.5)-SUM($M409:AA409),(Input!$M$236*(1+rvanilla)^0.5)/A26stdlife))</f>
        <v>0</v>
      </c>
      <c r="AC409" s="155">
        <f>IF(A26stdlife="n/a","n/a",IF(AC$3&gt;(A26stdlife+$E409),(Input!$M$236*(1+rvanilla)^0.5)-SUM($M409:AB409),(Input!$M$236*(1+rvanilla)^0.5)/A26stdlife))</f>
        <v>0</v>
      </c>
      <c r="AD409" s="155">
        <f>IF(A26stdlife="n/a","n/a",IF(AD$3&gt;(A26stdlife+$E409),(Input!$M$236*(1+rvanilla)^0.5)-SUM($M409:AC409),(Input!$M$236*(1+rvanilla)^0.5)/A26stdlife))</f>
        <v>0</v>
      </c>
      <c r="AE409" s="155">
        <f>IF(A26stdlife="n/a","n/a",IF(AE$3&gt;(A26stdlife+$E409),(Input!$M$236*(1+rvanilla)^0.5)-SUM($M409:AD409),(Input!$M$236*(1+rvanilla)^0.5)/A26stdlife))</f>
        <v>0</v>
      </c>
      <c r="AF409" s="155">
        <f>IF(A26stdlife="n/a","n/a",IF(AF$3&gt;(A26stdlife+$E409),(Input!$M$236*(1+rvanilla)^0.5)-SUM($M409:AE409),(Input!$M$236*(1+rvanilla)^0.5)/A26stdlife))</f>
        <v>0</v>
      </c>
      <c r="AG409" s="155">
        <f>IF(A26stdlife="n/a","n/a",IF(AG$3&gt;(A26stdlife+$E409),(Input!$M$236*(1+rvanilla)^0.5)-SUM($M409:AF409),(Input!$M$236*(1+rvanilla)^0.5)/A26stdlife))</f>
        <v>0</v>
      </c>
      <c r="AH409" s="155">
        <f>IF(A26stdlife="n/a","n/a",IF(AH$3&gt;(A26stdlife+$E409),(Input!$M$236*(1+rvanilla)^0.5)-SUM($M409:AG409),(Input!$M$236*(1+rvanilla)^0.5)/A26stdlife))</f>
        <v>0</v>
      </c>
      <c r="AI409" s="155">
        <f>IF(A26stdlife="n/a","n/a",IF(AI$3&gt;(A26stdlife+$E409),(Input!$M$236*(1+rvanilla)^0.5)-SUM($M409:AH409),(Input!$M$236*(1+rvanilla)^0.5)/A26stdlife))</f>
        <v>0</v>
      </c>
      <c r="AJ409" s="155">
        <f>IF(A26stdlife="n/a","n/a",IF(AJ$3&gt;(A26stdlife+$E409),(Input!$M$236*(1+rvanilla)^0.5)-SUM($M409:AI409),(Input!$M$236*(1+rvanilla)^0.5)/A26stdlife))</f>
        <v>0</v>
      </c>
      <c r="AK409" s="155">
        <f>IF(A26stdlife="n/a","n/a",IF(AK$3&gt;(A26stdlife+$E409),(Input!$M$236*(1+rvanilla)^0.5)-SUM($M409:AJ409),(Input!$M$236*(1+rvanilla)^0.5)/A26stdlife))</f>
        <v>0</v>
      </c>
      <c r="AL409" s="155">
        <f>IF(A26stdlife="n/a","n/a",IF(AL$3&gt;(A26stdlife+$E409),(Input!$M$236*(1+rvanilla)^0.5)-SUM($M409:AK409),(Input!$M$236*(1+rvanilla)^0.5)/A26stdlife))</f>
        <v>0</v>
      </c>
      <c r="AM409" s="155">
        <f>IF(A26stdlife="n/a","n/a",IF(AM$3&gt;(A26stdlife+$E409),(Input!$M$236*(1+rvanilla)^0.5)-SUM($M409:AL409),(Input!$M$236*(1+rvanilla)^0.5)/A26stdlife))</f>
        <v>0</v>
      </c>
      <c r="AN409" s="155">
        <f>IF(A26stdlife="n/a","n/a",IF(AN$3&gt;(A26stdlife+$E409),(Input!$M$236*(1+rvanilla)^0.5)-SUM($M409:AM409),(Input!$M$236*(1+rvanilla)^0.5)/A26stdlife))</f>
        <v>0</v>
      </c>
      <c r="AO409" s="155">
        <f>IF(A26stdlife="n/a","n/a",IF(AO$3&gt;(A26stdlife+$E409),(Input!$M$236*(1+rvanilla)^0.5)-SUM($M409:AN409),(Input!$M$236*(1+rvanilla)^0.5)/A26stdlife))</f>
        <v>0</v>
      </c>
      <c r="AP409" s="155">
        <f>IF(A26stdlife="n/a","n/a",IF(AP$3&gt;(A26stdlife+$E409),(Input!$M$236*(1+rvanilla)^0.5)-SUM($M409:AO409),(Input!$M$236*(1+rvanilla)^0.5)/A26stdlife))</f>
        <v>0</v>
      </c>
      <c r="AQ409" s="155">
        <f>IF(A26stdlife="n/a","n/a",IF(AQ$3&gt;(A26stdlife+$E409),(Input!$M$236*(1+rvanilla)^0.5)-SUM($M409:AP409),(Input!$M$236*(1+rvanilla)^0.5)/A26stdlife))</f>
        <v>0</v>
      </c>
      <c r="AR409" s="155">
        <f>IF(A26stdlife="n/a","n/a",IF(AR$3&gt;(A26stdlife+$E409),(Input!$M$236*(1+rvanilla)^0.5)-SUM($M409:AQ409),(Input!$M$236*(1+rvanilla)^0.5)/A26stdlife))</f>
        <v>0</v>
      </c>
      <c r="AS409" s="155">
        <f>IF(A26stdlife="n/a","n/a",IF(AS$3&gt;(A26stdlife+$E409),(Input!$M$236*(1+rvanilla)^0.5)-SUM($M409:AR409),(Input!$M$236*(1+rvanilla)^0.5)/A26stdlife))</f>
        <v>0</v>
      </c>
      <c r="AT409" s="155">
        <f>IF(A26stdlife="n/a","n/a",IF(AT$3&gt;(A26stdlife+$E409),(Input!$M$236*(1+rvanilla)^0.5)-SUM($M409:AS409),(Input!$M$236*(1+rvanilla)^0.5)/A26stdlife))</f>
        <v>0</v>
      </c>
      <c r="AU409" s="155">
        <f>IF(A26stdlife="n/a","n/a",IF(AU$3&gt;(A26stdlife+$E409),(Input!$M$236*(1+rvanilla)^0.5)-SUM($M409:AT409),(Input!$M$236*(1+rvanilla)^0.5)/A26stdlife))</f>
        <v>0</v>
      </c>
      <c r="AV409" s="155">
        <f>IF(A26stdlife="n/a","n/a",IF(AV$3&gt;(A26stdlife+$E409),(Input!$M$236*(1+rvanilla)^0.5)-SUM($M409:AU409),(Input!$M$236*(1+rvanilla)^0.5)/A26stdlife))</f>
        <v>0</v>
      </c>
      <c r="AW409" s="155">
        <f>IF(A26stdlife="n/a","n/a",IF(AW$3&gt;(A26stdlife+$E409),(Input!$M$236*(1+rvanilla)^0.5)-SUM($M409:AV409),(Input!$M$236*(1+rvanilla)^0.5)/A26stdlife))</f>
        <v>0</v>
      </c>
      <c r="AX409" s="155">
        <f>IF(A26stdlife="n/a","n/a",IF(AX$3&gt;(A26stdlife+$E409),(Input!$M$236*(1+rvanilla)^0.5)-SUM($M409:AW409),(Input!$M$236*(1+rvanilla)^0.5)/A26stdlife))</f>
        <v>0</v>
      </c>
      <c r="AY409" s="155">
        <f>IF(A26stdlife="n/a","n/a",IF(AY$3&gt;(A26stdlife+$E409),(Input!$M$236*(1+rvanilla)^0.5)-SUM($M409:AX409),(Input!$M$236*(1+rvanilla)^0.5)/A26stdlife))</f>
        <v>0</v>
      </c>
      <c r="AZ409" s="155">
        <f>IF(A26stdlife="n/a","n/a",IF(AZ$3&gt;(A26stdlife+$E409),(Input!$M$236*(1+rvanilla)^0.5)-SUM($M409:AY409),(Input!$M$236*(1+rvanilla)^0.5)/A26stdlife))</f>
        <v>0</v>
      </c>
      <c r="BA409" s="155">
        <f>IF(A26stdlife="n/a","n/a",IF(BA$3&gt;(A26stdlife+$E409),(Input!$M$236*(1+rvanilla)^0.5)-SUM($M409:AZ409),(Input!$M$236*(1+rvanilla)^0.5)/A26stdlife))</f>
        <v>0</v>
      </c>
      <c r="BB409" s="155">
        <f>IF(A26stdlife="n/a","n/a",IF(BB$3&gt;(A26stdlife+$E409),(Input!$M$236*(1+rvanilla)^0.5)-SUM($M409:BA409),(Input!$M$236*(1+rvanilla)^0.5)/A26stdlife))</f>
        <v>0</v>
      </c>
      <c r="BC409" s="155">
        <f>IF(A26stdlife="n/a","n/a",IF(BC$3&gt;(A26stdlife+$E409),(Input!$M$236*(1+rvanilla)^0.5)-SUM($M409:BB409),(Input!$M$236*(1+rvanilla)^0.5)/A26stdlife))</f>
        <v>0</v>
      </c>
      <c r="BD409" s="155">
        <f>IF(A26stdlife="n/a","n/a",IF(BD$3&gt;(A26stdlife+$E409),(Input!$M$236*(1+rvanilla)^0.5)-SUM($M409:BC409),(Input!$M$236*(1+rvanilla)^0.5)/A26stdlife))</f>
        <v>0</v>
      </c>
      <c r="BE409" s="155">
        <f>IF(A26stdlife="n/a","n/a",IF(BE$3&gt;(A26stdlife+$E409),(Input!$M$236*(1+rvanilla)^0.5)-SUM($M409:BD409),(Input!$M$236*(1+rvanilla)^0.5)/A26stdlife))</f>
        <v>0</v>
      </c>
      <c r="BF409" s="155">
        <f>IF(A26stdlife="n/a","n/a",IF(BF$3&gt;(A26stdlife+$E409),(Input!$M$236*(1+rvanilla)^0.5)-SUM($M409:BE409),(Input!$M$236*(1+rvanilla)^0.5)/A26stdlife))</f>
        <v>0</v>
      </c>
      <c r="BG409" s="155">
        <f>IF(A26stdlife="n/a","n/a",IF(BG$3&gt;(A26stdlife+$E409),(Input!$M$236*(1+rvanilla)^0.5)-SUM($M409:BF409),(Input!$M$236*(1+rvanilla)^0.5)/A26stdlife))</f>
        <v>0</v>
      </c>
      <c r="BH409" s="155">
        <f>IF(A26stdlife="n/a","n/a",IF(BH$3&gt;(A26stdlife+$E409),(Input!$M$236*(1+rvanilla)^0.5)-SUM($M409:BG409),(Input!$M$236*(1+rvanilla)^0.5)/A26stdlife))</f>
        <v>0</v>
      </c>
      <c r="BI409" s="155">
        <f>IF(A26stdlife="n/a","n/a",IF(BI$3&gt;(A26stdlife+$E409),(Input!$M$236*(1+rvanilla)^0.5)-SUM($M409:BH409),(Input!$M$236*(1+rvanilla)^0.5)/A26stdlife))</f>
        <v>0</v>
      </c>
      <c r="BJ409" s="14"/>
      <c r="BK409" s="14"/>
      <c r="BL409" s="14"/>
      <c r="BM409" s="14"/>
      <c r="BN409" s="14"/>
      <c r="BO409" s="14"/>
      <c r="BP409" s="14"/>
      <c r="BQ409" s="14"/>
      <c r="BR409" s="14"/>
      <c r="BS409" s="14"/>
      <c r="BT409" s="14"/>
      <c r="BU409" s="14"/>
      <c r="BV409" s="14"/>
      <c r="BW409" s="14"/>
      <c r="BX409" s="14"/>
      <c r="BY409" s="14"/>
      <c r="BZ409" s="14"/>
      <c r="CA409" s="410"/>
      <c r="CB409" s="410"/>
      <c r="CC409" s="410"/>
      <c r="CD409" s="410"/>
      <c r="CE409" s="410"/>
      <c r="CF409" s="410"/>
      <c r="CG409" s="410"/>
      <c r="CH409" s="410"/>
      <c r="CI409" s="410"/>
      <c r="CJ409" s="410"/>
      <c r="CK409" s="410"/>
      <c r="CL409" s="410"/>
      <c r="CM409" s="410"/>
      <c r="CN409" s="410"/>
      <c r="CO409" s="410"/>
      <c r="CP409" s="410"/>
      <c r="CQ409" s="410"/>
      <c r="CR409" s="410"/>
      <c r="CS409" s="410"/>
      <c r="CT409" s="410"/>
      <c r="CU409" s="410"/>
      <c r="CV409" s="410"/>
      <c r="CW409" s="410"/>
      <c r="CX409" s="410"/>
      <c r="CY409" s="410"/>
      <c r="CZ409" s="410"/>
      <c r="DA409" s="410"/>
      <c r="DB409" s="410"/>
      <c r="DC409" s="410"/>
      <c r="DD409" s="410"/>
      <c r="DE409" s="410"/>
      <c r="DF409" s="410"/>
      <c r="DG409" s="410"/>
      <c r="DH409" s="410"/>
      <c r="DI409" s="410"/>
      <c r="DJ409" s="410"/>
      <c r="DK409" s="410"/>
      <c r="DL409" s="410"/>
      <c r="DM409" s="410"/>
      <c r="DN409" s="410"/>
      <c r="DO409" s="410"/>
      <c r="DP409" s="410"/>
      <c r="DQ409" s="410"/>
      <c r="DR409" s="410"/>
      <c r="DS409" s="410"/>
      <c r="DT409" s="410"/>
      <c r="DU409" s="410"/>
      <c r="DV409" s="410"/>
      <c r="DW409" s="410"/>
      <c r="DX409" s="410"/>
      <c r="DY409" s="410"/>
      <c r="DZ409" s="410"/>
      <c r="EA409" s="410"/>
      <c r="EB409" s="410"/>
      <c r="EC409" s="410"/>
      <c r="ED409" s="410"/>
      <c r="EE409" s="410"/>
      <c r="EF409" s="410"/>
      <c r="EG409" s="410"/>
      <c r="EH409" s="410"/>
      <c r="EI409" s="410"/>
      <c r="EJ409" s="410"/>
      <c r="EK409" s="410"/>
      <c r="EL409" s="410"/>
      <c r="EM409" s="410"/>
      <c r="EN409" s="410"/>
      <c r="EO409" s="410"/>
      <c r="EP409" s="410"/>
      <c r="EQ409" s="410"/>
      <c r="ER409" s="410"/>
      <c r="ES409" s="410"/>
      <c r="ET409" s="410"/>
      <c r="EU409" s="410"/>
      <c r="EV409" s="410"/>
      <c r="EW409" s="410"/>
      <c r="EX409" s="410"/>
      <c r="EY409" s="410"/>
      <c r="EZ409" s="410"/>
      <c r="FA409" s="410"/>
      <c r="FB409" s="410"/>
      <c r="FC409" s="410"/>
      <c r="FD409" s="410"/>
      <c r="FE409" s="410"/>
      <c r="FF409" s="410"/>
      <c r="FG409" s="410"/>
      <c r="FH409" s="410"/>
      <c r="FI409" s="410"/>
      <c r="FJ409" s="410"/>
      <c r="FK409" s="410"/>
      <c r="FL409" s="410"/>
      <c r="FM409" s="410"/>
      <c r="FN409" s="410"/>
      <c r="FO409" s="410"/>
      <c r="FP409" s="410"/>
      <c r="FQ409" s="410"/>
      <c r="FR409" s="410"/>
      <c r="FS409" s="410"/>
      <c r="FT409" s="410"/>
      <c r="FU409" s="410"/>
      <c r="FV409" s="410"/>
      <c r="FW409" s="410"/>
      <c r="FX409" s="410"/>
      <c r="FY409" s="410"/>
      <c r="FZ409" s="410"/>
      <c r="GA409" s="410"/>
      <c r="GB409" s="410"/>
      <c r="GC409" s="410"/>
      <c r="GD409" s="410"/>
      <c r="GE409" s="410"/>
      <c r="GF409" s="410"/>
      <c r="GG409" s="410"/>
      <c r="GH409" s="410"/>
      <c r="GI409" s="410"/>
      <c r="GJ409" s="410"/>
      <c r="GK409" s="410"/>
      <c r="GL409" s="410"/>
      <c r="GM409" s="410"/>
      <c r="GN409" s="410"/>
      <c r="GO409" s="410"/>
      <c r="GP409" s="410"/>
      <c r="GQ409" s="410"/>
      <c r="GR409" s="410"/>
      <c r="GS409" s="410"/>
      <c r="GT409" s="410"/>
      <c r="GU409" s="410"/>
      <c r="GV409" s="410"/>
      <c r="GW409" s="410"/>
      <c r="GX409" s="410"/>
      <c r="GY409" s="410"/>
      <c r="GZ409" s="410"/>
      <c r="HA409" s="410"/>
      <c r="HB409" s="410"/>
      <c r="HC409" s="410"/>
      <c r="HD409" s="410"/>
      <c r="HE409" s="410"/>
      <c r="HF409" s="410"/>
      <c r="HG409" s="410"/>
      <c r="HH409" s="410"/>
      <c r="HI409" s="410"/>
      <c r="HJ409" s="410"/>
      <c r="HK409" s="410"/>
      <c r="HL409" s="410"/>
      <c r="HM409" s="410"/>
      <c r="HN409" s="410"/>
      <c r="HO409" s="410"/>
      <c r="HP409" s="410"/>
      <c r="HQ409" s="410"/>
      <c r="HR409" s="410"/>
      <c r="HS409" s="410"/>
      <c r="HT409" s="410"/>
      <c r="HU409" s="410"/>
      <c r="HV409" s="410"/>
      <c r="HW409" s="410"/>
      <c r="HX409" s="410"/>
      <c r="HY409" s="410"/>
      <c r="HZ409" s="410"/>
      <c r="IA409" s="410"/>
      <c r="IB409" s="410"/>
      <c r="IC409" s="410"/>
      <c r="ID409" s="410"/>
      <c r="IE409" s="410"/>
      <c r="IF409" s="410"/>
      <c r="IG409" s="410"/>
      <c r="IH409" s="410"/>
      <c r="II409" s="410"/>
      <c r="IJ409" s="410"/>
      <c r="IK409" s="410"/>
      <c r="IL409" s="410"/>
      <c r="IM409" s="410"/>
      <c r="IN409" s="410"/>
      <c r="IO409" s="410"/>
      <c r="IP409" s="410"/>
      <c r="IQ409" s="410"/>
      <c r="IR409" s="410"/>
      <c r="IS409" s="410"/>
      <c r="IT409" s="410"/>
      <c r="IU409" s="410"/>
      <c r="IV409" s="410"/>
    </row>
    <row r="410" spans="1:256" s="2" customFormat="1" ht="12.75" hidden="1" customHeight="1" outlineLevel="2">
      <c r="A410" s="14"/>
      <c r="B410" s="14"/>
      <c r="C410" s="27"/>
      <c r="D410" s="413"/>
      <c r="E410" s="261">
        <v>8</v>
      </c>
      <c r="F410" s="372"/>
      <c r="G410" s="269"/>
      <c r="H410" s="271"/>
      <c r="I410" s="271"/>
      <c r="J410" s="271"/>
      <c r="K410" s="271"/>
      <c r="L410" s="271"/>
      <c r="M410" s="271"/>
      <c r="N410" s="270"/>
      <c r="O410" s="155">
        <f>IF(A26stdlife="n/a","n/a",IF(O$3&gt;(A26stdlife+$E410),(Input!$N$236*(1+rvanilla)^0.5)-SUM($N410:N410),(Input!$N$236*(1+rvanilla)^0.5)/A26stdlife))</f>
        <v>0</v>
      </c>
      <c r="P410" s="155">
        <f>IF(A26stdlife="n/a","n/a",IF(P$3&gt;(A26stdlife+$E410),(Input!$N$236*(1+rvanilla)^0.5)-SUM($N410:O410),(Input!$N$236*(1+rvanilla)^0.5)/A26stdlife))</f>
        <v>0</v>
      </c>
      <c r="Q410" s="155">
        <f>IF(A26stdlife="n/a","n/a",IF(Q$3&gt;(A26stdlife+$E410),(Input!$N$236*(1+rvanilla)^0.5)-SUM($N410:P410),(Input!$N$236*(1+rvanilla)^0.5)/A26stdlife))</f>
        <v>0</v>
      </c>
      <c r="R410" s="155">
        <f>IF(A26stdlife="n/a","n/a",IF(R$3&gt;(A26stdlife+$E410),(Input!$N$236*(1+rvanilla)^0.5)-SUM($N410:Q410),(Input!$N$236*(1+rvanilla)^0.5)/A26stdlife))</f>
        <v>0</v>
      </c>
      <c r="S410" s="155">
        <f>IF(A26stdlife="n/a","n/a",IF(S$3&gt;(A26stdlife+$E410),(Input!$N$236*(1+rvanilla)^0.5)-SUM($N410:R410),(Input!$N$236*(1+rvanilla)^0.5)/A26stdlife))</f>
        <v>0</v>
      </c>
      <c r="T410" s="155">
        <f>IF(A26stdlife="n/a","n/a",IF(T$3&gt;(A26stdlife+$E410),(Input!$N$236*(1+rvanilla)^0.5)-SUM($N410:S410),(Input!$N$236*(1+rvanilla)^0.5)/A26stdlife))</f>
        <v>0</v>
      </c>
      <c r="U410" s="155">
        <f>IF(A26stdlife="n/a","n/a",IF(U$3&gt;(A26stdlife+$E410),(Input!$N$236*(1+rvanilla)^0.5)-SUM($N410:T410),(Input!$N$236*(1+rvanilla)^0.5)/A26stdlife))</f>
        <v>0</v>
      </c>
      <c r="V410" s="155">
        <f>IF(A26stdlife="n/a","n/a",IF(V$3&gt;(A26stdlife+$E410),(Input!$N$236*(1+rvanilla)^0.5)-SUM($N410:U410),(Input!$N$236*(1+rvanilla)^0.5)/A26stdlife))</f>
        <v>0</v>
      </c>
      <c r="W410" s="155">
        <f>IF(A26stdlife="n/a","n/a",IF(W$3&gt;(A26stdlife+$E410),(Input!$N$236*(1+rvanilla)^0.5)-SUM($N410:V410),(Input!$N$236*(1+rvanilla)^0.5)/A26stdlife))</f>
        <v>0</v>
      </c>
      <c r="X410" s="155">
        <f>IF(A26stdlife="n/a","n/a",IF(X$3&gt;(A26stdlife+$E410),(Input!$N$236*(1+rvanilla)^0.5)-SUM($N410:W410),(Input!$N$236*(1+rvanilla)^0.5)/A26stdlife))</f>
        <v>0</v>
      </c>
      <c r="Y410" s="155">
        <f>IF(A26stdlife="n/a","n/a",IF(Y$3&gt;(A26stdlife+$E410),(Input!$N$236*(1+rvanilla)^0.5)-SUM($N410:X410),(Input!$N$236*(1+rvanilla)^0.5)/A26stdlife))</f>
        <v>0</v>
      </c>
      <c r="Z410" s="155">
        <f>IF(A26stdlife="n/a","n/a",IF(Z$3&gt;(A26stdlife+$E410),(Input!$N$236*(1+rvanilla)^0.5)-SUM($N410:Y410),(Input!$N$236*(1+rvanilla)^0.5)/A26stdlife))</f>
        <v>0</v>
      </c>
      <c r="AA410" s="155">
        <f>IF(A26stdlife="n/a","n/a",IF(AA$3&gt;(A26stdlife+$E410),(Input!$N$236*(1+rvanilla)^0.5)-SUM($N410:Z410),(Input!$N$236*(1+rvanilla)^0.5)/A26stdlife))</f>
        <v>0</v>
      </c>
      <c r="AB410" s="155">
        <f>IF(A26stdlife="n/a","n/a",IF(AB$3&gt;(A26stdlife+$E410),(Input!$N$236*(1+rvanilla)^0.5)-SUM($N410:AA410),(Input!$N$236*(1+rvanilla)^0.5)/A26stdlife))</f>
        <v>0</v>
      </c>
      <c r="AC410" s="155">
        <f>IF(A26stdlife="n/a","n/a",IF(AC$3&gt;(A26stdlife+$E410),(Input!$N$236*(1+rvanilla)^0.5)-SUM($N410:AB410),(Input!$N$236*(1+rvanilla)^0.5)/A26stdlife))</f>
        <v>0</v>
      </c>
      <c r="AD410" s="155">
        <f>IF(A26stdlife="n/a","n/a",IF(AD$3&gt;(A26stdlife+$E410),(Input!$N$236*(1+rvanilla)^0.5)-SUM($N410:AC410),(Input!$N$236*(1+rvanilla)^0.5)/A26stdlife))</f>
        <v>0</v>
      </c>
      <c r="AE410" s="155">
        <f>IF(A26stdlife="n/a","n/a",IF(AE$3&gt;(A26stdlife+$E410),(Input!$N$236*(1+rvanilla)^0.5)-SUM($N410:AD410),(Input!$N$236*(1+rvanilla)^0.5)/A26stdlife))</f>
        <v>0</v>
      </c>
      <c r="AF410" s="155">
        <f>IF(A26stdlife="n/a","n/a",IF(AF$3&gt;(A26stdlife+$E410),(Input!$N$236*(1+rvanilla)^0.5)-SUM($N410:AE410),(Input!$N$236*(1+rvanilla)^0.5)/A26stdlife))</f>
        <v>0</v>
      </c>
      <c r="AG410" s="155">
        <f>IF(A26stdlife="n/a","n/a",IF(AG$3&gt;(A26stdlife+$E410),(Input!$N$236*(1+rvanilla)^0.5)-SUM($N410:AF410),(Input!$N$236*(1+rvanilla)^0.5)/A26stdlife))</f>
        <v>0</v>
      </c>
      <c r="AH410" s="155">
        <f>IF(A26stdlife="n/a","n/a",IF(AH$3&gt;(A26stdlife+$E410),(Input!$N$236*(1+rvanilla)^0.5)-SUM($N410:AG410),(Input!$N$236*(1+rvanilla)^0.5)/A26stdlife))</f>
        <v>0</v>
      </c>
      <c r="AI410" s="155">
        <f>IF(A26stdlife="n/a","n/a",IF(AI$3&gt;(A26stdlife+$E410),(Input!$N$236*(1+rvanilla)^0.5)-SUM($N410:AH410),(Input!$N$236*(1+rvanilla)^0.5)/A26stdlife))</f>
        <v>0</v>
      </c>
      <c r="AJ410" s="155">
        <f>IF(A26stdlife="n/a","n/a",IF(AJ$3&gt;(A26stdlife+$E410),(Input!$N$236*(1+rvanilla)^0.5)-SUM($N410:AI410),(Input!$N$236*(1+rvanilla)^0.5)/A26stdlife))</f>
        <v>0</v>
      </c>
      <c r="AK410" s="155">
        <f>IF(A26stdlife="n/a","n/a",IF(AK$3&gt;(A26stdlife+$E410),(Input!$N$236*(1+rvanilla)^0.5)-SUM($N410:AJ410),(Input!$N$236*(1+rvanilla)^0.5)/A26stdlife))</f>
        <v>0</v>
      </c>
      <c r="AL410" s="155">
        <f>IF(A26stdlife="n/a","n/a",IF(AL$3&gt;(A26stdlife+$E410),(Input!$N$236*(1+rvanilla)^0.5)-SUM($N410:AK410),(Input!$N$236*(1+rvanilla)^0.5)/A26stdlife))</f>
        <v>0</v>
      </c>
      <c r="AM410" s="155">
        <f>IF(A26stdlife="n/a","n/a",IF(AM$3&gt;(A26stdlife+$E410),(Input!$N$236*(1+rvanilla)^0.5)-SUM($N410:AL410),(Input!$N$236*(1+rvanilla)^0.5)/A26stdlife))</f>
        <v>0</v>
      </c>
      <c r="AN410" s="155">
        <f>IF(A26stdlife="n/a","n/a",IF(AN$3&gt;(A26stdlife+$E410),(Input!$N$236*(1+rvanilla)^0.5)-SUM($N410:AM410),(Input!$N$236*(1+rvanilla)^0.5)/A26stdlife))</f>
        <v>0</v>
      </c>
      <c r="AO410" s="155">
        <f>IF(A26stdlife="n/a","n/a",IF(AO$3&gt;(A26stdlife+$E410),(Input!$N$236*(1+rvanilla)^0.5)-SUM($N410:AN410),(Input!$N$236*(1+rvanilla)^0.5)/A26stdlife))</f>
        <v>0</v>
      </c>
      <c r="AP410" s="155">
        <f>IF(A26stdlife="n/a","n/a",IF(AP$3&gt;(A26stdlife+$E410),(Input!$N$236*(1+rvanilla)^0.5)-SUM($N410:AO410),(Input!$N$236*(1+rvanilla)^0.5)/A26stdlife))</f>
        <v>0</v>
      </c>
      <c r="AQ410" s="155">
        <f>IF(A26stdlife="n/a","n/a",IF(AQ$3&gt;(A26stdlife+$E410),(Input!$N$236*(1+rvanilla)^0.5)-SUM($N410:AP410),(Input!$N$236*(1+rvanilla)^0.5)/A26stdlife))</f>
        <v>0</v>
      </c>
      <c r="AR410" s="155">
        <f>IF(A26stdlife="n/a","n/a",IF(AR$3&gt;(A26stdlife+$E410),(Input!$N$236*(1+rvanilla)^0.5)-SUM($N410:AQ410),(Input!$N$236*(1+rvanilla)^0.5)/A26stdlife))</f>
        <v>0</v>
      </c>
      <c r="AS410" s="155">
        <f>IF(A26stdlife="n/a","n/a",IF(AS$3&gt;(A26stdlife+$E410),(Input!$N$236*(1+rvanilla)^0.5)-SUM($N410:AR410),(Input!$N$236*(1+rvanilla)^0.5)/A26stdlife))</f>
        <v>0</v>
      </c>
      <c r="AT410" s="155">
        <f>IF(A26stdlife="n/a","n/a",IF(AT$3&gt;(A26stdlife+$E410),(Input!$N$236*(1+rvanilla)^0.5)-SUM($N410:AS410),(Input!$N$236*(1+rvanilla)^0.5)/A26stdlife))</f>
        <v>0</v>
      </c>
      <c r="AU410" s="155">
        <f>IF(A26stdlife="n/a","n/a",IF(AU$3&gt;(A26stdlife+$E410),(Input!$N$236*(1+rvanilla)^0.5)-SUM($N410:AT410),(Input!$N$236*(1+rvanilla)^0.5)/A26stdlife))</f>
        <v>0</v>
      </c>
      <c r="AV410" s="155">
        <f>IF(A26stdlife="n/a","n/a",IF(AV$3&gt;(A26stdlife+$E410),(Input!$N$236*(1+rvanilla)^0.5)-SUM($N410:AU410),(Input!$N$236*(1+rvanilla)^0.5)/A26stdlife))</f>
        <v>0</v>
      </c>
      <c r="AW410" s="155">
        <f>IF(A26stdlife="n/a","n/a",IF(AW$3&gt;(A26stdlife+$E410),(Input!$N$236*(1+rvanilla)^0.5)-SUM($N410:AV410),(Input!$N$236*(1+rvanilla)^0.5)/A26stdlife))</f>
        <v>0</v>
      </c>
      <c r="AX410" s="155">
        <f>IF(A26stdlife="n/a","n/a",IF(AX$3&gt;(A26stdlife+$E410),(Input!$N$236*(1+rvanilla)^0.5)-SUM($N410:AW410),(Input!$N$236*(1+rvanilla)^0.5)/A26stdlife))</f>
        <v>0</v>
      </c>
      <c r="AY410" s="155">
        <f>IF(A26stdlife="n/a","n/a",IF(AY$3&gt;(A26stdlife+$E410),(Input!$N$236*(1+rvanilla)^0.5)-SUM($N410:AX410),(Input!$N$236*(1+rvanilla)^0.5)/A26stdlife))</f>
        <v>0</v>
      </c>
      <c r="AZ410" s="155">
        <f>IF(A26stdlife="n/a","n/a",IF(AZ$3&gt;(A26stdlife+$E410),(Input!$N$236*(1+rvanilla)^0.5)-SUM($N410:AY410),(Input!$N$236*(1+rvanilla)^0.5)/A26stdlife))</f>
        <v>0</v>
      </c>
      <c r="BA410" s="155">
        <f>IF(A26stdlife="n/a","n/a",IF(BA$3&gt;(A26stdlife+$E410),(Input!$N$236*(1+rvanilla)^0.5)-SUM($N410:AZ410),(Input!$N$236*(1+rvanilla)^0.5)/A26stdlife))</f>
        <v>0</v>
      </c>
      <c r="BB410" s="155">
        <f>IF(A26stdlife="n/a","n/a",IF(BB$3&gt;(A26stdlife+$E410),(Input!$N$236*(1+rvanilla)^0.5)-SUM($N410:BA410),(Input!$N$236*(1+rvanilla)^0.5)/A26stdlife))</f>
        <v>0</v>
      </c>
      <c r="BC410" s="155">
        <f>IF(A26stdlife="n/a","n/a",IF(BC$3&gt;(A26stdlife+$E410),(Input!$N$236*(1+rvanilla)^0.5)-SUM($N410:BB410),(Input!$N$236*(1+rvanilla)^0.5)/A26stdlife))</f>
        <v>0</v>
      </c>
      <c r="BD410" s="155">
        <f>IF(A26stdlife="n/a","n/a",IF(BD$3&gt;(A26stdlife+$E410),(Input!$N$236*(1+rvanilla)^0.5)-SUM($N410:BC410),(Input!$N$236*(1+rvanilla)^0.5)/A26stdlife))</f>
        <v>0</v>
      </c>
      <c r="BE410" s="155">
        <f>IF(A26stdlife="n/a","n/a",IF(BE$3&gt;(A26stdlife+$E410),(Input!$N$236*(1+rvanilla)^0.5)-SUM($N410:BD410),(Input!$N$236*(1+rvanilla)^0.5)/A26stdlife))</f>
        <v>0</v>
      </c>
      <c r="BF410" s="155">
        <f>IF(A26stdlife="n/a","n/a",IF(BF$3&gt;(A26stdlife+$E410),(Input!$N$236*(1+rvanilla)^0.5)-SUM($N410:BE410),(Input!$N$236*(1+rvanilla)^0.5)/A26stdlife))</f>
        <v>0</v>
      </c>
      <c r="BG410" s="155">
        <f>IF(A26stdlife="n/a","n/a",IF(BG$3&gt;(A26stdlife+$E410),(Input!$N$236*(1+rvanilla)^0.5)-SUM($N410:BF410),(Input!$N$236*(1+rvanilla)^0.5)/A26stdlife))</f>
        <v>0</v>
      </c>
      <c r="BH410" s="155">
        <f>IF(A26stdlife="n/a","n/a",IF(BH$3&gt;(A26stdlife+$E410),(Input!$N$236*(1+rvanilla)^0.5)-SUM($N410:BG410),(Input!$N$236*(1+rvanilla)^0.5)/A26stdlife))</f>
        <v>0</v>
      </c>
      <c r="BI410" s="155">
        <f>IF(A26stdlife="n/a","n/a",IF(BI$3&gt;(A26stdlife+$E410),(Input!$N$236*(1+rvanilla)^0.5)-SUM($N410:BH410),(Input!$N$236*(1+rvanilla)^0.5)/A26stdlife))</f>
        <v>0</v>
      </c>
      <c r="BJ410" s="14"/>
      <c r="BK410" s="14"/>
      <c r="BL410" s="14"/>
      <c r="BM410" s="14"/>
      <c r="BN410" s="14"/>
      <c r="BO410" s="14"/>
      <c r="BP410" s="14"/>
      <c r="BQ410" s="14"/>
      <c r="BR410" s="14"/>
      <c r="BS410" s="14"/>
      <c r="BT410" s="14"/>
      <c r="BU410" s="14"/>
      <c r="BV410" s="14"/>
      <c r="BW410" s="14"/>
      <c r="BX410" s="14"/>
      <c r="BY410" s="14"/>
      <c r="BZ410" s="14"/>
      <c r="CA410" s="410"/>
      <c r="CB410" s="410"/>
      <c r="CC410" s="410"/>
      <c r="CD410" s="410"/>
      <c r="CE410" s="410"/>
      <c r="CF410" s="410"/>
      <c r="CG410" s="410"/>
      <c r="CH410" s="410"/>
      <c r="CI410" s="410"/>
      <c r="CJ410" s="410"/>
      <c r="CK410" s="410"/>
      <c r="CL410" s="410"/>
      <c r="CM410" s="410"/>
      <c r="CN410" s="410"/>
      <c r="CO410" s="410"/>
      <c r="CP410" s="410"/>
      <c r="CQ410" s="410"/>
      <c r="CR410" s="410"/>
      <c r="CS410" s="410"/>
      <c r="CT410" s="410"/>
      <c r="CU410" s="410"/>
      <c r="CV410" s="410"/>
      <c r="CW410" s="410"/>
      <c r="CX410" s="410"/>
      <c r="CY410" s="410"/>
      <c r="CZ410" s="410"/>
      <c r="DA410" s="410"/>
      <c r="DB410" s="410"/>
      <c r="DC410" s="410"/>
      <c r="DD410" s="410"/>
      <c r="DE410" s="410"/>
      <c r="DF410" s="410"/>
      <c r="DG410" s="410"/>
      <c r="DH410" s="410"/>
      <c r="DI410" s="410"/>
      <c r="DJ410" s="410"/>
      <c r="DK410" s="410"/>
      <c r="DL410" s="410"/>
      <c r="DM410" s="410"/>
      <c r="DN410" s="410"/>
      <c r="DO410" s="410"/>
      <c r="DP410" s="410"/>
      <c r="DQ410" s="410"/>
      <c r="DR410" s="410"/>
      <c r="DS410" s="410"/>
      <c r="DT410" s="410"/>
      <c r="DU410" s="410"/>
      <c r="DV410" s="410"/>
      <c r="DW410" s="410"/>
      <c r="DX410" s="410"/>
      <c r="DY410" s="410"/>
      <c r="DZ410" s="410"/>
      <c r="EA410" s="410"/>
      <c r="EB410" s="410"/>
      <c r="EC410" s="410"/>
      <c r="ED410" s="410"/>
      <c r="EE410" s="410"/>
      <c r="EF410" s="410"/>
      <c r="EG410" s="410"/>
      <c r="EH410" s="410"/>
      <c r="EI410" s="410"/>
      <c r="EJ410" s="410"/>
      <c r="EK410" s="410"/>
      <c r="EL410" s="410"/>
      <c r="EM410" s="410"/>
      <c r="EN410" s="410"/>
      <c r="EO410" s="410"/>
      <c r="EP410" s="410"/>
      <c r="EQ410" s="410"/>
      <c r="ER410" s="410"/>
      <c r="ES410" s="410"/>
      <c r="ET410" s="410"/>
      <c r="EU410" s="410"/>
      <c r="EV410" s="410"/>
      <c r="EW410" s="410"/>
      <c r="EX410" s="410"/>
      <c r="EY410" s="410"/>
      <c r="EZ410" s="410"/>
      <c r="FA410" s="410"/>
      <c r="FB410" s="410"/>
      <c r="FC410" s="410"/>
      <c r="FD410" s="410"/>
      <c r="FE410" s="410"/>
      <c r="FF410" s="410"/>
      <c r="FG410" s="410"/>
      <c r="FH410" s="410"/>
      <c r="FI410" s="410"/>
      <c r="FJ410" s="410"/>
      <c r="FK410" s="410"/>
      <c r="FL410" s="410"/>
      <c r="FM410" s="410"/>
      <c r="FN410" s="410"/>
      <c r="FO410" s="410"/>
      <c r="FP410" s="410"/>
      <c r="FQ410" s="410"/>
      <c r="FR410" s="410"/>
      <c r="FS410" s="410"/>
      <c r="FT410" s="410"/>
      <c r="FU410" s="410"/>
      <c r="FV410" s="410"/>
      <c r="FW410" s="410"/>
      <c r="FX410" s="410"/>
      <c r="FY410" s="410"/>
      <c r="FZ410" s="410"/>
      <c r="GA410" s="410"/>
      <c r="GB410" s="410"/>
      <c r="GC410" s="410"/>
      <c r="GD410" s="410"/>
      <c r="GE410" s="410"/>
      <c r="GF410" s="410"/>
      <c r="GG410" s="410"/>
      <c r="GH410" s="410"/>
      <c r="GI410" s="410"/>
      <c r="GJ410" s="410"/>
      <c r="GK410" s="410"/>
      <c r="GL410" s="410"/>
      <c r="GM410" s="410"/>
      <c r="GN410" s="410"/>
      <c r="GO410" s="410"/>
      <c r="GP410" s="410"/>
      <c r="GQ410" s="410"/>
      <c r="GR410" s="410"/>
      <c r="GS410" s="410"/>
      <c r="GT410" s="410"/>
      <c r="GU410" s="410"/>
      <c r="GV410" s="410"/>
      <c r="GW410" s="410"/>
      <c r="GX410" s="410"/>
      <c r="GY410" s="410"/>
      <c r="GZ410" s="410"/>
      <c r="HA410" s="410"/>
      <c r="HB410" s="410"/>
      <c r="HC410" s="410"/>
      <c r="HD410" s="410"/>
      <c r="HE410" s="410"/>
      <c r="HF410" s="410"/>
      <c r="HG410" s="410"/>
      <c r="HH410" s="410"/>
      <c r="HI410" s="410"/>
      <c r="HJ410" s="410"/>
      <c r="HK410" s="410"/>
      <c r="HL410" s="410"/>
      <c r="HM410" s="410"/>
      <c r="HN410" s="410"/>
      <c r="HO410" s="410"/>
      <c r="HP410" s="410"/>
      <c r="HQ410" s="410"/>
      <c r="HR410" s="410"/>
      <c r="HS410" s="410"/>
      <c r="HT410" s="410"/>
      <c r="HU410" s="410"/>
      <c r="HV410" s="410"/>
      <c r="HW410" s="410"/>
      <c r="HX410" s="410"/>
      <c r="HY410" s="410"/>
      <c r="HZ410" s="410"/>
      <c r="IA410" s="410"/>
      <c r="IB410" s="410"/>
      <c r="IC410" s="410"/>
      <c r="ID410" s="410"/>
      <c r="IE410" s="410"/>
      <c r="IF410" s="410"/>
      <c r="IG410" s="410"/>
      <c r="IH410" s="410"/>
      <c r="II410" s="410"/>
      <c r="IJ410" s="410"/>
      <c r="IK410" s="410"/>
      <c r="IL410" s="410"/>
      <c r="IM410" s="410"/>
      <c r="IN410" s="410"/>
      <c r="IO410" s="410"/>
      <c r="IP410" s="410"/>
      <c r="IQ410" s="410"/>
      <c r="IR410" s="410"/>
      <c r="IS410" s="410"/>
      <c r="IT410" s="410"/>
      <c r="IU410" s="410"/>
      <c r="IV410" s="410"/>
    </row>
    <row r="411" spans="1:256" s="2" customFormat="1" ht="12.75" hidden="1" customHeight="1" outlineLevel="2">
      <c r="A411" s="14"/>
      <c r="B411" s="14"/>
      <c r="C411" s="27"/>
      <c r="D411" s="413"/>
      <c r="E411" s="261">
        <v>9</v>
      </c>
      <c r="F411" s="372"/>
      <c r="G411" s="269"/>
      <c r="H411" s="271"/>
      <c r="I411" s="271"/>
      <c r="J411" s="271"/>
      <c r="K411" s="271"/>
      <c r="L411" s="271"/>
      <c r="M411" s="271"/>
      <c r="N411" s="271"/>
      <c r="O411" s="270"/>
      <c r="P411" s="155">
        <f>IF(A26stdlife="n/a","n/a",IF(P$3&gt;(A26stdlife+$E411),(Input!$O$236*(1+rvanilla)^0.5)-SUM($O411:O411),(Input!$O$236*(1+rvanilla)^0.5)/A26stdlife))</f>
        <v>0</v>
      </c>
      <c r="Q411" s="155">
        <f>IF(A26stdlife="n/a","n/a",IF(Q$3&gt;(A26stdlife+$E411),(Input!$O$236*(1+rvanilla)^0.5)-SUM($O411:P411),(Input!$O$236*(1+rvanilla)^0.5)/A26stdlife))</f>
        <v>0</v>
      </c>
      <c r="R411" s="155">
        <f>IF(A26stdlife="n/a","n/a",IF(R$3&gt;(A26stdlife+$E411),(Input!$O$236*(1+rvanilla)^0.5)-SUM($O411:Q411),(Input!$O$236*(1+rvanilla)^0.5)/A26stdlife))</f>
        <v>0</v>
      </c>
      <c r="S411" s="155">
        <f>IF(A26stdlife="n/a","n/a",IF(S$3&gt;(A26stdlife+$E411),(Input!$O$236*(1+rvanilla)^0.5)-SUM($O411:R411),(Input!$O$236*(1+rvanilla)^0.5)/A26stdlife))</f>
        <v>0</v>
      </c>
      <c r="T411" s="155">
        <f>IF(A26stdlife="n/a","n/a",IF(T$3&gt;(A26stdlife+$E411),(Input!$O$236*(1+rvanilla)^0.5)-SUM($O411:S411),(Input!$O$236*(1+rvanilla)^0.5)/A26stdlife))</f>
        <v>0</v>
      </c>
      <c r="U411" s="155">
        <f>IF(A26stdlife="n/a","n/a",IF(U$3&gt;(A26stdlife+$E411),(Input!$O$236*(1+rvanilla)^0.5)-SUM($O411:T411),(Input!$O$236*(1+rvanilla)^0.5)/A26stdlife))</f>
        <v>0</v>
      </c>
      <c r="V411" s="155">
        <f>IF(A26stdlife="n/a","n/a",IF(V$3&gt;(A26stdlife+$E411),(Input!$O$236*(1+rvanilla)^0.5)-SUM($O411:U411),(Input!$O$236*(1+rvanilla)^0.5)/A26stdlife))</f>
        <v>0</v>
      </c>
      <c r="W411" s="155">
        <f>IF(A26stdlife="n/a","n/a",IF(W$3&gt;(A26stdlife+$E411),(Input!$O$236*(1+rvanilla)^0.5)-SUM($O411:V411),(Input!$O$236*(1+rvanilla)^0.5)/A26stdlife))</f>
        <v>0</v>
      </c>
      <c r="X411" s="155">
        <f>IF(A26stdlife="n/a","n/a",IF(X$3&gt;(A26stdlife+$E411),(Input!$O$236*(1+rvanilla)^0.5)-SUM($O411:W411),(Input!$O$236*(1+rvanilla)^0.5)/A26stdlife))</f>
        <v>0</v>
      </c>
      <c r="Y411" s="155">
        <f>IF(A26stdlife="n/a","n/a",IF(Y$3&gt;(A26stdlife+$E411),(Input!$O$236*(1+rvanilla)^0.5)-SUM($O411:X411),(Input!$O$236*(1+rvanilla)^0.5)/A26stdlife))</f>
        <v>0</v>
      </c>
      <c r="Z411" s="155">
        <f>IF(A26stdlife="n/a","n/a",IF(Z$3&gt;(A26stdlife+$E411),(Input!$O$236*(1+rvanilla)^0.5)-SUM($O411:Y411),(Input!$O$236*(1+rvanilla)^0.5)/A26stdlife))</f>
        <v>0</v>
      </c>
      <c r="AA411" s="155">
        <f>IF(A26stdlife="n/a","n/a",IF(AA$3&gt;(A26stdlife+$E411),(Input!$O$236*(1+rvanilla)^0.5)-SUM($O411:Z411),(Input!$O$236*(1+rvanilla)^0.5)/A26stdlife))</f>
        <v>0</v>
      </c>
      <c r="AB411" s="155">
        <f>IF(A26stdlife="n/a","n/a",IF(AB$3&gt;(A26stdlife+$E411),(Input!$O$236*(1+rvanilla)^0.5)-SUM($O411:AA411),(Input!$O$236*(1+rvanilla)^0.5)/A26stdlife))</f>
        <v>0</v>
      </c>
      <c r="AC411" s="155">
        <f>IF(A26stdlife="n/a","n/a",IF(AC$3&gt;(A26stdlife+$E411),(Input!$O$236*(1+rvanilla)^0.5)-SUM($O411:AB411),(Input!$O$236*(1+rvanilla)^0.5)/A26stdlife))</f>
        <v>0</v>
      </c>
      <c r="AD411" s="155">
        <f>IF(A26stdlife="n/a","n/a",IF(AD$3&gt;(A26stdlife+$E411),(Input!$O$236*(1+rvanilla)^0.5)-SUM($O411:AC411),(Input!$O$236*(1+rvanilla)^0.5)/A26stdlife))</f>
        <v>0</v>
      </c>
      <c r="AE411" s="155">
        <f>IF(A26stdlife="n/a","n/a",IF(AE$3&gt;(A26stdlife+$E411),(Input!$O$236*(1+rvanilla)^0.5)-SUM($O411:AD411),(Input!$O$236*(1+rvanilla)^0.5)/A26stdlife))</f>
        <v>0</v>
      </c>
      <c r="AF411" s="155">
        <f>IF(A26stdlife="n/a","n/a",IF(AF$3&gt;(A26stdlife+$E411),(Input!$O$236*(1+rvanilla)^0.5)-SUM($O411:AE411),(Input!$O$236*(1+rvanilla)^0.5)/A26stdlife))</f>
        <v>0</v>
      </c>
      <c r="AG411" s="155">
        <f>IF(A26stdlife="n/a","n/a",IF(AG$3&gt;(A26stdlife+$E411),(Input!$O$236*(1+rvanilla)^0.5)-SUM($O411:AF411),(Input!$O$236*(1+rvanilla)^0.5)/A26stdlife))</f>
        <v>0</v>
      </c>
      <c r="AH411" s="155">
        <f>IF(A26stdlife="n/a","n/a",IF(AH$3&gt;(A26stdlife+$E411),(Input!$O$236*(1+rvanilla)^0.5)-SUM($O411:AG411),(Input!$O$236*(1+rvanilla)^0.5)/A26stdlife))</f>
        <v>0</v>
      </c>
      <c r="AI411" s="155">
        <f>IF(A26stdlife="n/a","n/a",IF(AI$3&gt;(A26stdlife+$E411),(Input!$O$236*(1+rvanilla)^0.5)-SUM($O411:AH411),(Input!$O$236*(1+rvanilla)^0.5)/A26stdlife))</f>
        <v>0</v>
      </c>
      <c r="AJ411" s="155">
        <f>IF(A26stdlife="n/a","n/a",IF(AJ$3&gt;(A26stdlife+$E411),(Input!$O$236*(1+rvanilla)^0.5)-SUM($O411:AI411),(Input!$O$236*(1+rvanilla)^0.5)/A26stdlife))</f>
        <v>0</v>
      </c>
      <c r="AK411" s="155">
        <f>IF(A26stdlife="n/a","n/a",IF(AK$3&gt;(A26stdlife+$E411),(Input!$O$236*(1+rvanilla)^0.5)-SUM($O411:AJ411),(Input!$O$236*(1+rvanilla)^0.5)/A26stdlife))</f>
        <v>0</v>
      </c>
      <c r="AL411" s="155">
        <f>IF(A26stdlife="n/a","n/a",IF(AL$3&gt;(A26stdlife+$E411),(Input!$O$236*(1+rvanilla)^0.5)-SUM($O411:AK411),(Input!$O$236*(1+rvanilla)^0.5)/A26stdlife))</f>
        <v>0</v>
      </c>
      <c r="AM411" s="155">
        <f>IF(A26stdlife="n/a","n/a",IF(AM$3&gt;(A26stdlife+$E411),(Input!$O$236*(1+rvanilla)^0.5)-SUM($O411:AL411),(Input!$O$236*(1+rvanilla)^0.5)/A26stdlife))</f>
        <v>0</v>
      </c>
      <c r="AN411" s="155">
        <f>IF(A26stdlife="n/a","n/a",IF(AN$3&gt;(A26stdlife+$E411),(Input!$O$236*(1+rvanilla)^0.5)-SUM($O411:AM411),(Input!$O$236*(1+rvanilla)^0.5)/A26stdlife))</f>
        <v>0</v>
      </c>
      <c r="AO411" s="155">
        <f>IF(A26stdlife="n/a","n/a",IF(AO$3&gt;(A26stdlife+$E411),(Input!$O$236*(1+rvanilla)^0.5)-SUM($O411:AN411),(Input!$O$236*(1+rvanilla)^0.5)/A26stdlife))</f>
        <v>0</v>
      </c>
      <c r="AP411" s="155">
        <f>IF(A26stdlife="n/a","n/a",IF(AP$3&gt;(A26stdlife+$E411),(Input!$O$236*(1+rvanilla)^0.5)-SUM($O411:AO411),(Input!$O$236*(1+rvanilla)^0.5)/A26stdlife))</f>
        <v>0</v>
      </c>
      <c r="AQ411" s="155">
        <f>IF(A26stdlife="n/a","n/a",IF(AQ$3&gt;(A26stdlife+$E411),(Input!$O$236*(1+rvanilla)^0.5)-SUM($O411:AP411),(Input!$O$236*(1+rvanilla)^0.5)/A26stdlife))</f>
        <v>0</v>
      </c>
      <c r="AR411" s="155">
        <f>IF(A26stdlife="n/a","n/a",IF(AR$3&gt;(A26stdlife+$E411),(Input!$O$236*(1+rvanilla)^0.5)-SUM($O411:AQ411),(Input!$O$236*(1+rvanilla)^0.5)/A26stdlife))</f>
        <v>0</v>
      </c>
      <c r="AS411" s="155">
        <f>IF(A26stdlife="n/a","n/a",IF(AS$3&gt;(A26stdlife+$E411),(Input!$O$236*(1+rvanilla)^0.5)-SUM($O411:AR411),(Input!$O$236*(1+rvanilla)^0.5)/A26stdlife))</f>
        <v>0</v>
      </c>
      <c r="AT411" s="155">
        <f>IF(A26stdlife="n/a","n/a",IF(AT$3&gt;(A26stdlife+$E411),(Input!$O$236*(1+rvanilla)^0.5)-SUM($O411:AS411),(Input!$O$236*(1+rvanilla)^0.5)/A26stdlife))</f>
        <v>0</v>
      </c>
      <c r="AU411" s="155">
        <f>IF(A26stdlife="n/a","n/a",IF(AU$3&gt;(A26stdlife+$E411),(Input!$O$236*(1+rvanilla)^0.5)-SUM($O411:AT411),(Input!$O$236*(1+rvanilla)^0.5)/A26stdlife))</f>
        <v>0</v>
      </c>
      <c r="AV411" s="155">
        <f>IF(A26stdlife="n/a","n/a",IF(AV$3&gt;(A26stdlife+$E411),(Input!$O$236*(1+rvanilla)^0.5)-SUM($O411:AU411),(Input!$O$236*(1+rvanilla)^0.5)/A26stdlife))</f>
        <v>0</v>
      </c>
      <c r="AW411" s="155">
        <f>IF(A26stdlife="n/a","n/a",IF(AW$3&gt;(A26stdlife+$E411),(Input!$O$236*(1+rvanilla)^0.5)-SUM($O411:AV411),(Input!$O$236*(1+rvanilla)^0.5)/A26stdlife))</f>
        <v>0</v>
      </c>
      <c r="AX411" s="155">
        <f>IF(A26stdlife="n/a","n/a",IF(AX$3&gt;(A26stdlife+$E411),(Input!$O$236*(1+rvanilla)^0.5)-SUM($O411:AW411),(Input!$O$236*(1+rvanilla)^0.5)/A26stdlife))</f>
        <v>0</v>
      </c>
      <c r="AY411" s="155">
        <f>IF(A26stdlife="n/a","n/a",IF(AY$3&gt;(A26stdlife+$E411),(Input!$O$236*(1+rvanilla)^0.5)-SUM($O411:AX411),(Input!$O$236*(1+rvanilla)^0.5)/A26stdlife))</f>
        <v>0</v>
      </c>
      <c r="AZ411" s="155">
        <f>IF(A26stdlife="n/a","n/a",IF(AZ$3&gt;(A26stdlife+$E411),(Input!$O$236*(1+rvanilla)^0.5)-SUM($O411:AY411),(Input!$O$236*(1+rvanilla)^0.5)/A26stdlife))</f>
        <v>0</v>
      </c>
      <c r="BA411" s="155">
        <f>IF(A26stdlife="n/a","n/a",IF(BA$3&gt;(A26stdlife+$E411),(Input!$O$236*(1+rvanilla)^0.5)-SUM($O411:AZ411),(Input!$O$236*(1+rvanilla)^0.5)/A26stdlife))</f>
        <v>0</v>
      </c>
      <c r="BB411" s="155">
        <f>IF(A26stdlife="n/a","n/a",IF(BB$3&gt;(A26stdlife+$E411),(Input!$O$236*(1+rvanilla)^0.5)-SUM($O411:BA411),(Input!$O$236*(1+rvanilla)^0.5)/A26stdlife))</f>
        <v>0</v>
      </c>
      <c r="BC411" s="155">
        <f>IF(A26stdlife="n/a","n/a",IF(BC$3&gt;(A26stdlife+$E411),(Input!$O$236*(1+rvanilla)^0.5)-SUM($O411:BB411),(Input!$O$236*(1+rvanilla)^0.5)/A26stdlife))</f>
        <v>0</v>
      </c>
      <c r="BD411" s="155">
        <f>IF(A26stdlife="n/a","n/a",IF(BD$3&gt;(A26stdlife+$E411),(Input!$O$236*(1+rvanilla)^0.5)-SUM($O411:BC411),(Input!$O$236*(1+rvanilla)^0.5)/A26stdlife))</f>
        <v>0</v>
      </c>
      <c r="BE411" s="155">
        <f>IF(A26stdlife="n/a","n/a",IF(BE$3&gt;(A26stdlife+$E411),(Input!$O$236*(1+rvanilla)^0.5)-SUM($O411:BD411),(Input!$O$236*(1+rvanilla)^0.5)/A26stdlife))</f>
        <v>0</v>
      </c>
      <c r="BF411" s="155">
        <f>IF(A26stdlife="n/a","n/a",IF(BF$3&gt;(A26stdlife+$E411),(Input!$O$236*(1+rvanilla)^0.5)-SUM($O411:BE411),(Input!$O$236*(1+rvanilla)^0.5)/A26stdlife))</f>
        <v>0</v>
      </c>
      <c r="BG411" s="155">
        <f>IF(A26stdlife="n/a","n/a",IF(BG$3&gt;(A26stdlife+$E411),(Input!$O$236*(1+rvanilla)^0.5)-SUM($O411:BF411),(Input!$O$236*(1+rvanilla)^0.5)/A26stdlife))</f>
        <v>0</v>
      </c>
      <c r="BH411" s="155">
        <f>IF(A26stdlife="n/a","n/a",IF(BH$3&gt;(A26stdlife+$E411),(Input!$O$236*(1+rvanilla)^0.5)-SUM($O411:BG411),(Input!$O$236*(1+rvanilla)^0.5)/A26stdlife))</f>
        <v>0</v>
      </c>
      <c r="BI411" s="155">
        <f>IF(A26stdlife="n/a","n/a",IF(BI$3&gt;(A26stdlife+$E411),(Input!$O$236*(1+rvanilla)^0.5)-SUM($O411:BH411),(Input!$O$236*(1+rvanilla)^0.5)/A26stdlife))</f>
        <v>0</v>
      </c>
      <c r="BJ411" s="14"/>
      <c r="BK411" s="14"/>
      <c r="BL411" s="14"/>
      <c r="BM411" s="14"/>
      <c r="BN411" s="14"/>
      <c r="BO411" s="14"/>
      <c r="BP411" s="14"/>
      <c r="BQ411" s="14"/>
      <c r="BR411" s="14"/>
      <c r="BS411" s="14"/>
      <c r="BT411" s="14"/>
      <c r="BU411" s="14"/>
      <c r="BV411" s="14"/>
      <c r="BW411" s="14"/>
      <c r="BX411" s="14"/>
      <c r="BY411" s="14"/>
      <c r="BZ411" s="14"/>
      <c r="CA411" s="410"/>
      <c r="CB411" s="410"/>
      <c r="CC411" s="410"/>
      <c r="CD411" s="410"/>
      <c r="CE411" s="410"/>
      <c r="CF411" s="410"/>
      <c r="CG411" s="410"/>
      <c r="CH411" s="410"/>
      <c r="CI411" s="410"/>
      <c r="CJ411" s="410"/>
      <c r="CK411" s="410"/>
      <c r="CL411" s="410"/>
      <c r="CM411" s="410"/>
      <c r="CN411" s="410"/>
      <c r="CO411" s="410"/>
      <c r="CP411" s="410"/>
      <c r="CQ411" s="410"/>
      <c r="CR411" s="410"/>
      <c r="CS411" s="410"/>
      <c r="CT411" s="410"/>
      <c r="CU411" s="410"/>
      <c r="CV411" s="410"/>
      <c r="CW411" s="410"/>
      <c r="CX411" s="410"/>
      <c r="CY411" s="410"/>
      <c r="CZ411" s="410"/>
      <c r="DA411" s="410"/>
      <c r="DB411" s="410"/>
      <c r="DC411" s="410"/>
      <c r="DD411" s="410"/>
      <c r="DE411" s="410"/>
      <c r="DF411" s="410"/>
      <c r="DG411" s="410"/>
      <c r="DH411" s="410"/>
      <c r="DI411" s="410"/>
      <c r="DJ411" s="410"/>
      <c r="DK411" s="410"/>
      <c r="DL411" s="410"/>
      <c r="DM411" s="410"/>
      <c r="DN411" s="410"/>
      <c r="DO411" s="410"/>
      <c r="DP411" s="410"/>
      <c r="DQ411" s="410"/>
      <c r="DR411" s="410"/>
      <c r="DS411" s="410"/>
      <c r="DT411" s="410"/>
      <c r="DU411" s="410"/>
      <c r="DV411" s="410"/>
      <c r="DW411" s="410"/>
      <c r="DX411" s="410"/>
      <c r="DY411" s="410"/>
      <c r="DZ411" s="410"/>
      <c r="EA411" s="410"/>
      <c r="EB411" s="410"/>
      <c r="EC411" s="410"/>
      <c r="ED411" s="410"/>
      <c r="EE411" s="410"/>
      <c r="EF411" s="410"/>
      <c r="EG411" s="410"/>
      <c r="EH411" s="410"/>
      <c r="EI411" s="410"/>
      <c r="EJ411" s="410"/>
      <c r="EK411" s="410"/>
      <c r="EL411" s="410"/>
      <c r="EM411" s="410"/>
      <c r="EN411" s="410"/>
      <c r="EO411" s="410"/>
      <c r="EP411" s="410"/>
      <c r="EQ411" s="410"/>
      <c r="ER411" s="410"/>
      <c r="ES411" s="410"/>
      <c r="ET411" s="410"/>
      <c r="EU411" s="410"/>
      <c r="EV411" s="410"/>
      <c r="EW411" s="410"/>
      <c r="EX411" s="410"/>
      <c r="EY411" s="410"/>
      <c r="EZ411" s="410"/>
      <c r="FA411" s="410"/>
      <c r="FB411" s="410"/>
      <c r="FC411" s="410"/>
      <c r="FD411" s="410"/>
      <c r="FE411" s="410"/>
      <c r="FF411" s="410"/>
      <c r="FG411" s="410"/>
      <c r="FH411" s="410"/>
      <c r="FI411" s="410"/>
      <c r="FJ411" s="410"/>
      <c r="FK411" s="410"/>
      <c r="FL411" s="410"/>
      <c r="FM411" s="410"/>
      <c r="FN411" s="410"/>
      <c r="FO411" s="410"/>
      <c r="FP411" s="410"/>
      <c r="FQ411" s="410"/>
      <c r="FR411" s="410"/>
      <c r="FS411" s="410"/>
      <c r="FT411" s="410"/>
      <c r="FU411" s="410"/>
      <c r="FV411" s="410"/>
      <c r="FW411" s="410"/>
      <c r="FX411" s="410"/>
      <c r="FY411" s="410"/>
      <c r="FZ411" s="410"/>
      <c r="GA411" s="410"/>
      <c r="GB411" s="410"/>
      <c r="GC411" s="410"/>
      <c r="GD411" s="410"/>
      <c r="GE411" s="410"/>
      <c r="GF411" s="410"/>
      <c r="GG411" s="410"/>
      <c r="GH411" s="410"/>
      <c r="GI411" s="410"/>
      <c r="GJ411" s="410"/>
      <c r="GK411" s="410"/>
      <c r="GL411" s="410"/>
      <c r="GM411" s="410"/>
      <c r="GN411" s="410"/>
      <c r="GO411" s="410"/>
      <c r="GP411" s="410"/>
      <c r="GQ411" s="410"/>
      <c r="GR411" s="410"/>
      <c r="GS411" s="410"/>
      <c r="GT411" s="410"/>
      <c r="GU411" s="410"/>
      <c r="GV411" s="410"/>
      <c r="GW411" s="410"/>
      <c r="GX411" s="410"/>
      <c r="GY411" s="410"/>
      <c r="GZ411" s="410"/>
      <c r="HA411" s="410"/>
      <c r="HB411" s="410"/>
      <c r="HC411" s="410"/>
      <c r="HD411" s="410"/>
      <c r="HE411" s="410"/>
      <c r="HF411" s="410"/>
      <c r="HG411" s="410"/>
      <c r="HH411" s="410"/>
      <c r="HI411" s="410"/>
      <c r="HJ411" s="410"/>
      <c r="HK411" s="410"/>
      <c r="HL411" s="410"/>
      <c r="HM411" s="410"/>
      <c r="HN411" s="410"/>
      <c r="HO411" s="410"/>
      <c r="HP411" s="410"/>
      <c r="HQ411" s="410"/>
      <c r="HR411" s="410"/>
      <c r="HS411" s="410"/>
      <c r="HT411" s="410"/>
      <c r="HU411" s="410"/>
      <c r="HV411" s="410"/>
      <c r="HW411" s="410"/>
      <c r="HX411" s="410"/>
      <c r="HY411" s="410"/>
      <c r="HZ411" s="410"/>
      <c r="IA411" s="410"/>
      <c r="IB411" s="410"/>
      <c r="IC411" s="410"/>
      <c r="ID411" s="410"/>
      <c r="IE411" s="410"/>
      <c r="IF411" s="410"/>
      <c r="IG411" s="410"/>
      <c r="IH411" s="410"/>
      <c r="II411" s="410"/>
      <c r="IJ411" s="410"/>
      <c r="IK411" s="410"/>
      <c r="IL411" s="410"/>
      <c r="IM411" s="410"/>
      <c r="IN411" s="410"/>
      <c r="IO411" s="410"/>
      <c r="IP411" s="410"/>
      <c r="IQ411" s="410"/>
      <c r="IR411" s="410"/>
      <c r="IS411" s="410"/>
      <c r="IT411" s="410"/>
      <c r="IU411" s="410"/>
      <c r="IV411" s="410"/>
    </row>
    <row r="412" spans="1:256" s="2" customFormat="1" ht="12.75" hidden="1" customHeight="1" outlineLevel="2">
      <c r="A412" s="14"/>
      <c r="B412" s="14"/>
      <c r="C412" s="27"/>
      <c r="D412" s="413"/>
      <c r="E412" s="262">
        <v>10</v>
      </c>
      <c r="F412" s="372"/>
      <c r="G412" s="269"/>
      <c r="H412" s="271"/>
      <c r="I412" s="271"/>
      <c r="J412" s="271"/>
      <c r="K412" s="271"/>
      <c r="L412" s="271"/>
      <c r="M412" s="271"/>
      <c r="N412" s="271"/>
      <c r="O412" s="271"/>
      <c r="P412" s="270"/>
      <c r="Q412" s="155">
        <f>IF(A26stdlife="n/a","n/a",IF(Q$3&gt;(A26stdlife+$E412),(Input!$P$236*(1+rvanilla)^0.5)-SUM($P412:P412),(Input!$P$236*(1+rvanilla)^0.5)/A26stdlife))</f>
        <v>0</v>
      </c>
      <c r="R412" s="155">
        <f>IF(A26stdlife="n/a","n/a",IF(R$3&gt;(A26stdlife+$E412),(Input!$P$236*(1+rvanilla)^0.5)-SUM($P412:Q412),(Input!$P$236*(1+rvanilla)^0.5)/A26stdlife))</f>
        <v>0</v>
      </c>
      <c r="S412" s="155">
        <f>IF(A26stdlife="n/a","n/a",IF(S$3&gt;(A26stdlife+$E412),(Input!$P$236*(1+rvanilla)^0.5)-SUM($P412:R412),(Input!$P$236*(1+rvanilla)^0.5)/A26stdlife))</f>
        <v>0</v>
      </c>
      <c r="T412" s="155">
        <f>IF(A26stdlife="n/a","n/a",IF(T$3&gt;(A26stdlife+$E412),(Input!$P$236*(1+rvanilla)^0.5)-SUM($P412:S412),(Input!$P$236*(1+rvanilla)^0.5)/A26stdlife))</f>
        <v>0</v>
      </c>
      <c r="U412" s="155">
        <f>IF(A26stdlife="n/a","n/a",IF(U$3&gt;(A26stdlife+$E412),(Input!$P$236*(1+rvanilla)^0.5)-SUM($P412:T412),(Input!$P$236*(1+rvanilla)^0.5)/A26stdlife))</f>
        <v>0</v>
      </c>
      <c r="V412" s="155">
        <f>IF(A26stdlife="n/a","n/a",IF(V$3&gt;(A26stdlife+$E412),(Input!$P$236*(1+rvanilla)^0.5)-SUM($P412:U412),(Input!$P$236*(1+rvanilla)^0.5)/A26stdlife))</f>
        <v>0</v>
      </c>
      <c r="W412" s="155">
        <f>IF(A26stdlife="n/a","n/a",IF(W$3&gt;(A26stdlife+$E412),(Input!$P$236*(1+rvanilla)^0.5)-SUM($P412:V412),(Input!$P$236*(1+rvanilla)^0.5)/A26stdlife))</f>
        <v>0</v>
      </c>
      <c r="X412" s="155">
        <f>IF(A26stdlife="n/a","n/a",IF(X$3&gt;(A26stdlife+$E412),(Input!$P$236*(1+rvanilla)^0.5)-SUM($P412:W412),(Input!$P$236*(1+rvanilla)^0.5)/A26stdlife))</f>
        <v>0</v>
      </c>
      <c r="Y412" s="155">
        <f>IF(A26stdlife="n/a","n/a",IF(Y$3&gt;(A26stdlife+$E412),(Input!$P$236*(1+rvanilla)^0.5)-SUM($P412:X412),(Input!$P$236*(1+rvanilla)^0.5)/A26stdlife))</f>
        <v>0</v>
      </c>
      <c r="Z412" s="155">
        <f>IF(A26stdlife="n/a","n/a",IF(Z$3&gt;(A26stdlife+$E412),(Input!$P$236*(1+rvanilla)^0.5)-SUM($P412:Y412),(Input!$P$236*(1+rvanilla)^0.5)/A26stdlife))</f>
        <v>0</v>
      </c>
      <c r="AA412" s="155">
        <f>IF(A26stdlife="n/a","n/a",IF(AA$3&gt;(A26stdlife+$E412),(Input!$P$236*(1+rvanilla)^0.5)-SUM($P412:Z412),(Input!$P$236*(1+rvanilla)^0.5)/A26stdlife))</f>
        <v>0</v>
      </c>
      <c r="AB412" s="155">
        <f>IF(A26stdlife="n/a","n/a",IF(AB$3&gt;(A26stdlife+$E412),(Input!$P$236*(1+rvanilla)^0.5)-SUM($P412:AA412),(Input!$P$236*(1+rvanilla)^0.5)/A26stdlife))</f>
        <v>0</v>
      </c>
      <c r="AC412" s="155">
        <f>IF(A26stdlife="n/a","n/a",IF(AC$3&gt;(A26stdlife+$E412),(Input!$P$236*(1+rvanilla)^0.5)-SUM($P412:AB412),(Input!$P$236*(1+rvanilla)^0.5)/A26stdlife))</f>
        <v>0</v>
      </c>
      <c r="AD412" s="155">
        <f>IF(A26stdlife="n/a","n/a",IF(AD$3&gt;(A26stdlife+$E412),(Input!$P$236*(1+rvanilla)^0.5)-SUM($P412:AC412),(Input!$P$236*(1+rvanilla)^0.5)/A26stdlife))</f>
        <v>0</v>
      </c>
      <c r="AE412" s="155">
        <f>IF(A26stdlife="n/a","n/a",IF(AE$3&gt;(A26stdlife+$E412),(Input!$P$236*(1+rvanilla)^0.5)-SUM($P412:AD412),(Input!$P$236*(1+rvanilla)^0.5)/A26stdlife))</f>
        <v>0</v>
      </c>
      <c r="AF412" s="155">
        <f>IF(A26stdlife="n/a","n/a",IF(AF$3&gt;(A26stdlife+$E412),(Input!$P$236*(1+rvanilla)^0.5)-SUM($P412:AE412),(Input!$P$236*(1+rvanilla)^0.5)/A26stdlife))</f>
        <v>0</v>
      </c>
      <c r="AG412" s="155">
        <f>IF(A26stdlife="n/a","n/a",IF(AG$3&gt;(A26stdlife+$E412),(Input!$P$236*(1+rvanilla)^0.5)-SUM($P412:AF412),(Input!$P$236*(1+rvanilla)^0.5)/A26stdlife))</f>
        <v>0</v>
      </c>
      <c r="AH412" s="155">
        <f>IF(A26stdlife="n/a","n/a",IF(AH$3&gt;(A26stdlife+$E412),(Input!$P$236*(1+rvanilla)^0.5)-SUM($P412:AG412),(Input!$P$236*(1+rvanilla)^0.5)/A26stdlife))</f>
        <v>0</v>
      </c>
      <c r="AI412" s="155">
        <f>IF(A26stdlife="n/a","n/a",IF(AI$3&gt;(A26stdlife+$E412),(Input!$P$236*(1+rvanilla)^0.5)-SUM($P412:AH412),(Input!$P$236*(1+rvanilla)^0.5)/A26stdlife))</f>
        <v>0</v>
      </c>
      <c r="AJ412" s="155">
        <f>IF(A26stdlife="n/a","n/a",IF(AJ$3&gt;(A26stdlife+$E412),(Input!$P$236*(1+rvanilla)^0.5)-SUM($P412:AI412),(Input!$P$236*(1+rvanilla)^0.5)/A26stdlife))</f>
        <v>0</v>
      </c>
      <c r="AK412" s="155">
        <f>IF(A26stdlife="n/a","n/a",IF(AK$3&gt;(A26stdlife+$E412),(Input!$P$236*(1+rvanilla)^0.5)-SUM($P412:AJ412),(Input!$P$236*(1+rvanilla)^0.5)/A26stdlife))</f>
        <v>0</v>
      </c>
      <c r="AL412" s="155">
        <f>IF(A26stdlife="n/a","n/a",IF(AL$3&gt;(A26stdlife+$E412),(Input!$P$236*(1+rvanilla)^0.5)-SUM($P412:AK412),(Input!$P$236*(1+rvanilla)^0.5)/A26stdlife))</f>
        <v>0</v>
      </c>
      <c r="AM412" s="155">
        <f>IF(A26stdlife="n/a","n/a",IF(AM$3&gt;(A26stdlife+$E412),(Input!$P$236*(1+rvanilla)^0.5)-SUM($P412:AL412),(Input!$P$236*(1+rvanilla)^0.5)/A26stdlife))</f>
        <v>0</v>
      </c>
      <c r="AN412" s="155">
        <f>IF(A26stdlife="n/a","n/a",IF(AN$3&gt;(A26stdlife+$E412),(Input!$P$236*(1+rvanilla)^0.5)-SUM($P412:AM412),(Input!$P$236*(1+rvanilla)^0.5)/A26stdlife))</f>
        <v>0</v>
      </c>
      <c r="AO412" s="155">
        <f>IF(A26stdlife="n/a","n/a",IF(AO$3&gt;(A26stdlife+$E412),(Input!$P$236*(1+rvanilla)^0.5)-SUM($P412:AN412),(Input!$P$236*(1+rvanilla)^0.5)/A26stdlife))</f>
        <v>0</v>
      </c>
      <c r="AP412" s="155">
        <f>IF(A26stdlife="n/a","n/a",IF(AP$3&gt;(A26stdlife+$E412),(Input!$P$236*(1+rvanilla)^0.5)-SUM($P412:AO412),(Input!$P$236*(1+rvanilla)^0.5)/A26stdlife))</f>
        <v>0</v>
      </c>
      <c r="AQ412" s="155">
        <f>IF(A26stdlife="n/a","n/a",IF(AQ$3&gt;(A26stdlife+$E412),(Input!$P$236*(1+rvanilla)^0.5)-SUM($P412:AP412),(Input!$P$236*(1+rvanilla)^0.5)/A26stdlife))</f>
        <v>0</v>
      </c>
      <c r="AR412" s="155">
        <f>IF(A26stdlife="n/a","n/a",IF(AR$3&gt;(A26stdlife+$E412),(Input!$P$236*(1+rvanilla)^0.5)-SUM($P412:AQ412),(Input!$P$236*(1+rvanilla)^0.5)/A26stdlife))</f>
        <v>0</v>
      </c>
      <c r="AS412" s="155">
        <f>IF(A26stdlife="n/a","n/a",IF(AS$3&gt;(A26stdlife+$E412),(Input!$P$236*(1+rvanilla)^0.5)-SUM($P412:AR412),(Input!$P$236*(1+rvanilla)^0.5)/A26stdlife))</f>
        <v>0</v>
      </c>
      <c r="AT412" s="155">
        <f>IF(A26stdlife="n/a","n/a",IF(AT$3&gt;(A26stdlife+$E412),(Input!$P$236*(1+rvanilla)^0.5)-SUM($P412:AS412),(Input!$P$236*(1+rvanilla)^0.5)/A26stdlife))</f>
        <v>0</v>
      </c>
      <c r="AU412" s="155">
        <f>IF(A26stdlife="n/a","n/a",IF(AU$3&gt;(A26stdlife+$E412),(Input!$P$236*(1+rvanilla)^0.5)-SUM($P412:AT412),(Input!$P$236*(1+rvanilla)^0.5)/A26stdlife))</f>
        <v>0</v>
      </c>
      <c r="AV412" s="155">
        <f>IF(A26stdlife="n/a","n/a",IF(AV$3&gt;(A26stdlife+$E412),(Input!$P$236*(1+rvanilla)^0.5)-SUM($P412:AU412),(Input!$P$236*(1+rvanilla)^0.5)/A26stdlife))</f>
        <v>0</v>
      </c>
      <c r="AW412" s="155">
        <f>IF(A26stdlife="n/a","n/a",IF(AW$3&gt;(A26stdlife+$E412),(Input!$P$236*(1+rvanilla)^0.5)-SUM($P412:AV412),(Input!$P$236*(1+rvanilla)^0.5)/A26stdlife))</f>
        <v>0</v>
      </c>
      <c r="AX412" s="155">
        <f>IF(A26stdlife="n/a","n/a",IF(AX$3&gt;(A26stdlife+$E412),(Input!$P$236*(1+rvanilla)^0.5)-SUM($P412:AW412),(Input!$P$236*(1+rvanilla)^0.5)/A26stdlife))</f>
        <v>0</v>
      </c>
      <c r="AY412" s="155">
        <f>IF(A26stdlife="n/a","n/a",IF(AY$3&gt;(A26stdlife+$E412),(Input!$P$236*(1+rvanilla)^0.5)-SUM($P412:AX412),(Input!$P$236*(1+rvanilla)^0.5)/A26stdlife))</f>
        <v>0</v>
      </c>
      <c r="AZ412" s="155">
        <f>IF(A26stdlife="n/a","n/a",IF(AZ$3&gt;(A26stdlife+$E412),(Input!$P$236*(1+rvanilla)^0.5)-SUM($P412:AY412),(Input!$P$236*(1+rvanilla)^0.5)/A26stdlife))</f>
        <v>0</v>
      </c>
      <c r="BA412" s="155">
        <f>IF(A26stdlife="n/a","n/a",IF(BA$3&gt;(A26stdlife+$E412),(Input!$P$236*(1+rvanilla)^0.5)-SUM($P412:AZ412),(Input!$P$236*(1+rvanilla)^0.5)/A26stdlife))</f>
        <v>0</v>
      </c>
      <c r="BB412" s="155">
        <f>IF(A26stdlife="n/a","n/a",IF(BB$3&gt;(A26stdlife+$E412),(Input!$P$236*(1+rvanilla)^0.5)-SUM($P412:BA412),(Input!$P$236*(1+rvanilla)^0.5)/A26stdlife))</f>
        <v>0</v>
      </c>
      <c r="BC412" s="155">
        <f>IF(A26stdlife="n/a","n/a",IF(BC$3&gt;(A26stdlife+$E412),(Input!$P$236*(1+rvanilla)^0.5)-SUM($P412:BB412),(Input!$P$236*(1+rvanilla)^0.5)/A26stdlife))</f>
        <v>0</v>
      </c>
      <c r="BD412" s="155">
        <f>IF(A26stdlife="n/a","n/a",IF(BD$3&gt;(A26stdlife+$E412),(Input!$P$236*(1+rvanilla)^0.5)-SUM($P412:BC412),(Input!$P$236*(1+rvanilla)^0.5)/A26stdlife))</f>
        <v>0</v>
      </c>
      <c r="BE412" s="155">
        <f>IF(A26stdlife="n/a","n/a",IF(BE$3&gt;(A26stdlife+$E412),(Input!$P$236*(1+rvanilla)^0.5)-SUM($P412:BD412),(Input!$P$236*(1+rvanilla)^0.5)/A26stdlife))</f>
        <v>0</v>
      </c>
      <c r="BF412" s="155">
        <f>IF(A26stdlife="n/a","n/a",IF(BF$3&gt;(A26stdlife+$E412),(Input!$P$236*(1+rvanilla)^0.5)-SUM($P412:BE412),(Input!$P$236*(1+rvanilla)^0.5)/A26stdlife))</f>
        <v>0</v>
      </c>
      <c r="BG412" s="155">
        <f>IF(A26stdlife="n/a","n/a",IF(BG$3&gt;(A26stdlife+$E412),(Input!$P$236*(1+rvanilla)^0.5)-SUM($P412:BF412),(Input!$P$236*(1+rvanilla)^0.5)/A26stdlife))</f>
        <v>0</v>
      </c>
      <c r="BH412" s="155">
        <f>IF(A26stdlife="n/a","n/a",IF(BH$3&gt;(A26stdlife+$E412),(Input!$P$236*(1+rvanilla)^0.5)-SUM($P412:BG412),(Input!$P$236*(1+rvanilla)^0.5)/A26stdlife))</f>
        <v>0</v>
      </c>
      <c r="BI412" s="155">
        <f>IF(A26stdlife="n/a","n/a",IF(BI$3&gt;(A26stdlife+$E412),(Input!$P$236*(1+rvanilla)^0.5)-SUM($P412:BH412),(Input!$P$236*(1+rvanilla)^0.5)/A26stdlife))</f>
        <v>0</v>
      </c>
      <c r="BJ412" s="14"/>
      <c r="BK412" s="14"/>
      <c r="BL412" s="14"/>
      <c r="BM412" s="14"/>
      <c r="BN412" s="14"/>
      <c r="BO412" s="14"/>
      <c r="BP412" s="14"/>
      <c r="BQ412" s="14"/>
      <c r="BR412" s="14"/>
      <c r="BS412" s="14"/>
      <c r="BT412" s="14"/>
      <c r="BU412" s="14"/>
      <c r="BV412" s="14"/>
      <c r="BW412" s="14"/>
      <c r="BX412" s="14"/>
      <c r="BY412" s="14"/>
      <c r="BZ412" s="14"/>
      <c r="CA412" s="410"/>
      <c r="CB412" s="410"/>
      <c r="CC412" s="410"/>
      <c r="CD412" s="410"/>
      <c r="CE412" s="410"/>
      <c r="CF412" s="410"/>
      <c r="CG412" s="410"/>
      <c r="CH412" s="410"/>
      <c r="CI412" s="410"/>
      <c r="CJ412" s="410"/>
      <c r="CK412" s="410"/>
      <c r="CL412" s="410"/>
      <c r="CM412" s="410"/>
      <c r="CN412" s="410"/>
      <c r="CO412" s="410"/>
      <c r="CP412" s="410"/>
      <c r="CQ412" s="410"/>
      <c r="CR412" s="410"/>
      <c r="CS412" s="410"/>
      <c r="CT412" s="410"/>
      <c r="CU412" s="410"/>
      <c r="CV412" s="410"/>
      <c r="CW412" s="410"/>
      <c r="CX412" s="410"/>
      <c r="CY412" s="410"/>
      <c r="CZ412" s="410"/>
      <c r="DA412" s="410"/>
      <c r="DB412" s="410"/>
      <c r="DC412" s="410"/>
      <c r="DD412" s="410"/>
      <c r="DE412" s="410"/>
      <c r="DF412" s="410"/>
      <c r="DG412" s="410"/>
      <c r="DH412" s="410"/>
      <c r="DI412" s="410"/>
      <c r="DJ412" s="410"/>
      <c r="DK412" s="410"/>
      <c r="DL412" s="410"/>
      <c r="DM412" s="410"/>
      <c r="DN412" s="410"/>
      <c r="DO412" s="410"/>
      <c r="DP412" s="410"/>
      <c r="DQ412" s="410"/>
      <c r="DR412" s="410"/>
      <c r="DS412" s="410"/>
      <c r="DT412" s="410"/>
      <c r="DU412" s="410"/>
      <c r="DV412" s="410"/>
      <c r="DW412" s="410"/>
      <c r="DX412" s="410"/>
      <c r="DY412" s="410"/>
      <c r="DZ412" s="410"/>
      <c r="EA412" s="410"/>
      <c r="EB412" s="410"/>
      <c r="EC412" s="410"/>
      <c r="ED412" s="410"/>
      <c r="EE412" s="410"/>
      <c r="EF412" s="410"/>
      <c r="EG412" s="410"/>
      <c r="EH412" s="410"/>
      <c r="EI412" s="410"/>
      <c r="EJ412" s="410"/>
      <c r="EK412" s="410"/>
      <c r="EL412" s="410"/>
      <c r="EM412" s="410"/>
      <c r="EN412" s="410"/>
      <c r="EO412" s="410"/>
      <c r="EP412" s="410"/>
      <c r="EQ412" s="410"/>
      <c r="ER412" s="410"/>
      <c r="ES412" s="410"/>
      <c r="ET412" s="410"/>
      <c r="EU412" s="410"/>
      <c r="EV412" s="410"/>
      <c r="EW412" s="410"/>
      <c r="EX412" s="410"/>
      <c r="EY412" s="410"/>
      <c r="EZ412" s="410"/>
      <c r="FA412" s="410"/>
      <c r="FB412" s="410"/>
      <c r="FC412" s="410"/>
      <c r="FD412" s="410"/>
      <c r="FE412" s="410"/>
      <c r="FF412" s="410"/>
      <c r="FG412" s="410"/>
      <c r="FH412" s="410"/>
      <c r="FI412" s="410"/>
      <c r="FJ412" s="410"/>
      <c r="FK412" s="410"/>
      <c r="FL412" s="410"/>
      <c r="FM412" s="410"/>
      <c r="FN412" s="410"/>
      <c r="FO412" s="410"/>
      <c r="FP412" s="410"/>
      <c r="FQ412" s="410"/>
      <c r="FR412" s="410"/>
      <c r="FS412" s="410"/>
      <c r="FT412" s="410"/>
      <c r="FU412" s="410"/>
      <c r="FV412" s="410"/>
      <c r="FW412" s="410"/>
      <c r="FX412" s="410"/>
      <c r="FY412" s="410"/>
      <c r="FZ412" s="410"/>
      <c r="GA412" s="410"/>
      <c r="GB412" s="410"/>
      <c r="GC412" s="410"/>
      <c r="GD412" s="410"/>
      <c r="GE412" s="410"/>
      <c r="GF412" s="410"/>
      <c r="GG412" s="410"/>
      <c r="GH412" s="410"/>
      <c r="GI412" s="410"/>
      <c r="GJ412" s="410"/>
      <c r="GK412" s="410"/>
      <c r="GL412" s="410"/>
      <c r="GM412" s="410"/>
      <c r="GN412" s="410"/>
      <c r="GO412" s="410"/>
      <c r="GP412" s="410"/>
      <c r="GQ412" s="410"/>
      <c r="GR412" s="410"/>
      <c r="GS412" s="410"/>
      <c r="GT412" s="410"/>
      <c r="GU412" s="410"/>
      <c r="GV412" s="410"/>
      <c r="GW412" s="410"/>
      <c r="GX412" s="410"/>
      <c r="GY412" s="410"/>
      <c r="GZ412" s="410"/>
      <c r="HA412" s="410"/>
      <c r="HB412" s="410"/>
      <c r="HC412" s="410"/>
      <c r="HD412" s="410"/>
      <c r="HE412" s="410"/>
      <c r="HF412" s="410"/>
      <c r="HG412" s="410"/>
      <c r="HH412" s="410"/>
      <c r="HI412" s="410"/>
      <c r="HJ412" s="410"/>
      <c r="HK412" s="410"/>
      <c r="HL412" s="410"/>
      <c r="HM412" s="410"/>
      <c r="HN412" s="410"/>
      <c r="HO412" s="410"/>
      <c r="HP412" s="410"/>
      <c r="HQ412" s="410"/>
      <c r="HR412" s="410"/>
      <c r="HS412" s="410"/>
      <c r="HT412" s="410"/>
      <c r="HU412" s="410"/>
      <c r="HV412" s="410"/>
      <c r="HW412" s="410"/>
      <c r="HX412" s="410"/>
      <c r="HY412" s="410"/>
      <c r="HZ412" s="410"/>
      <c r="IA412" s="410"/>
      <c r="IB412" s="410"/>
      <c r="IC412" s="410"/>
      <c r="ID412" s="410"/>
      <c r="IE412" s="410"/>
      <c r="IF412" s="410"/>
      <c r="IG412" s="410"/>
      <c r="IH412" s="410"/>
      <c r="II412" s="410"/>
      <c r="IJ412" s="410"/>
      <c r="IK412" s="410"/>
      <c r="IL412" s="410"/>
      <c r="IM412" s="410"/>
      <c r="IN412" s="410"/>
      <c r="IO412" s="410"/>
      <c r="IP412" s="410"/>
      <c r="IQ412" s="410"/>
      <c r="IR412" s="410"/>
      <c r="IS412" s="410"/>
      <c r="IT412" s="410"/>
      <c r="IU412" s="410"/>
      <c r="IV412" s="410"/>
    </row>
    <row r="413" spans="1:256" s="2" customFormat="1" ht="12.75" hidden="1" customHeight="1" outlineLevel="1" collapsed="1">
      <c r="A413" s="14"/>
      <c r="B413" s="14"/>
      <c r="C413" s="324">
        <f>Asset26</f>
        <v>0</v>
      </c>
      <c r="D413" s="14"/>
      <c r="E413" s="14"/>
      <c r="F413" s="366"/>
      <c r="G413" s="365">
        <f t="shared" ref="G413:AL413" si="69">SUM(G401:G412)</f>
        <v>0</v>
      </c>
      <c r="H413" s="365">
        <f t="shared" si="69"/>
        <v>0</v>
      </c>
      <c r="I413" s="365">
        <f t="shared" si="69"/>
        <v>0</v>
      </c>
      <c r="J413" s="365">
        <f t="shared" si="69"/>
        <v>0</v>
      </c>
      <c r="K413" s="365">
        <f t="shared" si="69"/>
        <v>0</v>
      </c>
      <c r="L413" s="365">
        <f t="shared" si="69"/>
        <v>0</v>
      </c>
      <c r="M413" s="365">
        <f t="shared" si="69"/>
        <v>0</v>
      </c>
      <c r="N413" s="365">
        <f t="shared" si="69"/>
        <v>0</v>
      </c>
      <c r="O413" s="365">
        <f t="shared" si="69"/>
        <v>0</v>
      </c>
      <c r="P413" s="365">
        <f t="shared" si="69"/>
        <v>0</v>
      </c>
      <c r="Q413" s="365">
        <f t="shared" si="69"/>
        <v>0</v>
      </c>
      <c r="R413" s="365">
        <f t="shared" si="69"/>
        <v>0</v>
      </c>
      <c r="S413" s="365">
        <f t="shared" si="69"/>
        <v>0</v>
      </c>
      <c r="T413" s="365">
        <f t="shared" si="69"/>
        <v>0</v>
      </c>
      <c r="U413" s="365">
        <f t="shared" si="69"/>
        <v>0</v>
      </c>
      <c r="V413" s="365">
        <f t="shared" si="69"/>
        <v>0</v>
      </c>
      <c r="W413" s="365">
        <f t="shared" si="69"/>
        <v>0</v>
      </c>
      <c r="X413" s="365">
        <f t="shared" si="69"/>
        <v>0</v>
      </c>
      <c r="Y413" s="365">
        <f t="shared" si="69"/>
        <v>0</v>
      </c>
      <c r="Z413" s="365">
        <f t="shared" si="69"/>
        <v>0</v>
      </c>
      <c r="AA413" s="365">
        <f t="shared" si="69"/>
        <v>0</v>
      </c>
      <c r="AB413" s="365">
        <f t="shared" si="69"/>
        <v>0</v>
      </c>
      <c r="AC413" s="365">
        <f t="shared" si="69"/>
        <v>0</v>
      </c>
      <c r="AD413" s="365">
        <f t="shared" si="69"/>
        <v>0</v>
      </c>
      <c r="AE413" s="365">
        <f t="shared" si="69"/>
        <v>0</v>
      </c>
      <c r="AF413" s="365">
        <f t="shared" si="69"/>
        <v>0</v>
      </c>
      <c r="AG413" s="365">
        <f t="shared" si="69"/>
        <v>0</v>
      </c>
      <c r="AH413" s="365">
        <f t="shared" si="69"/>
        <v>0</v>
      </c>
      <c r="AI413" s="365">
        <f t="shared" si="69"/>
        <v>0</v>
      </c>
      <c r="AJ413" s="365">
        <f t="shared" si="69"/>
        <v>0</v>
      </c>
      <c r="AK413" s="365">
        <f t="shared" si="69"/>
        <v>0</v>
      </c>
      <c r="AL413" s="365">
        <f t="shared" si="69"/>
        <v>0</v>
      </c>
      <c r="AM413" s="365">
        <f t="shared" ref="AM413:BI413" si="70">SUM(AM401:AM412)</f>
        <v>0</v>
      </c>
      <c r="AN413" s="365">
        <f t="shared" si="70"/>
        <v>0</v>
      </c>
      <c r="AO413" s="365">
        <f t="shared" si="70"/>
        <v>0</v>
      </c>
      <c r="AP413" s="365">
        <f t="shared" si="70"/>
        <v>0</v>
      </c>
      <c r="AQ413" s="365">
        <f t="shared" si="70"/>
        <v>0</v>
      </c>
      <c r="AR413" s="365">
        <f t="shared" si="70"/>
        <v>0</v>
      </c>
      <c r="AS413" s="365">
        <f t="shared" si="70"/>
        <v>0</v>
      </c>
      <c r="AT413" s="365">
        <f t="shared" si="70"/>
        <v>0</v>
      </c>
      <c r="AU413" s="365">
        <f t="shared" si="70"/>
        <v>0</v>
      </c>
      <c r="AV413" s="365">
        <f t="shared" si="70"/>
        <v>0</v>
      </c>
      <c r="AW413" s="365">
        <f t="shared" si="70"/>
        <v>0</v>
      </c>
      <c r="AX413" s="365">
        <f t="shared" si="70"/>
        <v>0</v>
      </c>
      <c r="AY413" s="365">
        <f t="shared" si="70"/>
        <v>0</v>
      </c>
      <c r="AZ413" s="365">
        <f t="shared" si="70"/>
        <v>0</v>
      </c>
      <c r="BA413" s="365">
        <f t="shared" si="70"/>
        <v>0</v>
      </c>
      <c r="BB413" s="365">
        <f t="shared" si="70"/>
        <v>0</v>
      </c>
      <c r="BC413" s="365">
        <f t="shared" si="70"/>
        <v>0</v>
      </c>
      <c r="BD413" s="365">
        <f t="shared" si="70"/>
        <v>0</v>
      </c>
      <c r="BE413" s="365">
        <f t="shared" si="70"/>
        <v>0</v>
      </c>
      <c r="BF413" s="365">
        <f t="shared" si="70"/>
        <v>0</v>
      </c>
      <c r="BG413" s="365">
        <f t="shared" si="70"/>
        <v>0</v>
      </c>
      <c r="BH413" s="365">
        <f t="shared" si="70"/>
        <v>0</v>
      </c>
      <c r="BI413" s="365">
        <f t="shared" si="70"/>
        <v>0</v>
      </c>
      <c r="BJ413" s="14"/>
      <c r="BK413" s="14"/>
      <c r="BL413" s="14"/>
      <c r="BM413" s="14"/>
      <c r="BN413" s="14"/>
      <c r="BO413" s="14"/>
      <c r="BP413" s="14"/>
      <c r="BQ413" s="14"/>
      <c r="BR413" s="14"/>
      <c r="BS413" s="14"/>
      <c r="BT413" s="14"/>
      <c r="BU413" s="14"/>
      <c r="BV413" s="14"/>
      <c r="BW413" s="14"/>
      <c r="BX413" s="14"/>
      <c r="BY413" s="14"/>
      <c r="BZ413" s="14"/>
      <c r="CA413" s="410"/>
      <c r="CB413" s="410"/>
      <c r="CC413" s="410"/>
      <c r="CD413" s="410"/>
      <c r="CE413" s="410"/>
      <c r="CF413" s="410"/>
      <c r="CG413" s="410"/>
      <c r="CH413" s="410"/>
      <c r="CI413" s="410"/>
      <c r="CJ413" s="410"/>
      <c r="CK413" s="410"/>
      <c r="CL413" s="410"/>
      <c r="CM413" s="410"/>
      <c r="CN413" s="410"/>
      <c r="CO413" s="410"/>
      <c r="CP413" s="410"/>
      <c r="CQ413" s="410"/>
      <c r="CR413" s="410"/>
      <c r="CS413" s="410"/>
      <c r="CT413" s="410"/>
      <c r="CU413" s="410"/>
      <c r="CV413" s="410"/>
      <c r="CW413" s="410"/>
      <c r="CX413" s="410"/>
      <c r="CY413" s="410"/>
      <c r="CZ413" s="410"/>
      <c r="DA413" s="410"/>
      <c r="DB413" s="410"/>
      <c r="DC413" s="410"/>
      <c r="DD413" s="410"/>
      <c r="DE413" s="410"/>
      <c r="DF413" s="410"/>
      <c r="DG413" s="410"/>
      <c r="DH413" s="410"/>
      <c r="DI413" s="410"/>
      <c r="DJ413" s="410"/>
      <c r="DK413" s="410"/>
      <c r="DL413" s="410"/>
      <c r="DM413" s="410"/>
      <c r="DN413" s="410"/>
      <c r="DO413" s="410"/>
      <c r="DP413" s="410"/>
      <c r="DQ413" s="410"/>
      <c r="DR413" s="410"/>
      <c r="DS413" s="410"/>
      <c r="DT413" s="410"/>
      <c r="DU413" s="410"/>
      <c r="DV413" s="410"/>
      <c r="DW413" s="410"/>
      <c r="DX413" s="410"/>
      <c r="DY413" s="410"/>
      <c r="DZ413" s="410"/>
      <c r="EA413" s="410"/>
      <c r="EB413" s="410"/>
      <c r="EC413" s="410"/>
      <c r="ED413" s="410"/>
      <c r="EE413" s="410"/>
      <c r="EF413" s="410"/>
      <c r="EG413" s="410"/>
      <c r="EH413" s="410"/>
      <c r="EI413" s="410"/>
      <c r="EJ413" s="410"/>
      <c r="EK413" s="410"/>
      <c r="EL413" s="410"/>
      <c r="EM413" s="410"/>
      <c r="EN413" s="410"/>
      <c r="EO413" s="410"/>
      <c r="EP413" s="410"/>
      <c r="EQ413" s="410"/>
      <c r="ER413" s="410"/>
      <c r="ES413" s="410"/>
      <c r="ET413" s="410"/>
      <c r="EU413" s="410"/>
      <c r="EV413" s="410"/>
      <c r="EW413" s="410"/>
      <c r="EX413" s="410"/>
      <c r="EY413" s="410"/>
      <c r="EZ413" s="410"/>
      <c r="FA413" s="410"/>
      <c r="FB413" s="410"/>
      <c r="FC413" s="410"/>
      <c r="FD413" s="410"/>
      <c r="FE413" s="410"/>
      <c r="FF413" s="410"/>
      <c r="FG413" s="410"/>
      <c r="FH413" s="410"/>
      <c r="FI413" s="410"/>
      <c r="FJ413" s="410"/>
      <c r="FK413" s="410"/>
      <c r="FL413" s="410"/>
      <c r="FM413" s="410"/>
      <c r="FN413" s="410"/>
      <c r="FO413" s="410"/>
      <c r="FP413" s="410"/>
      <c r="FQ413" s="410"/>
      <c r="FR413" s="410"/>
      <c r="FS413" s="410"/>
      <c r="FT413" s="410"/>
      <c r="FU413" s="410"/>
      <c r="FV413" s="410"/>
      <c r="FW413" s="410"/>
      <c r="FX413" s="410"/>
      <c r="FY413" s="410"/>
      <c r="FZ413" s="410"/>
      <c r="GA413" s="410"/>
      <c r="GB413" s="410"/>
      <c r="GC413" s="410"/>
      <c r="GD413" s="410"/>
      <c r="GE413" s="410"/>
      <c r="GF413" s="410"/>
      <c r="GG413" s="410"/>
      <c r="GH413" s="410"/>
      <c r="GI413" s="410"/>
      <c r="GJ413" s="410"/>
      <c r="GK413" s="410"/>
      <c r="GL413" s="410"/>
      <c r="GM413" s="410"/>
      <c r="GN413" s="410"/>
      <c r="GO413" s="410"/>
      <c r="GP413" s="410"/>
      <c r="GQ413" s="410"/>
      <c r="GR413" s="410"/>
      <c r="GS413" s="410"/>
      <c r="GT413" s="410"/>
      <c r="GU413" s="410"/>
      <c r="GV413" s="410"/>
      <c r="GW413" s="410"/>
      <c r="GX413" s="410"/>
      <c r="GY413" s="410"/>
      <c r="GZ413" s="410"/>
      <c r="HA413" s="410"/>
      <c r="HB413" s="410"/>
      <c r="HC413" s="410"/>
      <c r="HD413" s="410"/>
      <c r="HE413" s="410"/>
      <c r="HF413" s="410"/>
      <c r="HG413" s="410"/>
      <c r="HH413" s="410"/>
      <c r="HI413" s="410"/>
      <c r="HJ413" s="410"/>
      <c r="HK413" s="410"/>
      <c r="HL413" s="410"/>
      <c r="HM413" s="410"/>
      <c r="HN413" s="410"/>
      <c r="HO413" s="410"/>
      <c r="HP413" s="410"/>
      <c r="HQ413" s="410"/>
      <c r="HR413" s="410"/>
      <c r="HS413" s="410"/>
      <c r="HT413" s="410"/>
      <c r="HU413" s="410"/>
      <c r="HV413" s="410"/>
      <c r="HW413" s="410"/>
      <c r="HX413" s="410"/>
      <c r="HY413" s="410"/>
      <c r="HZ413" s="410"/>
      <c r="IA413" s="410"/>
      <c r="IB413" s="410"/>
      <c r="IC413" s="410"/>
      <c r="ID413" s="410"/>
      <c r="IE413" s="410"/>
      <c r="IF413" s="410"/>
      <c r="IG413" s="410"/>
      <c r="IH413" s="410"/>
      <c r="II413" s="410"/>
      <c r="IJ413" s="410"/>
      <c r="IK413" s="410"/>
      <c r="IL413" s="410"/>
      <c r="IM413" s="410"/>
      <c r="IN413" s="410"/>
      <c r="IO413" s="410"/>
      <c r="IP413" s="410"/>
      <c r="IQ413" s="410"/>
      <c r="IR413" s="410"/>
      <c r="IS413" s="410"/>
      <c r="IT413" s="410"/>
      <c r="IU413" s="410"/>
      <c r="IV413" s="410"/>
    </row>
    <row r="414" spans="1:256" s="2" customFormat="1" ht="12.75" hidden="1" customHeight="1" outlineLevel="2">
      <c r="A414" s="14"/>
      <c r="B414" s="325">
        <f>C426</f>
        <v>0</v>
      </c>
      <c r="C414" s="32"/>
      <c r="D414" s="33" t="s">
        <v>65</v>
      </c>
      <c r="E414" s="32"/>
      <c r="F414" s="371"/>
      <c r="G414" s="154">
        <f>IF(G$3&gt;A27remlife,A27acvalue-SUM($F414:F414),IF(A27remlife="N/A","n/a",A27acvalue/A27remlife))</f>
        <v>0</v>
      </c>
      <c r="H414" s="154">
        <f>IF(H$3&gt;A27remlife,A27acvalue-SUM($F414:G414),IF(A27remlife="N/A","n/a",A27acvalue/A27remlife))</f>
        <v>0</v>
      </c>
      <c r="I414" s="154">
        <f>IF(I$3&gt;A27remlife,A27acvalue-SUM($F414:H414),IF(A27remlife="N/A","n/a",A27acvalue/A27remlife))</f>
        <v>0</v>
      </c>
      <c r="J414" s="154">
        <f>IF(J$3&gt;A27remlife,A27acvalue-SUM($F414:I414),IF(A27remlife="N/A","n/a",A27acvalue/A27remlife))</f>
        <v>0</v>
      </c>
      <c r="K414" s="154">
        <f>IF(K$3&gt;A27remlife,A27acvalue-SUM($F414:J414),IF(A27remlife="N/A","n/a",A27acvalue/A27remlife))</f>
        <v>0</v>
      </c>
      <c r="L414" s="154">
        <f>IF(L$3&gt;A27remlife,A27acvalue-SUM($F414:K414),IF(A27remlife="N/A","n/a",A27acvalue/A27remlife))</f>
        <v>0</v>
      </c>
      <c r="M414" s="154">
        <f>IF(M$3&gt;A27remlife,A27acvalue-SUM($F414:L414),IF(A27remlife="N/A","n/a",A27acvalue/A27remlife))</f>
        <v>0</v>
      </c>
      <c r="N414" s="154">
        <f>IF(N$3&gt;A27remlife,A27acvalue-SUM($F414:M414),IF(A27remlife="N/A","n/a",A27acvalue/A27remlife))</f>
        <v>0</v>
      </c>
      <c r="O414" s="154">
        <f>IF(O$3&gt;A27remlife,A27acvalue-SUM($F414:N414),IF(A27remlife="N/A","n/a",A27acvalue/A27remlife))</f>
        <v>0</v>
      </c>
      <c r="P414" s="154">
        <f>IF(P$3&gt;A27remlife,A27acvalue-SUM($F414:O414),IF(A27remlife="N/A","n/a",A27acvalue/A27remlife))</f>
        <v>0</v>
      </c>
      <c r="Q414" s="154">
        <f>IF(Q$3&gt;A27remlife,A27acvalue-SUM($F414:P414),IF(A27remlife="N/A","n/a",A27acvalue/A27remlife))</f>
        <v>0</v>
      </c>
      <c r="R414" s="154">
        <f>IF(R$3&gt;A27remlife,A27acvalue-SUM($F414:Q414),IF(A27remlife="N/A","n/a",A27acvalue/A27remlife))</f>
        <v>0</v>
      </c>
      <c r="S414" s="154">
        <f>IF(S$3&gt;A27remlife,A27acvalue-SUM($F414:R414),IF(A27remlife="N/A","n/a",A27acvalue/A27remlife))</f>
        <v>0</v>
      </c>
      <c r="T414" s="154">
        <f>IF(T$3&gt;A27remlife,A27acvalue-SUM($F414:S414),IF(A27remlife="N/A","n/a",A27acvalue/A27remlife))</f>
        <v>0</v>
      </c>
      <c r="U414" s="154">
        <f>IF(U$3&gt;A27remlife,A27acvalue-SUM($F414:T414),IF(A27remlife="N/A","n/a",A27acvalue/A27remlife))</f>
        <v>0</v>
      </c>
      <c r="V414" s="154">
        <f>IF(V$3&gt;A27remlife,A27acvalue-SUM($F414:U414),IF(A27remlife="N/A","n/a",A27acvalue/A27remlife))</f>
        <v>0</v>
      </c>
      <c r="W414" s="154">
        <f>IF(W$3&gt;A27remlife,A27acvalue-SUM($F414:V414),IF(A27remlife="N/A","n/a",A27acvalue/A27remlife))</f>
        <v>0</v>
      </c>
      <c r="X414" s="154">
        <f>IF(X$3&gt;A27remlife,A27acvalue-SUM($F414:W414),IF(A27remlife="N/A","n/a",A27acvalue/A27remlife))</f>
        <v>0</v>
      </c>
      <c r="Y414" s="154">
        <f>IF(Y$3&gt;A27remlife,A27acvalue-SUM($F414:X414),IF(A27remlife="N/A","n/a",A27acvalue/A27remlife))</f>
        <v>0</v>
      </c>
      <c r="Z414" s="154">
        <f>IF(Z$3&gt;A27remlife,A27acvalue-SUM($F414:Y414),IF(A27remlife="N/A","n/a",A27acvalue/A27remlife))</f>
        <v>0</v>
      </c>
      <c r="AA414" s="154">
        <f>IF(AA$3&gt;A27remlife,A27acvalue-SUM($F414:Z414),IF(A27remlife="N/A","n/a",A27acvalue/A27remlife))</f>
        <v>0</v>
      </c>
      <c r="AB414" s="154">
        <f>IF(AB$3&gt;A27remlife,A27acvalue-SUM($F414:AA414),IF(A27remlife="N/A","n/a",A27acvalue/A27remlife))</f>
        <v>0</v>
      </c>
      <c r="AC414" s="154">
        <f>IF(AC$3&gt;A27remlife,A27acvalue-SUM($F414:AB414),IF(A27remlife="N/A","n/a",A27acvalue/A27remlife))</f>
        <v>0</v>
      </c>
      <c r="AD414" s="154">
        <f>IF(AD$3&gt;A27remlife,A27acvalue-SUM($F414:AC414),IF(A27remlife="N/A","n/a",A27acvalue/A27remlife))</f>
        <v>0</v>
      </c>
      <c r="AE414" s="154">
        <f>IF(AE$3&gt;A27remlife,A27acvalue-SUM($F414:AD414),IF(A27remlife="N/A","n/a",A27acvalue/A27remlife))</f>
        <v>0</v>
      </c>
      <c r="AF414" s="154">
        <f>IF(AF$3&gt;A27remlife,A27acvalue-SUM($F414:AE414),IF(A27remlife="N/A","n/a",A27acvalue/A27remlife))</f>
        <v>0</v>
      </c>
      <c r="AG414" s="154">
        <f>IF(AG$3&gt;A27remlife,A27acvalue-SUM($F414:AF414),IF(A27remlife="N/A","n/a",A27acvalue/A27remlife))</f>
        <v>0</v>
      </c>
      <c r="AH414" s="154">
        <f>IF(AH$3&gt;A27remlife,A27acvalue-SUM($F414:AG414),IF(A27remlife="N/A","n/a",A27acvalue/A27remlife))</f>
        <v>0</v>
      </c>
      <c r="AI414" s="154">
        <f>IF(AI$3&gt;A27remlife,A27acvalue-SUM($F414:AH414),IF(A27remlife="N/A","n/a",A27acvalue/A27remlife))</f>
        <v>0</v>
      </c>
      <c r="AJ414" s="154">
        <f>IF(AJ$3&gt;A27remlife,A27acvalue-SUM($F414:AI414),IF(A27remlife="N/A","n/a",A27acvalue/A27remlife))</f>
        <v>0</v>
      </c>
      <c r="AK414" s="154">
        <f>IF(AK$3&gt;A27remlife,A27acvalue-SUM($F414:AJ414),IF(A27remlife="N/A","n/a",A27acvalue/A27remlife))</f>
        <v>0</v>
      </c>
      <c r="AL414" s="154">
        <f>IF(AL$3&gt;A27remlife,A27acvalue-SUM($F414:AK414),IF(A27remlife="N/A","n/a",A27acvalue/A27remlife))</f>
        <v>0</v>
      </c>
      <c r="AM414" s="154">
        <f>IF(AM$3&gt;A27remlife,A27acvalue-SUM($F414:AL414),IF(A27remlife="N/A","n/a",A27acvalue/A27remlife))</f>
        <v>0</v>
      </c>
      <c r="AN414" s="154">
        <f>IF(AN$3&gt;A27remlife,A27acvalue-SUM($F414:AM414),IF(A27remlife="N/A","n/a",A27acvalue/A27remlife))</f>
        <v>0</v>
      </c>
      <c r="AO414" s="154">
        <f>IF(AO$3&gt;A27remlife,A27acvalue-SUM($F414:AN414),IF(A27remlife="N/A","n/a",A27acvalue/A27remlife))</f>
        <v>0</v>
      </c>
      <c r="AP414" s="154">
        <f>IF(AP$3&gt;A27remlife,A27acvalue-SUM($F414:AO414),IF(A27remlife="N/A","n/a",A27acvalue/A27remlife))</f>
        <v>0</v>
      </c>
      <c r="AQ414" s="154">
        <f>IF(AQ$3&gt;A27remlife,A27acvalue-SUM($F414:AP414),IF(A27remlife="N/A","n/a",A27acvalue/A27remlife))</f>
        <v>0</v>
      </c>
      <c r="AR414" s="154">
        <f>IF(AR$3&gt;A27remlife,A27acvalue-SUM($F414:AQ414),IF(A27remlife="N/A","n/a",A27acvalue/A27remlife))</f>
        <v>0</v>
      </c>
      <c r="AS414" s="154">
        <f>IF(AS$3&gt;A27remlife,A27acvalue-SUM($F414:AR414),IF(A27remlife="N/A","n/a",A27acvalue/A27remlife))</f>
        <v>0</v>
      </c>
      <c r="AT414" s="154">
        <f>IF(AT$3&gt;A27remlife,A27acvalue-SUM($F414:AS414),IF(A27remlife="N/A","n/a",A27acvalue/A27remlife))</f>
        <v>0</v>
      </c>
      <c r="AU414" s="154">
        <f>IF(AU$3&gt;A27remlife,A27acvalue-SUM($F414:AT414),IF(A27remlife="N/A","n/a",A27acvalue/A27remlife))</f>
        <v>0</v>
      </c>
      <c r="AV414" s="154">
        <f>IF(AV$3&gt;A27remlife,A27acvalue-SUM($F414:AU414),IF(A27remlife="N/A","n/a",A27acvalue/A27remlife))</f>
        <v>0</v>
      </c>
      <c r="AW414" s="154">
        <f>IF(AW$3&gt;A27remlife,A27acvalue-SUM($F414:AV414),IF(A27remlife="N/A","n/a",A27acvalue/A27remlife))</f>
        <v>0</v>
      </c>
      <c r="AX414" s="154">
        <f>IF(AX$3&gt;A27remlife,A27acvalue-SUM($F414:AW414),IF(A27remlife="N/A","n/a",A27acvalue/A27remlife))</f>
        <v>0</v>
      </c>
      <c r="AY414" s="154">
        <f>IF(AY$3&gt;A27remlife,A27acvalue-SUM($F414:AX414),IF(A27remlife="N/A","n/a",A27acvalue/A27remlife))</f>
        <v>0</v>
      </c>
      <c r="AZ414" s="154">
        <f>IF(AZ$3&gt;A27remlife,A27acvalue-SUM($F414:AY414),IF(A27remlife="N/A","n/a",A27acvalue/A27remlife))</f>
        <v>0</v>
      </c>
      <c r="BA414" s="154">
        <f>IF(BA$3&gt;A27remlife,A27acvalue-SUM($F414:AZ414),IF(A27remlife="N/A","n/a",A27acvalue/A27remlife))</f>
        <v>0</v>
      </c>
      <c r="BB414" s="154">
        <f>IF(BB$3&gt;A27remlife,A27acvalue-SUM($F414:BA414),IF(A27remlife="N/A","n/a",A27acvalue/A27remlife))</f>
        <v>0</v>
      </c>
      <c r="BC414" s="154">
        <f>IF(BC$3&gt;A27remlife,A27acvalue-SUM($F414:BB414),IF(A27remlife="N/A","n/a",A27acvalue/A27remlife))</f>
        <v>0</v>
      </c>
      <c r="BD414" s="154">
        <f>IF(BD$3&gt;A27remlife,A27acvalue-SUM($F414:BC414),IF(A27remlife="N/A","n/a",A27acvalue/A27remlife))</f>
        <v>0</v>
      </c>
      <c r="BE414" s="154">
        <f>IF(BE$3&gt;A27remlife,A27acvalue-SUM($F414:BD414),IF(A27remlife="N/A","n/a",A27acvalue/A27remlife))</f>
        <v>0</v>
      </c>
      <c r="BF414" s="154">
        <f>IF(BF$3&gt;A27remlife,A27acvalue-SUM($F414:BE414),IF(A27remlife="N/A","n/a",A27acvalue/A27remlife))</f>
        <v>0</v>
      </c>
      <c r="BG414" s="154">
        <f>IF(BG$3&gt;A27remlife,A27acvalue-SUM($F414:BF414),IF(A27remlife="N/A","n/a",A27acvalue/A27remlife))</f>
        <v>0</v>
      </c>
      <c r="BH414" s="154">
        <f>IF(BH$3&gt;A27remlife,A27acvalue-SUM($F414:BG414),IF(A27remlife="N/A","n/a",A27acvalue/A27remlife))</f>
        <v>0</v>
      </c>
      <c r="BI414" s="154">
        <f>IF(BI$3&gt;A27remlife,A27acvalue-SUM($F414:BH414),IF(A27remlife="N/A","n/a",A27acvalue/A27remlife))</f>
        <v>0</v>
      </c>
      <c r="BJ414" s="14"/>
      <c r="BK414" s="14"/>
      <c r="BL414" s="14"/>
      <c r="BM414" s="14"/>
      <c r="BN414" s="14"/>
      <c r="BO414" s="14"/>
      <c r="BP414" s="14"/>
      <c r="BQ414" s="14"/>
      <c r="BR414" s="14"/>
      <c r="BS414" s="14"/>
      <c r="BT414" s="14"/>
      <c r="BU414" s="14"/>
      <c r="BV414" s="14"/>
      <c r="BW414" s="14"/>
      <c r="BX414" s="14"/>
      <c r="BY414" s="14"/>
      <c r="BZ414" s="14"/>
      <c r="CA414" s="410"/>
      <c r="CB414" s="410"/>
      <c r="CC414" s="410"/>
      <c r="CD414" s="410"/>
      <c r="CE414" s="410"/>
      <c r="CF414" s="410"/>
      <c r="CG414" s="410"/>
      <c r="CH414" s="410"/>
      <c r="CI414" s="410"/>
      <c r="CJ414" s="410"/>
      <c r="CK414" s="410"/>
      <c r="CL414" s="410"/>
      <c r="CM414" s="410"/>
      <c r="CN414" s="410"/>
      <c r="CO414" s="410"/>
      <c r="CP414" s="410"/>
      <c r="CQ414" s="410"/>
      <c r="CR414" s="410"/>
      <c r="CS414" s="410"/>
      <c r="CT414" s="410"/>
      <c r="CU414" s="410"/>
      <c r="CV414" s="410"/>
      <c r="CW414" s="410"/>
      <c r="CX414" s="410"/>
      <c r="CY414" s="410"/>
      <c r="CZ414" s="410"/>
      <c r="DA414" s="410"/>
      <c r="DB414" s="410"/>
      <c r="DC414" s="410"/>
      <c r="DD414" s="410"/>
      <c r="DE414" s="410"/>
      <c r="DF414" s="410"/>
      <c r="DG414" s="410"/>
      <c r="DH414" s="410"/>
      <c r="DI414" s="410"/>
      <c r="DJ414" s="410"/>
      <c r="DK414" s="410"/>
      <c r="DL414" s="410"/>
      <c r="DM414" s="410"/>
      <c r="DN414" s="410"/>
      <c r="DO414" s="410"/>
      <c r="DP414" s="410"/>
      <c r="DQ414" s="410"/>
      <c r="DR414" s="410"/>
      <c r="DS414" s="410"/>
      <c r="DT414" s="410"/>
      <c r="DU414" s="410"/>
      <c r="DV414" s="410"/>
      <c r="DW414" s="410"/>
      <c r="DX414" s="410"/>
      <c r="DY414" s="410"/>
      <c r="DZ414" s="410"/>
      <c r="EA414" s="410"/>
      <c r="EB414" s="410"/>
      <c r="EC414" s="410"/>
      <c r="ED414" s="410"/>
      <c r="EE414" s="410"/>
      <c r="EF414" s="410"/>
      <c r="EG414" s="410"/>
      <c r="EH414" s="410"/>
      <c r="EI414" s="410"/>
      <c r="EJ414" s="410"/>
      <c r="EK414" s="410"/>
      <c r="EL414" s="410"/>
      <c r="EM414" s="410"/>
      <c r="EN414" s="410"/>
      <c r="EO414" s="410"/>
      <c r="EP414" s="410"/>
      <c r="EQ414" s="410"/>
      <c r="ER414" s="410"/>
      <c r="ES414" s="410"/>
      <c r="ET414" s="410"/>
      <c r="EU414" s="410"/>
      <c r="EV414" s="410"/>
      <c r="EW414" s="410"/>
      <c r="EX414" s="410"/>
      <c r="EY414" s="410"/>
      <c r="EZ414" s="410"/>
      <c r="FA414" s="410"/>
      <c r="FB414" s="410"/>
      <c r="FC414" s="410"/>
      <c r="FD414" s="410"/>
      <c r="FE414" s="410"/>
      <c r="FF414" s="410"/>
      <c r="FG414" s="410"/>
      <c r="FH414" s="410"/>
      <c r="FI414" s="410"/>
      <c r="FJ414" s="410"/>
      <c r="FK414" s="410"/>
      <c r="FL414" s="410"/>
      <c r="FM414" s="410"/>
      <c r="FN414" s="410"/>
      <c r="FO414" s="410"/>
      <c r="FP414" s="410"/>
      <c r="FQ414" s="410"/>
      <c r="FR414" s="410"/>
      <c r="FS414" s="410"/>
      <c r="FT414" s="410"/>
      <c r="FU414" s="410"/>
      <c r="FV414" s="410"/>
      <c r="FW414" s="410"/>
      <c r="FX414" s="410"/>
      <c r="FY414" s="410"/>
      <c r="FZ414" s="410"/>
      <c r="GA414" s="410"/>
      <c r="GB414" s="410"/>
      <c r="GC414" s="410"/>
      <c r="GD414" s="410"/>
      <c r="GE414" s="410"/>
      <c r="GF414" s="410"/>
      <c r="GG414" s="410"/>
      <c r="GH414" s="410"/>
      <c r="GI414" s="410"/>
      <c r="GJ414" s="410"/>
      <c r="GK414" s="410"/>
      <c r="GL414" s="410"/>
      <c r="GM414" s="410"/>
      <c r="GN414" s="410"/>
      <c r="GO414" s="410"/>
      <c r="GP414" s="410"/>
      <c r="GQ414" s="410"/>
      <c r="GR414" s="410"/>
      <c r="GS414" s="410"/>
      <c r="GT414" s="410"/>
      <c r="GU414" s="410"/>
      <c r="GV414" s="410"/>
      <c r="GW414" s="410"/>
      <c r="GX414" s="410"/>
      <c r="GY414" s="410"/>
      <c r="GZ414" s="410"/>
      <c r="HA414" s="410"/>
      <c r="HB414" s="410"/>
      <c r="HC414" s="410"/>
      <c r="HD414" s="410"/>
      <c r="HE414" s="410"/>
      <c r="HF414" s="410"/>
      <c r="HG414" s="410"/>
      <c r="HH414" s="410"/>
      <c r="HI414" s="410"/>
      <c r="HJ414" s="410"/>
      <c r="HK414" s="410"/>
      <c r="HL414" s="410"/>
      <c r="HM414" s="410"/>
      <c r="HN414" s="410"/>
      <c r="HO414" s="410"/>
      <c r="HP414" s="410"/>
      <c r="HQ414" s="410"/>
      <c r="HR414" s="410"/>
      <c r="HS414" s="410"/>
      <c r="HT414" s="410"/>
      <c r="HU414" s="410"/>
      <c r="HV414" s="410"/>
      <c r="HW414" s="410"/>
      <c r="HX414" s="410"/>
      <c r="HY414" s="410"/>
      <c r="HZ414" s="410"/>
      <c r="IA414" s="410"/>
      <c r="IB414" s="410"/>
      <c r="IC414" s="410"/>
      <c r="ID414" s="410"/>
      <c r="IE414" s="410"/>
      <c r="IF414" s="410"/>
      <c r="IG414" s="410"/>
      <c r="IH414" s="410"/>
      <c r="II414" s="410"/>
      <c r="IJ414" s="410"/>
      <c r="IK414" s="410"/>
      <c r="IL414" s="410"/>
      <c r="IM414" s="410"/>
      <c r="IN414" s="410"/>
      <c r="IO414" s="410"/>
      <c r="IP414" s="410"/>
      <c r="IQ414" s="410"/>
      <c r="IR414" s="410"/>
      <c r="IS414" s="410"/>
      <c r="IT414" s="410"/>
      <c r="IU414" s="410"/>
      <c r="IV414" s="410"/>
    </row>
    <row r="415" spans="1:256" s="2" customFormat="1" ht="12.75" hidden="1" customHeight="1" outlineLevel="2">
      <c r="A415" s="14"/>
      <c r="B415" s="14"/>
      <c r="C415" s="27"/>
      <c r="D415" s="413" t="s">
        <v>198</v>
      </c>
      <c r="E415" s="261">
        <v>0</v>
      </c>
      <c r="F415" s="372"/>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5"/>
      <c r="AY415" s="155"/>
      <c r="AZ415" s="155"/>
      <c r="BA415" s="155"/>
      <c r="BB415" s="155"/>
      <c r="BC415" s="155"/>
      <c r="BD415" s="155"/>
      <c r="BE415" s="155"/>
      <c r="BF415" s="155"/>
      <c r="BG415" s="155"/>
      <c r="BH415" s="155"/>
      <c r="BI415" s="155"/>
      <c r="BJ415" s="14"/>
      <c r="BK415" s="14"/>
      <c r="BL415" s="14"/>
      <c r="BM415" s="14"/>
      <c r="BN415" s="14"/>
      <c r="BO415" s="14"/>
      <c r="BP415" s="14"/>
      <c r="BQ415" s="14"/>
      <c r="BR415" s="14"/>
      <c r="BS415" s="14"/>
      <c r="BT415" s="14"/>
      <c r="BU415" s="14"/>
      <c r="BV415" s="14"/>
      <c r="BW415" s="14"/>
      <c r="BX415" s="14"/>
      <c r="BY415" s="14"/>
      <c r="BZ415" s="14"/>
      <c r="CA415" s="410"/>
      <c r="CB415" s="410"/>
      <c r="CC415" s="410"/>
      <c r="CD415" s="410"/>
      <c r="CE415" s="410"/>
      <c r="CF415" s="410"/>
      <c r="CG415" s="410"/>
      <c r="CH415" s="410"/>
      <c r="CI415" s="410"/>
      <c r="CJ415" s="410"/>
      <c r="CK415" s="410"/>
      <c r="CL415" s="410"/>
      <c r="CM415" s="410"/>
      <c r="CN415" s="410"/>
      <c r="CO415" s="410"/>
      <c r="CP415" s="410"/>
      <c r="CQ415" s="410"/>
      <c r="CR415" s="410"/>
      <c r="CS415" s="410"/>
      <c r="CT415" s="410"/>
      <c r="CU415" s="410"/>
      <c r="CV415" s="410"/>
      <c r="CW415" s="410"/>
      <c r="CX415" s="410"/>
      <c r="CY415" s="410"/>
      <c r="CZ415" s="410"/>
      <c r="DA415" s="410"/>
      <c r="DB415" s="410"/>
      <c r="DC415" s="410"/>
      <c r="DD415" s="410"/>
      <c r="DE415" s="410"/>
      <c r="DF415" s="410"/>
      <c r="DG415" s="410"/>
      <c r="DH415" s="410"/>
      <c r="DI415" s="410"/>
      <c r="DJ415" s="410"/>
      <c r="DK415" s="410"/>
      <c r="DL415" s="410"/>
      <c r="DM415" s="410"/>
      <c r="DN415" s="410"/>
      <c r="DO415" s="410"/>
      <c r="DP415" s="410"/>
      <c r="DQ415" s="410"/>
      <c r="DR415" s="410"/>
      <c r="DS415" s="410"/>
      <c r="DT415" s="410"/>
      <c r="DU415" s="410"/>
      <c r="DV415" s="410"/>
      <c r="DW415" s="410"/>
      <c r="DX415" s="410"/>
      <c r="DY415" s="410"/>
      <c r="DZ415" s="410"/>
      <c r="EA415" s="410"/>
      <c r="EB415" s="410"/>
      <c r="EC415" s="410"/>
      <c r="ED415" s="410"/>
      <c r="EE415" s="410"/>
      <c r="EF415" s="410"/>
      <c r="EG415" s="410"/>
      <c r="EH415" s="410"/>
      <c r="EI415" s="410"/>
      <c r="EJ415" s="410"/>
      <c r="EK415" s="410"/>
      <c r="EL415" s="410"/>
      <c r="EM415" s="410"/>
      <c r="EN415" s="410"/>
      <c r="EO415" s="410"/>
      <c r="EP415" s="410"/>
      <c r="EQ415" s="410"/>
      <c r="ER415" s="410"/>
      <c r="ES415" s="410"/>
      <c r="ET415" s="410"/>
      <c r="EU415" s="410"/>
      <c r="EV415" s="410"/>
      <c r="EW415" s="410"/>
      <c r="EX415" s="410"/>
      <c r="EY415" s="410"/>
      <c r="EZ415" s="410"/>
      <c r="FA415" s="410"/>
      <c r="FB415" s="410"/>
      <c r="FC415" s="410"/>
      <c r="FD415" s="410"/>
      <c r="FE415" s="410"/>
      <c r="FF415" s="410"/>
      <c r="FG415" s="410"/>
      <c r="FH415" s="410"/>
      <c r="FI415" s="410"/>
      <c r="FJ415" s="410"/>
      <c r="FK415" s="410"/>
      <c r="FL415" s="410"/>
      <c r="FM415" s="410"/>
      <c r="FN415" s="410"/>
      <c r="FO415" s="410"/>
      <c r="FP415" s="410"/>
      <c r="FQ415" s="410"/>
      <c r="FR415" s="410"/>
      <c r="FS415" s="410"/>
      <c r="FT415" s="410"/>
      <c r="FU415" s="410"/>
      <c r="FV415" s="410"/>
      <c r="FW415" s="410"/>
      <c r="FX415" s="410"/>
      <c r="FY415" s="410"/>
      <c r="FZ415" s="410"/>
      <c r="GA415" s="410"/>
      <c r="GB415" s="410"/>
      <c r="GC415" s="410"/>
      <c r="GD415" s="410"/>
      <c r="GE415" s="410"/>
      <c r="GF415" s="410"/>
      <c r="GG415" s="410"/>
      <c r="GH415" s="410"/>
      <c r="GI415" s="410"/>
      <c r="GJ415" s="410"/>
      <c r="GK415" s="410"/>
      <c r="GL415" s="410"/>
      <c r="GM415" s="410"/>
      <c r="GN415" s="410"/>
      <c r="GO415" s="410"/>
      <c r="GP415" s="410"/>
      <c r="GQ415" s="410"/>
      <c r="GR415" s="410"/>
      <c r="GS415" s="410"/>
      <c r="GT415" s="410"/>
      <c r="GU415" s="410"/>
      <c r="GV415" s="410"/>
      <c r="GW415" s="410"/>
      <c r="GX415" s="410"/>
      <c r="GY415" s="410"/>
      <c r="GZ415" s="410"/>
      <c r="HA415" s="410"/>
      <c r="HB415" s="410"/>
      <c r="HC415" s="410"/>
      <c r="HD415" s="410"/>
      <c r="HE415" s="410"/>
      <c r="HF415" s="410"/>
      <c r="HG415" s="410"/>
      <c r="HH415" s="410"/>
      <c r="HI415" s="410"/>
      <c r="HJ415" s="410"/>
      <c r="HK415" s="410"/>
      <c r="HL415" s="410"/>
      <c r="HM415" s="410"/>
      <c r="HN415" s="410"/>
      <c r="HO415" s="410"/>
      <c r="HP415" s="410"/>
      <c r="HQ415" s="410"/>
      <c r="HR415" s="410"/>
      <c r="HS415" s="410"/>
      <c r="HT415" s="410"/>
      <c r="HU415" s="410"/>
      <c r="HV415" s="410"/>
      <c r="HW415" s="410"/>
      <c r="HX415" s="410"/>
      <c r="HY415" s="410"/>
      <c r="HZ415" s="410"/>
      <c r="IA415" s="410"/>
      <c r="IB415" s="410"/>
      <c r="IC415" s="410"/>
      <c r="ID415" s="410"/>
      <c r="IE415" s="410"/>
      <c r="IF415" s="410"/>
      <c r="IG415" s="410"/>
      <c r="IH415" s="410"/>
      <c r="II415" s="410"/>
      <c r="IJ415" s="410"/>
      <c r="IK415" s="410"/>
      <c r="IL415" s="410"/>
      <c r="IM415" s="410"/>
      <c r="IN415" s="410"/>
      <c r="IO415" s="410"/>
      <c r="IP415" s="410"/>
      <c r="IQ415" s="410"/>
      <c r="IR415" s="410"/>
      <c r="IS415" s="410"/>
      <c r="IT415" s="410"/>
      <c r="IU415" s="410"/>
      <c r="IV415" s="410"/>
    </row>
    <row r="416" spans="1:256" s="2" customFormat="1" ht="12.75" hidden="1" customHeight="1" outlineLevel="2">
      <c r="A416" s="14"/>
      <c r="B416" s="14"/>
      <c r="C416" s="27"/>
      <c r="D416" s="413"/>
      <c r="E416" s="261">
        <v>1</v>
      </c>
      <c r="F416" s="372"/>
      <c r="G416" s="268"/>
      <c r="H416" s="155">
        <f>IF(A27stdlife="n/a","n/a",IF(H$3&gt;(A27stdlife+$E416),(Input!$G$237*(1+rvanilla)^0.5)-SUM($G416:G416),(Input!$G$237*(1+rvanilla)^0.5)/A27stdlife))</f>
        <v>0</v>
      </c>
      <c r="I416" s="155">
        <f>IF(A27stdlife="n/a","n/a",IF(I$3&gt;(A27stdlife+$E416),(Input!$G$237*(1+rvanilla)^0.5)-SUM($G416:H416),(Input!$G$237*(1+rvanilla)^0.5)/A27stdlife))</f>
        <v>0</v>
      </c>
      <c r="J416" s="155">
        <f>IF(A27stdlife="n/a","n/a",IF(J$3&gt;(A27stdlife+$E416),(Input!$G$237*(1+rvanilla)^0.5)-SUM($G416:I416),(Input!$G$237*(1+rvanilla)^0.5)/A27stdlife))</f>
        <v>0</v>
      </c>
      <c r="K416" s="155">
        <f>IF(A27stdlife="n/a","n/a",IF(K$3&gt;(A27stdlife+$E416),(Input!$G$237*(1+rvanilla)^0.5)-SUM($G416:J416),(Input!$G$237*(1+rvanilla)^0.5)/A27stdlife))</f>
        <v>0</v>
      </c>
      <c r="L416" s="155">
        <f>IF(A27stdlife="n/a","n/a",IF(L$3&gt;(A27stdlife+$E416),(Input!$G$237*(1+rvanilla)^0.5)-SUM($G416:K416),(Input!$G$237*(1+rvanilla)^0.5)/A27stdlife))</f>
        <v>0</v>
      </c>
      <c r="M416" s="155">
        <f>IF(A27stdlife="n/a","n/a",IF(M$3&gt;(A27stdlife+$E416),(Input!$G$237*(1+rvanilla)^0.5)-SUM($G416:L416),(Input!$G$237*(1+rvanilla)^0.5)/A27stdlife))</f>
        <v>0</v>
      </c>
      <c r="N416" s="155">
        <f>IF(A27stdlife="n/a","n/a",IF(N$3&gt;(A27stdlife+$E416),(Input!$G$237*(1+rvanilla)^0.5)-SUM($G416:M416),(Input!$G$237*(1+rvanilla)^0.5)/A27stdlife))</f>
        <v>0</v>
      </c>
      <c r="O416" s="155">
        <f>IF(A27stdlife="n/a","n/a",IF(O$3&gt;(A27stdlife+$E416),(Input!$G$237*(1+rvanilla)^0.5)-SUM($G416:N416),(Input!$G$237*(1+rvanilla)^0.5)/A27stdlife))</f>
        <v>0</v>
      </c>
      <c r="P416" s="155">
        <f>IF(A27stdlife="n/a","n/a",IF(P$3&gt;(A27stdlife+$E416),(Input!$G$237*(1+rvanilla)^0.5)-SUM($G416:O416),(Input!$G$237*(1+rvanilla)^0.5)/A27stdlife))</f>
        <v>0</v>
      </c>
      <c r="Q416" s="155">
        <f>IF(A27stdlife="n/a","n/a",IF(Q$3&gt;(A27stdlife+$E416),(Input!$G$237*(1+rvanilla)^0.5)-SUM($G416:P416),(Input!$G$237*(1+rvanilla)^0.5)/A27stdlife))</f>
        <v>0</v>
      </c>
      <c r="R416" s="155">
        <f>IF(A27stdlife="n/a","n/a",IF(R$3&gt;(A27stdlife+$E416),(Input!$G$237*(1+rvanilla)^0.5)-SUM($G416:Q416),(Input!$G$237*(1+rvanilla)^0.5)/A27stdlife))</f>
        <v>0</v>
      </c>
      <c r="S416" s="155">
        <f>IF(A27stdlife="n/a","n/a",IF(S$3&gt;(A27stdlife+$E416),(Input!$G$237*(1+rvanilla)^0.5)-SUM($G416:R416),(Input!$G$237*(1+rvanilla)^0.5)/A27stdlife))</f>
        <v>0</v>
      </c>
      <c r="T416" s="155">
        <f>IF(A27stdlife="n/a","n/a",IF(T$3&gt;(A27stdlife+$E416),(Input!$G$237*(1+rvanilla)^0.5)-SUM($G416:S416),(Input!$G$237*(1+rvanilla)^0.5)/A27stdlife))</f>
        <v>0</v>
      </c>
      <c r="U416" s="155">
        <f>IF(A27stdlife="n/a","n/a",IF(U$3&gt;(A27stdlife+$E416),(Input!$G$237*(1+rvanilla)^0.5)-SUM($G416:T416),(Input!$G$237*(1+rvanilla)^0.5)/A27stdlife))</f>
        <v>0</v>
      </c>
      <c r="V416" s="155">
        <f>IF(A27stdlife="n/a","n/a",IF(V$3&gt;(A27stdlife+$E416),(Input!$G$237*(1+rvanilla)^0.5)-SUM($G416:U416),(Input!$G$237*(1+rvanilla)^0.5)/A27stdlife))</f>
        <v>0</v>
      </c>
      <c r="W416" s="155">
        <f>IF(A27stdlife="n/a","n/a",IF(W$3&gt;(A27stdlife+$E416),(Input!$G$237*(1+rvanilla)^0.5)-SUM($G416:V416),(Input!$G$237*(1+rvanilla)^0.5)/A27stdlife))</f>
        <v>0</v>
      </c>
      <c r="X416" s="155">
        <f>IF(A27stdlife="n/a","n/a",IF(X$3&gt;(A27stdlife+$E416),(Input!$G$237*(1+rvanilla)^0.5)-SUM($G416:W416),(Input!$G$237*(1+rvanilla)^0.5)/A27stdlife))</f>
        <v>0</v>
      </c>
      <c r="Y416" s="155">
        <f>IF(A27stdlife="n/a","n/a",IF(Y$3&gt;(A27stdlife+$E416),(Input!$G$237*(1+rvanilla)^0.5)-SUM($G416:X416),(Input!$G$237*(1+rvanilla)^0.5)/A27stdlife))</f>
        <v>0</v>
      </c>
      <c r="Z416" s="155">
        <f>IF(A27stdlife="n/a","n/a",IF(Z$3&gt;(A27stdlife+$E416),(Input!$G$237*(1+rvanilla)^0.5)-SUM($G416:Y416),(Input!$G$237*(1+rvanilla)^0.5)/A27stdlife))</f>
        <v>0</v>
      </c>
      <c r="AA416" s="155">
        <f>IF(A27stdlife="n/a","n/a",IF(AA$3&gt;(A27stdlife+$E416),(Input!$G$237*(1+rvanilla)^0.5)-SUM($G416:Z416),(Input!$G$237*(1+rvanilla)^0.5)/A27stdlife))</f>
        <v>0</v>
      </c>
      <c r="AB416" s="155">
        <f>IF(A27stdlife="n/a","n/a",IF(AB$3&gt;(A27stdlife+$E416),(Input!$G$237*(1+rvanilla)^0.5)-SUM($G416:AA416),(Input!$G$237*(1+rvanilla)^0.5)/A27stdlife))</f>
        <v>0</v>
      </c>
      <c r="AC416" s="155">
        <f>IF(A27stdlife="n/a","n/a",IF(AC$3&gt;(A27stdlife+$E416),(Input!$G$237*(1+rvanilla)^0.5)-SUM($G416:AB416),(Input!$G$237*(1+rvanilla)^0.5)/A27stdlife))</f>
        <v>0</v>
      </c>
      <c r="AD416" s="155">
        <f>IF(A27stdlife="n/a","n/a",IF(AD$3&gt;(A27stdlife+$E416),(Input!$G$237*(1+rvanilla)^0.5)-SUM($G416:AC416),(Input!$G$237*(1+rvanilla)^0.5)/A27stdlife))</f>
        <v>0</v>
      </c>
      <c r="AE416" s="155">
        <f>IF(A27stdlife="n/a","n/a",IF(AE$3&gt;(A27stdlife+$E416),(Input!$G$237*(1+rvanilla)^0.5)-SUM($G416:AD416),(Input!$G$237*(1+rvanilla)^0.5)/A27stdlife))</f>
        <v>0</v>
      </c>
      <c r="AF416" s="155">
        <f>IF(A27stdlife="n/a","n/a",IF(AF$3&gt;(A27stdlife+$E416),(Input!$G$237*(1+rvanilla)^0.5)-SUM($G416:AE416),(Input!$G$237*(1+rvanilla)^0.5)/A27stdlife))</f>
        <v>0</v>
      </c>
      <c r="AG416" s="155">
        <f>IF(A27stdlife="n/a","n/a",IF(AG$3&gt;(A27stdlife+$E416),(Input!$G$237*(1+rvanilla)^0.5)-SUM($G416:AF416),(Input!$G$237*(1+rvanilla)^0.5)/A27stdlife))</f>
        <v>0</v>
      </c>
      <c r="AH416" s="155">
        <f>IF(A27stdlife="n/a","n/a",IF(AH$3&gt;(A27stdlife+$E416),(Input!$G$237*(1+rvanilla)^0.5)-SUM($G416:AG416),(Input!$G$237*(1+rvanilla)^0.5)/A27stdlife))</f>
        <v>0</v>
      </c>
      <c r="AI416" s="155">
        <f>IF(A27stdlife="n/a","n/a",IF(AI$3&gt;(A27stdlife+$E416),(Input!$G$237*(1+rvanilla)^0.5)-SUM($G416:AH416),(Input!$G$237*(1+rvanilla)^0.5)/A27stdlife))</f>
        <v>0</v>
      </c>
      <c r="AJ416" s="155">
        <f>IF(A27stdlife="n/a","n/a",IF(AJ$3&gt;(A27stdlife+$E416),(Input!$G$237*(1+rvanilla)^0.5)-SUM($G416:AI416),(Input!$G$237*(1+rvanilla)^0.5)/A27stdlife))</f>
        <v>0</v>
      </c>
      <c r="AK416" s="155">
        <f>IF(A27stdlife="n/a","n/a",IF(AK$3&gt;(A27stdlife+$E416),(Input!$G$237*(1+rvanilla)^0.5)-SUM($G416:AJ416),(Input!$G$237*(1+rvanilla)^0.5)/A27stdlife))</f>
        <v>0</v>
      </c>
      <c r="AL416" s="155">
        <f>IF(A27stdlife="n/a","n/a",IF(AL$3&gt;(A27stdlife+$E416),(Input!$G$237*(1+rvanilla)^0.5)-SUM($G416:AK416),(Input!$G$237*(1+rvanilla)^0.5)/A27stdlife))</f>
        <v>0</v>
      </c>
      <c r="AM416" s="155">
        <f>IF(A27stdlife="n/a","n/a",IF(AM$3&gt;(A27stdlife+$E416),(Input!$G$237*(1+rvanilla)^0.5)-SUM($G416:AL416),(Input!$G$237*(1+rvanilla)^0.5)/A27stdlife))</f>
        <v>0</v>
      </c>
      <c r="AN416" s="155">
        <f>IF(A27stdlife="n/a","n/a",IF(AN$3&gt;(A27stdlife+$E416),(Input!$G$237*(1+rvanilla)^0.5)-SUM($G416:AM416),(Input!$G$237*(1+rvanilla)^0.5)/A27stdlife))</f>
        <v>0</v>
      </c>
      <c r="AO416" s="155">
        <f>IF(A27stdlife="n/a","n/a",IF(AO$3&gt;(A27stdlife+$E416),(Input!$G$237*(1+rvanilla)^0.5)-SUM($G416:AN416),(Input!$G$237*(1+rvanilla)^0.5)/A27stdlife))</f>
        <v>0</v>
      </c>
      <c r="AP416" s="155">
        <f>IF(A27stdlife="n/a","n/a",IF(AP$3&gt;(A27stdlife+$E416),(Input!$G$237*(1+rvanilla)^0.5)-SUM($G416:AO416),(Input!$G$237*(1+rvanilla)^0.5)/A27stdlife))</f>
        <v>0</v>
      </c>
      <c r="AQ416" s="155">
        <f>IF(A27stdlife="n/a","n/a",IF(AQ$3&gt;(A27stdlife+$E416),(Input!$G$237*(1+rvanilla)^0.5)-SUM($G416:AP416),(Input!$G$237*(1+rvanilla)^0.5)/A27stdlife))</f>
        <v>0</v>
      </c>
      <c r="AR416" s="155">
        <f>IF(A27stdlife="n/a","n/a",IF(AR$3&gt;(A27stdlife+$E416),(Input!$G$237*(1+rvanilla)^0.5)-SUM($G416:AQ416),(Input!$G$237*(1+rvanilla)^0.5)/A27stdlife))</f>
        <v>0</v>
      </c>
      <c r="AS416" s="155">
        <f>IF(A27stdlife="n/a","n/a",IF(AS$3&gt;(A27stdlife+$E416),(Input!$G$237*(1+rvanilla)^0.5)-SUM($G416:AR416),(Input!$G$237*(1+rvanilla)^0.5)/A27stdlife))</f>
        <v>0</v>
      </c>
      <c r="AT416" s="155">
        <f>IF(A27stdlife="n/a","n/a",IF(AT$3&gt;(A27stdlife+$E416),(Input!$G$237*(1+rvanilla)^0.5)-SUM($G416:AS416),(Input!$G$237*(1+rvanilla)^0.5)/A27stdlife))</f>
        <v>0</v>
      </c>
      <c r="AU416" s="155">
        <f>IF(A27stdlife="n/a","n/a",IF(AU$3&gt;(A27stdlife+$E416),(Input!$G$237*(1+rvanilla)^0.5)-SUM($G416:AT416),(Input!$G$237*(1+rvanilla)^0.5)/A27stdlife))</f>
        <v>0</v>
      </c>
      <c r="AV416" s="155">
        <f>IF(A27stdlife="n/a","n/a",IF(AV$3&gt;(A27stdlife+$E416),(Input!$G$237*(1+rvanilla)^0.5)-SUM($G416:AU416),(Input!$G$237*(1+rvanilla)^0.5)/A27stdlife))</f>
        <v>0</v>
      </c>
      <c r="AW416" s="155">
        <f>IF(A27stdlife="n/a","n/a",IF(AW$3&gt;(A27stdlife+$E416),(Input!$G$237*(1+rvanilla)^0.5)-SUM($G416:AV416),(Input!$G$237*(1+rvanilla)^0.5)/A27stdlife))</f>
        <v>0</v>
      </c>
      <c r="AX416" s="155">
        <f>IF(A27stdlife="n/a","n/a",IF(AX$3&gt;(A27stdlife+$E416),(Input!$G$237*(1+rvanilla)^0.5)-SUM($G416:AW416),(Input!$G$237*(1+rvanilla)^0.5)/A27stdlife))</f>
        <v>0</v>
      </c>
      <c r="AY416" s="155">
        <f>IF(A27stdlife="n/a","n/a",IF(AY$3&gt;(A27stdlife+$E416),(Input!$G$237*(1+rvanilla)^0.5)-SUM($G416:AX416),(Input!$G$237*(1+rvanilla)^0.5)/A27stdlife))</f>
        <v>0</v>
      </c>
      <c r="AZ416" s="155">
        <f>IF(A27stdlife="n/a","n/a",IF(AZ$3&gt;(A27stdlife+$E416),(Input!$G$237*(1+rvanilla)^0.5)-SUM($G416:AY416),(Input!$G$237*(1+rvanilla)^0.5)/A27stdlife))</f>
        <v>0</v>
      </c>
      <c r="BA416" s="155">
        <f>IF(A27stdlife="n/a","n/a",IF(BA$3&gt;(A27stdlife+$E416),(Input!$G$237*(1+rvanilla)^0.5)-SUM($G416:AZ416),(Input!$G$237*(1+rvanilla)^0.5)/A27stdlife))</f>
        <v>0</v>
      </c>
      <c r="BB416" s="155">
        <f>IF(A27stdlife="n/a","n/a",IF(BB$3&gt;(A27stdlife+$E416),(Input!$G$237*(1+rvanilla)^0.5)-SUM($G416:BA416),(Input!$G$237*(1+rvanilla)^0.5)/A27stdlife))</f>
        <v>0</v>
      </c>
      <c r="BC416" s="155">
        <f>IF(A27stdlife="n/a","n/a",IF(BC$3&gt;(A27stdlife+$E416),(Input!$G$237*(1+rvanilla)^0.5)-SUM($G416:BB416),(Input!$G$237*(1+rvanilla)^0.5)/A27stdlife))</f>
        <v>0</v>
      </c>
      <c r="BD416" s="155">
        <f>IF(A27stdlife="n/a","n/a",IF(BD$3&gt;(A27stdlife+$E416),(Input!$G$237*(1+rvanilla)^0.5)-SUM($G416:BC416),(Input!$G$237*(1+rvanilla)^0.5)/A27stdlife))</f>
        <v>0</v>
      </c>
      <c r="BE416" s="155">
        <f>IF(A27stdlife="n/a","n/a",IF(BE$3&gt;(A27stdlife+$E416),(Input!$G$237*(1+rvanilla)^0.5)-SUM($G416:BD416),(Input!$G$237*(1+rvanilla)^0.5)/A27stdlife))</f>
        <v>0</v>
      </c>
      <c r="BF416" s="155">
        <f>IF(A27stdlife="n/a","n/a",IF(BF$3&gt;(A27stdlife+$E416),(Input!$G$237*(1+rvanilla)^0.5)-SUM($G416:BE416),(Input!$G$237*(1+rvanilla)^0.5)/A27stdlife))</f>
        <v>0</v>
      </c>
      <c r="BG416" s="155">
        <f>IF(A27stdlife="n/a","n/a",IF(BG$3&gt;(A27stdlife+$E416),(Input!$G$237*(1+rvanilla)^0.5)-SUM($G416:BF416),(Input!$G$237*(1+rvanilla)^0.5)/A27stdlife))</f>
        <v>0</v>
      </c>
      <c r="BH416" s="155">
        <f>IF(A27stdlife="n/a","n/a",IF(BH$3&gt;(A27stdlife+$E416),(Input!$G$237*(1+rvanilla)^0.5)-SUM($G416:BG416),(Input!$G$237*(1+rvanilla)^0.5)/A27stdlife))</f>
        <v>0</v>
      </c>
      <c r="BI416" s="155">
        <f>IF(A27stdlife="n/a","n/a",IF(BI$3&gt;(A27stdlife+$E416),(Input!$G$237*(1+rvanilla)^0.5)-SUM($G416:BH416),(Input!$G$237*(1+rvanilla)^0.5)/A27stdlife))</f>
        <v>0</v>
      </c>
      <c r="BJ416" s="14"/>
      <c r="BK416" s="14"/>
      <c r="BL416" s="14"/>
      <c r="BM416" s="14"/>
      <c r="BN416" s="14"/>
      <c r="BO416" s="14"/>
      <c r="BP416" s="14"/>
      <c r="BQ416" s="14"/>
      <c r="BR416" s="14"/>
      <c r="BS416" s="14"/>
      <c r="BT416" s="14"/>
      <c r="BU416" s="14"/>
      <c r="BV416" s="14"/>
      <c r="BW416" s="14"/>
      <c r="BX416" s="14"/>
      <c r="BY416" s="14"/>
      <c r="BZ416" s="14"/>
      <c r="CA416" s="410"/>
      <c r="CB416" s="410"/>
      <c r="CC416" s="410"/>
      <c r="CD416" s="410"/>
      <c r="CE416" s="410"/>
      <c r="CF416" s="410"/>
      <c r="CG416" s="410"/>
      <c r="CH416" s="410"/>
      <c r="CI416" s="410"/>
      <c r="CJ416" s="410"/>
      <c r="CK416" s="410"/>
      <c r="CL416" s="410"/>
      <c r="CM416" s="410"/>
      <c r="CN416" s="410"/>
      <c r="CO416" s="410"/>
      <c r="CP416" s="410"/>
      <c r="CQ416" s="410"/>
      <c r="CR416" s="410"/>
      <c r="CS416" s="410"/>
      <c r="CT416" s="410"/>
      <c r="CU416" s="410"/>
      <c r="CV416" s="410"/>
      <c r="CW416" s="410"/>
      <c r="CX416" s="410"/>
      <c r="CY416" s="410"/>
      <c r="CZ416" s="410"/>
      <c r="DA416" s="410"/>
      <c r="DB416" s="410"/>
      <c r="DC416" s="410"/>
      <c r="DD416" s="410"/>
      <c r="DE416" s="410"/>
      <c r="DF416" s="410"/>
      <c r="DG416" s="410"/>
      <c r="DH416" s="410"/>
      <c r="DI416" s="410"/>
      <c r="DJ416" s="410"/>
      <c r="DK416" s="410"/>
      <c r="DL416" s="410"/>
      <c r="DM416" s="410"/>
      <c r="DN416" s="410"/>
      <c r="DO416" s="410"/>
      <c r="DP416" s="410"/>
      <c r="DQ416" s="410"/>
      <c r="DR416" s="410"/>
      <c r="DS416" s="410"/>
      <c r="DT416" s="410"/>
      <c r="DU416" s="410"/>
      <c r="DV416" s="410"/>
      <c r="DW416" s="410"/>
      <c r="DX416" s="410"/>
      <c r="DY416" s="410"/>
      <c r="DZ416" s="410"/>
      <c r="EA416" s="410"/>
      <c r="EB416" s="410"/>
      <c r="EC416" s="410"/>
      <c r="ED416" s="410"/>
      <c r="EE416" s="410"/>
      <c r="EF416" s="410"/>
      <c r="EG416" s="410"/>
      <c r="EH416" s="410"/>
      <c r="EI416" s="410"/>
      <c r="EJ416" s="410"/>
      <c r="EK416" s="410"/>
      <c r="EL416" s="410"/>
      <c r="EM416" s="410"/>
      <c r="EN416" s="410"/>
      <c r="EO416" s="410"/>
      <c r="EP416" s="410"/>
      <c r="EQ416" s="410"/>
      <c r="ER416" s="410"/>
      <c r="ES416" s="410"/>
      <c r="ET416" s="410"/>
      <c r="EU416" s="410"/>
      <c r="EV416" s="410"/>
      <c r="EW416" s="410"/>
      <c r="EX416" s="410"/>
      <c r="EY416" s="410"/>
      <c r="EZ416" s="410"/>
      <c r="FA416" s="410"/>
      <c r="FB416" s="410"/>
      <c r="FC416" s="410"/>
      <c r="FD416" s="410"/>
      <c r="FE416" s="410"/>
      <c r="FF416" s="410"/>
      <c r="FG416" s="410"/>
      <c r="FH416" s="410"/>
      <c r="FI416" s="410"/>
      <c r="FJ416" s="410"/>
      <c r="FK416" s="410"/>
      <c r="FL416" s="410"/>
      <c r="FM416" s="410"/>
      <c r="FN416" s="410"/>
      <c r="FO416" s="410"/>
      <c r="FP416" s="410"/>
      <c r="FQ416" s="410"/>
      <c r="FR416" s="410"/>
      <c r="FS416" s="410"/>
      <c r="FT416" s="410"/>
      <c r="FU416" s="410"/>
      <c r="FV416" s="410"/>
      <c r="FW416" s="410"/>
      <c r="FX416" s="410"/>
      <c r="FY416" s="410"/>
      <c r="FZ416" s="410"/>
      <c r="GA416" s="410"/>
      <c r="GB416" s="410"/>
      <c r="GC416" s="410"/>
      <c r="GD416" s="410"/>
      <c r="GE416" s="410"/>
      <c r="GF416" s="410"/>
      <c r="GG416" s="410"/>
      <c r="GH416" s="410"/>
      <c r="GI416" s="410"/>
      <c r="GJ416" s="410"/>
      <c r="GK416" s="410"/>
      <c r="GL416" s="410"/>
      <c r="GM416" s="410"/>
      <c r="GN416" s="410"/>
      <c r="GO416" s="410"/>
      <c r="GP416" s="410"/>
      <c r="GQ416" s="410"/>
      <c r="GR416" s="410"/>
      <c r="GS416" s="410"/>
      <c r="GT416" s="410"/>
      <c r="GU416" s="410"/>
      <c r="GV416" s="410"/>
      <c r="GW416" s="410"/>
      <c r="GX416" s="410"/>
      <c r="GY416" s="410"/>
      <c r="GZ416" s="410"/>
      <c r="HA416" s="410"/>
      <c r="HB416" s="410"/>
      <c r="HC416" s="410"/>
      <c r="HD416" s="410"/>
      <c r="HE416" s="410"/>
      <c r="HF416" s="410"/>
      <c r="HG416" s="410"/>
      <c r="HH416" s="410"/>
      <c r="HI416" s="410"/>
      <c r="HJ416" s="410"/>
      <c r="HK416" s="410"/>
      <c r="HL416" s="410"/>
      <c r="HM416" s="410"/>
      <c r="HN416" s="410"/>
      <c r="HO416" s="410"/>
      <c r="HP416" s="410"/>
      <c r="HQ416" s="410"/>
      <c r="HR416" s="410"/>
      <c r="HS416" s="410"/>
      <c r="HT416" s="410"/>
      <c r="HU416" s="410"/>
      <c r="HV416" s="410"/>
      <c r="HW416" s="410"/>
      <c r="HX416" s="410"/>
      <c r="HY416" s="410"/>
      <c r="HZ416" s="410"/>
      <c r="IA416" s="410"/>
      <c r="IB416" s="410"/>
      <c r="IC416" s="410"/>
      <c r="ID416" s="410"/>
      <c r="IE416" s="410"/>
      <c r="IF416" s="410"/>
      <c r="IG416" s="410"/>
      <c r="IH416" s="410"/>
      <c r="II416" s="410"/>
      <c r="IJ416" s="410"/>
      <c r="IK416" s="410"/>
      <c r="IL416" s="410"/>
      <c r="IM416" s="410"/>
      <c r="IN416" s="410"/>
      <c r="IO416" s="410"/>
      <c r="IP416" s="410"/>
      <c r="IQ416" s="410"/>
      <c r="IR416" s="410"/>
      <c r="IS416" s="410"/>
      <c r="IT416" s="410"/>
      <c r="IU416" s="410"/>
      <c r="IV416" s="410"/>
    </row>
    <row r="417" spans="1:256" s="2" customFormat="1" ht="12.75" hidden="1" customHeight="1" outlineLevel="2">
      <c r="A417" s="14"/>
      <c r="B417" s="14"/>
      <c r="C417" s="27"/>
      <c r="D417" s="413"/>
      <c r="E417" s="261">
        <v>2</v>
      </c>
      <c r="F417" s="372"/>
      <c r="G417" s="269"/>
      <c r="H417" s="270"/>
      <c r="I417" s="155">
        <f>IF(A27stdlife="n/a","n/a",IF(I$3&gt;(A27stdlife+$E417),(Input!$H$237*(1+rvanilla)^0.5)-SUM($H417:H417),(Input!$H$237*(1+rvanilla)^0.5)/A27stdlife))</f>
        <v>0</v>
      </c>
      <c r="J417" s="155">
        <f>IF(A27stdlife="n/a","n/a",IF(J$3&gt;(A27stdlife+$E417),(Input!$H$237*(1+rvanilla)^0.5)-SUM($H417:I417),(Input!$H$237*(1+rvanilla)^0.5)/A27stdlife))</f>
        <v>0</v>
      </c>
      <c r="K417" s="155">
        <f>IF(A27stdlife="n/a","n/a",IF(K$3&gt;(A27stdlife+$E417),(Input!$H$237*(1+rvanilla)^0.5)-SUM($H417:J417),(Input!$H$237*(1+rvanilla)^0.5)/A27stdlife))</f>
        <v>0</v>
      </c>
      <c r="L417" s="155">
        <f>IF(A27stdlife="n/a","n/a",IF(L$3&gt;(A27stdlife+$E417),(Input!$H$237*(1+rvanilla)^0.5)-SUM($H417:K417),(Input!$H$237*(1+rvanilla)^0.5)/A27stdlife))</f>
        <v>0</v>
      </c>
      <c r="M417" s="155">
        <f>IF(A27stdlife="n/a","n/a",IF(M$3&gt;(A27stdlife+$E417),(Input!$H$237*(1+rvanilla)^0.5)-SUM($H417:L417),(Input!$H$237*(1+rvanilla)^0.5)/A27stdlife))</f>
        <v>0</v>
      </c>
      <c r="N417" s="155">
        <f>IF(A27stdlife="n/a","n/a",IF(N$3&gt;(A27stdlife+$E417),(Input!$H$237*(1+rvanilla)^0.5)-SUM($H417:M417),(Input!$H$237*(1+rvanilla)^0.5)/A27stdlife))</f>
        <v>0</v>
      </c>
      <c r="O417" s="155">
        <f>IF(A27stdlife="n/a","n/a",IF(O$3&gt;(A27stdlife+$E417),(Input!$H$237*(1+rvanilla)^0.5)-SUM($H417:N417),(Input!$H$237*(1+rvanilla)^0.5)/A27stdlife))</f>
        <v>0</v>
      </c>
      <c r="P417" s="155">
        <f>IF(A27stdlife="n/a","n/a",IF(P$3&gt;(A27stdlife+$E417),(Input!$H$237*(1+rvanilla)^0.5)-SUM($H417:O417),(Input!$H$237*(1+rvanilla)^0.5)/A27stdlife))</f>
        <v>0</v>
      </c>
      <c r="Q417" s="155">
        <f>IF(A27stdlife="n/a","n/a",IF(Q$3&gt;(A27stdlife+$E417),(Input!$H$237*(1+rvanilla)^0.5)-SUM($H417:P417),(Input!$H$237*(1+rvanilla)^0.5)/A27stdlife))</f>
        <v>0</v>
      </c>
      <c r="R417" s="155">
        <f>IF(A27stdlife="n/a","n/a",IF(R$3&gt;(A27stdlife+$E417),(Input!$H$237*(1+rvanilla)^0.5)-SUM($H417:Q417),(Input!$H$237*(1+rvanilla)^0.5)/A27stdlife))</f>
        <v>0</v>
      </c>
      <c r="S417" s="155">
        <f>IF(A27stdlife="n/a","n/a",IF(S$3&gt;(A27stdlife+$E417),(Input!$H$237*(1+rvanilla)^0.5)-SUM($H417:R417),(Input!$H$237*(1+rvanilla)^0.5)/A27stdlife))</f>
        <v>0</v>
      </c>
      <c r="T417" s="155">
        <f>IF(A27stdlife="n/a","n/a",IF(T$3&gt;(A27stdlife+$E417),(Input!$H$237*(1+rvanilla)^0.5)-SUM($H417:S417),(Input!$H$237*(1+rvanilla)^0.5)/A27stdlife))</f>
        <v>0</v>
      </c>
      <c r="U417" s="155">
        <f>IF(A27stdlife="n/a","n/a",IF(U$3&gt;(A27stdlife+$E417),(Input!$H$237*(1+rvanilla)^0.5)-SUM($H417:T417),(Input!$H$237*(1+rvanilla)^0.5)/A27stdlife))</f>
        <v>0</v>
      </c>
      <c r="V417" s="155">
        <f>IF(A27stdlife="n/a","n/a",IF(V$3&gt;(A27stdlife+$E417),(Input!$H$237*(1+rvanilla)^0.5)-SUM($H417:U417),(Input!$H$237*(1+rvanilla)^0.5)/A27stdlife))</f>
        <v>0</v>
      </c>
      <c r="W417" s="155">
        <f>IF(A27stdlife="n/a","n/a",IF(W$3&gt;(A27stdlife+$E417),(Input!$H$237*(1+rvanilla)^0.5)-SUM($H417:V417),(Input!$H$237*(1+rvanilla)^0.5)/A27stdlife))</f>
        <v>0</v>
      </c>
      <c r="X417" s="155">
        <f>IF(A27stdlife="n/a","n/a",IF(X$3&gt;(A27stdlife+$E417),(Input!$H$237*(1+rvanilla)^0.5)-SUM($H417:W417),(Input!$H$237*(1+rvanilla)^0.5)/A27stdlife))</f>
        <v>0</v>
      </c>
      <c r="Y417" s="155">
        <f>IF(A27stdlife="n/a","n/a",IF(Y$3&gt;(A27stdlife+$E417),(Input!$H$237*(1+rvanilla)^0.5)-SUM($H417:X417),(Input!$H$237*(1+rvanilla)^0.5)/A27stdlife))</f>
        <v>0</v>
      </c>
      <c r="Z417" s="155">
        <f>IF(A27stdlife="n/a","n/a",IF(Z$3&gt;(A27stdlife+$E417),(Input!$H$237*(1+rvanilla)^0.5)-SUM($H417:Y417),(Input!$H$237*(1+rvanilla)^0.5)/A27stdlife))</f>
        <v>0</v>
      </c>
      <c r="AA417" s="155">
        <f>IF(A27stdlife="n/a","n/a",IF(AA$3&gt;(A27stdlife+$E417),(Input!$H$237*(1+rvanilla)^0.5)-SUM($H417:Z417),(Input!$H$237*(1+rvanilla)^0.5)/A27stdlife))</f>
        <v>0</v>
      </c>
      <c r="AB417" s="155">
        <f>IF(A27stdlife="n/a","n/a",IF(AB$3&gt;(A27stdlife+$E417),(Input!$H$237*(1+rvanilla)^0.5)-SUM($H417:AA417),(Input!$H$237*(1+rvanilla)^0.5)/A27stdlife))</f>
        <v>0</v>
      </c>
      <c r="AC417" s="155">
        <f>IF(A27stdlife="n/a","n/a",IF(AC$3&gt;(A27stdlife+$E417),(Input!$H$237*(1+rvanilla)^0.5)-SUM($H417:AB417),(Input!$H$237*(1+rvanilla)^0.5)/A27stdlife))</f>
        <v>0</v>
      </c>
      <c r="AD417" s="155">
        <f>IF(A27stdlife="n/a","n/a",IF(AD$3&gt;(A27stdlife+$E417),(Input!$H$237*(1+rvanilla)^0.5)-SUM($H417:AC417),(Input!$H$237*(1+rvanilla)^0.5)/A27stdlife))</f>
        <v>0</v>
      </c>
      <c r="AE417" s="155">
        <f>IF(A27stdlife="n/a","n/a",IF(AE$3&gt;(A27stdlife+$E417),(Input!$H$237*(1+rvanilla)^0.5)-SUM($H417:AD417),(Input!$H$237*(1+rvanilla)^0.5)/A27stdlife))</f>
        <v>0</v>
      </c>
      <c r="AF417" s="155">
        <f>IF(A27stdlife="n/a","n/a",IF(AF$3&gt;(A27stdlife+$E417),(Input!$H$237*(1+rvanilla)^0.5)-SUM($H417:AE417),(Input!$H$237*(1+rvanilla)^0.5)/A27stdlife))</f>
        <v>0</v>
      </c>
      <c r="AG417" s="155">
        <f>IF(A27stdlife="n/a","n/a",IF(AG$3&gt;(A27stdlife+$E417),(Input!$H$237*(1+rvanilla)^0.5)-SUM($H417:AF417),(Input!$H$237*(1+rvanilla)^0.5)/A27stdlife))</f>
        <v>0</v>
      </c>
      <c r="AH417" s="155">
        <f>IF(A27stdlife="n/a","n/a",IF(AH$3&gt;(A27stdlife+$E417),(Input!$H$237*(1+rvanilla)^0.5)-SUM($H417:AG417),(Input!$H$237*(1+rvanilla)^0.5)/A27stdlife))</f>
        <v>0</v>
      </c>
      <c r="AI417" s="155">
        <f>IF(A27stdlife="n/a","n/a",IF(AI$3&gt;(A27stdlife+$E417),(Input!$H$237*(1+rvanilla)^0.5)-SUM($H417:AH417),(Input!$H$237*(1+rvanilla)^0.5)/A27stdlife))</f>
        <v>0</v>
      </c>
      <c r="AJ417" s="155">
        <f>IF(A27stdlife="n/a","n/a",IF(AJ$3&gt;(A27stdlife+$E417),(Input!$H$237*(1+rvanilla)^0.5)-SUM($H417:AI417),(Input!$H$237*(1+rvanilla)^0.5)/A27stdlife))</f>
        <v>0</v>
      </c>
      <c r="AK417" s="155">
        <f>IF(A27stdlife="n/a","n/a",IF(AK$3&gt;(A27stdlife+$E417),(Input!$H$237*(1+rvanilla)^0.5)-SUM($H417:AJ417),(Input!$H$237*(1+rvanilla)^0.5)/A27stdlife))</f>
        <v>0</v>
      </c>
      <c r="AL417" s="155">
        <f>IF(A27stdlife="n/a","n/a",IF(AL$3&gt;(A27stdlife+$E417),(Input!$H$237*(1+rvanilla)^0.5)-SUM($H417:AK417),(Input!$H$237*(1+rvanilla)^0.5)/A27stdlife))</f>
        <v>0</v>
      </c>
      <c r="AM417" s="155">
        <f>IF(A27stdlife="n/a","n/a",IF(AM$3&gt;(A27stdlife+$E417),(Input!$H$237*(1+rvanilla)^0.5)-SUM($H417:AL417),(Input!$H$237*(1+rvanilla)^0.5)/A27stdlife))</f>
        <v>0</v>
      </c>
      <c r="AN417" s="155">
        <f>IF(A27stdlife="n/a","n/a",IF(AN$3&gt;(A27stdlife+$E417),(Input!$H$237*(1+rvanilla)^0.5)-SUM($H417:AM417),(Input!$H$237*(1+rvanilla)^0.5)/A27stdlife))</f>
        <v>0</v>
      </c>
      <c r="AO417" s="155">
        <f>IF(A27stdlife="n/a","n/a",IF(AO$3&gt;(A27stdlife+$E417),(Input!$H$237*(1+rvanilla)^0.5)-SUM($H417:AN417),(Input!$H$237*(1+rvanilla)^0.5)/A27stdlife))</f>
        <v>0</v>
      </c>
      <c r="AP417" s="155">
        <f>IF(A27stdlife="n/a","n/a",IF(AP$3&gt;(A27stdlife+$E417),(Input!$H$237*(1+rvanilla)^0.5)-SUM($H417:AO417),(Input!$H$237*(1+rvanilla)^0.5)/A27stdlife))</f>
        <v>0</v>
      </c>
      <c r="AQ417" s="155">
        <f>IF(A27stdlife="n/a","n/a",IF(AQ$3&gt;(A27stdlife+$E417),(Input!$H$237*(1+rvanilla)^0.5)-SUM($H417:AP417),(Input!$H$237*(1+rvanilla)^0.5)/A27stdlife))</f>
        <v>0</v>
      </c>
      <c r="AR417" s="155">
        <f>IF(A27stdlife="n/a","n/a",IF(AR$3&gt;(A27stdlife+$E417),(Input!$H$237*(1+rvanilla)^0.5)-SUM($H417:AQ417),(Input!$H$237*(1+rvanilla)^0.5)/A27stdlife))</f>
        <v>0</v>
      </c>
      <c r="AS417" s="155">
        <f>IF(A27stdlife="n/a","n/a",IF(AS$3&gt;(A27stdlife+$E417),(Input!$H$237*(1+rvanilla)^0.5)-SUM($H417:AR417),(Input!$H$237*(1+rvanilla)^0.5)/A27stdlife))</f>
        <v>0</v>
      </c>
      <c r="AT417" s="155">
        <f>IF(A27stdlife="n/a","n/a",IF(AT$3&gt;(A27stdlife+$E417),(Input!$H$237*(1+rvanilla)^0.5)-SUM($H417:AS417),(Input!$H$237*(1+rvanilla)^0.5)/A27stdlife))</f>
        <v>0</v>
      </c>
      <c r="AU417" s="155">
        <f>IF(A27stdlife="n/a","n/a",IF(AU$3&gt;(A27stdlife+$E417),(Input!$H$237*(1+rvanilla)^0.5)-SUM($H417:AT417),(Input!$H$237*(1+rvanilla)^0.5)/A27stdlife))</f>
        <v>0</v>
      </c>
      <c r="AV417" s="155">
        <f>IF(A27stdlife="n/a","n/a",IF(AV$3&gt;(A27stdlife+$E417),(Input!$H$237*(1+rvanilla)^0.5)-SUM($H417:AU417),(Input!$H$237*(1+rvanilla)^0.5)/A27stdlife))</f>
        <v>0</v>
      </c>
      <c r="AW417" s="155">
        <f>IF(A27stdlife="n/a","n/a",IF(AW$3&gt;(A27stdlife+$E417),(Input!$H$237*(1+rvanilla)^0.5)-SUM($H417:AV417),(Input!$H$237*(1+rvanilla)^0.5)/A27stdlife))</f>
        <v>0</v>
      </c>
      <c r="AX417" s="155">
        <f>IF(A27stdlife="n/a","n/a",IF(AX$3&gt;(A27stdlife+$E417),(Input!$H$237*(1+rvanilla)^0.5)-SUM($H417:AW417),(Input!$H$237*(1+rvanilla)^0.5)/A27stdlife))</f>
        <v>0</v>
      </c>
      <c r="AY417" s="155">
        <f>IF(A27stdlife="n/a","n/a",IF(AY$3&gt;(A27stdlife+$E417),(Input!$H$237*(1+rvanilla)^0.5)-SUM($H417:AX417),(Input!$H$237*(1+rvanilla)^0.5)/A27stdlife))</f>
        <v>0</v>
      </c>
      <c r="AZ417" s="155">
        <f>IF(A27stdlife="n/a","n/a",IF(AZ$3&gt;(A27stdlife+$E417),(Input!$H$237*(1+rvanilla)^0.5)-SUM($H417:AY417),(Input!$H$237*(1+rvanilla)^0.5)/A27stdlife))</f>
        <v>0</v>
      </c>
      <c r="BA417" s="155">
        <f>IF(A27stdlife="n/a","n/a",IF(BA$3&gt;(A27stdlife+$E417),(Input!$H$237*(1+rvanilla)^0.5)-SUM($H417:AZ417),(Input!$H$237*(1+rvanilla)^0.5)/A27stdlife))</f>
        <v>0</v>
      </c>
      <c r="BB417" s="155">
        <f>IF(A27stdlife="n/a","n/a",IF(BB$3&gt;(A27stdlife+$E417),(Input!$H$237*(1+rvanilla)^0.5)-SUM($H417:BA417),(Input!$H$237*(1+rvanilla)^0.5)/A27stdlife))</f>
        <v>0</v>
      </c>
      <c r="BC417" s="155">
        <f>IF(A27stdlife="n/a","n/a",IF(BC$3&gt;(A27stdlife+$E417),(Input!$H$237*(1+rvanilla)^0.5)-SUM($H417:BB417),(Input!$H$237*(1+rvanilla)^0.5)/A27stdlife))</f>
        <v>0</v>
      </c>
      <c r="BD417" s="155">
        <f>IF(A27stdlife="n/a","n/a",IF(BD$3&gt;(A27stdlife+$E417),(Input!$H$237*(1+rvanilla)^0.5)-SUM($H417:BC417),(Input!$H$237*(1+rvanilla)^0.5)/A27stdlife))</f>
        <v>0</v>
      </c>
      <c r="BE417" s="155">
        <f>IF(A27stdlife="n/a","n/a",IF(BE$3&gt;(A27stdlife+$E417),(Input!$H$237*(1+rvanilla)^0.5)-SUM($H417:BD417),(Input!$H$237*(1+rvanilla)^0.5)/A27stdlife))</f>
        <v>0</v>
      </c>
      <c r="BF417" s="155">
        <f>IF(A27stdlife="n/a","n/a",IF(BF$3&gt;(A27stdlife+$E417),(Input!$H$237*(1+rvanilla)^0.5)-SUM($H417:BE417),(Input!$H$237*(1+rvanilla)^0.5)/A27stdlife))</f>
        <v>0</v>
      </c>
      <c r="BG417" s="155">
        <f>IF(A27stdlife="n/a","n/a",IF(BG$3&gt;(A27stdlife+$E417),(Input!$H$237*(1+rvanilla)^0.5)-SUM($H417:BF417),(Input!$H$237*(1+rvanilla)^0.5)/A27stdlife))</f>
        <v>0</v>
      </c>
      <c r="BH417" s="155">
        <f>IF(A27stdlife="n/a","n/a",IF(BH$3&gt;(A27stdlife+$E417),(Input!$H$237*(1+rvanilla)^0.5)-SUM($H417:BG417),(Input!$H$237*(1+rvanilla)^0.5)/A27stdlife))</f>
        <v>0</v>
      </c>
      <c r="BI417" s="155">
        <f>IF(A27stdlife="n/a","n/a",IF(BI$3&gt;(A27stdlife+$E417),(Input!$H$237*(1+rvanilla)^0.5)-SUM($H417:BH417),(Input!$H$237*(1+rvanilla)^0.5)/A27stdlife))</f>
        <v>0</v>
      </c>
      <c r="BJ417" s="14"/>
      <c r="BK417" s="14"/>
      <c r="BL417" s="14"/>
      <c r="BM417" s="14"/>
      <c r="BN417" s="14"/>
      <c r="BO417" s="14"/>
      <c r="BP417" s="14"/>
      <c r="BQ417" s="14"/>
      <c r="BR417" s="14"/>
      <c r="BS417" s="14"/>
      <c r="BT417" s="14"/>
      <c r="BU417" s="14"/>
      <c r="BV417" s="14"/>
      <c r="BW417" s="14"/>
      <c r="BX417" s="14"/>
      <c r="BY417" s="14"/>
      <c r="BZ417" s="14"/>
      <c r="CA417" s="410"/>
      <c r="CB417" s="410"/>
      <c r="CC417" s="410"/>
      <c r="CD417" s="410"/>
      <c r="CE417" s="410"/>
      <c r="CF417" s="410"/>
      <c r="CG417" s="410"/>
      <c r="CH417" s="410"/>
      <c r="CI417" s="410"/>
      <c r="CJ417" s="410"/>
      <c r="CK417" s="410"/>
      <c r="CL417" s="410"/>
      <c r="CM417" s="410"/>
      <c r="CN417" s="410"/>
      <c r="CO417" s="410"/>
      <c r="CP417" s="410"/>
      <c r="CQ417" s="410"/>
      <c r="CR417" s="410"/>
      <c r="CS417" s="410"/>
      <c r="CT417" s="410"/>
      <c r="CU417" s="410"/>
      <c r="CV417" s="410"/>
      <c r="CW417" s="410"/>
      <c r="CX417" s="410"/>
      <c r="CY417" s="410"/>
      <c r="CZ417" s="410"/>
      <c r="DA417" s="410"/>
      <c r="DB417" s="410"/>
      <c r="DC417" s="410"/>
      <c r="DD417" s="410"/>
      <c r="DE417" s="410"/>
      <c r="DF417" s="410"/>
      <c r="DG417" s="410"/>
      <c r="DH417" s="410"/>
      <c r="DI417" s="410"/>
      <c r="DJ417" s="410"/>
      <c r="DK417" s="410"/>
      <c r="DL417" s="410"/>
      <c r="DM417" s="410"/>
      <c r="DN417" s="410"/>
      <c r="DO417" s="410"/>
      <c r="DP417" s="410"/>
      <c r="DQ417" s="410"/>
      <c r="DR417" s="410"/>
      <c r="DS417" s="410"/>
      <c r="DT417" s="410"/>
      <c r="DU417" s="410"/>
      <c r="DV417" s="410"/>
      <c r="DW417" s="410"/>
      <c r="DX417" s="410"/>
      <c r="DY417" s="410"/>
      <c r="DZ417" s="410"/>
      <c r="EA417" s="410"/>
      <c r="EB417" s="410"/>
      <c r="EC417" s="410"/>
      <c r="ED417" s="410"/>
      <c r="EE417" s="410"/>
      <c r="EF417" s="410"/>
      <c r="EG417" s="410"/>
      <c r="EH417" s="410"/>
      <c r="EI417" s="410"/>
      <c r="EJ417" s="410"/>
      <c r="EK417" s="410"/>
      <c r="EL417" s="410"/>
      <c r="EM417" s="410"/>
      <c r="EN417" s="410"/>
      <c r="EO417" s="410"/>
      <c r="EP417" s="410"/>
      <c r="EQ417" s="410"/>
      <c r="ER417" s="410"/>
      <c r="ES417" s="410"/>
      <c r="ET417" s="410"/>
      <c r="EU417" s="410"/>
      <c r="EV417" s="410"/>
      <c r="EW417" s="410"/>
      <c r="EX417" s="410"/>
      <c r="EY417" s="410"/>
      <c r="EZ417" s="410"/>
      <c r="FA417" s="410"/>
      <c r="FB417" s="410"/>
      <c r="FC417" s="410"/>
      <c r="FD417" s="410"/>
      <c r="FE417" s="410"/>
      <c r="FF417" s="410"/>
      <c r="FG417" s="410"/>
      <c r="FH417" s="410"/>
      <c r="FI417" s="410"/>
      <c r="FJ417" s="410"/>
      <c r="FK417" s="410"/>
      <c r="FL417" s="410"/>
      <c r="FM417" s="410"/>
      <c r="FN417" s="410"/>
      <c r="FO417" s="410"/>
      <c r="FP417" s="410"/>
      <c r="FQ417" s="410"/>
      <c r="FR417" s="410"/>
      <c r="FS417" s="410"/>
      <c r="FT417" s="410"/>
      <c r="FU417" s="410"/>
      <c r="FV417" s="410"/>
      <c r="FW417" s="410"/>
      <c r="FX417" s="410"/>
      <c r="FY417" s="410"/>
      <c r="FZ417" s="410"/>
      <c r="GA417" s="410"/>
      <c r="GB417" s="410"/>
      <c r="GC417" s="410"/>
      <c r="GD417" s="410"/>
      <c r="GE417" s="410"/>
      <c r="GF417" s="410"/>
      <c r="GG417" s="410"/>
      <c r="GH417" s="410"/>
      <c r="GI417" s="410"/>
      <c r="GJ417" s="410"/>
      <c r="GK417" s="410"/>
      <c r="GL417" s="410"/>
      <c r="GM417" s="410"/>
      <c r="GN417" s="410"/>
      <c r="GO417" s="410"/>
      <c r="GP417" s="410"/>
      <c r="GQ417" s="410"/>
      <c r="GR417" s="410"/>
      <c r="GS417" s="410"/>
      <c r="GT417" s="410"/>
      <c r="GU417" s="410"/>
      <c r="GV417" s="410"/>
      <c r="GW417" s="410"/>
      <c r="GX417" s="410"/>
      <c r="GY417" s="410"/>
      <c r="GZ417" s="410"/>
      <c r="HA417" s="410"/>
      <c r="HB417" s="410"/>
      <c r="HC417" s="410"/>
      <c r="HD417" s="410"/>
      <c r="HE417" s="410"/>
      <c r="HF417" s="410"/>
      <c r="HG417" s="410"/>
      <c r="HH417" s="410"/>
      <c r="HI417" s="410"/>
      <c r="HJ417" s="410"/>
      <c r="HK417" s="410"/>
      <c r="HL417" s="410"/>
      <c r="HM417" s="410"/>
      <c r="HN417" s="410"/>
      <c r="HO417" s="410"/>
      <c r="HP417" s="410"/>
      <c r="HQ417" s="410"/>
      <c r="HR417" s="410"/>
      <c r="HS417" s="410"/>
      <c r="HT417" s="410"/>
      <c r="HU417" s="410"/>
      <c r="HV417" s="410"/>
      <c r="HW417" s="410"/>
      <c r="HX417" s="410"/>
      <c r="HY417" s="410"/>
      <c r="HZ417" s="410"/>
      <c r="IA417" s="410"/>
      <c r="IB417" s="410"/>
      <c r="IC417" s="410"/>
      <c r="ID417" s="410"/>
      <c r="IE417" s="410"/>
      <c r="IF417" s="410"/>
      <c r="IG417" s="410"/>
      <c r="IH417" s="410"/>
      <c r="II417" s="410"/>
      <c r="IJ417" s="410"/>
      <c r="IK417" s="410"/>
      <c r="IL417" s="410"/>
      <c r="IM417" s="410"/>
      <c r="IN417" s="410"/>
      <c r="IO417" s="410"/>
      <c r="IP417" s="410"/>
      <c r="IQ417" s="410"/>
      <c r="IR417" s="410"/>
      <c r="IS417" s="410"/>
      <c r="IT417" s="410"/>
      <c r="IU417" s="410"/>
      <c r="IV417" s="410"/>
    </row>
    <row r="418" spans="1:256" s="2" customFormat="1" ht="12.75" hidden="1" customHeight="1" outlineLevel="2">
      <c r="A418" s="14"/>
      <c r="B418" s="14"/>
      <c r="C418" s="27"/>
      <c r="D418" s="413"/>
      <c r="E418" s="261">
        <v>3</v>
      </c>
      <c r="F418" s="372"/>
      <c r="G418" s="269"/>
      <c r="H418" s="271"/>
      <c r="I418" s="270"/>
      <c r="J418" s="155">
        <f>IF(A27stdlife="n/a","n/a",IF(J$3&gt;(A27stdlife+$E418),(Input!$I$237*(1+rvanilla)^0.5)-SUM($I418:I418),(Input!$I$237*(1+rvanilla)^0.5)/A27stdlife))</f>
        <v>0</v>
      </c>
      <c r="K418" s="155">
        <f>IF(A27stdlife="n/a","n/a",IF(K$3&gt;(A27stdlife+$E418),(Input!$I$237*(1+rvanilla)^0.5)-SUM($I418:J418),(Input!$I$237*(1+rvanilla)^0.5)/A27stdlife))</f>
        <v>0</v>
      </c>
      <c r="L418" s="155">
        <f>IF(A27stdlife="n/a","n/a",IF(L$3&gt;(A27stdlife+$E418),(Input!$I$237*(1+rvanilla)^0.5)-SUM($I418:K418),(Input!$I$237*(1+rvanilla)^0.5)/A27stdlife))</f>
        <v>0</v>
      </c>
      <c r="M418" s="155">
        <f>IF(A27stdlife="n/a","n/a",IF(M$3&gt;(A27stdlife+$E418),(Input!$I$237*(1+rvanilla)^0.5)-SUM($I418:L418),(Input!$I$237*(1+rvanilla)^0.5)/A27stdlife))</f>
        <v>0</v>
      </c>
      <c r="N418" s="155">
        <f>IF(A27stdlife="n/a","n/a",IF(N$3&gt;(A27stdlife+$E418),(Input!$I$237*(1+rvanilla)^0.5)-SUM($I418:M418),(Input!$I$237*(1+rvanilla)^0.5)/A27stdlife))</f>
        <v>0</v>
      </c>
      <c r="O418" s="155">
        <f>IF(A27stdlife="n/a","n/a",IF(O$3&gt;(A27stdlife+$E418),(Input!$I$237*(1+rvanilla)^0.5)-SUM($I418:N418),(Input!$I$237*(1+rvanilla)^0.5)/A27stdlife))</f>
        <v>0</v>
      </c>
      <c r="P418" s="155">
        <f>IF(A27stdlife="n/a","n/a",IF(P$3&gt;(A27stdlife+$E418),(Input!$I$237*(1+rvanilla)^0.5)-SUM($I418:O418),(Input!$I$237*(1+rvanilla)^0.5)/A27stdlife))</f>
        <v>0</v>
      </c>
      <c r="Q418" s="155">
        <f>IF(A27stdlife="n/a","n/a",IF(Q$3&gt;(A27stdlife+$E418),(Input!$I$237*(1+rvanilla)^0.5)-SUM($I418:P418),(Input!$I$237*(1+rvanilla)^0.5)/A27stdlife))</f>
        <v>0</v>
      </c>
      <c r="R418" s="155">
        <f>IF(A27stdlife="n/a","n/a",IF(R$3&gt;(A27stdlife+$E418),(Input!$I$237*(1+rvanilla)^0.5)-SUM($I418:Q418),(Input!$I$237*(1+rvanilla)^0.5)/A27stdlife))</f>
        <v>0</v>
      </c>
      <c r="S418" s="155">
        <f>IF(A27stdlife="n/a","n/a",IF(S$3&gt;(A27stdlife+$E418),(Input!$I$237*(1+rvanilla)^0.5)-SUM($I418:R418),(Input!$I$237*(1+rvanilla)^0.5)/A27stdlife))</f>
        <v>0</v>
      </c>
      <c r="T418" s="155">
        <f>IF(A27stdlife="n/a","n/a",IF(T$3&gt;(A27stdlife+$E418),(Input!$I$237*(1+rvanilla)^0.5)-SUM($I418:S418),(Input!$I$237*(1+rvanilla)^0.5)/A27stdlife))</f>
        <v>0</v>
      </c>
      <c r="U418" s="155">
        <f>IF(A27stdlife="n/a","n/a",IF(U$3&gt;(A27stdlife+$E418),(Input!$I$237*(1+rvanilla)^0.5)-SUM($I418:T418),(Input!$I$237*(1+rvanilla)^0.5)/A27stdlife))</f>
        <v>0</v>
      </c>
      <c r="V418" s="155">
        <f>IF(A27stdlife="n/a","n/a",IF(V$3&gt;(A27stdlife+$E418),(Input!$I$237*(1+rvanilla)^0.5)-SUM($I418:U418),(Input!$I$237*(1+rvanilla)^0.5)/A27stdlife))</f>
        <v>0</v>
      </c>
      <c r="W418" s="155">
        <f>IF(A27stdlife="n/a","n/a",IF(W$3&gt;(A27stdlife+$E418),(Input!$I$237*(1+rvanilla)^0.5)-SUM($I418:V418),(Input!$I$237*(1+rvanilla)^0.5)/A27stdlife))</f>
        <v>0</v>
      </c>
      <c r="X418" s="155">
        <f>IF(A27stdlife="n/a","n/a",IF(X$3&gt;(A27stdlife+$E418),(Input!$I$237*(1+rvanilla)^0.5)-SUM($I418:W418),(Input!$I$237*(1+rvanilla)^0.5)/A27stdlife))</f>
        <v>0</v>
      </c>
      <c r="Y418" s="155">
        <f>IF(A27stdlife="n/a","n/a",IF(Y$3&gt;(A27stdlife+$E418),(Input!$I$237*(1+rvanilla)^0.5)-SUM($I418:X418),(Input!$I$237*(1+rvanilla)^0.5)/A27stdlife))</f>
        <v>0</v>
      </c>
      <c r="Z418" s="155">
        <f>IF(A27stdlife="n/a","n/a",IF(Z$3&gt;(A27stdlife+$E418),(Input!$I$237*(1+rvanilla)^0.5)-SUM($I418:Y418),(Input!$I$237*(1+rvanilla)^0.5)/A27stdlife))</f>
        <v>0</v>
      </c>
      <c r="AA418" s="155">
        <f>IF(A27stdlife="n/a","n/a",IF(AA$3&gt;(A27stdlife+$E418),(Input!$I$237*(1+rvanilla)^0.5)-SUM($I418:Z418),(Input!$I$237*(1+rvanilla)^0.5)/A27stdlife))</f>
        <v>0</v>
      </c>
      <c r="AB418" s="155">
        <f>IF(A27stdlife="n/a","n/a",IF(AB$3&gt;(A27stdlife+$E418),(Input!$I$237*(1+rvanilla)^0.5)-SUM($I418:AA418),(Input!$I$237*(1+rvanilla)^0.5)/A27stdlife))</f>
        <v>0</v>
      </c>
      <c r="AC418" s="155">
        <f>IF(A27stdlife="n/a","n/a",IF(AC$3&gt;(A27stdlife+$E418),(Input!$I$237*(1+rvanilla)^0.5)-SUM($I418:AB418),(Input!$I$237*(1+rvanilla)^0.5)/A27stdlife))</f>
        <v>0</v>
      </c>
      <c r="AD418" s="155">
        <f>IF(A27stdlife="n/a","n/a",IF(AD$3&gt;(A27stdlife+$E418),(Input!$I$237*(1+rvanilla)^0.5)-SUM($I418:AC418),(Input!$I$237*(1+rvanilla)^0.5)/A27stdlife))</f>
        <v>0</v>
      </c>
      <c r="AE418" s="155">
        <f>IF(A27stdlife="n/a","n/a",IF(AE$3&gt;(A27stdlife+$E418),(Input!$I$237*(1+rvanilla)^0.5)-SUM($I418:AD418),(Input!$I$237*(1+rvanilla)^0.5)/A27stdlife))</f>
        <v>0</v>
      </c>
      <c r="AF418" s="155">
        <f>IF(A27stdlife="n/a","n/a",IF(AF$3&gt;(A27stdlife+$E418),(Input!$I$237*(1+rvanilla)^0.5)-SUM($I418:AE418),(Input!$I$237*(1+rvanilla)^0.5)/A27stdlife))</f>
        <v>0</v>
      </c>
      <c r="AG418" s="155">
        <f>IF(A27stdlife="n/a","n/a",IF(AG$3&gt;(A27stdlife+$E418),(Input!$I$237*(1+rvanilla)^0.5)-SUM($I418:AF418),(Input!$I$237*(1+rvanilla)^0.5)/A27stdlife))</f>
        <v>0</v>
      </c>
      <c r="AH418" s="155">
        <f>IF(A27stdlife="n/a","n/a",IF(AH$3&gt;(A27stdlife+$E418),(Input!$I$237*(1+rvanilla)^0.5)-SUM($I418:AG418),(Input!$I$237*(1+rvanilla)^0.5)/A27stdlife))</f>
        <v>0</v>
      </c>
      <c r="AI418" s="155">
        <f>IF(A27stdlife="n/a","n/a",IF(AI$3&gt;(A27stdlife+$E418),(Input!$I$237*(1+rvanilla)^0.5)-SUM($I418:AH418),(Input!$I$237*(1+rvanilla)^0.5)/A27stdlife))</f>
        <v>0</v>
      </c>
      <c r="AJ418" s="155">
        <f>IF(A27stdlife="n/a","n/a",IF(AJ$3&gt;(A27stdlife+$E418),(Input!$I$237*(1+rvanilla)^0.5)-SUM($I418:AI418),(Input!$I$237*(1+rvanilla)^0.5)/A27stdlife))</f>
        <v>0</v>
      </c>
      <c r="AK418" s="155">
        <f>IF(A27stdlife="n/a","n/a",IF(AK$3&gt;(A27stdlife+$E418),(Input!$I$237*(1+rvanilla)^0.5)-SUM($I418:AJ418),(Input!$I$237*(1+rvanilla)^0.5)/A27stdlife))</f>
        <v>0</v>
      </c>
      <c r="AL418" s="155">
        <f>IF(A27stdlife="n/a","n/a",IF(AL$3&gt;(A27stdlife+$E418),(Input!$I$237*(1+rvanilla)^0.5)-SUM($I418:AK418),(Input!$I$237*(1+rvanilla)^0.5)/A27stdlife))</f>
        <v>0</v>
      </c>
      <c r="AM418" s="155">
        <f>IF(A27stdlife="n/a","n/a",IF(AM$3&gt;(A27stdlife+$E418),(Input!$I$237*(1+rvanilla)^0.5)-SUM($I418:AL418),(Input!$I$237*(1+rvanilla)^0.5)/A27stdlife))</f>
        <v>0</v>
      </c>
      <c r="AN418" s="155">
        <f>IF(A27stdlife="n/a","n/a",IF(AN$3&gt;(A27stdlife+$E418),(Input!$I$237*(1+rvanilla)^0.5)-SUM($I418:AM418),(Input!$I$237*(1+rvanilla)^0.5)/A27stdlife))</f>
        <v>0</v>
      </c>
      <c r="AO418" s="155">
        <f>IF(A27stdlife="n/a","n/a",IF(AO$3&gt;(A27stdlife+$E418),(Input!$I$237*(1+rvanilla)^0.5)-SUM($I418:AN418),(Input!$I$237*(1+rvanilla)^0.5)/A27stdlife))</f>
        <v>0</v>
      </c>
      <c r="AP418" s="155">
        <f>IF(A27stdlife="n/a","n/a",IF(AP$3&gt;(A27stdlife+$E418),(Input!$I$237*(1+rvanilla)^0.5)-SUM($I418:AO418),(Input!$I$237*(1+rvanilla)^0.5)/A27stdlife))</f>
        <v>0</v>
      </c>
      <c r="AQ418" s="155">
        <f>IF(A27stdlife="n/a","n/a",IF(AQ$3&gt;(A27stdlife+$E418),(Input!$I$237*(1+rvanilla)^0.5)-SUM($I418:AP418),(Input!$I$237*(1+rvanilla)^0.5)/A27stdlife))</f>
        <v>0</v>
      </c>
      <c r="AR418" s="155">
        <f>IF(A27stdlife="n/a","n/a",IF(AR$3&gt;(A27stdlife+$E418),(Input!$I$237*(1+rvanilla)^0.5)-SUM($I418:AQ418),(Input!$I$237*(1+rvanilla)^0.5)/A27stdlife))</f>
        <v>0</v>
      </c>
      <c r="AS418" s="155">
        <f>IF(A27stdlife="n/a","n/a",IF(AS$3&gt;(A27stdlife+$E418),(Input!$I$237*(1+rvanilla)^0.5)-SUM($I418:AR418),(Input!$I$237*(1+rvanilla)^0.5)/A27stdlife))</f>
        <v>0</v>
      </c>
      <c r="AT418" s="155">
        <f>IF(A27stdlife="n/a","n/a",IF(AT$3&gt;(A27stdlife+$E418),(Input!$I$237*(1+rvanilla)^0.5)-SUM($I418:AS418),(Input!$I$237*(1+rvanilla)^0.5)/A27stdlife))</f>
        <v>0</v>
      </c>
      <c r="AU418" s="155">
        <f>IF(A27stdlife="n/a","n/a",IF(AU$3&gt;(A27stdlife+$E418),(Input!$I$237*(1+rvanilla)^0.5)-SUM($I418:AT418),(Input!$I$237*(1+rvanilla)^0.5)/A27stdlife))</f>
        <v>0</v>
      </c>
      <c r="AV418" s="155">
        <f>IF(A27stdlife="n/a","n/a",IF(AV$3&gt;(A27stdlife+$E418),(Input!$I$237*(1+rvanilla)^0.5)-SUM($I418:AU418),(Input!$I$237*(1+rvanilla)^0.5)/A27stdlife))</f>
        <v>0</v>
      </c>
      <c r="AW418" s="155">
        <f>IF(A27stdlife="n/a","n/a",IF(AW$3&gt;(A27stdlife+$E418),(Input!$I$237*(1+rvanilla)^0.5)-SUM($I418:AV418),(Input!$I$237*(1+rvanilla)^0.5)/A27stdlife))</f>
        <v>0</v>
      </c>
      <c r="AX418" s="155">
        <f>IF(A27stdlife="n/a","n/a",IF(AX$3&gt;(A27stdlife+$E418),(Input!$I$237*(1+rvanilla)^0.5)-SUM($I418:AW418),(Input!$I$237*(1+rvanilla)^0.5)/A27stdlife))</f>
        <v>0</v>
      </c>
      <c r="AY418" s="155">
        <f>IF(A27stdlife="n/a","n/a",IF(AY$3&gt;(A27stdlife+$E418),(Input!$I$237*(1+rvanilla)^0.5)-SUM($I418:AX418),(Input!$I$237*(1+rvanilla)^0.5)/A27stdlife))</f>
        <v>0</v>
      </c>
      <c r="AZ418" s="155">
        <f>IF(A27stdlife="n/a","n/a",IF(AZ$3&gt;(A27stdlife+$E418),(Input!$I$237*(1+rvanilla)^0.5)-SUM($I418:AY418),(Input!$I$237*(1+rvanilla)^0.5)/A27stdlife))</f>
        <v>0</v>
      </c>
      <c r="BA418" s="155">
        <f>IF(A27stdlife="n/a","n/a",IF(BA$3&gt;(A27stdlife+$E418),(Input!$I$237*(1+rvanilla)^0.5)-SUM($I418:AZ418),(Input!$I$237*(1+rvanilla)^0.5)/A27stdlife))</f>
        <v>0</v>
      </c>
      <c r="BB418" s="155">
        <f>IF(A27stdlife="n/a","n/a",IF(BB$3&gt;(A27stdlife+$E418),(Input!$I$237*(1+rvanilla)^0.5)-SUM($I418:BA418),(Input!$I$237*(1+rvanilla)^0.5)/A27stdlife))</f>
        <v>0</v>
      </c>
      <c r="BC418" s="155">
        <f>IF(A27stdlife="n/a","n/a",IF(BC$3&gt;(A27stdlife+$E418),(Input!$I$237*(1+rvanilla)^0.5)-SUM($I418:BB418),(Input!$I$237*(1+rvanilla)^0.5)/A27stdlife))</f>
        <v>0</v>
      </c>
      <c r="BD418" s="155">
        <f>IF(A27stdlife="n/a","n/a",IF(BD$3&gt;(A27stdlife+$E418),(Input!$I$237*(1+rvanilla)^0.5)-SUM($I418:BC418),(Input!$I$237*(1+rvanilla)^0.5)/A27stdlife))</f>
        <v>0</v>
      </c>
      <c r="BE418" s="155">
        <f>IF(A27stdlife="n/a","n/a",IF(BE$3&gt;(A27stdlife+$E418),(Input!$I$237*(1+rvanilla)^0.5)-SUM($I418:BD418),(Input!$I$237*(1+rvanilla)^0.5)/A27stdlife))</f>
        <v>0</v>
      </c>
      <c r="BF418" s="155">
        <f>IF(A27stdlife="n/a","n/a",IF(BF$3&gt;(A27stdlife+$E418),(Input!$I$237*(1+rvanilla)^0.5)-SUM($I418:BE418),(Input!$I$237*(1+rvanilla)^0.5)/A27stdlife))</f>
        <v>0</v>
      </c>
      <c r="BG418" s="155">
        <f>IF(A27stdlife="n/a","n/a",IF(BG$3&gt;(A27stdlife+$E418),(Input!$I$237*(1+rvanilla)^0.5)-SUM($I418:BF418),(Input!$I$237*(1+rvanilla)^0.5)/A27stdlife))</f>
        <v>0</v>
      </c>
      <c r="BH418" s="155">
        <f>IF(A27stdlife="n/a","n/a",IF(BH$3&gt;(A27stdlife+$E418),(Input!$I$237*(1+rvanilla)^0.5)-SUM($I418:BG418),(Input!$I$237*(1+rvanilla)^0.5)/A27stdlife))</f>
        <v>0</v>
      </c>
      <c r="BI418" s="155">
        <f>IF(A27stdlife="n/a","n/a",IF(BI$3&gt;(A27stdlife+$E418),(Input!$I$237*(1+rvanilla)^0.5)-SUM($I418:BH418),(Input!$I$237*(1+rvanilla)^0.5)/A27stdlife))</f>
        <v>0</v>
      </c>
      <c r="BJ418" s="14"/>
      <c r="BK418" s="14"/>
      <c r="BL418" s="14"/>
      <c r="BM418" s="14"/>
      <c r="BN418" s="14"/>
      <c r="BO418" s="14"/>
      <c r="BP418" s="14"/>
      <c r="BQ418" s="14"/>
      <c r="BR418" s="14"/>
      <c r="BS418" s="14"/>
      <c r="BT418" s="14"/>
      <c r="BU418" s="14"/>
      <c r="BV418" s="14"/>
      <c r="BW418" s="14"/>
      <c r="BX418" s="14"/>
      <c r="BY418" s="14"/>
      <c r="BZ418" s="14"/>
      <c r="CA418" s="410"/>
      <c r="CB418" s="410"/>
      <c r="CC418" s="410"/>
      <c r="CD418" s="410"/>
      <c r="CE418" s="410"/>
      <c r="CF418" s="410"/>
      <c r="CG418" s="410"/>
      <c r="CH418" s="410"/>
      <c r="CI418" s="410"/>
      <c r="CJ418" s="410"/>
      <c r="CK418" s="410"/>
      <c r="CL418" s="410"/>
      <c r="CM418" s="410"/>
      <c r="CN418" s="410"/>
      <c r="CO418" s="410"/>
      <c r="CP418" s="410"/>
      <c r="CQ418" s="410"/>
      <c r="CR418" s="410"/>
      <c r="CS418" s="410"/>
      <c r="CT418" s="410"/>
      <c r="CU418" s="410"/>
      <c r="CV418" s="410"/>
      <c r="CW418" s="410"/>
      <c r="CX418" s="410"/>
      <c r="CY418" s="410"/>
      <c r="CZ418" s="410"/>
      <c r="DA418" s="410"/>
      <c r="DB418" s="410"/>
      <c r="DC418" s="410"/>
      <c r="DD418" s="410"/>
      <c r="DE418" s="410"/>
      <c r="DF418" s="410"/>
      <c r="DG418" s="410"/>
      <c r="DH418" s="410"/>
      <c r="DI418" s="410"/>
      <c r="DJ418" s="410"/>
      <c r="DK418" s="410"/>
      <c r="DL418" s="410"/>
      <c r="DM418" s="410"/>
      <c r="DN418" s="410"/>
      <c r="DO418" s="410"/>
      <c r="DP418" s="410"/>
      <c r="DQ418" s="410"/>
      <c r="DR418" s="410"/>
      <c r="DS418" s="410"/>
      <c r="DT418" s="410"/>
      <c r="DU418" s="410"/>
      <c r="DV418" s="410"/>
      <c r="DW418" s="410"/>
      <c r="DX418" s="410"/>
      <c r="DY418" s="410"/>
      <c r="DZ418" s="410"/>
      <c r="EA418" s="410"/>
      <c r="EB418" s="410"/>
      <c r="EC418" s="410"/>
      <c r="ED418" s="410"/>
      <c r="EE418" s="410"/>
      <c r="EF418" s="410"/>
      <c r="EG418" s="410"/>
      <c r="EH418" s="410"/>
      <c r="EI418" s="410"/>
      <c r="EJ418" s="410"/>
      <c r="EK418" s="410"/>
      <c r="EL418" s="410"/>
      <c r="EM418" s="410"/>
      <c r="EN418" s="410"/>
      <c r="EO418" s="410"/>
      <c r="EP418" s="410"/>
      <c r="EQ418" s="410"/>
      <c r="ER418" s="410"/>
      <c r="ES418" s="410"/>
      <c r="ET418" s="410"/>
      <c r="EU418" s="410"/>
      <c r="EV418" s="410"/>
      <c r="EW418" s="410"/>
      <c r="EX418" s="410"/>
      <c r="EY418" s="410"/>
      <c r="EZ418" s="410"/>
      <c r="FA418" s="410"/>
      <c r="FB418" s="410"/>
      <c r="FC418" s="410"/>
      <c r="FD418" s="410"/>
      <c r="FE418" s="410"/>
      <c r="FF418" s="410"/>
      <c r="FG418" s="410"/>
      <c r="FH418" s="410"/>
      <c r="FI418" s="410"/>
      <c r="FJ418" s="410"/>
      <c r="FK418" s="410"/>
      <c r="FL418" s="410"/>
      <c r="FM418" s="410"/>
      <c r="FN418" s="410"/>
      <c r="FO418" s="410"/>
      <c r="FP418" s="410"/>
      <c r="FQ418" s="410"/>
      <c r="FR418" s="410"/>
      <c r="FS418" s="410"/>
      <c r="FT418" s="410"/>
      <c r="FU418" s="410"/>
      <c r="FV418" s="410"/>
      <c r="FW418" s="410"/>
      <c r="FX418" s="410"/>
      <c r="FY418" s="410"/>
      <c r="FZ418" s="410"/>
      <c r="GA418" s="410"/>
      <c r="GB418" s="410"/>
      <c r="GC418" s="410"/>
      <c r="GD418" s="410"/>
      <c r="GE418" s="410"/>
      <c r="GF418" s="410"/>
      <c r="GG418" s="410"/>
      <c r="GH418" s="410"/>
      <c r="GI418" s="410"/>
      <c r="GJ418" s="410"/>
      <c r="GK418" s="410"/>
      <c r="GL418" s="410"/>
      <c r="GM418" s="410"/>
      <c r="GN418" s="410"/>
      <c r="GO418" s="410"/>
      <c r="GP418" s="410"/>
      <c r="GQ418" s="410"/>
      <c r="GR418" s="410"/>
      <c r="GS418" s="410"/>
      <c r="GT418" s="410"/>
      <c r="GU418" s="410"/>
      <c r="GV418" s="410"/>
      <c r="GW418" s="410"/>
      <c r="GX418" s="410"/>
      <c r="GY418" s="410"/>
      <c r="GZ418" s="410"/>
      <c r="HA418" s="410"/>
      <c r="HB418" s="410"/>
      <c r="HC418" s="410"/>
      <c r="HD418" s="410"/>
      <c r="HE418" s="410"/>
      <c r="HF418" s="410"/>
      <c r="HG418" s="410"/>
      <c r="HH418" s="410"/>
      <c r="HI418" s="410"/>
      <c r="HJ418" s="410"/>
      <c r="HK418" s="410"/>
      <c r="HL418" s="410"/>
      <c r="HM418" s="410"/>
      <c r="HN418" s="410"/>
      <c r="HO418" s="410"/>
      <c r="HP418" s="410"/>
      <c r="HQ418" s="410"/>
      <c r="HR418" s="410"/>
      <c r="HS418" s="410"/>
      <c r="HT418" s="410"/>
      <c r="HU418" s="410"/>
      <c r="HV418" s="410"/>
      <c r="HW418" s="410"/>
      <c r="HX418" s="410"/>
      <c r="HY418" s="410"/>
      <c r="HZ418" s="410"/>
      <c r="IA418" s="410"/>
      <c r="IB418" s="410"/>
      <c r="IC418" s="410"/>
      <c r="ID418" s="410"/>
      <c r="IE418" s="410"/>
      <c r="IF418" s="410"/>
      <c r="IG418" s="410"/>
      <c r="IH418" s="410"/>
      <c r="II418" s="410"/>
      <c r="IJ418" s="410"/>
      <c r="IK418" s="410"/>
      <c r="IL418" s="410"/>
      <c r="IM418" s="410"/>
      <c r="IN418" s="410"/>
      <c r="IO418" s="410"/>
      <c r="IP418" s="410"/>
      <c r="IQ418" s="410"/>
      <c r="IR418" s="410"/>
      <c r="IS418" s="410"/>
      <c r="IT418" s="410"/>
      <c r="IU418" s="410"/>
      <c r="IV418" s="410"/>
    </row>
    <row r="419" spans="1:256" s="2" customFormat="1" ht="12.75" hidden="1" customHeight="1" outlineLevel="2">
      <c r="A419" s="14"/>
      <c r="B419" s="14"/>
      <c r="C419" s="27"/>
      <c r="D419" s="413"/>
      <c r="E419" s="261">
        <v>4</v>
      </c>
      <c r="F419" s="372"/>
      <c r="G419" s="269"/>
      <c r="H419" s="271"/>
      <c r="I419" s="271"/>
      <c r="J419" s="270"/>
      <c r="K419" s="155">
        <f>IF(A27stdlife="n/a","n/a",IF(K$3&gt;(A27stdlife+$E419),(Input!$J$237*(1+rvanilla)^0.5)-SUM($J419:J419),(Input!$J$237*(1+rvanilla)^0.5)/A27stdlife))</f>
        <v>0</v>
      </c>
      <c r="L419" s="155">
        <f>IF(A27stdlife="n/a","n/a",IF(L$3&gt;(A27stdlife+$E419),(Input!$J$237*(1+rvanilla)^0.5)-SUM($J419:K419),(Input!$J$237*(1+rvanilla)^0.5)/A27stdlife))</f>
        <v>0</v>
      </c>
      <c r="M419" s="155">
        <f>IF(A27stdlife="n/a","n/a",IF(M$3&gt;(A27stdlife+$E419),(Input!$J$237*(1+rvanilla)^0.5)-SUM($J419:L419),(Input!$J$237*(1+rvanilla)^0.5)/A27stdlife))</f>
        <v>0</v>
      </c>
      <c r="N419" s="155">
        <f>IF(A27stdlife="n/a","n/a",IF(N$3&gt;(A27stdlife+$E419),(Input!$J$237*(1+rvanilla)^0.5)-SUM($J419:M419),(Input!$J$237*(1+rvanilla)^0.5)/A27stdlife))</f>
        <v>0</v>
      </c>
      <c r="O419" s="155">
        <f>IF(A27stdlife="n/a","n/a",IF(O$3&gt;(A27stdlife+$E419),(Input!$J$237*(1+rvanilla)^0.5)-SUM($J419:N419),(Input!$J$237*(1+rvanilla)^0.5)/A27stdlife))</f>
        <v>0</v>
      </c>
      <c r="P419" s="155">
        <f>IF(A27stdlife="n/a","n/a",IF(P$3&gt;(A27stdlife+$E419),(Input!$J$237*(1+rvanilla)^0.5)-SUM($J419:O419),(Input!$J$237*(1+rvanilla)^0.5)/A27stdlife))</f>
        <v>0</v>
      </c>
      <c r="Q419" s="155">
        <f>IF(A27stdlife="n/a","n/a",IF(Q$3&gt;(A27stdlife+$E419),(Input!$J$237*(1+rvanilla)^0.5)-SUM($J419:P419),(Input!$J$237*(1+rvanilla)^0.5)/A27stdlife))</f>
        <v>0</v>
      </c>
      <c r="R419" s="155">
        <f>IF(A27stdlife="n/a","n/a",IF(R$3&gt;(A27stdlife+$E419),(Input!$J$237*(1+rvanilla)^0.5)-SUM($J419:Q419),(Input!$J$237*(1+rvanilla)^0.5)/A27stdlife))</f>
        <v>0</v>
      </c>
      <c r="S419" s="155">
        <f>IF(A27stdlife="n/a","n/a",IF(S$3&gt;(A27stdlife+$E419),(Input!$J$237*(1+rvanilla)^0.5)-SUM($J419:R419),(Input!$J$237*(1+rvanilla)^0.5)/A27stdlife))</f>
        <v>0</v>
      </c>
      <c r="T419" s="155">
        <f>IF(A27stdlife="n/a","n/a",IF(T$3&gt;(A27stdlife+$E419),(Input!$J$237*(1+rvanilla)^0.5)-SUM($J419:S419),(Input!$J$237*(1+rvanilla)^0.5)/A27stdlife))</f>
        <v>0</v>
      </c>
      <c r="U419" s="155">
        <f>IF(A27stdlife="n/a","n/a",IF(U$3&gt;(A27stdlife+$E419),(Input!$J$237*(1+rvanilla)^0.5)-SUM($J419:T419),(Input!$J$237*(1+rvanilla)^0.5)/A27stdlife))</f>
        <v>0</v>
      </c>
      <c r="V419" s="155">
        <f>IF(A27stdlife="n/a","n/a",IF(V$3&gt;(A27stdlife+$E419),(Input!$J$237*(1+rvanilla)^0.5)-SUM($J419:U419),(Input!$J$237*(1+rvanilla)^0.5)/A27stdlife))</f>
        <v>0</v>
      </c>
      <c r="W419" s="155">
        <f>IF(A27stdlife="n/a","n/a",IF(W$3&gt;(A27stdlife+$E419),(Input!$J$237*(1+rvanilla)^0.5)-SUM($J419:V419),(Input!$J$237*(1+rvanilla)^0.5)/A27stdlife))</f>
        <v>0</v>
      </c>
      <c r="X419" s="155">
        <f>IF(A27stdlife="n/a","n/a",IF(X$3&gt;(A27stdlife+$E419),(Input!$J$237*(1+rvanilla)^0.5)-SUM($J419:W419),(Input!$J$237*(1+rvanilla)^0.5)/A27stdlife))</f>
        <v>0</v>
      </c>
      <c r="Y419" s="155">
        <f>IF(A27stdlife="n/a","n/a",IF(Y$3&gt;(A27stdlife+$E419),(Input!$J$237*(1+rvanilla)^0.5)-SUM($J419:X419),(Input!$J$237*(1+rvanilla)^0.5)/A27stdlife))</f>
        <v>0</v>
      </c>
      <c r="Z419" s="155">
        <f>IF(A27stdlife="n/a","n/a",IF(Z$3&gt;(A27stdlife+$E419),(Input!$J$237*(1+rvanilla)^0.5)-SUM($J419:Y419),(Input!$J$237*(1+rvanilla)^0.5)/A27stdlife))</f>
        <v>0</v>
      </c>
      <c r="AA419" s="155">
        <f>IF(A27stdlife="n/a","n/a",IF(AA$3&gt;(A27stdlife+$E419),(Input!$J$237*(1+rvanilla)^0.5)-SUM($J419:Z419),(Input!$J$237*(1+rvanilla)^0.5)/A27stdlife))</f>
        <v>0</v>
      </c>
      <c r="AB419" s="155">
        <f>IF(A27stdlife="n/a","n/a",IF(AB$3&gt;(A27stdlife+$E419),(Input!$J$237*(1+rvanilla)^0.5)-SUM($J419:AA419),(Input!$J$237*(1+rvanilla)^0.5)/A27stdlife))</f>
        <v>0</v>
      </c>
      <c r="AC419" s="155">
        <f>IF(A27stdlife="n/a","n/a",IF(AC$3&gt;(A27stdlife+$E419),(Input!$J$237*(1+rvanilla)^0.5)-SUM($J419:AB419),(Input!$J$237*(1+rvanilla)^0.5)/A27stdlife))</f>
        <v>0</v>
      </c>
      <c r="AD419" s="155">
        <f>IF(A27stdlife="n/a","n/a",IF(AD$3&gt;(A27stdlife+$E419),(Input!$J$237*(1+rvanilla)^0.5)-SUM($J419:AC419),(Input!$J$237*(1+rvanilla)^0.5)/A27stdlife))</f>
        <v>0</v>
      </c>
      <c r="AE419" s="155">
        <f>IF(A27stdlife="n/a","n/a",IF(AE$3&gt;(A27stdlife+$E419),(Input!$J$237*(1+rvanilla)^0.5)-SUM($J419:AD419),(Input!$J$237*(1+rvanilla)^0.5)/A27stdlife))</f>
        <v>0</v>
      </c>
      <c r="AF419" s="155">
        <f>IF(A27stdlife="n/a","n/a",IF(AF$3&gt;(A27stdlife+$E419),(Input!$J$237*(1+rvanilla)^0.5)-SUM($J419:AE419),(Input!$J$237*(1+rvanilla)^0.5)/A27stdlife))</f>
        <v>0</v>
      </c>
      <c r="AG419" s="155">
        <f>IF(A27stdlife="n/a","n/a",IF(AG$3&gt;(A27stdlife+$E419),(Input!$J$237*(1+rvanilla)^0.5)-SUM($J419:AF419),(Input!$J$237*(1+rvanilla)^0.5)/A27stdlife))</f>
        <v>0</v>
      </c>
      <c r="AH419" s="155">
        <f>IF(A27stdlife="n/a","n/a",IF(AH$3&gt;(A27stdlife+$E419),(Input!$J$237*(1+rvanilla)^0.5)-SUM($J419:AG419),(Input!$J$237*(1+rvanilla)^0.5)/A27stdlife))</f>
        <v>0</v>
      </c>
      <c r="AI419" s="155">
        <f>IF(A27stdlife="n/a","n/a",IF(AI$3&gt;(A27stdlife+$E419),(Input!$J$237*(1+rvanilla)^0.5)-SUM($J419:AH419),(Input!$J$237*(1+rvanilla)^0.5)/A27stdlife))</f>
        <v>0</v>
      </c>
      <c r="AJ419" s="155">
        <f>IF(A27stdlife="n/a","n/a",IF(AJ$3&gt;(A27stdlife+$E419),(Input!$J$237*(1+rvanilla)^0.5)-SUM($J419:AI419),(Input!$J$237*(1+rvanilla)^0.5)/A27stdlife))</f>
        <v>0</v>
      </c>
      <c r="AK419" s="155">
        <f>IF(A27stdlife="n/a","n/a",IF(AK$3&gt;(A27stdlife+$E419),(Input!$J$237*(1+rvanilla)^0.5)-SUM($J419:AJ419),(Input!$J$237*(1+rvanilla)^0.5)/A27stdlife))</f>
        <v>0</v>
      </c>
      <c r="AL419" s="155">
        <f>IF(A27stdlife="n/a","n/a",IF(AL$3&gt;(A27stdlife+$E419),(Input!$J$237*(1+rvanilla)^0.5)-SUM($J419:AK419),(Input!$J$237*(1+rvanilla)^0.5)/A27stdlife))</f>
        <v>0</v>
      </c>
      <c r="AM419" s="155">
        <f>IF(A27stdlife="n/a","n/a",IF(AM$3&gt;(A27stdlife+$E419),(Input!$J$237*(1+rvanilla)^0.5)-SUM($J419:AL419),(Input!$J$237*(1+rvanilla)^0.5)/A27stdlife))</f>
        <v>0</v>
      </c>
      <c r="AN419" s="155">
        <f>IF(A27stdlife="n/a","n/a",IF(AN$3&gt;(A27stdlife+$E419),(Input!$J$237*(1+rvanilla)^0.5)-SUM($J419:AM419),(Input!$J$237*(1+rvanilla)^0.5)/A27stdlife))</f>
        <v>0</v>
      </c>
      <c r="AO419" s="155">
        <f>IF(A27stdlife="n/a","n/a",IF(AO$3&gt;(A27stdlife+$E419),(Input!$J$237*(1+rvanilla)^0.5)-SUM($J419:AN419),(Input!$J$237*(1+rvanilla)^0.5)/A27stdlife))</f>
        <v>0</v>
      </c>
      <c r="AP419" s="155">
        <f>IF(A27stdlife="n/a","n/a",IF(AP$3&gt;(A27stdlife+$E419),(Input!$J$237*(1+rvanilla)^0.5)-SUM($J419:AO419),(Input!$J$237*(1+rvanilla)^0.5)/A27stdlife))</f>
        <v>0</v>
      </c>
      <c r="AQ419" s="155">
        <f>IF(A27stdlife="n/a","n/a",IF(AQ$3&gt;(A27stdlife+$E419),(Input!$J$237*(1+rvanilla)^0.5)-SUM($J419:AP419),(Input!$J$237*(1+rvanilla)^0.5)/A27stdlife))</f>
        <v>0</v>
      </c>
      <c r="AR419" s="155">
        <f>IF(A27stdlife="n/a","n/a",IF(AR$3&gt;(A27stdlife+$E419),(Input!$J$237*(1+rvanilla)^0.5)-SUM($J419:AQ419),(Input!$J$237*(1+rvanilla)^0.5)/A27stdlife))</f>
        <v>0</v>
      </c>
      <c r="AS419" s="155">
        <f>IF(A27stdlife="n/a","n/a",IF(AS$3&gt;(A27stdlife+$E419),(Input!$J$237*(1+rvanilla)^0.5)-SUM($J419:AR419),(Input!$J$237*(1+rvanilla)^0.5)/A27stdlife))</f>
        <v>0</v>
      </c>
      <c r="AT419" s="155">
        <f>IF(A27stdlife="n/a","n/a",IF(AT$3&gt;(A27stdlife+$E419),(Input!$J$237*(1+rvanilla)^0.5)-SUM($J419:AS419),(Input!$J$237*(1+rvanilla)^0.5)/A27stdlife))</f>
        <v>0</v>
      </c>
      <c r="AU419" s="155">
        <f>IF(A27stdlife="n/a","n/a",IF(AU$3&gt;(A27stdlife+$E419),(Input!$J$237*(1+rvanilla)^0.5)-SUM($J419:AT419),(Input!$J$237*(1+rvanilla)^0.5)/A27stdlife))</f>
        <v>0</v>
      </c>
      <c r="AV419" s="155">
        <f>IF(A27stdlife="n/a","n/a",IF(AV$3&gt;(A27stdlife+$E419),(Input!$J$237*(1+rvanilla)^0.5)-SUM($J419:AU419),(Input!$J$237*(1+rvanilla)^0.5)/A27stdlife))</f>
        <v>0</v>
      </c>
      <c r="AW419" s="155">
        <f>IF(A27stdlife="n/a","n/a",IF(AW$3&gt;(A27stdlife+$E419),(Input!$J$237*(1+rvanilla)^0.5)-SUM($J419:AV419),(Input!$J$237*(1+rvanilla)^0.5)/A27stdlife))</f>
        <v>0</v>
      </c>
      <c r="AX419" s="155">
        <f>IF(A27stdlife="n/a","n/a",IF(AX$3&gt;(A27stdlife+$E419),(Input!$J$237*(1+rvanilla)^0.5)-SUM($J419:AW419),(Input!$J$237*(1+rvanilla)^0.5)/A27stdlife))</f>
        <v>0</v>
      </c>
      <c r="AY419" s="155">
        <f>IF(A27stdlife="n/a","n/a",IF(AY$3&gt;(A27stdlife+$E419),(Input!$J$237*(1+rvanilla)^0.5)-SUM($J419:AX419),(Input!$J$237*(1+rvanilla)^0.5)/A27stdlife))</f>
        <v>0</v>
      </c>
      <c r="AZ419" s="155">
        <f>IF(A27stdlife="n/a","n/a",IF(AZ$3&gt;(A27stdlife+$E419),(Input!$J$237*(1+rvanilla)^0.5)-SUM($J419:AY419),(Input!$J$237*(1+rvanilla)^0.5)/A27stdlife))</f>
        <v>0</v>
      </c>
      <c r="BA419" s="155">
        <f>IF(A27stdlife="n/a","n/a",IF(BA$3&gt;(A27stdlife+$E419),(Input!$J$237*(1+rvanilla)^0.5)-SUM($J419:AZ419),(Input!$J$237*(1+rvanilla)^0.5)/A27stdlife))</f>
        <v>0</v>
      </c>
      <c r="BB419" s="155">
        <f>IF(A27stdlife="n/a","n/a",IF(BB$3&gt;(A27stdlife+$E419),(Input!$J$237*(1+rvanilla)^0.5)-SUM($J419:BA419),(Input!$J$237*(1+rvanilla)^0.5)/A27stdlife))</f>
        <v>0</v>
      </c>
      <c r="BC419" s="155">
        <f>IF(A27stdlife="n/a","n/a",IF(BC$3&gt;(A27stdlife+$E419),(Input!$J$237*(1+rvanilla)^0.5)-SUM($J419:BB419),(Input!$J$237*(1+rvanilla)^0.5)/A27stdlife))</f>
        <v>0</v>
      </c>
      <c r="BD419" s="155">
        <f>IF(A27stdlife="n/a","n/a",IF(BD$3&gt;(A27stdlife+$E419),(Input!$J$237*(1+rvanilla)^0.5)-SUM($J419:BC419),(Input!$J$237*(1+rvanilla)^0.5)/A27stdlife))</f>
        <v>0</v>
      </c>
      <c r="BE419" s="155">
        <f>IF(A27stdlife="n/a","n/a",IF(BE$3&gt;(A27stdlife+$E419),(Input!$J$237*(1+rvanilla)^0.5)-SUM($J419:BD419),(Input!$J$237*(1+rvanilla)^0.5)/A27stdlife))</f>
        <v>0</v>
      </c>
      <c r="BF419" s="155">
        <f>IF(A27stdlife="n/a","n/a",IF(BF$3&gt;(A27stdlife+$E419),(Input!$J$237*(1+rvanilla)^0.5)-SUM($J419:BE419),(Input!$J$237*(1+rvanilla)^0.5)/A27stdlife))</f>
        <v>0</v>
      </c>
      <c r="BG419" s="155">
        <f>IF(A27stdlife="n/a","n/a",IF(BG$3&gt;(A27stdlife+$E419),(Input!$J$237*(1+rvanilla)^0.5)-SUM($J419:BF419),(Input!$J$237*(1+rvanilla)^0.5)/A27stdlife))</f>
        <v>0</v>
      </c>
      <c r="BH419" s="155">
        <f>IF(A27stdlife="n/a","n/a",IF(BH$3&gt;(A27stdlife+$E419),(Input!$J$237*(1+rvanilla)^0.5)-SUM($J419:BG419),(Input!$J$237*(1+rvanilla)^0.5)/A27stdlife))</f>
        <v>0</v>
      </c>
      <c r="BI419" s="155">
        <f>IF(A27stdlife="n/a","n/a",IF(BI$3&gt;(A27stdlife+$E419),(Input!$J$237*(1+rvanilla)^0.5)-SUM($J419:BH419),(Input!$J$237*(1+rvanilla)^0.5)/A27stdlife))</f>
        <v>0</v>
      </c>
      <c r="BJ419" s="14"/>
      <c r="BK419" s="14"/>
      <c r="BL419" s="14"/>
      <c r="BM419" s="14"/>
      <c r="BN419" s="14"/>
      <c r="BO419" s="14"/>
      <c r="BP419" s="14"/>
      <c r="BQ419" s="14"/>
      <c r="BR419" s="14"/>
      <c r="BS419" s="14"/>
      <c r="BT419" s="14"/>
      <c r="BU419" s="14"/>
      <c r="BV419" s="14"/>
      <c r="BW419" s="14"/>
      <c r="BX419" s="14"/>
      <c r="BY419" s="14"/>
      <c r="BZ419" s="14"/>
      <c r="CA419" s="410"/>
      <c r="CB419" s="410"/>
      <c r="CC419" s="410"/>
      <c r="CD419" s="410"/>
      <c r="CE419" s="410"/>
      <c r="CF419" s="410"/>
      <c r="CG419" s="410"/>
      <c r="CH419" s="410"/>
      <c r="CI419" s="410"/>
      <c r="CJ419" s="410"/>
      <c r="CK419" s="410"/>
      <c r="CL419" s="410"/>
      <c r="CM419" s="410"/>
      <c r="CN419" s="410"/>
      <c r="CO419" s="410"/>
      <c r="CP419" s="410"/>
      <c r="CQ419" s="410"/>
      <c r="CR419" s="410"/>
      <c r="CS419" s="410"/>
      <c r="CT419" s="410"/>
      <c r="CU419" s="410"/>
      <c r="CV419" s="410"/>
      <c r="CW419" s="410"/>
      <c r="CX419" s="410"/>
      <c r="CY419" s="410"/>
      <c r="CZ419" s="410"/>
      <c r="DA419" s="410"/>
      <c r="DB419" s="410"/>
      <c r="DC419" s="410"/>
      <c r="DD419" s="410"/>
      <c r="DE419" s="410"/>
      <c r="DF419" s="410"/>
      <c r="DG419" s="410"/>
      <c r="DH419" s="410"/>
      <c r="DI419" s="410"/>
      <c r="DJ419" s="410"/>
      <c r="DK419" s="410"/>
      <c r="DL419" s="410"/>
      <c r="DM419" s="410"/>
      <c r="DN419" s="410"/>
      <c r="DO419" s="410"/>
      <c r="DP419" s="410"/>
      <c r="DQ419" s="410"/>
      <c r="DR419" s="410"/>
      <c r="DS419" s="410"/>
      <c r="DT419" s="410"/>
      <c r="DU419" s="410"/>
      <c r="DV419" s="410"/>
      <c r="DW419" s="410"/>
      <c r="DX419" s="410"/>
      <c r="DY419" s="410"/>
      <c r="DZ419" s="410"/>
      <c r="EA419" s="410"/>
      <c r="EB419" s="410"/>
      <c r="EC419" s="410"/>
      <c r="ED419" s="410"/>
      <c r="EE419" s="410"/>
      <c r="EF419" s="410"/>
      <c r="EG419" s="410"/>
      <c r="EH419" s="410"/>
      <c r="EI419" s="410"/>
      <c r="EJ419" s="410"/>
      <c r="EK419" s="410"/>
      <c r="EL419" s="410"/>
      <c r="EM419" s="410"/>
      <c r="EN419" s="410"/>
      <c r="EO419" s="410"/>
      <c r="EP419" s="410"/>
      <c r="EQ419" s="410"/>
      <c r="ER419" s="410"/>
      <c r="ES419" s="410"/>
      <c r="ET419" s="410"/>
      <c r="EU419" s="410"/>
      <c r="EV419" s="410"/>
      <c r="EW419" s="410"/>
      <c r="EX419" s="410"/>
      <c r="EY419" s="410"/>
      <c r="EZ419" s="410"/>
      <c r="FA419" s="410"/>
      <c r="FB419" s="410"/>
      <c r="FC419" s="410"/>
      <c r="FD419" s="410"/>
      <c r="FE419" s="410"/>
      <c r="FF419" s="410"/>
      <c r="FG419" s="410"/>
      <c r="FH419" s="410"/>
      <c r="FI419" s="410"/>
      <c r="FJ419" s="410"/>
      <c r="FK419" s="410"/>
      <c r="FL419" s="410"/>
      <c r="FM419" s="410"/>
      <c r="FN419" s="410"/>
      <c r="FO419" s="410"/>
      <c r="FP419" s="410"/>
      <c r="FQ419" s="410"/>
      <c r="FR419" s="410"/>
      <c r="FS419" s="410"/>
      <c r="FT419" s="410"/>
      <c r="FU419" s="410"/>
      <c r="FV419" s="410"/>
      <c r="FW419" s="410"/>
      <c r="FX419" s="410"/>
      <c r="FY419" s="410"/>
      <c r="FZ419" s="410"/>
      <c r="GA419" s="410"/>
      <c r="GB419" s="410"/>
      <c r="GC419" s="410"/>
      <c r="GD419" s="410"/>
      <c r="GE419" s="410"/>
      <c r="GF419" s="410"/>
      <c r="GG419" s="410"/>
      <c r="GH419" s="410"/>
      <c r="GI419" s="410"/>
      <c r="GJ419" s="410"/>
      <c r="GK419" s="410"/>
      <c r="GL419" s="410"/>
      <c r="GM419" s="410"/>
      <c r="GN419" s="410"/>
      <c r="GO419" s="410"/>
      <c r="GP419" s="410"/>
      <c r="GQ419" s="410"/>
      <c r="GR419" s="410"/>
      <c r="GS419" s="410"/>
      <c r="GT419" s="410"/>
      <c r="GU419" s="410"/>
      <c r="GV419" s="410"/>
      <c r="GW419" s="410"/>
      <c r="GX419" s="410"/>
      <c r="GY419" s="410"/>
      <c r="GZ419" s="410"/>
      <c r="HA419" s="410"/>
      <c r="HB419" s="410"/>
      <c r="HC419" s="410"/>
      <c r="HD419" s="410"/>
      <c r="HE419" s="410"/>
      <c r="HF419" s="410"/>
      <c r="HG419" s="410"/>
      <c r="HH419" s="410"/>
      <c r="HI419" s="410"/>
      <c r="HJ419" s="410"/>
      <c r="HK419" s="410"/>
      <c r="HL419" s="410"/>
      <c r="HM419" s="410"/>
      <c r="HN419" s="410"/>
      <c r="HO419" s="410"/>
      <c r="HP419" s="410"/>
      <c r="HQ419" s="410"/>
      <c r="HR419" s="410"/>
      <c r="HS419" s="410"/>
      <c r="HT419" s="410"/>
      <c r="HU419" s="410"/>
      <c r="HV419" s="410"/>
      <c r="HW419" s="410"/>
      <c r="HX419" s="410"/>
      <c r="HY419" s="410"/>
      <c r="HZ419" s="410"/>
      <c r="IA419" s="410"/>
      <c r="IB419" s="410"/>
      <c r="IC419" s="410"/>
      <c r="ID419" s="410"/>
      <c r="IE419" s="410"/>
      <c r="IF419" s="410"/>
      <c r="IG419" s="410"/>
      <c r="IH419" s="410"/>
      <c r="II419" s="410"/>
      <c r="IJ419" s="410"/>
      <c r="IK419" s="410"/>
      <c r="IL419" s="410"/>
      <c r="IM419" s="410"/>
      <c r="IN419" s="410"/>
      <c r="IO419" s="410"/>
      <c r="IP419" s="410"/>
      <c r="IQ419" s="410"/>
      <c r="IR419" s="410"/>
      <c r="IS419" s="410"/>
      <c r="IT419" s="410"/>
      <c r="IU419" s="410"/>
      <c r="IV419" s="410"/>
    </row>
    <row r="420" spans="1:256" s="2" customFormat="1" ht="12.75" hidden="1" customHeight="1" outlineLevel="2">
      <c r="A420" s="14"/>
      <c r="B420" s="14"/>
      <c r="C420" s="27"/>
      <c r="D420" s="413"/>
      <c r="E420" s="261">
        <v>5</v>
      </c>
      <c r="F420" s="372"/>
      <c r="G420" s="269"/>
      <c r="H420" s="271"/>
      <c r="I420" s="271"/>
      <c r="J420" s="271"/>
      <c r="K420" s="270"/>
      <c r="L420" s="155">
        <f>IF(A27stdlife="n/a","n/a",IF(L$3&gt;(A27stdlife+$E420),(Input!$K$237*(1+rvanilla)^0.5)-SUM($K420:K420),(Input!$K$237*(1+rvanilla)^0.5)/A27stdlife))</f>
        <v>0</v>
      </c>
      <c r="M420" s="155">
        <f>IF(A27stdlife="n/a","n/a",IF(M$3&gt;(A27stdlife+$E420),(Input!$K$237*(1+rvanilla)^0.5)-SUM($K420:L420),(Input!$K$237*(1+rvanilla)^0.5)/A27stdlife))</f>
        <v>0</v>
      </c>
      <c r="N420" s="155">
        <f>IF(A27stdlife="n/a","n/a",IF(N$3&gt;(A27stdlife+$E420),(Input!$K$237*(1+rvanilla)^0.5)-SUM($K420:M420),(Input!$K$237*(1+rvanilla)^0.5)/A27stdlife))</f>
        <v>0</v>
      </c>
      <c r="O420" s="155">
        <f>IF(A27stdlife="n/a","n/a",IF(O$3&gt;(A27stdlife+$E420),(Input!$K$237*(1+rvanilla)^0.5)-SUM($K420:N420),(Input!$K$237*(1+rvanilla)^0.5)/A27stdlife))</f>
        <v>0</v>
      </c>
      <c r="P420" s="155">
        <f>IF(A27stdlife="n/a","n/a",IF(P$3&gt;(A27stdlife+$E420),(Input!$K$237*(1+rvanilla)^0.5)-SUM($K420:O420),(Input!$K$237*(1+rvanilla)^0.5)/A27stdlife))</f>
        <v>0</v>
      </c>
      <c r="Q420" s="155">
        <f>IF(A27stdlife="n/a","n/a",IF(Q$3&gt;(A27stdlife+$E420),(Input!$K$237*(1+rvanilla)^0.5)-SUM($K420:P420),(Input!$K$237*(1+rvanilla)^0.5)/A27stdlife))</f>
        <v>0</v>
      </c>
      <c r="R420" s="155">
        <f>IF(A27stdlife="n/a","n/a",IF(R$3&gt;(A27stdlife+$E420),(Input!$K$237*(1+rvanilla)^0.5)-SUM($K420:Q420),(Input!$K$237*(1+rvanilla)^0.5)/A27stdlife))</f>
        <v>0</v>
      </c>
      <c r="S420" s="155">
        <f>IF(A27stdlife="n/a","n/a",IF(S$3&gt;(A27stdlife+$E420),(Input!$K$237*(1+rvanilla)^0.5)-SUM($K420:R420),(Input!$K$237*(1+rvanilla)^0.5)/A27stdlife))</f>
        <v>0</v>
      </c>
      <c r="T420" s="155">
        <f>IF(A27stdlife="n/a","n/a",IF(T$3&gt;(A27stdlife+$E420),(Input!$K$237*(1+rvanilla)^0.5)-SUM($K420:S420),(Input!$K$237*(1+rvanilla)^0.5)/A27stdlife))</f>
        <v>0</v>
      </c>
      <c r="U420" s="155">
        <f>IF(A27stdlife="n/a","n/a",IF(U$3&gt;(A27stdlife+$E420),(Input!$K$237*(1+rvanilla)^0.5)-SUM($K420:T420),(Input!$K$237*(1+rvanilla)^0.5)/A27stdlife))</f>
        <v>0</v>
      </c>
      <c r="V420" s="155">
        <f>IF(A27stdlife="n/a","n/a",IF(V$3&gt;(A27stdlife+$E420),(Input!$K$237*(1+rvanilla)^0.5)-SUM($K420:U420),(Input!$K$237*(1+rvanilla)^0.5)/A27stdlife))</f>
        <v>0</v>
      </c>
      <c r="W420" s="155">
        <f>IF(A27stdlife="n/a","n/a",IF(W$3&gt;(A27stdlife+$E420),(Input!$K$237*(1+rvanilla)^0.5)-SUM($K420:V420),(Input!$K$237*(1+rvanilla)^0.5)/A27stdlife))</f>
        <v>0</v>
      </c>
      <c r="X420" s="155">
        <f>IF(A27stdlife="n/a","n/a",IF(X$3&gt;(A27stdlife+$E420),(Input!$K$237*(1+rvanilla)^0.5)-SUM($K420:W420),(Input!$K$237*(1+rvanilla)^0.5)/A27stdlife))</f>
        <v>0</v>
      </c>
      <c r="Y420" s="155">
        <f>IF(A27stdlife="n/a","n/a",IF(Y$3&gt;(A27stdlife+$E420),(Input!$K$237*(1+rvanilla)^0.5)-SUM($K420:X420),(Input!$K$237*(1+rvanilla)^0.5)/A27stdlife))</f>
        <v>0</v>
      </c>
      <c r="Z420" s="155">
        <f>IF(A27stdlife="n/a","n/a",IF(Z$3&gt;(A27stdlife+$E420),(Input!$K$237*(1+rvanilla)^0.5)-SUM($K420:Y420),(Input!$K$237*(1+rvanilla)^0.5)/A27stdlife))</f>
        <v>0</v>
      </c>
      <c r="AA420" s="155">
        <f>IF(A27stdlife="n/a","n/a",IF(AA$3&gt;(A27stdlife+$E420),(Input!$K$237*(1+rvanilla)^0.5)-SUM($K420:Z420),(Input!$K$237*(1+rvanilla)^0.5)/A27stdlife))</f>
        <v>0</v>
      </c>
      <c r="AB420" s="155">
        <f>IF(A27stdlife="n/a","n/a",IF(AB$3&gt;(A27stdlife+$E420),(Input!$K$237*(1+rvanilla)^0.5)-SUM($K420:AA420),(Input!$K$237*(1+rvanilla)^0.5)/A27stdlife))</f>
        <v>0</v>
      </c>
      <c r="AC420" s="155">
        <f>IF(A27stdlife="n/a","n/a",IF(AC$3&gt;(A27stdlife+$E420),(Input!$K$237*(1+rvanilla)^0.5)-SUM($K420:AB420),(Input!$K$237*(1+rvanilla)^0.5)/A27stdlife))</f>
        <v>0</v>
      </c>
      <c r="AD420" s="155">
        <f>IF(A27stdlife="n/a","n/a",IF(AD$3&gt;(A27stdlife+$E420),(Input!$K$237*(1+rvanilla)^0.5)-SUM($K420:AC420),(Input!$K$237*(1+rvanilla)^0.5)/A27stdlife))</f>
        <v>0</v>
      </c>
      <c r="AE420" s="155">
        <f>IF(A27stdlife="n/a","n/a",IF(AE$3&gt;(A27stdlife+$E420),(Input!$K$237*(1+rvanilla)^0.5)-SUM($K420:AD420),(Input!$K$237*(1+rvanilla)^0.5)/A27stdlife))</f>
        <v>0</v>
      </c>
      <c r="AF420" s="155">
        <f>IF(A27stdlife="n/a","n/a",IF(AF$3&gt;(A27stdlife+$E420),(Input!$K$237*(1+rvanilla)^0.5)-SUM($K420:AE420),(Input!$K$237*(1+rvanilla)^0.5)/A27stdlife))</f>
        <v>0</v>
      </c>
      <c r="AG420" s="155">
        <f>IF(A27stdlife="n/a","n/a",IF(AG$3&gt;(A27stdlife+$E420),(Input!$K$237*(1+rvanilla)^0.5)-SUM($K420:AF420),(Input!$K$237*(1+rvanilla)^0.5)/A27stdlife))</f>
        <v>0</v>
      </c>
      <c r="AH420" s="155">
        <f>IF(A27stdlife="n/a","n/a",IF(AH$3&gt;(A27stdlife+$E420),(Input!$K$237*(1+rvanilla)^0.5)-SUM($K420:AG420),(Input!$K$237*(1+rvanilla)^0.5)/A27stdlife))</f>
        <v>0</v>
      </c>
      <c r="AI420" s="155">
        <f>IF(A27stdlife="n/a","n/a",IF(AI$3&gt;(A27stdlife+$E420),(Input!$K$237*(1+rvanilla)^0.5)-SUM($K420:AH420),(Input!$K$237*(1+rvanilla)^0.5)/A27stdlife))</f>
        <v>0</v>
      </c>
      <c r="AJ420" s="155">
        <f>IF(A27stdlife="n/a","n/a",IF(AJ$3&gt;(A27stdlife+$E420),(Input!$K$237*(1+rvanilla)^0.5)-SUM($K420:AI420),(Input!$K$237*(1+rvanilla)^0.5)/A27stdlife))</f>
        <v>0</v>
      </c>
      <c r="AK420" s="155">
        <f>IF(A27stdlife="n/a","n/a",IF(AK$3&gt;(A27stdlife+$E420),(Input!$K$237*(1+rvanilla)^0.5)-SUM($K420:AJ420),(Input!$K$237*(1+rvanilla)^0.5)/A27stdlife))</f>
        <v>0</v>
      </c>
      <c r="AL420" s="155">
        <f>IF(A27stdlife="n/a","n/a",IF(AL$3&gt;(A27stdlife+$E420),(Input!$K$237*(1+rvanilla)^0.5)-SUM($K420:AK420),(Input!$K$237*(1+rvanilla)^0.5)/A27stdlife))</f>
        <v>0</v>
      </c>
      <c r="AM420" s="155">
        <f>IF(A27stdlife="n/a","n/a",IF(AM$3&gt;(A27stdlife+$E420),(Input!$K$237*(1+rvanilla)^0.5)-SUM($K420:AL420),(Input!$K$237*(1+rvanilla)^0.5)/A27stdlife))</f>
        <v>0</v>
      </c>
      <c r="AN420" s="155">
        <f>IF(A27stdlife="n/a","n/a",IF(AN$3&gt;(A27stdlife+$E420),(Input!$K$237*(1+rvanilla)^0.5)-SUM($K420:AM420),(Input!$K$237*(1+rvanilla)^0.5)/A27stdlife))</f>
        <v>0</v>
      </c>
      <c r="AO420" s="155">
        <f>IF(A27stdlife="n/a","n/a",IF(AO$3&gt;(A27stdlife+$E420),(Input!$K$237*(1+rvanilla)^0.5)-SUM($K420:AN420),(Input!$K$237*(1+rvanilla)^0.5)/A27stdlife))</f>
        <v>0</v>
      </c>
      <c r="AP420" s="155">
        <f>IF(A27stdlife="n/a","n/a",IF(AP$3&gt;(A27stdlife+$E420),(Input!$K$237*(1+rvanilla)^0.5)-SUM($K420:AO420),(Input!$K$237*(1+rvanilla)^0.5)/A27stdlife))</f>
        <v>0</v>
      </c>
      <c r="AQ420" s="155">
        <f>IF(A27stdlife="n/a","n/a",IF(AQ$3&gt;(A27stdlife+$E420),(Input!$K$237*(1+rvanilla)^0.5)-SUM($K420:AP420),(Input!$K$237*(1+rvanilla)^0.5)/A27stdlife))</f>
        <v>0</v>
      </c>
      <c r="AR420" s="155">
        <f>IF(A27stdlife="n/a","n/a",IF(AR$3&gt;(A27stdlife+$E420),(Input!$K$237*(1+rvanilla)^0.5)-SUM($K420:AQ420),(Input!$K$237*(1+rvanilla)^0.5)/A27stdlife))</f>
        <v>0</v>
      </c>
      <c r="AS420" s="155">
        <f>IF(A27stdlife="n/a","n/a",IF(AS$3&gt;(A27stdlife+$E420),(Input!$K$237*(1+rvanilla)^0.5)-SUM($K420:AR420),(Input!$K$237*(1+rvanilla)^0.5)/A27stdlife))</f>
        <v>0</v>
      </c>
      <c r="AT420" s="155">
        <f>IF(A27stdlife="n/a","n/a",IF(AT$3&gt;(A27stdlife+$E420),(Input!$K$237*(1+rvanilla)^0.5)-SUM($K420:AS420),(Input!$K$237*(1+rvanilla)^0.5)/A27stdlife))</f>
        <v>0</v>
      </c>
      <c r="AU420" s="155">
        <f>IF(A27stdlife="n/a","n/a",IF(AU$3&gt;(A27stdlife+$E420),(Input!$K$237*(1+rvanilla)^0.5)-SUM($K420:AT420),(Input!$K$237*(1+rvanilla)^0.5)/A27stdlife))</f>
        <v>0</v>
      </c>
      <c r="AV420" s="155">
        <f>IF(A27stdlife="n/a","n/a",IF(AV$3&gt;(A27stdlife+$E420),(Input!$K$237*(1+rvanilla)^0.5)-SUM($K420:AU420),(Input!$K$237*(1+rvanilla)^0.5)/A27stdlife))</f>
        <v>0</v>
      </c>
      <c r="AW420" s="155">
        <f>IF(A27stdlife="n/a","n/a",IF(AW$3&gt;(A27stdlife+$E420),(Input!$K$237*(1+rvanilla)^0.5)-SUM($K420:AV420),(Input!$K$237*(1+rvanilla)^0.5)/A27stdlife))</f>
        <v>0</v>
      </c>
      <c r="AX420" s="155">
        <f>IF(A27stdlife="n/a","n/a",IF(AX$3&gt;(A27stdlife+$E420),(Input!$K$237*(1+rvanilla)^0.5)-SUM($K420:AW420),(Input!$K$237*(1+rvanilla)^0.5)/A27stdlife))</f>
        <v>0</v>
      </c>
      <c r="AY420" s="155">
        <f>IF(A27stdlife="n/a","n/a",IF(AY$3&gt;(A27stdlife+$E420),(Input!$K$237*(1+rvanilla)^0.5)-SUM($K420:AX420),(Input!$K$237*(1+rvanilla)^0.5)/A27stdlife))</f>
        <v>0</v>
      </c>
      <c r="AZ420" s="155">
        <f>IF(A27stdlife="n/a","n/a",IF(AZ$3&gt;(A27stdlife+$E420),(Input!$K$237*(1+rvanilla)^0.5)-SUM($K420:AY420),(Input!$K$237*(1+rvanilla)^0.5)/A27stdlife))</f>
        <v>0</v>
      </c>
      <c r="BA420" s="155">
        <f>IF(A27stdlife="n/a","n/a",IF(BA$3&gt;(A27stdlife+$E420),(Input!$K$237*(1+rvanilla)^0.5)-SUM($K420:AZ420),(Input!$K$237*(1+rvanilla)^0.5)/A27stdlife))</f>
        <v>0</v>
      </c>
      <c r="BB420" s="155">
        <f>IF(A27stdlife="n/a","n/a",IF(BB$3&gt;(A27stdlife+$E420),(Input!$K$237*(1+rvanilla)^0.5)-SUM($K420:BA420),(Input!$K$237*(1+rvanilla)^0.5)/A27stdlife))</f>
        <v>0</v>
      </c>
      <c r="BC420" s="155">
        <f>IF(A27stdlife="n/a","n/a",IF(BC$3&gt;(A27stdlife+$E420),(Input!$K$237*(1+rvanilla)^0.5)-SUM($K420:BB420),(Input!$K$237*(1+rvanilla)^0.5)/A27stdlife))</f>
        <v>0</v>
      </c>
      <c r="BD420" s="155">
        <f>IF(A27stdlife="n/a","n/a",IF(BD$3&gt;(A27stdlife+$E420),(Input!$K$237*(1+rvanilla)^0.5)-SUM($K420:BC420),(Input!$K$237*(1+rvanilla)^0.5)/A27stdlife))</f>
        <v>0</v>
      </c>
      <c r="BE420" s="155">
        <f>IF(A27stdlife="n/a","n/a",IF(BE$3&gt;(A27stdlife+$E420),(Input!$K$237*(1+rvanilla)^0.5)-SUM($K420:BD420),(Input!$K$237*(1+rvanilla)^0.5)/A27stdlife))</f>
        <v>0</v>
      </c>
      <c r="BF420" s="155">
        <f>IF(A27stdlife="n/a","n/a",IF(BF$3&gt;(A27stdlife+$E420),(Input!$K$237*(1+rvanilla)^0.5)-SUM($K420:BE420),(Input!$K$237*(1+rvanilla)^0.5)/A27stdlife))</f>
        <v>0</v>
      </c>
      <c r="BG420" s="155">
        <f>IF(A27stdlife="n/a","n/a",IF(BG$3&gt;(A27stdlife+$E420),(Input!$K$237*(1+rvanilla)^0.5)-SUM($K420:BF420),(Input!$K$237*(1+rvanilla)^0.5)/A27stdlife))</f>
        <v>0</v>
      </c>
      <c r="BH420" s="155">
        <f>IF(A27stdlife="n/a","n/a",IF(BH$3&gt;(A27stdlife+$E420),(Input!$K$237*(1+rvanilla)^0.5)-SUM($K420:BG420),(Input!$K$237*(1+rvanilla)^0.5)/A27stdlife))</f>
        <v>0</v>
      </c>
      <c r="BI420" s="155">
        <f>IF(A27stdlife="n/a","n/a",IF(BI$3&gt;(A27stdlife+$E420),(Input!$K$237*(1+rvanilla)^0.5)-SUM($K420:BH420),(Input!$K$237*(1+rvanilla)^0.5)/A27stdlife))</f>
        <v>0</v>
      </c>
      <c r="BJ420" s="14"/>
      <c r="BK420" s="14"/>
      <c r="BL420" s="14"/>
      <c r="BM420" s="14"/>
      <c r="BN420" s="14"/>
      <c r="BO420" s="14"/>
      <c r="BP420" s="14"/>
      <c r="BQ420" s="14"/>
      <c r="BR420" s="14"/>
      <c r="BS420" s="14"/>
      <c r="BT420" s="14"/>
      <c r="BU420" s="14"/>
      <c r="BV420" s="14"/>
      <c r="BW420" s="14"/>
      <c r="BX420" s="14"/>
      <c r="BY420" s="14"/>
      <c r="BZ420" s="14"/>
      <c r="CA420" s="410"/>
      <c r="CB420" s="410"/>
      <c r="CC420" s="410"/>
      <c r="CD420" s="410"/>
      <c r="CE420" s="410"/>
      <c r="CF420" s="410"/>
      <c r="CG420" s="410"/>
      <c r="CH420" s="410"/>
      <c r="CI420" s="410"/>
      <c r="CJ420" s="410"/>
      <c r="CK420" s="410"/>
      <c r="CL420" s="410"/>
      <c r="CM420" s="410"/>
      <c r="CN420" s="410"/>
      <c r="CO420" s="410"/>
      <c r="CP420" s="410"/>
      <c r="CQ420" s="410"/>
      <c r="CR420" s="410"/>
      <c r="CS420" s="410"/>
      <c r="CT420" s="410"/>
      <c r="CU420" s="410"/>
      <c r="CV420" s="410"/>
      <c r="CW420" s="410"/>
      <c r="CX420" s="410"/>
      <c r="CY420" s="410"/>
      <c r="CZ420" s="410"/>
      <c r="DA420" s="410"/>
      <c r="DB420" s="410"/>
      <c r="DC420" s="410"/>
      <c r="DD420" s="410"/>
      <c r="DE420" s="410"/>
      <c r="DF420" s="410"/>
      <c r="DG420" s="410"/>
      <c r="DH420" s="410"/>
      <c r="DI420" s="410"/>
      <c r="DJ420" s="410"/>
      <c r="DK420" s="410"/>
      <c r="DL420" s="410"/>
      <c r="DM420" s="410"/>
      <c r="DN420" s="410"/>
      <c r="DO420" s="410"/>
      <c r="DP420" s="410"/>
      <c r="DQ420" s="410"/>
      <c r="DR420" s="410"/>
      <c r="DS420" s="410"/>
      <c r="DT420" s="410"/>
      <c r="DU420" s="410"/>
      <c r="DV420" s="410"/>
      <c r="DW420" s="410"/>
      <c r="DX420" s="410"/>
      <c r="DY420" s="410"/>
      <c r="DZ420" s="410"/>
      <c r="EA420" s="410"/>
      <c r="EB420" s="410"/>
      <c r="EC420" s="410"/>
      <c r="ED420" s="410"/>
      <c r="EE420" s="410"/>
      <c r="EF420" s="410"/>
      <c r="EG420" s="410"/>
      <c r="EH420" s="410"/>
      <c r="EI420" s="410"/>
      <c r="EJ420" s="410"/>
      <c r="EK420" s="410"/>
      <c r="EL420" s="410"/>
      <c r="EM420" s="410"/>
      <c r="EN420" s="410"/>
      <c r="EO420" s="410"/>
      <c r="EP420" s="410"/>
      <c r="EQ420" s="410"/>
      <c r="ER420" s="410"/>
      <c r="ES420" s="410"/>
      <c r="ET420" s="410"/>
      <c r="EU420" s="410"/>
      <c r="EV420" s="410"/>
      <c r="EW420" s="410"/>
      <c r="EX420" s="410"/>
      <c r="EY420" s="410"/>
      <c r="EZ420" s="410"/>
      <c r="FA420" s="410"/>
      <c r="FB420" s="410"/>
      <c r="FC420" s="410"/>
      <c r="FD420" s="410"/>
      <c r="FE420" s="410"/>
      <c r="FF420" s="410"/>
      <c r="FG420" s="410"/>
      <c r="FH420" s="410"/>
      <c r="FI420" s="410"/>
      <c r="FJ420" s="410"/>
      <c r="FK420" s="410"/>
      <c r="FL420" s="410"/>
      <c r="FM420" s="410"/>
      <c r="FN420" s="410"/>
      <c r="FO420" s="410"/>
      <c r="FP420" s="410"/>
      <c r="FQ420" s="410"/>
      <c r="FR420" s="410"/>
      <c r="FS420" s="410"/>
      <c r="FT420" s="410"/>
      <c r="FU420" s="410"/>
      <c r="FV420" s="410"/>
      <c r="FW420" s="410"/>
      <c r="FX420" s="410"/>
      <c r="FY420" s="410"/>
      <c r="FZ420" s="410"/>
      <c r="GA420" s="410"/>
      <c r="GB420" s="410"/>
      <c r="GC420" s="410"/>
      <c r="GD420" s="410"/>
      <c r="GE420" s="410"/>
      <c r="GF420" s="410"/>
      <c r="GG420" s="410"/>
      <c r="GH420" s="410"/>
      <c r="GI420" s="410"/>
      <c r="GJ420" s="410"/>
      <c r="GK420" s="410"/>
      <c r="GL420" s="410"/>
      <c r="GM420" s="410"/>
      <c r="GN420" s="410"/>
      <c r="GO420" s="410"/>
      <c r="GP420" s="410"/>
      <c r="GQ420" s="410"/>
      <c r="GR420" s="410"/>
      <c r="GS420" s="410"/>
      <c r="GT420" s="410"/>
      <c r="GU420" s="410"/>
      <c r="GV420" s="410"/>
      <c r="GW420" s="410"/>
      <c r="GX420" s="410"/>
      <c r="GY420" s="410"/>
      <c r="GZ420" s="410"/>
      <c r="HA420" s="410"/>
      <c r="HB420" s="410"/>
      <c r="HC420" s="410"/>
      <c r="HD420" s="410"/>
      <c r="HE420" s="410"/>
      <c r="HF420" s="410"/>
      <c r="HG420" s="410"/>
      <c r="HH420" s="410"/>
      <c r="HI420" s="410"/>
      <c r="HJ420" s="410"/>
      <c r="HK420" s="410"/>
      <c r="HL420" s="410"/>
      <c r="HM420" s="410"/>
      <c r="HN420" s="410"/>
      <c r="HO420" s="410"/>
      <c r="HP420" s="410"/>
      <c r="HQ420" s="410"/>
      <c r="HR420" s="410"/>
      <c r="HS420" s="410"/>
      <c r="HT420" s="410"/>
      <c r="HU420" s="410"/>
      <c r="HV420" s="410"/>
      <c r="HW420" s="410"/>
      <c r="HX420" s="410"/>
      <c r="HY420" s="410"/>
      <c r="HZ420" s="410"/>
      <c r="IA420" s="410"/>
      <c r="IB420" s="410"/>
      <c r="IC420" s="410"/>
      <c r="ID420" s="410"/>
      <c r="IE420" s="410"/>
      <c r="IF420" s="410"/>
      <c r="IG420" s="410"/>
      <c r="IH420" s="410"/>
      <c r="II420" s="410"/>
      <c r="IJ420" s="410"/>
      <c r="IK420" s="410"/>
      <c r="IL420" s="410"/>
      <c r="IM420" s="410"/>
      <c r="IN420" s="410"/>
      <c r="IO420" s="410"/>
      <c r="IP420" s="410"/>
      <c r="IQ420" s="410"/>
      <c r="IR420" s="410"/>
      <c r="IS420" s="410"/>
      <c r="IT420" s="410"/>
      <c r="IU420" s="410"/>
      <c r="IV420" s="410"/>
    </row>
    <row r="421" spans="1:256" s="2" customFormat="1" ht="12.75" hidden="1" customHeight="1" outlineLevel="2">
      <c r="A421" s="14"/>
      <c r="B421" s="14"/>
      <c r="C421" s="27"/>
      <c r="D421" s="413"/>
      <c r="E421" s="261">
        <v>6</v>
      </c>
      <c r="F421" s="372"/>
      <c r="G421" s="269"/>
      <c r="H421" s="271"/>
      <c r="I421" s="271"/>
      <c r="J421" s="271"/>
      <c r="K421" s="271"/>
      <c r="L421" s="270"/>
      <c r="M421" s="155">
        <f>IF(A27stdlife="n/a","n/a",IF(M$3&gt;(A27stdlife+$E421),(Input!$L$237*(1+rvanilla)^0.5)-SUM($L421:L421),(Input!$L$237*(1+rvanilla)^0.5)/A27stdlife))</f>
        <v>0</v>
      </c>
      <c r="N421" s="155">
        <f>IF(A27stdlife="n/a","n/a",IF(N$3&gt;(A27stdlife+$E421),(Input!$L$237*(1+rvanilla)^0.5)-SUM($L421:M421),(Input!$L$237*(1+rvanilla)^0.5)/A27stdlife))</f>
        <v>0</v>
      </c>
      <c r="O421" s="155">
        <f>IF(A27stdlife="n/a","n/a",IF(O$3&gt;(A27stdlife+$E421),(Input!$L$237*(1+rvanilla)^0.5)-SUM($L421:N421),(Input!$L$237*(1+rvanilla)^0.5)/A27stdlife))</f>
        <v>0</v>
      </c>
      <c r="P421" s="155">
        <f>IF(A27stdlife="n/a","n/a",IF(P$3&gt;(A27stdlife+$E421),(Input!$L$237*(1+rvanilla)^0.5)-SUM($L421:O421),(Input!$L$237*(1+rvanilla)^0.5)/A27stdlife))</f>
        <v>0</v>
      </c>
      <c r="Q421" s="155">
        <f>IF(A27stdlife="n/a","n/a",IF(Q$3&gt;(A27stdlife+$E421),(Input!$L$237*(1+rvanilla)^0.5)-SUM($L421:P421),(Input!$L$237*(1+rvanilla)^0.5)/A27stdlife))</f>
        <v>0</v>
      </c>
      <c r="R421" s="155">
        <f>IF(A27stdlife="n/a","n/a",IF(R$3&gt;(A27stdlife+$E421),(Input!$L$237*(1+rvanilla)^0.5)-SUM($L421:Q421),(Input!$L$237*(1+rvanilla)^0.5)/A27stdlife))</f>
        <v>0</v>
      </c>
      <c r="S421" s="155">
        <f>IF(A27stdlife="n/a","n/a",IF(S$3&gt;(A27stdlife+$E421),(Input!$L$237*(1+rvanilla)^0.5)-SUM($L421:R421),(Input!$L$237*(1+rvanilla)^0.5)/A27stdlife))</f>
        <v>0</v>
      </c>
      <c r="T421" s="155">
        <f>IF(A27stdlife="n/a","n/a",IF(T$3&gt;(A27stdlife+$E421),(Input!$L$237*(1+rvanilla)^0.5)-SUM($L421:S421),(Input!$L$237*(1+rvanilla)^0.5)/A27stdlife))</f>
        <v>0</v>
      </c>
      <c r="U421" s="155">
        <f>IF(A27stdlife="n/a","n/a",IF(U$3&gt;(A27stdlife+$E421),(Input!$L$237*(1+rvanilla)^0.5)-SUM($L421:T421),(Input!$L$237*(1+rvanilla)^0.5)/A27stdlife))</f>
        <v>0</v>
      </c>
      <c r="V421" s="155">
        <f>IF(A27stdlife="n/a","n/a",IF(V$3&gt;(A27stdlife+$E421),(Input!$L$237*(1+rvanilla)^0.5)-SUM($L421:U421),(Input!$L$237*(1+rvanilla)^0.5)/A27stdlife))</f>
        <v>0</v>
      </c>
      <c r="W421" s="155">
        <f>IF(A27stdlife="n/a","n/a",IF(W$3&gt;(A27stdlife+$E421),(Input!$L$237*(1+rvanilla)^0.5)-SUM($L421:V421),(Input!$L$237*(1+rvanilla)^0.5)/A27stdlife))</f>
        <v>0</v>
      </c>
      <c r="X421" s="155">
        <f>IF(A27stdlife="n/a","n/a",IF(X$3&gt;(A27stdlife+$E421),(Input!$L$237*(1+rvanilla)^0.5)-SUM($L421:W421),(Input!$L$237*(1+rvanilla)^0.5)/A27stdlife))</f>
        <v>0</v>
      </c>
      <c r="Y421" s="155">
        <f>IF(A27stdlife="n/a","n/a",IF(Y$3&gt;(A27stdlife+$E421),(Input!$L$237*(1+rvanilla)^0.5)-SUM($L421:X421),(Input!$L$237*(1+rvanilla)^0.5)/A27stdlife))</f>
        <v>0</v>
      </c>
      <c r="Z421" s="155">
        <f>IF(A27stdlife="n/a","n/a",IF(Z$3&gt;(A27stdlife+$E421),(Input!$L$237*(1+rvanilla)^0.5)-SUM($L421:Y421),(Input!$L$237*(1+rvanilla)^0.5)/A27stdlife))</f>
        <v>0</v>
      </c>
      <c r="AA421" s="155">
        <f>IF(A27stdlife="n/a","n/a",IF(AA$3&gt;(A27stdlife+$E421),(Input!$L$237*(1+rvanilla)^0.5)-SUM($L421:Z421),(Input!$L$237*(1+rvanilla)^0.5)/A27stdlife))</f>
        <v>0</v>
      </c>
      <c r="AB421" s="155">
        <f>IF(A27stdlife="n/a","n/a",IF(AB$3&gt;(A27stdlife+$E421),(Input!$L$237*(1+rvanilla)^0.5)-SUM($L421:AA421),(Input!$L$237*(1+rvanilla)^0.5)/A27stdlife))</f>
        <v>0</v>
      </c>
      <c r="AC421" s="155">
        <f>IF(A27stdlife="n/a","n/a",IF(AC$3&gt;(A27stdlife+$E421),(Input!$L$237*(1+rvanilla)^0.5)-SUM($L421:AB421),(Input!$L$237*(1+rvanilla)^0.5)/A27stdlife))</f>
        <v>0</v>
      </c>
      <c r="AD421" s="155">
        <f>IF(A27stdlife="n/a","n/a",IF(AD$3&gt;(A27stdlife+$E421),(Input!$L$237*(1+rvanilla)^0.5)-SUM($L421:AC421),(Input!$L$237*(1+rvanilla)^0.5)/A27stdlife))</f>
        <v>0</v>
      </c>
      <c r="AE421" s="155">
        <f>IF(A27stdlife="n/a","n/a",IF(AE$3&gt;(A27stdlife+$E421),(Input!$L$237*(1+rvanilla)^0.5)-SUM($L421:AD421),(Input!$L$237*(1+rvanilla)^0.5)/A27stdlife))</f>
        <v>0</v>
      </c>
      <c r="AF421" s="155">
        <f>IF(A27stdlife="n/a","n/a",IF(AF$3&gt;(A27stdlife+$E421),(Input!$L$237*(1+rvanilla)^0.5)-SUM($L421:AE421),(Input!$L$237*(1+rvanilla)^0.5)/A27stdlife))</f>
        <v>0</v>
      </c>
      <c r="AG421" s="155">
        <f>IF(A27stdlife="n/a","n/a",IF(AG$3&gt;(A27stdlife+$E421),(Input!$L$237*(1+rvanilla)^0.5)-SUM($L421:AF421),(Input!$L$237*(1+rvanilla)^0.5)/A27stdlife))</f>
        <v>0</v>
      </c>
      <c r="AH421" s="155">
        <f>IF(A27stdlife="n/a","n/a",IF(AH$3&gt;(A27stdlife+$E421),(Input!$L$237*(1+rvanilla)^0.5)-SUM($L421:AG421),(Input!$L$237*(1+rvanilla)^0.5)/A27stdlife))</f>
        <v>0</v>
      </c>
      <c r="AI421" s="155">
        <f>IF(A27stdlife="n/a","n/a",IF(AI$3&gt;(A27stdlife+$E421),(Input!$L$237*(1+rvanilla)^0.5)-SUM($L421:AH421),(Input!$L$237*(1+rvanilla)^0.5)/A27stdlife))</f>
        <v>0</v>
      </c>
      <c r="AJ421" s="155">
        <f>IF(A27stdlife="n/a","n/a",IF(AJ$3&gt;(A27stdlife+$E421),(Input!$L$237*(1+rvanilla)^0.5)-SUM($L421:AI421),(Input!$L$237*(1+rvanilla)^0.5)/A27stdlife))</f>
        <v>0</v>
      </c>
      <c r="AK421" s="155">
        <f>IF(A27stdlife="n/a","n/a",IF(AK$3&gt;(A27stdlife+$E421),(Input!$L$237*(1+rvanilla)^0.5)-SUM($L421:AJ421),(Input!$L$237*(1+rvanilla)^0.5)/A27stdlife))</f>
        <v>0</v>
      </c>
      <c r="AL421" s="155">
        <f>IF(A27stdlife="n/a","n/a",IF(AL$3&gt;(A27stdlife+$E421),(Input!$L$237*(1+rvanilla)^0.5)-SUM($L421:AK421),(Input!$L$237*(1+rvanilla)^0.5)/A27stdlife))</f>
        <v>0</v>
      </c>
      <c r="AM421" s="155">
        <f>IF(A27stdlife="n/a","n/a",IF(AM$3&gt;(A27stdlife+$E421),(Input!$L$237*(1+rvanilla)^0.5)-SUM($L421:AL421),(Input!$L$237*(1+rvanilla)^0.5)/A27stdlife))</f>
        <v>0</v>
      </c>
      <c r="AN421" s="155">
        <f>IF(A27stdlife="n/a","n/a",IF(AN$3&gt;(A27stdlife+$E421),(Input!$L$237*(1+rvanilla)^0.5)-SUM($L421:AM421),(Input!$L$237*(1+rvanilla)^0.5)/A27stdlife))</f>
        <v>0</v>
      </c>
      <c r="AO421" s="155">
        <f>IF(A27stdlife="n/a","n/a",IF(AO$3&gt;(A27stdlife+$E421),(Input!$L$237*(1+rvanilla)^0.5)-SUM($L421:AN421),(Input!$L$237*(1+rvanilla)^0.5)/A27stdlife))</f>
        <v>0</v>
      </c>
      <c r="AP421" s="155">
        <f>IF(A27stdlife="n/a","n/a",IF(AP$3&gt;(A27stdlife+$E421),(Input!$L$237*(1+rvanilla)^0.5)-SUM($L421:AO421),(Input!$L$237*(1+rvanilla)^0.5)/A27stdlife))</f>
        <v>0</v>
      </c>
      <c r="AQ421" s="155">
        <f>IF(A27stdlife="n/a","n/a",IF(AQ$3&gt;(A27stdlife+$E421),(Input!$L$237*(1+rvanilla)^0.5)-SUM($L421:AP421),(Input!$L$237*(1+rvanilla)^0.5)/A27stdlife))</f>
        <v>0</v>
      </c>
      <c r="AR421" s="155">
        <f>IF(A27stdlife="n/a","n/a",IF(AR$3&gt;(A27stdlife+$E421),(Input!$L$237*(1+rvanilla)^0.5)-SUM($L421:AQ421),(Input!$L$237*(1+rvanilla)^0.5)/A27stdlife))</f>
        <v>0</v>
      </c>
      <c r="AS421" s="155">
        <f>IF(A27stdlife="n/a","n/a",IF(AS$3&gt;(A27stdlife+$E421),(Input!$L$237*(1+rvanilla)^0.5)-SUM($L421:AR421),(Input!$L$237*(1+rvanilla)^0.5)/A27stdlife))</f>
        <v>0</v>
      </c>
      <c r="AT421" s="155">
        <f>IF(A27stdlife="n/a","n/a",IF(AT$3&gt;(A27stdlife+$E421),(Input!$L$237*(1+rvanilla)^0.5)-SUM($L421:AS421),(Input!$L$237*(1+rvanilla)^0.5)/A27stdlife))</f>
        <v>0</v>
      </c>
      <c r="AU421" s="155">
        <f>IF(A27stdlife="n/a","n/a",IF(AU$3&gt;(A27stdlife+$E421),(Input!$L$237*(1+rvanilla)^0.5)-SUM($L421:AT421),(Input!$L$237*(1+rvanilla)^0.5)/A27stdlife))</f>
        <v>0</v>
      </c>
      <c r="AV421" s="155">
        <f>IF(A27stdlife="n/a","n/a",IF(AV$3&gt;(A27stdlife+$E421),(Input!$L$237*(1+rvanilla)^0.5)-SUM($L421:AU421),(Input!$L$237*(1+rvanilla)^0.5)/A27stdlife))</f>
        <v>0</v>
      </c>
      <c r="AW421" s="155">
        <f>IF(A27stdlife="n/a","n/a",IF(AW$3&gt;(A27stdlife+$E421),(Input!$L$237*(1+rvanilla)^0.5)-SUM($L421:AV421),(Input!$L$237*(1+rvanilla)^0.5)/A27stdlife))</f>
        <v>0</v>
      </c>
      <c r="AX421" s="155">
        <f>IF(A27stdlife="n/a","n/a",IF(AX$3&gt;(A27stdlife+$E421),(Input!$L$237*(1+rvanilla)^0.5)-SUM($L421:AW421),(Input!$L$237*(1+rvanilla)^0.5)/A27stdlife))</f>
        <v>0</v>
      </c>
      <c r="AY421" s="155">
        <f>IF(A27stdlife="n/a","n/a",IF(AY$3&gt;(A27stdlife+$E421),(Input!$L$237*(1+rvanilla)^0.5)-SUM($L421:AX421),(Input!$L$237*(1+rvanilla)^0.5)/A27stdlife))</f>
        <v>0</v>
      </c>
      <c r="AZ421" s="155">
        <f>IF(A27stdlife="n/a","n/a",IF(AZ$3&gt;(A27stdlife+$E421),(Input!$L$237*(1+rvanilla)^0.5)-SUM($L421:AY421),(Input!$L$237*(1+rvanilla)^0.5)/A27stdlife))</f>
        <v>0</v>
      </c>
      <c r="BA421" s="155">
        <f>IF(A27stdlife="n/a","n/a",IF(BA$3&gt;(A27stdlife+$E421),(Input!$L$237*(1+rvanilla)^0.5)-SUM($L421:AZ421),(Input!$L$237*(1+rvanilla)^0.5)/A27stdlife))</f>
        <v>0</v>
      </c>
      <c r="BB421" s="155">
        <f>IF(A27stdlife="n/a","n/a",IF(BB$3&gt;(A27stdlife+$E421),(Input!$L$237*(1+rvanilla)^0.5)-SUM($L421:BA421),(Input!$L$237*(1+rvanilla)^0.5)/A27stdlife))</f>
        <v>0</v>
      </c>
      <c r="BC421" s="155">
        <f>IF(A27stdlife="n/a","n/a",IF(BC$3&gt;(A27stdlife+$E421),(Input!$L$237*(1+rvanilla)^0.5)-SUM($L421:BB421),(Input!$L$237*(1+rvanilla)^0.5)/A27stdlife))</f>
        <v>0</v>
      </c>
      <c r="BD421" s="155">
        <f>IF(A27stdlife="n/a","n/a",IF(BD$3&gt;(A27stdlife+$E421),(Input!$L$237*(1+rvanilla)^0.5)-SUM($L421:BC421),(Input!$L$237*(1+rvanilla)^0.5)/A27stdlife))</f>
        <v>0</v>
      </c>
      <c r="BE421" s="155">
        <f>IF(A27stdlife="n/a","n/a",IF(BE$3&gt;(A27stdlife+$E421),(Input!$L$237*(1+rvanilla)^0.5)-SUM($L421:BD421),(Input!$L$237*(1+rvanilla)^0.5)/A27stdlife))</f>
        <v>0</v>
      </c>
      <c r="BF421" s="155">
        <f>IF(A27stdlife="n/a","n/a",IF(BF$3&gt;(A27stdlife+$E421),(Input!$L$237*(1+rvanilla)^0.5)-SUM($L421:BE421),(Input!$L$237*(1+rvanilla)^0.5)/A27stdlife))</f>
        <v>0</v>
      </c>
      <c r="BG421" s="155">
        <f>IF(A27stdlife="n/a","n/a",IF(BG$3&gt;(A27stdlife+$E421),(Input!$L$237*(1+rvanilla)^0.5)-SUM($L421:BF421),(Input!$L$237*(1+rvanilla)^0.5)/A27stdlife))</f>
        <v>0</v>
      </c>
      <c r="BH421" s="155">
        <f>IF(A27stdlife="n/a","n/a",IF(BH$3&gt;(A27stdlife+$E421),(Input!$L$237*(1+rvanilla)^0.5)-SUM($L421:BG421),(Input!$L$237*(1+rvanilla)^0.5)/A27stdlife))</f>
        <v>0</v>
      </c>
      <c r="BI421" s="155">
        <f>IF(A27stdlife="n/a","n/a",IF(BI$3&gt;(A27stdlife+$E421),(Input!$L$237*(1+rvanilla)^0.5)-SUM($L421:BH421),(Input!$L$237*(1+rvanilla)^0.5)/A27stdlife))</f>
        <v>0</v>
      </c>
      <c r="BJ421" s="14"/>
      <c r="BK421" s="14"/>
      <c r="BL421" s="14"/>
      <c r="BM421" s="14"/>
      <c r="BN421" s="14"/>
      <c r="BO421" s="14"/>
      <c r="BP421" s="14"/>
      <c r="BQ421" s="14"/>
      <c r="BR421" s="14"/>
      <c r="BS421" s="14"/>
      <c r="BT421" s="14"/>
      <c r="BU421" s="14"/>
      <c r="BV421" s="14"/>
      <c r="BW421" s="14"/>
      <c r="BX421" s="14"/>
      <c r="BY421" s="14"/>
      <c r="BZ421" s="14"/>
      <c r="CA421" s="410"/>
      <c r="CB421" s="410"/>
      <c r="CC421" s="410"/>
      <c r="CD421" s="410"/>
      <c r="CE421" s="410"/>
      <c r="CF421" s="410"/>
      <c r="CG421" s="410"/>
      <c r="CH421" s="410"/>
      <c r="CI421" s="410"/>
      <c r="CJ421" s="410"/>
      <c r="CK421" s="410"/>
      <c r="CL421" s="410"/>
      <c r="CM421" s="410"/>
      <c r="CN421" s="410"/>
      <c r="CO421" s="410"/>
      <c r="CP421" s="410"/>
      <c r="CQ421" s="410"/>
      <c r="CR421" s="410"/>
      <c r="CS421" s="410"/>
      <c r="CT421" s="410"/>
      <c r="CU421" s="410"/>
      <c r="CV421" s="410"/>
      <c r="CW421" s="410"/>
      <c r="CX421" s="410"/>
      <c r="CY421" s="410"/>
      <c r="CZ421" s="410"/>
      <c r="DA421" s="410"/>
      <c r="DB421" s="410"/>
      <c r="DC421" s="410"/>
      <c r="DD421" s="410"/>
      <c r="DE421" s="410"/>
      <c r="DF421" s="410"/>
      <c r="DG421" s="410"/>
      <c r="DH421" s="410"/>
      <c r="DI421" s="410"/>
      <c r="DJ421" s="410"/>
      <c r="DK421" s="410"/>
      <c r="DL421" s="410"/>
      <c r="DM421" s="410"/>
      <c r="DN421" s="410"/>
      <c r="DO421" s="410"/>
      <c r="DP421" s="410"/>
      <c r="DQ421" s="410"/>
      <c r="DR421" s="410"/>
      <c r="DS421" s="410"/>
      <c r="DT421" s="410"/>
      <c r="DU421" s="410"/>
      <c r="DV421" s="410"/>
      <c r="DW421" s="410"/>
      <c r="DX421" s="410"/>
      <c r="DY421" s="410"/>
      <c r="DZ421" s="410"/>
      <c r="EA421" s="410"/>
      <c r="EB421" s="410"/>
      <c r="EC421" s="410"/>
      <c r="ED421" s="410"/>
      <c r="EE421" s="410"/>
      <c r="EF421" s="410"/>
      <c r="EG421" s="410"/>
      <c r="EH421" s="410"/>
      <c r="EI421" s="410"/>
      <c r="EJ421" s="410"/>
      <c r="EK421" s="410"/>
      <c r="EL421" s="410"/>
      <c r="EM421" s="410"/>
      <c r="EN421" s="410"/>
      <c r="EO421" s="410"/>
      <c r="EP421" s="410"/>
      <c r="EQ421" s="410"/>
      <c r="ER421" s="410"/>
      <c r="ES421" s="410"/>
      <c r="ET421" s="410"/>
      <c r="EU421" s="410"/>
      <c r="EV421" s="410"/>
      <c r="EW421" s="410"/>
      <c r="EX421" s="410"/>
      <c r="EY421" s="410"/>
      <c r="EZ421" s="410"/>
      <c r="FA421" s="410"/>
      <c r="FB421" s="410"/>
      <c r="FC421" s="410"/>
      <c r="FD421" s="410"/>
      <c r="FE421" s="410"/>
      <c r="FF421" s="410"/>
      <c r="FG421" s="410"/>
      <c r="FH421" s="410"/>
      <c r="FI421" s="410"/>
      <c r="FJ421" s="410"/>
      <c r="FK421" s="410"/>
      <c r="FL421" s="410"/>
      <c r="FM421" s="410"/>
      <c r="FN421" s="410"/>
      <c r="FO421" s="410"/>
      <c r="FP421" s="410"/>
      <c r="FQ421" s="410"/>
      <c r="FR421" s="410"/>
      <c r="FS421" s="410"/>
      <c r="FT421" s="410"/>
      <c r="FU421" s="410"/>
      <c r="FV421" s="410"/>
      <c r="FW421" s="410"/>
      <c r="FX421" s="410"/>
      <c r="FY421" s="410"/>
      <c r="FZ421" s="410"/>
      <c r="GA421" s="410"/>
      <c r="GB421" s="410"/>
      <c r="GC421" s="410"/>
      <c r="GD421" s="410"/>
      <c r="GE421" s="410"/>
      <c r="GF421" s="410"/>
      <c r="GG421" s="410"/>
      <c r="GH421" s="410"/>
      <c r="GI421" s="410"/>
      <c r="GJ421" s="410"/>
      <c r="GK421" s="410"/>
      <c r="GL421" s="410"/>
      <c r="GM421" s="410"/>
      <c r="GN421" s="410"/>
      <c r="GO421" s="410"/>
      <c r="GP421" s="410"/>
      <c r="GQ421" s="410"/>
      <c r="GR421" s="410"/>
      <c r="GS421" s="410"/>
      <c r="GT421" s="410"/>
      <c r="GU421" s="410"/>
      <c r="GV421" s="410"/>
      <c r="GW421" s="410"/>
      <c r="GX421" s="410"/>
      <c r="GY421" s="410"/>
      <c r="GZ421" s="410"/>
      <c r="HA421" s="410"/>
      <c r="HB421" s="410"/>
      <c r="HC421" s="410"/>
      <c r="HD421" s="410"/>
      <c r="HE421" s="410"/>
      <c r="HF421" s="410"/>
      <c r="HG421" s="410"/>
      <c r="HH421" s="410"/>
      <c r="HI421" s="410"/>
      <c r="HJ421" s="410"/>
      <c r="HK421" s="410"/>
      <c r="HL421" s="410"/>
      <c r="HM421" s="410"/>
      <c r="HN421" s="410"/>
      <c r="HO421" s="410"/>
      <c r="HP421" s="410"/>
      <c r="HQ421" s="410"/>
      <c r="HR421" s="410"/>
      <c r="HS421" s="410"/>
      <c r="HT421" s="410"/>
      <c r="HU421" s="410"/>
      <c r="HV421" s="410"/>
      <c r="HW421" s="410"/>
      <c r="HX421" s="410"/>
      <c r="HY421" s="410"/>
      <c r="HZ421" s="410"/>
      <c r="IA421" s="410"/>
      <c r="IB421" s="410"/>
      <c r="IC421" s="410"/>
      <c r="ID421" s="410"/>
      <c r="IE421" s="410"/>
      <c r="IF421" s="410"/>
      <c r="IG421" s="410"/>
      <c r="IH421" s="410"/>
      <c r="II421" s="410"/>
      <c r="IJ421" s="410"/>
      <c r="IK421" s="410"/>
      <c r="IL421" s="410"/>
      <c r="IM421" s="410"/>
      <c r="IN421" s="410"/>
      <c r="IO421" s="410"/>
      <c r="IP421" s="410"/>
      <c r="IQ421" s="410"/>
      <c r="IR421" s="410"/>
      <c r="IS421" s="410"/>
      <c r="IT421" s="410"/>
      <c r="IU421" s="410"/>
      <c r="IV421" s="410"/>
    </row>
    <row r="422" spans="1:256" s="2" customFormat="1" ht="12.75" hidden="1" customHeight="1" outlineLevel="2">
      <c r="A422" s="14"/>
      <c r="B422" s="14"/>
      <c r="C422" s="27"/>
      <c r="D422" s="413"/>
      <c r="E422" s="261">
        <v>7</v>
      </c>
      <c r="F422" s="372"/>
      <c r="G422" s="269"/>
      <c r="H422" s="271"/>
      <c r="I422" s="271"/>
      <c r="J422" s="271"/>
      <c r="K422" s="271"/>
      <c r="L422" s="271"/>
      <c r="M422" s="270"/>
      <c r="N422" s="155">
        <f>IF(A27stdlife="n/a","n/a",IF(N$3&gt;(A27stdlife+$E422),(Input!$M$237*(1+rvanilla)^0.5)-SUM($M422:M422),(Input!$M$237*(1+rvanilla)^0.5)/A27stdlife))</f>
        <v>0</v>
      </c>
      <c r="O422" s="155">
        <f>IF(A27stdlife="n/a","n/a",IF(O$3&gt;(A27stdlife+$E422),(Input!$M$237*(1+rvanilla)^0.5)-SUM($M422:N422),(Input!$M$237*(1+rvanilla)^0.5)/A27stdlife))</f>
        <v>0</v>
      </c>
      <c r="P422" s="155">
        <f>IF(A27stdlife="n/a","n/a",IF(P$3&gt;(A27stdlife+$E422),(Input!$M$237*(1+rvanilla)^0.5)-SUM($M422:O422),(Input!$M$237*(1+rvanilla)^0.5)/A27stdlife))</f>
        <v>0</v>
      </c>
      <c r="Q422" s="155">
        <f>IF(A27stdlife="n/a","n/a",IF(Q$3&gt;(A27stdlife+$E422),(Input!$M$237*(1+rvanilla)^0.5)-SUM($M422:P422),(Input!$M$237*(1+rvanilla)^0.5)/A27stdlife))</f>
        <v>0</v>
      </c>
      <c r="R422" s="155">
        <f>IF(A27stdlife="n/a","n/a",IF(R$3&gt;(A27stdlife+$E422),(Input!$M$237*(1+rvanilla)^0.5)-SUM($M422:Q422),(Input!$M$237*(1+rvanilla)^0.5)/A27stdlife))</f>
        <v>0</v>
      </c>
      <c r="S422" s="155">
        <f>IF(A27stdlife="n/a","n/a",IF(S$3&gt;(A27stdlife+$E422),(Input!$M$237*(1+rvanilla)^0.5)-SUM($M422:R422),(Input!$M$237*(1+rvanilla)^0.5)/A27stdlife))</f>
        <v>0</v>
      </c>
      <c r="T422" s="155">
        <f>IF(A27stdlife="n/a","n/a",IF(T$3&gt;(A27stdlife+$E422),(Input!$M$237*(1+rvanilla)^0.5)-SUM($M422:S422),(Input!$M$237*(1+rvanilla)^0.5)/A27stdlife))</f>
        <v>0</v>
      </c>
      <c r="U422" s="155">
        <f>IF(A27stdlife="n/a","n/a",IF(U$3&gt;(A27stdlife+$E422),(Input!$M$237*(1+rvanilla)^0.5)-SUM($M422:T422),(Input!$M$237*(1+rvanilla)^0.5)/A27stdlife))</f>
        <v>0</v>
      </c>
      <c r="V422" s="155">
        <f>IF(A27stdlife="n/a","n/a",IF(V$3&gt;(A27stdlife+$E422),(Input!$M$237*(1+rvanilla)^0.5)-SUM($M422:U422),(Input!$M$237*(1+rvanilla)^0.5)/A27stdlife))</f>
        <v>0</v>
      </c>
      <c r="W422" s="155">
        <f>IF(A27stdlife="n/a","n/a",IF(W$3&gt;(A27stdlife+$E422),(Input!$M$237*(1+rvanilla)^0.5)-SUM($M422:V422),(Input!$M$237*(1+rvanilla)^0.5)/A27stdlife))</f>
        <v>0</v>
      </c>
      <c r="X422" s="155">
        <f>IF(A27stdlife="n/a","n/a",IF(X$3&gt;(A27stdlife+$E422),(Input!$M$237*(1+rvanilla)^0.5)-SUM($M422:W422),(Input!$M$237*(1+rvanilla)^0.5)/A27stdlife))</f>
        <v>0</v>
      </c>
      <c r="Y422" s="155">
        <f>IF(A27stdlife="n/a","n/a",IF(Y$3&gt;(A27stdlife+$E422),(Input!$M$237*(1+rvanilla)^0.5)-SUM($M422:X422),(Input!$M$237*(1+rvanilla)^0.5)/A27stdlife))</f>
        <v>0</v>
      </c>
      <c r="Z422" s="155">
        <f>IF(A27stdlife="n/a","n/a",IF(Z$3&gt;(A27stdlife+$E422),(Input!$M$237*(1+rvanilla)^0.5)-SUM($M422:Y422),(Input!$M$237*(1+rvanilla)^0.5)/A27stdlife))</f>
        <v>0</v>
      </c>
      <c r="AA422" s="155">
        <f>IF(A27stdlife="n/a","n/a",IF(AA$3&gt;(A27stdlife+$E422),(Input!$M$237*(1+rvanilla)^0.5)-SUM($M422:Z422),(Input!$M$237*(1+rvanilla)^0.5)/A27stdlife))</f>
        <v>0</v>
      </c>
      <c r="AB422" s="155">
        <f>IF(A27stdlife="n/a","n/a",IF(AB$3&gt;(A27stdlife+$E422),(Input!$M$237*(1+rvanilla)^0.5)-SUM($M422:AA422),(Input!$M$237*(1+rvanilla)^0.5)/A27stdlife))</f>
        <v>0</v>
      </c>
      <c r="AC422" s="155">
        <f>IF(A27stdlife="n/a","n/a",IF(AC$3&gt;(A27stdlife+$E422),(Input!$M$237*(1+rvanilla)^0.5)-SUM($M422:AB422),(Input!$M$237*(1+rvanilla)^0.5)/A27stdlife))</f>
        <v>0</v>
      </c>
      <c r="AD422" s="155">
        <f>IF(A27stdlife="n/a","n/a",IF(AD$3&gt;(A27stdlife+$E422),(Input!$M$237*(1+rvanilla)^0.5)-SUM($M422:AC422),(Input!$M$237*(1+rvanilla)^0.5)/A27stdlife))</f>
        <v>0</v>
      </c>
      <c r="AE422" s="155">
        <f>IF(A27stdlife="n/a","n/a",IF(AE$3&gt;(A27stdlife+$E422),(Input!$M$237*(1+rvanilla)^0.5)-SUM($M422:AD422),(Input!$M$237*(1+rvanilla)^0.5)/A27stdlife))</f>
        <v>0</v>
      </c>
      <c r="AF422" s="155">
        <f>IF(A27stdlife="n/a","n/a",IF(AF$3&gt;(A27stdlife+$E422),(Input!$M$237*(1+rvanilla)^0.5)-SUM($M422:AE422),(Input!$M$237*(1+rvanilla)^0.5)/A27stdlife))</f>
        <v>0</v>
      </c>
      <c r="AG422" s="155">
        <f>IF(A27stdlife="n/a","n/a",IF(AG$3&gt;(A27stdlife+$E422),(Input!$M$237*(1+rvanilla)^0.5)-SUM($M422:AF422),(Input!$M$237*(1+rvanilla)^0.5)/A27stdlife))</f>
        <v>0</v>
      </c>
      <c r="AH422" s="155">
        <f>IF(A27stdlife="n/a","n/a",IF(AH$3&gt;(A27stdlife+$E422),(Input!$M$237*(1+rvanilla)^0.5)-SUM($M422:AG422),(Input!$M$237*(1+rvanilla)^0.5)/A27stdlife))</f>
        <v>0</v>
      </c>
      <c r="AI422" s="155">
        <f>IF(A27stdlife="n/a","n/a",IF(AI$3&gt;(A27stdlife+$E422),(Input!$M$237*(1+rvanilla)^0.5)-SUM($M422:AH422),(Input!$M$237*(1+rvanilla)^0.5)/A27stdlife))</f>
        <v>0</v>
      </c>
      <c r="AJ422" s="155">
        <f>IF(A27stdlife="n/a","n/a",IF(AJ$3&gt;(A27stdlife+$E422),(Input!$M$237*(1+rvanilla)^0.5)-SUM($M422:AI422),(Input!$M$237*(1+rvanilla)^0.5)/A27stdlife))</f>
        <v>0</v>
      </c>
      <c r="AK422" s="155">
        <f>IF(A27stdlife="n/a","n/a",IF(AK$3&gt;(A27stdlife+$E422),(Input!$M$237*(1+rvanilla)^0.5)-SUM($M422:AJ422),(Input!$M$237*(1+rvanilla)^0.5)/A27stdlife))</f>
        <v>0</v>
      </c>
      <c r="AL422" s="155">
        <f>IF(A27stdlife="n/a","n/a",IF(AL$3&gt;(A27stdlife+$E422),(Input!$M$237*(1+rvanilla)^0.5)-SUM($M422:AK422),(Input!$M$237*(1+rvanilla)^0.5)/A27stdlife))</f>
        <v>0</v>
      </c>
      <c r="AM422" s="155">
        <f>IF(A27stdlife="n/a","n/a",IF(AM$3&gt;(A27stdlife+$E422),(Input!$M$237*(1+rvanilla)^0.5)-SUM($M422:AL422),(Input!$M$237*(1+rvanilla)^0.5)/A27stdlife))</f>
        <v>0</v>
      </c>
      <c r="AN422" s="155">
        <f>IF(A27stdlife="n/a","n/a",IF(AN$3&gt;(A27stdlife+$E422),(Input!$M$237*(1+rvanilla)^0.5)-SUM($M422:AM422),(Input!$M$237*(1+rvanilla)^0.5)/A27stdlife))</f>
        <v>0</v>
      </c>
      <c r="AO422" s="155">
        <f>IF(A27stdlife="n/a","n/a",IF(AO$3&gt;(A27stdlife+$E422),(Input!$M$237*(1+rvanilla)^0.5)-SUM($M422:AN422),(Input!$M$237*(1+rvanilla)^0.5)/A27stdlife))</f>
        <v>0</v>
      </c>
      <c r="AP422" s="155">
        <f>IF(A27stdlife="n/a","n/a",IF(AP$3&gt;(A27stdlife+$E422),(Input!$M$237*(1+rvanilla)^0.5)-SUM($M422:AO422),(Input!$M$237*(1+rvanilla)^0.5)/A27stdlife))</f>
        <v>0</v>
      </c>
      <c r="AQ422" s="155">
        <f>IF(A27stdlife="n/a","n/a",IF(AQ$3&gt;(A27stdlife+$E422),(Input!$M$237*(1+rvanilla)^0.5)-SUM($M422:AP422),(Input!$M$237*(1+rvanilla)^0.5)/A27stdlife))</f>
        <v>0</v>
      </c>
      <c r="AR422" s="155">
        <f>IF(A27stdlife="n/a","n/a",IF(AR$3&gt;(A27stdlife+$E422),(Input!$M$237*(1+rvanilla)^0.5)-SUM($M422:AQ422),(Input!$M$237*(1+rvanilla)^0.5)/A27stdlife))</f>
        <v>0</v>
      </c>
      <c r="AS422" s="155">
        <f>IF(A27stdlife="n/a","n/a",IF(AS$3&gt;(A27stdlife+$E422),(Input!$M$237*(1+rvanilla)^0.5)-SUM($M422:AR422),(Input!$M$237*(1+rvanilla)^0.5)/A27stdlife))</f>
        <v>0</v>
      </c>
      <c r="AT422" s="155">
        <f>IF(A27stdlife="n/a","n/a",IF(AT$3&gt;(A27stdlife+$E422),(Input!$M$237*(1+rvanilla)^0.5)-SUM($M422:AS422),(Input!$M$237*(1+rvanilla)^0.5)/A27stdlife))</f>
        <v>0</v>
      </c>
      <c r="AU422" s="155">
        <f>IF(A27stdlife="n/a","n/a",IF(AU$3&gt;(A27stdlife+$E422),(Input!$M$237*(1+rvanilla)^0.5)-SUM($M422:AT422),(Input!$M$237*(1+rvanilla)^0.5)/A27stdlife))</f>
        <v>0</v>
      </c>
      <c r="AV422" s="155">
        <f>IF(A27stdlife="n/a","n/a",IF(AV$3&gt;(A27stdlife+$E422),(Input!$M$237*(1+rvanilla)^0.5)-SUM($M422:AU422),(Input!$M$237*(1+rvanilla)^0.5)/A27stdlife))</f>
        <v>0</v>
      </c>
      <c r="AW422" s="155">
        <f>IF(A27stdlife="n/a","n/a",IF(AW$3&gt;(A27stdlife+$E422),(Input!$M$237*(1+rvanilla)^0.5)-SUM($M422:AV422),(Input!$M$237*(1+rvanilla)^0.5)/A27stdlife))</f>
        <v>0</v>
      </c>
      <c r="AX422" s="155">
        <f>IF(A27stdlife="n/a","n/a",IF(AX$3&gt;(A27stdlife+$E422),(Input!$M$237*(1+rvanilla)^0.5)-SUM($M422:AW422),(Input!$M$237*(1+rvanilla)^0.5)/A27stdlife))</f>
        <v>0</v>
      </c>
      <c r="AY422" s="155">
        <f>IF(A27stdlife="n/a","n/a",IF(AY$3&gt;(A27stdlife+$E422),(Input!$M$237*(1+rvanilla)^0.5)-SUM($M422:AX422),(Input!$M$237*(1+rvanilla)^0.5)/A27stdlife))</f>
        <v>0</v>
      </c>
      <c r="AZ422" s="155">
        <f>IF(A27stdlife="n/a","n/a",IF(AZ$3&gt;(A27stdlife+$E422),(Input!$M$237*(1+rvanilla)^0.5)-SUM($M422:AY422),(Input!$M$237*(1+rvanilla)^0.5)/A27stdlife))</f>
        <v>0</v>
      </c>
      <c r="BA422" s="155">
        <f>IF(A27stdlife="n/a","n/a",IF(BA$3&gt;(A27stdlife+$E422),(Input!$M$237*(1+rvanilla)^0.5)-SUM($M422:AZ422),(Input!$M$237*(1+rvanilla)^0.5)/A27stdlife))</f>
        <v>0</v>
      </c>
      <c r="BB422" s="155">
        <f>IF(A27stdlife="n/a","n/a",IF(BB$3&gt;(A27stdlife+$E422),(Input!$M$237*(1+rvanilla)^0.5)-SUM($M422:BA422),(Input!$M$237*(1+rvanilla)^0.5)/A27stdlife))</f>
        <v>0</v>
      </c>
      <c r="BC422" s="155">
        <f>IF(A27stdlife="n/a","n/a",IF(BC$3&gt;(A27stdlife+$E422),(Input!$M$237*(1+rvanilla)^0.5)-SUM($M422:BB422),(Input!$M$237*(1+rvanilla)^0.5)/A27stdlife))</f>
        <v>0</v>
      </c>
      <c r="BD422" s="155">
        <f>IF(A27stdlife="n/a","n/a",IF(BD$3&gt;(A27stdlife+$E422),(Input!$M$237*(1+rvanilla)^0.5)-SUM($M422:BC422),(Input!$M$237*(1+rvanilla)^0.5)/A27stdlife))</f>
        <v>0</v>
      </c>
      <c r="BE422" s="155">
        <f>IF(A27stdlife="n/a","n/a",IF(BE$3&gt;(A27stdlife+$E422),(Input!$M$237*(1+rvanilla)^0.5)-SUM($M422:BD422),(Input!$M$237*(1+rvanilla)^0.5)/A27stdlife))</f>
        <v>0</v>
      </c>
      <c r="BF422" s="155">
        <f>IF(A27stdlife="n/a","n/a",IF(BF$3&gt;(A27stdlife+$E422),(Input!$M$237*(1+rvanilla)^0.5)-SUM($M422:BE422),(Input!$M$237*(1+rvanilla)^0.5)/A27stdlife))</f>
        <v>0</v>
      </c>
      <c r="BG422" s="155">
        <f>IF(A27stdlife="n/a","n/a",IF(BG$3&gt;(A27stdlife+$E422),(Input!$M$237*(1+rvanilla)^0.5)-SUM($M422:BF422),(Input!$M$237*(1+rvanilla)^0.5)/A27stdlife))</f>
        <v>0</v>
      </c>
      <c r="BH422" s="155">
        <f>IF(A27stdlife="n/a","n/a",IF(BH$3&gt;(A27stdlife+$E422),(Input!$M$237*(1+rvanilla)^0.5)-SUM($M422:BG422),(Input!$M$237*(1+rvanilla)^0.5)/A27stdlife))</f>
        <v>0</v>
      </c>
      <c r="BI422" s="155">
        <f>IF(A27stdlife="n/a","n/a",IF(BI$3&gt;(A27stdlife+$E422),(Input!$M$237*(1+rvanilla)^0.5)-SUM($M422:BH422),(Input!$M$237*(1+rvanilla)^0.5)/A27stdlife))</f>
        <v>0</v>
      </c>
      <c r="BJ422" s="14"/>
      <c r="BK422" s="14"/>
      <c r="BL422" s="14"/>
      <c r="BM422" s="14"/>
      <c r="BN422" s="14"/>
      <c r="BO422" s="14"/>
      <c r="BP422" s="14"/>
      <c r="BQ422" s="14"/>
      <c r="BR422" s="14"/>
      <c r="BS422" s="14"/>
      <c r="BT422" s="14"/>
      <c r="BU422" s="14"/>
      <c r="BV422" s="14"/>
      <c r="BW422" s="14"/>
      <c r="BX422" s="14"/>
      <c r="BY422" s="14"/>
      <c r="BZ422" s="14"/>
      <c r="CA422" s="410"/>
      <c r="CB422" s="410"/>
      <c r="CC422" s="410"/>
      <c r="CD422" s="410"/>
      <c r="CE422" s="410"/>
      <c r="CF422" s="410"/>
      <c r="CG422" s="410"/>
      <c r="CH422" s="410"/>
      <c r="CI422" s="410"/>
      <c r="CJ422" s="410"/>
      <c r="CK422" s="410"/>
      <c r="CL422" s="410"/>
      <c r="CM422" s="410"/>
      <c r="CN422" s="410"/>
      <c r="CO422" s="410"/>
      <c r="CP422" s="410"/>
      <c r="CQ422" s="410"/>
      <c r="CR422" s="410"/>
      <c r="CS422" s="410"/>
      <c r="CT422" s="410"/>
      <c r="CU422" s="410"/>
      <c r="CV422" s="410"/>
      <c r="CW422" s="410"/>
      <c r="CX422" s="410"/>
      <c r="CY422" s="410"/>
      <c r="CZ422" s="410"/>
      <c r="DA422" s="410"/>
      <c r="DB422" s="410"/>
      <c r="DC422" s="410"/>
      <c r="DD422" s="410"/>
      <c r="DE422" s="410"/>
      <c r="DF422" s="410"/>
      <c r="DG422" s="410"/>
      <c r="DH422" s="410"/>
      <c r="DI422" s="410"/>
      <c r="DJ422" s="410"/>
      <c r="DK422" s="410"/>
      <c r="DL422" s="410"/>
      <c r="DM422" s="410"/>
      <c r="DN422" s="410"/>
      <c r="DO422" s="410"/>
      <c r="DP422" s="410"/>
      <c r="DQ422" s="410"/>
      <c r="DR422" s="410"/>
      <c r="DS422" s="410"/>
      <c r="DT422" s="410"/>
      <c r="DU422" s="410"/>
      <c r="DV422" s="410"/>
      <c r="DW422" s="410"/>
      <c r="DX422" s="410"/>
      <c r="DY422" s="410"/>
      <c r="DZ422" s="410"/>
      <c r="EA422" s="410"/>
      <c r="EB422" s="410"/>
      <c r="EC422" s="410"/>
      <c r="ED422" s="410"/>
      <c r="EE422" s="410"/>
      <c r="EF422" s="410"/>
      <c r="EG422" s="410"/>
      <c r="EH422" s="410"/>
      <c r="EI422" s="410"/>
      <c r="EJ422" s="410"/>
      <c r="EK422" s="410"/>
      <c r="EL422" s="410"/>
      <c r="EM422" s="410"/>
      <c r="EN422" s="410"/>
      <c r="EO422" s="410"/>
      <c r="EP422" s="410"/>
      <c r="EQ422" s="410"/>
      <c r="ER422" s="410"/>
      <c r="ES422" s="410"/>
      <c r="ET422" s="410"/>
      <c r="EU422" s="410"/>
      <c r="EV422" s="410"/>
      <c r="EW422" s="410"/>
      <c r="EX422" s="410"/>
      <c r="EY422" s="410"/>
      <c r="EZ422" s="410"/>
      <c r="FA422" s="410"/>
      <c r="FB422" s="410"/>
      <c r="FC422" s="410"/>
      <c r="FD422" s="410"/>
      <c r="FE422" s="410"/>
      <c r="FF422" s="410"/>
      <c r="FG422" s="410"/>
      <c r="FH422" s="410"/>
      <c r="FI422" s="410"/>
      <c r="FJ422" s="410"/>
      <c r="FK422" s="410"/>
      <c r="FL422" s="410"/>
      <c r="FM422" s="410"/>
      <c r="FN422" s="410"/>
      <c r="FO422" s="410"/>
      <c r="FP422" s="410"/>
      <c r="FQ422" s="410"/>
      <c r="FR422" s="410"/>
      <c r="FS422" s="410"/>
      <c r="FT422" s="410"/>
      <c r="FU422" s="410"/>
      <c r="FV422" s="410"/>
      <c r="FW422" s="410"/>
      <c r="FX422" s="410"/>
      <c r="FY422" s="410"/>
      <c r="FZ422" s="410"/>
      <c r="GA422" s="410"/>
      <c r="GB422" s="410"/>
      <c r="GC422" s="410"/>
      <c r="GD422" s="410"/>
      <c r="GE422" s="410"/>
      <c r="GF422" s="410"/>
      <c r="GG422" s="410"/>
      <c r="GH422" s="410"/>
      <c r="GI422" s="410"/>
      <c r="GJ422" s="410"/>
      <c r="GK422" s="410"/>
      <c r="GL422" s="410"/>
      <c r="GM422" s="410"/>
      <c r="GN422" s="410"/>
      <c r="GO422" s="410"/>
      <c r="GP422" s="410"/>
      <c r="GQ422" s="410"/>
      <c r="GR422" s="410"/>
      <c r="GS422" s="410"/>
      <c r="GT422" s="410"/>
      <c r="GU422" s="410"/>
      <c r="GV422" s="410"/>
      <c r="GW422" s="410"/>
      <c r="GX422" s="410"/>
      <c r="GY422" s="410"/>
      <c r="GZ422" s="410"/>
      <c r="HA422" s="410"/>
      <c r="HB422" s="410"/>
      <c r="HC422" s="410"/>
      <c r="HD422" s="410"/>
      <c r="HE422" s="410"/>
      <c r="HF422" s="410"/>
      <c r="HG422" s="410"/>
      <c r="HH422" s="410"/>
      <c r="HI422" s="410"/>
      <c r="HJ422" s="410"/>
      <c r="HK422" s="410"/>
      <c r="HL422" s="410"/>
      <c r="HM422" s="410"/>
      <c r="HN422" s="410"/>
      <c r="HO422" s="410"/>
      <c r="HP422" s="410"/>
      <c r="HQ422" s="410"/>
      <c r="HR422" s="410"/>
      <c r="HS422" s="410"/>
      <c r="HT422" s="410"/>
      <c r="HU422" s="410"/>
      <c r="HV422" s="410"/>
      <c r="HW422" s="410"/>
      <c r="HX422" s="410"/>
      <c r="HY422" s="410"/>
      <c r="HZ422" s="410"/>
      <c r="IA422" s="410"/>
      <c r="IB422" s="410"/>
      <c r="IC422" s="410"/>
      <c r="ID422" s="410"/>
      <c r="IE422" s="410"/>
      <c r="IF422" s="410"/>
      <c r="IG422" s="410"/>
      <c r="IH422" s="410"/>
      <c r="II422" s="410"/>
      <c r="IJ422" s="410"/>
      <c r="IK422" s="410"/>
      <c r="IL422" s="410"/>
      <c r="IM422" s="410"/>
      <c r="IN422" s="410"/>
      <c r="IO422" s="410"/>
      <c r="IP422" s="410"/>
      <c r="IQ422" s="410"/>
      <c r="IR422" s="410"/>
      <c r="IS422" s="410"/>
      <c r="IT422" s="410"/>
      <c r="IU422" s="410"/>
      <c r="IV422" s="410"/>
    </row>
    <row r="423" spans="1:256" s="2" customFormat="1" ht="12.75" hidden="1" customHeight="1" outlineLevel="2">
      <c r="A423" s="14"/>
      <c r="B423" s="14"/>
      <c r="C423" s="27"/>
      <c r="D423" s="413"/>
      <c r="E423" s="261">
        <v>8</v>
      </c>
      <c r="F423" s="372"/>
      <c r="G423" s="269"/>
      <c r="H423" s="271"/>
      <c r="I423" s="271"/>
      <c r="J423" s="271"/>
      <c r="K423" s="271"/>
      <c r="L423" s="271"/>
      <c r="M423" s="271"/>
      <c r="N423" s="270"/>
      <c r="O423" s="155">
        <f>IF(A27stdlife="n/a","n/a",IF(O$3&gt;(A27stdlife+$E423),(Input!$N$237*(1+rvanilla)^0.5)-SUM($N423:N423),(Input!$N$237*(1+rvanilla)^0.5)/A27stdlife))</f>
        <v>0</v>
      </c>
      <c r="P423" s="155">
        <f>IF(A27stdlife="n/a","n/a",IF(P$3&gt;(A27stdlife+$E423),(Input!$N$237*(1+rvanilla)^0.5)-SUM($N423:O423),(Input!$N$237*(1+rvanilla)^0.5)/A27stdlife))</f>
        <v>0</v>
      </c>
      <c r="Q423" s="155">
        <f>IF(A27stdlife="n/a","n/a",IF(Q$3&gt;(A27stdlife+$E423),(Input!$N$237*(1+rvanilla)^0.5)-SUM($N423:P423),(Input!$N$237*(1+rvanilla)^0.5)/A27stdlife))</f>
        <v>0</v>
      </c>
      <c r="R423" s="155">
        <f>IF(A27stdlife="n/a","n/a",IF(R$3&gt;(A27stdlife+$E423),(Input!$N$237*(1+rvanilla)^0.5)-SUM($N423:Q423),(Input!$N$237*(1+rvanilla)^0.5)/A27stdlife))</f>
        <v>0</v>
      </c>
      <c r="S423" s="155">
        <f>IF(A27stdlife="n/a","n/a",IF(S$3&gt;(A27stdlife+$E423),(Input!$N$237*(1+rvanilla)^0.5)-SUM($N423:R423),(Input!$N$237*(1+rvanilla)^0.5)/A27stdlife))</f>
        <v>0</v>
      </c>
      <c r="T423" s="155">
        <f>IF(A27stdlife="n/a","n/a",IF(T$3&gt;(A27stdlife+$E423),(Input!$N$237*(1+rvanilla)^0.5)-SUM($N423:S423),(Input!$N$237*(1+rvanilla)^0.5)/A27stdlife))</f>
        <v>0</v>
      </c>
      <c r="U423" s="155">
        <f>IF(A27stdlife="n/a","n/a",IF(U$3&gt;(A27stdlife+$E423),(Input!$N$237*(1+rvanilla)^0.5)-SUM($N423:T423),(Input!$N$237*(1+rvanilla)^0.5)/A27stdlife))</f>
        <v>0</v>
      </c>
      <c r="V423" s="155">
        <f>IF(A27stdlife="n/a","n/a",IF(V$3&gt;(A27stdlife+$E423),(Input!$N$237*(1+rvanilla)^0.5)-SUM($N423:U423),(Input!$N$237*(1+rvanilla)^0.5)/A27stdlife))</f>
        <v>0</v>
      </c>
      <c r="W423" s="155">
        <f>IF(A27stdlife="n/a","n/a",IF(W$3&gt;(A27stdlife+$E423),(Input!$N$237*(1+rvanilla)^0.5)-SUM($N423:V423),(Input!$N$237*(1+rvanilla)^0.5)/A27stdlife))</f>
        <v>0</v>
      </c>
      <c r="X423" s="155">
        <f>IF(A27stdlife="n/a","n/a",IF(X$3&gt;(A27stdlife+$E423),(Input!$N$237*(1+rvanilla)^0.5)-SUM($N423:W423),(Input!$N$237*(1+rvanilla)^0.5)/A27stdlife))</f>
        <v>0</v>
      </c>
      <c r="Y423" s="155">
        <f>IF(A27stdlife="n/a","n/a",IF(Y$3&gt;(A27stdlife+$E423),(Input!$N$237*(1+rvanilla)^0.5)-SUM($N423:X423),(Input!$N$237*(1+rvanilla)^0.5)/A27stdlife))</f>
        <v>0</v>
      </c>
      <c r="Z423" s="155">
        <f>IF(A27stdlife="n/a","n/a",IF(Z$3&gt;(A27stdlife+$E423),(Input!$N$237*(1+rvanilla)^0.5)-SUM($N423:Y423),(Input!$N$237*(1+rvanilla)^0.5)/A27stdlife))</f>
        <v>0</v>
      </c>
      <c r="AA423" s="155">
        <f>IF(A27stdlife="n/a","n/a",IF(AA$3&gt;(A27stdlife+$E423),(Input!$N$237*(1+rvanilla)^0.5)-SUM($N423:Z423),(Input!$N$237*(1+rvanilla)^0.5)/A27stdlife))</f>
        <v>0</v>
      </c>
      <c r="AB423" s="155">
        <f>IF(A27stdlife="n/a","n/a",IF(AB$3&gt;(A27stdlife+$E423),(Input!$N$237*(1+rvanilla)^0.5)-SUM($N423:AA423),(Input!$N$237*(1+rvanilla)^0.5)/A27stdlife))</f>
        <v>0</v>
      </c>
      <c r="AC423" s="155">
        <f>IF(A27stdlife="n/a","n/a",IF(AC$3&gt;(A27stdlife+$E423),(Input!$N$237*(1+rvanilla)^0.5)-SUM($N423:AB423),(Input!$N$237*(1+rvanilla)^0.5)/A27stdlife))</f>
        <v>0</v>
      </c>
      <c r="AD423" s="155">
        <f>IF(A27stdlife="n/a","n/a",IF(AD$3&gt;(A27stdlife+$E423),(Input!$N$237*(1+rvanilla)^0.5)-SUM($N423:AC423),(Input!$N$237*(1+rvanilla)^0.5)/A27stdlife))</f>
        <v>0</v>
      </c>
      <c r="AE423" s="155">
        <f>IF(A27stdlife="n/a","n/a",IF(AE$3&gt;(A27stdlife+$E423),(Input!$N$237*(1+rvanilla)^0.5)-SUM($N423:AD423),(Input!$N$237*(1+rvanilla)^0.5)/A27stdlife))</f>
        <v>0</v>
      </c>
      <c r="AF423" s="155">
        <f>IF(A27stdlife="n/a","n/a",IF(AF$3&gt;(A27stdlife+$E423),(Input!$N$237*(1+rvanilla)^0.5)-SUM($N423:AE423),(Input!$N$237*(1+rvanilla)^0.5)/A27stdlife))</f>
        <v>0</v>
      </c>
      <c r="AG423" s="155">
        <f>IF(A27stdlife="n/a","n/a",IF(AG$3&gt;(A27stdlife+$E423),(Input!$N$237*(1+rvanilla)^0.5)-SUM($N423:AF423),(Input!$N$237*(1+rvanilla)^0.5)/A27stdlife))</f>
        <v>0</v>
      </c>
      <c r="AH423" s="155">
        <f>IF(A27stdlife="n/a","n/a",IF(AH$3&gt;(A27stdlife+$E423),(Input!$N$237*(1+rvanilla)^0.5)-SUM($N423:AG423),(Input!$N$237*(1+rvanilla)^0.5)/A27stdlife))</f>
        <v>0</v>
      </c>
      <c r="AI423" s="155">
        <f>IF(A27stdlife="n/a","n/a",IF(AI$3&gt;(A27stdlife+$E423),(Input!$N$237*(1+rvanilla)^0.5)-SUM($N423:AH423),(Input!$N$237*(1+rvanilla)^0.5)/A27stdlife))</f>
        <v>0</v>
      </c>
      <c r="AJ423" s="155">
        <f>IF(A27stdlife="n/a","n/a",IF(AJ$3&gt;(A27stdlife+$E423),(Input!$N$237*(1+rvanilla)^0.5)-SUM($N423:AI423),(Input!$N$237*(1+rvanilla)^0.5)/A27stdlife))</f>
        <v>0</v>
      </c>
      <c r="AK423" s="155">
        <f>IF(A27stdlife="n/a","n/a",IF(AK$3&gt;(A27stdlife+$E423),(Input!$N$237*(1+rvanilla)^0.5)-SUM($N423:AJ423),(Input!$N$237*(1+rvanilla)^0.5)/A27stdlife))</f>
        <v>0</v>
      </c>
      <c r="AL423" s="155">
        <f>IF(A27stdlife="n/a","n/a",IF(AL$3&gt;(A27stdlife+$E423),(Input!$N$237*(1+rvanilla)^0.5)-SUM($N423:AK423),(Input!$N$237*(1+rvanilla)^0.5)/A27stdlife))</f>
        <v>0</v>
      </c>
      <c r="AM423" s="155">
        <f>IF(A27stdlife="n/a","n/a",IF(AM$3&gt;(A27stdlife+$E423),(Input!$N$237*(1+rvanilla)^0.5)-SUM($N423:AL423),(Input!$N$237*(1+rvanilla)^0.5)/A27stdlife))</f>
        <v>0</v>
      </c>
      <c r="AN423" s="155">
        <f>IF(A27stdlife="n/a","n/a",IF(AN$3&gt;(A27stdlife+$E423),(Input!$N$237*(1+rvanilla)^0.5)-SUM($N423:AM423),(Input!$N$237*(1+rvanilla)^0.5)/A27stdlife))</f>
        <v>0</v>
      </c>
      <c r="AO423" s="155">
        <f>IF(A27stdlife="n/a","n/a",IF(AO$3&gt;(A27stdlife+$E423),(Input!$N$237*(1+rvanilla)^0.5)-SUM($N423:AN423),(Input!$N$237*(1+rvanilla)^0.5)/A27stdlife))</f>
        <v>0</v>
      </c>
      <c r="AP423" s="155">
        <f>IF(A27stdlife="n/a","n/a",IF(AP$3&gt;(A27stdlife+$E423),(Input!$N$237*(1+rvanilla)^0.5)-SUM($N423:AO423),(Input!$N$237*(1+rvanilla)^0.5)/A27stdlife))</f>
        <v>0</v>
      </c>
      <c r="AQ423" s="155">
        <f>IF(A27stdlife="n/a","n/a",IF(AQ$3&gt;(A27stdlife+$E423),(Input!$N$237*(1+rvanilla)^0.5)-SUM($N423:AP423),(Input!$N$237*(1+rvanilla)^0.5)/A27stdlife))</f>
        <v>0</v>
      </c>
      <c r="AR423" s="155">
        <f>IF(A27stdlife="n/a","n/a",IF(AR$3&gt;(A27stdlife+$E423),(Input!$N$237*(1+rvanilla)^0.5)-SUM($N423:AQ423),(Input!$N$237*(1+rvanilla)^0.5)/A27stdlife))</f>
        <v>0</v>
      </c>
      <c r="AS423" s="155">
        <f>IF(A27stdlife="n/a","n/a",IF(AS$3&gt;(A27stdlife+$E423),(Input!$N$237*(1+rvanilla)^0.5)-SUM($N423:AR423),(Input!$N$237*(1+rvanilla)^0.5)/A27stdlife))</f>
        <v>0</v>
      </c>
      <c r="AT423" s="155">
        <f>IF(A27stdlife="n/a","n/a",IF(AT$3&gt;(A27stdlife+$E423),(Input!$N$237*(1+rvanilla)^0.5)-SUM($N423:AS423),(Input!$N$237*(1+rvanilla)^0.5)/A27stdlife))</f>
        <v>0</v>
      </c>
      <c r="AU423" s="155">
        <f>IF(A27stdlife="n/a","n/a",IF(AU$3&gt;(A27stdlife+$E423),(Input!$N$237*(1+rvanilla)^0.5)-SUM($N423:AT423),(Input!$N$237*(1+rvanilla)^0.5)/A27stdlife))</f>
        <v>0</v>
      </c>
      <c r="AV423" s="155">
        <f>IF(A27stdlife="n/a","n/a",IF(AV$3&gt;(A27stdlife+$E423),(Input!$N$237*(1+rvanilla)^0.5)-SUM($N423:AU423),(Input!$N$237*(1+rvanilla)^0.5)/A27stdlife))</f>
        <v>0</v>
      </c>
      <c r="AW423" s="155">
        <f>IF(A27stdlife="n/a","n/a",IF(AW$3&gt;(A27stdlife+$E423),(Input!$N$237*(1+rvanilla)^0.5)-SUM($N423:AV423),(Input!$N$237*(1+rvanilla)^0.5)/A27stdlife))</f>
        <v>0</v>
      </c>
      <c r="AX423" s="155">
        <f>IF(A27stdlife="n/a","n/a",IF(AX$3&gt;(A27stdlife+$E423),(Input!$N$237*(1+rvanilla)^0.5)-SUM($N423:AW423),(Input!$N$237*(1+rvanilla)^0.5)/A27stdlife))</f>
        <v>0</v>
      </c>
      <c r="AY423" s="155">
        <f>IF(A27stdlife="n/a","n/a",IF(AY$3&gt;(A27stdlife+$E423),(Input!$N$237*(1+rvanilla)^0.5)-SUM($N423:AX423),(Input!$N$237*(1+rvanilla)^0.5)/A27stdlife))</f>
        <v>0</v>
      </c>
      <c r="AZ423" s="155">
        <f>IF(A27stdlife="n/a","n/a",IF(AZ$3&gt;(A27stdlife+$E423),(Input!$N$237*(1+rvanilla)^0.5)-SUM($N423:AY423),(Input!$N$237*(1+rvanilla)^0.5)/A27stdlife))</f>
        <v>0</v>
      </c>
      <c r="BA423" s="155">
        <f>IF(A27stdlife="n/a","n/a",IF(BA$3&gt;(A27stdlife+$E423),(Input!$N$237*(1+rvanilla)^0.5)-SUM($N423:AZ423),(Input!$N$237*(1+rvanilla)^0.5)/A27stdlife))</f>
        <v>0</v>
      </c>
      <c r="BB423" s="155">
        <f>IF(A27stdlife="n/a","n/a",IF(BB$3&gt;(A27stdlife+$E423),(Input!$N$237*(1+rvanilla)^0.5)-SUM($N423:BA423),(Input!$N$237*(1+rvanilla)^0.5)/A27stdlife))</f>
        <v>0</v>
      </c>
      <c r="BC423" s="155">
        <f>IF(A27stdlife="n/a","n/a",IF(BC$3&gt;(A27stdlife+$E423),(Input!$N$237*(1+rvanilla)^0.5)-SUM($N423:BB423),(Input!$N$237*(1+rvanilla)^0.5)/A27stdlife))</f>
        <v>0</v>
      </c>
      <c r="BD423" s="155">
        <f>IF(A27stdlife="n/a","n/a",IF(BD$3&gt;(A27stdlife+$E423),(Input!$N$237*(1+rvanilla)^0.5)-SUM($N423:BC423),(Input!$N$237*(1+rvanilla)^0.5)/A27stdlife))</f>
        <v>0</v>
      </c>
      <c r="BE423" s="155">
        <f>IF(A27stdlife="n/a","n/a",IF(BE$3&gt;(A27stdlife+$E423),(Input!$N$237*(1+rvanilla)^0.5)-SUM($N423:BD423),(Input!$N$237*(1+rvanilla)^0.5)/A27stdlife))</f>
        <v>0</v>
      </c>
      <c r="BF423" s="155">
        <f>IF(A27stdlife="n/a","n/a",IF(BF$3&gt;(A27stdlife+$E423),(Input!$N$237*(1+rvanilla)^0.5)-SUM($N423:BE423),(Input!$N$237*(1+rvanilla)^0.5)/A27stdlife))</f>
        <v>0</v>
      </c>
      <c r="BG423" s="155">
        <f>IF(A27stdlife="n/a","n/a",IF(BG$3&gt;(A27stdlife+$E423),(Input!$N$237*(1+rvanilla)^0.5)-SUM($N423:BF423),(Input!$N$237*(1+rvanilla)^0.5)/A27stdlife))</f>
        <v>0</v>
      </c>
      <c r="BH423" s="155">
        <f>IF(A27stdlife="n/a","n/a",IF(BH$3&gt;(A27stdlife+$E423),(Input!$N$237*(1+rvanilla)^0.5)-SUM($N423:BG423),(Input!$N$237*(1+rvanilla)^0.5)/A27stdlife))</f>
        <v>0</v>
      </c>
      <c r="BI423" s="155">
        <f>IF(A27stdlife="n/a","n/a",IF(BI$3&gt;(A27stdlife+$E423),(Input!$N$237*(1+rvanilla)^0.5)-SUM($N423:BH423),(Input!$N$237*(1+rvanilla)^0.5)/A27stdlife))</f>
        <v>0</v>
      </c>
      <c r="BJ423" s="14"/>
      <c r="BK423" s="14"/>
      <c r="BL423" s="14"/>
      <c r="BM423" s="14"/>
      <c r="BN423" s="14"/>
      <c r="BO423" s="14"/>
      <c r="BP423" s="14"/>
      <c r="BQ423" s="14"/>
      <c r="BR423" s="14"/>
      <c r="BS423" s="14"/>
      <c r="BT423" s="14"/>
      <c r="BU423" s="14"/>
      <c r="BV423" s="14"/>
      <c r="BW423" s="14"/>
      <c r="BX423" s="14"/>
      <c r="BY423" s="14"/>
      <c r="BZ423" s="14"/>
      <c r="CA423" s="410"/>
      <c r="CB423" s="410"/>
      <c r="CC423" s="410"/>
      <c r="CD423" s="410"/>
      <c r="CE423" s="410"/>
      <c r="CF423" s="410"/>
      <c r="CG423" s="410"/>
      <c r="CH423" s="410"/>
      <c r="CI423" s="410"/>
      <c r="CJ423" s="410"/>
      <c r="CK423" s="410"/>
      <c r="CL423" s="410"/>
      <c r="CM423" s="410"/>
      <c r="CN423" s="410"/>
      <c r="CO423" s="410"/>
      <c r="CP423" s="410"/>
      <c r="CQ423" s="410"/>
      <c r="CR423" s="410"/>
      <c r="CS423" s="410"/>
      <c r="CT423" s="410"/>
      <c r="CU423" s="410"/>
      <c r="CV423" s="410"/>
      <c r="CW423" s="410"/>
      <c r="CX423" s="410"/>
      <c r="CY423" s="410"/>
      <c r="CZ423" s="410"/>
      <c r="DA423" s="410"/>
      <c r="DB423" s="410"/>
      <c r="DC423" s="410"/>
      <c r="DD423" s="410"/>
      <c r="DE423" s="410"/>
      <c r="DF423" s="410"/>
      <c r="DG423" s="410"/>
      <c r="DH423" s="410"/>
      <c r="DI423" s="410"/>
      <c r="DJ423" s="410"/>
      <c r="DK423" s="410"/>
      <c r="DL423" s="410"/>
      <c r="DM423" s="410"/>
      <c r="DN423" s="410"/>
      <c r="DO423" s="410"/>
      <c r="DP423" s="410"/>
      <c r="DQ423" s="410"/>
      <c r="DR423" s="410"/>
      <c r="DS423" s="410"/>
      <c r="DT423" s="410"/>
      <c r="DU423" s="410"/>
      <c r="DV423" s="410"/>
      <c r="DW423" s="410"/>
      <c r="DX423" s="410"/>
      <c r="DY423" s="410"/>
      <c r="DZ423" s="410"/>
      <c r="EA423" s="410"/>
      <c r="EB423" s="410"/>
      <c r="EC423" s="410"/>
      <c r="ED423" s="410"/>
      <c r="EE423" s="410"/>
      <c r="EF423" s="410"/>
      <c r="EG423" s="410"/>
      <c r="EH423" s="410"/>
      <c r="EI423" s="410"/>
      <c r="EJ423" s="410"/>
      <c r="EK423" s="410"/>
      <c r="EL423" s="410"/>
      <c r="EM423" s="410"/>
      <c r="EN423" s="410"/>
      <c r="EO423" s="410"/>
      <c r="EP423" s="410"/>
      <c r="EQ423" s="410"/>
      <c r="ER423" s="410"/>
      <c r="ES423" s="410"/>
      <c r="ET423" s="410"/>
      <c r="EU423" s="410"/>
      <c r="EV423" s="410"/>
      <c r="EW423" s="410"/>
      <c r="EX423" s="410"/>
      <c r="EY423" s="410"/>
      <c r="EZ423" s="410"/>
      <c r="FA423" s="410"/>
      <c r="FB423" s="410"/>
      <c r="FC423" s="410"/>
      <c r="FD423" s="410"/>
      <c r="FE423" s="410"/>
      <c r="FF423" s="410"/>
      <c r="FG423" s="410"/>
      <c r="FH423" s="410"/>
      <c r="FI423" s="410"/>
      <c r="FJ423" s="410"/>
      <c r="FK423" s="410"/>
      <c r="FL423" s="410"/>
      <c r="FM423" s="410"/>
      <c r="FN423" s="410"/>
      <c r="FO423" s="410"/>
      <c r="FP423" s="410"/>
      <c r="FQ423" s="410"/>
      <c r="FR423" s="410"/>
      <c r="FS423" s="410"/>
      <c r="FT423" s="410"/>
      <c r="FU423" s="410"/>
      <c r="FV423" s="410"/>
      <c r="FW423" s="410"/>
      <c r="FX423" s="410"/>
      <c r="FY423" s="410"/>
      <c r="FZ423" s="410"/>
      <c r="GA423" s="410"/>
      <c r="GB423" s="410"/>
      <c r="GC423" s="410"/>
      <c r="GD423" s="410"/>
      <c r="GE423" s="410"/>
      <c r="GF423" s="410"/>
      <c r="GG423" s="410"/>
      <c r="GH423" s="410"/>
      <c r="GI423" s="410"/>
      <c r="GJ423" s="410"/>
      <c r="GK423" s="410"/>
      <c r="GL423" s="410"/>
      <c r="GM423" s="410"/>
      <c r="GN423" s="410"/>
      <c r="GO423" s="410"/>
      <c r="GP423" s="410"/>
      <c r="GQ423" s="410"/>
      <c r="GR423" s="410"/>
      <c r="GS423" s="410"/>
      <c r="GT423" s="410"/>
      <c r="GU423" s="410"/>
      <c r="GV423" s="410"/>
      <c r="GW423" s="410"/>
      <c r="GX423" s="410"/>
      <c r="GY423" s="410"/>
      <c r="GZ423" s="410"/>
      <c r="HA423" s="410"/>
      <c r="HB423" s="410"/>
      <c r="HC423" s="410"/>
      <c r="HD423" s="410"/>
      <c r="HE423" s="410"/>
      <c r="HF423" s="410"/>
      <c r="HG423" s="410"/>
      <c r="HH423" s="410"/>
      <c r="HI423" s="410"/>
      <c r="HJ423" s="410"/>
      <c r="HK423" s="410"/>
      <c r="HL423" s="410"/>
      <c r="HM423" s="410"/>
      <c r="HN423" s="410"/>
      <c r="HO423" s="410"/>
      <c r="HP423" s="410"/>
      <c r="HQ423" s="410"/>
      <c r="HR423" s="410"/>
      <c r="HS423" s="410"/>
      <c r="HT423" s="410"/>
      <c r="HU423" s="410"/>
      <c r="HV423" s="410"/>
      <c r="HW423" s="410"/>
      <c r="HX423" s="410"/>
      <c r="HY423" s="410"/>
      <c r="HZ423" s="410"/>
      <c r="IA423" s="410"/>
      <c r="IB423" s="410"/>
      <c r="IC423" s="410"/>
      <c r="ID423" s="410"/>
      <c r="IE423" s="410"/>
      <c r="IF423" s="410"/>
      <c r="IG423" s="410"/>
      <c r="IH423" s="410"/>
      <c r="II423" s="410"/>
      <c r="IJ423" s="410"/>
      <c r="IK423" s="410"/>
      <c r="IL423" s="410"/>
      <c r="IM423" s="410"/>
      <c r="IN423" s="410"/>
      <c r="IO423" s="410"/>
      <c r="IP423" s="410"/>
      <c r="IQ423" s="410"/>
      <c r="IR423" s="410"/>
      <c r="IS423" s="410"/>
      <c r="IT423" s="410"/>
      <c r="IU423" s="410"/>
      <c r="IV423" s="410"/>
    </row>
    <row r="424" spans="1:256" s="2" customFormat="1" ht="12.75" hidden="1" customHeight="1" outlineLevel="2">
      <c r="A424" s="14"/>
      <c r="B424" s="14"/>
      <c r="C424" s="27"/>
      <c r="D424" s="413"/>
      <c r="E424" s="261">
        <v>9</v>
      </c>
      <c r="F424" s="372"/>
      <c r="G424" s="269"/>
      <c r="H424" s="271"/>
      <c r="I424" s="271"/>
      <c r="J424" s="271"/>
      <c r="K424" s="271"/>
      <c r="L424" s="271"/>
      <c r="M424" s="271"/>
      <c r="N424" s="271"/>
      <c r="O424" s="270"/>
      <c r="P424" s="155">
        <f>IF(A27stdlife="n/a","n/a",IF(P$3&gt;(A27stdlife+$E424),(Input!$O$237*(1+rvanilla)^0.5)-SUM($O424:O424),(Input!$O$237*(1+rvanilla)^0.5)/A27stdlife))</f>
        <v>0</v>
      </c>
      <c r="Q424" s="155">
        <f>IF(A27stdlife="n/a","n/a",IF(Q$3&gt;(A27stdlife+$E424),(Input!$O$237*(1+rvanilla)^0.5)-SUM($O424:P424),(Input!$O$237*(1+rvanilla)^0.5)/A27stdlife))</f>
        <v>0</v>
      </c>
      <c r="R424" s="155">
        <f>IF(A27stdlife="n/a","n/a",IF(R$3&gt;(A27stdlife+$E424),(Input!$O$237*(1+rvanilla)^0.5)-SUM($O424:Q424),(Input!$O$237*(1+rvanilla)^0.5)/A27stdlife))</f>
        <v>0</v>
      </c>
      <c r="S424" s="155">
        <f>IF(A27stdlife="n/a","n/a",IF(S$3&gt;(A27stdlife+$E424),(Input!$O$237*(1+rvanilla)^0.5)-SUM($O424:R424),(Input!$O$237*(1+rvanilla)^0.5)/A27stdlife))</f>
        <v>0</v>
      </c>
      <c r="T424" s="155">
        <f>IF(A27stdlife="n/a","n/a",IF(T$3&gt;(A27stdlife+$E424),(Input!$O$237*(1+rvanilla)^0.5)-SUM($O424:S424),(Input!$O$237*(1+rvanilla)^0.5)/A27stdlife))</f>
        <v>0</v>
      </c>
      <c r="U424" s="155">
        <f>IF(A27stdlife="n/a","n/a",IF(U$3&gt;(A27stdlife+$E424),(Input!$O$237*(1+rvanilla)^0.5)-SUM($O424:T424),(Input!$O$237*(1+rvanilla)^0.5)/A27stdlife))</f>
        <v>0</v>
      </c>
      <c r="V424" s="155">
        <f>IF(A27stdlife="n/a","n/a",IF(V$3&gt;(A27stdlife+$E424),(Input!$O$237*(1+rvanilla)^0.5)-SUM($O424:U424),(Input!$O$237*(1+rvanilla)^0.5)/A27stdlife))</f>
        <v>0</v>
      </c>
      <c r="W424" s="155">
        <f>IF(A27stdlife="n/a","n/a",IF(W$3&gt;(A27stdlife+$E424),(Input!$O$237*(1+rvanilla)^0.5)-SUM($O424:V424),(Input!$O$237*(1+rvanilla)^0.5)/A27stdlife))</f>
        <v>0</v>
      </c>
      <c r="X424" s="155">
        <f>IF(A27stdlife="n/a","n/a",IF(X$3&gt;(A27stdlife+$E424),(Input!$O$237*(1+rvanilla)^0.5)-SUM($O424:W424),(Input!$O$237*(1+rvanilla)^0.5)/A27stdlife))</f>
        <v>0</v>
      </c>
      <c r="Y424" s="155">
        <f>IF(A27stdlife="n/a","n/a",IF(Y$3&gt;(A27stdlife+$E424),(Input!$O$237*(1+rvanilla)^0.5)-SUM($O424:X424),(Input!$O$237*(1+rvanilla)^0.5)/A27stdlife))</f>
        <v>0</v>
      </c>
      <c r="Z424" s="155">
        <f>IF(A27stdlife="n/a","n/a",IF(Z$3&gt;(A27stdlife+$E424),(Input!$O$237*(1+rvanilla)^0.5)-SUM($O424:Y424),(Input!$O$237*(1+rvanilla)^0.5)/A27stdlife))</f>
        <v>0</v>
      </c>
      <c r="AA424" s="155">
        <f>IF(A27stdlife="n/a","n/a",IF(AA$3&gt;(A27stdlife+$E424),(Input!$O$237*(1+rvanilla)^0.5)-SUM($O424:Z424),(Input!$O$237*(1+rvanilla)^0.5)/A27stdlife))</f>
        <v>0</v>
      </c>
      <c r="AB424" s="155">
        <f>IF(A27stdlife="n/a","n/a",IF(AB$3&gt;(A27stdlife+$E424),(Input!$O$237*(1+rvanilla)^0.5)-SUM($O424:AA424),(Input!$O$237*(1+rvanilla)^0.5)/A27stdlife))</f>
        <v>0</v>
      </c>
      <c r="AC424" s="155">
        <f>IF(A27stdlife="n/a","n/a",IF(AC$3&gt;(A27stdlife+$E424),(Input!$O$237*(1+rvanilla)^0.5)-SUM($O424:AB424),(Input!$O$237*(1+rvanilla)^0.5)/A27stdlife))</f>
        <v>0</v>
      </c>
      <c r="AD424" s="155">
        <f>IF(A27stdlife="n/a","n/a",IF(AD$3&gt;(A27stdlife+$E424),(Input!$O$237*(1+rvanilla)^0.5)-SUM($O424:AC424),(Input!$O$237*(1+rvanilla)^0.5)/A27stdlife))</f>
        <v>0</v>
      </c>
      <c r="AE424" s="155">
        <f>IF(A27stdlife="n/a","n/a",IF(AE$3&gt;(A27stdlife+$E424),(Input!$O$237*(1+rvanilla)^0.5)-SUM($O424:AD424),(Input!$O$237*(1+rvanilla)^0.5)/A27stdlife))</f>
        <v>0</v>
      </c>
      <c r="AF424" s="155">
        <f>IF(A27stdlife="n/a","n/a",IF(AF$3&gt;(A27stdlife+$E424),(Input!$O$237*(1+rvanilla)^0.5)-SUM($O424:AE424),(Input!$O$237*(1+rvanilla)^0.5)/A27stdlife))</f>
        <v>0</v>
      </c>
      <c r="AG424" s="155">
        <f>IF(A27stdlife="n/a","n/a",IF(AG$3&gt;(A27stdlife+$E424),(Input!$O$237*(1+rvanilla)^0.5)-SUM($O424:AF424),(Input!$O$237*(1+rvanilla)^0.5)/A27stdlife))</f>
        <v>0</v>
      </c>
      <c r="AH424" s="155">
        <f>IF(A27stdlife="n/a","n/a",IF(AH$3&gt;(A27stdlife+$E424),(Input!$O$237*(1+rvanilla)^0.5)-SUM($O424:AG424),(Input!$O$237*(1+rvanilla)^0.5)/A27stdlife))</f>
        <v>0</v>
      </c>
      <c r="AI424" s="155">
        <f>IF(A27stdlife="n/a","n/a",IF(AI$3&gt;(A27stdlife+$E424),(Input!$O$237*(1+rvanilla)^0.5)-SUM($O424:AH424),(Input!$O$237*(1+rvanilla)^0.5)/A27stdlife))</f>
        <v>0</v>
      </c>
      <c r="AJ424" s="155">
        <f>IF(A27stdlife="n/a","n/a",IF(AJ$3&gt;(A27stdlife+$E424),(Input!$O$237*(1+rvanilla)^0.5)-SUM($O424:AI424),(Input!$O$237*(1+rvanilla)^0.5)/A27stdlife))</f>
        <v>0</v>
      </c>
      <c r="AK424" s="155">
        <f>IF(A27stdlife="n/a","n/a",IF(AK$3&gt;(A27stdlife+$E424),(Input!$O$237*(1+rvanilla)^0.5)-SUM($O424:AJ424),(Input!$O$237*(1+rvanilla)^0.5)/A27stdlife))</f>
        <v>0</v>
      </c>
      <c r="AL424" s="155">
        <f>IF(A27stdlife="n/a","n/a",IF(AL$3&gt;(A27stdlife+$E424),(Input!$O$237*(1+rvanilla)^0.5)-SUM($O424:AK424),(Input!$O$237*(1+rvanilla)^0.5)/A27stdlife))</f>
        <v>0</v>
      </c>
      <c r="AM424" s="155">
        <f>IF(A27stdlife="n/a","n/a",IF(AM$3&gt;(A27stdlife+$E424),(Input!$O$237*(1+rvanilla)^0.5)-SUM($O424:AL424),(Input!$O$237*(1+rvanilla)^0.5)/A27stdlife))</f>
        <v>0</v>
      </c>
      <c r="AN424" s="155">
        <f>IF(A27stdlife="n/a","n/a",IF(AN$3&gt;(A27stdlife+$E424),(Input!$O$237*(1+rvanilla)^0.5)-SUM($O424:AM424),(Input!$O$237*(1+rvanilla)^0.5)/A27stdlife))</f>
        <v>0</v>
      </c>
      <c r="AO424" s="155">
        <f>IF(A27stdlife="n/a","n/a",IF(AO$3&gt;(A27stdlife+$E424),(Input!$O$237*(1+rvanilla)^0.5)-SUM($O424:AN424),(Input!$O$237*(1+rvanilla)^0.5)/A27stdlife))</f>
        <v>0</v>
      </c>
      <c r="AP424" s="155">
        <f>IF(A27stdlife="n/a","n/a",IF(AP$3&gt;(A27stdlife+$E424),(Input!$O$237*(1+rvanilla)^0.5)-SUM($O424:AO424),(Input!$O$237*(1+rvanilla)^0.5)/A27stdlife))</f>
        <v>0</v>
      </c>
      <c r="AQ424" s="155">
        <f>IF(A27stdlife="n/a","n/a",IF(AQ$3&gt;(A27stdlife+$E424),(Input!$O$237*(1+rvanilla)^0.5)-SUM($O424:AP424),(Input!$O$237*(1+rvanilla)^0.5)/A27stdlife))</f>
        <v>0</v>
      </c>
      <c r="AR424" s="155">
        <f>IF(A27stdlife="n/a","n/a",IF(AR$3&gt;(A27stdlife+$E424),(Input!$O$237*(1+rvanilla)^0.5)-SUM($O424:AQ424),(Input!$O$237*(1+rvanilla)^0.5)/A27stdlife))</f>
        <v>0</v>
      </c>
      <c r="AS424" s="155">
        <f>IF(A27stdlife="n/a","n/a",IF(AS$3&gt;(A27stdlife+$E424),(Input!$O$237*(1+rvanilla)^0.5)-SUM($O424:AR424),(Input!$O$237*(1+rvanilla)^0.5)/A27stdlife))</f>
        <v>0</v>
      </c>
      <c r="AT424" s="155">
        <f>IF(A27stdlife="n/a","n/a",IF(AT$3&gt;(A27stdlife+$E424),(Input!$O$237*(1+rvanilla)^0.5)-SUM($O424:AS424),(Input!$O$237*(1+rvanilla)^0.5)/A27stdlife))</f>
        <v>0</v>
      </c>
      <c r="AU424" s="155">
        <f>IF(A27stdlife="n/a","n/a",IF(AU$3&gt;(A27stdlife+$E424),(Input!$O$237*(1+rvanilla)^0.5)-SUM($O424:AT424),(Input!$O$237*(1+rvanilla)^0.5)/A27stdlife))</f>
        <v>0</v>
      </c>
      <c r="AV424" s="155">
        <f>IF(A27stdlife="n/a","n/a",IF(AV$3&gt;(A27stdlife+$E424),(Input!$O$237*(1+rvanilla)^0.5)-SUM($O424:AU424),(Input!$O$237*(1+rvanilla)^0.5)/A27stdlife))</f>
        <v>0</v>
      </c>
      <c r="AW424" s="155">
        <f>IF(A27stdlife="n/a","n/a",IF(AW$3&gt;(A27stdlife+$E424),(Input!$O$237*(1+rvanilla)^0.5)-SUM($O424:AV424),(Input!$O$237*(1+rvanilla)^0.5)/A27stdlife))</f>
        <v>0</v>
      </c>
      <c r="AX424" s="155">
        <f>IF(A27stdlife="n/a","n/a",IF(AX$3&gt;(A27stdlife+$E424),(Input!$O$237*(1+rvanilla)^0.5)-SUM($O424:AW424),(Input!$O$237*(1+rvanilla)^0.5)/A27stdlife))</f>
        <v>0</v>
      </c>
      <c r="AY424" s="155">
        <f>IF(A27stdlife="n/a","n/a",IF(AY$3&gt;(A27stdlife+$E424),(Input!$O$237*(1+rvanilla)^0.5)-SUM($O424:AX424),(Input!$O$237*(1+rvanilla)^0.5)/A27stdlife))</f>
        <v>0</v>
      </c>
      <c r="AZ424" s="155">
        <f>IF(A27stdlife="n/a","n/a",IF(AZ$3&gt;(A27stdlife+$E424),(Input!$O$237*(1+rvanilla)^0.5)-SUM($O424:AY424),(Input!$O$237*(1+rvanilla)^0.5)/A27stdlife))</f>
        <v>0</v>
      </c>
      <c r="BA424" s="155">
        <f>IF(A27stdlife="n/a","n/a",IF(BA$3&gt;(A27stdlife+$E424),(Input!$O$237*(1+rvanilla)^0.5)-SUM($O424:AZ424),(Input!$O$237*(1+rvanilla)^0.5)/A27stdlife))</f>
        <v>0</v>
      </c>
      <c r="BB424" s="155">
        <f>IF(A27stdlife="n/a","n/a",IF(BB$3&gt;(A27stdlife+$E424),(Input!$O$237*(1+rvanilla)^0.5)-SUM($O424:BA424),(Input!$O$237*(1+rvanilla)^0.5)/A27stdlife))</f>
        <v>0</v>
      </c>
      <c r="BC424" s="155">
        <f>IF(A27stdlife="n/a","n/a",IF(BC$3&gt;(A27stdlife+$E424),(Input!$O$237*(1+rvanilla)^0.5)-SUM($O424:BB424),(Input!$O$237*(1+rvanilla)^0.5)/A27stdlife))</f>
        <v>0</v>
      </c>
      <c r="BD424" s="155">
        <f>IF(A27stdlife="n/a","n/a",IF(BD$3&gt;(A27stdlife+$E424),(Input!$O$237*(1+rvanilla)^0.5)-SUM($O424:BC424),(Input!$O$237*(1+rvanilla)^0.5)/A27stdlife))</f>
        <v>0</v>
      </c>
      <c r="BE424" s="155">
        <f>IF(A27stdlife="n/a","n/a",IF(BE$3&gt;(A27stdlife+$E424),(Input!$O$237*(1+rvanilla)^0.5)-SUM($O424:BD424),(Input!$O$237*(1+rvanilla)^0.5)/A27stdlife))</f>
        <v>0</v>
      </c>
      <c r="BF424" s="155">
        <f>IF(A27stdlife="n/a","n/a",IF(BF$3&gt;(A27stdlife+$E424),(Input!$O$237*(1+rvanilla)^0.5)-SUM($O424:BE424),(Input!$O$237*(1+rvanilla)^0.5)/A27stdlife))</f>
        <v>0</v>
      </c>
      <c r="BG424" s="155">
        <f>IF(A27stdlife="n/a","n/a",IF(BG$3&gt;(A27stdlife+$E424),(Input!$O$237*(1+rvanilla)^0.5)-SUM($O424:BF424),(Input!$O$237*(1+rvanilla)^0.5)/A27stdlife))</f>
        <v>0</v>
      </c>
      <c r="BH424" s="155">
        <f>IF(A27stdlife="n/a","n/a",IF(BH$3&gt;(A27stdlife+$E424),(Input!$O$237*(1+rvanilla)^0.5)-SUM($O424:BG424),(Input!$O$237*(1+rvanilla)^0.5)/A27stdlife))</f>
        <v>0</v>
      </c>
      <c r="BI424" s="155">
        <f>IF(A27stdlife="n/a","n/a",IF(BI$3&gt;(A27stdlife+$E424),(Input!$O$237*(1+rvanilla)^0.5)-SUM($O424:BH424),(Input!$O$237*(1+rvanilla)^0.5)/A27stdlife))</f>
        <v>0</v>
      </c>
      <c r="BJ424" s="14"/>
      <c r="BK424" s="14"/>
      <c r="BL424" s="14"/>
      <c r="BM424" s="14"/>
      <c r="BN424" s="14"/>
      <c r="BO424" s="14"/>
      <c r="BP424" s="14"/>
      <c r="BQ424" s="14"/>
      <c r="BR424" s="14"/>
      <c r="BS424" s="14"/>
      <c r="BT424" s="14"/>
      <c r="BU424" s="14"/>
      <c r="BV424" s="14"/>
      <c r="BW424" s="14"/>
      <c r="BX424" s="14"/>
      <c r="BY424" s="14"/>
      <c r="BZ424" s="14"/>
      <c r="CA424" s="410"/>
      <c r="CB424" s="410"/>
      <c r="CC424" s="410"/>
      <c r="CD424" s="410"/>
      <c r="CE424" s="410"/>
      <c r="CF424" s="410"/>
      <c r="CG424" s="410"/>
      <c r="CH424" s="410"/>
      <c r="CI424" s="410"/>
      <c r="CJ424" s="410"/>
      <c r="CK424" s="410"/>
      <c r="CL424" s="410"/>
      <c r="CM424" s="410"/>
      <c r="CN424" s="410"/>
      <c r="CO424" s="410"/>
      <c r="CP424" s="410"/>
      <c r="CQ424" s="410"/>
      <c r="CR424" s="410"/>
      <c r="CS424" s="410"/>
      <c r="CT424" s="410"/>
      <c r="CU424" s="410"/>
      <c r="CV424" s="410"/>
      <c r="CW424" s="410"/>
      <c r="CX424" s="410"/>
      <c r="CY424" s="410"/>
      <c r="CZ424" s="410"/>
      <c r="DA424" s="410"/>
      <c r="DB424" s="410"/>
      <c r="DC424" s="410"/>
      <c r="DD424" s="410"/>
      <c r="DE424" s="410"/>
      <c r="DF424" s="410"/>
      <c r="DG424" s="410"/>
      <c r="DH424" s="410"/>
      <c r="DI424" s="410"/>
      <c r="DJ424" s="410"/>
      <c r="DK424" s="410"/>
      <c r="DL424" s="410"/>
      <c r="DM424" s="410"/>
      <c r="DN424" s="410"/>
      <c r="DO424" s="410"/>
      <c r="DP424" s="410"/>
      <c r="DQ424" s="410"/>
      <c r="DR424" s="410"/>
      <c r="DS424" s="410"/>
      <c r="DT424" s="410"/>
      <c r="DU424" s="410"/>
      <c r="DV424" s="410"/>
      <c r="DW424" s="410"/>
      <c r="DX424" s="410"/>
      <c r="DY424" s="410"/>
      <c r="DZ424" s="410"/>
      <c r="EA424" s="410"/>
      <c r="EB424" s="410"/>
      <c r="EC424" s="410"/>
      <c r="ED424" s="410"/>
      <c r="EE424" s="410"/>
      <c r="EF424" s="410"/>
      <c r="EG424" s="410"/>
      <c r="EH424" s="410"/>
      <c r="EI424" s="410"/>
      <c r="EJ424" s="410"/>
      <c r="EK424" s="410"/>
      <c r="EL424" s="410"/>
      <c r="EM424" s="410"/>
      <c r="EN424" s="410"/>
      <c r="EO424" s="410"/>
      <c r="EP424" s="410"/>
      <c r="EQ424" s="410"/>
      <c r="ER424" s="410"/>
      <c r="ES424" s="410"/>
      <c r="ET424" s="410"/>
      <c r="EU424" s="410"/>
      <c r="EV424" s="410"/>
      <c r="EW424" s="410"/>
      <c r="EX424" s="410"/>
      <c r="EY424" s="410"/>
      <c r="EZ424" s="410"/>
      <c r="FA424" s="410"/>
      <c r="FB424" s="410"/>
      <c r="FC424" s="410"/>
      <c r="FD424" s="410"/>
      <c r="FE424" s="410"/>
      <c r="FF424" s="410"/>
      <c r="FG424" s="410"/>
      <c r="FH424" s="410"/>
      <c r="FI424" s="410"/>
      <c r="FJ424" s="410"/>
      <c r="FK424" s="410"/>
      <c r="FL424" s="410"/>
      <c r="FM424" s="410"/>
      <c r="FN424" s="410"/>
      <c r="FO424" s="410"/>
      <c r="FP424" s="410"/>
      <c r="FQ424" s="410"/>
      <c r="FR424" s="410"/>
      <c r="FS424" s="410"/>
      <c r="FT424" s="410"/>
      <c r="FU424" s="410"/>
      <c r="FV424" s="410"/>
      <c r="FW424" s="410"/>
      <c r="FX424" s="410"/>
      <c r="FY424" s="410"/>
      <c r="FZ424" s="410"/>
      <c r="GA424" s="410"/>
      <c r="GB424" s="410"/>
      <c r="GC424" s="410"/>
      <c r="GD424" s="410"/>
      <c r="GE424" s="410"/>
      <c r="GF424" s="410"/>
      <c r="GG424" s="410"/>
      <c r="GH424" s="410"/>
      <c r="GI424" s="410"/>
      <c r="GJ424" s="410"/>
      <c r="GK424" s="410"/>
      <c r="GL424" s="410"/>
      <c r="GM424" s="410"/>
      <c r="GN424" s="410"/>
      <c r="GO424" s="410"/>
      <c r="GP424" s="410"/>
      <c r="GQ424" s="410"/>
      <c r="GR424" s="410"/>
      <c r="GS424" s="410"/>
      <c r="GT424" s="410"/>
      <c r="GU424" s="410"/>
      <c r="GV424" s="410"/>
      <c r="GW424" s="410"/>
      <c r="GX424" s="410"/>
      <c r="GY424" s="410"/>
      <c r="GZ424" s="410"/>
      <c r="HA424" s="410"/>
      <c r="HB424" s="410"/>
      <c r="HC424" s="410"/>
      <c r="HD424" s="410"/>
      <c r="HE424" s="410"/>
      <c r="HF424" s="410"/>
      <c r="HG424" s="410"/>
      <c r="HH424" s="410"/>
      <c r="HI424" s="410"/>
      <c r="HJ424" s="410"/>
      <c r="HK424" s="410"/>
      <c r="HL424" s="410"/>
      <c r="HM424" s="410"/>
      <c r="HN424" s="410"/>
      <c r="HO424" s="410"/>
      <c r="HP424" s="410"/>
      <c r="HQ424" s="410"/>
      <c r="HR424" s="410"/>
      <c r="HS424" s="410"/>
      <c r="HT424" s="410"/>
      <c r="HU424" s="410"/>
      <c r="HV424" s="410"/>
      <c r="HW424" s="410"/>
      <c r="HX424" s="410"/>
      <c r="HY424" s="410"/>
      <c r="HZ424" s="410"/>
      <c r="IA424" s="410"/>
      <c r="IB424" s="410"/>
      <c r="IC424" s="410"/>
      <c r="ID424" s="410"/>
      <c r="IE424" s="410"/>
      <c r="IF424" s="410"/>
      <c r="IG424" s="410"/>
      <c r="IH424" s="410"/>
      <c r="II424" s="410"/>
      <c r="IJ424" s="410"/>
      <c r="IK424" s="410"/>
      <c r="IL424" s="410"/>
      <c r="IM424" s="410"/>
      <c r="IN424" s="410"/>
      <c r="IO424" s="410"/>
      <c r="IP424" s="410"/>
      <c r="IQ424" s="410"/>
      <c r="IR424" s="410"/>
      <c r="IS424" s="410"/>
      <c r="IT424" s="410"/>
      <c r="IU424" s="410"/>
      <c r="IV424" s="410"/>
    </row>
    <row r="425" spans="1:256" s="2" customFormat="1" ht="12.75" hidden="1" customHeight="1" outlineLevel="2">
      <c r="A425" s="14"/>
      <c r="B425" s="14"/>
      <c r="C425" s="27"/>
      <c r="D425" s="413"/>
      <c r="E425" s="262">
        <v>10</v>
      </c>
      <c r="F425" s="372"/>
      <c r="G425" s="269"/>
      <c r="H425" s="271"/>
      <c r="I425" s="271"/>
      <c r="J425" s="271"/>
      <c r="K425" s="271"/>
      <c r="L425" s="271"/>
      <c r="M425" s="271"/>
      <c r="N425" s="271"/>
      <c r="O425" s="271"/>
      <c r="P425" s="270"/>
      <c r="Q425" s="155">
        <f>IF(A27stdlife="n/a","n/a",IF(Q$3&gt;(A27stdlife+$E425),(Input!$P$237*(1+rvanilla)^0.5)-SUM($P425:P425),(Input!$P$237*(1+rvanilla)^0.5)/A27stdlife))</f>
        <v>0</v>
      </c>
      <c r="R425" s="155">
        <f>IF(A27stdlife="n/a","n/a",IF(R$3&gt;(A27stdlife+$E425),(Input!$P$237*(1+rvanilla)^0.5)-SUM($P425:Q425),(Input!$P$237*(1+rvanilla)^0.5)/A27stdlife))</f>
        <v>0</v>
      </c>
      <c r="S425" s="155">
        <f>IF(A27stdlife="n/a","n/a",IF(S$3&gt;(A27stdlife+$E425),(Input!$P$237*(1+rvanilla)^0.5)-SUM($P425:R425),(Input!$P$237*(1+rvanilla)^0.5)/A27stdlife))</f>
        <v>0</v>
      </c>
      <c r="T425" s="155">
        <f>IF(A27stdlife="n/a","n/a",IF(T$3&gt;(A27stdlife+$E425),(Input!$P$237*(1+rvanilla)^0.5)-SUM($P425:S425),(Input!$P$237*(1+rvanilla)^0.5)/A27stdlife))</f>
        <v>0</v>
      </c>
      <c r="U425" s="155">
        <f>IF(A27stdlife="n/a","n/a",IF(U$3&gt;(A27stdlife+$E425),(Input!$P$237*(1+rvanilla)^0.5)-SUM($P425:T425),(Input!$P$237*(1+rvanilla)^0.5)/A27stdlife))</f>
        <v>0</v>
      </c>
      <c r="V425" s="155">
        <f>IF(A27stdlife="n/a","n/a",IF(V$3&gt;(A27stdlife+$E425),(Input!$P$237*(1+rvanilla)^0.5)-SUM($P425:U425),(Input!$P$237*(1+rvanilla)^0.5)/A27stdlife))</f>
        <v>0</v>
      </c>
      <c r="W425" s="155">
        <f>IF(A27stdlife="n/a","n/a",IF(W$3&gt;(A27stdlife+$E425),(Input!$P$237*(1+rvanilla)^0.5)-SUM($P425:V425),(Input!$P$237*(1+rvanilla)^0.5)/A27stdlife))</f>
        <v>0</v>
      </c>
      <c r="X425" s="155">
        <f>IF(A27stdlife="n/a","n/a",IF(X$3&gt;(A27stdlife+$E425),(Input!$P$237*(1+rvanilla)^0.5)-SUM($P425:W425),(Input!$P$237*(1+rvanilla)^0.5)/A27stdlife))</f>
        <v>0</v>
      </c>
      <c r="Y425" s="155">
        <f>IF(A27stdlife="n/a","n/a",IF(Y$3&gt;(A27stdlife+$E425),(Input!$P$237*(1+rvanilla)^0.5)-SUM($P425:X425),(Input!$P$237*(1+rvanilla)^0.5)/A27stdlife))</f>
        <v>0</v>
      </c>
      <c r="Z425" s="155">
        <f>IF(A27stdlife="n/a","n/a",IF(Z$3&gt;(A27stdlife+$E425),(Input!$P$237*(1+rvanilla)^0.5)-SUM($P425:Y425),(Input!$P$237*(1+rvanilla)^0.5)/A27stdlife))</f>
        <v>0</v>
      </c>
      <c r="AA425" s="155">
        <f>IF(A27stdlife="n/a","n/a",IF(AA$3&gt;(A27stdlife+$E425),(Input!$P$237*(1+rvanilla)^0.5)-SUM($P425:Z425),(Input!$P$237*(1+rvanilla)^0.5)/A27stdlife))</f>
        <v>0</v>
      </c>
      <c r="AB425" s="155">
        <f>IF(A27stdlife="n/a","n/a",IF(AB$3&gt;(A27stdlife+$E425),(Input!$P$237*(1+rvanilla)^0.5)-SUM($P425:AA425),(Input!$P$237*(1+rvanilla)^0.5)/A27stdlife))</f>
        <v>0</v>
      </c>
      <c r="AC425" s="155">
        <f>IF(A27stdlife="n/a","n/a",IF(AC$3&gt;(A27stdlife+$E425),(Input!$P$237*(1+rvanilla)^0.5)-SUM($P425:AB425),(Input!$P$237*(1+rvanilla)^0.5)/A27stdlife))</f>
        <v>0</v>
      </c>
      <c r="AD425" s="155">
        <f>IF(A27stdlife="n/a","n/a",IF(AD$3&gt;(A27stdlife+$E425),(Input!$P$237*(1+rvanilla)^0.5)-SUM($P425:AC425),(Input!$P$237*(1+rvanilla)^0.5)/A27stdlife))</f>
        <v>0</v>
      </c>
      <c r="AE425" s="155">
        <f>IF(A27stdlife="n/a","n/a",IF(AE$3&gt;(A27stdlife+$E425),(Input!$P$237*(1+rvanilla)^0.5)-SUM($P425:AD425),(Input!$P$237*(1+rvanilla)^0.5)/A27stdlife))</f>
        <v>0</v>
      </c>
      <c r="AF425" s="155">
        <f>IF(A27stdlife="n/a","n/a",IF(AF$3&gt;(A27stdlife+$E425),(Input!$P$237*(1+rvanilla)^0.5)-SUM($P425:AE425),(Input!$P$237*(1+rvanilla)^0.5)/A27stdlife))</f>
        <v>0</v>
      </c>
      <c r="AG425" s="155">
        <f>IF(A27stdlife="n/a","n/a",IF(AG$3&gt;(A27stdlife+$E425),(Input!$P$237*(1+rvanilla)^0.5)-SUM($P425:AF425),(Input!$P$237*(1+rvanilla)^0.5)/A27stdlife))</f>
        <v>0</v>
      </c>
      <c r="AH425" s="155">
        <f>IF(A27stdlife="n/a","n/a",IF(AH$3&gt;(A27stdlife+$E425),(Input!$P$237*(1+rvanilla)^0.5)-SUM($P425:AG425),(Input!$P$237*(1+rvanilla)^0.5)/A27stdlife))</f>
        <v>0</v>
      </c>
      <c r="AI425" s="155">
        <f>IF(A27stdlife="n/a","n/a",IF(AI$3&gt;(A27stdlife+$E425),(Input!$P$237*(1+rvanilla)^0.5)-SUM($P425:AH425),(Input!$P$237*(1+rvanilla)^0.5)/A27stdlife))</f>
        <v>0</v>
      </c>
      <c r="AJ425" s="155">
        <f>IF(A27stdlife="n/a","n/a",IF(AJ$3&gt;(A27stdlife+$E425),(Input!$P$237*(1+rvanilla)^0.5)-SUM($P425:AI425),(Input!$P$237*(1+rvanilla)^0.5)/A27stdlife))</f>
        <v>0</v>
      </c>
      <c r="AK425" s="155">
        <f>IF(A27stdlife="n/a","n/a",IF(AK$3&gt;(A27stdlife+$E425),(Input!$P$237*(1+rvanilla)^0.5)-SUM($P425:AJ425),(Input!$P$237*(1+rvanilla)^0.5)/A27stdlife))</f>
        <v>0</v>
      </c>
      <c r="AL425" s="155">
        <f>IF(A27stdlife="n/a","n/a",IF(AL$3&gt;(A27stdlife+$E425),(Input!$P$237*(1+rvanilla)^0.5)-SUM($P425:AK425),(Input!$P$237*(1+rvanilla)^0.5)/A27stdlife))</f>
        <v>0</v>
      </c>
      <c r="AM425" s="155">
        <f>IF(A27stdlife="n/a","n/a",IF(AM$3&gt;(A27stdlife+$E425),(Input!$P$237*(1+rvanilla)^0.5)-SUM($P425:AL425),(Input!$P$237*(1+rvanilla)^0.5)/A27stdlife))</f>
        <v>0</v>
      </c>
      <c r="AN425" s="155">
        <f>IF(A27stdlife="n/a","n/a",IF(AN$3&gt;(A27stdlife+$E425),(Input!$P$237*(1+rvanilla)^0.5)-SUM($P425:AM425),(Input!$P$237*(1+rvanilla)^0.5)/A27stdlife))</f>
        <v>0</v>
      </c>
      <c r="AO425" s="155">
        <f>IF(A27stdlife="n/a","n/a",IF(AO$3&gt;(A27stdlife+$E425),(Input!$P$237*(1+rvanilla)^0.5)-SUM($P425:AN425),(Input!$P$237*(1+rvanilla)^0.5)/A27stdlife))</f>
        <v>0</v>
      </c>
      <c r="AP425" s="155">
        <f>IF(A27stdlife="n/a","n/a",IF(AP$3&gt;(A27stdlife+$E425),(Input!$P$237*(1+rvanilla)^0.5)-SUM($P425:AO425),(Input!$P$237*(1+rvanilla)^0.5)/A27stdlife))</f>
        <v>0</v>
      </c>
      <c r="AQ425" s="155">
        <f>IF(A27stdlife="n/a","n/a",IF(AQ$3&gt;(A27stdlife+$E425),(Input!$P$237*(1+rvanilla)^0.5)-SUM($P425:AP425),(Input!$P$237*(1+rvanilla)^0.5)/A27stdlife))</f>
        <v>0</v>
      </c>
      <c r="AR425" s="155">
        <f>IF(A27stdlife="n/a","n/a",IF(AR$3&gt;(A27stdlife+$E425),(Input!$P$237*(1+rvanilla)^0.5)-SUM($P425:AQ425),(Input!$P$237*(1+rvanilla)^0.5)/A27stdlife))</f>
        <v>0</v>
      </c>
      <c r="AS425" s="155">
        <f>IF(A27stdlife="n/a","n/a",IF(AS$3&gt;(A27stdlife+$E425),(Input!$P$237*(1+rvanilla)^0.5)-SUM($P425:AR425),(Input!$P$237*(1+rvanilla)^0.5)/A27stdlife))</f>
        <v>0</v>
      </c>
      <c r="AT425" s="155">
        <f>IF(A27stdlife="n/a","n/a",IF(AT$3&gt;(A27stdlife+$E425),(Input!$P$237*(1+rvanilla)^0.5)-SUM($P425:AS425),(Input!$P$237*(1+rvanilla)^0.5)/A27stdlife))</f>
        <v>0</v>
      </c>
      <c r="AU425" s="155">
        <f>IF(A27stdlife="n/a","n/a",IF(AU$3&gt;(A27stdlife+$E425),(Input!$P$237*(1+rvanilla)^0.5)-SUM($P425:AT425),(Input!$P$237*(1+rvanilla)^0.5)/A27stdlife))</f>
        <v>0</v>
      </c>
      <c r="AV425" s="155">
        <f>IF(A27stdlife="n/a","n/a",IF(AV$3&gt;(A27stdlife+$E425),(Input!$P$237*(1+rvanilla)^0.5)-SUM($P425:AU425),(Input!$P$237*(1+rvanilla)^0.5)/A27stdlife))</f>
        <v>0</v>
      </c>
      <c r="AW425" s="155">
        <f>IF(A27stdlife="n/a","n/a",IF(AW$3&gt;(A27stdlife+$E425),(Input!$P$237*(1+rvanilla)^0.5)-SUM($P425:AV425),(Input!$P$237*(1+rvanilla)^0.5)/A27stdlife))</f>
        <v>0</v>
      </c>
      <c r="AX425" s="155">
        <f>IF(A27stdlife="n/a","n/a",IF(AX$3&gt;(A27stdlife+$E425),(Input!$P$237*(1+rvanilla)^0.5)-SUM($P425:AW425),(Input!$P$237*(1+rvanilla)^0.5)/A27stdlife))</f>
        <v>0</v>
      </c>
      <c r="AY425" s="155">
        <f>IF(A27stdlife="n/a","n/a",IF(AY$3&gt;(A27stdlife+$E425),(Input!$P$237*(1+rvanilla)^0.5)-SUM($P425:AX425),(Input!$P$237*(1+rvanilla)^0.5)/A27stdlife))</f>
        <v>0</v>
      </c>
      <c r="AZ425" s="155">
        <f>IF(A27stdlife="n/a","n/a",IF(AZ$3&gt;(A27stdlife+$E425),(Input!$P$237*(1+rvanilla)^0.5)-SUM($P425:AY425),(Input!$P$237*(1+rvanilla)^0.5)/A27stdlife))</f>
        <v>0</v>
      </c>
      <c r="BA425" s="155">
        <f>IF(A27stdlife="n/a","n/a",IF(BA$3&gt;(A27stdlife+$E425),(Input!$P$237*(1+rvanilla)^0.5)-SUM($P425:AZ425),(Input!$P$237*(1+rvanilla)^0.5)/A27stdlife))</f>
        <v>0</v>
      </c>
      <c r="BB425" s="155">
        <f>IF(A27stdlife="n/a","n/a",IF(BB$3&gt;(A27stdlife+$E425),(Input!$P$237*(1+rvanilla)^0.5)-SUM($P425:BA425),(Input!$P$237*(1+rvanilla)^0.5)/A27stdlife))</f>
        <v>0</v>
      </c>
      <c r="BC425" s="155">
        <f>IF(A27stdlife="n/a","n/a",IF(BC$3&gt;(A27stdlife+$E425),(Input!$P$237*(1+rvanilla)^0.5)-SUM($P425:BB425),(Input!$P$237*(1+rvanilla)^0.5)/A27stdlife))</f>
        <v>0</v>
      </c>
      <c r="BD425" s="155">
        <f>IF(A27stdlife="n/a","n/a",IF(BD$3&gt;(A27stdlife+$E425),(Input!$P$237*(1+rvanilla)^0.5)-SUM($P425:BC425),(Input!$P$237*(1+rvanilla)^0.5)/A27stdlife))</f>
        <v>0</v>
      </c>
      <c r="BE425" s="155">
        <f>IF(A27stdlife="n/a","n/a",IF(BE$3&gt;(A27stdlife+$E425),(Input!$P$237*(1+rvanilla)^0.5)-SUM($P425:BD425),(Input!$P$237*(1+rvanilla)^0.5)/A27stdlife))</f>
        <v>0</v>
      </c>
      <c r="BF425" s="155">
        <f>IF(A27stdlife="n/a","n/a",IF(BF$3&gt;(A27stdlife+$E425),(Input!$P$237*(1+rvanilla)^0.5)-SUM($P425:BE425),(Input!$P$237*(1+rvanilla)^0.5)/A27stdlife))</f>
        <v>0</v>
      </c>
      <c r="BG425" s="155">
        <f>IF(A27stdlife="n/a","n/a",IF(BG$3&gt;(A27stdlife+$E425),(Input!$P$237*(1+rvanilla)^0.5)-SUM($P425:BF425),(Input!$P$237*(1+rvanilla)^0.5)/A27stdlife))</f>
        <v>0</v>
      </c>
      <c r="BH425" s="155">
        <f>IF(A27stdlife="n/a","n/a",IF(BH$3&gt;(A27stdlife+$E425),(Input!$P$237*(1+rvanilla)^0.5)-SUM($P425:BG425),(Input!$P$237*(1+rvanilla)^0.5)/A27stdlife))</f>
        <v>0</v>
      </c>
      <c r="BI425" s="155">
        <f>IF(A27stdlife="n/a","n/a",IF(BI$3&gt;(A27stdlife+$E425),(Input!$P$237*(1+rvanilla)^0.5)-SUM($P425:BH425),(Input!$P$237*(1+rvanilla)^0.5)/A27stdlife))</f>
        <v>0</v>
      </c>
      <c r="BJ425" s="14"/>
      <c r="BK425" s="14"/>
      <c r="BL425" s="14"/>
      <c r="BM425" s="14"/>
      <c r="BN425" s="14"/>
      <c r="BO425" s="14"/>
      <c r="BP425" s="14"/>
      <c r="BQ425" s="14"/>
      <c r="BR425" s="14"/>
      <c r="BS425" s="14"/>
      <c r="BT425" s="14"/>
      <c r="BU425" s="14"/>
      <c r="BV425" s="14"/>
      <c r="BW425" s="14"/>
      <c r="BX425" s="14"/>
      <c r="BY425" s="14"/>
      <c r="BZ425" s="14"/>
      <c r="CA425" s="410"/>
      <c r="CB425" s="410"/>
      <c r="CC425" s="410"/>
      <c r="CD425" s="410"/>
      <c r="CE425" s="410"/>
      <c r="CF425" s="410"/>
      <c r="CG425" s="410"/>
      <c r="CH425" s="410"/>
      <c r="CI425" s="410"/>
      <c r="CJ425" s="410"/>
      <c r="CK425" s="410"/>
      <c r="CL425" s="410"/>
      <c r="CM425" s="410"/>
      <c r="CN425" s="410"/>
      <c r="CO425" s="410"/>
      <c r="CP425" s="410"/>
      <c r="CQ425" s="410"/>
      <c r="CR425" s="410"/>
      <c r="CS425" s="410"/>
      <c r="CT425" s="410"/>
      <c r="CU425" s="410"/>
      <c r="CV425" s="410"/>
      <c r="CW425" s="410"/>
      <c r="CX425" s="410"/>
      <c r="CY425" s="410"/>
      <c r="CZ425" s="410"/>
      <c r="DA425" s="410"/>
      <c r="DB425" s="410"/>
      <c r="DC425" s="410"/>
      <c r="DD425" s="410"/>
      <c r="DE425" s="410"/>
      <c r="DF425" s="410"/>
      <c r="DG425" s="410"/>
      <c r="DH425" s="410"/>
      <c r="DI425" s="410"/>
      <c r="DJ425" s="410"/>
      <c r="DK425" s="410"/>
      <c r="DL425" s="410"/>
      <c r="DM425" s="410"/>
      <c r="DN425" s="410"/>
      <c r="DO425" s="410"/>
      <c r="DP425" s="410"/>
      <c r="DQ425" s="410"/>
      <c r="DR425" s="410"/>
      <c r="DS425" s="410"/>
      <c r="DT425" s="410"/>
      <c r="DU425" s="410"/>
      <c r="DV425" s="410"/>
      <c r="DW425" s="410"/>
      <c r="DX425" s="410"/>
      <c r="DY425" s="410"/>
      <c r="DZ425" s="410"/>
      <c r="EA425" s="410"/>
      <c r="EB425" s="410"/>
      <c r="EC425" s="410"/>
      <c r="ED425" s="410"/>
      <c r="EE425" s="410"/>
      <c r="EF425" s="410"/>
      <c r="EG425" s="410"/>
      <c r="EH425" s="410"/>
      <c r="EI425" s="410"/>
      <c r="EJ425" s="410"/>
      <c r="EK425" s="410"/>
      <c r="EL425" s="410"/>
      <c r="EM425" s="410"/>
      <c r="EN425" s="410"/>
      <c r="EO425" s="410"/>
      <c r="EP425" s="410"/>
      <c r="EQ425" s="410"/>
      <c r="ER425" s="410"/>
      <c r="ES425" s="410"/>
      <c r="ET425" s="410"/>
      <c r="EU425" s="410"/>
      <c r="EV425" s="410"/>
      <c r="EW425" s="410"/>
      <c r="EX425" s="410"/>
      <c r="EY425" s="410"/>
      <c r="EZ425" s="410"/>
      <c r="FA425" s="410"/>
      <c r="FB425" s="410"/>
      <c r="FC425" s="410"/>
      <c r="FD425" s="410"/>
      <c r="FE425" s="410"/>
      <c r="FF425" s="410"/>
      <c r="FG425" s="410"/>
      <c r="FH425" s="410"/>
      <c r="FI425" s="410"/>
      <c r="FJ425" s="410"/>
      <c r="FK425" s="410"/>
      <c r="FL425" s="410"/>
      <c r="FM425" s="410"/>
      <c r="FN425" s="410"/>
      <c r="FO425" s="410"/>
      <c r="FP425" s="410"/>
      <c r="FQ425" s="410"/>
      <c r="FR425" s="410"/>
      <c r="FS425" s="410"/>
      <c r="FT425" s="410"/>
      <c r="FU425" s="410"/>
      <c r="FV425" s="410"/>
      <c r="FW425" s="410"/>
      <c r="FX425" s="410"/>
      <c r="FY425" s="410"/>
      <c r="FZ425" s="410"/>
      <c r="GA425" s="410"/>
      <c r="GB425" s="410"/>
      <c r="GC425" s="410"/>
      <c r="GD425" s="410"/>
      <c r="GE425" s="410"/>
      <c r="GF425" s="410"/>
      <c r="GG425" s="410"/>
      <c r="GH425" s="410"/>
      <c r="GI425" s="410"/>
      <c r="GJ425" s="410"/>
      <c r="GK425" s="410"/>
      <c r="GL425" s="410"/>
      <c r="GM425" s="410"/>
      <c r="GN425" s="410"/>
      <c r="GO425" s="410"/>
      <c r="GP425" s="410"/>
      <c r="GQ425" s="410"/>
      <c r="GR425" s="410"/>
      <c r="GS425" s="410"/>
      <c r="GT425" s="410"/>
      <c r="GU425" s="410"/>
      <c r="GV425" s="410"/>
      <c r="GW425" s="410"/>
      <c r="GX425" s="410"/>
      <c r="GY425" s="410"/>
      <c r="GZ425" s="410"/>
      <c r="HA425" s="410"/>
      <c r="HB425" s="410"/>
      <c r="HC425" s="410"/>
      <c r="HD425" s="410"/>
      <c r="HE425" s="410"/>
      <c r="HF425" s="410"/>
      <c r="HG425" s="410"/>
      <c r="HH425" s="410"/>
      <c r="HI425" s="410"/>
      <c r="HJ425" s="410"/>
      <c r="HK425" s="410"/>
      <c r="HL425" s="410"/>
      <c r="HM425" s="410"/>
      <c r="HN425" s="410"/>
      <c r="HO425" s="410"/>
      <c r="HP425" s="410"/>
      <c r="HQ425" s="410"/>
      <c r="HR425" s="410"/>
      <c r="HS425" s="410"/>
      <c r="HT425" s="410"/>
      <c r="HU425" s="410"/>
      <c r="HV425" s="410"/>
      <c r="HW425" s="410"/>
      <c r="HX425" s="410"/>
      <c r="HY425" s="410"/>
      <c r="HZ425" s="410"/>
      <c r="IA425" s="410"/>
      <c r="IB425" s="410"/>
      <c r="IC425" s="410"/>
      <c r="ID425" s="410"/>
      <c r="IE425" s="410"/>
      <c r="IF425" s="410"/>
      <c r="IG425" s="410"/>
      <c r="IH425" s="410"/>
      <c r="II425" s="410"/>
      <c r="IJ425" s="410"/>
      <c r="IK425" s="410"/>
      <c r="IL425" s="410"/>
      <c r="IM425" s="410"/>
      <c r="IN425" s="410"/>
      <c r="IO425" s="410"/>
      <c r="IP425" s="410"/>
      <c r="IQ425" s="410"/>
      <c r="IR425" s="410"/>
      <c r="IS425" s="410"/>
      <c r="IT425" s="410"/>
      <c r="IU425" s="410"/>
      <c r="IV425" s="410"/>
    </row>
    <row r="426" spans="1:256" s="2" customFormat="1" ht="12.75" hidden="1" customHeight="1" outlineLevel="1" collapsed="1">
      <c r="A426" s="14"/>
      <c r="B426" s="14"/>
      <c r="C426" s="324">
        <f>Asset27</f>
        <v>0</v>
      </c>
      <c r="D426" s="14"/>
      <c r="E426" s="14"/>
      <c r="F426" s="366"/>
      <c r="G426" s="365">
        <f t="shared" ref="G426:AL426" si="71">SUM(G414:G425)</f>
        <v>0</v>
      </c>
      <c r="H426" s="365">
        <f t="shared" si="71"/>
        <v>0</v>
      </c>
      <c r="I426" s="365">
        <f t="shared" si="71"/>
        <v>0</v>
      </c>
      <c r="J426" s="365">
        <f t="shared" si="71"/>
        <v>0</v>
      </c>
      <c r="K426" s="365">
        <f t="shared" si="71"/>
        <v>0</v>
      </c>
      <c r="L426" s="365">
        <f t="shared" si="71"/>
        <v>0</v>
      </c>
      <c r="M426" s="365">
        <f t="shared" si="71"/>
        <v>0</v>
      </c>
      <c r="N426" s="365">
        <f t="shared" si="71"/>
        <v>0</v>
      </c>
      <c r="O426" s="365">
        <f t="shared" si="71"/>
        <v>0</v>
      </c>
      <c r="P426" s="365">
        <f t="shared" si="71"/>
        <v>0</v>
      </c>
      <c r="Q426" s="365">
        <f t="shared" si="71"/>
        <v>0</v>
      </c>
      <c r="R426" s="365">
        <f t="shared" si="71"/>
        <v>0</v>
      </c>
      <c r="S426" s="365">
        <f t="shared" si="71"/>
        <v>0</v>
      </c>
      <c r="T426" s="365">
        <f t="shared" si="71"/>
        <v>0</v>
      </c>
      <c r="U426" s="365">
        <f t="shared" si="71"/>
        <v>0</v>
      </c>
      <c r="V426" s="365">
        <f t="shared" si="71"/>
        <v>0</v>
      </c>
      <c r="W426" s="365">
        <f t="shared" si="71"/>
        <v>0</v>
      </c>
      <c r="X426" s="365">
        <f t="shared" si="71"/>
        <v>0</v>
      </c>
      <c r="Y426" s="365">
        <f t="shared" si="71"/>
        <v>0</v>
      </c>
      <c r="Z426" s="365">
        <f t="shared" si="71"/>
        <v>0</v>
      </c>
      <c r="AA426" s="365">
        <f t="shared" si="71"/>
        <v>0</v>
      </c>
      <c r="AB426" s="365">
        <f t="shared" si="71"/>
        <v>0</v>
      </c>
      <c r="AC426" s="365">
        <f t="shared" si="71"/>
        <v>0</v>
      </c>
      <c r="AD426" s="365">
        <f t="shared" si="71"/>
        <v>0</v>
      </c>
      <c r="AE426" s="365">
        <f t="shared" si="71"/>
        <v>0</v>
      </c>
      <c r="AF426" s="365">
        <f t="shared" si="71"/>
        <v>0</v>
      </c>
      <c r="AG426" s="365">
        <f t="shared" si="71"/>
        <v>0</v>
      </c>
      <c r="AH426" s="365">
        <f t="shared" si="71"/>
        <v>0</v>
      </c>
      <c r="AI426" s="365">
        <f t="shared" si="71"/>
        <v>0</v>
      </c>
      <c r="AJ426" s="365">
        <f t="shared" si="71"/>
        <v>0</v>
      </c>
      <c r="AK426" s="365">
        <f t="shared" si="71"/>
        <v>0</v>
      </c>
      <c r="AL426" s="365">
        <f t="shared" si="71"/>
        <v>0</v>
      </c>
      <c r="AM426" s="365">
        <f t="shared" ref="AM426:BI426" si="72">SUM(AM414:AM425)</f>
        <v>0</v>
      </c>
      <c r="AN426" s="365">
        <f t="shared" si="72"/>
        <v>0</v>
      </c>
      <c r="AO426" s="365">
        <f t="shared" si="72"/>
        <v>0</v>
      </c>
      <c r="AP426" s="365">
        <f t="shared" si="72"/>
        <v>0</v>
      </c>
      <c r="AQ426" s="365">
        <f t="shared" si="72"/>
        <v>0</v>
      </c>
      <c r="AR426" s="365">
        <f t="shared" si="72"/>
        <v>0</v>
      </c>
      <c r="AS426" s="365">
        <f t="shared" si="72"/>
        <v>0</v>
      </c>
      <c r="AT426" s="365">
        <f t="shared" si="72"/>
        <v>0</v>
      </c>
      <c r="AU426" s="365">
        <f t="shared" si="72"/>
        <v>0</v>
      </c>
      <c r="AV426" s="365">
        <f t="shared" si="72"/>
        <v>0</v>
      </c>
      <c r="AW426" s="365">
        <f t="shared" si="72"/>
        <v>0</v>
      </c>
      <c r="AX426" s="365">
        <f t="shared" si="72"/>
        <v>0</v>
      </c>
      <c r="AY426" s="365">
        <f t="shared" si="72"/>
        <v>0</v>
      </c>
      <c r="AZ426" s="365">
        <f t="shared" si="72"/>
        <v>0</v>
      </c>
      <c r="BA426" s="365">
        <f t="shared" si="72"/>
        <v>0</v>
      </c>
      <c r="BB426" s="365">
        <f t="shared" si="72"/>
        <v>0</v>
      </c>
      <c r="BC426" s="365">
        <f t="shared" si="72"/>
        <v>0</v>
      </c>
      <c r="BD426" s="365">
        <f t="shared" si="72"/>
        <v>0</v>
      </c>
      <c r="BE426" s="365">
        <f t="shared" si="72"/>
        <v>0</v>
      </c>
      <c r="BF426" s="365">
        <f t="shared" si="72"/>
        <v>0</v>
      </c>
      <c r="BG426" s="365">
        <f t="shared" si="72"/>
        <v>0</v>
      </c>
      <c r="BH426" s="365">
        <f t="shared" si="72"/>
        <v>0</v>
      </c>
      <c r="BI426" s="365">
        <f t="shared" si="72"/>
        <v>0</v>
      </c>
      <c r="BJ426" s="14"/>
      <c r="BK426" s="14"/>
      <c r="BL426" s="14"/>
      <c r="BM426" s="14"/>
      <c r="BN426" s="14"/>
      <c r="BO426" s="14"/>
      <c r="BP426" s="14"/>
      <c r="BQ426" s="14"/>
      <c r="BR426" s="14"/>
      <c r="BS426" s="14"/>
      <c r="BT426" s="14"/>
      <c r="BU426" s="14"/>
      <c r="BV426" s="14"/>
      <c r="BW426" s="14"/>
      <c r="BX426" s="14"/>
      <c r="BY426" s="14"/>
      <c r="BZ426" s="14"/>
      <c r="CA426" s="410"/>
      <c r="CB426" s="410"/>
      <c r="CC426" s="410"/>
      <c r="CD426" s="410"/>
      <c r="CE426" s="410"/>
      <c r="CF426" s="410"/>
      <c r="CG426" s="410"/>
      <c r="CH426" s="410"/>
      <c r="CI426" s="410"/>
      <c r="CJ426" s="410"/>
      <c r="CK426" s="410"/>
      <c r="CL426" s="410"/>
      <c r="CM426" s="410"/>
      <c r="CN426" s="410"/>
      <c r="CO426" s="410"/>
      <c r="CP426" s="410"/>
      <c r="CQ426" s="410"/>
      <c r="CR426" s="410"/>
      <c r="CS426" s="410"/>
      <c r="CT426" s="410"/>
      <c r="CU426" s="410"/>
      <c r="CV426" s="410"/>
      <c r="CW426" s="410"/>
      <c r="CX426" s="410"/>
      <c r="CY426" s="410"/>
      <c r="CZ426" s="410"/>
      <c r="DA426" s="410"/>
      <c r="DB426" s="410"/>
      <c r="DC426" s="410"/>
      <c r="DD426" s="410"/>
      <c r="DE426" s="410"/>
      <c r="DF426" s="410"/>
      <c r="DG426" s="410"/>
      <c r="DH426" s="410"/>
      <c r="DI426" s="410"/>
      <c r="DJ426" s="410"/>
      <c r="DK426" s="410"/>
      <c r="DL426" s="410"/>
      <c r="DM426" s="410"/>
      <c r="DN426" s="410"/>
      <c r="DO426" s="410"/>
      <c r="DP426" s="410"/>
      <c r="DQ426" s="410"/>
      <c r="DR426" s="410"/>
      <c r="DS426" s="410"/>
      <c r="DT426" s="410"/>
      <c r="DU426" s="410"/>
      <c r="DV426" s="410"/>
      <c r="DW426" s="410"/>
      <c r="DX426" s="410"/>
      <c r="DY426" s="410"/>
      <c r="DZ426" s="410"/>
      <c r="EA426" s="410"/>
      <c r="EB426" s="410"/>
      <c r="EC426" s="410"/>
      <c r="ED426" s="410"/>
      <c r="EE426" s="410"/>
      <c r="EF426" s="410"/>
      <c r="EG426" s="410"/>
      <c r="EH426" s="410"/>
      <c r="EI426" s="410"/>
      <c r="EJ426" s="410"/>
      <c r="EK426" s="410"/>
      <c r="EL426" s="410"/>
      <c r="EM426" s="410"/>
      <c r="EN426" s="410"/>
      <c r="EO426" s="410"/>
      <c r="EP426" s="410"/>
      <c r="EQ426" s="410"/>
      <c r="ER426" s="410"/>
      <c r="ES426" s="410"/>
      <c r="ET426" s="410"/>
      <c r="EU426" s="410"/>
      <c r="EV426" s="410"/>
      <c r="EW426" s="410"/>
      <c r="EX426" s="410"/>
      <c r="EY426" s="410"/>
      <c r="EZ426" s="410"/>
      <c r="FA426" s="410"/>
      <c r="FB426" s="410"/>
      <c r="FC426" s="410"/>
      <c r="FD426" s="410"/>
      <c r="FE426" s="410"/>
      <c r="FF426" s="410"/>
      <c r="FG426" s="410"/>
      <c r="FH426" s="410"/>
      <c r="FI426" s="410"/>
      <c r="FJ426" s="410"/>
      <c r="FK426" s="410"/>
      <c r="FL426" s="410"/>
      <c r="FM426" s="410"/>
      <c r="FN426" s="410"/>
      <c r="FO426" s="410"/>
      <c r="FP426" s="410"/>
      <c r="FQ426" s="410"/>
      <c r="FR426" s="410"/>
      <c r="FS426" s="410"/>
      <c r="FT426" s="410"/>
      <c r="FU426" s="410"/>
      <c r="FV426" s="410"/>
      <c r="FW426" s="410"/>
      <c r="FX426" s="410"/>
      <c r="FY426" s="410"/>
      <c r="FZ426" s="410"/>
      <c r="GA426" s="410"/>
      <c r="GB426" s="410"/>
      <c r="GC426" s="410"/>
      <c r="GD426" s="410"/>
      <c r="GE426" s="410"/>
      <c r="GF426" s="410"/>
      <c r="GG426" s="410"/>
      <c r="GH426" s="410"/>
      <c r="GI426" s="410"/>
      <c r="GJ426" s="410"/>
      <c r="GK426" s="410"/>
      <c r="GL426" s="410"/>
      <c r="GM426" s="410"/>
      <c r="GN426" s="410"/>
      <c r="GO426" s="410"/>
      <c r="GP426" s="410"/>
      <c r="GQ426" s="410"/>
      <c r="GR426" s="410"/>
      <c r="GS426" s="410"/>
      <c r="GT426" s="410"/>
      <c r="GU426" s="410"/>
      <c r="GV426" s="410"/>
      <c r="GW426" s="410"/>
      <c r="GX426" s="410"/>
      <c r="GY426" s="410"/>
      <c r="GZ426" s="410"/>
      <c r="HA426" s="410"/>
      <c r="HB426" s="410"/>
      <c r="HC426" s="410"/>
      <c r="HD426" s="410"/>
      <c r="HE426" s="410"/>
      <c r="HF426" s="410"/>
      <c r="HG426" s="410"/>
      <c r="HH426" s="410"/>
      <c r="HI426" s="410"/>
      <c r="HJ426" s="410"/>
      <c r="HK426" s="410"/>
      <c r="HL426" s="410"/>
      <c r="HM426" s="410"/>
      <c r="HN426" s="410"/>
      <c r="HO426" s="410"/>
      <c r="HP426" s="410"/>
      <c r="HQ426" s="410"/>
      <c r="HR426" s="410"/>
      <c r="HS426" s="410"/>
      <c r="HT426" s="410"/>
      <c r="HU426" s="410"/>
      <c r="HV426" s="410"/>
      <c r="HW426" s="410"/>
      <c r="HX426" s="410"/>
      <c r="HY426" s="410"/>
      <c r="HZ426" s="410"/>
      <c r="IA426" s="410"/>
      <c r="IB426" s="410"/>
      <c r="IC426" s="410"/>
      <c r="ID426" s="410"/>
      <c r="IE426" s="410"/>
      <c r="IF426" s="410"/>
      <c r="IG426" s="410"/>
      <c r="IH426" s="410"/>
      <c r="II426" s="410"/>
      <c r="IJ426" s="410"/>
      <c r="IK426" s="410"/>
      <c r="IL426" s="410"/>
      <c r="IM426" s="410"/>
      <c r="IN426" s="410"/>
      <c r="IO426" s="410"/>
      <c r="IP426" s="410"/>
      <c r="IQ426" s="410"/>
      <c r="IR426" s="410"/>
      <c r="IS426" s="410"/>
      <c r="IT426" s="410"/>
      <c r="IU426" s="410"/>
      <c r="IV426" s="410"/>
    </row>
    <row r="427" spans="1:256" s="2" customFormat="1" ht="12.75" hidden="1" customHeight="1" outlineLevel="2">
      <c r="A427" s="14"/>
      <c r="B427" s="325">
        <f>C439</f>
        <v>0</v>
      </c>
      <c r="C427" s="32"/>
      <c r="D427" s="33" t="s">
        <v>65</v>
      </c>
      <c r="E427" s="32"/>
      <c r="F427" s="371"/>
      <c r="G427" s="154">
        <f>IF(G$3&gt;A28remlife,A28acvalue-SUM($F427:F427),IF(A28remlife="N/A","n/a",A28acvalue/A28remlife))</f>
        <v>0</v>
      </c>
      <c r="H427" s="154">
        <f>IF(H$3&gt;A28remlife,A28acvalue-SUM($F427:G427),IF(A28remlife="N/A","n/a",A28acvalue/A28remlife))</f>
        <v>0</v>
      </c>
      <c r="I427" s="154">
        <f>IF(I$3&gt;A28remlife,A28acvalue-SUM($F427:H427),IF(A28remlife="N/A","n/a",A28acvalue/A28remlife))</f>
        <v>0</v>
      </c>
      <c r="J427" s="154">
        <f>IF(J$3&gt;A28remlife,A28acvalue-SUM($F427:I427),IF(A28remlife="N/A","n/a",A28acvalue/A28remlife))</f>
        <v>0</v>
      </c>
      <c r="K427" s="154">
        <f>IF(K$3&gt;A28remlife,A28acvalue-SUM($F427:J427),IF(A28remlife="N/A","n/a",A28acvalue/A28remlife))</f>
        <v>0</v>
      </c>
      <c r="L427" s="154">
        <f>IF(L$3&gt;A28remlife,A28acvalue-SUM($F427:K427),IF(A28remlife="N/A","n/a",A28acvalue/A28remlife))</f>
        <v>0</v>
      </c>
      <c r="M427" s="154">
        <f>IF(M$3&gt;A28remlife,A28acvalue-SUM($F427:L427),IF(A28remlife="N/A","n/a",A28acvalue/A28remlife))</f>
        <v>0</v>
      </c>
      <c r="N427" s="154">
        <f>IF(N$3&gt;A28remlife,A28acvalue-SUM($F427:M427),IF(A28remlife="N/A","n/a",A28acvalue/A28remlife))</f>
        <v>0</v>
      </c>
      <c r="O427" s="154">
        <f>IF(O$3&gt;A28remlife,A28acvalue-SUM($F427:N427),IF(A28remlife="N/A","n/a",A28acvalue/A28remlife))</f>
        <v>0</v>
      </c>
      <c r="P427" s="154">
        <f>IF(P$3&gt;A28remlife,A28acvalue-SUM($F427:O427),IF(A28remlife="N/A","n/a",A28acvalue/A28remlife))</f>
        <v>0</v>
      </c>
      <c r="Q427" s="154">
        <f>IF(Q$3&gt;A28remlife,A28acvalue-SUM($F427:P427),IF(A28remlife="N/A","n/a",A28acvalue/A28remlife))</f>
        <v>0</v>
      </c>
      <c r="R427" s="154">
        <f>IF(R$3&gt;A28remlife,A28acvalue-SUM($F427:Q427),IF(A28remlife="N/A","n/a",A28acvalue/A28remlife))</f>
        <v>0</v>
      </c>
      <c r="S427" s="154">
        <f>IF(S$3&gt;A28remlife,A28acvalue-SUM($F427:R427),IF(A28remlife="N/A","n/a",A28acvalue/A28remlife))</f>
        <v>0</v>
      </c>
      <c r="T427" s="154">
        <f>IF(T$3&gt;A28remlife,A28acvalue-SUM($F427:S427),IF(A28remlife="N/A","n/a",A28acvalue/A28remlife))</f>
        <v>0</v>
      </c>
      <c r="U427" s="154">
        <f>IF(U$3&gt;A28remlife,A28acvalue-SUM($F427:T427),IF(A28remlife="N/A","n/a",A28acvalue/A28remlife))</f>
        <v>0</v>
      </c>
      <c r="V427" s="154">
        <f>IF(V$3&gt;A28remlife,A28acvalue-SUM($F427:U427),IF(A28remlife="N/A","n/a",A28acvalue/A28remlife))</f>
        <v>0</v>
      </c>
      <c r="W427" s="154">
        <f>IF(W$3&gt;A28remlife,A28acvalue-SUM($F427:V427),IF(A28remlife="N/A","n/a",A28acvalue/A28remlife))</f>
        <v>0</v>
      </c>
      <c r="X427" s="154">
        <f>IF(X$3&gt;A28remlife,A28acvalue-SUM($F427:W427),IF(A28remlife="N/A","n/a",A28acvalue/A28remlife))</f>
        <v>0</v>
      </c>
      <c r="Y427" s="154">
        <f>IF(Y$3&gt;A28remlife,A28acvalue-SUM($F427:X427),IF(A28remlife="N/A","n/a",A28acvalue/A28remlife))</f>
        <v>0</v>
      </c>
      <c r="Z427" s="154">
        <f>IF(Z$3&gt;A28remlife,A28acvalue-SUM($F427:Y427),IF(A28remlife="N/A","n/a",A28acvalue/A28remlife))</f>
        <v>0</v>
      </c>
      <c r="AA427" s="154">
        <f>IF(AA$3&gt;A28remlife,A28acvalue-SUM($F427:Z427),IF(A28remlife="N/A","n/a",A28acvalue/A28remlife))</f>
        <v>0</v>
      </c>
      <c r="AB427" s="154">
        <f>IF(AB$3&gt;A28remlife,A28acvalue-SUM($F427:AA427),IF(A28remlife="N/A","n/a",A28acvalue/A28remlife))</f>
        <v>0</v>
      </c>
      <c r="AC427" s="154">
        <f>IF(AC$3&gt;A28remlife,A28acvalue-SUM($F427:AB427),IF(A28remlife="N/A","n/a",A28acvalue/A28remlife))</f>
        <v>0</v>
      </c>
      <c r="AD427" s="154">
        <f>IF(AD$3&gt;A28remlife,A28acvalue-SUM($F427:AC427),IF(A28remlife="N/A","n/a",A28acvalue/A28remlife))</f>
        <v>0</v>
      </c>
      <c r="AE427" s="154">
        <f>IF(AE$3&gt;A28remlife,A28acvalue-SUM($F427:AD427),IF(A28remlife="N/A","n/a",A28acvalue/A28remlife))</f>
        <v>0</v>
      </c>
      <c r="AF427" s="154">
        <f>IF(AF$3&gt;A28remlife,A28acvalue-SUM($F427:AE427),IF(A28remlife="N/A","n/a",A28acvalue/A28remlife))</f>
        <v>0</v>
      </c>
      <c r="AG427" s="154">
        <f>IF(AG$3&gt;A28remlife,A28acvalue-SUM($F427:AF427),IF(A28remlife="N/A","n/a",A28acvalue/A28remlife))</f>
        <v>0</v>
      </c>
      <c r="AH427" s="154">
        <f>IF(AH$3&gt;A28remlife,A28acvalue-SUM($F427:AG427),IF(A28remlife="N/A","n/a",A28acvalue/A28remlife))</f>
        <v>0</v>
      </c>
      <c r="AI427" s="154">
        <f>IF(AI$3&gt;A28remlife,A28acvalue-SUM($F427:AH427),IF(A28remlife="N/A","n/a",A28acvalue/A28remlife))</f>
        <v>0</v>
      </c>
      <c r="AJ427" s="154">
        <f>IF(AJ$3&gt;A28remlife,A28acvalue-SUM($F427:AI427),IF(A28remlife="N/A","n/a",A28acvalue/A28remlife))</f>
        <v>0</v>
      </c>
      <c r="AK427" s="154">
        <f>IF(AK$3&gt;A28remlife,A28acvalue-SUM($F427:AJ427),IF(A28remlife="N/A","n/a",A28acvalue/A28remlife))</f>
        <v>0</v>
      </c>
      <c r="AL427" s="154">
        <f>IF(AL$3&gt;A28remlife,A28acvalue-SUM($F427:AK427),IF(A28remlife="N/A","n/a",A28acvalue/A28remlife))</f>
        <v>0</v>
      </c>
      <c r="AM427" s="154">
        <f>IF(AM$3&gt;A28remlife,A28acvalue-SUM($F427:AL427),IF(A28remlife="N/A","n/a",A28acvalue/A28remlife))</f>
        <v>0</v>
      </c>
      <c r="AN427" s="154">
        <f>IF(AN$3&gt;A28remlife,A28acvalue-SUM($F427:AM427),IF(A28remlife="N/A","n/a",A28acvalue/A28remlife))</f>
        <v>0</v>
      </c>
      <c r="AO427" s="154">
        <f>IF(AO$3&gt;A28remlife,A28acvalue-SUM($F427:AN427),IF(A28remlife="N/A","n/a",A28acvalue/A28remlife))</f>
        <v>0</v>
      </c>
      <c r="AP427" s="154">
        <f>IF(AP$3&gt;A28remlife,A28acvalue-SUM($F427:AO427),IF(A28remlife="N/A","n/a",A28acvalue/A28remlife))</f>
        <v>0</v>
      </c>
      <c r="AQ427" s="154">
        <f>IF(AQ$3&gt;A28remlife,A28acvalue-SUM($F427:AP427),IF(A28remlife="N/A","n/a",A28acvalue/A28remlife))</f>
        <v>0</v>
      </c>
      <c r="AR427" s="154">
        <f>IF(AR$3&gt;A28remlife,A28acvalue-SUM($F427:AQ427),IF(A28remlife="N/A","n/a",A28acvalue/A28remlife))</f>
        <v>0</v>
      </c>
      <c r="AS427" s="154">
        <f>IF(AS$3&gt;A28remlife,A28acvalue-SUM($F427:AR427),IF(A28remlife="N/A","n/a",A28acvalue/A28remlife))</f>
        <v>0</v>
      </c>
      <c r="AT427" s="154">
        <f>IF(AT$3&gt;A28remlife,A28acvalue-SUM($F427:AS427),IF(A28remlife="N/A","n/a",A28acvalue/A28remlife))</f>
        <v>0</v>
      </c>
      <c r="AU427" s="154">
        <f>IF(AU$3&gt;A28remlife,A28acvalue-SUM($F427:AT427),IF(A28remlife="N/A","n/a",A28acvalue/A28remlife))</f>
        <v>0</v>
      </c>
      <c r="AV427" s="154">
        <f>IF(AV$3&gt;A28remlife,A28acvalue-SUM($F427:AU427),IF(A28remlife="N/A","n/a",A28acvalue/A28remlife))</f>
        <v>0</v>
      </c>
      <c r="AW427" s="154">
        <f>IF(AW$3&gt;A28remlife,A28acvalue-SUM($F427:AV427),IF(A28remlife="N/A","n/a",A28acvalue/A28remlife))</f>
        <v>0</v>
      </c>
      <c r="AX427" s="154">
        <f>IF(AX$3&gt;A28remlife,A28acvalue-SUM($F427:AW427),IF(A28remlife="N/A","n/a",A28acvalue/A28remlife))</f>
        <v>0</v>
      </c>
      <c r="AY427" s="154">
        <f>IF(AY$3&gt;A28remlife,A28acvalue-SUM($F427:AX427),IF(A28remlife="N/A","n/a",A28acvalue/A28remlife))</f>
        <v>0</v>
      </c>
      <c r="AZ427" s="154">
        <f>IF(AZ$3&gt;A28remlife,A28acvalue-SUM($F427:AY427),IF(A28remlife="N/A","n/a",A28acvalue/A28remlife))</f>
        <v>0</v>
      </c>
      <c r="BA427" s="154">
        <f>IF(BA$3&gt;A28remlife,A28acvalue-SUM($F427:AZ427),IF(A28remlife="N/A","n/a",A28acvalue/A28remlife))</f>
        <v>0</v>
      </c>
      <c r="BB427" s="154">
        <f>IF(BB$3&gt;A28remlife,A28acvalue-SUM($F427:BA427),IF(A28remlife="N/A","n/a",A28acvalue/A28remlife))</f>
        <v>0</v>
      </c>
      <c r="BC427" s="154">
        <f>IF(BC$3&gt;A28remlife,A28acvalue-SUM($F427:BB427),IF(A28remlife="N/A","n/a",A28acvalue/A28remlife))</f>
        <v>0</v>
      </c>
      <c r="BD427" s="154">
        <f>IF(BD$3&gt;A28remlife,A28acvalue-SUM($F427:BC427),IF(A28remlife="N/A","n/a",A28acvalue/A28remlife))</f>
        <v>0</v>
      </c>
      <c r="BE427" s="154">
        <f>IF(BE$3&gt;A28remlife,A28acvalue-SUM($F427:BD427),IF(A28remlife="N/A","n/a",A28acvalue/A28remlife))</f>
        <v>0</v>
      </c>
      <c r="BF427" s="154">
        <f>IF(BF$3&gt;A28remlife,A28acvalue-SUM($F427:BE427),IF(A28remlife="N/A","n/a",A28acvalue/A28remlife))</f>
        <v>0</v>
      </c>
      <c r="BG427" s="154">
        <f>IF(BG$3&gt;A28remlife,A28acvalue-SUM($F427:BF427),IF(A28remlife="N/A","n/a",A28acvalue/A28remlife))</f>
        <v>0</v>
      </c>
      <c r="BH427" s="154">
        <f>IF(BH$3&gt;A28remlife,A28acvalue-SUM($F427:BG427),IF(A28remlife="N/A","n/a",A28acvalue/A28remlife))</f>
        <v>0</v>
      </c>
      <c r="BI427" s="154">
        <f>IF(BI$3&gt;A28remlife,A28acvalue-SUM($F427:BH427),IF(A28remlife="N/A","n/a",A28acvalue/A28remlife))</f>
        <v>0</v>
      </c>
      <c r="BJ427" s="14"/>
      <c r="BK427" s="14"/>
      <c r="BL427" s="14"/>
      <c r="BM427" s="14"/>
      <c r="BN427" s="14"/>
      <c r="BO427" s="14"/>
      <c r="BP427" s="14"/>
      <c r="BQ427" s="14"/>
      <c r="BR427" s="14"/>
      <c r="BS427" s="14"/>
      <c r="BT427" s="14"/>
      <c r="BU427" s="14"/>
      <c r="BV427" s="14"/>
      <c r="BW427" s="14"/>
      <c r="BX427" s="14"/>
      <c r="BY427" s="14"/>
      <c r="BZ427" s="14"/>
      <c r="CA427" s="410"/>
      <c r="CB427" s="410"/>
      <c r="CC427" s="410"/>
      <c r="CD427" s="410"/>
      <c r="CE427" s="410"/>
      <c r="CF427" s="410"/>
      <c r="CG427" s="410"/>
      <c r="CH427" s="410"/>
      <c r="CI427" s="410"/>
      <c r="CJ427" s="410"/>
      <c r="CK427" s="410"/>
      <c r="CL427" s="410"/>
      <c r="CM427" s="410"/>
      <c r="CN427" s="410"/>
      <c r="CO427" s="410"/>
      <c r="CP427" s="410"/>
      <c r="CQ427" s="410"/>
      <c r="CR427" s="410"/>
      <c r="CS427" s="410"/>
      <c r="CT427" s="410"/>
      <c r="CU427" s="410"/>
      <c r="CV427" s="410"/>
      <c r="CW427" s="410"/>
      <c r="CX427" s="410"/>
      <c r="CY427" s="410"/>
      <c r="CZ427" s="410"/>
      <c r="DA427" s="410"/>
      <c r="DB427" s="410"/>
      <c r="DC427" s="410"/>
      <c r="DD427" s="410"/>
      <c r="DE427" s="410"/>
      <c r="DF427" s="410"/>
      <c r="DG427" s="410"/>
      <c r="DH427" s="410"/>
      <c r="DI427" s="410"/>
      <c r="DJ427" s="410"/>
      <c r="DK427" s="410"/>
      <c r="DL427" s="410"/>
      <c r="DM427" s="410"/>
      <c r="DN427" s="410"/>
      <c r="DO427" s="410"/>
      <c r="DP427" s="410"/>
      <c r="DQ427" s="410"/>
      <c r="DR427" s="410"/>
      <c r="DS427" s="410"/>
      <c r="DT427" s="410"/>
      <c r="DU427" s="410"/>
      <c r="DV427" s="410"/>
      <c r="DW427" s="410"/>
      <c r="DX427" s="410"/>
      <c r="DY427" s="410"/>
      <c r="DZ427" s="410"/>
      <c r="EA427" s="410"/>
      <c r="EB427" s="410"/>
      <c r="EC427" s="410"/>
      <c r="ED427" s="410"/>
      <c r="EE427" s="410"/>
      <c r="EF427" s="410"/>
      <c r="EG427" s="410"/>
      <c r="EH427" s="410"/>
      <c r="EI427" s="410"/>
      <c r="EJ427" s="410"/>
      <c r="EK427" s="410"/>
      <c r="EL427" s="410"/>
      <c r="EM427" s="410"/>
      <c r="EN427" s="410"/>
      <c r="EO427" s="410"/>
      <c r="EP427" s="410"/>
      <c r="EQ427" s="410"/>
      <c r="ER427" s="410"/>
      <c r="ES427" s="410"/>
      <c r="ET427" s="410"/>
      <c r="EU427" s="410"/>
      <c r="EV427" s="410"/>
      <c r="EW427" s="410"/>
      <c r="EX427" s="410"/>
      <c r="EY427" s="410"/>
      <c r="EZ427" s="410"/>
      <c r="FA427" s="410"/>
      <c r="FB427" s="410"/>
      <c r="FC427" s="410"/>
      <c r="FD427" s="410"/>
      <c r="FE427" s="410"/>
      <c r="FF427" s="410"/>
      <c r="FG427" s="410"/>
      <c r="FH427" s="410"/>
      <c r="FI427" s="410"/>
      <c r="FJ427" s="410"/>
      <c r="FK427" s="410"/>
      <c r="FL427" s="410"/>
      <c r="FM427" s="410"/>
      <c r="FN427" s="410"/>
      <c r="FO427" s="410"/>
      <c r="FP427" s="410"/>
      <c r="FQ427" s="410"/>
      <c r="FR427" s="410"/>
      <c r="FS427" s="410"/>
      <c r="FT427" s="410"/>
      <c r="FU427" s="410"/>
      <c r="FV427" s="410"/>
      <c r="FW427" s="410"/>
      <c r="FX427" s="410"/>
      <c r="FY427" s="410"/>
      <c r="FZ427" s="410"/>
      <c r="GA427" s="410"/>
      <c r="GB427" s="410"/>
      <c r="GC427" s="410"/>
      <c r="GD427" s="410"/>
      <c r="GE427" s="410"/>
      <c r="GF427" s="410"/>
      <c r="GG427" s="410"/>
      <c r="GH427" s="410"/>
      <c r="GI427" s="410"/>
      <c r="GJ427" s="410"/>
      <c r="GK427" s="410"/>
      <c r="GL427" s="410"/>
      <c r="GM427" s="410"/>
      <c r="GN427" s="410"/>
      <c r="GO427" s="410"/>
      <c r="GP427" s="410"/>
      <c r="GQ427" s="410"/>
      <c r="GR427" s="410"/>
      <c r="GS427" s="410"/>
      <c r="GT427" s="410"/>
      <c r="GU427" s="410"/>
      <c r="GV427" s="410"/>
      <c r="GW427" s="410"/>
      <c r="GX427" s="410"/>
      <c r="GY427" s="410"/>
      <c r="GZ427" s="410"/>
      <c r="HA427" s="410"/>
      <c r="HB427" s="410"/>
      <c r="HC427" s="410"/>
      <c r="HD427" s="410"/>
      <c r="HE427" s="410"/>
      <c r="HF427" s="410"/>
      <c r="HG427" s="410"/>
      <c r="HH427" s="410"/>
      <c r="HI427" s="410"/>
      <c r="HJ427" s="410"/>
      <c r="HK427" s="410"/>
      <c r="HL427" s="410"/>
      <c r="HM427" s="410"/>
      <c r="HN427" s="410"/>
      <c r="HO427" s="410"/>
      <c r="HP427" s="410"/>
      <c r="HQ427" s="410"/>
      <c r="HR427" s="410"/>
      <c r="HS427" s="410"/>
      <c r="HT427" s="410"/>
      <c r="HU427" s="410"/>
      <c r="HV427" s="410"/>
      <c r="HW427" s="410"/>
      <c r="HX427" s="410"/>
      <c r="HY427" s="410"/>
      <c r="HZ427" s="410"/>
      <c r="IA427" s="410"/>
      <c r="IB427" s="410"/>
      <c r="IC427" s="410"/>
      <c r="ID427" s="410"/>
      <c r="IE427" s="410"/>
      <c r="IF427" s="410"/>
      <c r="IG427" s="410"/>
      <c r="IH427" s="410"/>
      <c r="II427" s="410"/>
      <c r="IJ427" s="410"/>
      <c r="IK427" s="410"/>
      <c r="IL427" s="410"/>
      <c r="IM427" s="410"/>
      <c r="IN427" s="410"/>
      <c r="IO427" s="410"/>
      <c r="IP427" s="410"/>
      <c r="IQ427" s="410"/>
      <c r="IR427" s="410"/>
      <c r="IS427" s="410"/>
      <c r="IT427" s="410"/>
      <c r="IU427" s="410"/>
      <c r="IV427" s="410"/>
    </row>
    <row r="428" spans="1:256" s="2" customFormat="1" ht="12.75" hidden="1" customHeight="1" outlineLevel="2">
      <c r="A428" s="14"/>
      <c r="B428" s="14"/>
      <c r="C428" s="27"/>
      <c r="D428" s="413" t="s">
        <v>198</v>
      </c>
      <c r="E428" s="261">
        <v>0</v>
      </c>
      <c r="F428" s="372"/>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5"/>
      <c r="AY428" s="155"/>
      <c r="AZ428" s="155"/>
      <c r="BA428" s="155"/>
      <c r="BB428" s="155"/>
      <c r="BC428" s="155"/>
      <c r="BD428" s="155"/>
      <c r="BE428" s="155"/>
      <c r="BF428" s="155"/>
      <c r="BG428" s="155"/>
      <c r="BH428" s="155"/>
      <c r="BI428" s="155"/>
      <c r="BJ428" s="14"/>
      <c r="BK428" s="14"/>
      <c r="BL428" s="14"/>
      <c r="BM428" s="14"/>
      <c r="BN428" s="14"/>
      <c r="BO428" s="14"/>
      <c r="BP428" s="14"/>
      <c r="BQ428" s="14"/>
      <c r="BR428" s="14"/>
      <c r="BS428" s="14"/>
      <c r="BT428" s="14"/>
      <c r="BU428" s="14"/>
      <c r="BV428" s="14"/>
      <c r="BW428" s="14"/>
      <c r="BX428" s="14"/>
      <c r="BY428" s="14"/>
      <c r="BZ428" s="14"/>
      <c r="CA428" s="410"/>
      <c r="CB428" s="410"/>
      <c r="CC428" s="410"/>
      <c r="CD428" s="410"/>
      <c r="CE428" s="410"/>
      <c r="CF428" s="410"/>
      <c r="CG428" s="410"/>
      <c r="CH428" s="410"/>
      <c r="CI428" s="410"/>
      <c r="CJ428" s="410"/>
      <c r="CK428" s="410"/>
      <c r="CL428" s="410"/>
      <c r="CM428" s="410"/>
      <c r="CN428" s="410"/>
      <c r="CO428" s="410"/>
      <c r="CP428" s="410"/>
      <c r="CQ428" s="410"/>
      <c r="CR428" s="410"/>
      <c r="CS428" s="410"/>
      <c r="CT428" s="410"/>
      <c r="CU428" s="410"/>
      <c r="CV428" s="410"/>
      <c r="CW428" s="410"/>
      <c r="CX428" s="410"/>
      <c r="CY428" s="410"/>
      <c r="CZ428" s="410"/>
      <c r="DA428" s="410"/>
      <c r="DB428" s="410"/>
      <c r="DC428" s="410"/>
      <c r="DD428" s="410"/>
      <c r="DE428" s="410"/>
      <c r="DF428" s="410"/>
      <c r="DG428" s="410"/>
      <c r="DH428" s="410"/>
      <c r="DI428" s="410"/>
      <c r="DJ428" s="410"/>
      <c r="DK428" s="410"/>
      <c r="DL428" s="410"/>
      <c r="DM428" s="410"/>
      <c r="DN428" s="410"/>
      <c r="DO428" s="410"/>
      <c r="DP428" s="410"/>
      <c r="DQ428" s="410"/>
      <c r="DR428" s="410"/>
      <c r="DS428" s="410"/>
      <c r="DT428" s="410"/>
      <c r="DU428" s="410"/>
      <c r="DV428" s="410"/>
      <c r="DW428" s="410"/>
      <c r="DX428" s="410"/>
      <c r="DY428" s="410"/>
      <c r="DZ428" s="410"/>
      <c r="EA428" s="410"/>
      <c r="EB428" s="410"/>
      <c r="EC428" s="410"/>
      <c r="ED428" s="410"/>
      <c r="EE428" s="410"/>
      <c r="EF428" s="410"/>
      <c r="EG428" s="410"/>
      <c r="EH428" s="410"/>
      <c r="EI428" s="410"/>
      <c r="EJ428" s="410"/>
      <c r="EK428" s="410"/>
      <c r="EL428" s="410"/>
      <c r="EM428" s="410"/>
      <c r="EN428" s="410"/>
      <c r="EO428" s="410"/>
      <c r="EP428" s="410"/>
      <c r="EQ428" s="410"/>
      <c r="ER428" s="410"/>
      <c r="ES428" s="410"/>
      <c r="ET428" s="410"/>
      <c r="EU428" s="410"/>
      <c r="EV428" s="410"/>
      <c r="EW428" s="410"/>
      <c r="EX428" s="410"/>
      <c r="EY428" s="410"/>
      <c r="EZ428" s="410"/>
      <c r="FA428" s="410"/>
      <c r="FB428" s="410"/>
      <c r="FC428" s="410"/>
      <c r="FD428" s="410"/>
      <c r="FE428" s="410"/>
      <c r="FF428" s="410"/>
      <c r="FG428" s="410"/>
      <c r="FH428" s="410"/>
      <c r="FI428" s="410"/>
      <c r="FJ428" s="410"/>
      <c r="FK428" s="410"/>
      <c r="FL428" s="410"/>
      <c r="FM428" s="410"/>
      <c r="FN428" s="410"/>
      <c r="FO428" s="410"/>
      <c r="FP428" s="410"/>
      <c r="FQ428" s="410"/>
      <c r="FR428" s="410"/>
      <c r="FS428" s="410"/>
      <c r="FT428" s="410"/>
      <c r="FU428" s="410"/>
      <c r="FV428" s="410"/>
      <c r="FW428" s="410"/>
      <c r="FX428" s="410"/>
      <c r="FY428" s="410"/>
      <c r="FZ428" s="410"/>
      <c r="GA428" s="410"/>
      <c r="GB428" s="410"/>
      <c r="GC428" s="410"/>
      <c r="GD428" s="410"/>
      <c r="GE428" s="410"/>
      <c r="GF428" s="410"/>
      <c r="GG428" s="410"/>
      <c r="GH428" s="410"/>
      <c r="GI428" s="410"/>
      <c r="GJ428" s="410"/>
      <c r="GK428" s="410"/>
      <c r="GL428" s="410"/>
      <c r="GM428" s="410"/>
      <c r="GN428" s="410"/>
      <c r="GO428" s="410"/>
      <c r="GP428" s="410"/>
      <c r="GQ428" s="410"/>
      <c r="GR428" s="410"/>
      <c r="GS428" s="410"/>
      <c r="GT428" s="410"/>
      <c r="GU428" s="410"/>
      <c r="GV428" s="410"/>
      <c r="GW428" s="410"/>
      <c r="GX428" s="410"/>
      <c r="GY428" s="410"/>
      <c r="GZ428" s="410"/>
      <c r="HA428" s="410"/>
      <c r="HB428" s="410"/>
      <c r="HC428" s="410"/>
      <c r="HD428" s="410"/>
      <c r="HE428" s="410"/>
      <c r="HF428" s="410"/>
      <c r="HG428" s="410"/>
      <c r="HH428" s="410"/>
      <c r="HI428" s="410"/>
      <c r="HJ428" s="410"/>
      <c r="HK428" s="410"/>
      <c r="HL428" s="410"/>
      <c r="HM428" s="410"/>
      <c r="HN428" s="410"/>
      <c r="HO428" s="410"/>
      <c r="HP428" s="410"/>
      <c r="HQ428" s="410"/>
      <c r="HR428" s="410"/>
      <c r="HS428" s="410"/>
      <c r="HT428" s="410"/>
      <c r="HU428" s="410"/>
      <c r="HV428" s="410"/>
      <c r="HW428" s="410"/>
      <c r="HX428" s="410"/>
      <c r="HY428" s="410"/>
      <c r="HZ428" s="410"/>
      <c r="IA428" s="410"/>
      <c r="IB428" s="410"/>
      <c r="IC428" s="410"/>
      <c r="ID428" s="410"/>
      <c r="IE428" s="410"/>
      <c r="IF428" s="410"/>
      <c r="IG428" s="410"/>
      <c r="IH428" s="410"/>
      <c r="II428" s="410"/>
      <c r="IJ428" s="410"/>
      <c r="IK428" s="410"/>
      <c r="IL428" s="410"/>
      <c r="IM428" s="410"/>
      <c r="IN428" s="410"/>
      <c r="IO428" s="410"/>
      <c r="IP428" s="410"/>
      <c r="IQ428" s="410"/>
      <c r="IR428" s="410"/>
      <c r="IS428" s="410"/>
      <c r="IT428" s="410"/>
      <c r="IU428" s="410"/>
      <c r="IV428" s="410"/>
    </row>
    <row r="429" spans="1:256" s="2" customFormat="1" ht="12.75" hidden="1" customHeight="1" outlineLevel="2">
      <c r="A429" s="14"/>
      <c r="B429" s="14"/>
      <c r="C429" s="27"/>
      <c r="D429" s="413"/>
      <c r="E429" s="261">
        <v>1</v>
      </c>
      <c r="F429" s="372"/>
      <c r="G429" s="268"/>
      <c r="H429" s="155">
        <f>IF(A28stdlife="n/a","n/a",IF(H$3&gt;(A28stdlife+$E429),(Input!$G$238*(1+rvanilla)^0.5)-SUM($G429:G429),(Input!$G$238*(1+rvanilla)^0.5)/A28stdlife))</f>
        <v>0</v>
      </c>
      <c r="I429" s="155">
        <f>IF(A28stdlife="n/a","n/a",IF(I$3&gt;(A28stdlife+$E429),(Input!$G$238*(1+rvanilla)^0.5)-SUM($G429:H429),(Input!$G$238*(1+rvanilla)^0.5)/A28stdlife))</f>
        <v>0</v>
      </c>
      <c r="J429" s="155">
        <f>IF(A28stdlife="n/a","n/a",IF(J$3&gt;(A28stdlife+$E429),(Input!$G$238*(1+rvanilla)^0.5)-SUM($G429:I429),(Input!$G$238*(1+rvanilla)^0.5)/A28stdlife))</f>
        <v>0</v>
      </c>
      <c r="K429" s="155">
        <f>IF(A28stdlife="n/a","n/a",IF(K$3&gt;(A28stdlife+$E429),(Input!$G$238*(1+rvanilla)^0.5)-SUM($G429:J429),(Input!$G$238*(1+rvanilla)^0.5)/A28stdlife))</f>
        <v>0</v>
      </c>
      <c r="L429" s="155">
        <f>IF(A28stdlife="n/a","n/a",IF(L$3&gt;(A28stdlife+$E429),(Input!$G$238*(1+rvanilla)^0.5)-SUM($G429:K429),(Input!$G$238*(1+rvanilla)^0.5)/A28stdlife))</f>
        <v>0</v>
      </c>
      <c r="M429" s="155">
        <f>IF(A28stdlife="n/a","n/a",IF(M$3&gt;(A28stdlife+$E429),(Input!$G$238*(1+rvanilla)^0.5)-SUM($G429:L429),(Input!$G$238*(1+rvanilla)^0.5)/A28stdlife))</f>
        <v>0</v>
      </c>
      <c r="N429" s="155">
        <f>IF(A28stdlife="n/a","n/a",IF(N$3&gt;(A28stdlife+$E429),(Input!$G$238*(1+rvanilla)^0.5)-SUM($G429:M429),(Input!$G$238*(1+rvanilla)^0.5)/A28stdlife))</f>
        <v>0</v>
      </c>
      <c r="O429" s="155">
        <f>IF(A28stdlife="n/a","n/a",IF(O$3&gt;(A28stdlife+$E429),(Input!$G$238*(1+rvanilla)^0.5)-SUM($G429:N429),(Input!$G$238*(1+rvanilla)^0.5)/A28stdlife))</f>
        <v>0</v>
      </c>
      <c r="P429" s="155">
        <f>IF(A28stdlife="n/a","n/a",IF(P$3&gt;(A28stdlife+$E429),(Input!$G$238*(1+rvanilla)^0.5)-SUM($G429:O429),(Input!$G$238*(1+rvanilla)^0.5)/A28stdlife))</f>
        <v>0</v>
      </c>
      <c r="Q429" s="155">
        <f>IF(A28stdlife="n/a","n/a",IF(Q$3&gt;(A28stdlife+$E429),(Input!$G$238*(1+rvanilla)^0.5)-SUM($G429:P429),(Input!$G$238*(1+rvanilla)^0.5)/A28stdlife))</f>
        <v>0</v>
      </c>
      <c r="R429" s="155">
        <f>IF(A28stdlife="n/a","n/a",IF(R$3&gt;(A28stdlife+$E429),(Input!$G$238*(1+rvanilla)^0.5)-SUM($G429:Q429),(Input!$G$238*(1+rvanilla)^0.5)/A28stdlife))</f>
        <v>0</v>
      </c>
      <c r="S429" s="155">
        <f>IF(A28stdlife="n/a","n/a",IF(S$3&gt;(A28stdlife+$E429),(Input!$G$238*(1+rvanilla)^0.5)-SUM($G429:R429),(Input!$G$238*(1+rvanilla)^0.5)/A28stdlife))</f>
        <v>0</v>
      </c>
      <c r="T429" s="155">
        <f>IF(A28stdlife="n/a","n/a",IF(T$3&gt;(A28stdlife+$E429),(Input!$G$238*(1+rvanilla)^0.5)-SUM($G429:S429),(Input!$G$238*(1+rvanilla)^0.5)/A28stdlife))</f>
        <v>0</v>
      </c>
      <c r="U429" s="155">
        <f>IF(A28stdlife="n/a","n/a",IF(U$3&gt;(A28stdlife+$E429),(Input!$G$238*(1+rvanilla)^0.5)-SUM($G429:T429),(Input!$G$238*(1+rvanilla)^0.5)/A28stdlife))</f>
        <v>0</v>
      </c>
      <c r="V429" s="155">
        <f>IF(A28stdlife="n/a","n/a",IF(V$3&gt;(A28stdlife+$E429),(Input!$G$238*(1+rvanilla)^0.5)-SUM($G429:U429),(Input!$G$238*(1+rvanilla)^0.5)/A28stdlife))</f>
        <v>0</v>
      </c>
      <c r="W429" s="155">
        <f>IF(A28stdlife="n/a","n/a",IF(W$3&gt;(A28stdlife+$E429),(Input!$G$238*(1+rvanilla)^0.5)-SUM($G429:V429),(Input!$G$238*(1+rvanilla)^0.5)/A28stdlife))</f>
        <v>0</v>
      </c>
      <c r="X429" s="155">
        <f>IF(A28stdlife="n/a","n/a",IF(X$3&gt;(A28stdlife+$E429),(Input!$G$238*(1+rvanilla)^0.5)-SUM($G429:W429),(Input!$G$238*(1+rvanilla)^0.5)/A28stdlife))</f>
        <v>0</v>
      </c>
      <c r="Y429" s="155">
        <f>IF(A28stdlife="n/a","n/a",IF(Y$3&gt;(A28stdlife+$E429),(Input!$G$238*(1+rvanilla)^0.5)-SUM($G429:X429),(Input!$G$238*(1+rvanilla)^0.5)/A28stdlife))</f>
        <v>0</v>
      </c>
      <c r="Z429" s="155">
        <f>IF(A28stdlife="n/a","n/a",IF(Z$3&gt;(A28stdlife+$E429),(Input!$G$238*(1+rvanilla)^0.5)-SUM($G429:Y429),(Input!$G$238*(1+rvanilla)^0.5)/A28stdlife))</f>
        <v>0</v>
      </c>
      <c r="AA429" s="155">
        <f>IF(A28stdlife="n/a","n/a",IF(AA$3&gt;(A28stdlife+$E429),(Input!$G$238*(1+rvanilla)^0.5)-SUM($G429:Z429),(Input!$G$238*(1+rvanilla)^0.5)/A28stdlife))</f>
        <v>0</v>
      </c>
      <c r="AB429" s="155">
        <f>IF(A28stdlife="n/a","n/a",IF(AB$3&gt;(A28stdlife+$E429),(Input!$G$238*(1+rvanilla)^0.5)-SUM($G429:AA429),(Input!$G$238*(1+rvanilla)^0.5)/A28stdlife))</f>
        <v>0</v>
      </c>
      <c r="AC429" s="155">
        <f>IF(A28stdlife="n/a","n/a",IF(AC$3&gt;(A28stdlife+$E429),(Input!$G$238*(1+rvanilla)^0.5)-SUM($G429:AB429),(Input!$G$238*(1+rvanilla)^0.5)/A28stdlife))</f>
        <v>0</v>
      </c>
      <c r="AD429" s="155">
        <f>IF(A28stdlife="n/a","n/a",IF(AD$3&gt;(A28stdlife+$E429),(Input!$G$238*(1+rvanilla)^0.5)-SUM($G429:AC429),(Input!$G$238*(1+rvanilla)^0.5)/A28stdlife))</f>
        <v>0</v>
      </c>
      <c r="AE429" s="155">
        <f>IF(A28stdlife="n/a","n/a",IF(AE$3&gt;(A28stdlife+$E429),(Input!$G$238*(1+rvanilla)^0.5)-SUM($G429:AD429),(Input!$G$238*(1+rvanilla)^0.5)/A28stdlife))</f>
        <v>0</v>
      </c>
      <c r="AF429" s="155">
        <f>IF(A28stdlife="n/a","n/a",IF(AF$3&gt;(A28stdlife+$E429),(Input!$G$238*(1+rvanilla)^0.5)-SUM($G429:AE429),(Input!$G$238*(1+rvanilla)^0.5)/A28stdlife))</f>
        <v>0</v>
      </c>
      <c r="AG429" s="155">
        <f>IF(A28stdlife="n/a","n/a",IF(AG$3&gt;(A28stdlife+$E429),(Input!$G$238*(1+rvanilla)^0.5)-SUM($G429:AF429),(Input!$G$238*(1+rvanilla)^0.5)/A28stdlife))</f>
        <v>0</v>
      </c>
      <c r="AH429" s="155">
        <f>IF(A28stdlife="n/a","n/a",IF(AH$3&gt;(A28stdlife+$E429),(Input!$G$238*(1+rvanilla)^0.5)-SUM($G429:AG429),(Input!$G$238*(1+rvanilla)^0.5)/A28stdlife))</f>
        <v>0</v>
      </c>
      <c r="AI429" s="155">
        <f>IF(A28stdlife="n/a","n/a",IF(AI$3&gt;(A28stdlife+$E429),(Input!$G$238*(1+rvanilla)^0.5)-SUM($G429:AH429),(Input!$G$238*(1+rvanilla)^0.5)/A28stdlife))</f>
        <v>0</v>
      </c>
      <c r="AJ429" s="155">
        <f>IF(A28stdlife="n/a","n/a",IF(AJ$3&gt;(A28stdlife+$E429),(Input!$G$238*(1+rvanilla)^0.5)-SUM($G429:AI429),(Input!$G$238*(1+rvanilla)^0.5)/A28stdlife))</f>
        <v>0</v>
      </c>
      <c r="AK429" s="155">
        <f>IF(A28stdlife="n/a","n/a",IF(AK$3&gt;(A28stdlife+$E429),(Input!$G$238*(1+rvanilla)^0.5)-SUM($G429:AJ429),(Input!$G$238*(1+rvanilla)^0.5)/A28stdlife))</f>
        <v>0</v>
      </c>
      <c r="AL429" s="155">
        <f>IF(A28stdlife="n/a","n/a",IF(AL$3&gt;(A28stdlife+$E429),(Input!$G$238*(1+rvanilla)^0.5)-SUM($G429:AK429),(Input!$G$238*(1+rvanilla)^0.5)/A28stdlife))</f>
        <v>0</v>
      </c>
      <c r="AM429" s="155">
        <f>IF(A28stdlife="n/a","n/a",IF(AM$3&gt;(A28stdlife+$E429),(Input!$G$238*(1+rvanilla)^0.5)-SUM($G429:AL429),(Input!$G$238*(1+rvanilla)^0.5)/A28stdlife))</f>
        <v>0</v>
      </c>
      <c r="AN429" s="155">
        <f>IF(A28stdlife="n/a","n/a",IF(AN$3&gt;(A28stdlife+$E429),(Input!$G$238*(1+rvanilla)^0.5)-SUM($G429:AM429),(Input!$G$238*(1+rvanilla)^0.5)/A28stdlife))</f>
        <v>0</v>
      </c>
      <c r="AO429" s="155">
        <f>IF(A28stdlife="n/a","n/a",IF(AO$3&gt;(A28stdlife+$E429),(Input!$G$238*(1+rvanilla)^0.5)-SUM($G429:AN429),(Input!$G$238*(1+rvanilla)^0.5)/A28stdlife))</f>
        <v>0</v>
      </c>
      <c r="AP429" s="155">
        <f>IF(A28stdlife="n/a","n/a",IF(AP$3&gt;(A28stdlife+$E429),(Input!$G$238*(1+rvanilla)^0.5)-SUM($G429:AO429),(Input!$G$238*(1+rvanilla)^0.5)/A28stdlife))</f>
        <v>0</v>
      </c>
      <c r="AQ429" s="155">
        <f>IF(A28stdlife="n/a","n/a",IF(AQ$3&gt;(A28stdlife+$E429),(Input!$G$238*(1+rvanilla)^0.5)-SUM($G429:AP429),(Input!$G$238*(1+rvanilla)^0.5)/A28stdlife))</f>
        <v>0</v>
      </c>
      <c r="AR429" s="155">
        <f>IF(A28stdlife="n/a","n/a",IF(AR$3&gt;(A28stdlife+$E429),(Input!$G$238*(1+rvanilla)^0.5)-SUM($G429:AQ429),(Input!$G$238*(1+rvanilla)^0.5)/A28stdlife))</f>
        <v>0</v>
      </c>
      <c r="AS429" s="155">
        <f>IF(A28stdlife="n/a","n/a",IF(AS$3&gt;(A28stdlife+$E429),(Input!$G$238*(1+rvanilla)^0.5)-SUM($G429:AR429),(Input!$G$238*(1+rvanilla)^0.5)/A28stdlife))</f>
        <v>0</v>
      </c>
      <c r="AT429" s="155">
        <f>IF(A28stdlife="n/a","n/a",IF(AT$3&gt;(A28stdlife+$E429),(Input!$G$238*(1+rvanilla)^0.5)-SUM($G429:AS429),(Input!$G$238*(1+rvanilla)^0.5)/A28stdlife))</f>
        <v>0</v>
      </c>
      <c r="AU429" s="155">
        <f>IF(A28stdlife="n/a","n/a",IF(AU$3&gt;(A28stdlife+$E429),(Input!$G$238*(1+rvanilla)^0.5)-SUM($G429:AT429),(Input!$G$238*(1+rvanilla)^0.5)/A28stdlife))</f>
        <v>0</v>
      </c>
      <c r="AV429" s="155">
        <f>IF(A28stdlife="n/a","n/a",IF(AV$3&gt;(A28stdlife+$E429),(Input!$G$238*(1+rvanilla)^0.5)-SUM($G429:AU429),(Input!$G$238*(1+rvanilla)^0.5)/A28stdlife))</f>
        <v>0</v>
      </c>
      <c r="AW429" s="155">
        <f>IF(A28stdlife="n/a","n/a",IF(AW$3&gt;(A28stdlife+$E429),(Input!$G$238*(1+rvanilla)^0.5)-SUM($G429:AV429),(Input!$G$238*(1+rvanilla)^0.5)/A28stdlife))</f>
        <v>0</v>
      </c>
      <c r="AX429" s="155">
        <f>IF(A28stdlife="n/a","n/a",IF(AX$3&gt;(A28stdlife+$E429),(Input!$G$238*(1+rvanilla)^0.5)-SUM($G429:AW429),(Input!$G$238*(1+rvanilla)^0.5)/A28stdlife))</f>
        <v>0</v>
      </c>
      <c r="AY429" s="155">
        <f>IF(A28stdlife="n/a","n/a",IF(AY$3&gt;(A28stdlife+$E429),(Input!$G$238*(1+rvanilla)^0.5)-SUM($G429:AX429),(Input!$G$238*(1+rvanilla)^0.5)/A28stdlife))</f>
        <v>0</v>
      </c>
      <c r="AZ429" s="155">
        <f>IF(A28stdlife="n/a","n/a",IF(AZ$3&gt;(A28stdlife+$E429),(Input!$G$238*(1+rvanilla)^0.5)-SUM($G429:AY429),(Input!$G$238*(1+rvanilla)^0.5)/A28stdlife))</f>
        <v>0</v>
      </c>
      <c r="BA429" s="155">
        <f>IF(A28stdlife="n/a","n/a",IF(BA$3&gt;(A28stdlife+$E429),(Input!$G$238*(1+rvanilla)^0.5)-SUM($G429:AZ429),(Input!$G$238*(1+rvanilla)^0.5)/A28stdlife))</f>
        <v>0</v>
      </c>
      <c r="BB429" s="155">
        <f>IF(A28stdlife="n/a","n/a",IF(BB$3&gt;(A28stdlife+$E429),(Input!$G$238*(1+rvanilla)^0.5)-SUM($G429:BA429),(Input!$G$238*(1+rvanilla)^0.5)/A28stdlife))</f>
        <v>0</v>
      </c>
      <c r="BC429" s="155">
        <f>IF(A28stdlife="n/a","n/a",IF(BC$3&gt;(A28stdlife+$E429),(Input!$G$238*(1+rvanilla)^0.5)-SUM($G429:BB429),(Input!$G$238*(1+rvanilla)^0.5)/A28stdlife))</f>
        <v>0</v>
      </c>
      <c r="BD429" s="155">
        <f>IF(A28stdlife="n/a","n/a",IF(BD$3&gt;(A28stdlife+$E429),(Input!$G$238*(1+rvanilla)^0.5)-SUM($G429:BC429),(Input!$G$238*(1+rvanilla)^0.5)/A28stdlife))</f>
        <v>0</v>
      </c>
      <c r="BE429" s="155">
        <f>IF(A28stdlife="n/a","n/a",IF(BE$3&gt;(A28stdlife+$E429),(Input!$G$238*(1+rvanilla)^0.5)-SUM($G429:BD429),(Input!$G$238*(1+rvanilla)^0.5)/A28stdlife))</f>
        <v>0</v>
      </c>
      <c r="BF429" s="155">
        <f>IF(A28stdlife="n/a","n/a",IF(BF$3&gt;(A28stdlife+$E429),(Input!$G$238*(1+rvanilla)^0.5)-SUM($G429:BE429),(Input!$G$238*(1+rvanilla)^0.5)/A28stdlife))</f>
        <v>0</v>
      </c>
      <c r="BG429" s="155">
        <f>IF(A28stdlife="n/a","n/a",IF(BG$3&gt;(A28stdlife+$E429),(Input!$G$238*(1+rvanilla)^0.5)-SUM($G429:BF429),(Input!$G$238*(1+rvanilla)^0.5)/A28stdlife))</f>
        <v>0</v>
      </c>
      <c r="BH429" s="155">
        <f>IF(A28stdlife="n/a","n/a",IF(BH$3&gt;(A28stdlife+$E429),(Input!$G$238*(1+rvanilla)^0.5)-SUM($G429:BG429),(Input!$G$238*(1+rvanilla)^0.5)/A28stdlife))</f>
        <v>0</v>
      </c>
      <c r="BI429" s="155">
        <f>IF(A28stdlife="n/a","n/a",IF(BI$3&gt;(A28stdlife+$E429),(Input!$G$238*(1+rvanilla)^0.5)-SUM($G429:BH429),(Input!$G$238*(1+rvanilla)^0.5)/A28stdlife))</f>
        <v>0</v>
      </c>
      <c r="BJ429" s="14"/>
      <c r="BK429" s="14"/>
      <c r="BL429" s="14"/>
      <c r="BM429" s="14"/>
      <c r="BN429" s="14"/>
      <c r="BO429" s="14"/>
      <c r="BP429" s="14"/>
      <c r="BQ429" s="14"/>
      <c r="BR429" s="14"/>
      <c r="BS429" s="14"/>
      <c r="BT429" s="14"/>
      <c r="BU429" s="14"/>
      <c r="BV429" s="14"/>
      <c r="BW429" s="14"/>
      <c r="BX429" s="14"/>
      <c r="BY429" s="14"/>
      <c r="BZ429" s="14"/>
      <c r="CA429" s="410"/>
      <c r="CB429" s="410"/>
      <c r="CC429" s="410"/>
      <c r="CD429" s="410"/>
      <c r="CE429" s="410"/>
      <c r="CF429" s="410"/>
      <c r="CG429" s="410"/>
      <c r="CH429" s="410"/>
      <c r="CI429" s="410"/>
      <c r="CJ429" s="410"/>
      <c r="CK429" s="410"/>
      <c r="CL429" s="410"/>
      <c r="CM429" s="410"/>
      <c r="CN429" s="410"/>
      <c r="CO429" s="410"/>
      <c r="CP429" s="410"/>
      <c r="CQ429" s="410"/>
      <c r="CR429" s="410"/>
      <c r="CS429" s="410"/>
      <c r="CT429" s="410"/>
      <c r="CU429" s="410"/>
      <c r="CV429" s="410"/>
      <c r="CW429" s="410"/>
      <c r="CX429" s="410"/>
      <c r="CY429" s="410"/>
      <c r="CZ429" s="410"/>
      <c r="DA429" s="410"/>
      <c r="DB429" s="410"/>
      <c r="DC429" s="410"/>
      <c r="DD429" s="410"/>
      <c r="DE429" s="410"/>
      <c r="DF429" s="410"/>
      <c r="DG429" s="410"/>
      <c r="DH429" s="410"/>
      <c r="DI429" s="410"/>
      <c r="DJ429" s="410"/>
      <c r="DK429" s="410"/>
      <c r="DL429" s="410"/>
      <c r="DM429" s="410"/>
      <c r="DN429" s="410"/>
      <c r="DO429" s="410"/>
      <c r="DP429" s="410"/>
      <c r="DQ429" s="410"/>
      <c r="DR429" s="410"/>
      <c r="DS429" s="410"/>
      <c r="DT429" s="410"/>
      <c r="DU429" s="410"/>
      <c r="DV429" s="410"/>
      <c r="DW429" s="410"/>
      <c r="DX429" s="410"/>
      <c r="DY429" s="410"/>
      <c r="DZ429" s="410"/>
      <c r="EA429" s="410"/>
      <c r="EB429" s="410"/>
      <c r="EC429" s="410"/>
      <c r="ED429" s="410"/>
      <c r="EE429" s="410"/>
      <c r="EF429" s="410"/>
      <c r="EG429" s="410"/>
      <c r="EH429" s="410"/>
      <c r="EI429" s="410"/>
      <c r="EJ429" s="410"/>
      <c r="EK429" s="410"/>
      <c r="EL429" s="410"/>
      <c r="EM429" s="410"/>
      <c r="EN429" s="410"/>
      <c r="EO429" s="410"/>
      <c r="EP429" s="410"/>
      <c r="EQ429" s="410"/>
      <c r="ER429" s="410"/>
      <c r="ES429" s="410"/>
      <c r="ET429" s="410"/>
      <c r="EU429" s="410"/>
      <c r="EV429" s="410"/>
      <c r="EW429" s="410"/>
      <c r="EX429" s="410"/>
      <c r="EY429" s="410"/>
      <c r="EZ429" s="410"/>
      <c r="FA429" s="410"/>
      <c r="FB429" s="410"/>
      <c r="FC429" s="410"/>
      <c r="FD429" s="410"/>
      <c r="FE429" s="410"/>
      <c r="FF429" s="410"/>
      <c r="FG429" s="410"/>
      <c r="FH429" s="410"/>
      <c r="FI429" s="410"/>
      <c r="FJ429" s="410"/>
      <c r="FK429" s="410"/>
      <c r="FL429" s="410"/>
      <c r="FM429" s="410"/>
      <c r="FN429" s="410"/>
      <c r="FO429" s="410"/>
      <c r="FP429" s="410"/>
      <c r="FQ429" s="410"/>
      <c r="FR429" s="410"/>
      <c r="FS429" s="410"/>
      <c r="FT429" s="410"/>
      <c r="FU429" s="410"/>
      <c r="FV429" s="410"/>
      <c r="FW429" s="410"/>
      <c r="FX429" s="410"/>
      <c r="FY429" s="410"/>
      <c r="FZ429" s="410"/>
      <c r="GA429" s="410"/>
      <c r="GB429" s="410"/>
      <c r="GC429" s="410"/>
      <c r="GD429" s="410"/>
      <c r="GE429" s="410"/>
      <c r="GF429" s="410"/>
      <c r="GG429" s="410"/>
      <c r="GH429" s="410"/>
      <c r="GI429" s="410"/>
      <c r="GJ429" s="410"/>
      <c r="GK429" s="410"/>
      <c r="GL429" s="410"/>
      <c r="GM429" s="410"/>
      <c r="GN429" s="410"/>
      <c r="GO429" s="410"/>
      <c r="GP429" s="410"/>
      <c r="GQ429" s="410"/>
      <c r="GR429" s="410"/>
      <c r="GS429" s="410"/>
      <c r="GT429" s="410"/>
      <c r="GU429" s="410"/>
      <c r="GV429" s="410"/>
      <c r="GW429" s="410"/>
      <c r="GX429" s="410"/>
      <c r="GY429" s="410"/>
      <c r="GZ429" s="410"/>
      <c r="HA429" s="410"/>
      <c r="HB429" s="410"/>
      <c r="HC429" s="410"/>
      <c r="HD429" s="410"/>
      <c r="HE429" s="410"/>
      <c r="HF429" s="410"/>
      <c r="HG429" s="410"/>
      <c r="HH429" s="410"/>
      <c r="HI429" s="410"/>
      <c r="HJ429" s="410"/>
      <c r="HK429" s="410"/>
      <c r="HL429" s="410"/>
      <c r="HM429" s="410"/>
      <c r="HN429" s="410"/>
      <c r="HO429" s="410"/>
      <c r="HP429" s="410"/>
      <c r="HQ429" s="410"/>
      <c r="HR429" s="410"/>
      <c r="HS429" s="410"/>
      <c r="HT429" s="410"/>
      <c r="HU429" s="410"/>
      <c r="HV429" s="410"/>
      <c r="HW429" s="410"/>
      <c r="HX429" s="410"/>
      <c r="HY429" s="410"/>
      <c r="HZ429" s="410"/>
      <c r="IA429" s="410"/>
      <c r="IB429" s="410"/>
      <c r="IC429" s="410"/>
      <c r="ID429" s="410"/>
      <c r="IE429" s="410"/>
      <c r="IF429" s="410"/>
      <c r="IG429" s="410"/>
      <c r="IH429" s="410"/>
      <c r="II429" s="410"/>
      <c r="IJ429" s="410"/>
      <c r="IK429" s="410"/>
      <c r="IL429" s="410"/>
      <c r="IM429" s="410"/>
      <c r="IN429" s="410"/>
      <c r="IO429" s="410"/>
      <c r="IP429" s="410"/>
      <c r="IQ429" s="410"/>
      <c r="IR429" s="410"/>
      <c r="IS429" s="410"/>
      <c r="IT429" s="410"/>
      <c r="IU429" s="410"/>
      <c r="IV429" s="410"/>
    </row>
    <row r="430" spans="1:256" s="2" customFormat="1" ht="12.75" hidden="1" customHeight="1" outlineLevel="2">
      <c r="A430" s="14"/>
      <c r="B430" s="14"/>
      <c r="C430" s="27"/>
      <c r="D430" s="413"/>
      <c r="E430" s="261">
        <v>2</v>
      </c>
      <c r="F430" s="372"/>
      <c r="G430" s="269"/>
      <c r="H430" s="270"/>
      <c r="I430" s="155">
        <f>IF(A28stdlife="n/a","n/a",IF(I$3&gt;(A28stdlife+$E430),(Input!$H$238*(1+rvanilla)^0.5)-SUM($H430:H430),(Input!$H$238*(1+rvanilla)^0.5)/A28stdlife))</f>
        <v>0</v>
      </c>
      <c r="J430" s="155">
        <f>IF(A28stdlife="n/a","n/a",IF(J$3&gt;(A28stdlife+$E430),(Input!$H$238*(1+rvanilla)^0.5)-SUM($H430:I430),(Input!$H$238*(1+rvanilla)^0.5)/A28stdlife))</f>
        <v>0</v>
      </c>
      <c r="K430" s="155">
        <f>IF(A28stdlife="n/a","n/a",IF(K$3&gt;(A28stdlife+$E430),(Input!$H$238*(1+rvanilla)^0.5)-SUM($H430:J430),(Input!$H$238*(1+rvanilla)^0.5)/A28stdlife))</f>
        <v>0</v>
      </c>
      <c r="L430" s="155">
        <f>IF(A28stdlife="n/a","n/a",IF(L$3&gt;(A28stdlife+$E430),(Input!$H$238*(1+rvanilla)^0.5)-SUM($H430:K430),(Input!$H$238*(1+rvanilla)^0.5)/A28stdlife))</f>
        <v>0</v>
      </c>
      <c r="M430" s="155">
        <f>IF(A28stdlife="n/a","n/a",IF(M$3&gt;(A28stdlife+$E430),(Input!$H$238*(1+rvanilla)^0.5)-SUM($H430:L430),(Input!$H$238*(1+rvanilla)^0.5)/A28stdlife))</f>
        <v>0</v>
      </c>
      <c r="N430" s="155">
        <f>IF(A28stdlife="n/a","n/a",IF(N$3&gt;(A28stdlife+$E430),(Input!$H$238*(1+rvanilla)^0.5)-SUM($H430:M430),(Input!$H$238*(1+rvanilla)^0.5)/A28stdlife))</f>
        <v>0</v>
      </c>
      <c r="O430" s="155">
        <f>IF(A28stdlife="n/a","n/a",IF(O$3&gt;(A28stdlife+$E430),(Input!$H$238*(1+rvanilla)^0.5)-SUM($H430:N430),(Input!$H$238*(1+rvanilla)^0.5)/A28stdlife))</f>
        <v>0</v>
      </c>
      <c r="P430" s="155">
        <f>IF(A28stdlife="n/a","n/a",IF(P$3&gt;(A28stdlife+$E430),(Input!$H$238*(1+rvanilla)^0.5)-SUM($H430:O430),(Input!$H$238*(1+rvanilla)^0.5)/A28stdlife))</f>
        <v>0</v>
      </c>
      <c r="Q430" s="155">
        <f>IF(A28stdlife="n/a","n/a",IF(Q$3&gt;(A28stdlife+$E430),(Input!$H$238*(1+rvanilla)^0.5)-SUM($H430:P430),(Input!$H$238*(1+rvanilla)^0.5)/A28stdlife))</f>
        <v>0</v>
      </c>
      <c r="R430" s="155">
        <f>IF(A28stdlife="n/a","n/a",IF(R$3&gt;(A28stdlife+$E430),(Input!$H$238*(1+rvanilla)^0.5)-SUM($H430:Q430),(Input!$H$238*(1+rvanilla)^0.5)/A28stdlife))</f>
        <v>0</v>
      </c>
      <c r="S430" s="155">
        <f>IF(A28stdlife="n/a","n/a",IF(S$3&gt;(A28stdlife+$E430),(Input!$H$238*(1+rvanilla)^0.5)-SUM($H430:R430),(Input!$H$238*(1+rvanilla)^0.5)/A28stdlife))</f>
        <v>0</v>
      </c>
      <c r="T430" s="155">
        <f>IF(A28stdlife="n/a","n/a",IF(T$3&gt;(A28stdlife+$E430),(Input!$H$238*(1+rvanilla)^0.5)-SUM($H430:S430),(Input!$H$238*(1+rvanilla)^0.5)/A28stdlife))</f>
        <v>0</v>
      </c>
      <c r="U430" s="155">
        <f>IF(A28stdlife="n/a","n/a",IF(U$3&gt;(A28stdlife+$E430),(Input!$H$238*(1+rvanilla)^0.5)-SUM($H430:T430),(Input!$H$238*(1+rvanilla)^0.5)/A28stdlife))</f>
        <v>0</v>
      </c>
      <c r="V430" s="155">
        <f>IF(A28stdlife="n/a","n/a",IF(V$3&gt;(A28stdlife+$E430),(Input!$H$238*(1+rvanilla)^0.5)-SUM($H430:U430),(Input!$H$238*(1+rvanilla)^0.5)/A28stdlife))</f>
        <v>0</v>
      </c>
      <c r="W430" s="155">
        <f>IF(A28stdlife="n/a","n/a",IF(W$3&gt;(A28stdlife+$E430),(Input!$H$238*(1+rvanilla)^0.5)-SUM($H430:V430),(Input!$H$238*(1+rvanilla)^0.5)/A28stdlife))</f>
        <v>0</v>
      </c>
      <c r="X430" s="155">
        <f>IF(A28stdlife="n/a","n/a",IF(X$3&gt;(A28stdlife+$E430),(Input!$H$238*(1+rvanilla)^0.5)-SUM($H430:W430),(Input!$H$238*(1+rvanilla)^0.5)/A28stdlife))</f>
        <v>0</v>
      </c>
      <c r="Y430" s="155">
        <f>IF(A28stdlife="n/a","n/a",IF(Y$3&gt;(A28stdlife+$E430),(Input!$H$238*(1+rvanilla)^0.5)-SUM($H430:X430),(Input!$H$238*(1+rvanilla)^0.5)/A28stdlife))</f>
        <v>0</v>
      </c>
      <c r="Z430" s="155">
        <f>IF(A28stdlife="n/a","n/a",IF(Z$3&gt;(A28stdlife+$E430),(Input!$H$238*(1+rvanilla)^0.5)-SUM($H430:Y430),(Input!$H$238*(1+rvanilla)^0.5)/A28stdlife))</f>
        <v>0</v>
      </c>
      <c r="AA430" s="155">
        <f>IF(A28stdlife="n/a","n/a",IF(AA$3&gt;(A28stdlife+$E430),(Input!$H$238*(1+rvanilla)^0.5)-SUM($H430:Z430),(Input!$H$238*(1+rvanilla)^0.5)/A28stdlife))</f>
        <v>0</v>
      </c>
      <c r="AB430" s="155">
        <f>IF(A28stdlife="n/a","n/a",IF(AB$3&gt;(A28stdlife+$E430),(Input!$H$238*(1+rvanilla)^0.5)-SUM($H430:AA430),(Input!$H$238*(1+rvanilla)^0.5)/A28stdlife))</f>
        <v>0</v>
      </c>
      <c r="AC430" s="155">
        <f>IF(A28stdlife="n/a","n/a",IF(AC$3&gt;(A28stdlife+$E430),(Input!$H$238*(1+rvanilla)^0.5)-SUM($H430:AB430),(Input!$H$238*(1+rvanilla)^0.5)/A28stdlife))</f>
        <v>0</v>
      </c>
      <c r="AD430" s="155">
        <f>IF(A28stdlife="n/a","n/a",IF(AD$3&gt;(A28stdlife+$E430),(Input!$H$238*(1+rvanilla)^0.5)-SUM($H430:AC430),(Input!$H$238*(1+rvanilla)^0.5)/A28stdlife))</f>
        <v>0</v>
      </c>
      <c r="AE430" s="155">
        <f>IF(A28stdlife="n/a","n/a",IF(AE$3&gt;(A28stdlife+$E430),(Input!$H$238*(1+rvanilla)^0.5)-SUM($H430:AD430),(Input!$H$238*(1+rvanilla)^0.5)/A28stdlife))</f>
        <v>0</v>
      </c>
      <c r="AF430" s="155">
        <f>IF(A28stdlife="n/a","n/a",IF(AF$3&gt;(A28stdlife+$E430),(Input!$H$238*(1+rvanilla)^0.5)-SUM($H430:AE430),(Input!$H$238*(1+rvanilla)^0.5)/A28stdlife))</f>
        <v>0</v>
      </c>
      <c r="AG430" s="155">
        <f>IF(A28stdlife="n/a","n/a",IF(AG$3&gt;(A28stdlife+$E430),(Input!$H$238*(1+rvanilla)^0.5)-SUM($H430:AF430),(Input!$H$238*(1+rvanilla)^0.5)/A28stdlife))</f>
        <v>0</v>
      </c>
      <c r="AH430" s="155">
        <f>IF(A28stdlife="n/a","n/a",IF(AH$3&gt;(A28stdlife+$E430),(Input!$H$238*(1+rvanilla)^0.5)-SUM($H430:AG430),(Input!$H$238*(1+rvanilla)^0.5)/A28stdlife))</f>
        <v>0</v>
      </c>
      <c r="AI430" s="155">
        <f>IF(A28stdlife="n/a","n/a",IF(AI$3&gt;(A28stdlife+$E430),(Input!$H$238*(1+rvanilla)^0.5)-SUM($H430:AH430),(Input!$H$238*(1+rvanilla)^0.5)/A28stdlife))</f>
        <v>0</v>
      </c>
      <c r="AJ430" s="155">
        <f>IF(A28stdlife="n/a","n/a",IF(AJ$3&gt;(A28stdlife+$E430),(Input!$H$238*(1+rvanilla)^0.5)-SUM($H430:AI430),(Input!$H$238*(1+rvanilla)^0.5)/A28stdlife))</f>
        <v>0</v>
      </c>
      <c r="AK430" s="155">
        <f>IF(A28stdlife="n/a","n/a",IF(AK$3&gt;(A28stdlife+$E430),(Input!$H$238*(1+rvanilla)^0.5)-SUM($H430:AJ430),(Input!$H$238*(1+rvanilla)^0.5)/A28stdlife))</f>
        <v>0</v>
      </c>
      <c r="AL430" s="155">
        <f>IF(A28stdlife="n/a","n/a",IF(AL$3&gt;(A28stdlife+$E430),(Input!$H$238*(1+rvanilla)^0.5)-SUM($H430:AK430),(Input!$H$238*(1+rvanilla)^0.5)/A28stdlife))</f>
        <v>0</v>
      </c>
      <c r="AM430" s="155">
        <f>IF(A28stdlife="n/a","n/a",IF(AM$3&gt;(A28stdlife+$E430),(Input!$H$238*(1+rvanilla)^0.5)-SUM($H430:AL430),(Input!$H$238*(1+rvanilla)^0.5)/A28stdlife))</f>
        <v>0</v>
      </c>
      <c r="AN430" s="155">
        <f>IF(A28stdlife="n/a","n/a",IF(AN$3&gt;(A28stdlife+$E430),(Input!$H$238*(1+rvanilla)^0.5)-SUM($H430:AM430),(Input!$H$238*(1+rvanilla)^0.5)/A28stdlife))</f>
        <v>0</v>
      </c>
      <c r="AO430" s="155">
        <f>IF(A28stdlife="n/a","n/a",IF(AO$3&gt;(A28stdlife+$E430),(Input!$H$238*(1+rvanilla)^0.5)-SUM($H430:AN430),(Input!$H$238*(1+rvanilla)^0.5)/A28stdlife))</f>
        <v>0</v>
      </c>
      <c r="AP430" s="155">
        <f>IF(A28stdlife="n/a","n/a",IF(AP$3&gt;(A28stdlife+$E430),(Input!$H$238*(1+rvanilla)^0.5)-SUM($H430:AO430),(Input!$H$238*(1+rvanilla)^0.5)/A28stdlife))</f>
        <v>0</v>
      </c>
      <c r="AQ430" s="155">
        <f>IF(A28stdlife="n/a","n/a",IF(AQ$3&gt;(A28stdlife+$E430),(Input!$H$238*(1+rvanilla)^0.5)-SUM($H430:AP430),(Input!$H$238*(1+rvanilla)^0.5)/A28stdlife))</f>
        <v>0</v>
      </c>
      <c r="AR430" s="155">
        <f>IF(A28stdlife="n/a","n/a",IF(AR$3&gt;(A28stdlife+$E430),(Input!$H$238*(1+rvanilla)^0.5)-SUM($H430:AQ430),(Input!$H$238*(1+rvanilla)^0.5)/A28stdlife))</f>
        <v>0</v>
      </c>
      <c r="AS430" s="155">
        <f>IF(A28stdlife="n/a","n/a",IF(AS$3&gt;(A28stdlife+$E430),(Input!$H$238*(1+rvanilla)^0.5)-SUM($H430:AR430),(Input!$H$238*(1+rvanilla)^0.5)/A28stdlife))</f>
        <v>0</v>
      </c>
      <c r="AT430" s="155">
        <f>IF(A28stdlife="n/a","n/a",IF(AT$3&gt;(A28stdlife+$E430),(Input!$H$238*(1+rvanilla)^0.5)-SUM($H430:AS430),(Input!$H$238*(1+rvanilla)^0.5)/A28stdlife))</f>
        <v>0</v>
      </c>
      <c r="AU430" s="155">
        <f>IF(A28stdlife="n/a","n/a",IF(AU$3&gt;(A28stdlife+$E430),(Input!$H$238*(1+rvanilla)^0.5)-SUM($H430:AT430),(Input!$H$238*(1+rvanilla)^0.5)/A28stdlife))</f>
        <v>0</v>
      </c>
      <c r="AV430" s="155">
        <f>IF(A28stdlife="n/a","n/a",IF(AV$3&gt;(A28stdlife+$E430),(Input!$H$238*(1+rvanilla)^0.5)-SUM($H430:AU430),(Input!$H$238*(1+rvanilla)^0.5)/A28stdlife))</f>
        <v>0</v>
      </c>
      <c r="AW430" s="155">
        <f>IF(A28stdlife="n/a","n/a",IF(AW$3&gt;(A28stdlife+$E430),(Input!$H$238*(1+rvanilla)^0.5)-SUM($H430:AV430),(Input!$H$238*(1+rvanilla)^0.5)/A28stdlife))</f>
        <v>0</v>
      </c>
      <c r="AX430" s="155">
        <f>IF(A28stdlife="n/a","n/a",IF(AX$3&gt;(A28stdlife+$E430),(Input!$H$238*(1+rvanilla)^0.5)-SUM($H430:AW430),(Input!$H$238*(1+rvanilla)^0.5)/A28stdlife))</f>
        <v>0</v>
      </c>
      <c r="AY430" s="155">
        <f>IF(A28stdlife="n/a","n/a",IF(AY$3&gt;(A28stdlife+$E430),(Input!$H$238*(1+rvanilla)^0.5)-SUM($H430:AX430),(Input!$H$238*(1+rvanilla)^0.5)/A28stdlife))</f>
        <v>0</v>
      </c>
      <c r="AZ430" s="155">
        <f>IF(A28stdlife="n/a","n/a",IF(AZ$3&gt;(A28stdlife+$E430),(Input!$H$238*(1+rvanilla)^0.5)-SUM($H430:AY430),(Input!$H$238*(1+rvanilla)^0.5)/A28stdlife))</f>
        <v>0</v>
      </c>
      <c r="BA430" s="155">
        <f>IF(A28stdlife="n/a","n/a",IF(BA$3&gt;(A28stdlife+$E430),(Input!$H$238*(1+rvanilla)^0.5)-SUM($H430:AZ430),(Input!$H$238*(1+rvanilla)^0.5)/A28stdlife))</f>
        <v>0</v>
      </c>
      <c r="BB430" s="155">
        <f>IF(A28stdlife="n/a","n/a",IF(BB$3&gt;(A28stdlife+$E430),(Input!$H$238*(1+rvanilla)^0.5)-SUM($H430:BA430),(Input!$H$238*(1+rvanilla)^0.5)/A28stdlife))</f>
        <v>0</v>
      </c>
      <c r="BC430" s="155">
        <f>IF(A28stdlife="n/a","n/a",IF(BC$3&gt;(A28stdlife+$E430),(Input!$H$238*(1+rvanilla)^0.5)-SUM($H430:BB430),(Input!$H$238*(1+rvanilla)^0.5)/A28stdlife))</f>
        <v>0</v>
      </c>
      <c r="BD430" s="155">
        <f>IF(A28stdlife="n/a","n/a",IF(BD$3&gt;(A28stdlife+$E430),(Input!$H$238*(1+rvanilla)^0.5)-SUM($H430:BC430),(Input!$H$238*(1+rvanilla)^0.5)/A28stdlife))</f>
        <v>0</v>
      </c>
      <c r="BE430" s="155">
        <f>IF(A28stdlife="n/a","n/a",IF(BE$3&gt;(A28stdlife+$E430),(Input!$H$238*(1+rvanilla)^0.5)-SUM($H430:BD430),(Input!$H$238*(1+rvanilla)^0.5)/A28stdlife))</f>
        <v>0</v>
      </c>
      <c r="BF430" s="155">
        <f>IF(A28stdlife="n/a","n/a",IF(BF$3&gt;(A28stdlife+$E430),(Input!$H$238*(1+rvanilla)^0.5)-SUM($H430:BE430),(Input!$H$238*(1+rvanilla)^0.5)/A28stdlife))</f>
        <v>0</v>
      </c>
      <c r="BG430" s="155">
        <f>IF(A28stdlife="n/a","n/a",IF(BG$3&gt;(A28stdlife+$E430),(Input!$H$238*(1+rvanilla)^0.5)-SUM($H430:BF430),(Input!$H$238*(1+rvanilla)^0.5)/A28stdlife))</f>
        <v>0</v>
      </c>
      <c r="BH430" s="155">
        <f>IF(A28stdlife="n/a","n/a",IF(BH$3&gt;(A28stdlife+$E430),(Input!$H$238*(1+rvanilla)^0.5)-SUM($H430:BG430),(Input!$H$238*(1+rvanilla)^0.5)/A28stdlife))</f>
        <v>0</v>
      </c>
      <c r="BI430" s="155">
        <f>IF(A28stdlife="n/a","n/a",IF(BI$3&gt;(A28stdlife+$E430),(Input!$H$238*(1+rvanilla)^0.5)-SUM($H430:BH430),(Input!$H$238*(1+rvanilla)^0.5)/A28stdlife))</f>
        <v>0</v>
      </c>
      <c r="BJ430" s="14"/>
      <c r="BK430" s="14"/>
      <c r="BL430" s="14"/>
      <c r="BM430" s="14"/>
      <c r="BN430" s="14"/>
      <c r="BO430" s="14"/>
      <c r="BP430" s="14"/>
      <c r="BQ430" s="14"/>
      <c r="BR430" s="14"/>
      <c r="BS430" s="14"/>
      <c r="BT430" s="14"/>
      <c r="BU430" s="14"/>
      <c r="BV430" s="14"/>
      <c r="BW430" s="14"/>
      <c r="BX430" s="14"/>
      <c r="BY430" s="14"/>
      <c r="BZ430" s="14"/>
      <c r="CA430" s="410"/>
      <c r="CB430" s="410"/>
      <c r="CC430" s="410"/>
      <c r="CD430" s="410"/>
      <c r="CE430" s="410"/>
      <c r="CF430" s="410"/>
      <c r="CG430" s="410"/>
      <c r="CH430" s="410"/>
      <c r="CI430" s="410"/>
      <c r="CJ430" s="410"/>
      <c r="CK430" s="410"/>
      <c r="CL430" s="410"/>
      <c r="CM430" s="410"/>
      <c r="CN430" s="410"/>
      <c r="CO430" s="410"/>
      <c r="CP430" s="410"/>
      <c r="CQ430" s="410"/>
      <c r="CR430" s="410"/>
      <c r="CS430" s="410"/>
      <c r="CT430" s="410"/>
      <c r="CU430" s="410"/>
      <c r="CV430" s="410"/>
      <c r="CW430" s="410"/>
      <c r="CX430" s="410"/>
      <c r="CY430" s="410"/>
      <c r="CZ430" s="410"/>
      <c r="DA430" s="410"/>
      <c r="DB430" s="410"/>
      <c r="DC430" s="410"/>
      <c r="DD430" s="410"/>
      <c r="DE430" s="410"/>
      <c r="DF430" s="410"/>
      <c r="DG430" s="410"/>
      <c r="DH430" s="410"/>
      <c r="DI430" s="410"/>
      <c r="DJ430" s="410"/>
      <c r="DK430" s="410"/>
      <c r="DL430" s="410"/>
      <c r="DM430" s="410"/>
      <c r="DN430" s="410"/>
      <c r="DO430" s="410"/>
      <c r="DP430" s="410"/>
      <c r="DQ430" s="410"/>
      <c r="DR430" s="410"/>
      <c r="DS430" s="410"/>
      <c r="DT430" s="410"/>
      <c r="DU430" s="410"/>
      <c r="DV430" s="410"/>
      <c r="DW430" s="410"/>
      <c r="DX430" s="410"/>
      <c r="DY430" s="410"/>
      <c r="DZ430" s="410"/>
      <c r="EA430" s="410"/>
      <c r="EB430" s="410"/>
      <c r="EC430" s="410"/>
      <c r="ED430" s="410"/>
      <c r="EE430" s="410"/>
      <c r="EF430" s="410"/>
      <c r="EG430" s="410"/>
      <c r="EH430" s="410"/>
      <c r="EI430" s="410"/>
      <c r="EJ430" s="410"/>
      <c r="EK430" s="410"/>
      <c r="EL430" s="410"/>
      <c r="EM430" s="410"/>
      <c r="EN430" s="410"/>
      <c r="EO430" s="410"/>
      <c r="EP430" s="410"/>
      <c r="EQ430" s="410"/>
      <c r="ER430" s="410"/>
      <c r="ES430" s="410"/>
      <c r="ET430" s="410"/>
      <c r="EU430" s="410"/>
      <c r="EV430" s="410"/>
      <c r="EW430" s="410"/>
      <c r="EX430" s="410"/>
      <c r="EY430" s="410"/>
      <c r="EZ430" s="410"/>
      <c r="FA430" s="410"/>
      <c r="FB430" s="410"/>
      <c r="FC430" s="410"/>
      <c r="FD430" s="410"/>
      <c r="FE430" s="410"/>
      <c r="FF430" s="410"/>
      <c r="FG430" s="410"/>
      <c r="FH430" s="410"/>
      <c r="FI430" s="410"/>
      <c r="FJ430" s="410"/>
      <c r="FK430" s="410"/>
      <c r="FL430" s="410"/>
      <c r="FM430" s="410"/>
      <c r="FN430" s="410"/>
      <c r="FO430" s="410"/>
      <c r="FP430" s="410"/>
      <c r="FQ430" s="410"/>
      <c r="FR430" s="410"/>
      <c r="FS430" s="410"/>
      <c r="FT430" s="410"/>
      <c r="FU430" s="410"/>
      <c r="FV430" s="410"/>
      <c r="FW430" s="410"/>
      <c r="FX430" s="410"/>
      <c r="FY430" s="410"/>
      <c r="FZ430" s="410"/>
      <c r="GA430" s="410"/>
      <c r="GB430" s="410"/>
      <c r="GC430" s="410"/>
      <c r="GD430" s="410"/>
      <c r="GE430" s="410"/>
      <c r="GF430" s="410"/>
      <c r="GG430" s="410"/>
      <c r="GH430" s="410"/>
      <c r="GI430" s="410"/>
      <c r="GJ430" s="410"/>
      <c r="GK430" s="410"/>
      <c r="GL430" s="410"/>
      <c r="GM430" s="410"/>
      <c r="GN430" s="410"/>
      <c r="GO430" s="410"/>
      <c r="GP430" s="410"/>
      <c r="GQ430" s="410"/>
      <c r="GR430" s="410"/>
      <c r="GS430" s="410"/>
      <c r="GT430" s="410"/>
      <c r="GU430" s="410"/>
      <c r="GV430" s="410"/>
      <c r="GW430" s="410"/>
      <c r="GX430" s="410"/>
      <c r="GY430" s="410"/>
      <c r="GZ430" s="410"/>
      <c r="HA430" s="410"/>
      <c r="HB430" s="410"/>
      <c r="HC430" s="410"/>
      <c r="HD430" s="410"/>
      <c r="HE430" s="410"/>
      <c r="HF430" s="410"/>
      <c r="HG430" s="410"/>
      <c r="HH430" s="410"/>
      <c r="HI430" s="410"/>
      <c r="HJ430" s="410"/>
      <c r="HK430" s="410"/>
      <c r="HL430" s="410"/>
      <c r="HM430" s="410"/>
      <c r="HN430" s="410"/>
      <c r="HO430" s="410"/>
      <c r="HP430" s="410"/>
      <c r="HQ430" s="410"/>
      <c r="HR430" s="410"/>
      <c r="HS430" s="410"/>
      <c r="HT430" s="410"/>
      <c r="HU430" s="410"/>
      <c r="HV430" s="410"/>
      <c r="HW430" s="410"/>
      <c r="HX430" s="410"/>
      <c r="HY430" s="410"/>
      <c r="HZ430" s="410"/>
      <c r="IA430" s="410"/>
      <c r="IB430" s="410"/>
      <c r="IC430" s="410"/>
      <c r="ID430" s="410"/>
      <c r="IE430" s="410"/>
      <c r="IF430" s="410"/>
      <c r="IG430" s="410"/>
      <c r="IH430" s="410"/>
      <c r="II430" s="410"/>
      <c r="IJ430" s="410"/>
      <c r="IK430" s="410"/>
      <c r="IL430" s="410"/>
      <c r="IM430" s="410"/>
      <c r="IN430" s="410"/>
      <c r="IO430" s="410"/>
      <c r="IP430" s="410"/>
      <c r="IQ430" s="410"/>
      <c r="IR430" s="410"/>
      <c r="IS430" s="410"/>
      <c r="IT430" s="410"/>
      <c r="IU430" s="410"/>
      <c r="IV430" s="410"/>
    </row>
    <row r="431" spans="1:256" s="2" customFormat="1" ht="12.75" hidden="1" customHeight="1" outlineLevel="2">
      <c r="A431" s="14"/>
      <c r="B431" s="14"/>
      <c r="C431" s="27"/>
      <c r="D431" s="413"/>
      <c r="E431" s="261">
        <v>3</v>
      </c>
      <c r="F431" s="372"/>
      <c r="G431" s="269"/>
      <c r="H431" s="271"/>
      <c r="I431" s="270"/>
      <c r="J431" s="155">
        <f>IF(A28stdlife="n/a","n/a",IF(J$3&gt;(A28stdlife+$E431),(Input!$I$238*(1+rvanilla)^0.5)-SUM($I431:I431),(Input!$I$238*(1+rvanilla)^0.5)/A28stdlife))</f>
        <v>0</v>
      </c>
      <c r="K431" s="155">
        <f>IF(A28stdlife="n/a","n/a",IF(K$3&gt;(A28stdlife+$E431),(Input!$I$238*(1+rvanilla)^0.5)-SUM($I431:J431),(Input!$I$238*(1+rvanilla)^0.5)/A28stdlife))</f>
        <v>0</v>
      </c>
      <c r="L431" s="155">
        <f>IF(A28stdlife="n/a","n/a",IF(L$3&gt;(A28stdlife+$E431),(Input!$I$238*(1+rvanilla)^0.5)-SUM($I431:K431),(Input!$I$238*(1+rvanilla)^0.5)/A28stdlife))</f>
        <v>0</v>
      </c>
      <c r="M431" s="155">
        <f>IF(A28stdlife="n/a","n/a",IF(M$3&gt;(A28stdlife+$E431),(Input!$I$238*(1+rvanilla)^0.5)-SUM($I431:L431),(Input!$I$238*(1+rvanilla)^0.5)/A28stdlife))</f>
        <v>0</v>
      </c>
      <c r="N431" s="155">
        <f>IF(A28stdlife="n/a","n/a",IF(N$3&gt;(A28stdlife+$E431),(Input!$I$238*(1+rvanilla)^0.5)-SUM($I431:M431),(Input!$I$238*(1+rvanilla)^0.5)/A28stdlife))</f>
        <v>0</v>
      </c>
      <c r="O431" s="155">
        <f>IF(A28stdlife="n/a","n/a",IF(O$3&gt;(A28stdlife+$E431),(Input!$I$238*(1+rvanilla)^0.5)-SUM($I431:N431),(Input!$I$238*(1+rvanilla)^0.5)/A28stdlife))</f>
        <v>0</v>
      </c>
      <c r="P431" s="155">
        <f>IF(A28stdlife="n/a","n/a",IF(P$3&gt;(A28stdlife+$E431),(Input!$I$238*(1+rvanilla)^0.5)-SUM($I431:O431),(Input!$I$238*(1+rvanilla)^0.5)/A28stdlife))</f>
        <v>0</v>
      </c>
      <c r="Q431" s="155">
        <f>IF(A28stdlife="n/a","n/a",IF(Q$3&gt;(A28stdlife+$E431),(Input!$I$238*(1+rvanilla)^0.5)-SUM($I431:P431),(Input!$I$238*(1+rvanilla)^0.5)/A28stdlife))</f>
        <v>0</v>
      </c>
      <c r="R431" s="155">
        <f>IF(A28stdlife="n/a","n/a",IF(R$3&gt;(A28stdlife+$E431),(Input!$I$238*(1+rvanilla)^0.5)-SUM($I431:Q431),(Input!$I$238*(1+rvanilla)^0.5)/A28stdlife))</f>
        <v>0</v>
      </c>
      <c r="S431" s="155">
        <f>IF(A28stdlife="n/a","n/a",IF(S$3&gt;(A28stdlife+$E431),(Input!$I$238*(1+rvanilla)^0.5)-SUM($I431:R431),(Input!$I$238*(1+rvanilla)^0.5)/A28stdlife))</f>
        <v>0</v>
      </c>
      <c r="T431" s="155">
        <f>IF(A28stdlife="n/a","n/a",IF(T$3&gt;(A28stdlife+$E431),(Input!$I$238*(1+rvanilla)^0.5)-SUM($I431:S431),(Input!$I$238*(1+rvanilla)^0.5)/A28stdlife))</f>
        <v>0</v>
      </c>
      <c r="U431" s="155">
        <f>IF(A28stdlife="n/a","n/a",IF(U$3&gt;(A28stdlife+$E431),(Input!$I$238*(1+rvanilla)^0.5)-SUM($I431:T431),(Input!$I$238*(1+rvanilla)^0.5)/A28stdlife))</f>
        <v>0</v>
      </c>
      <c r="V431" s="155">
        <f>IF(A28stdlife="n/a","n/a",IF(V$3&gt;(A28stdlife+$E431),(Input!$I$238*(1+rvanilla)^0.5)-SUM($I431:U431),(Input!$I$238*(1+rvanilla)^0.5)/A28stdlife))</f>
        <v>0</v>
      </c>
      <c r="W431" s="155">
        <f>IF(A28stdlife="n/a","n/a",IF(W$3&gt;(A28stdlife+$E431),(Input!$I$238*(1+rvanilla)^0.5)-SUM($I431:V431),(Input!$I$238*(1+rvanilla)^0.5)/A28stdlife))</f>
        <v>0</v>
      </c>
      <c r="X431" s="155">
        <f>IF(A28stdlife="n/a","n/a",IF(X$3&gt;(A28stdlife+$E431),(Input!$I$238*(1+rvanilla)^0.5)-SUM($I431:W431),(Input!$I$238*(1+rvanilla)^0.5)/A28stdlife))</f>
        <v>0</v>
      </c>
      <c r="Y431" s="155">
        <f>IF(A28stdlife="n/a","n/a",IF(Y$3&gt;(A28stdlife+$E431),(Input!$I$238*(1+rvanilla)^0.5)-SUM($I431:X431),(Input!$I$238*(1+rvanilla)^0.5)/A28stdlife))</f>
        <v>0</v>
      </c>
      <c r="Z431" s="155">
        <f>IF(A28stdlife="n/a","n/a",IF(Z$3&gt;(A28stdlife+$E431),(Input!$I$238*(1+rvanilla)^0.5)-SUM($I431:Y431),(Input!$I$238*(1+rvanilla)^0.5)/A28stdlife))</f>
        <v>0</v>
      </c>
      <c r="AA431" s="155">
        <f>IF(A28stdlife="n/a","n/a",IF(AA$3&gt;(A28stdlife+$E431),(Input!$I$238*(1+rvanilla)^0.5)-SUM($I431:Z431),(Input!$I$238*(1+rvanilla)^0.5)/A28stdlife))</f>
        <v>0</v>
      </c>
      <c r="AB431" s="155">
        <f>IF(A28stdlife="n/a","n/a",IF(AB$3&gt;(A28stdlife+$E431),(Input!$I$238*(1+rvanilla)^0.5)-SUM($I431:AA431),(Input!$I$238*(1+rvanilla)^0.5)/A28stdlife))</f>
        <v>0</v>
      </c>
      <c r="AC431" s="155">
        <f>IF(A28stdlife="n/a","n/a",IF(AC$3&gt;(A28stdlife+$E431),(Input!$I$238*(1+rvanilla)^0.5)-SUM($I431:AB431),(Input!$I$238*(1+rvanilla)^0.5)/A28stdlife))</f>
        <v>0</v>
      </c>
      <c r="AD431" s="155">
        <f>IF(A28stdlife="n/a","n/a",IF(AD$3&gt;(A28stdlife+$E431),(Input!$I$238*(1+rvanilla)^0.5)-SUM($I431:AC431),(Input!$I$238*(1+rvanilla)^0.5)/A28stdlife))</f>
        <v>0</v>
      </c>
      <c r="AE431" s="155">
        <f>IF(A28stdlife="n/a","n/a",IF(AE$3&gt;(A28stdlife+$E431),(Input!$I$238*(1+rvanilla)^0.5)-SUM($I431:AD431),(Input!$I$238*(1+rvanilla)^0.5)/A28stdlife))</f>
        <v>0</v>
      </c>
      <c r="AF431" s="155">
        <f>IF(A28stdlife="n/a","n/a",IF(AF$3&gt;(A28stdlife+$E431),(Input!$I$238*(1+rvanilla)^0.5)-SUM($I431:AE431),(Input!$I$238*(1+rvanilla)^0.5)/A28stdlife))</f>
        <v>0</v>
      </c>
      <c r="AG431" s="155">
        <f>IF(A28stdlife="n/a","n/a",IF(AG$3&gt;(A28stdlife+$E431),(Input!$I$238*(1+rvanilla)^0.5)-SUM($I431:AF431),(Input!$I$238*(1+rvanilla)^0.5)/A28stdlife))</f>
        <v>0</v>
      </c>
      <c r="AH431" s="155">
        <f>IF(A28stdlife="n/a","n/a",IF(AH$3&gt;(A28stdlife+$E431),(Input!$I$238*(1+rvanilla)^0.5)-SUM($I431:AG431),(Input!$I$238*(1+rvanilla)^0.5)/A28stdlife))</f>
        <v>0</v>
      </c>
      <c r="AI431" s="155">
        <f>IF(A28stdlife="n/a","n/a",IF(AI$3&gt;(A28stdlife+$E431),(Input!$I$238*(1+rvanilla)^0.5)-SUM($I431:AH431),(Input!$I$238*(1+rvanilla)^0.5)/A28stdlife))</f>
        <v>0</v>
      </c>
      <c r="AJ431" s="155">
        <f>IF(A28stdlife="n/a","n/a",IF(AJ$3&gt;(A28stdlife+$E431),(Input!$I$238*(1+rvanilla)^0.5)-SUM($I431:AI431),(Input!$I$238*(1+rvanilla)^0.5)/A28stdlife))</f>
        <v>0</v>
      </c>
      <c r="AK431" s="155">
        <f>IF(A28stdlife="n/a","n/a",IF(AK$3&gt;(A28stdlife+$E431),(Input!$I$238*(1+rvanilla)^0.5)-SUM($I431:AJ431),(Input!$I$238*(1+rvanilla)^0.5)/A28stdlife))</f>
        <v>0</v>
      </c>
      <c r="AL431" s="155">
        <f>IF(A28stdlife="n/a","n/a",IF(AL$3&gt;(A28stdlife+$E431),(Input!$I$238*(1+rvanilla)^0.5)-SUM($I431:AK431),(Input!$I$238*(1+rvanilla)^0.5)/A28stdlife))</f>
        <v>0</v>
      </c>
      <c r="AM431" s="155">
        <f>IF(A28stdlife="n/a","n/a",IF(AM$3&gt;(A28stdlife+$E431),(Input!$I$238*(1+rvanilla)^0.5)-SUM($I431:AL431),(Input!$I$238*(1+rvanilla)^0.5)/A28stdlife))</f>
        <v>0</v>
      </c>
      <c r="AN431" s="155">
        <f>IF(A28stdlife="n/a","n/a",IF(AN$3&gt;(A28stdlife+$E431),(Input!$I$238*(1+rvanilla)^0.5)-SUM($I431:AM431),(Input!$I$238*(1+rvanilla)^0.5)/A28stdlife))</f>
        <v>0</v>
      </c>
      <c r="AO431" s="155">
        <f>IF(A28stdlife="n/a","n/a",IF(AO$3&gt;(A28stdlife+$E431),(Input!$I$238*(1+rvanilla)^0.5)-SUM($I431:AN431),(Input!$I$238*(1+rvanilla)^0.5)/A28stdlife))</f>
        <v>0</v>
      </c>
      <c r="AP431" s="155">
        <f>IF(A28stdlife="n/a","n/a",IF(AP$3&gt;(A28stdlife+$E431),(Input!$I$238*(1+rvanilla)^0.5)-SUM($I431:AO431),(Input!$I$238*(1+rvanilla)^0.5)/A28stdlife))</f>
        <v>0</v>
      </c>
      <c r="AQ431" s="155">
        <f>IF(A28stdlife="n/a","n/a",IF(AQ$3&gt;(A28stdlife+$E431),(Input!$I$238*(1+rvanilla)^0.5)-SUM($I431:AP431),(Input!$I$238*(1+rvanilla)^0.5)/A28stdlife))</f>
        <v>0</v>
      </c>
      <c r="AR431" s="155">
        <f>IF(A28stdlife="n/a","n/a",IF(AR$3&gt;(A28stdlife+$E431),(Input!$I$238*(1+rvanilla)^0.5)-SUM($I431:AQ431),(Input!$I$238*(1+rvanilla)^0.5)/A28stdlife))</f>
        <v>0</v>
      </c>
      <c r="AS431" s="155">
        <f>IF(A28stdlife="n/a","n/a",IF(AS$3&gt;(A28stdlife+$E431),(Input!$I$238*(1+rvanilla)^0.5)-SUM($I431:AR431),(Input!$I$238*(1+rvanilla)^0.5)/A28stdlife))</f>
        <v>0</v>
      </c>
      <c r="AT431" s="155">
        <f>IF(A28stdlife="n/a","n/a",IF(AT$3&gt;(A28stdlife+$E431),(Input!$I$238*(1+rvanilla)^0.5)-SUM($I431:AS431),(Input!$I$238*(1+rvanilla)^0.5)/A28stdlife))</f>
        <v>0</v>
      </c>
      <c r="AU431" s="155">
        <f>IF(A28stdlife="n/a","n/a",IF(AU$3&gt;(A28stdlife+$E431),(Input!$I$238*(1+rvanilla)^0.5)-SUM($I431:AT431),(Input!$I$238*(1+rvanilla)^0.5)/A28stdlife))</f>
        <v>0</v>
      </c>
      <c r="AV431" s="155">
        <f>IF(A28stdlife="n/a","n/a",IF(AV$3&gt;(A28stdlife+$E431),(Input!$I$238*(1+rvanilla)^0.5)-SUM($I431:AU431),(Input!$I$238*(1+rvanilla)^0.5)/A28stdlife))</f>
        <v>0</v>
      </c>
      <c r="AW431" s="155">
        <f>IF(A28stdlife="n/a","n/a",IF(AW$3&gt;(A28stdlife+$E431),(Input!$I$238*(1+rvanilla)^0.5)-SUM($I431:AV431),(Input!$I$238*(1+rvanilla)^0.5)/A28stdlife))</f>
        <v>0</v>
      </c>
      <c r="AX431" s="155">
        <f>IF(A28stdlife="n/a","n/a",IF(AX$3&gt;(A28stdlife+$E431),(Input!$I$238*(1+rvanilla)^0.5)-SUM($I431:AW431),(Input!$I$238*(1+rvanilla)^0.5)/A28stdlife))</f>
        <v>0</v>
      </c>
      <c r="AY431" s="155">
        <f>IF(A28stdlife="n/a","n/a",IF(AY$3&gt;(A28stdlife+$E431),(Input!$I$238*(1+rvanilla)^0.5)-SUM($I431:AX431),(Input!$I$238*(1+rvanilla)^0.5)/A28stdlife))</f>
        <v>0</v>
      </c>
      <c r="AZ431" s="155">
        <f>IF(A28stdlife="n/a","n/a",IF(AZ$3&gt;(A28stdlife+$E431),(Input!$I$238*(1+rvanilla)^0.5)-SUM($I431:AY431),(Input!$I$238*(1+rvanilla)^0.5)/A28stdlife))</f>
        <v>0</v>
      </c>
      <c r="BA431" s="155">
        <f>IF(A28stdlife="n/a","n/a",IF(BA$3&gt;(A28stdlife+$E431),(Input!$I$238*(1+rvanilla)^0.5)-SUM($I431:AZ431),(Input!$I$238*(1+rvanilla)^0.5)/A28stdlife))</f>
        <v>0</v>
      </c>
      <c r="BB431" s="155">
        <f>IF(A28stdlife="n/a","n/a",IF(BB$3&gt;(A28stdlife+$E431),(Input!$I$238*(1+rvanilla)^0.5)-SUM($I431:BA431),(Input!$I$238*(1+rvanilla)^0.5)/A28stdlife))</f>
        <v>0</v>
      </c>
      <c r="BC431" s="155">
        <f>IF(A28stdlife="n/a","n/a",IF(BC$3&gt;(A28stdlife+$E431),(Input!$I$238*(1+rvanilla)^0.5)-SUM($I431:BB431),(Input!$I$238*(1+rvanilla)^0.5)/A28stdlife))</f>
        <v>0</v>
      </c>
      <c r="BD431" s="155">
        <f>IF(A28stdlife="n/a","n/a",IF(BD$3&gt;(A28stdlife+$E431),(Input!$I$238*(1+rvanilla)^0.5)-SUM($I431:BC431),(Input!$I$238*(1+rvanilla)^0.5)/A28stdlife))</f>
        <v>0</v>
      </c>
      <c r="BE431" s="155">
        <f>IF(A28stdlife="n/a","n/a",IF(BE$3&gt;(A28stdlife+$E431),(Input!$I$238*(1+rvanilla)^0.5)-SUM($I431:BD431),(Input!$I$238*(1+rvanilla)^0.5)/A28stdlife))</f>
        <v>0</v>
      </c>
      <c r="BF431" s="155">
        <f>IF(A28stdlife="n/a","n/a",IF(BF$3&gt;(A28stdlife+$E431),(Input!$I$238*(1+rvanilla)^0.5)-SUM($I431:BE431),(Input!$I$238*(1+rvanilla)^0.5)/A28stdlife))</f>
        <v>0</v>
      </c>
      <c r="BG431" s="155">
        <f>IF(A28stdlife="n/a","n/a",IF(BG$3&gt;(A28stdlife+$E431),(Input!$I$238*(1+rvanilla)^0.5)-SUM($I431:BF431),(Input!$I$238*(1+rvanilla)^0.5)/A28stdlife))</f>
        <v>0</v>
      </c>
      <c r="BH431" s="155">
        <f>IF(A28stdlife="n/a","n/a",IF(BH$3&gt;(A28stdlife+$E431),(Input!$I$238*(1+rvanilla)^0.5)-SUM($I431:BG431),(Input!$I$238*(1+rvanilla)^0.5)/A28stdlife))</f>
        <v>0</v>
      </c>
      <c r="BI431" s="155">
        <f>IF(A28stdlife="n/a","n/a",IF(BI$3&gt;(A28stdlife+$E431),(Input!$I$238*(1+rvanilla)^0.5)-SUM($I431:BH431),(Input!$I$238*(1+rvanilla)^0.5)/A28stdlife))</f>
        <v>0</v>
      </c>
      <c r="BJ431" s="14"/>
      <c r="BK431" s="14"/>
      <c r="BL431" s="14"/>
      <c r="BM431" s="14"/>
      <c r="BN431" s="14"/>
      <c r="BO431" s="14"/>
      <c r="BP431" s="14"/>
      <c r="BQ431" s="14"/>
      <c r="BR431" s="14"/>
      <c r="BS431" s="14"/>
      <c r="BT431" s="14"/>
      <c r="BU431" s="14"/>
      <c r="BV431" s="14"/>
      <c r="BW431" s="14"/>
      <c r="BX431" s="14"/>
      <c r="BY431" s="14"/>
      <c r="BZ431" s="14"/>
      <c r="CA431" s="410"/>
      <c r="CB431" s="410"/>
      <c r="CC431" s="410"/>
      <c r="CD431" s="410"/>
      <c r="CE431" s="410"/>
      <c r="CF431" s="410"/>
      <c r="CG431" s="410"/>
      <c r="CH431" s="410"/>
      <c r="CI431" s="410"/>
      <c r="CJ431" s="410"/>
      <c r="CK431" s="410"/>
      <c r="CL431" s="410"/>
      <c r="CM431" s="410"/>
      <c r="CN431" s="410"/>
      <c r="CO431" s="410"/>
      <c r="CP431" s="410"/>
      <c r="CQ431" s="410"/>
      <c r="CR431" s="410"/>
      <c r="CS431" s="410"/>
      <c r="CT431" s="410"/>
      <c r="CU431" s="410"/>
      <c r="CV431" s="410"/>
      <c r="CW431" s="410"/>
      <c r="CX431" s="410"/>
      <c r="CY431" s="410"/>
      <c r="CZ431" s="410"/>
      <c r="DA431" s="410"/>
      <c r="DB431" s="410"/>
      <c r="DC431" s="410"/>
      <c r="DD431" s="410"/>
      <c r="DE431" s="410"/>
      <c r="DF431" s="410"/>
      <c r="DG431" s="410"/>
      <c r="DH431" s="410"/>
      <c r="DI431" s="410"/>
      <c r="DJ431" s="410"/>
      <c r="DK431" s="410"/>
      <c r="DL431" s="410"/>
      <c r="DM431" s="410"/>
      <c r="DN431" s="410"/>
      <c r="DO431" s="410"/>
      <c r="DP431" s="410"/>
      <c r="DQ431" s="410"/>
      <c r="DR431" s="410"/>
      <c r="DS431" s="410"/>
      <c r="DT431" s="410"/>
      <c r="DU431" s="410"/>
      <c r="DV431" s="410"/>
      <c r="DW431" s="410"/>
      <c r="DX431" s="410"/>
      <c r="DY431" s="410"/>
      <c r="DZ431" s="410"/>
      <c r="EA431" s="410"/>
      <c r="EB431" s="410"/>
      <c r="EC431" s="410"/>
      <c r="ED431" s="410"/>
      <c r="EE431" s="410"/>
      <c r="EF431" s="410"/>
      <c r="EG431" s="410"/>
      <c r="EH431" s="410"/>
      <c r="EI431" s="410"/>
      <c r="EJ431" s="410"/>
      <c r="EK431" s="410"/>
      <c r="EL431" s="410"/>
      <c r="EM431" s="410"/>
      <c r="EN431" s="410"/>
      <c r="EO431" s="410"/>
      <c r="EP431" s="410"/>
      <c r="EQ431" s="410"/>
      <c r="ER431" s="410"/>
      <c r="ES431" s="410"/>
      <c r="ET431" s="410"/>
      <c r="EU431" s="410"/>
      <c r="EV431" s="410"/>
      <c r="EW431" s="410"/>
      <c r="EX431" s="410"/>
      <c r="EY431" s="410"/>
      <c r="EZ431" s="410"/>
      <c r="FA431" s="410"/>
      <c r="FB431" s="410"/>
      <c r="FC431" s="410"/>
      <c r="FD431" s="410"/>
      <c r="FE431" s="410"/>
      <c r="FF431" s="410"/>
      <c r="FG431" s="410"/>
      <c r="FH431" s="410"/>
      <c r="FI431" s="410"/>
      <c r="FJ431" s="410"/>
      <c r="FK431" s="410"/>
      <c r="FL431" s="410"/>
      <c r="FM431" s="410"/>
      <c r="FN431" s="410"/>
      <c r="FO431" s="410"/>
      <c r="FP431" s="410"/>
      <c r="FQ431" s="410"/>
      <c r="FR431" s="410"/>
      <c r="FS431" s="410"/>
      <c r="FT431" s="410"/>
      <c r="FU431" s="410"/>
      <c r="FV431" s="410"/>
      <c r="FW431" s="410"/>
      <c r="FX431" s="410"/>
      <c r="FY431" s="410"/>
      <c r="FZ431" s="410"/>
      <c r="GA431" s="410"/>
      <c r="GB431" s="410"/>
      <c r="GC431" s="410"/>
      <c r="GD431" s="410"/>
      <c r="GE431" s="410"/>
      <c r="GF431" s="410"/>
      <c r="GG431" s="410"/>
      <c r="GH431" s="410"/>
      <c r="GI431" s="410"/>
      <c r="GJ431" s="410"/>
      <c r="GK431" s="410"/>
      <c r="GL431" s="410"/>
      <c r="GM431" s="410"/>
      <c r="GN431" s="410"/>
      <c r="GO431" s="410"/>
      <c r="GP431" s="410"/>
      <c r="GQ431" s="410"/>
      <c r="GR431" s="410"/>
      <c r="GS431" s="410"/>
      <c r="GT431" s="410"/>
      <c r="GU431" s="410"/>
      <c r="GV431" s="410"/>
      <c r="GW431" s="410"/>
      <c r="GX431" s="410"/>
      <c r="GY431" s="410"/>
      <c r="GZ431" s="410"/>
      <c r="HA431" s="410"/>
      <c r="HB431" s="410"/>
      <c r="HC431" s="410"/>
      <c r="HD431" s="410"/>
      <c r="HE431" s="410"/>
      <c r="HF431" s="410"/>
      <c r="HG431" s="410"/>
      <c r="HH431" s="410"/>
      <c r="HI431" s="410"/>
      <c r="HJ431" s="410"/>
      <c r="HK431" s="410"/>
      <c r="HL431" s="410"/>
      <c r="HM431" s="410"/>
      <c r="HN431" s="410"/>
      <c r="HO431" s="410"/>
      <c r="HP431" s="410"/>
      <c r="HQ431" s="410"/>
      <c r="HR431" s="410"/>
      <c r="HS431" s="410"/>
      <c r="HT431" s="410"/>
      <c r="HU431" s="410"/>
      <c r="HV431" s="410"/>
      <c r="HW431" s="410"/>
      <c r="HX431" s="410"/>
      <c r="HY431" s="410"/>
      <c r="HZ431" s="410"/>
      <c r="IA431" s="410"/>
      <c r="IB431" s="410"/>
      <c r="IC431" s="410"/>
      <c r="ID431" s="410"/>
      <c r="IE431" s="410"/>
      <c r="IF431" s="410"/>
      <c r="IG431" s="410"/>
      <c r="IH431" s="410"/>
      <c r="II431" s="410"/>
      <c r="IJ431" s="410"/>
      <c r="IK431" s="410"/>
      <c r="IL431" s="410"/>
      <c r="IM431" s="410"/>
      <c r="IN431" s="410"/>
      <c r="IO431" s="410"/>
      <c r="IP431" s="410"/>
      <c r="IQ431" s="410"/>
      <c r="IR431" s="410"/>
      <c r="IS431" s="410"/>
      <c r="IT431" s="410"/>
      <c r="IU431" s="410"/>
      <c r="IV431" s="410"/>
    </row>
    <row r="432" spans="1:256" s="2" customFormat="1" ht="12.75" hidden="1" customHeight="1" outlineLevel="2">
      <c r="A432" s="14"/>
      <c r="B432" s="14"/>
      <c r="C432" s="27"/>
      <c r="D432" s="413"/>
      <c r="E432" s="261">
        <v>4</v>
      </c>
      <c r="F432" s="372"/>
      <c r="G432" s="269"/>
      <c r="H432" s="271"/>
      <c r="I432" s="271"/>
      <c r="J432" s="270"/>
      <c r="K432" s="155">
        <f>IF(A28stdlife="n/a","n/a",IF(K$3&gt;(A28stdlife+$E432),(Input!$J$238*(1+rvanilla)^0.5)-SUM($J432:J432),(Input!$J$238*(1+rvanilla)^0.5)/A28stdlife))</f>
        <v>0</v>
      </c>
      <c r="L432" s="155">
        <f>IF(A28stdlife="n/a","n/a",IF(L$3&gt;(A28stdlife+$E432),(Input!$J$238*(1+rvanilla)^0.5)-SUM($J432:K432),(Input!$J$238*(1+rvanilla)^0.5)/A28stdlife))</f>
        <v>0</v>
      </c>
      <c r="M432" s="155">
        <f>IF(A28stdlife="n/a","n/a",IF(M$3&gt;(A28stdlife+$E432),(Input!$J$238*(1+rvanilla)^0.5)-SUM($J432:L432),(Input!$J$238*(1+rvanilla)^0.5)/A28stdlife))</f>
        <v>0</v>
      </c>
      <c r="N432" s="155">
        <f>IF(A28stdlife="n/a","n/a",IF(N$3&gt;(A28stdlife+$E432),(Input!$J$238*(1+rvanilla)^0.5)-SUM($J432:M432),(Input!$J$238*(1+rvanilla)^0.5)/A28stdlife))</f>
        <v>0</v>
      </c>
      <c r="O432" s="155">
        <f>IF(A28stdlife="n/a","n/a",IF(O$3&gt;(A28stdlife+$E432),(Input!$J$238*(1+rvanilla)^0.5)-SUM($J432:N432),(Input!$J$238*(1+rvanilla)^0.5)/A28stdlife))</f>
        <v>0</v>
      </c>
      <c r="P432" s="155">
        <f>IF(A28stdlife="n/a","n/a",IF(P$3&gt;(A28stdlife+$E432),(Input!$J$238*(1+rvanilla)^0.5)-SUM($J432:O432),(Input!$J$238*(1+rvanilla)^0.5)/A28stdlife))</f>
        <v>0</v>
      </c>
      <c r="Q432" s="155">
        <f>IF(A28stdlife="n/a","n/a",IF(Q$3&gt;(A28stdlife+$E432),(Input!$J$238*(1+rvanilla)^0.5)-SUM($J432:P432),(Input!$J$238*(1+rvanilla)^0.5)/A28stdlife))</f>
        <v>0</v>
      </c>
      <c r="R432" s="155">
        <f>IF(A28stdlife="n/a","n/a",IF(R$3&gt;(A28stdlife+$E432),(Input!$J$238*(1+rvanilla)^0.5)-SUM($J432:Q432),(Input!$J$238*(1+rvanilla)^0.5)/A28stdlife))</f>
        <v>0</v>
      </c>
      <c r="S432" s="155">
        <f>IF(A28stdlife="n/a","n/a",IF(S$3&gt;(A28stdlife+$E432),(Input!$J$238*(1+rvanilla)^0.5)-SUM($J432:R432),(Input!$J$238*(1+rvanilla)^0.5)/A28stdlife))</f>
        <v>0</v>
      </c>
      <c r="T432" s="155">
        <f>IF(A28stdlife="n/a","n/a",IF(T$3&gt;(A28stdlife+$E432),(Input!$J$238*(1+rvanilla)^0.5)-SUM($J432:S432),(Input!$J$238*(1+rvanilla)^0.5)/A28stdlife))</f>
        <v>0</v>
      </c>
      <c r="U432" s="155">
        <f>IF(A28stdlife="n/a","n/a",IF(U$3&gt;(A28stdlife+$E432),(Input!$J$238*(1+rvanilla)^0.5)-SUM($J432:T432),(Input!$J$238*(1+rvanilla)^0.5)/A28stdlife))</f>
        <v>0</v>
      </c>
      <c r="V432" s="155">
        <f>IF(A28stdlife="n/a","n/a",IF(V$3&gt;(A28stdlife+$E432),(Input!$J$238*(1+rvanilla)^0.5)-SUM($J432:U432),(Input!$J$238*(1+rvanilla)^0.5)/A28stdlife))</f>
        <v>0</v>
      </c>
      <c r="W432" s="155">
        <f>IF(A28stdlife="n/a","n/a",IF(W$3&gt;(A28stdlife+$E432),(Input!$J$238*(1+rvanilla)^0.5)-SUM($J432:V432),(Input!$J$238*(1+rvanilla)^0.5)/A28stdlife))</f>
        <v>0</v>
      </c>
      <c r="X432" s="155">
        <f>IF(A28stdlife="n/a","n/a",IF(X$3&gt;(A28stdlife+$E432),(Input!$J$238*(1+rvanilla)^0.5)-SUM($J432:W432),(Input!$J$238*(1+rvanilla)^0.5)/A28stdlife))</f>
        <v>0</v>
      </c>
      <c r="Y432" s="155">
        <f>IF(A28stdlife="n/a","n/a",IF(Y$3&gt;(A28stdlife+$E432),(Input!$J$238*(1+rvanilla)^0.5)-SUM($J432:X432),(Input!$J$238*(1+rvanilla)^0.5)/A28stdlife))</f>
        <v>0</v>
      </c>
      <c r="Z432" s="155">
        <f>IF(A28stdlife="n/a","n/a",IF(Z$3&gt;(A28stdlife+$E432),(Input!$J$238*(1+rvanilla)^0.5)-SUM($J432:Y432),(Input!$J$238*(1+rvanilla)^0.5)/A28stdlife))</f>
        <v>0</v>
      </c>
      <c r="AA432" s="155">
        <f>IF(A28stdlife="n/a","n/a",IF(AA$3&gt;(A28stdlife+$E432),(Input!$J$238*(1+rvanilla)^0.5)-SUM($J432:Z432),(Input!$J$238*(1+rvanilla)^0.5)/A28stdlife))</f>
        <v>0</v>
      </c>
      <c r="AB432" s="155">
        <f>IF(A28stdlife="n/a","n/a",IF(AB$3&gt;(A28stdlife+$E432),(Input!$J$238*(1+rvanilla)^0.5)-SUM($J432:AA432),(Input!$J$238*(1+rvanilla)^0.5)/A28stdlife))</f>
        <v>0</v>
      </c>
      <c r="AC432" s="155">
        <f>IF(A28stdlife="n/a","n/a",IF(AC$3&gt;(A28stdlife+$E432),(Input!$J$238*(1+rvanilla)^0.5)-SUM($J432:AB432),(Input!$J$238*(1+rvanilla)^0.5)/A28stdlife))</f>
        <v>0</v>
      </c>
      <c r="AD432" s="155">
        <f>IF(A28stdlife="n/a","n/a",IF(AD$3&gt;(A28stdlife+$E432),(Input!$J$238*(1+rvanilla)^0.5)-SUM($J432:AC432),(Input!$J$238*(1+rvanilla)^0.5)/A28stdlife))</f>
        <v>0</v>
      </c>
      <c r="AE432" s="155">
        <f>IF(A28stdlife="n/a","n/a",IF(AE$3&gt;(A28stdlife+$E432),(Input!$J$238*(1+rvanilla)^0.5)-SUM($J432:AD432),(Input!$J$238*(1+rvanilla)^0.5)/A28stdlife))</f>
        <v>0</v>
      </c>
      <c r="AF432" s="155">
        <f>IF(A28stdlife="n/a","n/a",IF(AF$3&gt;(A28stdlife+$E432),(Input!$J$238*(1+rvanilla)^0.5)-SUM($J432:AE432),(Input!$J$238*(1+rvanilla)^0.5)/A28stdlife))</f>
        <v>0</v>
      </c>
      <c r="AG432" s="155">
        <f>IF(A28stdlife="n/a","n/a",IF(AG$3&gt;(A28stdlife+$E432),(Input!$J$238*(1+rvanilla)^0.5)-SUM($J432:AF432),(Input!$J$238*(1+rvanilla)^0.5)/A28stdlife))</f>
        <v>0</v>
      </c>
      <c r="AH432" s="155">
        <f>IF(A28stdlife="n/a","n/a",IF(AH$3&gt;(A28stdlife+$E432),(Input!$J$238*(1+rvanilla)^0.5)-SUM($J432:AG432),(Input!$J$238*(1+rvanilla)^0.5)/A28stdlife))</f>
        <v>0</v>
      </c>
      <c r="AI432" s="155">
        <f>IF(A28stdlife="n/a","n/a",IF(AI$3&gt;(A28stdlife+$E432),(Input!$J$238*(1+rvanilla)^0.5)-SUM($J432:AH432),(Input!$J$238*(1+rvanilla)^0.5)/A28stdlife))</f>
        <v>0</v>
      </c>
      <c r="AJ432" s="155">
        <f>IF(A28stdlife="n/a","n/a",IF(AJ$3&gt;(A28stdlife+$E432),(Input!$J$238*(1+rvanilla)^0.5)-SUM($J432:AI432),(Input!$J$238*(1+rvanilla)^0.5)/A28stdlife))</f>
        <v>0</v>
      </c>
      <c r="AK432" s="155">
        <f>IF(A28stdlife="n/a","n/a",IF(AK$3&gt;(A28stdlife+$E432),(Input!$J$238*(1+rvanilla)^0.5)-SUM($J432:AJ432),(Input!$J$238*(1+rvanilla)^0.5)/A28stdlife))</f>
        <v>0</v>
      </c>
      <c r="AL432" s="155">
        <f>IF(A28stdlife="n/a","n/a",IF(AL$3&gt;(A28stdlife+$E432),(Input!$J$238*(1+rvanilla)^0.5)-SUM($J432:AK432),(Input!$J$238*(1+rvanilla)^0.5)/A28stdlife))</f>
        <v>0</v>
      </c>
      <c r="AM432" s="155">
        <f>IF(A28stdlife="n/a","n/a",IF(AM$3&gt;(A28stdlife+$E432),(Input!$J$238*(1+rvanilla)^0.5)-SUM($J432:AL432),(Input!$J$238*(1+rvanilla)^0.5)/A28stdlife))</f>
        <v>0</v>
      </c>
      <c r="AN432" s="155">
        <f>IF(A28stdlife="n/a","n/a",IF(AN$3&gt;(A28stdlife+$E432),(Input!$J$238*(1+rvanilla)^0.5)-SUM($J432:AM432),(Input!$J$238*(1+rvanilla)^0.5)/A28stdlife))</f>
        <v>0</v>
      </c>
      <c r="AO432" s="155">
        <f>IF(A28stdlife="n/a","n/a",IF(AO$3&gt;(A28stdlife+$E432),(Input!$J$238*(1+rvanilla)^0.5)-SUM($J432:AN432),(Input!$J$238*(1+rvanilla)^0.5)/A28stdlife))</f>
        <v>0</v>
      </c>
      <c r="AP432" s="155">
        <f>IF(A28stdlife="n/a","n/a",IF(AP$3&gt;(A28stdlife+$E432),(Input!$J$238*(1+rvanilla)^0.5)-SUM($J432:AO432),(Input!$J$238*(1+rvanilla)^0.5)/A28stdlife))</f>
        <v>0</v>
      </c>
      <c r="AQ432" s="155">
        <f>IF(A28stdlife="n/a","n/a",IF(AQ$3&gt;(A28stdlife+$E432),(Input!$J$238*(1+rvanilla)^0.5)-SUM($J432:AP432),(Input!$J$238*(1+rvanilla)^0.5)/A28stdlife))</f>
        <v>0</v>
      </c>
      <c r="AR432" s="155">
        <f>IF(A28stdlife="n/a","n/a",IF(AR$3&gt;(A28stdlife+$E432),(Input!$J$238*(1+rvanilla)^0.5)-SUM($J432:AQ432),(Input!$J$238*(1+rvanilla)^0.5)/A28stdlife))</f>
        <v>0</v>
      </c>
      <c r="AS432" s="155">
        <f>IF(A28stdlife="n/a","n/a",IF(AS$3&gt;(A28stdlife+$E432),(Input!$J$238*(1+rvanilla)^0.5)-SUM($J432:AR432),(Input!$J$238*(1+rvanilla)^0.5)/A28stdlife))</f>
        <v>0</v>
      </c>
      <c r="AT432" s="155">
        <f>IF(A28stdlife="n/a","n/a",IF(AT$3&gt;(A28stdlife+$E432),(Input!$J$238*(1+rvanilla)^0.5)-SUM($J432:AS432),(Input!$J$238*(1+rvanilla)^0.5)/A28stdlife))</f>
        <v>0</v>
      </c>
      <c r="AU432" s="155">
        <f>IF(A28stdlife="n/a","n/a",IF(AU$3&gt;(A28stdlife+$E432),(Input!$J$238*(1+rvanilla)^0.5)-SUM($J432:AT432),(Input!$J$238*(1+rvanilla)^0.5)/A28stdlife))</f>
        <v>0</v>
      </c>
      <c r="AV432" s="155">
        <f>IF(A28stdlife="n/a","n/a",IF(AV$3&gt;(A28stdlife+$E432),(Input!$J$238*(1+rvanilla)^0.5)-SUM($J432:AU432),(Input!$J$238*(1+rvanilla)^0.5)/A28stdlife))</f>
        <v>0</v>
      </c>
      <c r="AW432" s="155">
        <f>IF(A28stdlife="n/a","n/a",IF(AW$3&gt;(A28stdlife+$E432),(Input!$J$238*(1+rvanilla)^0.5)-SUM($J432:AV432),(Input!$J$238*(1+rvanilla)^0.5)/A28stdlife))</f>
        <v>0</v>
      </c>
      <c r="AX432" s="155">
        <f>IF(A28stdlife="n/a","n/a",IF(AX$3&gt;(A28stdlife+$E432),(Input!$J$238*(1+rvanilla)^0.5)-SUM($J432:AW432),(Input!$J$238*(1+rvanilla)^0.5)/A28stdlife))</f>
        <v>0</v>
      </c>
      <c r="AY432" s="155">
        <f>IF(A28stdlife="n/a","n/a",IF(AY$3&gt;(A28stdlife+$E432),(Input!$J$238*(1+rvanilla)^0.5)-SUM($J432:AX432),(Input!$J$238*(1+rvanilla)^0.5)/A28stdlife))</f>
        <v>0</v>
      </c>
      <c r="AZ432" s="155">
        <f>IF(A28stdlife="n/a","n/a",IF(AZ$3&gt;(A28stdlife+$E432),(Input!$J$238*(1+rvanilla)^0.5)-SUM($J432:AY432),(Input!$J$238*(1+rvanilla)^0.5)/A28stdlife))</f>
        <v>0</v>
      </c>
      <c r="BA432" s="155">
        <f>IF(A28stdlife="n/a","n/a",IF(BA$3&gt;(A28stdlife+$E432),(Input!$J$238*(1+rvanilla)^0.5)-SUM($J432:AZ432),(Input!$J$238*(1+rvanilla)^0.5)/A28stdlife))</f>
        <v>0</v>
      </c>
      <c r="BB432" s="155">
        <f>IF(A28stdlife="n/a","n/a",IF(BB$3&gt;(A28stdlife+$E432),(Input!$J$238*(1+rvanilla)^0.5)-SUM($J432:BA432),(Input!$J$238*(1+rvanilla)^0.5)/A28stdlife))</f>
        <v>0</v>
      </c>
      <c r="BC432" s="155">
        <f>IF(A28stdlife="n/a","n/a",IF(BC$3&gt;(A28stdlife+$E432),(Input!$J$238*(1+rvanilla)^0.5)-SUM($J432:BB432),(Input!$J$238*(1+rvanilla)^0.5)/A28stdlife))</f>
        <v>0</v>
      </c>
      <c r="BD432" s="155">
        <f>IF(A28stdlife="n/a","n/a",IF(BD$3&gt;(A28stdlife+$E432),(Input!$J$238*(1+rvanilla)^0.5)-SUM($J432:BC432),(Input!$J$238*(1+rvanilla)^0.5)/A28stdlife))</f>
        <v>0</v>
      </c>
      <c r="BE432" s="155">
        <f>IF(A28stdlife="n/a","n/a",IF(BE$3&gt;(A28stdlife+$E432),(Input!$J$238*(1+rvanilla)^0.5)-SUM($J432:BD432),(Input!$J$238*(1+rvanilla)^0.5)/A28stdlife))</f>
        <v>0</v>
      </c>
      <c r="BF432" s="155">
        <f>IF(A28stdlife="n/a","n/a",IF(BF$3&gt;(A28stdlife+$E432),(Input!$J$238*(1+rvanilla)^0.5)-SUM($J432:BE432),(Input!$J$238*(1+rvanilla)^0.5)/A28stdlife))</f>
        <v>0</v>
      </c>
      <c r="BG432" s="155">
        <f>IF(A28stdlife="n/a","n/a",IF(BG$3&gt;(A28stdlife+$E432),(Input!$J$238*(1+rvanilla)^0.5)-SUM($J432:BF432),(Input!$J$238*(1+rvanilla)^0.5)/A28stdlife))</f>
        <v>0</v>
      </c>
      <c r="BH432" s="155">
        <f>IF(A28stdlife="n/a","n/a",IF(BH$3&gt;(A28stdlife+$E432),(Input!$J$238*(1+rvanilla)^0.5)-SUM($J432:BG432),(Input!$J$238*(1+rvanilla)^0.5)/A28stdlife))</f>
        <v>0</v>
      </c>
      <c r="BI432" s="155">
        <f>IF(A28stdlife="n/a","n/a",IF(BI$3&gt;(A28stdlife+$E432),(Input!$J$238*(1+rvanilla)^0.5)-SUM($J432:BH432),(Input!$J$238*(1+rvanilla)^0.5)/A28stdlife))</f>
        <v>0</v>
      </c>
      <c r="BJ432" s="14"/>
      <c r="BK432" s="14"/>
      <c r="BL432" s="14"/>
      <c r="BM432" s="14"/>
      <c r="BN432" s="14"/>
      <c r="BO432" s="14"/>
      <c r="BP432" s="14"/>
      <c r="BQ432" s="14"/>
      <c r="BR432" s="14"/>
      <c r="BS432" s="14"/>
      <c r="BT432" s="14"/>
      <c r="BU432" s="14"/>
      <c r="BV432" s="14"/>
      <c r="BW432" s="14"/>
      <c r="BX432" s="14"/>
      <c r="BY432" s="14"/>
      <c r="BZ432" s="14"/>
      <c r="CA432" s="410"/>
      <c r="CB432" s="410"/>
      <c r="CC432" s="410"/>
      <c r="CD432" s="410"/>
      <c r="CE432" s="410"/>
      <c r="CF432" s="410"/>
      <c r="CG432" s="410"/>
      <c r="CH432" s="410"/>
      <c r="CI432" s="410"/>
      <c r="CJ432" s="410"/>
      <c r="CK432" s="410"/>
      <c r="CL432" s="410"/>
      <c r="CM432" s="410"/>
      <c r="CN432" s="410"/>
      <c r="CO432" s="410"/>
      <c r="CP432" s="410"/>
      <c r="CQ432" s="410"/>
      <c r="CR432" s="410"/>
      <c r="CS432" s="410"/>
      <c r="CT432" s="410"/>
      <c r="CU432" s="410"/>
      <c r="CV432" s="410"/>
      <c r="CW432" s="410"/>
      <c r="CX432" s="410"/>
      <c r="CY432" s="410"/>
      <c r="CZ432" s="410"/>
      <c r="DA432" s="410"/>
      <c r="DB432" s="410"/>
      <c r="DC432" s="410"/>
      <c r="DD432" s="410"/>
      <c r="DE432" s="410"/>
      <c r="DF432" s="410"/>
      <c r="DG432" s="410"/>
      <c r="DH432" s="410"/>
      <c r="DI432" s="410"/>
      <c r="DJ432" s="410"/>
      <c r="DK432" s="410"/>
      <c r="DL432" s="410"/>
      <c r="DM432" s="410"/>
      <c r="DN432" s="410"/>
      <c r="DO432" s="410"/>
      <c r="DP432" s="410"/>
      <c r="DQ432" s="410"/>
      <c r="DR432" s="410"/>
      <c r="DS432" s="410"/>
      <c r="DT432" s="410"/>
      <c r="DU432" s="410"/>
      <c r="DV432" s="410"/>
      <c r="DW432" s="410"/>
      <c r="DX432" s="410"/>
      <c r="DY432" s="410"/>
      <c r="DZ432" s="410"/>
      <c r="EA432" s="410"/>
      <c r="EB432" s="410"/>
      <c r="EC432" s="410"/>
      <c r="ED432" s="410"/>
      <c r="EE432" s="410"/>
      <c r="EF432" s="410"/>
      <c r="EG432" s="410"/>
      <c r="EH432" s="410"/>
      <c r="EI432" s="410"/>
      <c r="EJ432" s="410"/>
      <c r="EK432" s="410"/>
      <c r="EL432" s="410"/>
      <c r="EM432" s="410"/>
      <c r="EN432" s="410"/>
      <c r="EO432" s="410"/>
      <c r="EP432" s="410"/>
      <c r="EQ432" s="410"/>
      <c r="ER432" s="410"/>
      <c r="ES432" s="410"/>
      <c r="ET432" s="410"/>
      <c r="EU432" s="410"/>
      <c r="EV432" s="410"/>
      <c r="EW432" s="410"/>
      <c r="EX432" s="410"/>
      <c r="EY432" s="410"/>
      <c r="EZ432" s="410"/>
      <c r="FA432" s="410"/>
      <c r="FB432" s="410"/>
      <c r="FC432" s="410"/>
      <c r="FD432" s="410"/>
      <c r="FE432" s="410"/>
      <c r="FF432" s="410"/>
      <c r="FG432" s="410"/>
      <c r="FH432" s="410"/>
      <c r="FI432" s="410"/>
      <c r="FJ432" s="410"/>
      <c r="FK432" s="410"/>
      <c r="FL432" s="410"/>
      <c r="FM432" s="410"/>
      <c r="FN432" s="410"/>
      <c r="FO432" s="410"/>
      <c r="FP432" s="410"/>
      <c r="FQ432" s="410"/>
      <c r="FR432" s="410"/>
      <c r="FS432" s="410"/>
      <c r="FT432" s="410"/>
      <c r="FU432" s="410"/>
      <c r="FV432" s="410"/>
      <c r="FW432" s="410"/>
      <c r="FX432" s="410"/>
      <c r="FY432" s="410"/>
      <c r="FZ432" s="410"/>
      <c r="GA432" s="410"/>
      <c r="GB432" s="410"/>
      <c r="GC432" s="410"/>
      <c r="GD432" s="410"/>
      <c r="GE432" s="410"/>
      <c r="GF432" s="410"/>
      <c r="GG432" s="410"/>
      <c r="GH432" s="410"/>
      <c r="GI432" s="410"/>
      <c r="GJ432" s="410"/>
      <c r="GK432" s="410"/>
      <c r="GL432" s="410"/>
      <c r="GM432" s="410"/>
      <c r="GN432" s="410"/>
      <c r="GO432" s="410"/>
      <c r="GP432" s="410"/>
      <c r="GQ432" s="410"/>
      <c r="GR432" s="410"/>
      <c r="GS432" s="410"/>
      <c r="GT432" s="410"/>
      <c r="GU432" s="410"/>
      <c r="GV432" s="410"/>
      <c r="GW432" s="410"/>
      <c r="GX432" s="410"/>
      <c r="GY432" s="410"/>
      <c r="GZ432" s="410"/>
      <c r="HA432" s="410"/>
      <c r="HB432" s="410"/>
      <c r="HC432" s="410"/>
      <c r="HD432" s="410"/>
      <c r="HE432" s="410"/>
      <c r="HF432" s="410"/>
      <c r="HG432" s="410"/>
      <c r="HH432" s="410"/>
      <c r="HI432" s="410"/>
      <c r="HJ432" s="410"/>
      <c r="HK432" s="410"/>
      <c r="HL432" s="410"/>
      <c r="HM432" s="410"/>
      <c r="HN432" s="410"/>
      <c r="HO432" s="410"/>
      <c r="HP432" s="410"/>
      <c r="HQ432" s="410"/>
      <c r="HR432" s="410"/>
      <c r="HS432" s="410"/>
      <c r="HT432" s="410"/>
      <c r="HU432" s="410"/>
      <c r="HV432" s="410"/>
      <c r="HW432" s="410"/>
      <c r="HX432" s="410"/>
      <c r="HY432" s="410"/>
      <c r="HZ432" s="410"/>
      <c r="IA432" s="410"/>
      <c r="IB432" s="410"/>
      <c r="IC432" s="410"/>
      <c r="ID432" s="410"/>
      <c r="IE432" s="410"/>
      <c r="IF432" s="410"/>
      <c r="IG432" s="410"/>
      <c r="IH432" s="410"/>
      <c r="II432" s="410"/>
      <c r="IJ432" s="410"/>
      <c r="IK432" s="410"/>
      <c r="IL432" s="410"/>
      <c r="IM432" s="410"/>
      <c r="IN432" s="410"/>
      <c r="IO432" s="410"/>
      <c r="IP432" s="410"/>
      <c r="IQ432" s="410"/>
      <c r="IR432" s="410"/>
      <c r="IS432" s="410"/>
      <c r="IT432" s="410"/>
      <c r="IU432" s="410"/>
      <c r="IV432" s="410"/>
    </row>
    <row r="433" spans="1:256" s="2" customFormat="1" ht="12.75" hidden="1" customHeight="1" outlineLevel="2">
      <c r="A433" s="14"/>
      <c r="B433" s="14"/>
      <c r="C433" s="27"/>
      <c r="D433" s="413"/>
      <c r="E433" s="261">
        <v>5</v>
      </c>
      <c r="F433" s="372"/>
      <c r="G433" s="269"/>
      <c r="H433" s="271"/>
      <c r="I433" s="271"/>
      <c r="J433" s="271"/>
      <c r="K433" s="270"/>
      <c r="L433" s="155">
        <f>IF(A28stdlife="n/a","n/a",IF(L$3&gt;(A28stdlife+$E433),(Input!$K$238*(1+rvanilla)^0.5)-SUM($K433:K433),(Input!$K$238*(1+rvanilla)^0.5)/A28stdlife))</f>
        <v>0</v>
      </c>
      <c r="M433" s="155">
        <f>IF(A28stdlife="n/a","n/a",IF(M$3&gt;(A28stdlife+$E433),(Input!$K$238*(1+rvanilla)^0.5)-SUM($K433:L433),(Input!$K$238*(1+rvanilla)^0.5)/A28stdlife))</f>
        <v>0</v>
      </c>
      <c r="N433" s="155">
        <f>IF(A28stdlife="n/a","n/a",IF(N$3&gt;(A28stdlife+$E433),(Input!$K$238*(1+rvanilla)^0.5)-SUM($K433:M433),(Input!$K$238*(1+rvanilla)^0.5)/A28stdlife))</f>
        <v>0</v>
      </c>
      <c r="O433" s="155">
        <f>IF(A28stdlife="n/a","n/a",IF(O$3&gt;(A28stdlife+$E433),(Input!$K$238*(1+rvanilla)^0.5)-SUM($K433:N433),(Input!$K$238*(1+rvanilla)^0.5)/A28stdlife))</f>
        <v>0</v>
      </c>
      <c r="P433" s="155">
        <f>IF(A28stdlife="n/a","n/a",IF(P$3&gt;(A28stdlife+$E433),(Input!$K$238*(1+rvanilla)^0.5)-SUM($K433:O433),(Input!$K$238*(1+rvanilla)^0.5)/A28stdlife))</f>
        <v>0</v>
      </c>
      <c r="Q433" s="155">
        <f>IF(A28stdlife="n/a","n/a",IF(Q$3&gt;(A28stdlife+$E433),(Input!$K$238*(1+rvanilla)^0.5)-SUM($K433:P433),(Input!$K$238*(1+rvanilla)^0.5)/A28stdlife))</f>
        <v>0</v>
      </c>
      <c r="R433" s="155">
        <f>IF(A28stdlife="n/a","n/a",IF(R$3&gt;(A28stdlife+$E433),(Input!$K$238*(1+rvanilla)^0.5)-SUM($K433:Q433),(Input!$K$238*(1+rvanilla)^0.5)/A28stdlife))</f>
        <v>0</v>
      </c>
      <c r="S433" s="155">
        <f>IF(A28stdlife="n/a","n/a",IF(S$3&gt;(A28stdlife+$E433),(Input!$K$238*(1+rvanilla)^0.5)-SUM($K433:R433),(Input!$K$238*(1+rvanilla)^0.5)/A28stdlife))</f>
        <v>0</v>
      </c>
      <c r="T433" s="155">
        <f>IF(A28stdlife="n/a","n/a",IF(T$3&gt;(A28stdlife+$E433),(Input!$K$238*(1+rvanilla)^0.5)-SUM($K433:S433),(Input!$K$238*(1+rvanilla)^0.5)/A28stdlife))</f>
        <v>0</v>
      </c>
      <c r="U433" s="155">
        <f>IF(A28stdlife="n/a","n/a",IF(U$3&gt;(A28stdlife+$E433),(Input!$K$238*(1+rvanilla)^0.5)-SUM($K433:T433),(Input!$K$238*(1+rvanilla)^0.5)/A28stdlife))</f>
        <v>0</v>
      </c>
      <c r="V433" s="155">
        <f>IF(A28stdlife="n/a","n/a",IF(V$3&gt;(A28stdlife+$E433),(Input!$K$238*(1+rvanilla)^0.5)-SUM($K433:U433),(Input!$K$238*(1+rvanilla)^0.5)/A28stdlife))</f>
        <v>0</v>
      </c>
      <c r="W433" s="155">
        <f>IF(A28stdlife="n/a","n/a",IF(W$3&gt;(A28stdlife+$E433),(Input!$K$238*(1+rvanilla)^0.5)-SUM($K433:V433),(Input!$K$238*(1+rvanilla)^0.5)/A28stdlife))</f>
        <v>0</v>
      </c>
      <c r="X433" s="155">
        <f>IF(A28stdlife="n/a","n/a",IF(X$3&gt;(A28stdlife+$E433),(Input!$K$238*(1+rvanilla)^0.5)-SUM($K433:W433),(Input!$K$238*(1+rvanilla)^0.5)/A28stdlife))</f>
        <v>0</v>
      </c>
      <c r="Y433" s="155">
        <f>IF(A28stdlife="n/a","n/a",IF(Y$3&gt;(A28stdlife+$E433),(Input!$K$238*(1+rvanilla)^0.5)-SUM($K433:X433),(Input!$K$238*(1+rvanilla)^0.5)/A28stdlife))</f>
        <v>0</v>
      </c>
      <c r="Z433" s="155">
        <f>IF(A28stdlife="n/a","n/a",IF(Z$3&gt;(A28stdlife+$E433),(Input!$K$238*(1+rvanilla)^0.5)-SUM($K433:Y433),(Input!$K$238*(1+rvanilla)^0.5)/A28stdlife))</f>
        <v>0</v>
      </c>
      <c r="AA433" s="155">
        <f>IF(A28stdlife="n/a","n/a",IF(AA$3&gt;(A28stdlife+$E433),(Input!$K$238*(1+rvanilla)^0.5)-SUM($K433:Z433),(Input!$K$238*(1+rvanilla)^0.5)/A28stdlife))</f>
        <v>0</v>
      </c>
      <c r="AB433" s="155">
        <f>IF(A28stdlife="n/a","n/a",IF(AB$3&gt;(A28stdlife+$E433),(Input!$K$238*(1+rvanilla)^0.5)-SUM($K433:AA433),(Input!$K$238*(1+rvanilla)^0.5)/A28stdlife))</f>
        <v>0</v>
      </c>
      <c r="AC433" s="155">
        <f>IF(A28stdlife="n/a","n/a",IF(AC$3&gt;(A28stdlife+$E433),(Input!$K$238*(1+rvanilla)^0.5)-SUM($K433:AB433),(Input!$K$238*(1+rvanilla)^0.5)/A28stdlife))</f>
        <v>0</v>
      </c>
      <c r="AD433" s="155">
        <f>IF(A28stdlife="n/a","n/a",IF(AD$3&gt;(A28stdlife+$E433),(Input!$K$238*(1+rvanilla)^0.5)-SUM($K433:AC433),(Input!$K$238*(1+rvanilla)^0.5)/A28stdlife))</f>
        <v>0</v>
      </c>
      <c r="AE433" s="155">
        <f>IF(A28stdlife="n/a","n/a",IF(AE$3&gt;(A28stdlife+$E433),(Input!$K$238*(1+rvanilla)^0.5)-SUM($K433:AD433),(Input!$K$238*(1+rvanilla)^0.5)/A28stdlife))</f>
        <v>0</v>
      </c>
      <c r="AF433" s="155">
        <f>IF(A28stdlife="n/a","n/a",IF(AF$3&gt;(A28stdlife+$E433),(Input!$K$238*(1+rvanilla)^0.5)-SUM($K433:AE433),(Input!$K$238*(1+rvanilla)^0.5)/A28stdlife))</f>
        <v>0</v>
      </c>
      <c r="AG433" s="155">
        <f>IF(A28stdlife="n/a","n/a",IF(AG$3&gt;(A28stdlife+$E433),(Input!$K$238*(1+rvanilla)^0.5)-SUM($K433:AF433),(Input!$K$238*(1+rvanilla)^0.5)/A28stdlife))</f>
        <v>0</v>
      </c>
      <c r="AH433" s="155">
        <f>IF(A28stdlife="n/a","n/a",IF(AH$3&gt;(A28stdlife+$E433),(Input!$K$238*(1+rvanilla)^0.5)-SUM($K433:AG433),(Input!$K$238*(1+rvanilla)^0.5)/A28stdlife))</f>
        <v>0</v>
      </c>
      <c r="AI433" s="155">
        <f>IF(A28stdlife="n/a","n/a",IF(AI$3&gt;(A28stdlife+$E433),(Input!$K$238*(1+rvanilla)^0.5)-SUM($K433:AH433),(Input!$K$238*(1+rvanilla)^0.5)/A28stdlife))</f>
        <v>0</v>
      </c>
      <c r="AJ433" s="155">
        <f>IF(A28stdlife="n/a","n/a",IF(AJ$3&gt;(A28stdlife+$E433),(Input!$K$238*(1+rvanilla)^0.5)-SUM($K433:AI433),(Input!$K$238*(1+rvanilla)^0.5)/A28stdlife))</f>
        <v>0</v>
      </c>
      <c r="AK433" s="155">
        <f>IF(A28stdlife="n/a","n/a",IF(AK$3&gt;(A28stdlife+$E433),(Input!$K$238*(1+rvanilla)^0.5)-SUM($K433:AJ433),(Input!$K$238*(1+rvanilla)^0.5)/A28stdlife))</f>
        <v>0</v>
      </c>
      <c r="AL433" s="155">
        <f>IF(A28stdlife="n/a","n/a",IF(AL$3&gt;(A28stdlife+$E433),(Input!$K$238*(1+rvanilla)^0.5)-SUM($K433:AK433),(Input!$K$238*(1+rvanilla)^0.5)/A28stdlife))</f>
        <v>0</v>
      </c>
      <c r="AM433" s="155">
        <f>IF(A28stdlife="n/a","n/a",IF(AM$3&gt;(A28stdlife+$E433),(Input!$K$238*(1+rvanilla)^0.5)-SUM($K433:AL433),(Input!$K$238*(1+rvanilla)^0.5)/A28stdlife))</f>
        <v>0</v>
      </c>
      <c r="AN433" s="155">
        <f>IF(A28stdlife="n/a","n/a",IF(AN$3&gt;(A28stdlife+$E433),(Input!$K$238*(1+rvanilla)^0.5)-SUM($K433:AM433),(Input!$K$238*(1+rvanilla)^0.5)/A28stdlife))</f>
        <v>0</v>
      </c>
      <c r="AO433" s="155">
        <f>IF(A28stdlife="n/a","n/a",IF(AO$3&gt;(A28stdlife+$E433),(Input!$K$238*(1+rvanilla)^0.5)-SUM($K433:AN433),(Input!$K$238*(1+rvanilla)^0.5)/A28stdlife))</f>
        <v>0</v>
      </c>
      <c r="AP433" s="155">
        <f>IF(A28stdlife="n/a","n/a",IF(AP$3&gt;(A28stdlife+$E433),(Input!$K$238*(1+rvanilla)^0.5)-SUM($K433:AO433),(Input!$K$238*(1+rvanilla)^0.5)/A28stdlife))</f>
        <v>0</v>
      </c>
      <c r="AQ433" s="155">
        <f>IF(A28stdlife="n/a","n/a",IF(AQ$3&gt;(A28stdlife+$E433),(Input!$K$238*(1+rvanilla)^0.5)-SUM($K433:AP433),(Input!$K$238*(1+rvanilla)^0.5)/A28stdlife))</f>
        <v>0</v>
      </c>
      <c r="AR433" s="155">
        <f>IF(A28stdlife="n/a","n/a",IF(AR$3&gt;(A28stdlife+$E433),(Input!$K$238*(1+rvanilla)^0.5)-SUM($K433:AQ433),(Input!$K$238*(1+rvanilla)^0.5)/A28stdlife))</f>
        <v>0</v>
      </c>
      <c r="AS433" s="155">
        <f>IF(A28stdlife="n/a","n/a",IF(AS$3&gt;(A28stdlife+$E433),(Input!$K$238*(1+rvanilla)^0.5)-SUM($K433:AR433),(Input!$K$238*(1+rvanilla)^0.5)/A28stdlife))</f>
        <v>0</v>
      </c>
      <c r="AT433" s="155">
        <f>IF(A28stdlife="n/a","n/a",IF(AT$3&gt;(A28stdlife+$E433),(Input!$K$238*(1+rvanilla)^0.5)-SUM($K433:AS433),(Input!$K$238*(1+rvanilla)^0.5)/A28stdlife))</f>
        <v>0</v>
      </c>
      <c r="AU433" s="155">
        <f>IF(A28stdlife="n/a","n/a",IF(AU$3&gt;(A28stdlife+$E433),(Input!$K$238*(1+rvanilla)^0.5)-SUM($K433:AT433),(Input!$K$238*(1+rvanilla)^0.5)/A28stdlife))</f>
        <v>0</v>
      </c>
      <c r="AV433" s="155">
        <f>IF(A28stdlife="n/a","n/a",IF(AV$3&gt;(A28stdlife+$E433),(Input!$K$238*(1+rvanilla)^0.5)-SUM($K433:AU433),(Input!$K$238*(1+rvanilla)^0.5)/A28stdlife))</f>
        <v>0</v>
      </c>
      <c r="AW433" s="155">
        <f>IF(A28stdlife="n/a","n/a",IF(AW$3&gt;(A28stdlife+$E433),(Input!$K$238*(1+rvanilla)^0.5)-SUM($K433:AV433),(Input!$K$238*(1+rvanilla)^0.5)/A28stdlife))</f>
        <v>0</v>
      </c>
      <c r="AX433" s="155">
        <f>IF(A28stdlife="n/a","n/a",IF(AX$3&gt;(A28stdlife+$E433),(Input!$K$238*(1+rvanilla)^0.5)-SUM($K433:AW433),(Input!$K$238*(1+rvanilla)^0.5)/A28stdlife))</f>
        <v>0</v>
      </c>
      <c r="AY433" s="155">
        <f>IF(A28stdlife="n/a","n/a",IF(AY$3&gt;(A28stdlife+$E433),(Input!$K$238*(1+rvanilla)^0.5)-SUM($K433:AX433),(Input!$K$238*(1+rvanilla)^0.5)/A28stdlife))</f>
        <v>0</v>
      </c>
      <c r="AZ433" s="155">
        <f>IF(A28stdlife="n/a","n/a",IF(AZ$3&gt;(A28stdlife+$E433),(Input!$K$238*(1+rvanilla)^0.5)-SUM($K433:AY433),(Input!$K$238*(1+rvanilla)^0.5)/A28stdlife))</f>
        <v>0</v>
      </c>
      <c r="BA433" s="155">
        <f>IF(A28stdlife="n/a","n/a",IF(BA$3&gt;(A28stdlife+$E433),(Input!$K$238*(1+rvanilla)^0.5)-SUM($K433:AZ433),(Input!$K$238*(1+rvanilla)^0.5)/A28stdlife))</f>
        <v>0</v>
      </c>
      <c r="BB433" s="155">
        <f>IF(A28stdlife="n/a","n/a",IF(BB$3&gt;(A28stdlife+$E433),(Input!$K$238*(1+rvanilla)^0.5)-SUM($K433:BA433),(Input!$K$238*(1+rvanilla)^0.5)/A28stdlife))</f>
        <v>0</v>
      </c>
      <c r="BC433" s="155">
        <f>IF(A28stdlife="n/a","n/a",IF(BC$3&gt;(A28stdlife+$E433),(Input!$K$238*(1+rvanilla)^0.5)-SUM($K433:BB433),(Input!$K$238*(1+rvanilla)^0.5)/A28stdlife))</f>
        <v>0</v>
      </c>
      <c r="BD433" s="155">
        <f>IF(A28stdlife="n/a","n/a",IF(BD$3&gt;(A28stdlife+$E433),(Input!$K$238*(1+rvanilla)^0.5)-SUM($K433:BC433),(Input!$K$238*(1+rvanilla)^0.5)/A28stdlife))</f>
        <v>0</v>
      </c>
      <c r="BE433" s="155">
        <f>IF(A28stdlife="n/a","n/a",IF(BE$3&gt;(A28stdlife+$E433),(Input!$K$238*(1+rvanilla)^0.5)-SUM($K433:BD433),(Input!$K$238*(1+rvanilla)^0.5)/A28stdlife))</f>
        <v>0</v>
      </c>
      <c r="BF433" s="155">
        <f>IF(A28stdlife="n/a","n/a",IF(BF$3&gt;(A28stdlife+$E433),(Input!$K$238*(1+rvanilla)^0.5)-SUM($K433:BE433),(Input!$K$238*(1+rvanilla)^0.5)/A28stdlife))</f>
        <v>0</v>
      </c>
      <c r="BG433" s="155">
        <f>IF(A28stdlife="n/a","n/a",IF(BG$3&gt;(A28stdlife+$E433),(Input!$K$238*(1+rvanilla)^0.5)-SUM($K433:BF433),(Input!$K$238*(1+rvanilla)^0.5)/A28stdlife))</f>
        <v>0</v>
      </c>
      <c r="BH433" s="155">
        <f>IF(A28stdlife="n/a","n/a",IF(BH$3&gt;(A28stdlife+$E433),(Input!$K$238*(1+rvanilla)^0.5)-SUM($K433:BG433),(Input!$K$238*(1+rvanilla)^0.5)/A28stdlife))</f>
        <v>0</v>
      </c>
      <c r="BI433" s="155">
        <f>IF(A28stdlife="n/a","n/a",IF(BI$3&gt;(A28stdlife+$E433),(Input!$K$238*(1+rvanilla)^0.5)-SUM($K433:BH433),(Input!$K$238*(1+rvanilla)^0.5)/A28stdlife))</f>
        <v>0</v>
      </c>
      <c r="BJ433" s="14"/>
      <c r="BK433" s="14"/>
      <c r="BL433" s="14"/>
      <c r="BM433" s="14"/>
      <c r="BN433" s="14"/>
      <c r="BO433" s="14"/>
      <c r="BP433" s="14"/>
      <c r="BQ433" s="14"/>
      <c r="BR433" s="14"/>
      <c r="BS433" s="14"/>
      <c r="BT433" s="14"/>
      <c r="BU433" s="14"/>
      <c r="BV433" s="14"/>
      <c r="BW433" s="14"/>
      <c r="BX433" s="14"/>
      <c r="BY433" s="14"/>
      <c r="BZ433" s="14"/>
      <c r="CA433" s="410"/>
      <c r="CB433" s="410"/>
      <c r="CC433" s="410"/>
      <c r="CD433" s="410"/>
      <c r="CE433" s="410"/>
      <c r="CF433" s="410"/>
      <c r="CG433" s="410"/>
      <c r="CH433" s="410"/>
      <c r="CI433" s="410"/>
      <c r="CJ433" s="410"/>
      <c r="CK433" s="410"/>
      <c r="CL433" s="410"/>
      <c r="CM433" s="410"/>
      <c r="CN433" s="410"/>
      <c r="CO433" s="410"/>
      <c r="CP433" s="410"/>
      <c r="CQ433" s="410"/>
      <c r="CR433" s="410"/>
      <c r="CS433" s="410"/>
      <c r="CT433" s="410"/>
      <c r="CU433" s="410"/>
      <c r="CV433" s="410"/>
      <c r="CW433" s="410"/>
      <c r="CX433" s="410"/>
      <c r="CY433" s="410"/>
      <c r="CZ433" s="410"/>
      <c r="DA433" s="410"/>
      <c r="DB433" s="410"/>
      <c r="DC433" s="410"/>
      <c r="DD433" s="410"/>
      <c r="DE433" s="410"/>
      <c r="DF433" s="410"/>
      <c r="DG433" s="410"/>
      <c r="DH433" s="410"/>
      <c r="DI433" s="410"/>
      <c r="DJ433" s="410"/>
      <c r="DK433" s="410"/>
      <c r="DL433" s="410"/>
      <c r="DM433" s="410"/>
      <c r="DN433" s="410"/>
      <c r="DO433" s="410"/>
      <c r="DP433" s="410"/>
      <c r="DQ433" s="410"/>
      <c r="DR433" s="410"/>
      <c r="DS433" s="410"/>
      <c r="DT433" s="410"/>
      <c r="DU433" s="410"/>
      <c r="DV433" s="410"/>
      <c r="DW433" s="410"/>
      <c r="DX433" s="410"/>
      <c r="DY433" s="410"/>
      <c r="DZ433" s="410"/>
      <c r="EA433" s="410"/>
      <c r="EB433" s="410"/>
      <c r="EC433" s="410"/>
      <c r="ED433" s="410"/>
      <c r="EE433" s="410"/>
      <c r="EF433" s="410"/>
      <c r="EG433" s="410"/>
      <c r="EH433" s="410"/>
      <c r="EI433" s="410"/>
      <c r="EJ433" s="410"/>
      <c r="EK433" s="410"/>
      <c r="EL433" s="410"/>
      <c r="EM433" s="410"/>
      <c r="EN433" s="410"/>
      <c r="EO433" s="410"/>
      <c r="EP433" s="410"/>
      <c r="EQ433" s="410"/>
      <c r="ER433" s="410"/>
      <c r="ES433" s="410"/>
      <c r="ET433" s="410"/>
      <c r="EU433" s="410"/>
      <c r="EV433" s="410"/>
      <c r="EW433" s="410"/>
      <c r="EX433" s="410"/>
      <c r="EY433" s="410"/>
      <c r="EZ433" s="410"/>
      <c r="FA433" s="410"/>
      <c r="FB433" s="410"/>
      <c r="FC433" s="410"/>
      <c r="FD433" s="410"/>
      <c r="FE433" s="410"/>
      <c r="FF433" s="410"/>
      <c r="FG433" s="410"/>
      <c r="FH433" s="410"/>
      <c r="FI433" s="410"/>
      <c r="FJ433" s="410"/>
      <c r="FK433" s="410"/>
      <c r="FL433" s="410"/>
      <c r="FM433" s="410"/>
      <c r="FN433" s="410"/>
      <c r="FO433" s="410"/>
      <c r="FP433" s="410"/>
      <c r="FQ433" s="410"/>
      <c r="FR433" s="410"/>
      <c r="FS433" s="410"/>
      <c r="FT433" s="410"/>
      <c r="FU433" s="410"/>
      <c r="FV433" s="410"/>
      <c r="FW433" s="410"/>
      <c r="FX433" s="410"/>
      <c r="FY433" s="410"/>
      <c r="FZ433" s="410"/>
      <c r="GA433" s="410"/>
      <c r="GB433" s="410"/>
      <c r="GC433" s="410"/>
      <c r="GD433" s="410"/>
      <c r="GE433" s="410"/>
      <c r="GF433" s="410"/>
      <c r="GG433" s="410"/>
      <c r="GH433" s="410"/>
      <c r="GI433" s="410"/>
      <c r="GJ433" s="410"/>
      <c r="GK433" s="410"/>
      <c r="GL433" s="410"/>
      <c r="GM433" s="410"/>
      <c r="GN433" s="410"/>
      <c r="GO433" s="410"/>
      <c r="GP433" s="410"/>
      <c r="GQ433" s="410"/>
      <c r="GR433" s="410"/>
      <c r="GS433" s="410"/>
      <c r="GT433" s="410"/>
      <c r="GU433" s="410"/>
      <c r="GV433" s="410"/>
      <c r="GW433" s="410"/>
      <c r="GX433" s="410"/>
      <c r="GY433" s="410"/>
      <c r="GZ433" s="410"/>
      <c r="HA433" s="410"/>
      <c r="HB433" s="410"/>
      <c r="HC433" s="410"/>
      <c r="HD433" s="410"/>
      <c r="HE433" s="410"/>
      <c r="HF433" s="410"/>
      <c r="HG433" s="410"/>
      <c r="HH433" s="410"/>
      <c r="HI433" s="410"/>
      <c r="HJ433" s="410"/>
      <c r="HK433" s="410"/>
      <c r="HL433" s="410"/>
      <c r="HM433" s="410"/>
      <c r="HN433" s="410"/>
      <c r="HO433" s="410"/>
      <c r="HP433" s="410"/>
      <c r="HQ433" s="410"/>
      <c r="HR433" s="410"/>
      <c r="HS433" s="410"/>
      <c r="HT433" s="410"/>
      <c r="HU433" s="410"/>
      <c r="HV433" s="410"/>
      <c r="HW433" s="410"/>
      <c r="HX433" s="410"/>
      <c r="HY433" s="410"/>
      <c r="HZ433" s="410"/>
      <c r="IA433" s="410"/>
      <c r="IB433" s="410"/>
      <c r="IC433" s="410"/>
      <c r="ID433" s="410"/>
      <c r="IE433" s="410"/>
      <c r="IF433" s="410"/>
      <c r="IG433" s="410"/>
      <c r="IH433" s="410"/>
      <c r="II433" s="410"/>
      <c r="IJ433" s="410"/>
      <c r="IK433" s="410"/>
      <c r="IL433" s="410"/>
      <c r="IM433" s="410"/>
      <c r="IN433" s="410"/>
      <c r="IO433" s="410"/>
      <c r="IP433" s="410"/>
      <c r="IQ433" s="410"/>
      <c r="IR433" s="410"/>
      <c r="IS433" s="410"/>
      <c r="IT433" s="410"/>
      <c r="IU433" s="410"/>
      <c r="IV433" s="410"/>
    </row>
    <row r="434" spans="1:256" s="2" customFormat="1" ht="12.75" hidden="1" customHeight="1" outlineLevel="2">
      <c r="A434" s="14"/>
      <c r="B434" s="14"/>
      <c r="C434" s="27"/>
      <c r="D434" s="413"/>
      <c r="E434" s="261">
        <v>6</v>
      </c>
      <c r="F434" s="372"/>
      <c r="G434" s="269"/>
      <c r="H434" s="271"/>
      <c r="I434" s="271"/>
      <c r="J434" s="271"/>
      <c r="K434" s="271"/>
      <c r="L434" s="270"/>
      <c r="M434" s="155">
        <f>IF(A28stdlife="n/a","n/a",IF(M$3&gt;(A28stdlife+$E434),(Input!$L$238*(1+rvanilla)^0.5)-SUM($L434:L434),(Input!$L$238*(1+rvanilla)^0.5)/A28stdlife))</f>
        <v>0</v>
      </c>
      <c r="N434" s="155">
        <f>IF(A28stdlife="n/a","n/a",IF(N$3&gt;(A28stdlife+$E434),(Input!$L$238*(1+rvanilla)^0.5)-SUM($L434:M434),(Input!$L$238*(1+rvanilla)^0.5)/A28stdlife))</f>
        <v>0</v>
      </c>
      <c r="O434" s="155">
        <f>IF(A28stdlife="n/a","n/a",IF(O$3&gt;(A28stdlife+$E434),(Input!$L$238*(1+rvanilla)^0.5)-SUM($L434:N434),(Input!$L$238*(1+rvanilla)^0.5)/A28stdlife))</f>
        <v>0</v>
      </c>
      <c r="P434" s="155">
        <f>IF(A28stdlife="n/a","n/a",IF(P$3&gt;(A28stdlife+$E434),(Input!$L$238*(1+rvanilla)^0.5)-SUM($L434:O434),(Input!$L$238*(1+rvanilla)^0.5)/A28stdlife))</f>
        <v>0</v>
      </c>
      <c r="Q434" s="155">
        <f>IF(A28stdlife="n/a","n/a",IF(Q$3&gt;(A28stdlife+$E434),(Input!$L$238*(1+rvanilla)^0.5)-SUM($L434:P434),(Input!$L$238*(1+rvanilla)^0.5)/A28stdlife))</f>
        <v>0</v>
      </c>
      <c r="R434" s="155">
        <f>IF(A28stdlife="n/a","n/a",IF(R$3&gt;(A28stdlife+$E434),(Input!$L$238*(1+rvanilla)^0.5)-SUM($L434:Q434),(Input!$L$238*(1+rvanilla)^0.5)/A28stdlife))</f>
        <v>0</v>
      </c>
      <c r="S434" s="155">
        <f>IF(A28stdlife="n/a","n/a",IF(S$3&gt;(A28stdlife+$E434),(Input!$L$238*(1+rvanilla)^0.5)-SUM($L434:R434),(Input!$L$238*(1+rvanilla)^0.5)/A28stdlife))</f>
        <v>0</v>
      </c>
      <c r="T434" s="155">
        <f>IF(A28stdlife="n/a","n/a",IF(T$3&gt;(A28stdlife+$E434),(Input!$L$238*(1+rvanilla)^0.5)-SUM($L434:S434),(Input!$L$238*(1+rvanilla)^0.5)/A28stdlife))</f>
        <v>0</v>
      </c>
      <c r="U434" s="155">
        <f>IF(A28stdlife="n/a","n/a",IF(U$3&gt;(A28stdlife+$E434),(Input!$L$238*(1+rvanilla)^0.5)-SUM($L434:T434),(Input!$L$238*(1+rvanilla)^0.5)/A28stdlife))</f>
        <v>0</v>
      </c>
      <c r="V434" s="155">
        <f>IF(A28stdlife="n/a","n/a",IF(V$3&gt;(A28stdlife+$E434),(Input!$L$238*(1+rvanilla)^0.5)-SUM($L434:U434),(Input!$L$238*(1+rvanilla)^0.5)/A28stdlife))</f>
        <v>0</v>
      </c>
      <c r="W434" s="155">
        <f>IF(A28stdlife="n/a","n/a",IF(W$3&gt;(A28stdlife+$E434),(Input!$L$238*(1+rvanilla)^0.5)-SUM($L434:V434),(Input!$L$238*(1+rvanilla)^0.5)/A28stdlife))</f>
        <v>0</v>
      </c>
      <c r="X434" s="155">
        <f>IF(A28stdlife="n/a","n/a",IF(X$3&gt;(A28stdlife+$E434),(Input!$L$238*(1+rvanilla)^0.5)-SUM($L434:W434),(Input!$L$238*(1+rvanilla)^0.5)/A28stdlife))</f>
        <v>0</v>
      </c>
      <c r="Y434" s="155">
        <f>IF(A28stdlife="n/a","n/a",IF(Y$3&gt;(A28stdlife+$E434),(Input!$L$238*(1+rvanilla)^0.5)-SUM($L434:X434),(Input!$L$238*(1+rvanilla)^0.5)/A28stdlife))</f>
        <v>0</v>
      </c>
      <c r="Z434" s="155">
        <f>IF(A28stdlife="n/a","n/a",IF(Z$3&gt;(A28stdlife+$E434),(Input!$L$238*(1+rvanilla)^0.5)-SUM($L434:Y434),(Input!$L$238*(1+rvanilla)^0.5)/A28stdlife))</f>
        <v>0</v>
      </c>
      <c r="AA434" s="155">
        <f>IF(A28stdlife="n/a","n/a",IF(AA$3&gt;(A28stdlife+$E434),(Input!$L$238*(1+rvanilla)^0.5)-SUM($L434:Z434),(Input!$L$238*(1+rvanilla)^0.5)/A28stdlife))</f>
        <v>0</v>
      </c>
      <c r="AB434" s="155">
        <f>IF(A28stdlife="n/a","n/a",IF(AB$3&gt;(A28stdlife+$E434),(Input!$L$238*(1+rvanilla)^0.5)-SUM($L434:AA434),(Input!$L$238*(1+rvanilla)^0.5)/A28stdlife))</f>
        <v>0</v>
      </c>
      <c r="AC434" s="155">
        <f>IF(A28stdlife="n/a","n/a",IF(AC$3&gt;(A28stdlife+$E434),(Input!$L$238*(1+rvanilla)^0.5)-SUM($L434:AB434),(Input!$L$238*(1+rvanilla)^0.5)/A28stdlife))</f>
        <v>0</v>
      </c>
      <c r="AD434" s="155">
        <f>IF(A28stdlife="n/a","n/a",IF(AD$3&gt;(A28stdlife+$E434),(Input!$L$238*(1+rvanilla)^0.5)-SUM($L434:AC434),(Input!$L$238*(1+rvanilla)^0.5)/A28stdlife))</f>
        <v>0</v>
      </c>
      <c r="AE434" s="155">
        <f>IF(A28stdlife="n/a","n/a",IF(AE$3&gt;(A28stdlife+$E434),(Input!$L$238*(1+rvanilla)^0.5)-SUM($L434:AD434),(Input!$L$238*(1+rvanilla)^0.5)/A28stdlife))</f>
        <v>0</v>
      </c>
      <c r="AF434" s="155">
        <f>IF(A28stdlife="n/a","n/a",IF(AF$3&gt;(A28stdlife+$E434),(Input!$L$238*(1+rvanilla)^0.5)-SUM($L434:AE434),(Input!$L$238*(1+rvanilla)^0.5)/A28stdlife))</f>
        <v>0</v>
      </c>
      <c r="AG434" s="155">
        <f>IF(A28stdlife="n/a","n/a",IF(AG$3&gt;(A28stdlife+$E434),(Input!$L$238*(1+rvanilla)^0.5)-SUM($L434:AF434),(Input!$L$238*(1+rvanilla)^0.5)/A28stdlife))</f>
        <v>0</v>
      </c>
      <c r="AH434" s="155">
        <f>IF(A28stdlife="n/a","n/a",IF(AH$3&gt;(A28stdlife+$E434),(Input!$L$238*(1+rvanilla)^0.5)-SUM($L434:AG434),(Input!$L$238*(1+rvanilla)^0.5)/A28stdlife))</f>
        <v>0</v>
      </c>
      <c r="AI434" s="155">
        <f>IF(A28stdlife="n/a","n/a",IF(AI$3&gt;(A28stdlife+$E434),(Input!$L$238*(1+rvanilla)^0.5)-SUM($L434:AH434),(Input!$L$238*(1+rvanilla)^0.5)/A28stdlife))</f>
        <v>0</v>
      </c>
      <c r="AJ434" s="155">
        <f>IF(A28stdlife="n/a","n/a",IF(AJ$3&gt;(A28stdlife+$E434),(Input!$L$238*(1+rvanilla)^0.5)-SUM($L434:AI434),(Input!$L$238*(1+rvanilla)^0.5)/A28stdlife))</f>
        <v>0</v>
      </c>
      <c r="AK434" s="155">
        <f>IF(A28stdlife="n/a","n/a",IF(AK$3&gt;(A28stdlife+$E434),(Input!$L$238*(1+rvanilla)^0.5)-SUM($L434:AJ434),(Input!$L$238*(1+rvanilla)^0.5)/A28stdlife))</f>
        <v>0</v>
      </c>
      <c r="AL434" s="155">
        <f>IF(A28stdlife="n/a","n/a",IF(AL$3&gt;(A28stdlife+$E434),(Input!$L$238*(1+rvanilla)^0.5)-SUM($L434:AK434),(Input!$L$238*(1+rvanilla)^0.5)/A28stdlife))</f>
        <v>0</v>
      </c>
      <c r="AM434" s="155">
        <f>IF(A28stdlife="n/a","n/a",IF(AM$3&gt;(A28stdlife+$E434),(Input!$L$238*(1+rvanilla)^0.5)-SUM($L434:AL434),(Input!$L$238*(1+rvanilla)^0.5)/A28stdlife))</f>
        <v>0</v>
      </c>
      <c r="AN434" s="155">
        <f>IF(A28stdlife="n/a","n/a",IF(AN$3&gt;(A28stdlife+$E434),(Input!$L$238*(1+rvanilla)^0.5)-SUM($L434:AM434),(Input!$L$238*(1+rvanilla)^0.5)/A28stdlife))</f>
        <v>0</v>
      </c>
      <c r="AO434" s="155">
        <f>IF(A28stdlife="n/a","n/a",IF(AO$3&gt;(A28stdlife+$E434),(Input!$L$238*(1+rvanilla)^0.5)-SUM($L434:AN434),(Input!$L$238*(1+rvanilla)^0.5)/A28stdlife))</f>
        <v>0</v>
      </c>
      <c r="AP434" s="155">
        <f>IF(A28stdlife="n/a","n/a",IF(AP$3&gt;(A28stdlife+$E434),(Input!$L$238*(1+rvanilla)^0.5)-SUM($L434:AO434),(Input!$L$238*(1+rvanilla)^0.5)/A28stdlife))</f>
        <v>0</v>
      </c>
      <c r="AQ434" s="155">
        <f>IF(A28stdlife="n/a","n/a",IF(AQ$3&gt;(A28stdlife+$E434),(Input!$L$238*(1+rvanilla)^0.5)-SUM($L434:AP434),(Input!$L$238*(1+rvanilla)^0.5)/A28stdlife))</f>
        <v>0</v>
      </c>
      <c r="AR434" s="155">
        <f>IF(A28stdlife="n/a","n/a",IF(AR$3&gt;(A28stdlife+$E434),(Input!$L$238*(1+rvanilla)^0.5)-SUM($L434:AQ434),(Input!$L$238*(1+rvanilla)^0.5)/A28stdlife))</f>
        <v>0</v>
      </c>
      <c r="AS434" s="155">
        <f>IF(A28stdlife="n/a","n/a",IF(AS$3&gt;(A28stdlife+$E434),(Input!$L$238*(1+rvanilla)^0.5)-SUM($L434:AR434),(Input!$L$238*(1+rvanilla)^0.5)/A28stdlife))</f>
        <v>0</v>
      </c>
      <c r="AT434" s="155">
        <f>IF(A28stdlife="n/a","n/a",IF(AT$3&gt;(A28stdlife+$E434),(Input!$L$238*(1+rvanilla)^0.5)-SUM($L434:AS434),(Input!$L$238*(1+rvanilla)^0.5)/A28stdlife))</f>
        <v>0</v>
      </c>
      <c r="AU434" s="155">
        <f>IF(A28stdlife="n/a","n/a",IF(AU$3&gt;(A28stdlife+$E434),(Input!$L$238*(1+rvanilla)^0.5)-SUM($L434:AT434),(Input!$L$238*(1+rvanilla)^0.5)/A28stdlife))</f>
        <v>0</v>
      </c>
      <c r="AV434" s="155">
        <f>IF(A28stdlife="n/a","n/a",IF(AV$3&gt;(A28stdlife+$E434),(Input!$L$238*(1+rvanilla)^0.5)-SUM($L434:AU434),(Input!$L$238*(1+rvanilla)^0.5)/A28stdlife))</f>
        <v>0</v>
      </c>
      <c r="AW434" s="155">
        <f>IF(A28stdlife="n/a","n/a",IF(AW$3&gt;(A28stdlife+$E434),(Input!$L$238*(1+rvanilla)^0.5)-SUM($L434:AV434),(Input!$L$238*(1+rvanilla)^0.5)/A28stdlife))</f>
        <v>0</v>
      </c>
      <c r="AX434" s="155">
        <f>IF(A28stdlife="n/a","n/a",IF(AX$3&gt;(A28stdlife+$E434),(Input!$L$238*(1+rvanilla)^0.5)-SUM($L434:AW434),(Input!$L$238*(1+rvanilla)^0.5)/A28stdlife))</f>
        <v>0</v>
      </c>
      <c r="AY434" s="155">
        <f>IF(A28stdlife="n/a","n/a",IF(AY$3&gt;(A28stdlife+$E434),(Input!$L$238*(1+rvanilla)^0.5)-SUM($L434:AX434),(Input!$L$238*(1+rvanilla)^0.5)/A28stdlife))</f>
        <v>0</v>
      </c>
      <c r="AZ434" s="155">
        <f>IF(A28stdlife="n/a","n/a",IF(AZ$3&gt;(A28stdlife+$E434),(Input!$L$238*(1+rvanilla)^0.5)-SUM($L434:AY434),(Input!$L$238*(1+rvanilla)^0.5)/A28stdlife))</f>
        <v>0</v>
      </c>
      <c r="BA434" s="155">
        <f>IF(A28stdlife="n/a","n/a",IF(BA$3&gt;(A28stdlife+$E434),(Input!$L$238*(1+rvanilla)^0.5)-SUM($L434:AZ434),(Input!$L$238*(1+rvanilla)^0.5)/A28stdlife))</f>
        <v>0</v>
      </c>
      <c r="BB434" s="155">
        <f>IF(A28stdlife="n/a","n/a",IF(BB$3&gt;(A28stdlife+$E434),(Input!$L$238*(1+rvanilla)^0.5)-SUM($L434:BA434),(Input!$L$238*(1+rvanilla)^0.5)/A28stdlife))</f>
        <v>0</v>
      </c>
      <c r="BC434" s="155">
        <f>IF(A28stdlife="n/a","n/a",IF(BC$3&gt;(A28stdlife+$E434),(Input!$L$238*(1+rvanilla)^0.5)-SUM($L434:BB434),(Input!$L$238*(1+rvanilla)^0.5)/A28stdlife))</f>
        <v>0</v>
      </c>
      <c r="BD434" s="155">
        <f>IF(A28stdlife="n/a","n/a",IF(BD$3&gt;(A28stdlife+$E434),(Input!$L$238*(1+rvanilla)^0.5)-SUM($L434:BC434),(Input!$L$238*(1+rvanilla)^0.5)/A28stdlife))</f>
        <v>0</v>
      </c>
      <c r="BE434" s="155">
        <f>IF(A28stdlife="n/a","n/a",IF(BE$3&gt;(A28stdlife+$E434),(Input!$L$238*(1+rvanilla)^0.5)-SUM($L434:BD434),(Input!$L$238*(1+rvanilla)^0.5)/A28stdlife))</f>
        <v>0</v>
      </c>
      <c r="BF434" s="155">
        <f>IF(A28stdlife="n/a","n/a",IF(BF$3&gt;(A28stdlife+$E434),(Input!$L$238*(1+rvanilla)^0.5)-SUM($L434:BE434),(Input!$L$238*(1+rvanilla)^0.5)/A28stdlife))</f>
        <v>0</v>
      </c>
      <c r="BG434" s="155">
        <f>IF(A28stdlife="n/a","n/a",IF(BG$3&gt;(A28stdlife+$E434),(Input!$L$238*(1+rvanilla)^0.5)-SUM($L434:BF434),(Input!$L$238*(1+rvanilla)^0.5)/A28stdlife))</f>
        <v>0</v>
      </c>
      <c r="BH434" s="155">
        <f>IF(A28stdlife="n/a","n/a",IF(BH$3&gt;(A28stdlife+$E434),(Input!$L$238*(1+rvanilla)^0.5)-SUM($L434:BG434),(Input!$L$238*(1+rvanilla)^0.5)/A28stdlife))</f>
        <v>0</v>
      </c>
      <c r="BI434" s="155">
        <f>IF(A28stdlife="n/a","n/a",IF(BI$3&gt;(A28stdlife+$E434),(Input!$L$238*(1+rvanilla)^0.5)-SUM($L434:BH434),(Input!$L$238*(1+rvanilla)^0.5)/A28stdlife))</f>
        <v>0</v>
      </c>
      <c r="BJ434" s="14"/>
      <c r="BK434" s="14"/>
      <c r="BL434" s="14"/>
      <c r="BM434" s="14"/>
      <c r="BN434" s="14"/>
      <c r="BO434" s="14"/>
      <c r="BP434" s="14"/>
      <c r="BQ434" s="14"/>
      <c r="BR434" s="14"/>
      <c r="BS434" s="14"/>
      <c r="BT434" s="14"/>
      <c r="BU434" s="14"/>
      <c r="BV434" s="14"/>
      <c r="BW434" s="14"/>
      <c r="BX434" s="14"/>
      <c r="BY434" s="14"/>
      <c r="BZ434" s="14"/>
      <c r="CA434" s="410"/>
      <c r="CB434" s="410"/>
      <c r="CC434" s="410"/>
      <c r="CD434" s="410"/>
      <c r="CE434" s="410"/>
      <c r="CF434" s="410"/>
      <c r="CG434" s="410"/>
      <c r="CH434" s="410"/>
      <c r="CI434" s="410"/>
      <c r="CJ434" s="410"/>
      <c r="CK434" s="410"/>
      <c r="CL434" s="410"/>
      <c r="CM434" s="410"/>
      <c r="CN434" s="410"/>
      <c r="CO434" s="410"/>
      <c r="CP434" s="410"/>
      <c r="CQ434" s="410"/>
      <c r="CR434" s="410"/>
      <c r="CS434" s="410"/>
      <c r="CT434" s="410"/>
      <c r="CU434" s="410"/>
      <c r="CV434" s="410"/>
      <c r="CW434" s="410"/>
      <c r="CX434" s="410"/>
      <c r="CY434" s="410"/>
      <c r="CZ434" s="410"/>
      <c r="DA434" s="410"/>
      <c r="DB434" s="410"/>
      <c r="DC434" s="410"/>
      <c r="DD434" s="410"/>
      <c r="DE434" s="410"/>
      <c r="DF434" s="410"/>
      <c r="DG434" s="410"/>
      <c r="DH434" s="410"/>
      <c r="DI434" s="410"/>
      <c r="DJ434" s="410"/>
      <c r="DK434" s="410"/>
      <c r="DL434" s="410"/>
      <c r="DM434" s="410"/>
      <c r="DN434" s="410"/>
      <c r="DO434" s="410"/>
      <c r="DP434" s="410"/>
      <c r="DQ434" s="410"/>
      <c r="DR434" s="410"/>
      <c r="DS434" s="410"/>
      <c r="DT434" s="410"/>
      <c r="DU434" s="410"/>
      <c r="DV434" s="410"/>
      <c r="DW434" s="410"/>
      <c r="DX434" s="410"/>
      <c r="DY434" s="410"/>
      <c r="DZ434" s="410"/>
      <c r="EA434" s="410"/>
      <c r="EB434" s="410"/>
      <c r="EC434" s="410"/>
      <c r="ED434" s="410"/>
      <c r="EE434" s="410"/>
      <c r="EF434" s="410"/>
      <c r="EG434" s="410"/>
      <c r="EH434" s="410"/>
      <c r="EI434" s="410"/>
      <c r="EJ434" s="410"/>
      <c r="EK434" s="410"/>
      <c r="EL434" s="410"/>
      <c r="EM434" s="410"/>
      <c r="EN434" s="410"/>
      <c r="EO434" s="410"/>
      <c r="EP434" s="410"/>
      <c r="EQ434" s="410"/>
      <c r="ER434" s="410"/>
      <c r="ES434" s="410"/>
      <c r="ET434" s="410"/>
      <c r="EU434" s="410"/>
      <c r="EV434" s="410"/>
      <c r="EW434" s="410"/>
      <c r="EX434" s="410"/>
      <c r="EY434" s="410"/>
      <c r="EZ434" s="410"/>
      <c r="FA434" s="410"/>
      <c r="FB434" s="410"/>
      <c r="FC434" s="410"/>
      <c r="FD434" s="410"/>
      <c r="FE434" s="410"/>
      <c r="FF434" s="410"/>
      <c r="FG434" s="410"/>
      <c r="FH434" s="410"/>
      <c r="FI434" s="410"/>
      <c r="FJ434" s="410"/>
      <c r="FK434" s="410"/>
      <c r="FL434" s="410"/>
      <c r="FM434" s="410"/>
      <c r="FN434" s="410"/>
      <c r="FO434" s="410"/>
      <c r="FP434" s="410"/>
      <c r="FQ434" s="410"/>
      <c r="FR434" s="410"/>
      <c r="FS434" s="410"/>
      <c r="FT434" s="410"/>
      <c r="FU434" s="410"/>
      <c r="FV434" s="410"/>
      <c r="FW434" s="410"/>
      <c r="FX434" s="410"/>
      <c r="FY434" s="410"/>
      <c r="FZ434" s="410"/>
      <c r="GA434" s="410"/>
      <c r="GB434" s="410"/>
      <c r="GC434" s="410"/>
      <c r="GD434" s="410"/>
      <c r="GE434" s="410"/>
      <c r="GF434" s="410"/>
      <c r="GG434" s="410"/>
      <c r="GH434" s="410"/>
      <c r="GI434" s="410"/>
      <c r="GJ434" s="410"/>
      <c r="GK434" s="410"/>
      <c r="GL434" s="410"/>
      <c r="GM434" s="410"/>
      <c r="GN434" s="410"/>
      <c r="GO434" s="410"/>
      <c r="GP434" s="410"/>
      <c r="GQ434" s="410"/>
      <c r="GR434" s="410"/>
      <c r="GS434" s="410"/>
      <c r="GT434" s="410"/>
      <c r="GU434" s="410"/>
      <c r="GV434" s="410"/>
      <c r="GW434" s="410"/>
      <c r="GX434" s="410"/>
      <c r="GY434" s="410"/>
      <c r="GZ434" s="410"/>
      <c r="HA434" s="410"/>
      <c r="HB434" s="410"/>
      <c r="HC434" s="410"/>
      <c r="HD434" s="410"/>
      <c r="HE434" s="410"/>
      <c r="HF434" s="410"/>
      <c r="HG434" s="410"/>
      <c r="HH434" s="410"/>
      <c r="HI434" s="410"/>
      <c r="HJ434" s="410"/>
      <c r="HK434" s="410"/>
      <c r="HL434" s="410"/>
      <c r="HM434" s="410"/>
      <c r="HN434" s="410"/>
      <c r="HO434" s="410"/>
      <c r="HP434" s="410"/>
      <c r="HQ434" s="410"/>
      <c r="HR434" s="410"/>
      <c r="HS434" s="410"/>
      <c r="HT434" s="410"/>
      <c r="HU434" s="410"/>
      <c r="HV434" s="410"/>
      <c r="HW434" s="410"/>
      <c r="HX434" s="410"/>
      <c r="HY434" s="410"/>
      <c r="HZ434" s="410"/>
      <c r="IA434" s="410"/>
      <c r="IB434" s="410"/>
      <c r="IC434" s="410"/>
      <c r="ID434" s="410"/>
      <c r="IE434" s="410"/>
      <c r="IF434" s="410"/>
      <c r="IG434" s="410"/>
      <c r="IH434" s="410"/>
      <c r="II434" s="410"/>
      <c r="IJ434" s="410"/>
      <c r="IK434" s="410"/>
      <c r="IL434" s="410"/>
      <c r="IM434" s="410"/>
      <c r="IN434" s="410"/>
      <c r="IO434" s="410"/>
      <c r="IP434" s="410"/>
      <c r="IQ434" s="410"/>
      <c r="IR434" s="410"/>
      <c r="IS434" s="410"/>
      <c r="IT434" s="410"/>
      <c r="IU434" s="410"/>
      <c r="IV434" s="410"/>
    </row>
    <row r="435" spans="1:256" s="2" customFormat="1" ht="12.75" hidden="1" customHeight="1" outlineLevel="2">
      <c r="A435" s="14"/>
      <c r="B435" s="14"/>
      <c r="C435" s="27"/>
      <c r="D435" s="413"/>
      <c r="E435" s="261">
        <v>7</v>
      </c>
      <c r="F435" s="372"/>
      <c r="G435" s="269"/>
      <c r="H435" s="271"/>
      <c r="I435" s="271"/>
      <c r="J435" s="271"/>
      <c r="K435" s="271"/>
      <c r="L435" s="271"/>
      <c r="M435" s="270"/>
      <c r="N435" s="155">
        <f>IF(A28stdlife="n/a","n/a",IF(N$3&gt;(A28stdlife+$E435),(Input!$M$238*(1+rvanilla)^0.5)-SUM($M435:M435),(Input!$M$238*(1+rvanilla)^0.5)/A28stdlife))</f>
        <v>0</v>
      </c>
      <c r="O435" s="155">
        <f>IF(A28stdlife="n/a","n/a",IF(O$3&gt;(A28stdlife+$E435),(Input!$M$238*(1+rvanilla)^0.5)-SUM($M435:N435),(Input!$M$238*(1+rvanilla)^0.5)/A28stdlife))</f>
        <v>0</v>
      </c>
      <c r="P435" s="155">
        <f>IF(A28stdlife="n/a","n/a",IF(P$3&gt;(A28stdlife+$E435),(Input!$M$238*(1+rvanilla)^0.5)-SUM($M435:O435),(Input!$M$238*(1+rvanilla)^0.5)/A28stdlife))</f>
        <v>0</v>
      </c>
      <c r="Q435" s="155">
        <f>IF(A28stdlife="n/a","n/a",IF(Q$3&gt;(A28stdlife+$E435),(Input!$M$238*(1+rvanilla)^0.5)-SUM($M435:P435),(Input!$M$238*(1+rvanilla)^0.5)/A28stdlife))</f>
        <v>0</v>
      </c>
      <c r="R435" s="155">
        <f>IF(A28stdlife="n/a","n/a",IF(R$3&gt;(A28stdlife+$E435),(Input!$M$238*(1+rvanilla)^0.5)-SUM($M435:Q435),(Input!$M$238*(1+rvanilla)^0.5)/A28stdlife))</f>
        <v>0</v>
      </c>
      <c r="S435" s="155">
        <f>IF(A28stdlife="n/a","n/a",IF(S$3&gt;(A28stdlife+$E435),(Input!$M$238*(1+rvanilla)^0.5)-SUM($M435:R435),(Input!$M$238*(1+rvanilla)^0.5)/A28stdlife))</f>
        <v>0</v>
      </c>
      <c r="T435" s="155">
        <f>IF(A28stdlife="n/a","n/a",IF(T$3&gt;(A28stdlife+$E435),(Input!$M$238*(1+rvanilla)^0.5)-SUM($M435:S435),(Input!$M$238*(1+rvanilla)^0.5)/A28stdlife))</f>
        <v>0</v>
      </c>
      <c r="U435" s="155">
        <f>IF(A28stdlife="n/a","n/a",IF(U$3&gt;(A28stdlife+$E435),(Input!$M$238*(1+rvanilla)^0.5)-SUM($M435:T435),(Input!$M$238*(1+rvanilla)^0.5)/A28stdlife))</f>
        <v>0</v>
      </c>
      <c r="V435" s="155">
        <f>IF(A28stdlife="n/a","n/a",IF(V$3&gt;(A28stdlife+$E435),(Input!$M$238*(1+rvanilla)^0.5)-SUM($M435:U435),(Input!$M$238*(1+rvanilla)^0.5)/A28stdlife))</f>
        <v>0</v>
      </c>
      <c r="W435" s="155">
        <f>IF(A28stdlife="n/a","n/a",IF(W$3&gt;(A28stdlife+$E435),(Input!$M$238*(1+rvanilla)^0.5)-SUM($M435:V435),(Input!$M$238*(1+rvanilla)^0.5)/A28stdlife))</f>
        <v>0</v>
      </c>
      <c r="X435" s="155">
        <f>IF(A28stdlife="n/a","n/a",IF(X$3&gt;(A28stdlife+$E435),(Input!$M$238*(1+rvanilla)^0.5)-SUM($M435:W435),(Input!$M$238*(1+rvanilla)^0.5)/A28stdlife))</f>
        <v>0</v>
      </c>
      <c r="Y435" s="155">
        <f>IF(A28stdlife="n/a","n/a",IF(Y$3&gt;(A28stdlife+$E435),(Input!$M$238*(1+rvanilla)^0.5)-SUM($M435:X435),(Input!$M$238*(1+rvanilla)^0.5)/A28stdlife))</f>
        <v>0</v>
      </c>
      <c r="Z435" s="155">
        <f>IF(A28stdlife="n/a","n/a",IF(Z$3&gt;(A28stdlife+$E435),(Input!$M$238*(1+rvanilla)^0.5)-SUM($M435:Y435),(Input!$M$238*(1+rvanilla)^0.5)/A28stdlife))</f>
        <v>0</v>
      </c>
      <c r="AA435" s="155">
        <f>IF(A28stdlife="n/a","n/a",IF(AA$3&gt;(A28stdlife+$E435),(Input!$M$238*(1+rvanilla)^0.5)-SUM($M435:Z435),(Input!$M$238*(1+rvanilla)^0.5)/A28stdlife))</f>
        <v>0</v>
      </c>
      <c r="AB435" s="155">
        <f>IF(A28stdlife="n/a","n/a",IF(AB$3&gt;(A28stdlife+$E435),(Input!$M$238*(1+rvanilla)^0.5)-SUM($M435:AA435),(Input!$M$238*(1+rvanilla)^0.5)/A28stdlife))</f>
        <v>0</v>
      </c>
      <c r="AC435" s="155">
        <f>IF(A28stdlife="n/a","n/a",IF(AC$3&gt;(A28stdlife+$E435),(Input!$M$238*(1+rvanilla)^0.5)-SUM($M435:AB435),(Input!$M$238*(1+rvanilla)^0.5)/A28stdlife))</f>
        <v>0</v>
      </c>
      <c r="AD435" s="155">
        <f>IF(A28stdlife="n/a","n/a",IF(AD$3&gt;(A28stdlife+$E435),(Input!$M$238*(1+rvanilla)^0.5)-SUM($M435:AC435),(Input!$M$238*(1+rvanilla)^0.5)/A28stdlife))</f>
        <v>0</v>
      </c>
      <c r="AE435" s="155">
        <f>IF(A28stdlife="n/a","n/a",IF(AE$3&gt;(A28stdlife+$E435),(Input!$M$238*(1+rvanilla)^0.5)-SUM($M435:AD435),(Input!$M$238*(1+rvanilla)^0.5)/A28stdlife))</f>
        <v>0</v>
      </c>
      <c r="AF435" s="155">
        <f>IF(A28stdlife="n/a","n/a",IF(AF$3&gt;(A28stdlife+$E435),(Input!$M$238*(1+rvanilla)^0.5)-SUM($M435:AE435),(Input!$M$238*(1+rvanilla)^0.5)/A28stdlife))</f>
        <v>0</v>
      </c>
      <c r="AG435" s="155">
        <f>IF(A28stdlife="n/a","n/a",IF(AG$3&gt;(A28stdlife+$E435),(Input!$M$238*(1+rvanilla)^0.5)-SUM($M435:AF435),(Input!$M$238*(1+rvanilla)^0.5)/A28stdlife))</f>
        <v>0</v>
      </c>
      <c r="AH435" s="155">
        <f>IF(A28stdlife="n/a","n/a",IF(AH$3&gt;(A28stdlife+$E435),(Input!$M$238*(1+rvanilla)^0.5)-SUM($M435:AG435),(Input!$M$238*(1+rvanilla)^0.5)/A28stdlife))</f>
        <v>0</v>
      </c>
      <c r="AI435" s="155">
        <f>IF(A28stdlife="n/a","n/a",IF(AI$3&gt;(A28stdlife+$E435),(Input!$M$238*(1+rvanilla)^0.5)-SUM($M435:AH435),(Input!$M$238*(1+rvanilla)^0.5)/A28stdlife))</f>
        <v>0</v>
      </c>
      <c r="AJ435" s="155">
        <f>IF(A28stdlife="n/a","n/a",IF(AJ$3&gt;(A28stdlife+$E435),(Input!$M$238*(1+rvanilla)^0.5)-SUM($M435:AI435),(Input!$M$238*(1+rvanilla)^0.5)/A28stdlife))</f>
        <v>0</v>
      </c>
      <c r="AK435" s="155">
        <f>IF(A28stdlife="n/a","n/a",IF(AK$3&gt;(A28stdlife+$E435),(Input!$M$238*(1+rvanilla)^0.5)-SUM($M435:AJ435),(Input!$M$238*(1+rvanilla)^0.5)/A28stdlife))</f>
        <v>0</v>
      </c>
      <c r="AL435" s="155">
        <f>IF(A28stdlife="n/a","n/a",IF(AL$3&gt;(A28stdlife+$E435),(Input!$M$238*(1+rvanilla)^0.5)-SUM($M435:AK435),(Input!$M$238*(1+rvanilla)^0.5)/A28stdlife))</f>
        <v>0</v>
      </c>
      <c r="AM435" s="155">
        <f>IF(A28stdlife="n/a","n/a",IF(AM$3&gt;(A28stdlife+$E435),(Input!$M$238*(1+rvanilla)^0.5)-SUM($M435:AL435),(Input!$M$238*(1+rvanilla)^0.5)/A28stdlife))</f>
        <v>0</v>
      </c>
      <c r="AN435" s="155">
        <f>IF(A28stdlife="n/a","n/a",IF(AN$3&gt;(A28stdlife+$E435),(Input!$M$238*(1+rvanilla)^0.5)-SUM($M435:AM435),(Input!$M$238*(1+rvanilla)^0.5)/A28stdlife))</f>
        <v>0</v>
      </c>
      <c r="AO435" s="155">
        <f>IF(A28stdlife="n/a","n/a",IF(AO$3&gt;(A28stdlife+$E435),(Input!$M$238*(1+rvanilla)^0.5)-SUM($M435:AN435),(Input!$M$238*(1+rvanilla)^0.5)/A28stdlife))</f>
        <v>0</v>
      </c>
      <c r="AP435" s="155">
        <f>IF(A28stdlife="n/a","n/a",IF(AP$3&gt;(A28stdlife+$E435),(Input!$M$238*(1+rvanilla)^0.5)-SUM($M435:AO435),(Input!$M$238*(1+rvanilla)^0.5)/A28stdlife))</f>
        <v>0</v>
      </c>
      <c r="AQ435" s="155">
        <f>IF(A28stdlife="n/a","n/a",IF(AQ$3&gt;(A28stdlife+$E435),(Input!$M$238*(1+rvanilla)^0.5)-SUM($M435:AP435),(Input!$M$238*(1+rvanilla)^0.5)/A28stdlife))</f>
        <v>0</v>
      </c>
      <c r="AR435" s="155">
        <f>IF(A28stdlife="n/a","n/a",IF(AR$3&gt;(A28stdlife+$E435),(Input!$M$238*(1+rvanilla)^0.5)-SUM($M435:AQ435),(Input!$M$238*(1+rvanilla)^0.5)/A28stdlife))</f>
        <v>0</v>
      </c>
      <c r="AS435" s="155">
        <f>IF(A28stdlife="n/a","n/a",IF(AS$3&gt;(A28stdlife+$E435),(Input!$M$238*(1+rvanilla)^0.5)-SUM($M435:AR435),(Input!$M$238*(1+rvanilla)^0.5)/A28stdlife))</f>
        <v>0</v>
      </c>
      <c r="AT435" s="155">
        <f>IF(A28stdlife="n/a","n/a",IF(AT$3&gt;(A28stdlife+$E435),(Input!$M$238*(1+rvanilla)^0.5)-SUM($M435:AS435),(Input!$M$238*(1+rvanilla)^0.5)/A28stdlife))</f>
        <v>0</v>
      </c>
      <c r="AU435" s="155">
        <f>IF(A28stdlife="n/a","n/a",IF(AU$3&gt;(A28stdlife+$E435),(Input!$M$238*(1+rvanilla)^0.5)-SUM($M435:AT435),(Input!$M$238*(1+rvanilla)^0.5)/A28stdlife))</f>
        <v>0</v>
      </c>
      <c r="AV435" s="155">
        <f>IF(A28stdlife="n/a","n/a",IF(AV$3&gt;(A28stdlife+$E435),(Input!$M$238*(1+rvanilla)^0.5)-SUM($M435:AU435),(Input!$M$238*(1+rvanilla)^0.5)/A28stdlife))</f>
        <v>0</v>
      </c>
      <c r="AW435" s="155">
        <f>IF(A28stdlife="n/a","n/a",IF(AW$3&gt;(A28stdlife+$E435),(Input!$M$238*(1+rvanilla)^0.5)-SUM($M435:AV435),(Input!$M$238*(1+rvanilla)^0.5)/A28stdlife))</f>
        <v>0</v>
      </c>
      <c r="AX435" s="155">
        <f>IF(A28stdlife="n/a","n/a",IF(AX$3&gt;(A28stdlife+$E435),(Input!$M$238*(1+rvanilla)^0.5)-SUM($M435:AW435),(Input!$M$238*(1+rvanilla)^0.5)/A28stdlife))</f>
        <v>0</v>
      </c>
      <c r="AY435" s="155">
        <f>IF(A28stdlife="n/a","n/a",IF(AY$3&gt;(A28stdlife+$E435),(Input!$M$238*(1+rvanilla)^0.5)-SUM($M435:AX435),(Input!$M$238*(1+rvanilla)^0.5)/A28stdlife))</f>
        <v>0</v>
      </c>
      <c r="AZ435" s="155">
        <f>IF(A28stdlife="n/a","n/a",IF(AZ$3&gt;(A28stdlife+$E435),(Input!$M$238*(1+rvanilla)^0.5)-SUM($M435:AY435),(Input!$M$238*(1+rvanilla)^0.5)/A28stdlife))</f>
        <v>0</v>
      </c>
      <c r="BA435" s="155">
        <f>IF(A28stdlife="n/a","n/a",IF(BA$3&gt;(A28stdlife+$E435),(Input!$M$238*(1+rvanilla)^0.5)-SUM($M435:AZ435),(Input!$M$238*(1+rvanilla)^0.5)/A28stdlife))</f>
        <v>0</v>
      </c>
      <c r="BB435" s="155">
        <f>IF(A28stdlife="n/a","n/a",IF(BB$3&gt;(A28stdlife+$E435),(Input!$M$238*(1+rvanilla)^0.5)-SUM($M435:BA435),(Input!$M$238*(1+rvanilla)^0.5)/A28stdlife))</f>
        <v>0</v>
      </c>
      <c r="BC435" s="155">
        <f>IF(A28stdlife="n/a","n/a",IF(BC$3&gt;(A28stdlife+$E435),(Input!$M$238*(1+rvanilla)^0.5)-SUM($M435:BB435),(Input!$M$238*(1+rvanilla)^0.5)/A28stdlife))</f>
        <v>0</v>
      </c>
      <c r="BD435" s="155">
        <f>IF(A28stdlife="n/a","n/a",IF(BD$3&gt;(A28stdlife+$E435),(Input!$M$238*(1+rvanilla)^0.5)-SUM($M435:BC435),(Input!$M$238*(1+rvanilla)^0.5)/A28stdlife))</f>
        <v>0</v>
      </c>
      <c r="BE435" s="155">
        <f>IF(A28stdlife="n/a","n/a",IF(BE$3&gt;(A28stdlife+$E435),(Input!$M$238*(1+rvanilla)^0.5)-SUM($M435:BD435),(Input!$M$238*(1+rvanilla)^0.5)/A28stdlife))</f>
        <v>0</v>
      </c>
      <c r="BF435" s="155">
        <f>IF(A28stdlife="n/a","n/a",IF(BF$3&gt;(A28stdlife+$E435),(Input!$M$238*(1+rvanilla)^0.5)-SUM($M435:BE435),(Input!$M$238*(1+rvanilla)^0.5)/A28stdlife))</f>
        <v>0</v>
      </c>
      <c r="BG435" s="155">
        <f>IF(A28stdlife="n/a","n/a",IF(BG$3&gt;(A28stdlife+$E435),(Input!$M$238*(1+rvanilla)^0.5)-SUM($M435:BF435),(Input!$M$238*(1+rvanilla)^0.5)/A28stdlife))</f>
        <v>0</v>
      </c>
      <c r="BH435" s="155">
        <f>IF(A28stdlife="n/a","n/a",IF(BH$3&gt;(A28stdlife+$E435),(Input!$M$238*(1+rvanilla)^0.5)-SUM($M435:BG435),(Input!$M$238*(1+rvanilla)^0.5)/A28stdlife))</f>
        <v>0</v>
      </c>
      <c r="BI435" s="155">
        <f>IF(A28stdlife="n/a","n/a",IF(BI$3&gt;(A28stdlife+$E435),(Input!$M$238*(1+rvanilla)^0.5)-SUM($M435:BH435),(Input!$M$238*(1+rvanilla)^0.5)/A28stdlife))</f>
        <v>0</v>
      </c>
      <c r="BJ435" s="14"/>
      <c r="BK435" s="14"/>
      <c r="BL435" s="14"/>
      <c r="BM435" s="14"/>
      <c r="BN435" s="14"/>
      <c r="BO435" s="14"/>
      <c r="BP435" s="14"/>
      <c r="BQ435" s="14"/>
      <c r="BR435" s="14"/>
      <c r="BS435" s="14"/>
      <c r="BT435" s="14"/>
      <c r="BU435" s="14"/>
      <c r="BV435" s="14"/>
      <c r="BW435" s="14"/>
      <c r="BX435" s="14"/>
      <c r="BY435" s="14"/>
      <c r="BZ435" s="14"/>
      <c r="CA435" s="410"/>
      <c r="CB435" s="410"/>
      <c r="CC435" s="410"/>
      <c r="CD435" s="410"/>
      <c r="CE435" s="410"/>
      <c r="CF435" s="410"/>
      <c r="CG435" s="410"/>
      <c r="CH435" s="410"/>
      <c r="CI435" s="410"/>
      <c r="CJ435" s="410"/>
      <c r="CK435" s="410"/>
      <c r="CL435" s="410"/>
      <c r="CM435" s="410"/>
      <c r="CN435" s="410"/>
      <c r="CO435" s="410"/>
      <c r="CP435" s="410"/>
      <c r="CQ435" s="410"/>
      <c r="CR435" s="410"/>
      <c r="CS435" s="410"/>
      <c r="CT435" s="410"/>
      <c r="CU435" s="410"/>
      <c r="CV435" s="410"/>
      <c r="CW435" s="410"/>
      <c r="CX435" s="410"/>
      <c r="CY435" s="410"/>
      <c r="CZ435" s="410"/>
      <c r="DA435" s="410"/>
      <c r="DB435" s="410"/>
      <c r="DC435" s="410"/>
      <c r="DD435" s="410"/>
      <c r="DE435" s="410"/>
      <c r="DF435" s="410"/>
      <c r="DG435" s="410"/>
      <c r="DH435" s="410"/>
      <c r="DI435" s="410"/>
      <c r="DJ435" s="410"/>
      <c r="DK435" s="410"/>
      <c r="DL435" s="410"/>
      <c r="DM435" s="410"/>
      <c r="DN435" s="410"/>
      <c r="DO435" s="410"/>
      <c r="DP435" s="410"/>
      <c r="DQ435" s="410"/>
      <c r="DR435" s="410"/>
      <c r="DS435" s="410"/>
      <c r="DT435" s="410"/>
      <c r="DU435" s="410"/>
      <c r="DV435" s="410"/>
      <c r="DW435" s="410"/>
      <c r="DX435" s="410"/>
      <c r="DY435" s="410"/>
      <c r="DZ435" s="410"/>
      <c r="EA435" s="410"/>
      <c r="EB435" s="410"/>
      <c r="EC435" s="410"/>
      <c r="ED435" s="410"/>
      <c r="EE435" s="410"/>
      <c r="EF435" s="410"/>
      <c r="EG435" s="410"/>
      <c r="EH435" s="410"/>
      <c r="EI435" s="410"/>
      <c r="EJ435" s="410"/>
      <c r="EK435" s="410"/>
      <c r="EL435" s="410"/>
      <c r="EM435" s="410"/>
      <c r="EN435" s="410"/>
      <c r="EO435" s="410"/>
      <c r="EP435" s="410"/>
      <c r="EQ435" s="410"/>
      <c r="ER435" s="410"/>
      <c r="ES435" s="410"/>
      <c r="ET435" s="410"/>
      <c r="EU435" s="410"/>
      <c r="EV435" s="410"/>
      <c r="EW435" s="410"/>
      <c r="EX435" s="410"/>
      <c r="EY435" s="410"/>
      <c r="EZ435" s="410"/>
      <c r="FA435" s="410"/>
      <c r="FB435" s="410"/>
      <c r="FC435" s="410"/>
      <c r="FD435" s="410"/>
      <c r="FE435" s="410"/>
      <c r="FF435" s="410"/>
      <c r="FG435" s="410"/>
      <c r="FH435" s="410"/>
      <c r="FI435" s="410"/>
      <c r="FJ435" s="410"/>
      <c r="FK435" s="410"/>
      <c r="FL435" s="410"/>
      <c r="FM435" s="410"/>
      <c r="FN435" s="410"/>
      <c r="FO435" s="410"/>
      <c r="FP435" s="410"/>
      <c r="FQ435" s="410"/>
      <c r="FR435" s="410"/>
      <c r="FS435" s="410"/>
      <c r="FT435" s="410"/>
      <c r="FU435" s="410"/>
      <c r="FV435" s="410"/>
      <c r="FW435" s="410"/>
      <c r="FX435" s="410"/>
      <c r="FY435" s="410"/>
      <c r="FZ435" s="410"/>
      <c r="GA435" s="410"/>
      <c r="GB435" s="410"/>
      <c r="GC435" s="410"/>
      <c r="GD435" s="410"/>
      <c r="GE435" s="410"/>
      <c r="GF435" s="410"/>
      <c r="GG435" s="410"/>
      <c r="GH435" s="410"/>
      <c r="GI435" s="410"/>
      <c r="GJ435" s="410"/>
      <c r="GK435" s="410"/>
      <c r="GL435" s="410"/>
      <c r="GM435" s="410"/>
      <c r="GN435" s="410"/>
      <c r="GO435" s="410"/>
      <c r="GP435" s="410"/>
      <c r="GQ435" s="410"/>
      <c r="GR435" s="410"/>
      <c r="GS435" s="410"/>
      <c r="GT435" s="410"/>
      <c r="GU435" s="410"/>
      <c r="GV435" s="410"/>
      <c r="GW435" s="410"/>
      <c r="GX435" s="410"/>
      <c r="GY435" s="410"/>
      <c r="GZ435" s="410"/>
      <c r="HA435" s="410"/>
      <c r="HB435" s="410"/>
      <c r="HC435" s="410"/>
      <c r="HD435" s="410"/>
      <c r="HE435" s="410"/>
      <c r="HF435" s="410"/>
      <c r="HG435" s="410"/>
      <c r="HH435" s="410"/>
      <c r="HI435" s="410"/>
      <c r="HJ435" s="410"/>
      <c r="HK435" s="410"/>
      <c r="HL435" s="410"/>
      <c r="HM435" s="410"/>
      <c r="HN435" s="410"/>
      <c r="HO435" s="410"/>
      <c r="HP435" s="410"/>
      <c r="HQ435" s="410"/>
      <c r="HR435" s="410"/>
      <c r="HS435" s="410"/>
      <c r="HT435" s="410"/>
      <c r="HU435" s="410"/>
      <c r="HV435" s="410"/>
      <c r="HW435" s="410"/>
      <c r="HX435" s="410"/>
      <c r="HY435" s="410"/>
      <c r="HZ435" s="410"/>
      <c r="IA435" s="410"/>
      <c r="IB435" s="410"/>
      <c r="IC435" s="410"/>
      <c r="ID435" s="410"/>
      <c r="IE435" s="410"/>
      <c r="IF435" s="410"/>
      <c r="IG435" s="410"/>
      <c r="IH435" s="410"/>
      <c r="II435" s="410"/>
      <c r="IJ435" s="410"/>
      <c r="IK435" s="410"/>
      <c r="IL435" s="410"/>
      <c r="IM435" s="410"/>
      <c r="IN435" s="410"/>
      <c r="IO435" s="410"/>
      <c r="IP435" s="410"/>
      <c r="IQ435" s="410"/>
      <c r="IR435" s="410"/>
      <c r="IS435" s="410"/>
      <c r="IT435" s="410"/>
      <c r="IU435" s="410"/>
      <c r="IV435" s="410"/>
    </row>
    <row r="436" spans="1:256" s="2" customFormat="1" ht="12.75" hidden="1" customHeight="1" outlineLevel="2">
      <c r="A436" s="14"/>
      <c r="B436" s="14"/>
      <c r="C436" s="27"/>
      <c r="D436" s="413"/>
      <c r="E436" s="261">
        <v>8</v>
      </c>
      <c r="F436" s="372"/>
      <c r="G436" s="269"/>
      <c r="H436" s="271"/>
      <c r="I436" s="271"/>
      <c r="J436" s="271"/>
      <c r="K436" s="271"/>
      <c r="L436" s="271"/>
      <c r="M436" s="271"/>
      <c r="N436" s="270"/>
      <c r="O436" s="155">
        <f>IF(A28stdlife="n/a","n/a",IF(O$3&gt;(A28stdlife+$E436),(Input!$N$238*(1+rvanilla)^0.5)-SUM($N436:N436),(Input!$N$238*(1+rvanilla)^0.5)/A28stdlife))</f>
        <v>0</v>
      </c>
      <c r="P436" s="155">
        <f>IF(A28stdlife="n/a","n/a",IF(P$3&gt;(A28stdlife+$E436),(Input!$N$238*(1+rvanilla)^0.5)-SUM($N436:O436),(Input!$N$238*(1+rvanilla)^0.5)/A28stdlife))</f>
        <v>0</v>
      </c>
      <c r="Q436" s="155">
        <f>IF(A28stdlife="n/a","n/a",IF(Q$3&gt;(A28stdlife+$E436),(Input!$N$238*(1+rvanilla)^0.5)-SUM($N436:P436),(Input!$N$238*(1+rvanilla)^0.5)/A28stdlife))</f>
        <v>0</v>
      </c>
      <c r="R436" s="155">
        <f>IF(A28stdlife="n/a","n/a",IF(R$3&gt;(A28stdlife+$E436),(Input!$N$238*(1+rvanilla)^0.5)-SUM($N436:Q436),(Input!$N$238*(1+rvanilla)^0.5)/A28stdlife))</f>
        <v>0</v>
      </c>
      <c r="S436" s="155">
        <f>IF(A28stdlife="n/a","n/a",IF(S$3&gt;(A28stdlife+$E436),(Input!$N$238*(1+rvanilla)^0.5)-SUM($N436:R436),(Input!$N$238*(1+rvanilla)^0.5)/A28stdlife))</f>
        <v>0</v>
      </c>
      <c r="T436" s="155">
        <f>IF(A28stdlife="n/a","n/a",IF(T$3&gt;(A28stdlife+$E436),(Input!$N$238*(1+rvanilla)^0.5)-SUM($N436:S436),(Input!$N$238*(1+rvanilla)^0.5)/A28stdlife))</f>
        <v>0</v>
      </c>
      <c r="U436" s="155">
        <f>IF(A28stdlife="n/a","n/a",IF(U$3&gt;(A28stdlife+$E436),(Input!$N$238*(1+rvanilla)^0.5)-SUM($N436:T436),(Input!$N$238*(1+rvanilla)^0.5)/A28stdlife))</f>
        <v>0</v>
      </c>
      <c r="V436" s="155">
        <f>IF(A28stdlife="n/a","n/a",IF(V$3&gt;(A28stdlife+$E436),(Input!$N$238*(1+rvanilla)^0.5)-SUM($N436:U436),(Input!$N$238*(1+rvanilla)^0.5)/A28stdlife))</f>
        <v>0</v>
      </c>
      <c r="W436" s="155">
        <f>IF(A28stdlife="n/a","n/a",IF(W$3&gt;(A28stdlife+$E436),(Input!$N$238*(1+rvanilla)^0.5)-SUM($N436:V436),(Input!$N$238*(1+rvanilla)^0.5)/A28stdlife))</f>
        <v>0</v>
      </c>
      <c r="X436" s="155">
        <f>IF(A28stdlife="n/a","n/a",IF(X$3&gt;(A28stdlife+$E436),(Input!$N$238*(1+rvanilla)^0.5)-SUM($N436:W436),(Input!$N$238*(1+rvanilla)^0.5)/A28stdlife))</f>
        <v>0</v>
      </c>
      <c r="Y436" s="155">
        <f>IF(A28stdlife="n/a","n/a",IF(Y$3&gt;(A28stdlife+$E436),(Input!$N$238*(1+rvanilla)^0.5)-SUM($N436:X436),(Input!$N$238*(1+rvanilla)^0.5)/A28stdlife))</f>
        <v>0</v>
      </c>
      <c r="Z436" s="155">
        <f>IF(A28stdlife="n/a","n/a",IF(Z$3&gt;(A28stdlife+$E436),(Input!$N$238*(1+rvanilla)^0.5)-SUM($N436:Y436),(Input!$N$238*(1+rvanilla)^0.5)/A28stdlife))</f>
        <v>0</v>
      </c>
      <c r="AA436" s="155">
        <f>IF(A28stdlife="n/a","n/a",IF(AA$3&gt;(A28stdlife+$E436),(Input!$N$238*(1+rvanilla)^0.5)-SUM($N436:Z436),(Input!$N$238*(1+rvanilla)^0.5)/A28stdlife))</f>
        <v>0</v>
      </c>
      <c r="AB436" s="155">
        <f>IF(A28stdlife="n/a","n/a",IF(AB$3&gt;(A28stdlife+$E436),(Input!$N$238*(1+rvanilla)^0.5)-SUM($N436:AA436),(Input!$N$238*(1+rvanilla)^0.5)/A28stdlife))</f>
        <v>0</v>
      </c>
      <c r="AC436" s="155">
        <f>IF(A28stdlife="n/a","n/a",IF(AC$3&gt;(A28stdlife+$E436),(Input!$N$238*(1+rvanilla)^0.5)-SUM($N436:AB436),(Input!$N$238*(1+rvanilla)^0.5)/A28stdlife))</f>
        <v>0</v>
      </c>
      <c r="AD436" s="155">
        <f>IF(A28stdlife="n/a","n/a",IF(AD$3&gt;(A28stdlife+$E436),(Input!$N$238*(1+rvanilla)^0.5)-SUM($N436:AC436),(Input!$N$238*(1+rvanilla)^0.5)/A28stdlife))</f>
        <v>0</v>
      </c>
      <c r="AE436" s="155">
        <f>IF(A28stdlife="n/a","n/a",IF(AE$3&gt;(A28stdlife+$E436),(Input!$N$238*(1+rvanilla)^0.5)-SUM($N436:AD436),(Input!$N$238*(1+rvanilla)^0.5)/A28stdlife))</f>
        <v>0</v>
      </c>
      <c r="AF436" s="155">
        <f>IF(A28stdlife="n/a","n/a",IF(AF$3&gt;(A28stdlife+$E436),(Input!$N$238*(1+rvanilla)^0.5)-SUM($N436:AE436),(Input!$N$238*(1+rvanilla)^0.5)/A28stdlife))</f>
        <v>0</v>
      </c>
      <c r="AG436" s="155">
        <f>IF(A28stdlife="n/a","n/a",IF(AG$3&gt;(A28stdlife+$E436),(Input!$N$238*(1+rvanilla)^0.5)-SUM($N436:AF436),(Input!$N$238*(1+rvanilla)^0.5)/A28stdlife))</f>
        <v>0</v>
      </c>
      <c r="AH436" s="155">
        <f>IF(A28stdlife="n/a","n/a",IF(AH$3&gt;(A28stdlife+$E436),(Input!$N$238*(1+rvanilla)^0.5)-SUM($N436:AG436),(Input!$N$238*(1+rvanilla)^0.5)/A28stdlife))</f>
        <v>0</v>
      </c>
      <c r="AI436" s="155">
        <f>IF(A28stdlife="n/a","n/a",IF(AI$3&gt;(A28stdlife+$E436),(Input!$N$238*(1+rvanilla)^0.5)-SUM($N436:AH436),(Input!$N$238*(1+rvanilla)^0.5)/A28stdlife))</f>
        <v>0</v>
      </c>
      <c r="AJ436" s="155">
        <f>IF(A28stdlife="n/a","n/a",IF(AJ$3&gt;(A28stdlife+$E436),(Input!$N$238*(1+rvanilla)^0.5)-SUM($N436:AI436),(Input!$N$238*(1+rvanilla)^0.5)/A28stdlife))</f>
        <v>0</v>
      </c>
      <c r="AK436" s="155">
        <f>IF(A28stdlife="n/a","n/a",IF(AK$3&gt;(A28stdlife+$E436),(Input!$N$238*(1+rvanilla)^0.5)-SUM($N436:AJ436),(Input!$N$238*(1+rvanilla)^0.5)/A28stdlife))</f>
        <v>0</v>
      </c>
      <c r="AL436" s="155">
        <f>IF(A28stdlife="n/a","n/a",IF(AL$3&gt;(A28stdlife+$E436),(Input!$N$238*(1+rvanilla)^0.5)-SUM($N436:AK436),(Input!$N$238*(1+rvanilla)^0.5)/A28stdlife))</f>
        <v>0</v>
      </c>
      <c r="AM436" s="155">
        <f>IF(A28stdlife="n/a","n/a",IF(AM$3&gt;(A28stdlife+$E436),(Input!$N$238*(1+rvanilla)^0.5)-SUM($N436:AL436),(Input!$N$238*(1+rvanilla)^0.5)/A28stdlife))</f>
        <v>0</v>
      </c>
      <c r="AN436" s="155">
        <f>IF(A28stdlife="n/a","n/a",IF(AN$3&gt;(A28stdlife+$E436),(Input!$N$238*(1+rvanilla)^0.5)-SUM($N436:AM436),(Input!$N$238*(1+rvanilla)^0.5)/A28stdlife))</f>
        <v>0</v>
      </c>
      <c r="AO436" s="155">
        <f>IF(A28stdlife="n/a","n/a",IF(AO$3&gt;(A28stdlife+$E436),(Input!$N$238*(1+rvanilla)^0.5)-SUM($N436:AN436),(Input!$N$238*(1+rvanilla)^0.5)/A28stdlife))</f>
        <v>0</v>
      </c>
      <c r="AP436" s="155">
        <f>IF(A28stdlife="n/a","n/a",IF(AP$3&gt;(A28stdlife+$E436),(Input!$N$238*(1+rvanilla)^0.5)-SUM($N436:AO436),(Input!$N$238*(1+rvanilla)^0.5)/A28stdlife))</f>
        <v>0</v>
      </c>
      <c r="AQ436" s="155">
        <f>IF(A28stdlife="n/a","n/a",IF(AQ$3&gt;(A28stdlife+$E436),(Input!$N$238*(1+rvanilla)^0.5)-SUM($N436:AP436),(Input!$N$238*(1+rvanilla)^0.5)/A28stdlife))</f>
        <v>0</v>
      </c>
      <c r="AR436" s="155">
        <f>IF(A28stdlife="n/a","n/a",IF(AR$3&gt;(A28stdlife+$E436),(Input!$N$238*(1+rvanilla)^0.5)-SUM($N436:AQ436),(Input!$N$238*(1+rvanilla)^0.5)/A28stdlife))</f>
        <v>0</v>
      </c>
      <c r="AS436" s="155">
        <f>IF(A28stdlife="n/a","n/a",IF(AS$3&gt;(A28stdlife+$E436),(Input!$N$238*(1+rvanilla)^0.5)-SUM($N436:AR436),(Input!$N$238*(1+rvanilla)^0.5)/A28stdlife))</f>
        <v>0</v>
      </c>
      <c r="AT436" s="155">
        <f>IF(A28stdlife="n/a","n/a",IF(AT$3&gt;(A28stdlife+$E436),(Input!$N$238*(1+rvanilla)^0.5)-SUM($N436:AS436),(Input!$N$238*(1+rvanilla)^0.5)/A28stdlife))</f>
        <v>0</v>
      </c>
      <c r="AU436" s="155">
        <f>IF(A28stdlife="n/a","n/a",IF(AU$3&gt;(A28stdlife+$E436),(Input!$N$238*(1+rvanilla)^0.5)-SUM($N436:AT436),(Input!$N$238*(1+rvanilla)^0.5)/A28stdlife))</f>
        <v>0</v>
      </c>
      <c r="AV436" s="155">
        <f>IF(A28stdlife="n/a","n/a",IF(AV$3&gt;(A28stdlife+$E436),(Input!$N$238*(1+rvanilla)^0.5)-SUM($N436:AU436),(Input!$N$238*(1+rvanilla)^0.5)/A28stdlife))</f>
        <v>0</v>
      </c>
      <c r="AW436" s="155">
        <f>IF(A28stdlife="n/a","n/a",IF(AW$3&gt;(A28stdlife+$E436),(Input!$N$238*(1+rvanilla)^0.5)-SUM($N436:AV436),(Input!$N$238*(1+rvanilla)^0.5)/A28stdlife))</f>
        <v>0</v>
      </c>
      <c r="AX436" s="155">
        <f>IF(A28stdlife="n/a","n/a",IF(AX$3&gt;(A28stdlife+$E436),(Input!$N$238*(1+rvanilla)^0.5)-SUM($N436:AW436),(Input!$N$238*(1+rvanilla)^0.5)/A28stdlife))</f>
        <v>0</v>
      </c>
      <c r="AY436" s="155">
        <f>IF(A28stdlife="n/a","n/a",IF(AY$3&gt;(A28stdlife+$E436),(Input!$N$238*(1+rvanilla)^0.5)-SUM($N436:AX436),(Input!$N$238*(1+rvanilla)^0.5)/A28stdlife))</f>
        <v>0</v>
      </c>
      <c r="AZ436" s="155">
        <f>IF(A28stdlife="n/a","n/a",IF(AZ$3&gt;(A28stdlife+$E436),(Input!$N$238*(1+rvanilla)^0.5)-SUM($N436:AY436),(Input!$N$238*(1+rvanilla)^0.5)/A28stdlife))</f>
        <v>0</v>
      </c>
      <c r="BA436" s="155">
        <f>IF(A28stdlife="n/a","n/a",IF(BA$3&gt;(A28stdlife+$E436),(Input!$N$238*(1+rvanilla)^0.5)-SUM($N436:AZ436),(Input!$N$238*(1+rvanilla)^0.5)/A28stdlife))</f>
        <v>0</v>
      </c>
      <c r="BB436" s="155">
        <f>IF(A28stdlife="n/a","n/a",IF(BB$3&gt;(A28stdlife+$E436),(Input!$N$238*(1+rvanilla)^0.5)-SUM($N436:BA436),(Input!$N$238*(1+rvanilla)^0.5)/A28stdlife))</f>
        <v>0</v>
      </c>
      <c r="BC436" s="155">
        <f>IF(A28stdlife="n/a","n/a",IF(BC$3&gt;(A28stdlife+$E436),(Input!$N$238*(1+rvanilla)^0.5)-SUM($N436:BB436),(Input!$N$238*(1+rvanilla)^0.5)/A28stdlife))</f>
        <v>0</v>
      </c>
      <c r="BD436" s="155">
        <f>IF(A28stdlife="n/a","n/a",IF(BD$3&gt;(A28stdlife+$E436),(Input!$N$238*(1+rvanilla)^0.5)-SUM($N436:BC436),(Input!$N$238*(1+rvanilla)^0.5)/A28stdlife))</f>
        <v>0</v>
      </c>
      <c r="BE436" s="155">
        <f>IF(A28stdlife="n/a","n/a",IF(BE$3&gt;(A28stdlife+$E436),(Input!$N$238*(1+rvanilla)^0.5)-SUM($N436:BD436),(Input!$N$238*(1+rvanilla)^0.5)/A28stdlife))</f>
        <v>0</v>
      </c>
      <c r="BF436" s="155">
        <f>IF(A28stdlife="n/a","n/a",IF(BF$3&gt;(A28stdlife+$E436),(Input!$N$238*(1+rvanilla)^0.5)-SUM($N436:BE436),(Input!$N$238*(1+rvanilla)^0.5)/A28stdlife))</f>
        <v>0</v>
      </c>
      <c r="BG436" s="155">
        <f>IF(A28stdlife="n/a","n/a",IF(BG$3&gt;(A28stdlife+$E436),(Input!$N$238*(1+rvanilla)^0.5)-SUM($N436:BF436),(Input!$N$238*(1+rvanilla)^0.5)/A28stdlife))</f>
        <v>0</v>
      </c>
      <c r="BH436" s="155">
        <f>IF(A28stdlife="n/a","n/a",IF(BH$3&gt;(A28stdlife+$E436),(Input!$N$238*(1+rvanilla)^0.5)-SUM($N436:BG436),(Input!$N$238*(1+rvanilla)^0.5)/A28stdlife))</f>
        <v>0</v>
      </c>
      <c r="BI436" s="155">
        <f>IF(A28stdlife="n/a","n/a",IF(BI$3&gt;(A28stdlife+$E436),(Input!$N$238*(1+rvanilla)^0.5)-SUM($N436:BH436),(Input!$N$238*(1+rvanilla)^0.5)/A28stdlife))</f>
        <v>0</v>
      </c>
      <c r="BJ436" s="14"/>
      <c r="BK436" s="14"/>
      <c r="BL436" s="14"/>
      <c r="BM436" s="14"/>
      <c r="BN436" s="14"/>
      <c r="BO436" s="14"/>
      <c r="BP436" s="14"/>
      <c r="BQ436" s="14"/>
      <c r="BR436" s="14"/>
      <c r="BS436" s="14"/>
      <c r="BT436" s="14"/>
      <c r="BU436" s="14"/>
      <c r="BV436" s="14"/>
      <c r="BW436" s="14"/>
      <c r="BX436" s="14"/>
      <c r="BY436" s="14"/>
      <c r="BZ436" s="14"/>
      <c r="CA436" s="410"/>
      <c r="CB436" s="410"/>
      <c r="CC436" s="410"/>
      <c r="CD436" s="410"/>
      <c r="CE436" s="410"/>
      <c r="CF436" s="410"/>
      <c r="CG436" s="410"/>
      <c r="CH436" s="410"/>
      <c r="CI436" s="410"/>
      <c r="CJ436" s="410"/>
      <c r="CK436" s="410"/>
      <c r="CL436" s="410"/>
      <c r="CM436" s="410"/>
      <c r="CN436" s="410"/>
      <c r="CO436" s="410"/>
      <c r="CP436" s="410"/>
      <c r="CQ436" s="410"/>
      <c r="CR436" s="410"/>
      <c r="CS436" s="410"/>
      <c r="CT436" s="410"/>
      <c r="CU436" s="410"/>
      <c r="CV436" s="410"/>
      <c r="CW436" s="410"/>
      <c r="CX436" s="410"/>
      <c r="CY436" s="410"/>
      <c r="CZ436" s="410"/>
      <c r="DA436" s="410"/>
      <c r="DB436" s="410"/>
      <c r="DC436" s="410"/>
      <c r="DD436" s="410"/>
      <c r="DE436" s="410"/>
      <c r="DF436" s="410"/>
      <c r="DG436" s="410"/>
      <c r="DH436" s="410"/>
      <c r="DI436" s="410"/>
      <c r="DJ436" s="410"/>
      <c r="DK436" s="410"/>
      <c r="DL436" s="410"/>
      <c r="DM436" s="410"/>
      <c r="DN436" s="410"/>
      <c r="DO436" s="410"/>
      <c r="DP436" s="410"/>
      <c r="DQ436" s="410"/>
      <c r="DR436" s="410"/>
      <c r="DS436" s="410"/>
      <c r="DT436" s="410"/>
      <c r="DU436" s="410"/>
      <c r="DV436" s="410"/>
      <c r="DW436" s="410"/>
      <c r="DX436" s="410"/>
      <c r="DY436" s="410"/>
      <c r="DZ436" s="410"/>
      <c r="EA436" s="410"/>
      <c r="EB436" s="410"/>
      <c r="EC436" s="410"/>
      <c r="ED436" s="410"/>
      <c r="EE436" s="410"/>
      <c r="EF436" s="410"/>
      <c r="EG436" s="410"/>
      <c r="EH436" s="410"/>
      <c r="EI436" s="410"/>
      <c r="EJ436" s="410"/>
      <c r="EK436" s="410"/>
      <c r="EL436" s="410"/>
      <c r="EM436" s="410"/>
      <c r="EN436" s="410"/>
      <c r="EO436" s="410"/>
      <c r="EP436" s="410"/>
      <c r="EQ436" s="410"/>
      <c r="ER436" s="410"/>
      <c r="ES436" s="410"/>
      <c r="ET436" s="410"/>
      <c r="EU436" s="410"/>
      <c r="EV436" s="410"/>
      <c r="EW436" s="410"/>
      <c r="EX436" s="410"/>
      <c r="EY436" s="410"/>
      <c r="EZ436" s="410"/>
      <c r="FA436" s="410"/>
      <c r="FB436" s="410"/>
      <c r="FC436" s="410"/>
      <c r="FD436" s="410"/>
      <c r="FE436" s="410"/>
      <c r="FF436" s="410"/>
      <c r="FG436" s="410"/>
      <c r="FH436" s="410"/>
      <c r="FI436" s="410"/>
      <c r="FJ436" s="410"/>
      <c r="FK436" s="410"/>
      <c r="FL436" s="410"/>
      <c r="FM436" s="410"/>
      <c r="FN436" s="410"/>
      <c r="FO436" s="410"/>
      <c r="FP436" s="410"/>
      <c r="FQ436" s="410"/>
      <c r="FR436" s="410"/>
      <c r="FS436" s="410"/>
      <c r="FT436" s="410"/>
      <c r="FU436" s="410"/>
      <c r="FV436" s="410"/>
      <c r="FW436" s="410"/>
      <c r="FX436" s="410"/>
      <c r="FY436" s="410"/>
      <c r="FZ436" s="410"/>
      <c r="GA436" s="410"/>
      <c r="GB436" s="410"/>
      <c r="GC436" s="410"/>
      <c r="GD436" s="410"/>
      <c r="GE436" s="410"/>
      <c r="GF436" s="410"/>
      <c r="GG436" s="410"/>
      <c r="GH436" s="410"/>
      <c r="GI436" s="410"/>
      <c r="GJ436" s="410"/>
      <c r="GK436" s="410"/>
      <c r="GL436" s="410"/>
      <c r="GM436" s="410"/>
      <c r="GN436" s="410"/>
      <c r="GO436" s="410"/>
      <c r="GP436" s="410"/>
      <c r="GQ436" s="410"/>
      <c r="GR436" s="410"/>
      <c r="GS436" s="410"/>
      <c r="GT436" s="410"/>
      <c r="GU436" s="410"/>
      <c r="GV436" s="410"/>
      <c r="GW436" s="410"/>
      <c r="GX436" s="410"/>
      <c r="GY436" s="410"/>
      <c r="GZ436" s="410"/>
      <c r="HA436" s="410"/>
      <c r="HB436" s="410"/>
      <c r="HC436" s="410"/>
      <c r="HD436" s="410"/>
      <c r="HE436" s="410"/>
      <c r="HF436" s="410"/>
      <c r="HG436" s="410"/>
      <c r="HH436" s="410"/>
      <c r="HI436" s="410"/>
      <c r="HJ436" s="410"/>
      <c r="HK436" s="410"/>
      <c r="HL436" s="410"/>
      <c r="HM436" s="410"/>
      <c r="HN436" s="410"/>
      <c r="HO436" s="410"/>
      <c r="HP436" s="410"/>
      <c r="HQ436" s="410"/>
      <c r="HR436" s="410"/>
      <c r="HS436" s="410"/>
      <c r="HT436" s="410"/>
      <c r="HU436" s="410"/>
      <c r="HV436" s="410"/>
      <c r="HW436" s="410"/>
      <c r="HX436" s="410"/>
      <c r="HY436" s="410"/>
      <c r="HZ436" s="410"/>
      <c r="IA436" s="410"/>
      <c r="IB436" s="410"/>
      <c r="IC436" s="410"/>
      <c r="ID436" s="410"/>
      <c r="IE436" s="410"/>
      <c r="IF436" s="410"/>
      <c r="IG436" s="410"/>
      <c r="IH436" s="410"/>
      <c r="II436" s="410"/>
      <c r="IJ436" s="410"/>
      <c r="IK436" s="410"/>
      <c r="IL436" s="410"/>
      <c r="IM436" s="410"/>
      <c r="IN436" s="410"/>
      <c r="IO436" s="410"/>
      <c r="IP436" s="410"/>
      <c r="IQ436" s="410"/>
      <c r="IR436" s="410"/>
      <c r="IS436" s="410"/>
      <c r="IT436" s="410"/>
      <c r="IU436" s="410"/>
      <c r="IV436" s="410"/>
    </row>
    <row r="437" spans="1:256" s="2" customFormat="1" ht="12.75" hidden="1" customHeight="1" outlineLevel="2">
      <c r="A437" s="14"/>
      <c r="B437" s="14"/>
      <c r="C437" s="27"/>
      <c r="D437" s="413"/>
      <c r="E437" s="261">
        <v>9</v>
      </c>
      <c r="F437" s="372"/>
      <c r="G437" s="269"/>
      <c r="H437" s="271"/>
      <c r="I437" s="271"/>
      <c r="J437" s="271"/>
      <c r="K437" s="271"/>
      <c r="L437" s="271"/>
      <c r="M437" s="271"/>
      <c r="N437" s="271"/>
      <c r="O437" s="270"/>
      <c r="P437" s="155">
        <f>IF(A28stdlife="n/a","n/a",IF(P$3&gt;(A28stdlife+$E437),(Input!$O$238*(1+rvanilla)^0.5)-SUM($O437:O437),(Input!$O$238*(1+rvanilla)^0.5)/A28stdlife))</f>
        <v>0</v>
      </c>
      <c r="Q437" s="155">
        <f>IF(A28stdlife="n/a","n/a",IF(Q$3&gt;(A28stdlife+$E437),(Input!$O$238*(1+rvanilla)^0.5)-SUM($O437:P437),(Input!$O$238*(1+rvanilla)^0.5)/A28stdlife))</f>
        <v>0</v>
      </c>
      <c r="R437" s="155">
        <f>IF(A28stdlife="n/a","n/a",IF(R$3&gt;(A28stdlife+$E437),(Input!$O$238*(1+rvanilla)^0.5)-SUM($O437:Q437),(Input!$O$238*(1+rvanilla)^0.5)/A28stdlife))</f>
        <v>0</v>
      </c>
      <c r="S437" s="155">
        <f>IF(A28stdlife="n/a","n/a",IF(S$3&gt;(A28stdlife+$E437),(Input!$O$238*(1+rvanilla)^0.5)-SUM($O437:R437),(Input!$O$238*(1+rvanilla)^0.5)/A28stdlife))</f>
        <v>0</v>
      </c>
      <c r="T437" s="155">
        <f>IF(A28stdlife="n/a","n/a",IF(T$3&gt;(A28stdlife+$E437),(Input!$O$238*(1+rvanilla)^0.5)-SUM($O437:S437),(Input!$O$238*(1+rvanilla)^0.5)/A28stdlife))</f>
        <v>0</v>
      </c>
      <c r="U437" s="155">
        <f>IF(A28stdlife="n/a","n/a",IF(U$3&gt;(A28stdlife+$E437),(Input!$O$238*(1+rvanilla)^0.5)-SUM($O437:T437),(Input!$O$238*(1+rvanilla)^0.5)/A28stdlife))</f>
        <v>0</v>
      </c>
      <c r="V437" s="155">
        <f>IF(A28stdlife="n/a","n/a",IF(V$3&gt;(A28stdlife+$E437),(Input!$O$238*(1+rvanilla)^0.5)-SUM($O437:U437),(Input!$O$238*(1+rvanilla)^0.5)/A28stdlife))</f>
        <v>0</v>
      </c>
      <c r="W437" s="155">
        <f>IF(A28stdlife="n/a","n/a",IF(W$3&gt;(A28stdlife+$E437),(Input!$O$238*(1+rvanilla)^0.5)-SUM($O437:V437),(Input!$O$238*(1+rvanilla)^0.5)/A28stdlife))</f>
        <v>0</v>
      </c>
      <c r="X437" s="155">
        <f>IF(A28stdlife="n/a","n/a",IF(X$3&gt;(A28stdlife+$E437),(Input!$O$238*(1+rvanilla)^0.5)-SUM($O437:W437),(Input!$O$238*(1+rvanilla)^0.5)/A28stdlife))</f>
        <v>0</v>
      </c>
      <c r="Y437" s="155">
        <f>IF(A28stdlife="n/a","n/a",IF(Y$3&gt;(A28stdlife+$E437),(Input!$O$238*(1+rvanilla)^0.5)-SUM($O437:X437),(Input!$O$238*(1+rvanilla)^0.5)/A28stdlife))</f>
        <v>0</v>
      </c>
      <c r="Z437" s="155">
        <f>IF(A28stdlife="n/a","n/a",IF(Z$3&gt;(A28stdlife+$E437),(Input!$O$238*(1+rvanilla)^0.5)-SUM($O437:Y437),(Input!$O$238*(1+rvanilla)^0.5)/A28stdlife))</f>
        <v>0</v>
      </c>
      <c r="AA437" s="155">
        <f>IF(A28stdlife="n/a","n/a",IF(AA$3&gt;(A28stdlife+$E437),(Input!$O$238*(1+rvanilla)^0.5)-SUM($O437:Z437),(Input!$O$238*(1+rvanilla)^0.5)/A28stdlife))</f>
        <v>0</v>
      </c>
      <c r="AB437" s="155">
        <f>IF(A28stdlife="n/a","n/a",IF(AB$3&gt;(A28stdlife+$E437),(Input!$O$238*(1+rvanilla)^0.5)-SUM($O437:AA437),(Input!$O$238*(1+rvanilla)^0.5)/A28stdlife))</f>
        <v>0</v>
      </c>
      <c r="AC437" s="155">
        <f>IF(A28stdlife="n/a","n/a",IF(AC$3&gt;(A28stdlife+$E437),(Input!$O$238*(1+rvanilla)^0.5)-SUM($O437:AB437),(Input!$O$238*(1+rvanilla)^0.5)/A28stdlife))</f>
        <v>0</v>
      </c>
      <c r="AD437" s="155">
        <f>IF(A28stdlife="n/a","n/a",IF(AD$3&gt;(A28stdlife+$E437),(Input!$O$238*(1+rvanilla)^0.5)-SUM($O437:AC437),(Input!$O$238*(1+rvanilla)^0.5)/A28stdlife))</f>
        <v>0</v>
      </c>
      <c r="AE437" s="155">
        <f>IF(A28stdlife="n/a","n/a",IF(AE$3&gt;(A28stdlife+$E437),(Input!$O$238*(1+rvanilla)^0.5)-SUM($O437:AD437),(Input!$O$238*(1+rvanilla)^0.5)/A28stdlife))</f>
        <v>0</v>
      </c>
      <c r="AF437" s="155">
        <f>IF(A28stdlife="n/a","n/a",IF(AF$3&gt;(A28stdlife+$E437),(Input!$O$238*(1+rvanilla)^0.5)-SUM($O437:AE437),(Input!$O$238*(1+rvanilla)^0.5)/A28stdlife))</f>
        <v>0</v>
      </c>
      <c r="AG437" s="155">
        <f>IF(A28stdlife="n/a","n/a",IF(AG$3&gt;(A28stdlife+$E437),(Input!$O$238*(1+rvanilla)^0.5)-SUM($O437:AF437),(Input!$O$238*(1+rvanilla)^0.5)/A28stdlife))</f>
        <v>0</v>
      </c>
      <c r="AH437" s="155">
        <f>IF(A28stdlife="n/a","n/a",IF(AH$3&gt;(A28stdlife+$E437),(Input!$O$238*(1+rvanilla)^0.5)-SUM($O437:AG437),(Input!$O$238*(1+rvanilla)^0.5)/A28stdlife))</f>
        <v>0</v>
      </c>
      <c r="AI437" s="155">
        <f>IF(A28stdlife="n/a","n/a",IF(AI$3&gt;(A28stdlife+$E437),(Input!$O$238*(1+rvanilla)^0.5)-SUM($O437:AH437),(Input!$O$238*(1+rvanilla)^0.5)/A28stdlife))</f>
        <v>0</v>
      </c>
      <c r="AJ437" s="155">
        <f>IF(A28stdlife="n/a","n/a",IF(AJ$3&gt;(A28stdlife+$E437),(Input!$O$238*(1+rvanilla)^0.5)-SUM($O437:AI437),(Input!$O$238*(1+rvanilla)^0.5)/A28stdlife))</f>
        <v>0</v>
      </c>
      <c r="AK437" s="155">
        <f>IF(A28stdlife="n/a","n/a",IF(AK$3&gt;(A28stdlife+$E437),(Input!$O$238*(1+rvanilla)^0.5)-SUM($O437:AJ437),(Input!$O$238*(1+rvanilla)^0.5)/A28stdlife))</f>
        <v>0</v>
      </c>
      <c r="AL437" s="155">
        <f>IF(A28stdlife="n/a","n/a",IF(AL$3&gt;(A28stdlife+$E437),(Input!$O$238*(1+rvanilla)^0.5)-SUM($O437:AK437),(Input!$O$238*(1+rvanilla)^0.5)/A28stdlife))</f>
        <v>0</v>
      </c>
      <c r="AM437" s="155">
        <f>IF(A28stdlife="n/a","n/a",IF(AM$3&gt;(A28stdlife+$E437),(Input!$O$238*(1+rvanilla)^0.5)-SUM($O437:AL437),(Input!$O$238*(1+rvanilla)^0.5)/A28stdlife))</f>
        <v>0</v>
      </c>
      <c r="AN437" s="155">
        <f>IF(A28stdlife="n/a","n/a",IF(AN$3&gt;(A28stdlife+$E437),(Input!$O$238*(1+rvanilla)^0.5)-SUM($O437:AM437),(Input!$O$238*(1+rvanilla)^0.5)/A28stdlife))</f>
        <v>0</v>
      </c>
      <c r="AO437" s="155">
        <f>IF(A28stdlife="n/a","n/a",IF(AO$3&gt;(A28stdlife+$E437),(Input!$O$238*(1+rvanilla)^0.5)-SUM($O437:AN437),(Input!$O$238*(1+rvanilla)^0.5)/A28stdlife))</f>
        <v>0</v>
      </c>
      <c r="AP437" s="155">
        <f>IF(A28stdlife="n/a","n/a",IF(AP$3&gt;(A28stdlife+$E437),(Input!$O$238*(1+rvanilla)^0.5)-SUM($O437:AO437),(Input!$O$238*(1+rvanilla)^0.5)/A28stdlife))</f>
        <v>0</v>
      </c>
      <c r="AQ437" s="155">
        <f>IF(A28stdlife="n/a","n/a",IF(AQ$3&gt;(A28stdlife+$E437),(Input!$O$238*(1+rvanilla)^0.5)-SUM($O437:AP437),(Input!$O$238*(1+rvanilla)^0.5)/A28stdlife))</f>
        <v>0</v>
      </c>
      <c r="AR437" s="155">
        <f>IF(A28stdlife="n/a","n/a",IF(AR$3&gt;(A28stdlife+$E437),(Input!$O$238*(1+rvanilla)^0.5)-SUM($O437:AQ437),(Input!$O$238*(1+rvanilla)^0.5)/A28stdlife))</f>
        <v>0</v>
      </c>
      <c r="AS437" s="155">
        <f>IF(A28stdlife="n/a","n/a",IF(AS$3&gt;(A28stdlife+$E437),(Input!$O$238*(1+rvanilla)^0.5)-SUM($O437:AR437),(Input!$O$238*(1+rvanilla)^0.5)/A28stdlife))</f>
        <v>0</v>
      </c>
      <c r="AT437" s="155">
        <f>IF(A28stdlife="n/a","n/a",IF(AT$3&gt;(A28stdlife+$E437),(Input!$O$238*(1+rvanilla)^0.5)-SUM($O437:AS437),(Input!$O$238*(1+rvanilla)^0.5)/A28stdlife))</f>
        <v>0</v>
      </c>
      <c r="AU437" s="155">
        <f>IF(A28stdlife="n/a","n/a",IF(AU$3&gt;(A28stdlife+$E437),(Input!$O$238*(1+rvanilla)^0.5)-SUM($O437:AT437),(Input!$O$238*(1+rvanilla)^0.5)/A28stdlife))</f>
        <v>0</v>
      </c>
      <c r="AV437" s="155">
        <f>IF(A28stdlife="n/a","n/a",IF(AV$3&gt;(A28stdlife+$E437),(Input!$O$238*(1+rvanilla)^0.5)-SUM($O437:AU437),(Input!$O$238*(1+rvanilla)^0.5)/A28stdlife))</f>
        <v>0</v>
      </c>
      <c r="AW437" s="155">
        <f>IF(A28stdlife="n/a","n/a",IF(AW$3&gt;(A28stdlife+$E437),(Input!$O$238*(1+rvanilla)^0.5)-SUM($O437:AV437),(Input!$O$238*(1+rvanilla)^0.5)/A28stdlife))</f>
        <v>0</v>
      </c>
      <c r="AX437" s="155">
        <f>IF(A28stdlife="n/a","n/a",IF(AX$3&gt;(A28stdlife+$E437),(Input!$O$238*(1+rvanilla)^0.5)-SUM($O437:AW437),(Input!$O$238*(1+rvanilla)^0.5)/A28stdlife))</f>
        <v>0</v>
      </c>
      <c r="AY437" s="155">
        <f>IF(A28stdlife="n/a","n/a",IF(AY$3&gt;(A28stdlife+$E437),(Input!$O$238*(1+rvanilla)^0.5)-SUM($O437:AX437),(Input!$O$238*(1+rvanilla)^0.5)/A28stdlife))</f>
        <v>0</v>
      </c>
      <c r="AZ437" s="155">
        <f>IF(A28stdlife="n/a","n/a",IF(AZ$3&gt;(A28stdlife+$E437),(Input!$O$238*(1+rvanilla)^0.5)-SUM($O437:AY437),(Input!$O$238*(1+rvanilla)^0.5)/A28stdlife))</f>
        <v>0</v>
      </c>
      <c r="BA437" s="155">
        <f>IF(A28stdlife="n/a","n/a",IF(BA$3&gt;(A28stdlife+$E437),(Input!$O$238*(1+rvanilla)^0.5)-SUM($O437:AZ437),(Input!$O$238*(1+rvanilla)^0.5)/A28stdlife))</f>
        <v>0</v>
      </c>
      <c r="BB437" s="155">
        <f>IF(A28stdlife="n/a","n/a",IF(BB$3&gt;(A28stdlife+$E437),(Input!$O$238*(1+rvanilla)^0.5)-SUM($O437:BA437),(Input!$O$238*(1+rvanilla)^0.5)/A28stdlife))</f>
        <v>0</v>
      </c>
      <c r="BC437" s="155">
        <f>IF(A28stdlife="n/a","n/a",IF(BC$3&gt;(A28stdlife+$E437),(Input!$O$238*(1+rvanilla)^0.5)-SUM($O437:BB437),(Input!$O$238*(1+rvanilla)^0.5)/A28stdlife))</f>
        <v>0</v>
      </c>
      <c r="BD437" s="155">
        <f>IF(A28stdlife="n/a","n/a",IF(BD$3&gt;(A28stdlife+$E437),(Input!$O$238*(1+rvanilla)^0.5)-SUM($O437:BC437),(Input!$O$238*(1+rvanilla)^0.5)/A28stdlife))</f>
        <v>0</v>
      </c>
      <c r="BE437" s="155">
        <f>IF(A28stdlife="n/a","n/a",IF(BE$3&gt;(A28stdlife+$E437),(Input!$O$238*(1+rvanilla)^0.5)-SUM($O437:BD437),(Input!$O$238*(1+rvanilla)^0.5)/A28stdlife))</f>
        <v>0</v>
      </c>
      <c r="BF437" s="155">
        <f>IF(A28stdlife="n/a","n/a",IF(BF$3&gt;(A28stdlife+$E437),(Input!$O$238*(1+rvanilla)^0.5)-SUM($O437:BE437),(Input!$O$238*(1+rvanilla)^0.5)/A28stdlife))</f>
        <v>0</v>
      </c>
      <c r="BG437" s="155">
        <f>IF(A28stdlife="n/a","n/a",IF(BG$3&gt;(A28stdlife+$E437),(Input!$O$238*(1+rvanilla)^0.5)-SUM($O437:BF437),(Input!$O$238*(1+rvanilla)^0.5)/A28stdlife))</f>
        <v>0</v>
      </c>
      <c r="BH437" s="155">
        <f>IF(A28stdlife="n/a","n/a",IF(BH$3&gt;(A28stdlife+$E437),(Input!$O$238*(1+rvanilla)^0.5)-SUM($O437:BG437),(Input!$O$238*(1+rvanilla)^0.5)/A28stdlife))</f>
        <v>0</v>
      </c>
      <c r="BI437" s="155">
        <f>IF(A28stdlife="n/a","n/a",IF(BI$3&gt;(A28stdlife+$E437),(Input!$O$238*(1+rvanilla)^0.5)-SUM($O437:BH437),(Input!$O$238*(1+rvanilla)^0.5)/A28stdlife))</f>
        <v>0</v>
      </c>
      <c r="BJ437" s="14"/>
      <c r="BK437" s="14"/>
      <c r="BL437" s="14"/>
      <c r="BM437" s="14"/>
      <c r="BN437" s="14"/>
      <c r="BO437" s="14"/>
      <c r="BP437" s="14"/>
      <c r="BQ437" s="14"/>
      <c r="BR437" s="14"/>
      <c r="BS437" s="14"/>
      <c r="BT437" s="14"/>
      <c r="BU437" s="14"/>
      <c r="BV437" s="14"/>
      <c r="BW437" s="14"/>
      <c r="BX437" s="14"/>
      <c r="BY437" s="14"/>
      <c r="BZ437" s="14"/>
      <c r="CA437" s="410"/>
      <c r="CB437" s="410"/>
      <c r="CC437" s="410"/>
      <c r="CD437" s="410"/>
      <c r="CE437" s="410"/>
      <c r="CF437" s="410"/>
      <c r="CG437" s="410"/>
      <c r="CH437" s="410"/>
      <c r="CI437" s="410"/>
      <c r="CJ437" s="410"/>
      <c r="CK437" s="410"/>
      <c r="CL437" s="410"/>
      <c r="CM437" s="410"/>
      <c r="CN437" s="410"/>
      <c r="CO437" s="410"/>
      <c r="CP437" s="410"/>
      <c r="CQ437" s="410"/>
      <c r="CR437" s="410"/>
      <c r="CS437" s="410"/>
      <c r="CT437" s="410"/>
      <c r="CU437" s="410"/>
      <c r="CV437" s="410"/>
      <c r="CW437" s="410"/>
      <c r="CX437" s="410"/>
      <c r="CY437" s="410"/>
      <c r="CZ437" s="410"/>
      <c r="DA437" s="410"/>
      <c r="DB437" s="410"/>
      <c r="DC437" s="410"/>
      <c r="DD437" s="410"/>
      <c r="DE437" s="410"/>
      <c r="DF437" s="410"/>
      <c r="DG437" s="410"/>
      <c r="DH437" s="410"/>
      <c r="DI437" s="410"/>
      <c r="DJ437" s="410"/>
      <c r="DK437" s="410"/>
      <c r="DL437" s="410"/>
      <c r="DM437" s="410"/>
      <c r="DN437" s="410"/>
      <c r="DO437" s="410"/>
      <c r="DP437" s="410"/>
      <c r="DQ437" s="410"/>
      <c r="DR437" s="410"/>
      <c r="DS437" s="410"/>
      <c r="DT437" s="410"/>
      <c r="DU437" s="410"/>
      <c r="DV437" s="410"/>
      <c r="DW437" s="410"/>
      <c r="DX437" s="410"/>
      <c r="DY437" s="410"/>
      <c r="DZ437" s="410"/>
      <c r="EA437" s="410"/>
      <c r="EB437" s="410"/>
      <c r="EC437" s="410"/>
      <c r="ED437" s="410"/>
      <c r="EE437" s="410"/>
      <c r="EF437" s="410"/>
      <c r="EG437" s="410"/>
      <c r="EH437" s="410"/>
      <c r="EI437" s="410"/>
      <c r="EJ437" s="410"/>
      <c r="EK437" s="410"/>
      <c r="EL437" s="410"/>
      <c r="EM437" s="410"/>
      <c r="EN437" s="410"/>
      <c r="EO437" s="410"/>
      <c r="EP437" s="410"/>
      <c r="EQ437" s="410"/>
      <c r="ER437" s="410"/>
      <c r="ES437" s="410"/>
      <c r="ET437" s="410"/>
      <c r="EU437" s="410"/>
      <c r="EV437" s="410"/>
      <c r="EW437" s="410"/>
      <c r="EX437" s="410"/>
      <c r="EY437" s="410"/>
      <c r="EZ437" s="410"/>
      <c r="FA437" s="410"/>
      <c r="FB437" s="410"/>
      <c r="FC437" s="410"/>
      <c r="FD437" s="410"/>
      <c r="FE437" s="410"/>
      <c r="FF437" s="410"/>
      <c r="FG437" s="410"/>
      <c r="FH437" s="410"/>
      <c r="FI437" s="410"/>
      <c r="FJ437" s="410"/>
      <c r="FK437" s="410"/>
      <c r="FL437" s="410"/>
      <c r="FM437" s="410"/>
      <c r="FN437" s="410"/>
      <c r="FO437" s="410"/>
      <c r="FP437" s="410"/>
      <c r="FQ437" s="410"/>
      <c r="FR437" s="410"/>
      <c r="FS437" s="410"/>
      <c r="FT437" s="410"/>
      <c r="FU437" s="410"/>
      <c r="FV437" s="410"/>
      <c r="FW437" s="410"/>
      <c r="FX437" s="410"/>
      <c r="FY437" s="410"/>
      <c r="FZ437" s="410"/>
      <c r="GA437" s="410"/>
      <c r="GB437" s="410"/>
      <c r="GC437" s="410"/>
      <c r="GD437" s="410"/>
      <c r="GE437" s="410"/>
      <c r="GF437" s="410"/>
      <c r="GG437" s="410"/>
      <c r="GH437" s="410"/>
      <c r="GI437" s="410"/>
      <c r="GJ437" s="410"/>
      <c r="GK437" s="410"/>
      <c r="GL437" s="410"/>
      <c r="GM437" s="410"/>
      <c r="GN437" s="410"/>
      <c r="GO437" s="410"/>
      <c r="GP437" s="410"/>
      <c r="GQ437" s="410"/>
      <c r="GR437" s="410"/>
      <c r="GS437" s="410"/>
      <c r="GT437" s="410"/>
      <c r="GU437" s="410"/>
      <c r="GV437" s="410"/>
      <c r="GW437" s="410"/>
      <c r="GX437" s="410"/>
      <c r="GY437" s="410"/>
      <c r="GZ437" s="410"/>
      <c r="HA437" s="410"/>
      <c r="HB437" s="410"/>
      <c r="HC437" s="410"/>
      <c r="HD437" s="410"/>
      <c r="HE437" s="410"/>
      <c r="HF437" s="410"/>
      <c r="HG437" s="410"/>
      <c r="HH437" s="410"/>
      <c r="HI437" s="410"/>
      <c r="HJ437" s="410"/>
      <c r="HK437" s="410"/>
      <c r="HL437" s="410"/>
      <c r="HM437" s="410"/>
      <c r="HN437" s="410"/>
      <c r="HO437" s="410"/>
      <c r="HP437" s="410"/>
      <c r="HQ437" s="410"/>
      <c r="HR437" s="410"/>
      <c r="HS437" s="410"/>
      <c r="HT437" s="410"/>
      <c r="HU437" s="410"/>
      <c r="HV437" s="410"/>
      <c r="HW437" s="410"/>
      <c r="HX437" s="410"/>
      <c r="HY437" s="410"/>
      <c r="HZ437" s="410"/>
      <c r="IA437" s="410"/>
      <c r="IB437" s="410"/>
      <c r="IC437" s="410"/>
      <c r="ID437" s="410"/>
      <c r="IE437" s="410"/>
      <c r="IF437" s="410"/>
      <c r="IG437" s="410"/>
      <c r="IH437" s="410"/>
      <c r="II437" s="410"/>
      <c r="IJ437" s="410"/>
      <c r="IK437" s="410"/>
      <c r="IL437" s="410"/>
      <c r="IM437" s="410"/>
      <c r="IN437" s="410"/>
      <c r="IO437" s="410"/>
      <c r="IP437" s="410"/>
      <c r="IQ437" s="410"/>
      <c r="IR437" s="410"/>
      <c r="IS437" s="410"/>
      <c r="IT437" s="410"/>
      <c r="IU437" s="410"/>
      <c r="IV437" s="410"/>
    </row>
    <row r="438" spans="1:256" s="2" customFormat="1" ht="12.75" hidden="1" customHeight="1" outlineLevel="2">
      <c r="A438" s="14"/>
      <c r="B438" s="14"/>
      <c r="C438" s="27"/>
      <c r="D438" s="413"/>
      <c r="E438" s="262">
        <v>10</v>
      </c>
      <c r="F438" s="372"/>
      <c r="G438" s="269"/>
      <c r="H438" s="271"/>
      <c r="I438" s="271"/>
      <c r="J438" s="271"/>
      <c r="K438" s="271"/>
      <c r="L438" s="271"/>
      <c r="M438" s="271"/>
      <c r="N438" s="271"/>
      <c r="O438" s="271"/>
      <c r="P438" s="270"/>
      <c r="Q438" s="155">
        <f>IF(A28stdlife="n/a","n/a",IF(Q$3&gt;(A28stdlife+$E438),(Input!$P$238*(1+rvanilla)^0.5)-SUM($P438:P438),(Input!$P$238*(1+rvanilla)^0.5)/A28stdlife))</f>
        <v>0</v>
      </c>
      <c r="R438" s="155">
        <f>IF(A28stdlife="n/a","n/a",IF(R$3&gt;(A28stdlife+$E438),(Input!$P$238*(1+rvanilla)^0.5)-SUM($P438:Q438),(Input!$P$238*(1+rvanilla)^0.5)/A28stdlife))</f>
        <v>0</v>
      </c>
      <c r="S438" s="155">
        <f>IF(A28stdlife="n/a","n/a",IF(S$3&gt;(A28stdlife+$E438),(Input!$P$238*(1+rvanilla)^0.5)-SUM($P438:R438),(Input!$P$238*(1+rvanilla)^0.5)/A28stdlife))</f>
        <v>0</v>
      </c>
      <c r="T438" s="155">
        <f>IF(A28stdlife="n/a","n/a",IF(T$3&gt;(A28stdlife+$E438),(Input!$P$238*(1+rvanilla)^0.5)-SUM($P438:S438),(Input!$P$238*(1+rvanilla)^0.5)/A28stdlife))</f>
        <v>0</v>
      </c>
      <c r="U438" s="155">
        <f>IF(A28stdlife="n/a","n/a",IF(U$3&gt;(A28stdlife+$E438),(Input!$P$238*(1+rvanilla)^0.5)-SUM($P438:T438),(Input!$P$238*(1+rvanilla)^0.5)/A28stdlife))</f>
        <v>0</v>
      </c>
      <c r="V438" s="155">
        <f>IF(A28stdlife="n/a","n/a",IF(V$3&gt;(A28stdlife+$E438),(Input!$P$238*(1+rvanilla)^0.5)-SUM($P438:U438),(Input!$P$238*(1+rvanilla)^0.5)/A28stdlife))</f>
        <v>0</v>
      </c>
      <c r="W438" s="155">
        <f>IF(A28stdlife="n/a","n/a",IF(W$3&gt;(A28stdlife+$E438),(Input!$P$238*(1+rvanilla)^0.5)-SUM($P438:V438),(Input!$P$238*(1+rvanilla)^0.5)/A28stdlife))</f>
        <v>0</v>
      </c>
      <c r="X438" s="155">
        <f>IF(A28stdlife="n/a","n/a",IF(X$3&gt;(A28stdlife+$E438),(Input!$P$238*(1+rvanilla)^0.5)-SUM($P438:W438),(Input!$P$238*(1+rvanilla)^0.5)/A28stdlife))</f>
        <v>0</v>
      </c>
      <c r="Y438" s="155">
        <f>IF(A28stdlife="n/a","n/a",IF(Y$3&gt;(A28stdlife+$E438),(Input!$P$238*(1+rvanilla)^0.5)-SUM($P438:X438),(Input!$P$238*(1+rvanilla)^0.5)/A28stdlife))</f>
        <v>0</v>
      </c>
      <c r="Z438" s="155">
        <f>IF(A28stdlife="n/a","n/a",IF(Z$3&gt;(A28stdlife+$E438),(Input!$P$238*(1+rvanilla)^0.5)-SUM($P438:Y438),(Input!$P$238*(1+rvanilla)^0.5)/A28stdlife))</f>
        <v>0</v>
      </c>
      <c r="AA438" s="155">
        <f>IF(A28stdlife="n/a","n/a",IF(AA$3&gt;(A28stdlife+$E438),(Input!$P$238*(1+rvanilla)^0.5)-SUM($P438:Z438),(Input!$P$238*(1+rvanilla)^0.5)/A28stdlife))</f>
        <v>0</v>
      </c>
      <c r="AB438" s="155">
        <f>IF(A28stdlife="n/a","n/a",IF(AB$3&gt;(A28stdlife+$E438),(Input!$P$238*(1+rvanilla)^0.5)-SUM($P438:AA438),(Input!$P$238*(1+rvanilla)^0.5)/A28stdlife))</f>
        <v>0</v>
      </c>
      <c r="AC438" s="155">
        <f>IF(A28stdlife="n/a","n/a",IF(AC$3&gt;(A28stdlife+$E438),(Input!$P$238*(1+rvanilla)^0.5)-SUM($P438:AB438),(Input!$P$238*(1+rvanilla)^0.5)/A28stdlife))</f>
        <v>0</v>
      </c>
      <c r="AD438" s="155">
        <f>IF(A28stdlife="n/a","n/a",IF(AD$3&gt;(A28stdlife+$E438),(Input!$P$238*(1+rvanilla)^0.5)-SUM($P438:AC438),(Input!$P$238*(1+rvanilla)^0.5)/A28stdlife))</f>
        <v>0</v>
      </c>
      <c r="AE438" s="155">
        <f>IF(A28stdlife="n/a","n/a",IF(AE$3&gt;(A28stdlife+$E438),(Input!$P$238*(1+rvanilla)^0.5)-SUM($P438:AD438),(Input!$P$238*(1+rvanilla)^0.5)/A28stdlife))</f>
        <v>0</v>
      </c>
      <c r="AF438" s="155">
        <f>IF(A28stdlife="n/a","n/a",IF(AF$3&gt;(A28stdlife+$E438),(Input!$P$238*(1+rvanilla)^0.5)-SUM($P438:AE438),(Input!$P$238*(1+rvanilla)^0.5)/A28stdlife))</f>
        <v>0</v>
      </c>
      <c r="AG438" s="155">
        <f>IF(A28stdlife="n/a","n/a",IF(AG$3&gt;(A28stdlife+$E438),(Input!$P$238*(1+rvanilla)^0.5)-SUM($P438:AF438),(Input!$P$238*(1+rvanilla)^0.5)/A28stdlife))</f>
        <v>0</v>
      </c>
      <c r="AH438" s="155">
        <f>IF(A28stdlife="n/a","n/a",IF(AH$3&gt;(A28stdlife+$E438),(Input!$P$238*(1+rvanilla)^0.5)-SUM($P438:AG438),(Input!$P$238*(1+rvanilla)^0.5)/A28stdlife))</f>
        <v>0</v>
      </c>
      <c r="AI438" s="155">
        <f>IF(A28stdlife="n/a","n/a",IF(AI$3&gt;(A28stdlife+$E438),(Input!$P$238*(1+rvanilla)^0.5)-SUM($P438:AH438),(Input!$P$238*(1+rvanilla)^0.5)/A28stdlife))</f>
        <v>0</v>
      </c>
      <c r="AJ438" s="155">
        <f>IF(A28stdlife="n/a","n/a",IF(AJ$3&gt;(A28stdlife+$E438),(Input!$P$238*(1+rvanilla)^0.5)-SUM($P438:AI438),(Input!$P$238*(1+rvanilla)^0.5)/A28stdlife))</f>
        <v>0</v>
      </c>
      <c r="AK438" s="155">
        <f>IF(A28stdlife="n/a","n/a",IF(AK$3&gt;(A28stdlife+$E438),(Input!$P$238*(1+rvanilla)^0.5)-SUM($P438:AJ438),(Input!$P$238*(1+rvanilla)^0.5)/A28stdlife))</f>
        <v>0</v>
      </c>
      <c r="AL438" s="155">
        <f>IF(A28stdlife="n/a","n/a",IF(AL$3&gt;(A28stdlife+$E438),(Input!$P$238*(1+rvanilla)^0.5)-SUM($P438:AK438),(Input!$P$238*(1+rvanilla)^0.5)/A28stdlife))</f>
        <v>0</v>
      </c>
      <c r="AM438" s="155">
        <f>IF(A28stdlife="n/a","n/a",IF(AM$3&gt;(A28stdlife+$E438),(Input!$P$238*(1+rvanilla)^0.5)-SUM($P438:AL438),(Input!$P$238*(1+rvanilla)^0.5)/A28stdlife))</f>
        <v>0</v>
      </c>
      <c r="AN438" s="155">
        <f>IF(A28stdlife="n/a","n/a",IF(AN$3&gt;(A28stdlife+$E438),(Input!$P$238*(1+rvanilla)^0.5)-SUM($P438:AM438),(Input!$P$238*(1+rvanilla)^0.5)/A28stdlife))</f>
        <v>0</v>
      </c>
      <c r="AO438" s="155">
        <f>IF(A28stdlife="n/a","n/a",IF(AO$3&gt;(A28stdlife+$E438),(Input!$P$238*(1+rvanilla)^0.5)-SUM($P438:AN438),(Input!$P$238*(1+rvanilla)^0.5)/A28stdlife))</f>
        <v>0</v>
      </c>
      <c r="AP438" s="155">
        <f>IF(A28stdlife="n/a","n/a",IF(AP$3&gt;(A28stdlife+$E438),(Input!$P$238*(1+rvanilla)^0.5)-SUM($P438:AO438),(Input!$P$238*(1+rvanilla)^0.5)/A28stdlife))</f>
        <v>0</v>
      </c>
      <c r="AQ438" s="155">
        <f>IF(A28stdlife="n/a","n/a",IF(AQ$3&gt;(A28stdlife+$E438),(Input!$P$238*(1+rvanilla)^0.5)-SUM($P438:AP438),(Input!$P$238*(1+rvanilla)^0.5)/A28stdlife))</f>
        <v>0</v>
      </c>
      <c r="AR438" s="155">
        <f>IF(A28stdlife="n/a","n/a",IF(AR$3&gt;(A28stdlife+$E438),(Input!$P$238*(1+rvanilla)^0.5)-SUM($P438:AQ438),(Input!$P$238*(1+rvanilla)^0.5)/A28stdlife))</f>
        <v>0</v>
      </c>
      <c r="AS438" s="155">
        <f>IF(A28stdlife="n/a","n/a",IF(AS$3&gt;(A28stdlife+$E438),(Input!$P$238*(1+rvanilla)^0.5)-SUM($P438:AR438),(Input!$P$238*(1+rvanilla)^0.5)/A28stdlife))</f>
        <v>0</v>
      </c>
      <c r="AT438" s="155">
        <f>IF(A28stdlife="n/a","n/a",IF(AT$3&gt;(A28stdlife+$E438),(Input!$P$238*(1+rvanilla)^0.5)-SUM($P438:AS438),(Input!$P$238*(1+rvanilla)^0.5)/A28stdlife))</f>
        <v>0</v>
      </c>
      <c r="AU438" s="155">
        <f>IF(A28stdlife="n/a","n/a",IF(AU$3&gt;(A28stdlife+$E438),(Input!$P$238*(1+rvanilla)^0.5)-SUM($P438:AT438),(Input!$P$238*(1+rvanilla)^0.5)/A28stdlife))</f>
        <v>0</v>
      </c>
      <c r="AV438" s="155">
        <f>IF(A28stdlife="n/a","n/a",IF(AV$3&gt;(A28stdlife+$E438),(Input!$P$238*(1+rvanilla)^0.5)-SUM($P438:AU438),(Input!$P$238*(1+rvanilla)^0.5)/A28stdlife))</f>
        <v>0</v>
      </c>
      <c r="AW438" s="155">
        <f>IF(A28stdlife="n/a","n/a",IF(AW$3&gt;(A28stdlife+$E438),(Input!$P$238*(1+rvanilla)^0.5)-SUM($P438:AV438),(Input!$P$238*(1+rvanilla)^0.5)/A28stdlife))</f>
        <v>0</v>
      </c>
      <c r="AX438" s="155">
        <f>IF(A28stdlife="n/a","n/a",IF(AX$3&gt;(A28stdlife+$E438),(Input!$P$238*(1+rvanilla)^0.5)-SUM($P438:AW438),(Input!$P$238*(1+rvanilla)^0.5)/A28stdlife))</f>
        <v>0</v>
      </c>
      <c r="AY438" s="155">
        <f>IF(A28stdlife="n/a","n/a",IF(AY$3&gt;(A28stdlife+$E438),(Input!$P$238*(1+rvanilla)^0.5)-SUM($P438:AX438),(Input!$P$238*(1+rvanilla)^0.5)/A28stdlife))</f>
        <v>0</v>
      </c>
      <c r="AZ438" s="155">
        <f>IF(A28stdlife="n/a","n/a",IF(AZ$3&gt;(A28stdlife+$E438),(Input!$P$238*(1+rvanilla)^0.5)-SUM($P438:AY438),(Input!$P$238*(1+rvanilla)^0.5)/A28stdlife))</f>
        <v>0</v>
      </c>
      <c r="BA438" s="155">
        <f>IF(A28stdlife="n/a","n/a",IF(BA$3&gt;(A28stdlife+$E438),(Input!$P$238*(1+rvanilla)^0.5)-SUM($P438:AZ438),(Input!$P$238*(1+rvanilla)^0.5)/A28stdlife))</f>
        <v>0</v>
      </c>
      <c r="BB438" s="155">
        <f>IF(A28stdlife="n/a","n/a",IF(BB$3&gt;(A28stdlife+$E438),(Input!$P$238*(1+rvanilla)^0.5)-SUM($P438:BA438),(Input!$P$238*(1+rvanilla)^0.5)/A28stdlife))</f>
        <v>0</v>
      </c>
      <c r="BC438" s="155">
        <f>IF(A28stdlife="n/a","n/a",IF(BC$3&gt;(A28stdlife+$E438),(Input!$P$238*(1+rvanilla)^0.5)-SUM($P438:BB438),(Input!$P$238*(1+rvanilla)^0.5)/A28stdlife))</f>
        <v>0</v>
      </c>
      <c r="BD438" s="155">
        <f>IF(A28stdlife="n/a","n/a",IF(BD$3&gt;(A28stdlife+$E438),(Input!$P$238*(1+rvanilla)^0.5)-SUM($P438:BC438),(Input!$P$238*(1+rvanilla)^0.5)/A28stdlife))</f>
        <v>0</v>
      </c>
      <c r="BE438" s="155">
        <f>IF(A28stdlife="n/a","n/a",IF(BE$3&gt;(A28stdlife+$E438),(Input!$P$238*(1+rvanilla)^0.5)-SUM($P438:BD438),(Input!$P$238*(1+rvanilla)^0.5)/A28stdlife))</f>
        <v>0</v>
      </c>
      <c r="BF438" s="155">
        <f>IF(A28stdlife="n/a","n/a",IF(BF$3&gt;(A28stdlife+$E438),(Input!$P$238*(1+rvanilla)^0.5)-SUM($P438:BE438),(Input!$P$238*(1+rvanilla)^0.5)/A28stdlife))</f>
        <v>0</v>
      </c>
      <c r="BG438" s="155">
        <f>IF(A28stdlife="n/a","n/a",IF(BG$3&gt;(A28stdlife+$E438),(Input!$P$238*(1+rvanilla)^0.5)-SUM($P438:BF438),(Input!$P$238*(1+rvanilla)^0.5)/A28stdlife))</f>
        <v>0</v>
      </c>
      <c r="BH438" s="155">
        <f>IF(A28stdlife="n/a","n/a",IF(BH$3&gt;(A28stdlife+$E438),(Input!$P$238*(1+rvanilla)^0.5)-SUM($P438:BG438),(Input!$P$238*(1+rvanilla)^0.5)/A28stdlife))</f>
        <v>0</v>
      </c>
      <c r="BI438" s="155">
        <f>IF(A28stdlife="n/a","n/a",IF(BI$3&gt;(A28stdlife+$E438),(Input!$P$238*(1+rvanilla)^0.5)-SUM($P438:BH438),(Input!$P$238*(1+rvanilla)^0.5)/A28stdlife))</f>
        <v>0</v>
      </c>
      <c r="BJ438" s="14"/>
      <c r="BK438" s="14"/>
      <c r="BL438" s="14"/>
      <c r="BM438" s="14"/>
      <c r="BN438" s="14"/>
      <c r="BO438" s="14"/>
      <c r="BP438" s="14"/>
      <c r="BQ438" s="14"/>
      <c r="BR438" s="14"/>
      <c r="BS438" s="14"/>
      <c r="BT438" s="14"/>
      <c r="BU438" s="14"/>
      <c r="BV438" s="14"/>
      <c r="BW438" s="14"/>
      <c r="BX438" s="14"/>
      <c r="BY438" s="14"/>
      <c r="BZ438" s="14"/>
      <c r="CA438" s="410"/>
      <c r="CB438" s="410"/>
      <c r="CC438" s="410"/>
      <c r="CD438" s="410"/>
      <c r="CE438" s="410"/>
      <c r="CF438" s="410"/>
      <c r="CG438" s="410"/>
      <c r="CH438" s="410"/>
      <c r="CI438" s="410"/>
      <c r="CJ438" s="410"/>
      <c r="CK438" s="410"/>
      <c r="CL438" s="410"/>
      <c r="CM438" s="410"/>
      <c r="CN438" s="410"/>
      <c r="CO438" s="410"/>
      <c r="CP438" s="410"/>
      <c r="CQ438" s="410"/>
      <c r="CR438" s="410"/>
      <c r="CS438" s="410"/>
      <c r="CT438" s="410"/>
      <c r="CU438" s="410"/>
      <c r="CV438" s="410"/>
      <c r="CW438" s="410"/>
      <c r="CX438" s="410"/>
      <c r="CY438" s="410"/>
      <c r="CZ438" s="410"/>
      <c r="DA438" s="410"/>
      <c r="DB438" s="410"/>
      <c r="DC438" s="410"/>
      <c r="DD438" s="410"/>
      <c r="DE438" s="410"/>
      <c r="DF438" s="410"/>
      <c r="DG438" s="410"/>
      <c r="DH438" s="410"/>
      <c r="DI438" s="410"/>
      <c r="DJ438" s="410"/>
      <c r="DK438" s="410"/>
      <c r="DL438" s="410"/>
      <c r="DM438" s="410"/>
      <c r="DN438" s="410"/>
      <c r="DO438" s="410"/>
      <c r="DP438" s="410"/>
      <c r="DQ438" s="410"/>
      <c r="DR438" s="410"/>
      <c r="DS438" s="410"/>
      <c r="DT438" s="410"/>
      <c r="DU438" s="410"/>
      <c r="DV438" s="410"/>
      <c r="DW438" s="410"/>
      <c r="DX438" s="410"/>
      <c r="DY438" s="410"/>
      <c r="DZ438" s="410"/>
      <c r="EA438" s="410"/>
      <c r="EB438" s="410"/>
      <c r="EC438" s="410"/>
      <c r="ED438" s="410"/>
      <c r="EE438" s="410"/>
      <c r="EF438" s="410"/>
      <c r="EG438" s="410"/>
      <c r="EH438" s="410"/>
      <c r="EI438" s="410"/>
      <c r="EJ438" s="410"/>
      <c r="EK438" s="410"/>
      <c r="EL438" s="410"/>
      <c r="EM438" s="410"/>
      <c r="EN438" s="410"/>
      <c r="EO438" s="410"/>
      <c r="EP438" s="410"/>
      <c r="EQ438" s="410"/>
      <c r="ER438" s="410"/>
      <c r="ES438" s="410"/>
      <c r="ET438" s="410"/>
      <c r="EU438" s="410"/>
      <c r="EV438" s="410"/>
      <c r="EW438" s="410"/>
      <c r="EX438" s="410"/>
      <c r="EY438" s="410"/>
      <c r="EZ438" s="410"/>
      <c r="FA438" s="410"/>
      <c r="FB438" s="410"/>
      <c r="FC438" s="410"/>
      <c r="FD438" s="410"/>
      <c r="FE438" s="410"/>
      <c r="FF438" s="410"/>
      <c r="FG438" s="410"/>
      <c r="FH438" s="410"/>
      <c r="FI438" s="410"/>
      <c r="FJ438" s="410"/>
      <c r="FK438" s="410"/>
      <c r="FL438" s="410"/>
      <c r="FM438" s="410"/>
      <c r="FN438" s="410"/>
      <c r="FO438" s="410"/>
      <c r="FP438" s="410"/>
      <c r="FQ438" s="410"/>
      <c r="FR438" s="410"/>
      <c r="FS438" s="410"/>
      <c r="FT438" s="410"/>
      <c r="FU438" s="410"/>
      <c r="FV438" s="410"/>
      <c r="FW438" s="410"/>
      <c r="FX438" s="410"/>
      <c r="FY438" s="410"/>
      <c r="FZ438" s="410"/>
      <c r="GA438" s="410"/>
      <c r="GB438" s="410"/>
      <c r="GC438" s="410"/>
      <c r="GD438" s="410"/>
      <c r="GE438" s="410"/>
      <c r="GF438" s="410"/>
      <c r="GG438" s="410"/>
      <c r="GH438" s="410"/>
      <c r="GI438" s="410"/>
      <c r="GJ438" s="410"/>
      <c r="GK438" s="410"/>
      <c r="GL438" s="410"/>
      <c r="GM438" s="410"/>
      <c r="GN438" s="410"/>
      <c r="GO438" s="410"/>
      <c r="GP438" s="410"/>
      <c r="GQ438" s="410"/>
      <c r="GR438" s="410"/>
      <c r="GS438" s="410"/>
      <c r="GT438" s="410"/>
      <c r="GU438" s="410"/>
      <c r="GV438" s="410"/>
      <c r="GW438" s="410"/>
      <c r="GX438" s="410"/>
      <c r="GY438" s="410"/>
      <c r="GZ438" s="410"/>
      <c r="HA438" s="410"/>
      <c r="HB438" s="410"/>
      <c r="HC438" s="410"/>
      <c r="HD438" s="410"/>
      <c r="HE438" s="410"/>
      <c r="HF438" s="410"/>
      <c r="HG438" s="410"/>
      <c r="HH438" s="410"/>
      <c r="HI438" s="410"/>
      <c r="HJ438" s="410"/>
      <c r="HK438" s="410"/>
      <c r="HL438" s="410"/>
      <c r="HM438" s="410"/>
      <c r="HN438" s="410"/>
      <c r="HO438" s="410"/>
      <c r="HP438" s="410"/>
      <c r="HQ438" s="410"/>
      <c r="HR438" s="410"/>
      <c r="HS438" s="410"/>
      <c r="HT438" s="410"/>
      <c r="HU438" s="410"/>
      <c r="HV438" s="410"/>
      <c r="HW438" s="410"/>
      <c r="HX438" s="410"/>
      <c r="HY438" s="410"/>
      <c r="HZ438" s="410"/>
      <c r="IA438" s="410"/>
      <c r="IB438" s="410"/>
      <c r="IC438" s="410"/>
      <c r="ID438" s="410"/>
      <c r="IE438" s="410"/>
      <c r="IF438" s="410"/>
      <c r="IG438" s="410"/>
      <c r="IH438" s="410"/>
      <c r="II438" s="410"/>
      <c r="IJ438" s="410"/>
      <c r="IK438" s="410"/>
      <c r="IL438" s="410"/>
      <c r="IM438" s="410"/>
      <c r="IN438" s="410"/>
      <c r="IO438" s="410"/>
      <c r="IP438" s="410"/>
      <c r="IQ438" s="410"/>
      <c r="IR438" s="410"/>
      <c r="IS438" s="410"/>
      <c r="IT438" s="410"/>
      <c r="IU438" s="410"/>
      <c r="IV438" s="410"/>
    </row>
    <row r="439" spans="1:256" s="2" customFormat="1" ht="12.75" hidden="1" customHeight="1" outlineLevel="1" collapsed="1">
      <c r="A439" s="14"/>
      <c r="B439" s="14"/>
      <c r="C439" s="324">
        <f>Asset28</f>
        <v>0</v>
      </c>
      <c r="D439" s="14"/>
      <c r="E439" s="14"/>
      <c r="F439" s="366"/>
      <c r="G439" s="365">
        <f t="shared" ref="G439:AL439" si="73">SUM(G427:G438)</f>
        <v>0</v>
      </c>
      <c r="H439" s="365">
        <f t="shared" si="73"/>
        <v>0</v>
      </c>
      <c r="I439" s="365">
        <f t="shared" si="73"/>
        <v>0</v>
      </c>
      <c r="J439" s="365">
        <f t="shared" si="73"/>
        <v>0</v>
      </c>
      <c r="K439" s="365">
        <f t="shared" si="73"/>
        <v>0</v>
      </c>
      <c r="L439" s="365">
        <f t="shared" si="73"/>
        <v>0</v>
      </c>
      <c r="M439" s="365">
        <f t="shared" si="73"/>
        <v>0</v>
      </c>
      <c r="N439" s="365">
        <f t="shared" si="73"/>
        <v>0</v>
      </c>
      <c r="O439" s="365">
        <f t="shared" si="73"/>
        <v>0</v>
      </c>
      <c r="P439" s="365">
        <f t="shared" si="73"/>
        <v>0</v>
      </c>
      <c r="Q439" s="365">
        <f t="shared" si="73"/>
        <v>0</v>
      </c>
      <c r="R439" s="365">
        <f t="shared" si="73"/>
        <v>0</v>
      </c>
      <c r="S439" s="365">
        <f t="shared" si="73"/>
        <v>0</v>
      </c>
      <c r="T439" s="365">
        <f t="shared" si="73"/>
        <v>0</v>
      </c>
      <c r="U439" s="365">
        <f t="shared" si="73"/>
        <v>0</v>
      </c>
      <c r="V439" s="365">
        <f t="shared" si="73"/>
        <v>0</v>
      </c>
      <c r="W439" s="365">
        <f t="shared" si="73"/>
        <v>0</v>
      </c>
      <c r="X439" s="365">
        <f t="shared" si="73"/>
        <v>0</v>
      </c>
      <c r="Y439" s="365">
        <f t="shared" si="73"/>
        <v>0</v>
      </c>
      <c r="Z439" s="365">
        <f t="shared" si="73"/>
        <v>0</v>
      </c>
      <c r="AA439" s="365">
        <f t="shared" si="73"/>
        <v>0</v>
      </c>
      <c r="AB439" s="365">
        <f t="shared" si="73"/>
        <v>0</v>
      </c>
      <c r="AC439" s="365">
        <f t="shared" si="73"/>
        <v>0</v>
      </c>
      <c r="AD439" s="365">
        <f t="shared" si="73"/>
        <v>0</v>
      </c>
      <c r="AE439" s="365">
        <f t="shared" si="73"/>
        <v>0</v>
      </c>
      <c r="AF439" s="365">
        <f t="shared" si="73"/>
        <v>0</v>
      </c>
      <c r="AG439" s="365">
        <f t="shared" si="73"/>
        <v>0</v>
      </c>
      <c r="AH439" s="365">
        <f t="shared" si="73"/>
        <v>0</v>
      </c>
      <c r="AI439" s="365">
        <f t="shared" si="73"/>
        <v>0</v>
      </c>
      <c r="AJ439" s="365">
        <f t="shared" si="73"/>
        <v>0</v>
      </c>
      <c r="AK439" s="365">
        <f t="shared" si="73"/>
        <v>0</v>
      </c>
      <c r="AL439" s="365">
        <f t="shared" si="73"/>
        <v>0</v>
      </c>
      <c r="AM439" s="365">
        <f t="shared" ref="AM439:BI439" si="74">SUM(AM427:AM438)</f>
        <v>0</v>
      </c>
      <c r="AN439" s="365">
        <f t="shared" si="74"/>
        <v>0</v>
      </c>
      <c r="AO439" s="365">
        <f t="shared" si="74"/>
        <v>0</v>
      </c>
      <c r="AP439" s="365">
        <f t="shared" si="74"/>
        <v>0</v>
      </c>
      <c r="AQ439" s="365">
        <f t="shared" si="74"/>
        <v>0</v>
      </c>
      <c r="AR439" s="365">
        <f t="shared" si="74"/>
        <v>0</v>
      </c>
      <c r="AS439" s="365">
        <f t="shared" si="74"/>
        <v>0</v>
      </c>
      <c r="AT439" s="365">
        <f t="shared" si="74"/>
        <v>0</v>
      </c>
      <c r="AU439" s="365">
        <f t="shared" si="74"/>
        <v>0</v>
      </c>
      <c r="AV439" s="365">
        <f t="shared" si="74"/>
        <v>0</v>
      </c>
      <c r="AW439" s="365">
        <f t="shared" si="74"/>
        <v>0</v>
      </c>
      <c r="AX439" s="365">
        <f t="shared" si="74"/>
        <v>0</v>
      </c>
      <c r="AY439" s="365">
        <f t="shared" si="74"/>
        <v>0</v>
      </c>
      <c r="AZ439" s="365">
        <f t="shared" si="74"/>
        <v>0</v>
      </c>
      <c r="BA439" s="365">
        <f t="shared" si="74"/>
        <v>0</v>
      </c>
      <c r="BB439" s="365">
        <f t="shared" si="74"/>
        <v>0</v>
      </c>
      <c r="BC439" s="365">
        <f t="shared" si="74"/>
        <v>0</v>
      </c>
      <c r="BD439" s="365">
        <f t="shared" si="74"/>
        <v>0</v>
      </c>
      <c r="BE439" s="365">
        <f t="shared" si="74"/>
        <v>0</v>
      </c>
      <c r="BF439" s="365">
        <f t="shared" si="74"/>
        <v>0</v>
      </c>
      <c r="BG439" s="365">
        <f t="shared" si="74"/>
        <v>0</v>
      </c>
      <c r="BH439" s="365">
        <f t="shared" si="74"/>
        <v>0</v>
      </c>
      <c r="BI439" s="365">
        <f t="shared" si="74"/>
        <v>0</v>
      </c>
      <c r="BJ439" s="14"/>
      <c r="BK439" s="14"/>
      <c r="BL439" s="14"/>
      <c r="BM439" s="14"/>
      <c r="BN439" s="14"/>
      <c r="BO439" s="14"/>
      <c r="BP439" s="14"/>
      <c r="BQ439" s="14"/>
      <c r="BR439" s="14"/>
      <c r="BS439" s="14"/>
      <c r="BT439" s="14"/>
      <c r="BU439" s="14"/>
      <c r="BV439" s="14"/>
      <c r="BW439" s="14"/>
      <c r="BX439" s="14"/>
      <c r="BY439" s="14"/>
      <c r="BZ439" s="14"/>
      <c r="CA439" s="410"/>
      <c r="CB439" s="410"/>
      <c r="CC439" s="410"/>
      <c r="CD439" s="410"/>
      <c r="CE439" s="410"/>
      <c r="CF439" s="410"/>
      <c r="CG439" s="410"/>
      <c r="CH439" s="410"/>
      <c r="CI439" s="410"/>
      <c r="CJ439" s="410"/>
      <c r="CK439" s="410"/>
      <c r="CL439" s="410"/>
      <c r="CM439" s="410"/>
      <c r="CN439" s="410"/>
      <c r="CO439" s="410"/>
      <c r="CP439" s="410"/>
      <c r="CQ439" s="410"/>
      <c r="CR439" s="410"/>
      <c r="CS439" s="410"/>
      <c r="CT439" s="410"/>
      <c r="CU439" s="410"/>
      <c r="CV439" s="410"/>
      <c r="CW439" s="410"/>
      <c r="CX439" s="410"/>
      <c r="CY439" s="410"/>
      <c r="CZ439" s="410"/>
      <c r="DA439" s="410"/>
      <c r="DB439" s="410"/>
      <c r="DC439" s="410"/>
      <c r="DD439" s="410"/>
      <c r="DE439" s="410"/>
      <c r="DF439" s="410"/>
      <c r="DG439" s="410"/>
      <c r="DH439" s="410"/>
      <c r="DI439" s="410"/>
      <c r="DJ439" s="410"/>
      <c r="DK439" s="410"/>
      <c r="DL439" s="410"/>
      <c r="DM439" s="410"/>
      <c r="DN439" s="410"/>
      <c r="DO439" s="410"/>
      <c r="DP439" s="410"/>
      <c r="DQ439" s="410"/>
      <c r="DR439" s="410"/>
      <c r="DS439" s="410"/>
      <c r="DT439" s="410"/>
      <c r="DU439" s="410"/>
      <c r="DV439" s="410"/>
      <c r="DW439" s="410"/>
      <c r="DX439" s="410"/>
      <c r="DY439" s="410"/>
      <c r="DZ439" s="410"/>
      <c r="EA439" s="410"/>
      <c r="EB439" s="410"/>
      <c r="EC439" s="410"/>
      <c r="ED439" s="410"/>
      <c r="EE439" s="410"/>
      <c r="EF439" s="410"/>
      <c r="EG439" s="410"/>
      <c r="EH439" s="410"/>
      <c r="EI439" s="410"/>
      <c r="EJ439" s="410"/>
      <c r="EK439" s="410"/>
      <c r="EL439" s="410"/>
      <c r="EM439" s="410"/>
      <c r="EN439" s="410"/>
      <c r="EO439" s="410"/>
      <c r="EP439" s="410"/>
      <c r="EQ439" s="410"/>
      <c r="ER439" s="410"/>
      <c r="ES439" s="410"/>
      <c r="ET439" s="410"/>
      <c r="EU439" s="410"/>
      <c r="EV439" s="410"/>
      <c r="EW439" s="410"/>
      <c r="EX439" s="410"/>
      <c r="EY439" s="410"/>
      <c r="EZ439" s="410"/>
      <c r="FA439" s="410"/>
      <c r="FB439" s="410"/>
      <c r="FC439" s="410"/>
      <c r="FD439" s="410"/>
      <c r="FE439" s="410"/>
      <c r="FF439" s="410"/>
      <c r="FG439" s="410"/>
      <c r="FH439" s="410"/>
      <c r="FI439" s="410"/>
      <c r="FJ439" s="410"/>
      <c r="FK439" s="410"/>
      <c r="FL439" s="410"/>
      <c r="FM439" s="410"/>
      <c r="FN439" s="410"/>
      <c r="FO439" s="410"/>
      <c r="FP439" s="410"/>
      <c r="FQ439" s="410"/>
      <c r="FR439" s="410"/>
      <c r="FS439" s="410"/>
      <c r="FT439" s="410"/>
      <c r="FU439" s="410"/>
      <c r="FV439" s="410"/>
      <c r="FW439" s="410"/>
      <c r="FX439" s="410"/>
      <c r="FY439" s="410"/>
      <c r="FZ439" s="410"/>
      <c r="GA439" s="410"/>
      <c r="GB439" s="410"/>
      <c r="GC439" s="410"/>
      <c r="GD439" s="410"/>
      <c r="GE439" s="410"/>
      <c r="GF439" s="410"/>
      <c r="GG439" s="410"/>
      <c r="GH439" s="410"/>
      <c r="GI439" s="410"/>
      <c r="GJ439" s="410"/>
      <c r="GK439" s="410"/>
      <c r="GL439" s="410"/>
      <c r="GM439" s="410"/>
      <c r="GN439" s="410"/>
      <c r="GO439" s="410"/>
      <c r="GP439" s="410"/>
      <c r="GQ439" s="410"/>
      <c r="GR439" s="410"/>
      <c r="GS439" s="410"/>
      <c r="GT439" s="410"/>
      <c r="GU439" s="410"/>
      <c r="GV439" s="410"/>
      <c r="GW439" s="410"/>
      <c r="GX439" s="410"/>
      <c r="GY439" s="410"/>
      <c r="GZ439" s="410"/>
      <c r="HA439" s="410"/>
      <c r="HB439" s="410"/>
      <c r="HC439" s="410"/>
      <c r="HD439" s="410"/>
      <c r="HE439" s="410"/>
      <c r="HF439" s="410"/>
      <c r="HG439" s="410"/>
      <c r="HH439" s="410"/>
      <c r="HI439" s="410"/>
      <c r="HJ439" s="410"/>
      <c r="HK439" s="410"/>
      <c r="HL439" s="410"/>
      <c r="HM439" s="410"/>
      <c r="HN439" s="410"/>
      <c r="HO439" s="410"/>
      <c r="HP439" s="410"/>
      <c r="HQ439" s="410"/>
      <c r="HR439" s="410"/>
      <c r="HS439" s="410"/>
      <c r="HT439" s="410"/>
      <c r="HU439" s="410"/>
      <c r="HV439" s="410"/>
      <c r="HW439" s="410"/>
      <c r="HX439" s="410"/>
      <c r="HY439" s="410"/>
      <c r="HZ439" s="410"/>
      <c r="IA439" s="410"/>
      <c r="IB439" s="410"/>
      <c r="IC439" s="410"/>
      <c r="ID439" s="410"/>
      <c r="IE439" s="410"/>
      <c r="IF439" s="410"/>
      <c r="IG439" s="410"/>
      <c r="IH439" s="410"/>
      <c r="II439" s="410"/>
      <c r="IJ439" s="410"/>
      <c r="IK439" s="410"/>
      <c r="IL439" s="410"/>
      <c r="IM439" s="410"/>
      <c r="IN439" s="410"/>
      <c r="IO439" s="410"/>
      <c r="IP439" s="410"/>
      <c r="IQ439" s="410"/>
      <c r="IR439" s="410"/>
      <c r="IS439" s="410"/>
      <c r="IT439" s="410"/>
      <c r="IU439" s="410"/>
      <c r="IV439" s="410"/>
    </row>
    <row r="440" spans="1:256" s="2" customFormat="1" ht="12.75" hidden="1" customHeight="1" outlineLevel="2">
      <c r="A440" s="14"/>
      <c r="B440" s="325">
        <f>C452</f>
        <v>0</v>
      </c>
      <c r="C440" s="32"/>
      <c r="D440" s="33" t="s">
        <v>65</v>
      </c>
      <c r="E440" s="32"/>
      <c r="F440" s="371"/>
      <c r="G440" s="154">
        <f>IF(G$3&gt;A29remlife,A29acvalue-SUM($F440:F440),IF(A29remlife="N/A","n/a",A29acvalue/A29remlife))</f>
        <v>0</v>
      </c>
      <c r="H440" s="154">
        <f>IF(H$3&gt;A29remlife,A29acvalue-SUM($F440:G440),IF(A29remlife="N/A","n/a",A29acvalue/A29remlife))</f>
        <v>0</v>
      </c>
      <c r="I440" s="154">
        <f>IF(I$3&gt;A29remlife,A29acvalue-SUM($F440:H440),IF(A29remlife="N/A","n/a",A29acvalue/A29remlife))</f>
        <v>0</v>
      </c>
      <c r="J440" s="154">
        <f>IF(J$3&gt;A29remlife,A29acvalue-SUM($F440:I440),IF(A29remlife="N/A","n/a",A29acvalue/A29remlife))</f>
        <v>0</v>
      </c>
      <c r="K440" s="154">
        <f>IF(K$3&gt;A29remlife,A29acvalue-SUM($F440:J440),IF(A29remlife="N/A","n/a",A29acvalue/A29remlife))</f>
        <v>0</v>
      </c>
      <c r="L440" s="154">
        <f>IF(L$3&gt;A29remlife,A29acvalue-SUM($F440:K440),IF(A29remlife="N/A","n/a",A29acvalue/A29remlife))</f>
        <v>0</v>
      </c>
      <c r="M440" s="154">
        <f>IF(M$3&gt;A29remlife,A29acvalue-SUM($F440:L440),IF(A29remlife="N/A","n/a",A29acvalue/A29remlife))</f>
        <v>0</v>
      </c>
      <c r="N440" s="154">
        <f>IF(N$3&gt;A29remlife,A29acvalue-SUM($F440:M440),IF(A29remlife="N/A","n/a",A29acvalue/A29remlife))</f>
        <v>0</v>
      </c>
      <c r="O440" s="154">
        <f>IF(O$3&gt;A29remlife,A29acvalue-SUM($F440:N440),IF(A29remlife="N/A","n/a",A29acvalue/A29remlife))</f>
        <v>0</v>
      </c>
      <c r="P440" s="154">
        <f>IF(P$3&gt;A29remlife,A29acvalue-SUM($F440:O440),IF(A29remlife="N/A","n/a",A29acvalue/A29remlife))</f>
        <v>0</v>
      </c>
      <c r="Q440" s="154">
        <f>IF(Q$3&gt;A29remlife,A29acvalue-SUM($F440:P440),IF(A29remlife="N/A","n/a",A29acvalue/A29remlife))</f>
        <v>0</v>
      </c>
      <c r="R440" s="154">
        <f>IF(R$3&gt;A29remlife,A29acvalue-SUM($F440:Q440),IF(A29remlife="N/A","n/a",A29acvalue/A29remlife))</f>
        <v>0</v>
      </c>
      <c r="S440" s="154">
        <f>IF(S$3&gt;A29remlife,A29acvalue-SUM($F440:R440),IF(A29remlife="N/A","n/a",A29acvalue/A29remlife))</f>
        <v>0</v>
      </c>
      <c r="T440" s="154">
        <f>IF(T$3&gt;A29remlife,A29acvalue-SUM($F440:S440),IF(A29remlife="N/A","n/a",A29acvalue/A29remlife))</f>
        <v>0</v>
      </c>
      <c r="U440" s="154">
        <f>IF(U$3&gt;A29remlife,A29acvalue-SUM($F440:T440),IF(A29remlife="N/A","n/a",A29acvalue/A29remlife))</f>
        <v>0</v>
      </c>
      <c r="V440" s="154">
        <f>IF(V$3&gt;A29remlife,A29acvalue-SUM($F440:U440),IF(A29remlife="N/A","n/a",A29acvalue/A29remlife))</f>
        <v>0</v>
      </c>
      <c r="W440" s="154">
        <f>IF(W$3&gt;A29remlife,A29acvalue-SUM($F440:V440),IF(A29remlife="N/A","n/a",A29acvalue/A29remlife))</f>
        <v>0</v>
      </c>
      <c r="X440" s="154">
        <f>IF(X$3&gt;A29remlife,A29acvalue-SUM($F440:W440),IF(A29remlife="N/A","n/a",A29acvalue/A29remlife))</f>
        <v>0</v>
      </c>
      <c r="Y440" s="154">
        <f>IF(Y$3&gt;A29remlife,A29acvalue-SUM($F440:X440),IF(A29remlife="N/A","n/a",A29acvalue/A29remlife))</f>
        <v>0</v>
      </c>
      <c r="Z440" s="154">
        <f>IF(Z$3&gt;A29remlife,A29acvalue-SUM($F440:Y440),IF(A29remlife="N/A","n/a",A29acvalue/A29remlife))</f>
        <v>0</v>
      </c>
      <c r="AA440" s="154">
        <f>IF(AA$3&gt;A29remlife,A29acvalue-SUM($F440:Z440),IF(A29remlife="N/A","n/a",A29acvalue/A29remlife))</f>
        <v>0</v>
      </c>
      <c r="AB440" s="154">
        <f>IF(AB$3&gt;A29remlife,A29acvalue-SUM($F440:AA440),IF(A29remlife="N/A","n/a",A29acvalue/A29remlife))</f>
        <v>0</v>
      </c>
      <c r="AC440" s="154">
        <f>IF(AC$3&gt;A29remlife,A29acvalue-SUM($F440:AB440),IF(A29remlife="N/A","n/a",A29acvalue/A29remlife))</f>
        <v>0</v>
      </c>
      <c r="AD440" s="154">
        <f>IF(AD$3&gt;A29remlife,A29acvalue-SUM($F440:AC440),IF(A29remlife="N/A","n/a",A29acvalue/A29remlife))</f>
        <v>0</v>
      </c>
      <c r="AE440" s="154">
        <f>IF(AE$3&gt;A29remlife,A29acvalue-SUM($F440:AD440),IF(A29remlife="N/A","n/a",A29acvalue/A29remlife))</f>
        <v>0</v>
      </c>
      <c r="AF440" s="154">
        <f>IF(AF$3&gt;A29remlife,A29acvalue-SUM($F440:AE440),IF(A29remlife="N/A","n/a",A29acvalue/A29remlife))</f>
        <v>0</v>
      </c>
      <c r="AG440" s="154">
        <f>IF(AG$3&gt;A29remlife,A29acvalue-SUM($F440:AF440),IF(A29remlife="N/A","n/a",A29acvalue/A29remlife))</f>
        <v>0</v>
      </c>
      <c r="AH440" s="154">
        <f>IF(AH$3&gt;A29remlife,A29acvalue-SUM($F440:AG440),IF(A29remlife="N/A","n/a",A29acvalue/A29remlife))</f>
        <v>0</v>
      </c>
      <c r="AI440" s="154">
        <f>IF(AI$3&gt;A29remlife,A29acvalue-SUM($F440:AH440),IF(A29remlife="N/A","n/a",A29acvalue/A29remlife))</f>
        <v>0</v>
      </c>
      <c r="AJ440" s="154">
        <f>IF(AJ$3&gt;A29remlife,A29acvalue-SUM($F440:AI440),IF(A29remlife="N/A","n/a",A29acvalue/A29remlife))</f>
        <v>0</v>
      </c>
      <c r="AK440" s="154">
        <f>IF(AK$3&gt;A29remlife,A29acvalue-SUM($F440:AJ440),IF(A29remlife="N/A","n/a",A29acvalue/A29remlife))</f>
        <v>0</v>
      </c>
      <c r="AL440" s="154">
        <f>IF(AL$3&gt;A29remlife,A29acvalue-SUM($F440:AK440),IF(A29remlife="N/A","n/a",A29acvalue/A29remlife))</f>
        <v>0</v>
      </c>
      <c r="AM440" s="154">
        <f>IF(AM$3&gt;A29remlife,A29acvalue-SUM($F440:AL440),IF(A29remlife="N/A","n/a",A29acvalue/A29remlife))</f>
        <v>0</v>
      </c>
      <c r="AN440" s="154">
        <f>IF(AN$3&gt;A29remlife,A29acvalue-SUM($F440:AM440),IF(A29remlife="N/A","n/a",A29acvalue/A29remlife))</f>
        <v>0</v>
      </c>
      <c r="AO440" s="154">
        <f>IF(AO$3&gt;A29remlife,A29acvalue-SUM($F440:AN440),IF(A29remlife="N/A","n/a",A29acvalue/A29remlife))</f>
        <v>0</v>
      </c>
      <c r="AP440" s="154">
        <f>IF(AP$3&gt;A29remlife,A29acvalue-SUM($F440:AO440),IF(A29remlife="N/A","n/a",A29acvalue/A29remlife))</f>
        <v>0</v>
      </c>
      <c r="AQ440" s="154">
        <f>IF(AQ$3&gt;A29remlife,A29acvalue-SUM($F440:AP440),IF(A29remlife="N/A","n/a",A29acvalue/A29remlife))</f>
        <v>0</v>
      </c>
      <c r="AR440" s="154">
        <f>IF(AR$3&gt;A29remlife,A29acvalue-SUM($F440:AQ440),IF(A29remlife="N/A","n/a",A29acvalue/A29remlife))</f>
        <v>0</v>
      </c>
      <c r="AS440" s="154">
        <f>IF(AS$3&gt;A29remlife,A29acvalue-SUM($F440:AR440),IF(A29remlife="N/A","n/a",A29acvalue/A29remlife))</f>
        <v>0</v>
      </c>
      <c r="AT440" s="154">
        <f>IF(AT$3&gt;A29remlife,A29acvalue-SUM($F440:AS440),IF(A29remlife="N/A","n/a",A29acvalue/A29remlife))</f>
        <v>0</v>
      </c>
      <c r="AU440" s="154">
        <f>IF(AU$3&gt;A29remlife,A29acvalue-SUM($F440:AT440),IF(A29remlife="N/A","n/a",A29acvalue/A29remlife))</f>
        <v>0</v>
      </c>
      <c r="AV440" s="154">
        <f>IF(AV$3&gt;A29remlife,A29acvalue-SUM($F440:AU440),IF(A29remlife="N/A","n/a",A29acvalue/A29remlife))</f>
        <v>0</v>
      </c>
      <c r="AW440" s="154">
        <f>IF(AW$3&gt;A29remlife,A29acvalue-SUM($F440:AV440),IF(A29remlife="N/A","n/a",A29acvalue/A29remlife))</f>
        <v>0</v>
      </c>
      <c r="AX440" s="154">
        <f>IF(AX$3&gt;A29remlife,A29acvalue-SUM($F440:AW440),IF(A29remlife="N/A","n/a",A29acvalue/A29remlife))</f>
        <v>0</v>
      </c>
      <c r="AY440" s="154">
        <f>IF(AY$3&gt;A29remlife,A29acvalue-SUM($F440:AX440),IF(A29remlife="N/A","n/a",A29acvalue/A29remlife))</f>
        <v>0</v>
      </c>
      <c r="AZ440" s="154">
        <f>IF(AZ$3&gt;A29remlife,A29acvalue-SUM($F440:AY440),IF(A29remlife="N/A","n/a",A29acvalue/A29remlife))</f>
        <v>0</v>
      </c>
      <c r="BA440" s="154">
        <f>IF(BA$3&gt;A29remlife,A29acvalue-SUM($F440:AZ440),IF(A29remlife="N/A","n/a",A29acvalue/A29remlife))</f>
        <v>0</v>
      </c>
      <c r="BB440" s="154">
        <f>IF(BB$3&gt;A29remlife,A29acvalue-SUM($F440:BA440),IF(A29remlife="N/A","n/a",A29acvalue/A29remlife))</f>
        <v>0</v>
      </c>
      <c r="BC440" s="154">
        <f>IF(BC$3&gt;A29remlife,A29acvalue-SUM($F440:BB440),IF(A29remlife="N/A","n/a",A29acvalue/A29remlife))</f>
        <v>0</v>
      </c>
      <c r="BD440" s="154">
        <f>IF(BD$3&gt;A29remlife,A29acvalue-SUM($F440:BC440),IF(A29remlife="N/A","n/a",A29acvalue/A29remlife))</f>
        <v>0</v>
      </c>
      <c r="BE440" s="154">
        <f>IF(BE$3&gt;A29remlife,A29acvalue-SUM($F440:BD440),IF(A29remlife="N/A","n/a",A29acvalue/A29remlife))</f>
        <v>0</v>
      </c>
      <c r="BF440" s="154">
        <f>IF(BF$3&gt;A29remlife,A29acvalue-SUM($F440:BE440),IF(A29remlife="N/A","n/a",A29acvalue/A29remlife))</f>
        <v>0</v>
      </c>
      <c r="BG440" s="154">
        <f>IF(BG$3&gt;A29remlife,A29acvalue-SUM($F440:BF440),IF(A29remlife="N/A","n/a",A29acvalue/A29remlife))</f>
        <v>0</v>
      </c>
      <c r="BH440" s="154">
        <f>IF(BH$3&gt;A29remlife,A29acvalue-SUM($F440:BG440),IF(A29remlife="N/A","n/a",A29acvalue/A29remlife))</f>
        <v>0</v>
      </c>
      <c r="BI440" s="154">
        <f>IF(BI$3&gt;A29remlife,A29acvalue-SUM($F440:BH440),IF(A29remlife="N/A","n/a",A29acvalue/A29remlife))</f>
        <v>0</v>
      </c>
      <c r="BJ440" s="14"/>
      <c r="BK440" s="14"/>
      <c r="BL440" s="14"/>
      <c r="BM440" s="14"/>
      <c r="BN440" s="14"/>
      <c r="BO440" s="14"/>
      <c r="BP440" s="14"/>
      <c r="BQ440" s="14"/>
      <c r="BR440" s="14"/>
      <c r="BS440" s="14"/>
      <c r="BT440" s="14"/>
      <c r="BU440" s="14"/>
      <c r="BV440" s="14"/>
      <c r="BW440" s="14"/>
      <c r="BX440" s="14"/>
      <c r="BY440" s="14"/>
      <c r="BZ440" s="14"/>
      <c r="CA440" s="410"/>
      <c r="CB440" s="410"/>
      <c r="CC440" s="410"/>
      <c r="CD440" s="410"/>
      <c r="CE440" s="410"/>
      <c r="CF440" s="410"/>
      <c r="CG440" s="410"/>
      <c r="CH440" s="410"/>
      <c r="CI440" s="410"/>
      <c r="CJ440" s="410"/>
      <c r="CK440" s="410"/>
      <c r="CL440" s="410"/>
      <c r="CM440" s="410"/>
      <c r="CN440" s="410"/>
      <c r="CO440" s="410"/>
      <c r="CP440" s="410"/>
      <c r="CQ440" s="410"/>
      <c r="CR440" s="410"/>
      <c r="CS440" s="410"/>
      <c r="CT440" s="410"/>
      <c r="CU440" s="410"/>
      <c r="CV440" s="410"/>
      <c r="CW440" s="410"/>
      <c r="CX440" s="410"/>
      <c r="CY440" s="410"/>
      <c r="CZ440" s="410"/>
      <c r="DA440" s="410"/>
      <c r="DB440" s="410"/>
      <c r="DC440" s="410"/>
      <c r="DD440" s="410"/>
      <c r="DE440" s="410"/>
      <c r="DF440" s="410"/>
      <c r="DG440" s="410"/>
      <c r="DH440" s="410"/>
      <c r="DI440" s="410"/>
      <c r="DJ440" s="410"/>
      <c r="DK440" s="410"/>
      <c r="DL440" s="410"/>
      <c r="DM440" s="410"/>
      <c r="DN440" s="410"/>
      <c r="DO440" s="410"/>
      <c r="DP440" s="410"/>
      <c r="DQ440" s="410"/>
      <c r="DR440" s="410"/>
      <c r="DS440" s="410"/>
      <c r="DT440" s="410"/>
      <c r="DU440" s="410"/>
      <c r="DV440" s="410"/>
      <c r="DW440" s="410"/>
      <c r="DX440" s="410"/>
      <c r="DY440" s="410"/>
      <c r="DZ440" s="410"/>
      <c r="EA440" s="410"/>
      <c r="EB440" s="410"/>
      <c r="EC440" s="410"/>
      <c r="ED440" s="410"/>
      <c r="EE440" s="410"/>
      <c r="EF440" s="410"/>
      <c r="EG440" s="410"/>
      <c r="EH440" s="410"/>
      <c r="EI440" s="410"/>
      <c r="EJ440" s="410"/>
      <c r="EK440" s="410"/>
      <c r="EL440" s="410"/>
      <c r="EM440" s="410"/>
      <c r="EN440" s="410"/>
      <c r="EO440" s="410"/>
      <c r="EP440" s="410"/>
      <c r="EQ440" s="410"/>
      <c r="ER440" s="410"/>
      <c r="ES440" s="410"/>
      <c r="ET440" s="410"/>
      <c r="EU440" s="410"/>
      <c r="EV440" s="410"/>
      <c r="EW440" s="410"/>
      <c r="EX440" s="410"/>
      <c r="EY440" s="410"/>
      <c r="EZ440" s="410"/>
      <c r="FA440" s="410"/>
      <c r="FB440" s="410"/>
      <c r="FC440" s="410"/>
      <c r="FD440" s="410"/>
      <c r="FE440" s="410"/>
      <c r="FF440" s="410"/>
      <c r="FG440" s="410"/>
      <c r="FH440" s="410"/>
      <c r="FI440" s="410"/>
      <c r="FJ440" s="410"/>
      <c r="FK440" s="410"/>
      <c r="FL440" s="410"/>
      <c r="FM440" s="410"/>
      <c r="FN440" s="410"/>
      <c r="FO440" s="410"/>
      <c r="FP440" s="410"/>
      <c r="FQ440" s="410"/>
      <c r="FR440" s="410"/>
      <c r="FS440" s="410"/>
      <c r="FT440" s="410"/>
      <c r="FU440" s="410"/>
      <c r="FV440" s="410"/>
      <c r="FW440" s="410"/>
      <c r="FX440" s="410"/>
      <c r="FY440" s="410"/>
      <c r="FZ440" s="410"/>
      <c r="GA440" s="410"/>
      <c r="GB440" s="410"/>
      <c r="GC440" s="410"/>
      <c r="GD440" s="410"/>
      <c r="GE440" s="410"/>
      <c r="GF440" s="410"/>
      <c r="GG440" s="410"/>
      <c r="GH440" s="410"/>
      <c r="GI440" s="410"/>
      <c r="GJ440" s="410"/>
      <c r="GK440" s="410"/>
      <c r="GL440" s="410"/>
      <c r="GM440" s="410"/>
      <c r="GN440" s="410"/>
      <c r="GO440" s="410"/>
      <c r="GP440" s="410"/>
      <c r="GQ440" s="410"/>
      <c r="GR440" s="410"/>
      <c r="GS440" s="410"/>
      <c r="GT440" s="410"/>
      <c r="GU440" s="410"/>
      <c r="GV440" s="410"/>
      <c r="GW440" s="410"/>
      <c r="GX440" s="410"/>
      <c r="GY440" s="410"/>
      <c r="GZ440" s="410"/>
      <c r="HA440" s="410"/>
      <c r="HB440" s="410"/>
      <c r="HC440" s="410"/>
      <c r="HD440" s="410"/>
      <c r="HE440" s="410"/>
      <c r="HF440" s="410"/>
      <c r="HG440" s="410"/>
      <c r="HH440" s="410"/>
      <c r="HI440" s="410"/>
      <c r="HJ440" s="410"/>
      <c r="HK440" s="410"/>
      <c r="HL440" s="410"/>
      <c r="HM440" s="410"/>
      <c r="HN440" s="410"/>
      <c r="HO440" s="410"/>
      <c r="HP440" s="410"/>
      <c r="HQ440" s="410"/>
      <c r="HR440" s="410"/>
      <c r="HS440" s="410"/>
      <c r="HT440" s="410"/>
      <c r="HU440" s="410"/>
      <c r="HV440" s="410"/>
      <c r="HW440" s="410"/>
      <c r="HX440" s="410"/>
      <c r="HY440" s="410"/>
      <c r="HZ440" s="410"/>
      <c r="IA440" s="410"/>
      <c r="IB440" s="410"/>
      <c r="IC440" s="410"/>
      <c r="ID440" s="410"/>
      <c r="IE440" s="410"/>
      <c r="IF440" s="410"/>
      <c r="IG440" s="410"/>
      <c r="IH440" s="410"/>
      <c r="II440" s="410"/>
      <c r="IJ440" s="410"/>
      <c r="IK440" s="410"/>
      <c r="IL440" s="410"/>
      <c r="IM440" s="410"/>
      <c r="IN440" s="410"/>
      <c r="IO440" s="410"/>
      <c r="IP440" s="410"/>
      <c r="IQ440" s="410"/>
      <c r="IR440" s="410"/>
      <c r="IS440" s="410"/>
      <c r="IT440" s="410"/>
      <c r="IU440" s="410"/>
      <c r="IV440" s="410"/>
    </row>
    <row r="441" spans="1:256" s="2" customFormat="1" ht="12.75" hidden="1" customHeight="1" outlineLevel="2">
      <c r="A441" s="14"/>
      <c r="B441" s="14"/>
      <c r="C441" s="27"/>
      <c r="D441" s="413" t="s">
        <v>198</v>
      </c>
      <c r="E441" s="261">
        <v>0</v>
      </c>
      <c r="F441" s="372"/>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5"/>
      <c r="AY441" s="155"/>
      <c r="AZ441" s="155"/>
      <c r="BA441" s="155"/>
      <c r="BB441" s="155"/>
      <c r="BC441" s="155"/>
      <c r="BD441" s="155"/>
      <c r="BE441" s="155"/>
      <c r="BF441" s="155"/>
      <c r="BG441" s="155"/>
      <c r="BH441" s="155"/>
      <c r="BI441" s="155"/>
      <c r="BJ441" s="14"/>
      <c r="BK441" s="14"/>
      <c r="BL441" s="14"/>
      <c r="BM441" s="14"/>
      <c r="BN441" s="14"/>
      <c r="BO441" s="14"/>
      <c r="BP441" s="14"/>
      <c r="BQ441" s="14"/>
      <c r="BR441" s="14"/>
      <c r="BS441" s="14"/>
      <c r="BT441" s="14"/>
      <c r="BU441" s="14"/>
      <c r="BV441" s="14"/>
      <c r="BW441" s="14"/>
      <c r="BX441" s="14"/>
      <c r="BY441" s="14"/>
      <c r="BZ441" s="14"/>
      <c r="CA441" s="410"/>
      <c r="CB441" s="410"/>
      <c r="CC441" s="410"/>
      <c r="CD441" s="410"/>
      <c r="CE441" s="410"/>
      <c r="CF441" s="410"/>
      <c r="CG441" s="410"/>
      <c r="CH441" s="410"/>
      <c r="CI441" s="410"/>
      <c r="CJ441" s="410"/>
      <c r="CK441" s="410"/>
      <c r="CL441" s="410"/>
      <c r="CM441" s="410"/>
      <c r="CN441" s="410"/>
      <c r="CO441" s="410"/>
      <c r="CP441" s="410"/>
      <c r="CQ441" s="410"/>
      <c r="CR441" s="410"/>
      <c r="CS441" s="410"/>
      <c r="CT441" s="410"/>
      <c r="CU441" s="410"/>
      <c r="CV441" s="410"/>
      <c r="CW441" s="410"/>
      <c r="CX441" s="410"/>
      <c r="CY441" s="410"/>
      <c r="CZ441" s="410"/>
      <c r="DA441" s="410"/>
      <c r="DB441" s="410"/>
      <c r="DC441" s="410"/>
      <c r="DD441" s="410"/>
      <c r="DE441" s="410"/>
      <c r="DF441" s="410"/>
      <c r="DG441" s="410"/>
      <c r="DH441" s="410"/>
      <c r="DI441" s="410"/>
      <c r="DJ441" s="410"/>
      <c r="DK441" s="410"/>
      <c r="DL441" s="410"/>
      <c r="DM441" s="410"/>
      <c r="DN441" s="410"/>
      <c r="DO441" s="410"/>
      <c r="DP441" s="410"/>
      <c r="DQ441" s="410"/>
      <c r="DR441" s="410"/>
      <c r="DS441" s="410"/>
      <c r="DT441" s="410"/>
      <c r="DU441" s="410"/>
      <c r="DV441" s="410"/>
      <c r="DW441" s="410"/>
      <c r="DX441" s="410"/>
      <c r="DY441" s="410"/>
      <c r="DZ441" s="410"/>
      <c r="EA441" s="410"/>
      <c r="EB441" s="410"/>
      <c r="EC441" s="410"/>
      <c r="ED441" s="410"/>
      <c r="EE441" s="410"/>
      <c r="EF441" s="410"/>
      <c r="EG441" s="410"/>
      <c r="EH441" s="410"/>
      <c r="EI441" s="410"/>
      <c r="EJ441" s="410"/>
      <c r="EK441" s="410"/>
      <c r="EL441" s="410"/>
      <c r="EM441" s="410"/>
      <c r="EN441" s="410"/>
      <c r="EO441" s="410"/>
      <c r="EP441" s="410"/>
      <c r="EQ441" s="410"/>
      <c r="ER441" s="410"/>
      <c r="ES441" s="410"/>
      <c r="ET441" s="410"/>
      <c r="EU441" s="410"/>
      <c r="EV441" s="410"/>
      <c r="EW441" s="410"/>
      <c r="EX441" s="410"/>
      <c r="EY441" s="410"/>
      <c r="EZ441" s="410"/>
      <c r="FA441" s="410"/>
      <c r="FB441" s="410"/>
      <c r="FC441" s="410"/>
      <c r="FD441" s="410"/>
      <c r="FE441" s="410"/>
      <c r="FF441" s="410"/>
      <c r="FG441" s="410"/>
      <c r="FH441" s="410"/>
      <c r="FI441" s="410"/>
      <c r="FJ441" s="410"/>
      <c r="FK441" s="410"/>
      <c r="FL441" s="410"/>
      <c r="FM441" s="410"/>
      <c r="FN441" s="410"/>
      <c r="FO441" s="410"/>
      <c r="FP441" s="410"/>
      <c r="FQ441" s="410"/>
      <c r="FR441" s="410"/>
      <c r="FS441" s="410"/>
      <c r="FT441" s="410"/>
      <c r="FU441" s="410"/>
      <c r="FV441" s="410"/>
      <c r="FW441" s="410"/>
      <c r="FX441" s="410"/>
      <c r="FY441" s="410"/>
      <c r="FZ441" s="410"/>
      <c r="GA441" s="410"/>
      <c r="GB441" s="410"/>
      <c r="GC441" s="410"/>
      <c r="GD441" s="410"/>
      <c r="GE441" s="410"/>
      <c r="GF441" s="410"/>
      <c r="GG441" s="410"/>
      <c r="GH441" s="410"/>
      <c r="GI441" s="410"/>
      <c r="GJ441" s="410"/>
      <c r="GK441" s="410"/>
      <c r="GL441" s="410"/>
      <c r="GM441" s="410"/>
      <c r="GN441" s="410"/>
      <c r="GO441" s="410"/>
      <c r="GP441" s="410"/>
      <c r="GQ441" s="410"/>
      <c r="GR441" s="410"/>
      <c r="GS441" s="410"/>
      <c r="GT441" s="410"/>
      <c r="GU441" s="410"/>
      <c r="GV441" s="410"/>
      <c r="GW441" s="410"/>
      <c r="GX441" s="410"/>
      <c r="GY441" s="410"/>
      <c r="GZ441" s="410"/>
      <c r="HA441" s="410"/>
      <c r="HB441" s="410"/>
      <c r="HC441" s="410"/>
      <c r="HD441" s="410"/>
      <c r="HE441" s="410"/>
      <c r="HF441" s="410"/>
      <c r="HG441" s="410"/>
      <c r="HH441" s="410"/>
      <c r="HI441" s="410"/>
      <c r="HJ441" s="410"/>
      <c r="HK441" s="410"/>
      <c r="HL441" s="410"/>
      <c r="HM441" s="410"/>
      <c r="HN441" s="410"/>
      <c r="HO441" s="410"/>
      <c r="HP441" s="410"/>
      <c r="HQ441" s="410"/>
      <c r="HR441" s="410"/>
      <c r="HS441" s="410"/>
      <c r="HT441" s="410"/>
      <c r="HU441" s="410"/>
      <c r="HV441" s="410"/>
      <c r="HW441" s="410"/>
      <c r="HX441" s="410"/>
      <c r="HY441" s="410"/>
      <c r="HZ441" s="410"/>
      <c r="IA441" s="410"/>
      <c r="IB441" s="410"/>
      <c r="IC441" s="410"/>
      <c r="ID441" s="410"/>
      <c r="IE441" s="410"/>
      <c r="IF441" s="410"/>
      <c r="IG441" s="410"/>
      <c r="IH441" s="410"/>
      <c r="II441" s="410"/>
      <c r="IJ441" s="410"/>
      <c r="IK441" s="410"/>
      <c r="IL441" s="410"/>
      <c r="IM441" s="410"/>
      <c r="IN441" s="410"/>
      <c r="IO441" s="410"/>
      <c r="IP441" s="410"/>
      <c r="IQ441" s="410"/>
      <c r="IR441" s="410"/>
      <c r="IS441" s="410"/>
      <c r="IT441" s="410"/>
      <c r="IU441" s="410"/>
      <c r="IV441" s="410"/>
    </row>
    <row r="442" spans="1:256" s="2" customFormat="1" ht="12.75" hidden="1" customHeight="1" outlineLevel="2">
      <c r="A442" s="14"/>
      <c r="B442" s="14"/>
      <c r="C442" s="27"/>
      <c r="D442" s="413"/>
      <c r="E442" s="261">
        <v>1</v>
      </c>
      <c r="F442" s="372"/>
      <c r="G442" s="268"/>
      <c r="H442" s="155">
        <f>IF(A29stdlife="n/a","n/a",IF(H$3&gt;(A29stdlife+$E442),(Input!$G$239*(1+rvanilla)^0.5)-SUM($G442:G442),(Input!$G$239*(1+rvanilla)^0.5)/A29stdlife))</f>
        <v>0</v>
      </c>
      <c r="I442" s="155">
        <f>IF(A29stdlife="n/a","n/a",IF(I$3&gt;(A29stdlife+$E442),(Input!$G$239*(1+rvanilla)^0.5)-SUM($G442:H442),(Input!$G$239*(1+rvanilla)^0.5)/A29stdlife))</f>
        <v>0</v>
      </c>
      <c r="J442" s="155">
        <f>IF(A29stdlife="n/a","n/a",IF(J$3&gt;(A29stdlife+$E442),(Input!$G$239*(1+rvanilla)^0.5)-SUM($G442:I442),(Input!$G$239*(1+rvanilla)^0.5)/A29stdlife))</f>
        <v>0</v>
      </c>
      <c r="K442" s="155">
        <f>IF(A29stdlife="n/a","n/a",IF(K$3&gt;(A29stdlife+$E442),(Input!$G$239*(1+rvanilla)^0.5)-SUM($G442:J442),(Input!$G$239*(1+rvanilla)^0.5)/A29stdlife))</f>
        <v>0</v>
      </c>
      <c r="L442" s="155">
        <f>IF(A29stdlife="n/a","n/a",IF(L$3&gt;(A29stdlife+$E442),(Input!$G$239*(1+rvanilla)^0.5)-SUM($G442:K442),(Input!$G$239*(1+rvanilla)^0.5)/A29stdlife))</f>
        <v>0</v>
      </c>
      <c r="M442" s="155">
        <f>IF(A29stdlife="n/a","n/a",IF(M$3&gt;(A29stdlife+$E442),(Input!$G$239*(1+rvanilla)^0.5)-SUM($G442:L442),(Input!$G$239*(1+rvanilla)^0.5)/A29stdlife))</f>
        <v>0</v>
      </c>
      <c r="N442" s="155">
        <f>IF(A29stdlife="n/a","n/a",IF(N$3&gt;(A29stdlife+$E442),(Input!$G$239*(1+rvanilla)^0.5)-SUM($G442:M442),(Input!$G$239*(1+rvanilla)^0.5)/A29stdlife))</f>
        <v>0</v>
      </c>
      <c r="O442" s="155">
        <f>IF(A29stdlife="n/a","n/a",IF(O$3&gt;(A29stdlife+$E442),(Input!$G$239*(1+rvanilla)^0.5)-SUM($G442:N442),(Input!$G$239*(1+rvanilla)^0.5)/A29stdlife))</f>
        <v>0</v>
      </c>
      <c r="P442" s="155">
        <f>IF(A29stdlife="n/a","n/a",IF(P$3&gt;(A29stdlife+$E442),(Input!$G$239*(1+rvanilla)^0.5)-SUM($G442:O442),(Input!$G$239*(1+rvanilla)^0.5)/A29stdlife))</f>
        <v>0</v>
      </c>
      <c r="Q442" s="155">
        <f>IF(A29stdlife="n/a","n/a",IF(Q$3&gt;(A29stdlife+$E442),(Input!$G$239*(1+rvanilla)^0.5)-SUM($G442:P442),(Input!$G$239*(1+rvanilla)^0.5)/A29stdlife))</f>
        <v>0</v>
      </c>
      <c r="R442" s="155">
        <f>IF(A29stdlife="n/a","n/a",IF(R$3&gt;(A29stdlife+$E442),(Input!$G$239*(1+rvanilla)^0.5)-SUM($G442:Q442),(Input!$G$239*(1+rvanilla)^0.5)/A29stdlife))</f>
        <v>0</v>
      </c>
      <c r="S442" s="155">
        <f>IF(A29stdlife="n/a","n/a",IF(S$3&gt;(A29stdlife+$E442),(Input!$G$239*(1+rvanilla)^0.5)-SUM($G442:R442),(Input!$G$239*(1+rvanilla)^0.5)/A29stdlife))</f>
        <v>0</v>
      </c>
      <c r="T442" s="155">
        <f>IF(A29stdlife="n/a","n/a",IF(T$3&gt;(A29stdlife+$E442),(Input!$G$239*(1+rvanilla)^0.5)-SUM($G442:S442),(Input!$G$239*(1+rvanilla)^0.5)/A29stdlife))</f>
        <v>0</v>
      </c>
      <c r="U442" s="155">
        <f>IF(A29stdlife="n/a","n/a",IF(U$3&gt;(A29stdlife+$E442),(Input!$G$239*(1+rvanilla)^0.5)-SUM($G442:T442),(Input!$G$239*(1+rvanilla)^0.5)/A29stdlife))</f>
        <v>0</v>
      </c>
      <c r="V442" s="155">
        <f>IF(A29stdlife="n/a","n/a",IF(V$3&gt;(A29stdlife+$E442),(Input!$G$239*(1+rvanilla)^0.5)-SUM($G442:U442),(Input!$G$239*(1+rvanilla)^0.5)/A29stdlife))</f>
        <v>0</v>
      </c>
      <c r="W442" s="155">
        <f>IF(A29stdlife="n/a","n/a",IF(W$3&gt;(A29stdlife+$E442),(Input!$G$239*(1+rvanilla)^0.5)-SUM($G442:V442),(Input!$G$239*(1+rvanilla)^0.5)/A29stdlife))</f>
        <v>0</v>
      </c>
      <c r="X442" s="155">
        <f>IF(A29stdlife="n/a","n/a",IF(X$3&gt;(A29stdlife+$E442),(Input!$G$239*(1+rvanilla)^0.5)-SUM($G442:W442),(Input!$G$239*(1+rvanilla)^0.5)/A29stdlife))</f>
        <v>0</v>
      </c>
      <c r="Y442" s="155">
        <f>IF(A29stdlife="n/a","n/a",IF(Y$3&gt;(A29stdlife+$E442),(Input!$G$239*(1+rvanilla)^0.5)-SUM($G442:X442),(Input!$G$239*(1+rvanilla)^0.5)/A29stdlife))</f>
        <v>0</v>
      </c>
      <c r="Z442" s="155">
        <f>IF(A29stdlife="n/a","n/a",IF(Z$3&gt;(A29stdlife+$E442),(Input!$G$239*(1+rvanilla)^0.5)-SUM($G442:Y442),(Input!$G$239*(1+rvanilla)^0.5)/A29stdlife))</f>
        <v>0</v>
      </c>
      <c r="AA442" s="155">
        <f>IF(A29stdlife="n/a","n/a",IF(AA$3&gt;(A29stdlife+$E442),(Input!$G$239*(1+rvanilla)^0.5)-SUM($G442:Z442),(Input!$G$239*(1+rvanilla)^0.5)/A29stdlife))</f>
        <v>0</v>
      </c>
      <c r="AB442" s="155">
        <f>IF(A29stdlife="n/a","n/a",IF(AB$3&gt;(A29stdlife+$E442),(Input!$G$239*(1+rvanilla)^0.5)-SUM($G442:AA442),(Input!$G$239*(1+rvanilla)^0.5)/A29stdlife))</f>
        <v>0</v>
      </c>
      <c r="AC442" s="155">
        <f>IF(A29stdlife="n/a","n/a",IF(AC$3&gt;(A29stdlife+$E442),(Input!$G$239*(1+rvanilla)^0.5)-SUM($G442:AB442),(Input!$G$239*(1+rvanilla)^0.5)/A29stdlife))</f>
        <v>0</v>
      </c>
      <c r="AD442" s="155">
        <f>IF(A29stdlife="n/a","n/a",IF(AD$3&gt;(A29stdlife+$E442),(Input!$G$239*(1+rvanilla)^0.5)-SUM($G442:AC442),(Input!$G$239*(1+rvanilla)^0.5)/A29stdlife))</f>
        <v>0</v>
      </c>
      <c r="AE442" s="155">
        <f>IF(A29stdlife="n/a","n/a",IF(AE$3&gt;(A29stdlife+$E442),(Input!$G$239*(1+rvanilla)^0.5)-SUM($G442:AD442),(Input!$G$239*(1+rvanilla)^0.5)/A29stdlife))</f>
        <v>0</v>
      </c>
      <c r="AF442" s="155">
        <f>IF(A29stdlife="n/a","n/a",IF(AF$3&gt;(A29stdlife+$E442),(Input!$G$239*(1+rvanilla)^0.5)-SUM($G442:AE442),(Input!$G$239*(1+rvanilla)^0.5)/A29stdlife))</f>
        <v>0</v>
      </c>
      <c r="AG442" s="155">
        <f>IF(A29stdlife="n/a","n/a",IF(AG$3&gt;(A29stdlife+$E442),(Input!$G$239*(1+rvanilla)^0.5)-SUM($G442:AF442),(Input!$G$239*(1+rvanilla)^0.5)/A29stdlife))</f>
        <v>0</v>
      </c>
      <c r="AH442" s="155">
        <f>IF(A29stdlife="n/a","n/a",IF(AH$3&gt;(A29stdlife+$E442),(Input!$G$239*(1+rvanilla)^0.5)-SUM($G442:AG442),(Input!$G$239*(1+rvanilla)^0.5)/A29stdlife))</f>
        <v>0</v>
      </c>
      <c r="AI442" s="155">
        <f>IF(A29stdlife="n/a","n/a",IF(AI$3&gt;(A29stdlife+$E442),(Input!$G$239*(1+rvanilla)^0.5)-SUM($G442:AH442),(Input!$G$239*(1+rvanilla)^0.5)/A29stdlife))</f>
        <v>0</v>
      </c>
      <c r="AJ442" s="155">
        <f>IF(A29stdlife="n/a","n/a",IF(AJ$3&gt;(A29stdlife+$E442),(Input!$G$239*(1+rvanilla)^0.5)-SUM($G442:AI442),(Input!$G$239*(1+rvanilla)^0.5)/A29stdlife))</f>
        <v>0</v>
      </c>
      <c r="AK442" s="155">
        <f>IF(A29stdlife="n/a","n/a",IF(AK$3&gt;(A29stdlife+$E442),(Input!$G$239*(1+rvanilla)^0.5)-SUM($G442:AJ442),(Input!$G$239*(1+rvanilla)^0.5)/A29stdlife))</f>
        <v>0</v>
      </c>
      <c r="AL442" s="155">
        <f>IF(A29stdlife="n/a","n/a",IF(AL$3&gt;(A29stdlife+$E442),(Input!$G$239*(1+rvanilla)^0.5)-SUM($G442:AK442),(Input!$G$239*(1+rvanilla)^0.5)/A29stdlife))</f>
        <v>0</v>
      </c>
      <c r="AM442" s="155">
        <f>IF(A29stdlife="n/a","n/a",IF(AM$3&gt;(A29stdlife+$E442),(Input!$G$239*(1+rvanilla)^0.5)-SUM($G442:AL442),(Input!$G$239*(1+rvanilla)^0.5)/A29stdlife))</f>
        <v>0</v>
      </c>
      <c r="AN442" s="155">
        <f>IF(A29stdlife="n/a","n/a",IF(AN$3&gt;(A29stdlife+$E442),(Input!$G$239*(1+rvanilla)^0.5)-SUM($G442:AM442),(Input!$G$239*(1+rvanilla)^0.5)/A29stdlife))</f>
        <v>0</v>
      </c>
      <c r="AO442" s="155">
        <f>IF(A29stdlife="n/a","n/a",IF(AO$3&gt;(A29stdlife+$E442),(Input!$G$239*(1+rvanilla)^0.5)-SUM($G442:AN442),(Input!$G$239*(1+rvanilla)^0.5)/A29stdlife))</f>
        <v>0</v>
      </c>
      <c r="AP442" s="155">
        <f>IF(A29stdlife="n/a","n/a",IF(AP$3&gt;(A29stdlife+$E442),(Input!$G$239*(1+rvanilla)^0.5)-SUM($G442:AO442),(Input!$G$239*(1+rvanilla)^0.5)/A29stdlife))</f>
        <v>0</v>
      </c>
      <c r="AQ442" s="155">
        <f>IF(A29stdlife="n/a","n/a",IF(AQ$3&gt;(A29stdlife+$E442),(Input!$G$239*(1+rvanilla)^0.5)-SUM($G442:AP442),(Input!$G$239*(1+rvanilla)^0.5)/A29stdlife))</f>
        <v>0</v>
      </c>
      <c r="AR442" s="155">
        <f>IF(A29stdlife="n/a","n/a",IF(AR$3&gt;(A29stdlife+$E442),(Input!$G$239*(1+rvanilla)^0.5)-SUM($G442:AQ442),(Input!$G$239*(1+rvanilla)^0.5)/A29stdlife))</f>
        <v>0</v>
      </c>
      <c r="AS442" s="155">
        <f>IF(A29stdlife="n/a","n/a",IF(AS$3&gt;(A29stdlife+$E442),(Input!$G$239*(1+rvanilla)^0.5)-SUM($G442:AR442),(Input!$G$239*(1+rvanilla)^0.5)/A29stdlife))</f>
        <v>0</v>
      </c>
      <c r="AT442" s="155">
        <f>IF(A29stdlife="n/a","n/a",IF(AT$3&gt;(A29stdlife+$E442),(Input!$G$239*(1+rvanilla)^0.5)-SUM($G442:AS442),(Input!$G$239*(1+rvanilla)^0.5)/A29stdlife))</f>
        <v>0</v>
      </c>
      <c r="AU442" s="155">
        <f>IF(A29stdlife="n/a","n/a",IF(AU$3&gt;(A29stdlife+$E442),(Input!$G$239*(1+rvanilla)^0.5)-SUM($G442:AT442),(Input!$G$239*(1+rvanilla)^0.5)/A29stdlife))</f>
        <v>0</v>
      </c>
      <c r="AV442" s="155">
        <f>IF(A29stdlife="n/a","n/a",IF(AV$3&gt;(A29stdlife+$E442),(Input!$G$239*(1+rvanilla)^0.5)-SUM($G442:AU442),(Input!$G$239*(1+rvanilla)^0.5)/A29stdlife))</f>
        <v>0</v>
      </c>
      <c r="AW442" s="155">
        <f>IF(A29stdlife="n/a","n/a",IF(AW$3&gt;(A29stdlife+$E442),(Input!$G$239*(1+rvanilla)^0.5)-SUM($G442:AV442),(Input!$G$239*(1+rvanilla)^0.5)/A29stdlife))</f>
        <v>0</v>
      </c>
      <c r="AX442" s="155">
        <f>IF(A29stdlife="n/a","n/a",IF(AX$3&gt;(A29stdlife+$E442),(Input!$G$239*(1+rvanilla)^0.5)-SUM($G442:AW442),(Input!$G$239*(1+rvanilla)^0.5)/A29stdlife))</f>
        <v>0</v>
      </c>
      <c r="AY442" s="155">
        <f>IF(A29stdlife="n/a","n/a",IF(AY$3&gt;(A29stdlife+$E442),(Input!$G$239*(1+rvanilla)^0.5)-SUM($G442:AX442),(Input!$G$239*(1+rvanilla)^0.5)/A29stdlife))</f>
        <v>0</v>
      </c>
      <c r="AZ442" s="155">
        <f>IF(A29stdlife="n/a","n/a",IF(AZ$3&gt;(A29stdlife+$E442),(Input!$G$239*(1+rvanilla)^0.5)-SUM($G442:AY442),(Input!$G$239*(1+rvanilla)^0.5)/A29stdlife))</f>
        <v>0</v>
      </c>
      <c r="BA442" s="155">
        <f>IF(A29stdlife="n/a","n/a",IF(BA$3&gt;(A29stdlife+$E442),(Input!$G$239*(1+rvanilla)^0.5)-SUM($G442:AZ442),(Input!$G$239*(1+rvanilla)^0.5)/A29stdlife))</f>
        <v>0</v>
      </c>
      <c r="BB442" s="155">
        <f>IF(A29stdlife="n/a","n/a",IF(BB$3&gt;(A29stdlife+$E442),(Input!$G$239*(1+rvanilla)^0.5)-SUM($G442:BA442),(Input!$G$239*(1+rvanilla)^0.5)/A29stdlife))</f>
        <v>0</v>
      </c>
      <c r="BC442" s="155">
        <f>IF(A29stdlife="n/a","n/a",IF(BC$3&gt;(A29stdlife+$E442),(Input!$G$239*(1+rvanilla)^0.5)-SUM($G442:BB442),(Input!$G$239*(1+rvanilla)^0.5)/A29stdlife))</f>
        <v>0</v>
      </c>
      <c r="BD442" s="155">
        <f>IF(A29stdlife="n/a","n/a",IF(BD$3&gt;(A29stdlife+$E442),(Input!$G$239*(1+rvanilla)^0.5)-SUM($G442:BC442),(Input!$G$239*(1+rvanilla)^0.5)/A29stdlife))</f>
        <v>0</v>
      </c>
      <c r="BE442" s="155">
        <f>IF(A29stdlife="n/a","n/a",IF(BE$3&gt;(A29stdlife+$E442),(Input!$G$239*(1+rvanilla)^0.5)-SUM($G442:BD442),(Input!$G$239*(1+rvanilla)^0.5)/A29stdlife))</f>
        <v>0</v>
      </c>
      <c r="BF442" s="155">
        <f>IF(A29stdlife="n/a","n/a",IF(BF$3&gt;(A29stdlife+$E442),(Input!$G$239*(1+rvanilla)^0.5)-SUM($G442:BE442),(Input!$G$239*(1+rvanilla)^0.5)/A29stdlife))</f>
        <v>0</v>
      </c>
      <c r="BG442" s="155">
        <f>IF(A29stdlife="n/a","n/a",IF(BG$3&gt;(A29stdlife+$E442),(Input!$G$239*(1+rvanilla)^0.5)-SUM($G442:BF442),(Input!$G$239*(1+rvanilla)^0.5)/A29stdlife))</f>
        <v>0</v>
      </c>
      <c r="BH442" s="155">
        <f>IF(A29stdlife="n/a","n/a",IF(BH$3&gt;(A29stdlife+$E442),(Input!$G$239*(1+rvanilla)^0.5)-SUM($G442:BG442),(Input!$G$239*(1+rvanilla)^0.5)/A29stdlife))</f>
        <v>0</v>
      </c>
      <c r="BI442" s="155">
        <f>IF(A29stdlife="n/a","n/a",IF(BI$3&gt;(A29stdlife+$E442),(Input!$G$239*(1+rvanilla)^0.5)-SUM($G442:BH442),(Input!$G$239*(1+rvanilla)^0.5)/A29stdlife))</f>
        <v>0</v>
      </c>
      <c r="BJ442" s="14"/>
      <c r="BK442" s="14"/>
      <c r="BL442" s="14"/>
      <c r="BM442" s="14"/>
      <c r="BN442" s="14"/>
      <c r="BO442" s="14"/>
      <c r="BP442" s="14"/>
      <c r="BQ442" s="14"/>
      <c r="BR442" s="14"/>
      <c r="BS442" s="14"/>
      <c r="BT442" s="14"/>
      <c r="BU442" s="14"/>
      <c r="BV442" s="14"/>
      <c r="BW442" s="14"/>
      <c r="BX442" s="14"/>
      <c r="BY442" s="14"/>
      <c r="BZ442" s="14"/>
      <c r="CA442" s="410"/>
      <c r="CB442" s="410"/>
      <c r="CC442" s="410"/>
      <c r="CD442" s="410"/>
      <c r="CE442" s="410"/>
      <c r="CF442" s="410"/>
      <c r="CG442" s="410"/>
      <c r="CH442" s="410"/>
      <c r="CI442" s="410"/>
      <c r="CJ442" s="410"/>
      <c r="CK442" s="410"/>
      <c r="CL442" s="410"/>
      <c r="CM442" s="410"/>
      <c r="CN442" s="410"/>
      <c r="CO442" s="410"/>
      <c r="CP442" s="410"/>
      <c r="CQ442" s="410"/>
      <c r="CR442" s="410"/>
      <c r="CS442" s="410"/>
      <c r="CT442" s="410"/>
      <c r="CU442" s="410"/>
      <c r="CV442" s="410"/>
      <c r="CW442" s="410"/>
      <c r="CX442" s="410"/>
      <c r="CY442" s="410"/>
      <c r="CZ442" s="410"/>
      <c r="DA442" s="410"/>
      <c r="DB442" s="410"/>
      <c r="DC442" s="410"/>
      <c r="DD442" s="410"/>
      <c r="DE442" s="410"/>
      <c r="DF442" s="410"/>
      <c r="DG442" s="410"/>
      <c r="DH442" s="410"/>
      <c r="DI442" s="410"/>
      <c r="DJ442" s="410"/>
      <c r="DK442" s="410"/>
      <c r="DL442" s="410"/>
      <c r="DM442" s="410"/>
      <c r="DN442" s="410"/>
      <c r="DO442" s="410"/>
      <c r="DP442" s="410"/>
      <c r="DQ442" s="410"/>
      <c r="DR442" s="410"/>
      <c r="DS442" s="410"/>
      <c r="DT442" s="410"/>
      <c r="DU442" s="410"/>
      <c r="DV442" s="410"/>
      <c r="DW442" s="410"/>
      <c r="DX442" s="410"/>
      <c r="DY442" s="410"/>
      <c r="DZ442" s="410"/>
      <c r="EA442" s="410"/>
      <c r="EB442" s="410"/>
      <c r="EC442" s="410"/>
      <c r="ED442" s="410"/>
      <c r="EE442" s="410"/>
      <c r="EF442" s="410"/>
      <c r="EG442" s="410"/>
      <c r="EH442" s="410"/>
      <c r="EI442" s="410"/>
      <c r="EJ442" s="410"/>
      <c r="EK442" s="410"/>
      <c r="EL442" s="410"/>
      <c r="EM442" s="410"/>
      <c r="EN442" s="410"/>
      <c r="EO442" s="410"/>
      <c r="EP442" s="410"/>
      <c r="EQ442" s="410"/>
      <c r="ER442" s="410"/>
      <c r="ES442" s="410"/>
      <c r="ET442" s="410"/>
      <c r="EU442" s="410"/>
      <c r="EV442" s="410"/>
      <c r="EW442" s="410"/>
      <c r="EX442" s="410"/>
      <c r="EY442" s="410"/>
      <c r="EZ442" s="410"/>
      <c r="FA442" s="410"/>
      <c r="FB442" s="410"/>
      <c r="FC442" s="410"/>
      <c r="FD442" s="410"/>
      <c r="FE442" s="410"/>
      <c r="FF442" s="410"/>
      <c r="FG442" s="410"/>
      <c r="FH442" s="410"/>
      <c r="FI442" s="410"/>
      <c r="FJ442" s="410"/>
      <c r="FK442" s="410"/>
      <c r="FL442" s="410"/>
      <c r="FM442" s="410"/>
      <c r="FN442" s="410"/>
      <c r="FO442" s="410"/>
      <c r="FP442" s="410"/>
      <c r="FQ442" s="410"/>
      <c r="FR442" s="410"/>
      <c r="FS442" s="410"/>
      <c r="FT442" s="410"/>
      <c r="FU442" s="410"/>
      <c r="FV442" s="410"/>
      <c r="FW442" s="410"/>
      <c r="FX442" s="410"/>
      <c r="FY442" s="410"/>
      <c r="FZ442" s="410"/>
      <c r="GA442" s="410"/>
      <c r="GB442" s="410"/>
      <c r="GC442" s="410"/>
      <c r="GD442" s="410"/>
      <c r="GE442" s="410"/>
      <c r="GF442" s="410"/>
      <c r="GG442" s="410"/>
      <c r="GH442" s="410"/>
      <c r="GI442" s="410"/>
      <c r="GJ442" s="410"/>
      <c r="GK442" s="410"/>
      <c r="GL442" s="410"/>
      <c r="GM442" s="410"/>
      <c r="GN442" s="410"/>
      <c r="GO442" s="410"/>
      <c r="GP442" s="410"/>
      <c r="GQ442" s="410"/>
      <c r="GR442" s="410"/>
      <c r="GS442" s="410"/>
      <c r="GT442" s="410"/>
      <c r="GU442" s="410"/>
      <c r="GV442" s="410"/>
      <c r="GW442" s="410"/>
      <c r="GX442" s="410"/>
      <c r="GY442" s="410"/>
      <c r="GZ442" s="410"/>
      <c r="HA442" s="410"/>
      <c r="HB442" s="410"/>
      <c r="HC442" s="410"/>
      <c r="HD442" s="410"/>
      <c r="HE442" s="410"/>
      <c r="HF442" s="410"/>
      <c r="HG442" s="410"/>
      <c r="HH442" s="410"/>
      <c r="HI442" s="410"/>
      <c r="HJ442" s="410"/>
      <c r="HK442" s="410"/>
      <c r="HL442" s="410"/>
      <c r="HM442" s="410"/>
      <c r="HN442" s="410"/>
      <c r="HO442" s="410"/>
      <c r="HP442" s="410"/>
      <c r="HQ442" s="410"/>
      <c r="HR442" s="410"/>
      <c r="HS442" s="410"/>
      <c r="HT442" s="410"/>
      <c r="HU442" s="410"/>
      <c r="HV442" s="410"/>
      <c r="HW442" s="410"/>
      <c r="HX442" s="410"/>
      <c r="HY442" s="410"/>
      <c r="HZ442" s="410"/>
      <c r="IA442" s="410"/>
      <c r="IB442" s="410"/>
      <c r="IC442" s="410"/>
      <c r="ID442" s="410"/>
      <c r="IE442" s="410"/>
      <c r="IF442" s="410"/>
      <c r="IG442" s="410"/>
      <c r="IH442" s="410"/>
      <c r="II442" s="410"/>
      <c r="IJ442" s="410"/>
      <c r="IK442" s="410"/>
      <c r="IL442" s="410"/>
      <c r="IM442" s="410"/>
      <c r="IN442" s="410"/>
      <c r="IO442" s="410"/>
      <c r="IP442" s="410"/>
      <c r="IQ442" s="410"/>
      <c r="IR442" s="410"/>
      <c r="IS442" s="410"/>
      <c r="IT442" s="410"/>
      <c r="IU442" s="410"/>
      <c r="IV442" s="410"/>
    </row>
    <row r="443" spans="1:256" s="2" customFormat="1" ht="12.75" hidden="1" customHeight="1" outlineLevel="2">
      <c r="A443" s="14"/>
      <c r="B443" s="14"/>
      <c r="C443" s="27"/>
      <c r="D443" s="413"/>
      <c r="E443" s="261">
        <v>2</v>
      </c>
      <c r="F443" s="372"/>
      <c r="G443" s="269"/>
      <c r="H443" s="270"/>
      <c r="I443" s="155">
        <f>IF(A29stdlife="n/a","n/a",IF(I$3&gt;(A29stdlife+$E443),(Input!$H$239*(1+rvanilla)^0.5)-SUM($H443:H443),(Input!$H$239*(1+rvanilla)^0.5)/A29stdlife))</f>
        <v>0</v>
      </c>
      <c r="J443" s="155">
        <f>IF(A29stdlife="n/a","n/a",IF(J$3&gt;(A29stdlife+$E443),(Input!$H$239*(1+rvanilla)^0.5)-SUM($H443:I443),(Input!$H$239*(1+rvanilla)^0.5)/A29stdlife))</f>
        <v>0</v>
      </c>
      <c r="K443" s="155">
        <f>IF(A29stdlife="n/a","n/a",IF(K$3&gt;(A29stdlife+$E443),(Input!$H$239*(1+rvanilla)^0.5)-SUM($H443:J443),(Input!$H$239*(1+rvanilla)^0.5)/A29stdlife))</f>
        <v>0</v>
      </c>
      <c r="L443" s="155">
        <f>IF(A29stdlife="n/a","n/a",IF(L$3&gt;(A29stdlife+$E443),(Input!$H$239*(1+rvanilla)^0.5)-SUM($H443:K443),(Input!$H$239*(1+rvanilla)^0.5)/A29stdlife))</f>
        <v>0</v>
      </c>
      <c r="M443" s="155">
        <f>IF(A29stdlife="n/a","n/a",IF(M$3&gt;(A29stdlife+$E443),(Input!$H$239*(1+rvanilla)^0.5)-SUM($H443:L443),(Input!$H$239*(1+rvanilla)^0.5)/A29stdlife))</f>
        <v>0</v>
      </c>
      <c r="N443" s="155">
        <f>IF(A29stdlife="n/a","n/a",IF(N$3&gt;(A29stdlife+$E443),(Input!$H$239*(1+rvanilla)^0.5)-SUM($H443:M443),(Input!$H$239*(1+rvanilla)^0.5)/A29stdlife))</f>
        <v>0</v>
      </c>
      <c r="O443" s="155">
        <f>IF(A29stdlife="n/a","n/a",IF(O$3&gt;(A29stdlife+$E443),(Input!$H$239*(1+rvanilla)^0.5)-SUM($H443:N443),(Input!$H$239*(1+rvanilla)^0.5)/A29stdlife))</f>
        <v>0</v>
      </c>
      <c r="P443" s="155">
        <f>IF(A29stdlife="n/a","n/a",IF(P$3&gt;(A29stdlife+$E443),(Input!$H$239*(1+rvanilla)^0.5)-SUM($H443:O443),(Input!$H$239*(1+rvanilla)^0.5)/A29stdlife))</f>
        <v>0</v>
      </c>
      <c r="Q443" s="155">
        <f>IF(A29stdlife="n/a","n/a",IF(Q$3&gt;(A29stdlife+$E443),(Input!$H$239*(1+rvanilla)^0.5)-SUM($H443:P443),(Input!$H$239*(1+rvanilla)^0.5)/A29stdlife))</f>
        <v>0</v>
      </c>
      <c r="R443" s="155">
        <f>IF(A29stdlife="n/a","n/a",IF(R$3&gt;(A29stdlife+$E443),(Input!$H$239*(1+rvanilla)^0.5)-SUM($H443:Q443),(Input!$H$239*(1+rvanilla)^0.5)/A29stdlife))</f>
        <v>0</v>
      </c>
      <c r="S443" s="155">
        <f>IF(A29stdlife="n/a","n/a",IF(S$3&gt;(A29stdlife+$E443),(Input!$H$239*(1+rvanilla)^0.5)-SUM($H443:R443),(Input!$H$239*(1+rvanilla)^0.5)/A29stdlife))</f>
        <v>0</v>
      </c>
      <c r="T443" s="155">
        <f>IF(A29stdlife="n/a","n/a",IF(T$3&gt;(A29stdlife+$E443),(Input!$H$239*(1+rvanilla)^0.5)-SUM($H443:S443),(Input!$H$239*(1+rvanilla)^0.5)/A29stdlife))</f>
        <v>0</v>
      </c>
      <c r="U443" s="155">
        <f>IF(A29stdlife="n/a","n/a",IF(U$3&gt;(A29stdlife+$E443),(Input!$H$239*(1+rvanilla)^0.5)-SUM($H443:T443),(Input!$H$239*(1+rvanilla)^0.5)/A29stdlife))</f>
        <v>0</v>
      </c>
      <c r="V443" s="155">
        <f>IF(A29stdlife="n/a","n/a",IF(V$3&gt;(A29stdlife+$E443),(Input!$H$239*(1+rvanilla)^0.5)-SUM($H443:U443),(Input!$H$239*(1+rvanilla)^0.5)/A29stdlife))</f>
        <v>0</v>
      </c>
      <c r="W443" s="155">
        <f>IF(A29stdlife="n/a","n/a",IF(W$3&gt;(A29stdlife+$E443),(Input!$H$239*(1+rvanilla)^0.5)-SUM($H443:V443),(Input!$H$239*(1+rvanilla)^0.5)/A29stdlife))</f>
        <v>0</v>
      </c>
      <c r="X443" s="155">
        <f>IF(A29stdlife="n/a","n/a",IF(X$3&gt;(A29stdlife+$E443),(Input!$H$239*(1+rvanilla)^0.5)-SUM($H443:W443),(Input!$H$239*(1+rvanilla)^0.5)/A29stdlife))</f>
        <v>0</v>
      </c>
      <c r="Y443" s="155">
        <f>IF(A29stdlife="n/a","n/a",IF(Y$3&gt;(A29stdlife+$E443),(Input!$H$239*(1+rvanilla)^0.5)-SUM($H443:X443),(Input!$H$239*(1+rvanilla)^0.5)/A29stdlife))</f>
        <v>0</v>
      </c>
      <c r="Z443" s="155">
        <f>IF(A29stdlife="n/a","n/a",IF(Z$3&gt;(A29stdlife+$E443),(Input!$H$239*(1+rvanilla)^0.5)-SUM($H443:Y443),(Input!$H$239*(1+rvanilla)^0.5)/A29stdlife))</f>
        <v>0</v>
      </c>
      <c r="AA443" s="155">
        <f>IF(A29stdlife="n/a","n/a",IF(AA$3&gt;(A29stdlife+$E443),(Input!$H$239*(1+rvanilla)^0.5)-SUM($H443:Z443),(Input!$H$239*(1+rvanilla)^0.5)/A29stdlife))</f>
        <v>0</v>
      </c>
      <c r="AB443" s="155">
        <f>IF(A29stdlife="n/a","n/a",IF(AB$3&gt;(A29stdlife+$E443),(Input!$H$239*(1+rvanilla)^0.5)-SUM($H443:AA443),(Input!$H$239*(1+rvanilla)^0.5)/A29stdlife))</f>
        <v>0</v>
      </c>
      <c r="AC443" s="155">
        <f>IF(A29stdlife="n/a","n/a",IF(AC$3&gt;(A29stdlife+$E443),(Input!$H$239*(1+rvanilla)^0.5)-SUM($H443:AB443),(Input!$H$239*(1+rvanilla)^0.5)/A29stdlife))</f>
        <v>0</v>
      </c>
      <c r="AD443" s="155">
        <f>IF(A29stdlife="n/a","n/a",IF(AD$3&gt;(A29stdlife+$E443),(Input!$H$239*(1+rvanilla)^0.5)-SUM($H443:AC443),(Input!$H$239*(1+rvanilla)^0.5)/A29stdlife))</f>
        <v>0</v>
      </c>
      <c r="AE443" s="155">
        <f>IF(A29stdlife="n/a","n/a",IF(AE$3&gt;(A29stdlife+$E443),(Input!$H$239*(1+rvanilla)^0.5)-SUM($H443:AD443),(Input!$H$239*(1+rvanilla)^0.5)/A29stdlife))</f>
        <v>0</v>
      </c>
      <c r="AF443" s="155">
        <f>IF(A29stdlife="n/a","n/a",IF(AF$3&gt;(A29stdlife+$E443),(Input!$H$239*(1+rvanilla)^0.5)-SUM($H443:AE443),(Input!$H$239*(1+rvanilla)^0.5)/A29stdlife))</f>
        <v>0</v>
      </c>
      <c r="AG443" s="155">
        <f>IF(A29stdlife="n/a","n/a",IF(AG$3&gt;(A29stdlife+$E443),(Input!$H$239*(1+rvanilla)^0.5)-SUM($H443:AF443),(Input!$H$239*(1+rvanilla)^0.5)/A29stdlife))</f>
        <v>0</v>
      </c>
      <c r="AH443" s="155">
        <f>IF(A29stdlife="n/a","n/a",IF(AH$3&gt;(A29stdlife+$E443),(Input!$H$239*(1+rvanilla)^0.5)-SUM($H443:AG443),(Input!$H$239*(1+rvanilla)^0.5)/A29stdlife))</f>
        <v>0</v>
      </c>
      <c r="AI443" s="155">
        <f>IF(A29stdlife="n/a","n/a",IF(AI$3&gt;(A29stdlife+$E443),(Input!$H$239*(1+rvanilla)^0.5)-SUM($H443:AH443),(Input!$H$239*(1+rvanilla)^0.5)/A29stdlife))</f>
        <v>0</v>
      </c>
      <c r="AJ443" s="155">
        <f>IF(A29stdlife="n/a","n/a",IF(AJ$3&gt;(A29stdlife+$E443),(Input!$H$239*(1+rvanilla)^0.5)-SUM($H443:AI443),(Input!$H$239*(1+rvanilla)^0.5)/A29stdlife))</f>
        <v>0</v>
      </c>
      <c r="AK443" s="155">
        <f>IF(A29stdlife="n/a","n/a",IF(AK$3&gt;(A29stdlife+$E443),(Input!$H$239*(1+rvanilla)^0.5)-SUM($H443:AJ443),(Input!$H$239*(1+rvanilla)^0.5)/A29stdlife))</f>
        <v>0</v>
      </c>
      <c r="AL443" s="155">
        <f>IF(A29stdlife="n/a","n/a",IF(AL$3&gt;(A29stdlife+$E443),(Input!$H$239*(1+rvanilla)^0.5)-SUM($H443:AK443),(Input!$H$239*(1+rvanilla)^0.5)/A29stdlife))</f>
        <v>0</v>
      </c>
      <c r="AM443" s="155">
        <f>IF(A29stdlife="n/a","n/a",IF(AM$3&gt;(A29stdlife+$E443),(Input!$H$239*(1+rvanilla)^0.5)-SUM($H443:AL443),(Input!$H$239*(1+rvanilla)^0.5)/A29stdlife))</f>
        <v>0</v>
      </c>
      <c r="AN443" s="155">
        <f>IF(A29stdlife="n/a","n/a",IF(AN$3&gt;(A29stdlife+$E443),(Input!$H$239*(1+rvanilla)^0.5)-SUM($H443:AM443),(Input!$H$239*(1+rvanilla)^0.5)/A29stdlife))</f>
        <v>0</v>
      </c>
      <c r="AO443" s="155">
        <f>IF(A29stdlife="n/a","n/a",IF(AO$3&gt;(A29stdlife+$E443),(Input!$H$239*(1+rvanilla)^0.5)-SUM($H443:AN443),(Input!$H$239*(1+rvanilla)^0.5)/A29stdlife))</f>
        <v>0</v>
      </c>
      <c r="AP443" s="155">
        <f>IF(A29stdlife="n/a","n/a",IF(AP$3&gt;(A29stdlife+$E443),(Input!$H$239*(1+rvanilla)^0.5)-SUM($H443:AO443),(Input!$H$239*(1+rvanilla)^0.5)/A29stdlife))</f>
        <v>0</v>
      </c>
      <c r="AQ443" s="155">
        <f>IF(A29stdlife="n/a","n/a",IF(AQ$3&gt;(A29stdlife+$E443),(Input!$H$239*(1+rvanilla)^0.5)-SUM($H443:AP443),(Input!$H$239*(1+rvanilla)^0.5)/A29stdlife))</f>
        <v>0</v>
      </c>
      <c r="AR443" s="155">
        <f>IF(A29stdlife="n/a","n/a",IF(AR$3&gt;(A29stdlife+$E443),(Input!$H$239*(1+rvanilla)^0.5)-SUM($H443:AQ443),(Input!$H$239*(1+rvanilla)^0.5)/A29stdlife))</f>
        <v>0</v>
      </c>
      <c r="AS443" s="155">
        <f>IF(A29stdlife="n/a","n/a",IF(AS$3&gt;(A29stdlife+$E443),(Input!$H$239*(1+rvanilla)^0.5)-SUM($H443:AR443),(Input!$H$239*(1+rvanilla)^0.5)/A29stdlife))</f>
        <v>0</v>
      </c>
      <c r="AT443" s="155">
        <f>IF(A29stdlife="n/a","n/a",IF(AT$3&gt;(A29stdlife+$E443),(Input!$H$239*(1+rvanilla)^0.5)-SUM($H443:AS443),(Input!$H$239*(1+rvanilla)^0.5)/A29stdlife))</f>
        <v>0</v>
      </c>
      <c r="AU443" s="155">
        <f>IF(A29stdlife="n/a","n/a",IF(AU$3&gt;(A29stdlife+$E443),(Input!$H$239*(1+rvanilla)^0.5)-SUM($H443:AT443),(Input!$H$239*(1+rvanilla)^0.5)/A29stdlife))</f>
        <v>0</v>
      </c>
      <c r="AV443" s="155">
        <f>IF(A29stdlife="n/a","n/a",IF(AV$3&gt;(A29stdlife+$E443),(Input!$H$239*(1+rvanilla)^0.5)-SUM($H443:AU443),(Input!$H$239*(1+rvanilla)^0.5)/A29stdlife))</f>
        <v>0</v>
      </c>
      <c r="AW443" s="155">
        <f>IF(A29stdlife="n/a","n/a",IF(AW$3&gt;(A29stdlife+$E443),(Input!$H$239*(1+rvanilla)^0.5)-SUM($H443:AV443),(Input!$H$239*(1+rvanilla)^0.5)/A29stdlife))</f>
        <v>0</v>
      </c>
      <c r="AX443" s="155">
        <f>IF(A29stdlife="n/a","n/a",IF(AX$3&gt;(A29stdlife+$E443),(Input!$H$239*(1+rvanilla)^0.5)-SUM($H443:AW443),(Input!$H$239*(1+rvanilla)^0.5)/A29stdlife))</f>
        <v>0</v>
      </c>
      <c r="AY443" s="155">
        <f>IF(A29stdlife="n/a","n/a",IF(AY$3&gt;(A29stdlife+$E443),(Input!$H$239*(1+rvanilla)^0.5)-SUM($H443:AX443),(Input!$H$239*(1+rvanilla)^0.5)/A29stdlife))</f>
        <v>0</v>
      </c>
      <c r="AZ443" s="155">
        <f>IF(A29stdlife="n/a","n/a",IF(AZ$3&gt;(A29stdlife+$E443),(Input!$H$239*(1+rvanilla)^0.5)-SUM($H443:AY443),(Input!$H$239*(1+rvanilla)^0.5)/A29stdlife))</f>
        <v>0</v>
      </c>
      <c r="BA443" s="155">
        <f>IF(A29stdlife="n/a","n/a",IF(BA$3&gt;(A29stdlife+$E443),(Input!$H$239*(1+rvanilla)^0.5)-SUM($H443:AZ443),(Input!$H$239*(1+rvanilla)^0.5)/A29stdlife))</f>
        <v>0</v>
      </c>
      <c r="BB443" s="155">
        <f>IF(A29stdlife="n/a","n/a",IF(BB$3&gt;(A29stdlife+$E443),(Input!$H$239*(1+rvanilla)^0.5)-SUM($H443:BA443),(Input!$H$239*(1+rvanilla)^0.5)/A29stdlife))</f>
        <v>0</v>
      </c>
      <c r="BC443" s="155">
        <f>IF(A29stdlife="n/a","n/a",IF(BC$3&gt;(A29stdlife+$E443),(Input!$H$239*(1+rvanilla)^0.5)-SUM($H443:BB443),(Input!$H$239*(1+rvanilla)^0.5)/A29stdlife))</f>
        <v>0</v>
      </c>
      <c r="BD443" s="155">
        <f>IF(A29stdlife="n/a","n/a",IF(BD$3&gt;(A29stdlife+$E443),(Input!$H$239*(1+rvanilla)^0.5)-SUM($H443:BC443),(Input!$H$239*(1+rvanilla)^0.5)/A29stdlife))</f>
        <v>0</v>
      </c>
      <c r="BE443" s="155">
        <f>IF(A29stdlife="n/a","n/a",IF(BE$3&gt;(A29stdlife+$E443),(Input!$H$239*(1+rvanilla)^0.5)-SUM($H443:BD443),(Input!$H$239*(1+rvanilla)^0.5)/A29stdlife))</f>
        <v>0</v>
      </c>
      <c r="BF443" s="155">
        <f>IF(A29stdlife="n/a","n/a",IF(BF$3&gt;(A29stdlife+$E443),(Input!$H$239*(1+rvanilla)^0.5)-SUM($H443:BE443),(Input!$H$239*(1+rvanilla)^0.5)/A29stdlife))</f>
        <v>0</v>
      </c>
      <c r="BG443" s="155">
        <f>IF(A29stdlife="n/a","n/a",IF(BG$3&gt;(A29stdlife+$E443),(Input!$H$239*(1+rvanilla)^0.5)-SUM($H443:BF443),(Input!$H$239*(1+rvanilla)^0.5)/A29stdlife))</f>
        <v>0</v>
      </c>
      <c r="BH443" s="155">
        <f>IF(A29stdlife="n/a","n/a",IF(BH$3&gt;(A29stdlife+$E443),(Input!$H$239*(1+rvanilla)^0.5)-SUM($H443:BG443),(Input!$H$239*(1+rvanilla)^0.5)/A29stdlife))</f>
        <v>0</v>
      </c>
      <c r="BI443" s="155">
        <f>IF(A29stdlife="n/a","n/a",IF(BI$3&gt;(A29stdlife+$E443),(Input!$H$239*(1+rvanilla)^0.5)-SUM($H443:BH443),(Input!$H$239*(1+rvanilla)^0.5)/A29stdlife))</f>
        <v>0</v>
      </c>
      <c r="BJ443" s="14"/>
      <c r="BK443" s="14"/>
      <c r="BL443" s="14"/>
      <c r="BM443" s="14"/>
      <c r="BN443" s="14"/>
      <c r="BO443" s="14"/>
      <c r="BP443" s="14"/>
      <c r="BQ443" s="14"/>
      <c r="BR443" s="14"/>
      <c r="BS443" s="14"/>
      <c r="BT443" s="14"/>
      <c r="BU443" s="14"/>
      <c r="BV443" s="14"/>
      <c r="BW443" s="14"/>
      <c r="BX443" s="14"/>
      <c r="BY443" s="14"/>
      <c r="BZ443" s="14"/>
      <c r="CA443" s="410"/>
      <c r="CB443" s="410"/>
      <c r="CC443" s="410"/>
      <c r="CD443" s="410"/>
      <c r="CE443" s="410"/>
      <c r="CF443" s="410"/>
      <c r="CG443" s="410"/>
      <c r="CH443" s="410"/>
      <c r="CI443" s="410"/>
      <c r="CJ443" s="410"/>
      <c r="CK443" s="410"/>
      <c r="CL443" s="410"/>
      <c r="CM443" s="410"/>
      <c r="CN443" s="410"/>
      <c r="CO443" s="410"/>
      <c r="CP443" s="410"/>
      <c r="CQ443" s="410"/>
      <c r="CR443" s="410"/>
      <c r="CS443" s="410"/>
      <c r="CT443" s="410"/>
      <c r="CU443" s="410"/>
      <c r="CV443" s="410"/>
      <c r="CW443" s="410"/>
      <c r="CX443" s="410"/>
      <c r="CY443" s="410"/>
      <c r="CZ443" s="410"/>
      <c r="DA443" s="410"/>
      <c r="DB443" s="410"/>
      <c r="DC443" s="410"/>
      <c r="DD443" s="410"/>
      <c r="DE443" s="410"/>
      <c r="DF443" s="410"/>
      <c r="DG443" s="410"/>
      <c r="DH443" s="410"/>
      <c r="DI443" s="410"/>
      <c r="DJ443" s="410"/>
      <c r="DK443" s="410"/>
      <c r="DL443" s="410"/>
      <c r="DM443" s="410"/>
      <c r="DN443" s="410"/>
      <c r="DO443" s="410"/>
      <c r="DP443" s="410"/>
      <c r="DQ443" s="410"/>
      <c r="DR443" s="410"/>
      <c r="DS443" s="410"/>
      <c r="DT443" s="410"/>
      <c r="DU443" s="410"/>
      <c r="DV443" s="410"/>
      <c r="DW443" s="410"/>
      <c r="DX443" s="410"/>
      <c r="DY443" s="410"/>
      <c r="DZ443" s="410"/>
      <c r="EA443" s="410"/>
      <c r="EB443" s="410"/>
      <c r="EC443" s="410"/>
      <c r="ED443" s="410"/>
      <c r="EE443" s="410"/>
      <c r="EF443" s="410"/>
      <c r="EG443" s="410"/>
      <c r="EH443" s="410"/>
      <c r="EI443" s="410"/>
      <c r="EJ443" s="410"/>
      <c r="EK443" s="410"/>
      <c r="EL443" s="410"/>
      <c r="EM443" s="410"/>
      <c r="EN443" s="410"/>
      <c r="EO443" s="410"/>
      <c r="EP443" s="410"/>
      <c r="EQ443" s="410"/>
      <c r="ER443" s="410"/>
      <c r="ES443" s="410"/>
      <c r="ET443" s="410"/>
      <c r="EU443" s="410"/>
      <c r="EV443" s="410"/>
      <c r="EW443" s="410"/>
      <c r="EX443" s="410"/>
      <c r="EY443" s="410"/>
      <c r="EZ443" s="410"/>
      <c r="FA443" s="410"/>
      <c r="FB443" s="410"/>
      <c r="FC443" s="410"/>
      <c r="FD443" s="410"/>
      <c r="FE443" s="410"/>
      <c r="FF443" s="410"/>
      <c r="FG443" s="410"/>
      <c r="FH443" s="410"/>
      <c r="FI443" s="410"/>
      <c r="FJ443" s="410"/>
      <c r="FK443" s="410"/>
      <c r="FL443" s="410"/>
      <c r="FM443" s="410"/>
      <c r="FN443" s="410"/>
      <c r="FO443" s="410"/>
      <c r="FP443" s="410"/>
      <c r="FQ443" s="410"/>
      <c r="FR443" s="410"/>
      <c r="FS443" s="410"/>
      <c r="FT443" s="410"/>
      <c r="FU443" s="410"/>
      <c r="FV443" s="410"/>
      <c r="FW443" s="410"/>
      <c r="FX443" s="410"/>
      <c r="FY443" s="410"/>
      <c r="FZ443" s="410"/>
      <c r="GA443" s="410"/>
      <c r="GB443" s="410"/>
      <c r="GC443" s="410"/>
      <c r="GD443" s="410"/>
      <c r="GE443" s="410"/>
      <c r="GF443" s="410"/>
      <c r="GG443" s="410"/>
      <c r="GH443" s="410"/>
      <c r="GI443" s="410"/>
      <c r="GJ443" s="410"/>
      <c r="GK443" s="410"/>
      <c r="GL443" s="410"/>
      <c r="GM443" s="410"/>
      <c r="GN443" s="410"/>
      <c r="GO443" s="410"/>
      <c r="GP443" s="410"/>
      <c r="GQ443" s="410"/>
      <c r="GR443" s="410"/>
      <c r="GS443" s="410"/>
      <c r="GT443" s="410"/>
      <c r="GU443" s="410"/>
      <c r="GV443" s="410"/>
      <c r="GW443" s="410"/>
      <c r="GX443" s="410"/>
      <c r="GY443" s="410"/>
      <c r="GZ443" s="410"/>
      <c r="HA443" s="410"/>
      <c r="HB443" s="410"/>
      <c r="HC443" s="410"/>
      <c r="HD443" s="410"/>
      <c r="HE443" s="410"/>
      <c r="HF443" s="410"/>
      <c r="HG443" s="410"/>
      <c r="HH443" s="410"/>
      <c r="HI443" s="410"/>
      <c r="HJ443" s="410"/>
      <c r="HK443" s="410"/>
      <c r="HL443" s="410"/>
      <c r="HM443" s="410"/>
      <c r="HN443" s="410"/>
      <c r="HO443" s="410"/>
      <c r="HP443" s="410"/>
      <c r="HQ443" s="410"/>
      <c r="HR443" s="410"/>
      <c r="HS443" s="410"/>
      <c r="HT443" s="410"/>
      <c r="HU443" s="410"/>
      <c r="HV443" s="410"/>
      <c r="HW443" s="410"/>
      <c r="HX443" s="410"/>
      <c r="HY443" s="410"/>
      <c r="HZ443" s="410"/>
      <c r="IA443" s="410"/>
      <c r="IB443" s="410"/>
      <c r="IC443" s="410"/>
      <c r="ID443" s="410"/>
      <c r="IE443" s="410"/>
      <c r="IF443" s="410"/>
      <c r="IG443" s="410"/>
      <c r="IH443" s="410"/>
      <c r="II443" s="410"/>
      <c r="IJ443" s="410"/>
      <c r="IK443" s="410"/>
      <c r="IL443" s="410"/>
      <c r="IM443" s="410"/>
      <c r="IN443" s="410"/>
      <c r="IO443" s="410"/>
      <c r="IP443" s="410"/>
      <c r="IQ443" s="410"/>
      <c r="IR443" s="410"/>
      <c r="IS443" s="410"/>
      <c r="IT443" s="410"/>
      <c r="IU443" s="410"/>
      <c r="IV443" s="410"/>
    </row>
    <row r="444" spans="1:256" s="2" customFormat="1" ht="12.75" hidden="1" customHeight="1" outlineLevel="2">
      <c r="A444" s="14"/>
      <c r="B444" s="14"/>
      <c r="C444" s="27"/>
      <c r="D444" s="413"/>
      <c r="E444" s="261">
        <v>3</v>
      </c>
      <c r="F444" s="372"/>
      <c r="G444" s="269"/>
      <c r="H444" s="271"/>
      <c r="I444" s="270"/>
      <c r="J444" s="155">
        <f>IF(A29stdlife="n/a","n/a",IF(J$3&gt;(A29stdlife+$E444),(Input!$I$239*(1+rvanilla)^0.5)-SUM($I444:I444),(Input!$I$239*(1+rvanilla)^0.5)/A29stdlife))</f>
        <v>0</v>
      </c>
      <c r="K444" s="155">
        <f>IF(A29stdlife="n/a","n/a",IF(K$3&gt;(A29stdlife+$E444),(Input!$I$239*(1+rvanilla)^0.5)-SUM($I444:J444),(Input!$I$239*(1+rvanilla)^0.5)/A29stdlife))</f>
        <v>0</v>
      </c>
      <c r="L444" s="155">
        <f>IF(A29stdlife="n/a","n/a",IF(L$3&gt;(A29stdlife+$E444),(Input!$I$239*(1+rvanilla)^0.5)-SUM($I444:K444),(Input!$I$239*(1+rvanilla)^0.5)/A29stdlife))</f>
        <v>0</v>
      </c>
      <c r="M444" s="155">
        <f>IF(A29stdlife="n/a","n/a",IF(M$3&gt;(A29stdlife+$E444),(Input!$I$239*(1+rvanilla)^0.5)-SUM($I444:L444),(Input!$I$239*(1+rvanilla)^0.5)/A29stdlife))</f>
        <v>0</v>
      </c>
      <c r="N444" s="155">
        <f>IF(A29stdlife="n/a","n/a",IF(N$3&gt;(A29stdlife+$E444),(Input!$I$239*(1+rvanilla)^0.5)-SUM($I444:M444),(Input!$I$239*(1+rvanilla)^0.5)/A29stdlife))</f>
        <v>0</v>
      </c>
      <c r="O444" s="155">
        <f>IF(A29stdlife="n/a","n/a",IF(O$3&gt;(A29stdlife+$E444),(Input!$I$239*(1+rvanilla)^0.5)-SUM($I444:N444),(Input!$I$239*(1+rvanilla)^0.5)/A29stdlife))</f>
        <v>0</v>
      </c>
      <c r="P444" s="155">
        <f>IF(A29stdlife="n/a","n/a",IF(P$3&gt;(A29stdlife+$E444),(Input!$I$239*(1+rvanilla)^0.5)-SUM($I444:O444),(Input!$I$239*(1+rvanilla)^0.5)/A29stdlife))</f>
        <v>0</v>
      </c>
      <c r="Q444" s="155">
        <f>IF(A29stdlife="n/a","n/a",IF(Q$3&gt;(A29stdlife+$E444),(Input!$I$239*(1+rvanilla)^0.5)-SUM($I444:P444),(Input!$I$239*(1+rvanilla)^0.5)/A29stdlife))</f>
        <v>0</v>
      </c>
      <c r="R444" s="155">
        <f>IF(A29stdlife="n/a","n/a",IF(R$3&gt;(A29stdlife+$E444),(Input!$I$239*(1+rvanilla)^0.5)-SUM($I444:Q444),(Input!$I$239*(1+rvanilla)^0.5)/A29stdlife))</f>
        <v>0</v>
      </c>
      <c r="S444" s="155">
        <f>IF(A29stdlife="n/a","n/a",IF(S$3&gt;(A29stdlife+$E444),(Input!$I$239*(1+rvanilla)^0.5)-SUM($I444:R444),(Input!$I$239*(1+rvanilla)^0.5)/A29stdlife))</f>
        <v>0</v>
      </c>
      <c r="T444" s="155">
        <f>IF(A29stdlife="n/a","n/a",IF(T$3&gt;(A29stdlife+$E444),(Input!$I$239*(1+rvanilla)^0.5)-SUM($I444:S444),(Input!$I$239*(1+rvanilla)^0.5)/A29stdlife))</f>
        <v>0</v>
      </c>
      <c r="U444" s="155">
        <f>IF(A29stdlife="n/a","n/a",IF(U$3&gt;(A29stdlife+$E444),(Input!$I$239*(1+rvanilla)^0.5)-SUM($I444:T444),(Input!$I$239*(1+rvanilla)^0.5)/A29stdlife))</f>
        <v>0</v>
      </c>
      <c r="V444" s="155">
        <f>IF(A29stdlife="n/a","n/a",IF(V$3&gt;(A29stdlife+$E444),(Input!$I$239*(1+rvanilla)^0.5)-SUM($I444:U444),(Input!$I$239*(1+rvanilla)^0.5)/A29stdlife))</f>
        <v>0</v>
      </c>
      <c r="W444" s="155">
        <f>IF(A29stdlife="n/a","n/a",IF(W$3&gt;(A29stdlife+$E444),(Input!$I$239*(1+rvanilla)^0.5)-SUM($I444:V444),(Input!$I$239*(1+rvanilla)^0.5)/A29stdlife))</f>
        <v>0</v>
      </c>
      <c r="X444" s="155">
        <f>IF(A29stdlife="n/a","n/a",IF(X$3&gt;(A29stdlife+$E444),(Input!$I$239*(1+rvanilla)^0.5)-SUM($I444:W444),(Input!$I$239*(1+rvanilla)^0.5)/A29stdlife))</f>
        <v>0</v>
      </c>
      <c r="Y444" s="155">
        <f>IF(A29stdlife="n/a","n/a",IF(Y$3&gt;(A29stdlife+$E444),(Input!$I$239*(1+rvanilla)^0.5)-SUM($I444:X444),(Input!$I$239*(1+rvanilla)^0.5)/A29stdlife))</f>
        <v>0</v>
      </c>
      <c r="Z444" s="155">
        <f>IF(A29stdlife="n/a","n/a",IF(Z$3&gt;(A29stdlife+$E444),(Input!$I$239*(1+rvanilla)^0.5)-SUM($I444:Y444),(Input!$I$239*(1+rvanilla)^0.5)/A29stdlife))</f>
        <v>0</v>
      </c>
      <c r="AA444" s="155">
        <f>IF(A29stdlife="n/a","n/a",IF(AA$3&gt;(A29stdlife+$E444),(Input!$I$239*(1+rvanilla)^0.5)-SUM($I444:Z444),(Input!$I$239*(1+rvanilla)^0.5)/A29stdlife))</f>
        <v>0</v>
      </c>
      <c r="AB444" s="155">
        <f>IF(A29stdlife="n/a","n/a",IF(AB$3&gt;(A29stdlife+$E444),(Input!$I$239*(1+rvanilla)^0.5)-SUM($I444:AA444),(Input!$I$239*(1+rvanilla)^0.5)/A29stdlife))</f>
        <v>0</v>
      </c>
      <c r="AC444" s="155">
        <f>IF(A29stdlife="n/a","n/a",IF(AC$3&gt;(A29stdlife+$E444),(Input!$I$239*(1+rvanilla)^0.5)-SUM($I444:AB444),(Input!$I$239*(1+rvanilla)^0.5)/A29stdlife))</f>
        <v>0</v>
      </c>
      <c r="AD444" s="155">
        <f>IF(A29stdlife="n/a","n/a",IF(AD$3&gt;(A29stdlife+$E444),(Input!$I$239*(1+rvanilla)^0.5)-SUM($I444:AC444),(Input!$I$239*(1+rvanilla)^0.5)/A29stdlife))</f>
        <v>0</v>
      </c>
      <c r="AE444" s="155">
        <f>IF(A29stdlife="n/a","n/a",IF(AE$3&gt;(A29stdlife+$E444),(Input!$I$239*(1+rvanilla)^0.5)-SUM($I444:AD444),(Input!$I$239*(1+rvanilla)^0.5)/A29stdlife))</f>
        <v>0</v>
      </c>
      <c r="AF444" s="155">
        <f>IF(A29stdlife="n/a","n/a",IF(AF$3&gt;(A29stdlife+$E444),(Input!$I$239*(1+rvanilla)^0.5)-SUM($I444:AE444),(Input!$I$239*(1+rvanilla)^0.5)/A29stdlife))</f>
        <v>0</v>
      </c>
      <c r="AG444" s="155">
        <f>IF(A29stdlife="n/a","n/a",IF(AG$3&gt;(A29stdlife+$E444),(Input!$I$239*(1+rvanilla)^0.5)-SUM($I444:AF444),(Input!$I$239*(1+rvanilla)^0.5)/A29stdlife))</f>
        <v>0</v>
      </c>
      <c r="AH444" s="155">
        <f>IF(A29stdlife="n/a","n/a",IF(AH$3&gt;(A29stdlife+$E444),(Input!$I$239*(1+rvanilla)^0.5)-SUM($I444:AG444),(Input!$I$239*(1+rvanilla)^0.5)/A29stdlife))</f>
        <v>0</v>
      </c>
      <c r="AI444" s="155">
        <f>IF(A29stdlife="n/a","n/a",IF(AI$3&gt;(A29stdlife+$E444),(Input!$I$239*(1+rvanilla)^0.5)-SUM($I444:AH444),(Input!$I$239*(1+rvanilla)^0.5)/A29stdlife))</f>
        <v>0</v>
      </c>
      <c r="AJ444" s="155">
        <f>IF(A29stdlife="n/a","n/a",IF(AJ$3&gt;(A29stdlife+$E444),(Input!$I$239*(1+rvanilla)^0.5)-SUM($I444:AI444),(Input!$I$239*(1+rvanilla)^0.5)/A29stdlife))</f>
        <v>0</v>
      </c>
      <c r="AK444" s="155">
        <f>IF(A29stdlife="n/a","n/a",IF(AK$3&gt;(A29stdlife+$E444),(Input!$I$239*(1+rvanilla)^0.5)-SUM($I444:AJ444),(Input!$I$239*(1+rvanilla)^0.5)/A29stdlife))</f>
        <v>0</v>
      </c>
      <c r="AL444" s="155">
        <f>IF(A29stdlife="n/a","n/a",IF(AL$3&gt;(A29stdlife+$E444),(Input!$I$239*(1+rvanilla)^0.5)-SUM($I444:AK444),(Input!$I$239*(1+rvanilla)^0.5)/A29stdlife))</f>
        <v>0</v>
      </c>
      <c r="AM444" s="155">
        <f>IF(A29stdlife="n/a","n/a",IF(AM$3&gt;(A29stdlife+$E444),(Input!$I$239*(1+rvanilla)^0.5)-SUM($I444:AL444),(Input!$I$239*(1+rvanilla)^0.5)/A29stdlife))</f>
        <v>0</v>
      </c>
      <c r="AN444" s="155">
        <f>IF(A29stdlife="n/a","n/a",IF(AN$3&gt;(A29stdlife+$E444),(Input!$I$239*(1+rvanilla)^0.5)-SUM($I444:AM444),(Input!$I$239*(1+rvanilla)^0.5)/A29stdlife))</f>
        <v>0</v>
      </c>
      <c r="AO444" s="155">
        <f>IF(A29stdlife="n/a","n/a",IF(AO$3&gt;(A29stdlife+$E444),(Input!$I$239*(1+rvanilla)^0.5)-SUM($I444:AN444),(Input!$I$239*(1+rvanilla)^0.5)/A29stdlife))</f>
        <v>0</v>
      </c>
      <c r="AP444" s="155">
        <f>IF(A29stdlife="n/a","n/a",IF(AP$3&gt;(A29stdlife+$E444),(Input!$I$239*(1+rvanilla)^0.5)-SUM($I444:AO444),(Input!$I$239*(1+rvanilla)^0.5)/A29stdlife))</f>
        <v>0</v>
      </c>
      <c r="AQ444" s="155">
        <f>IF(A29stdlife="n/a","n/a",IF(AQ$3&gt;(A29stdlife+$E444),(Input!$I$239*(1+rvanilla)^0.5)-SUM($I444:AP444),(Input!$I$239*(1+rvanilla)^0.5)/A29stdlife))</f>
        <v>0</v>
      </c>
      <c r="AR444" s="155">
        <f>IF(A29stdlife="n/a","n/a",IF(AR$3&gt;(A29stdlife+$E444),(Input!$I$239*(1+rvanilla)^0.5)-SUM($I444:AQ444),(Input!$I$239*(1+rvanilla)^0.5)/A29stdlife))</f>
        <v>0</v>
      </c>
      <c r="AS444" s="155">
        <f>IF(A29stdlife="n/a","n/a",IF(AS$3&gt;(A29stdlife+$E444),(Input!$I$239*(1+rvanilla)^0.5)-SUM($I444:AR444),(Input!$I$239*(1+rvanilla)^0.5)/A29stdlife))</f>
        <v>0</v>
      </c>
      <c r="AT444" s="155">
        <f>IF(A29stdlife="n/a","n/a",IF(AT$3&gt;(A29stdlife+$E444),(Input!$I$239*(1+rvanilla)^0.5)-SUM($I444:AS444),(Input!$I$239*(1+rvanilla)^0.5)/A29stdlife))</f>
        <v>0</v>
      </c>
      <c r="AU444" s="155">
        <f>IF(A29stdlife="n/a","n/a",IF(AU$3&gt;(A29stdlife+$E444),(Input!$I$239*(1+rvanilla)^0.5)-SUM($I444:AT444),(Input!$I$239*(1+rvanilla)^0.5)/A29stdlife))</f>
        <v>0</v>
      </c>
      <c r="AV444" s="155">
        <f>IF(A29stdlife="n/a","n/a",IF(AV$3&gt;(A29stdlife+$E444),(Input!$I$239*(1+rvanilla)^0.5)-SUM($I444:AU444),(Input!$I$239*(1+rvanilla)^0.5)/A29stdlife))</f>
        <v>0</v>
      </c>
      <c r="AW444" s="155">
        <f>IF(A29stdlife="n/a","n/a",IF(AW$3&gt;(A29stdlife+$E444),(Input!$I$239*(1+rvanilla)^0.5)-SUM($I444:AV444),(Input!$I$239*(1+rvanilla)^0.5)/A29stdlife))</f>
        <v>0</v>
      </c>
      <c r="AX444" s="155">
        <f>IF(A29stdlife="n/a","n/a",IF(AX$3&gt;(A29stdlife+$E444),(Input!$I$239*(1+rvanilla)^0.5)-SUM($I444:AW444),(Input!$I$239*(1+rvanilla)^0.5)/A29stdlife))</f>
        <v>0</v>
      </c>
      <c r="AY444" s="155">
        <f>IF(A29stdlife="n/a","n/a",IF(AY$3&gt;(A29stdlife+$E444),(Input!$I$239*(1+rvanilla)^0.5)-SUM($I444:AX444),(Input!$I$239*(1+rvanilla)^0.5)/A29stdlife))</f>
        <v>0</v>
      </c>
      <c r="AZ444" s="155">
        <f>IF(A29stdlife="n/a","n/a",IF(AZ$3&gt;(A29stdlife+$E444),(Input!$I$239*(1+rvanilla)^0.5)-SUM($I444:AY444),(Input!$I$239*(1+rvanilla)^0.5)/A29stdlife))</f>
        <v>0</v>
      </c>
      <c r="BA444" s="155">
        <f>IF(A29stdlife="n/a","n/a",IF(BA$3&gt;(A29stdlife+$E444),(Input!$I$239*(1+rvanilla)^0.5)-SUM($I444:AZ444),(Input!$I$239*(1+rvanilla)^0.5)/A29stdlife))</f>
        <v>0</v>
      </c>
      <c r="BB444" s="155">
        <f>IF(A29stdlife="n/a","n/a",IF(BB$3&gt;(A29stdlife+$E444),(Input!$I$239*(1+rvanilla)^0.5)-SUM($I444:BA444),(Input!$I$239*(1+rvanilla)^0.5)/A29stdlife))</f>
        <v>0</v>
      </c>
      <c r="BC444" s="155">
        <f>IF(A29stdlife="n/a","n/a",IF(BC$3&gt;(A29stdlife+$E444),(Input!$I$239*(1+rvanilla)^0.5)-SUM($I444:BB444),(Input!$I$239*(1+rvanilla)^0.5)/A29stdlife))</f>
        <v>0</v>
      </c>
      <c r="BD444" s="155">
        <f>IF(A29stdlife="n/a","n/a",IF(BD$3&gt;(A29stdlife+$E444),(Input!$I$239*(1+rvanilla)^0.5)-SUM($I444:BC444),(Input!$I$239*(1+rvanilla)^0.5)/A29stdlife))</f>
        <v>0</v>
      </c>
      <c r="BE444" s="155">
        <f>IF(A29stdlife="n/a","n/a",IF(BE$3&gt;(A29stdlife+$E444),(Input!$I$239*(1+rvanilla)^0.5)-SUM($I444:BD444),(Input!$I$239*(1+rvanilla)^0.5)/A29stdlife))</f>
        <v>0</v>
      </c>
      <c r="BF444" s="155">
        <f>IF(A29stdlife="n/a","n/a",IF(BF$3&gt;(A29stdlife+$E444),(Input!$I$239*(1+rvanilla)^0.5)-SUM($I444:BE444),(Input!$I$239*(1+rvanilla)^0.5)/A29stdlife))</f>
        <v>0</v>
      </c>
      <c r="BG444" s="155">
        <f>IF(A29stdlife="n/a","n/a",IF(BG$3&gt;(A29stdlife+$E444),(Input!$I$239*(1+rvanilla)^0.5)-SUM($I444:BF444),(Input!$I$239*(1+rvanilla)^0.5)/A29stdlife))</f>
        <v>0</v>
      </c>
      <c r="BH444" s="155">
        <f>IF(A29stdlife="n/a","n/a",IF(BH$3&gt;(A29stdlife+$E444),(Input!$I$239*(1+rvanilla)^0.5)-SUM($I444:BG444),(Input!$I$239*(1+rvanilla)^0.5)/A29stdlife))</f>
        <v>0</v>
      </c>
      <c r="BI444" s="155">
        <f>IF(A29stdlife="n/a","n/a",IF(BI$3&gt;(A29stdlife+$E444),(Input!$I$239*(1+rvanilla)^0.5)-SUM($I444:BH444),(Input!$I$239*(1+rvanilla)^0.5)/A29stdlife))</f>
        <v>0</v>
      </c>
      <c r="BJ444" s="14"/>
      <c r="BK444" s="14"/>
      <c r="BL444" s="14"/>
      <c r="BM444" s="14"/>
      <c r="BN444" s="14"/>
      <c r="BO444" s="14"/>
      <c r="BP444" s="14"/>
      <c r="BQ444" s="14"/>
      <c r="BR444" s="14"/>
      <c r="BS444" s="14"/>
      <c r="BT444" s="14"/>
      <c r="BU444" s="14"/>
      <c r="BV444" s="14"/>
      <c r="BW444" s="14"/>
      <c r="BX444" s="14"/>
      <c r="BY444" s="14"/>
      <c r="BZ444" s="14"/>
      <c r="CA444" s="410"/>
      <c r="CB444" s="410"/>
      <c r="CC444" s="410"/>
      <c r="CD444" s="410"/>
      <c r="CE444" s="410"/>
      <c r="CF444" s="410"/>
      <c r="CG444" s="410"/>
      <c r="CH444" s="410"/>
      <c r="CI444" s="410"/>
      <c r="CJ444" s="410"/>
      <c r="CK444" s="410"/>
      <c r="CL444" s="410"/>
      <c r="CM444" s="410"/>
      <c r="CN444" s="410"/>
      <c r="CO444" s="410"/>
      <c r="CP444" s="410"/>
      <c r="CQ444" s="410"/>
      <c r="CR444" s="410"/>
      <c r="CS444" s="410"/>
      <c r="CT444" s="410"/>
      <c r="CU444" s="410"/>
      <c r="CV444" s="410"/>
      <c r="CW444" s="410"/>
      <c r="CX444" s="410"/>
      <c r="CY444" s="410"/>
      <c r="CZ444" s="410"/>
      <c r="DA444" s="410"/>
      <c r="DB444" s="410"/>
      <c r="DC444" s="410"/>
      <c r="DD444" s="410"/>
      <c r="DE444" s="410"/>
      <c r="DF444" s="410"/>
      <c r="DG444" s="410"/>
      <c r="DH444" s="410"/>
      <c r="DI444" s="410"/>
      <c r="DJ444" s="410"/>
      <c r="DK444" s="410"/>
      <c r="DL444" s="410"/>
      <c r="DM444" s="410"/>
      <c r="DN444" s="410"/>
      <c r="DO444" s="410"/>
      <c r="DP444" s="410"/>
      <c r="DQ444" s="410"/>
      <c r="DR444" s="410"/>
      <c r="DS444" s="410"/>
      <c r="DT444" s="410"/>
      <c r="DU444" s="410"/>
      <c r="DV444" s="410"/>
      <c r="DW444" s="410"/>
      <c r="DX444" s="410"/>
      <c r="DY444" s="410"/>
      <c r="DZ444" s="410"/>
      <c r="EA444" s="410"/>
      <c r="EB444" s="410"/>
      <c r="EC444" s="410"/>
      <c r="ED444" s="410"/>
      <c r="EE444" s="410"/>
      <c r="EF444" s="410"/>
      <c r="EG444" s="410"/>
      <c r="EH444" s="410"/>
      <c r="EI444" s="410"/>
      <c r="EJ444" s="410"/>
      <c r="EK444" s="410"/>
      <c r="EL444" s="410"/>
      <c r="EM444" s="410"/>
      <c r="EN444" s="410"/>
      <c r="EO444" s="410"/>
      <c r="EP444" s="410"/>
      <c r="EQ444" s="410"/>
      <c r="ER444" s="410"/>
      <c r="ES444" s="410"/>
      <c r="ET444" s="410"/>
      <c r="EU444" s="410"/>
      <c r="EV444" s="410"/>
      <c r="EW444" s="410"/>
      <c r="EX444" s="410"/>
      <c r="EY444" s="410"/>
      <c r="EZ444" s="410"/>
      <c r="FA444" s="410"/>
      <c r="FB444" s="410"/>
      <c r="FC444" s="410"/>
      <c r="FD444" s="410"/>
      <c r="FE444" s="410"/>
      <c r="FF444" s="410"/>
      <c r="FG444" s="410"/>
      <c r="FH444" s="410"/>
      <c r="FI444" s="410"/>
      <c r="FJ444" s="410"/>
      <c r="FK444" s="410"/>
      <c r="FL444" s="410"/>
      <c r="FM444" s="410"/>
      <c r="FN444" s="410"/>
      <c r="FO444" s="410"/>
      <c r="FP444" s="410"/>
      <c r="FQ444" s="410"/>
      <c r="FR444" s="410"/>
      <c r="FS444" s="410"/>
      <c r="FT444" s="410"/>
      <c r="FU444" s="410"/>
      <c r="FV444" s="410"/>
      <c r="FW444" s="410"/>
      <c r="FX444" s="410"/>
      <c r="FY444" s="410"/>
      <c r="FZ444" s="410"/>
      <c r="GA444" s="410"/>
      <c r="GB444" s="410"/>
      <c r="GC444" s="410"/>
      <c r="GD444" s="410"/>
      <c r="GE444" s="410"/>
      <c r="GF444" s="410"/>
      <c r="GG444" s="410"/>
      <c r="GH444" s="410"/>
      <c r="GI444" s="410"/>
      <c r="GJ444" s="410"/>
      <c r="GK444" s="410"/>
      <c r="GL444" s="410"/>
      <c r="GM444" s="410"/>
      <c r="GN444" s="410"/>
      <c r="GO444" s="410"/>
      <c r="GP444" s="410"/>
      <c r="GQ444" s="410"/>
      <c r="GR444" s="410"/>
      <c r="GS444" s="410"/>
      <c r="GT444" s="410"/>
      <c r="GU444" s="410"/>
      <c r="GV444" s="410"/>
      <c r="GW444" s="410"/>
      <c r="GX444" s="410"/>
      <c r="GY444" s="410"/>
      <c r="GZ444" s="410"/>
      <c r="HA444" s="410"/>
      <c r="HB444" s="410"/>
      <c r="HC444" s="410"/>
      <c r="HD444" s="410"/>
      <c r="HE444" s="410"/>
      <c r="HF444" s="410"/>
      <c r="HG444" s="410"/>
      <c r="HH444" s="410"/>
      <c r="HI444" s="410"/>
      <c r="HJ444" s="410"/>
      <c r="HK444" s="410"/>
      <c r="HL444" s="410"/>
      <c r="HM444" s="410"/>
      <c r="HN444" s="410"/>
      <c r="HO444" s="410"/>
      <c r="HP444" s="410"/>
      <c r="HQ444" s="410"/>
      <c r="HR444" s="410"/>
      <c r="HS444" s="410"/>
      <c r="HT444" s="410"/>
      <c r="HU444" s="410"/>
      <c r="HV444" s="410"/>
      <c r="HW444" s="410"/>
      <c r="HX444" s="410"/>
      <c r="HY444" s="410"/>
      <c r="HZ444" s="410"/>
      <c r="IA444" s="410"/>
      <c r="IB444" s="410"/>
      <c r="IC444" s="410"/>
      <c r="ID444" s="410"/>
      <c r="IE444" s="410"/>
      <c r="IF444" s="410"/>
      <c r="IG444" s="410"/>
      <c r="IH444" s="410"/>
      <c r="II444" s="410"/>
      <c r="IJ444" s="410"/>
      <c r="IK444" s="410"/>
      <c r="IL444" s="410"/>
      <c r="IM444" s="410"/>
      <c r="IN444" s="410"/>
      <c r="IO444" s="410"/>
      <c r="IP444" s="410"/>
      <c r="IQ444" s="410"/>
      <c r="IR444" s="410"/>
      <c r="IS444" s="410"/>
      <c r="IT444" s="410"/>
      <c r="IU444" s="410"/>
      <c r="IV444" s="410"/>
    </row>
    <row r="445" spans="1:256" s="2" customFormat="1" ht="12.75" hidden="1" customHeight="1" outlineLevel="2">
      <c r="A445" s="14"/>
      <c r="B445" s="14"/>
      <c r="C445" s="27"/>
      <c r="D445" s="413"/>
      <c r="E445" s="261">
        <v>4</v>
      </c>
      <c r="F445" s="372"/>
      <c r="G445" s="269"/>
      <c r="H445" s="271"/>
      <c r="I445" s="271"/>
      <c r="J445" s="270"/>
      <c r="K445" s="155">
        <f>IF(A29stdlife="n/a","n/a",IF(K$3&gt;(A29stdlife+$E445),(Input!$J$239*(1+rvanilla)^0.5)-SUM($J445:J445),(Input!$J$239*(1+rvanilla)^0.5)/A29stdlife))</f>
        <v>0</v>
      </c>
      <c r="L445" s="155">
        <f>IF(A29stdlife="n/a","n/a",IF(L$3&gt;(A29stdlife+$E445),(Input!$J$239*(1+rvanilla)^0.5)-SUM($J445:K445),(Input!$J$239*(1+rvanilla)^0.5)/A29stdlife))</f>
        <v>0</v>
      </c>
      <c r="M445" s="155">
        <f>IF(A29stdlife="n/a","n/a",IF(M$3&gt;(A29stdlife+$E445),(Input!$J$239*(1+rvanilla)^0.5)-SUM($J445:L445),(Input!$J$239*(1+rvanilla)^0.5)/A29stdlife))</f>
        <v>0</v>
      </c>
      <c r="N445" s="155">
        <f>IF(A29stdlife="n/a","n/a",IF(N$3&gt;(A29stdlife+$E445),(Input!$J$239*(1+rvanilla)^0.5)-SUM($J445:M445),(Input!$J$239*(1+rvanilla)^0.5)/A29stdlife))</f>
        <v>0</v>
      </c>
      <c r="O445" s="155">
        <f>IF(A29stdlife="n/a","n/a",IF(O$3&gt;(A29stdlife+$E445),(Input!$J$239*(1+rvanilla)^0.5)-SUM($J445:N445),(Input!$J$239*(1+rvanilla)^0.5)/A29stdlife))</f>
        <v>0</v>
      </c>
      <c r="P445" s="155">
        <f>IF(A29stdlife="n/a","n/a",IF(P$3&gt;(A29stdlife+$E445),(Input!$J$239*(1+rvanilla)^0.5)-SUM($J445:O445),(Input!$J$239*(1+rvanilla)^0.5)/A29stdlife))</f>
        <v>0</v>
      </c>
      <c r="Q445" s="155">
        <f>IF(A29stdlife="n/a","n/a",IF(Q$3&gt;(A29stdlife+$E445),(Input!$J$239*(1+rvanilla)^0.5)-SUM($J445:P445),(Input!$J$239*(1+rvanilla)^0.5)/A29stdlife))</f>
        <v>0</v>
      </c>
      <c r="R445" s="155">
        <f>IF(A29stdlife="n/a","n/a",IF(R$3&gt;(A29stdlife+$E445),(Input!$J$239*(1+rvanilla)^0.5)-SUM($J445:Q445),(Input!$J$239*(1+rvanilla)^0.5)/A29stdlife))</f>
        <v>0</v>
      </c>
      <c r="S445" s="155">
        <f>IF(A29stdlife="n/a","n/a",IF(S$3&gt;(A29stdlife+$E445),(Input!$J$239*(1+rvanilla)^0.5)-SUM($J445:R445),(Input!$J$239*(1+rvanilla)^0.5)/A29stdlife))</f>
        <v>0</v>
      </c>
      <c r="T445" s="155">
        <f>IF(A29stdlife="n/a","n/a",IF(T$3&gt;(A29stdlife+$E445),(Input!$J$239*(1+rvanilla)^0.5)-SUM($J445:S445),(Input!$J$239*(1+rvanilla)^0.5)/A29stdlife))</f>
        <v>0</v>
      </c>
      <c r="U445" s="155">
        <f>IF(A29stdlife="n/a","n/a",IF(U$3&gt;(A29stdlife+$E445),(Input!$J$239*(1+rvanilla)^0.5)-SUM($J445:T445),(Input!$J$239*(1+rvanilla)^0.5)/A29stdlife))</f>
        <v>0</v>
      </c>
      <c r="V445" s="155">
        <f>IF(A29stdlife="n/a","n/a",IF(V$3&gt;(A29stdlife+$E445),(Input!$J$239*(1+rvanilla)^0.5)-SUM($J445:U445),(Input!$J$239*(1+rvanilla)^0.5)/A29stdlife))</f>
        <v>0</v>
      </c>
      <c r="W445" s="155">
        <f>IF(A29stdlife="n/a","n/a",IF(W$3&gt;(A29stdlife+$E445),(Input!$J$239*(1+rvanilla)^0.5)-SUM($J445:V445),(Input!$J$239*(1+rvanilla)^0.5)/A29stdlife))</f>
        <v>0</v>
      </c>
      <c r="X445" s="155">
        <f>IF(A29stdlife="n/a","n/a",IF(X$3&gt;(A29stdlife+$E445),(Input!$J$239*(1+rvanilla)^0.5)-SUM($J445:W445),(Input!$J$239*(1+rvanilla)^0.5)/A29stdlife))</f>
        <v>0</v>
      </c>
      <c r="Y445" s="155">
        <f>IF(A29stdlife="n/a","n/a",IF(Y$3&gt;(A29stdlife+$E445),(Input!$J$239*(1+rvanilla)^0.5)-SUM($J445:X445),(Input!$J$239*(1+rvanilla)^0.5)/A29stdlife))</f>
        <v>0</v>
      </c>
      <c r="Z445" s="155">
        <f>IF(A29stdlife="n/a","n/a",IF(Z$3&gt;(A29stdlife+$E445),(Input!$J$239*(1+rvanilla)^0.5)-SUM($J445:Y445),(Input!$J$239*(1+rvanilla)^0.5)/A29stdlife))</f>
        <v>0</v>
      </c>
      <c r="AA445" s="155">
        <f>IF(A29stdlife="n/a","n/a",IF(AA$3&gt;(A29stdlife+$E445),(Input!$J$239*(1+rvanilla)^0.5)-SUM($J445:Z445),(Input!$J$239*(1+rvanilla)^0.5)/A29stdlife))</f>
        <v>0</v>
      </c>
      <c r="AB445" s="155">
        <f>IF(A29stdlife="n/a","n/a",IF(AB$3&gt;(A29stdlife+$E445),(Input!$J$239*(1+rvanilla)^0.5)-SUM($J445:AA445),(Input!$J$239*(1+rvanilla)^0.5)/A29stdlife))</f>
        <v>0</v>
      </c>
      <c r="AC445" s="155">
        <f>IF(A29stdlife="n/a","n/a",IF(AC$3&gt;(A29stdlife+$E445),(Input!$J$239*(1+rvanilla)^0.5)-SUM($J445:AB445),(Input!$J$239*(1+rvanilla)^0.5)/A29stdlife))</f>
        <v>0</v>
      </c>
      <c r="AD445" s="155">
        <f>IF(A29stdlife="n/a","n/a",IF(AD$3&gt;(A29stdlife+$E445),(Input!$J$239*(1+rvanilla)^0.5)-SUM($J445:AC445),(Input!$J$239*(1+rvanilla)^0.5)/A29stdlife))</f>
        <v>0</v>
      </c>
      <c r="AE445" s="155">
        <f>IF(A29stdlife="n/a","n/a",IF(AE$3&gt;(A29stdlife+$E445),(Input!$J$239*(1+rvanilla)^0.5)-SUM($J445:AD445),(Input!$J$239*(1+rvanilla)^0.5)/A29stdlife))</f>
        <v>0</v>
      </c>
      <c r="AF445" s="155">
        <f>IF(A29stdlife="n/a","n/a",IF(AF$3&gt;(A29stdlife+$E445),(Input!$J$239*(1+rvanilla)^0.5)-SUM($J445:AE445),(Input!$J$239*(1+rvanilla)^0.5)/A29stdlife))</f>
        <v>0</v>
      </c>
      <c r="AG445" s="155">
        <f>IF(A29stdlife="n/a","n/a",IF(AG$3&gt;(A29stdlife+$E445),(Input!$J$239*(1+rvanilla)^0.5)-SUM($J445:AF445),(Input!$J$239*(1+rvanilla)^0.5)/A29stdlife))</f>
        <v>0</v>
      </c>
      <c r="AH445" s="155">
        <f>IF(A29stdlife="n/a","n/a",IF(AH$3&gt;(A29stdlife+$E445),(Input!$J$239*(1+rvanilla)^0.5)-SUM($J445:AG445),(Input!$J$239*(1+rvanilla)^0.5)/A29stdlife))</f>
        <v>0</v>
      </c>
      <c r="AI445" s="155">
        <f>IF(A29stdlife="n/a","n/a",IF(AI$3&gt;(A29stdlife+$E445),(Input!$J$239*(1+rvanilla)^0.5)-SUM($J445:AH445),(Input!$J$239*(1+rvanilla)^0.5)/A29stdlife))</f>
        <v>0</v>
      </c>
      <c r="AJ445" s="155">
        <f>IF(A29stdlife="n/a","n/a",IF(AJ$3&gt;(A29stdlife+$E445),(Input!$J$239*(1+rvanilla)^0.5)-SUM($J445:AI445),(Input!$J$239*(1+rvanilla)^0.5)/A29stdlife))</f>
        <v>0</v>
      </c>
      <c r="AK445" s="155">
        <f>IF(A29stdlife="n/a","n/a",IF(AK$3&gt;(A29stdlife+$E445),(Input!$J$239*(1+rvanilla)^0.5)-SUM($J445:AJ445),(Input!$J$239*(1+rvanilla)^0.5)/A29stdlife))</f>
        <v>0</v>
      </c>
      <c r="AL445" s="155">
        <f>IF(A29stdlife="n/a","n/a",IF(AL$3&gt;(A29stdlife+$E445),(Input!$J$239*(1+rvanilla)^0.5)-SUM($J445:AK445),(Input!$J$239*(1+rvanilla)^0.5)/A29stdlife))</f>
        <v>0</v>
      </c>
      <c r="AM445" s="155">
        <f>IF(A29stdlife="n/a","n/a",IF(AM$3&gt;(A29stdlife+$E445),(Input!$J$239*(1+rvanilla)^0.5)-SUM($J445:AL445),(Input!$J$239*(1+rvanilla)^0.5)/A29stdlife))</f>
        <v>0</v>
      </c>
      <c r="AN445" s="155">
        <f>IF(A29stdlife="n/a","n/a",IF(AN$3&gt;(A29stdlife+$E445),(Input!$J$239*(1+rvanilla)^0.5)-SUM($J445:AM445),(Input!$J$239*(1+rvanilla)^0.5)/A29stdlife))</f>
        <v>0</v>
      </c>
      <c r="AO445" s="155">
        <f>IF(A29stdlife="n/a","n/a",IF(AO$3&gt;(A29stdlife+$E445),(Input!$J$239*(1+rvanilla)^0.5)-SUM($J445:AN445),(Input!$J$239*(1+rvanilla)^0.5)/A29stdlife))</f>
        <v>0</v>
      </c>
      <c r="AP445" s="155">
        <f>IF(A29stdlife="n/a","n/a",IF(AP$3&gt;(A29stdlife+$E445),(Input!$J$239*(1+rvanilla)^0.5)-SUM($J445:AO445),(Input!$J$239*(1+rvanilla)^0.5)/A29stdlife))</f>
        <v>0</v>
      </c>
      <c r="AQ445" s="155">
        <f>IF(A29stdlife="n/a","n/a",IF(AQ$3&gt;(A29stdlife+$E445),(Input!$J$239*(1+rvanilla)^0.5)-SUM($J445:AP445),(Input!$J$239*(1+rvanilla)^0.5)/A29stdlife))</f>
        <v>0</v>
      </c>
      <c r="AR445" s="155">
        <f>IF(A29stdlife="n/a","n/a",IF(AR$3&gt;(A29stdlife+$E445),(Input!$J$239*(1+rvanilla)^0.5)-SUM($J445:AQ445),(Input!$J$239*(1+rvanilla)^0.5)/A29stdlife))</f>
        <v>0</v>
      </c>
      <c r="AS445" s="155">
        <f>IF(A29stdlife="n/a","n/a",IF(AS$3&gt;(A29stdlife+$E445),(Input!$J$239*(1+rvanilla)^0.5)-SUM($J445:AR445),(Input!$J$239*(1+rvanilla)^0.5)/A29stdlife))</f>
        <v>0</v>
      </c>
      <c r="AT445" s="155">
        <f>IF(A29stdlife="n/a","n/a",IF(AT$3&gt;(A29stdlife+$E445),(Input!$J$239*(1+rvanilla)^0.5)-SUM($J445:AS445),(Input!$J$239*(1+rvanilla)^0.5)/A29stdlife))</f>
        <v>0</v>
      </c>
      <c r="AU445" s="155">
        <f>IF(A29stdlife="n/a","n/a",IF(AU$3&gt;(A29stdlife+$E445),(Input!$J$239*(1+rvanilla)^0.5)-SUM($J445:AT445),(Input!$J$239*(1+rvanilla)^0.5)/A29stdlife))</f>
        <v>0</v>
      </c>
      <c r="AV445" s="155">
        <f>IF(A29stdlife="n/a","n/a",IF(AV$3&gt;(A29stdlife+$E445),(Input!$J$239*(1+rvanilla)^0.5)-SUM($J445:AU445),(Input!$J$239*(1+rvanilla)^0.5)/A29stdlife))</f>
        <v>0</v>
      </c>
      <c r="AW445" s="155">
        <f>IF(A29stdlife="n/a","n/a",IF(AW$3&gt;(A29stdlife+$E445),(Input!$J$239*(1+rvanilla)^0.5)-SUM($J445:AV445),(Input!$J$239*(1+rvanilla)^0.5)/A29stdlife))</f>
        <v>0</v>
      </c>
      <c r="AX445" s="155">
        <f>IF(A29stdlife="n/a","n/a",IF(AX$3&gt;(A29stdlife+$E445),(Input!$J$239*(1+rvanilla)^0.5)-SUM($J445:AW445),(Input!$J$239*(1+rvanilla)^0.5)/A29stdlife))</f>
        <v>0</v>
      </c>
      <c r="AY445" s="155">
        <f>IF(A29stdlife="n/a","n/a",IF(AY$3&gt;(A29stdlife+$E445),(Input!$J$239*(1+rvanilla)^0.5)-SUM($J445:AX445),(Input!$J$239*(1+rvanilla)^0.5)/A29stdlife))</f>
        <v>0</v>
      </c>
      <c r="AZ445" s="155">
        <f>IF(A29stdlife="n/a","n/a",IF(AZ$3&gt;(A29stdlife+$E445),(Input!$J$239*(1+rvanilla)^0.5)-SUM($J445:AY445),(Input!$J$239*(1+rvanilla)^0.5)/A29stdlife))</f>
        <v>0</v>
      </c>
      <c r="BA445" s="155">
        <f>IF(A29stdlife="n/a","n/a",IF(BA$3&gt;(A29stdlife+$E445),(Input!$J$239*(1+rvanilla)^0.5)-SUM($J445:AZ445),(Input!$J$239*(1+rvanilla)^0.5)/A29stdlife))</f>
        <v>0</v>
      </c>
      <c r="BB445" s="155">
        <f>IF(A29stdlife="n/a","n/a",IF(BB$3&gt;(A29stdlife+$E445),(Input!$J$239*(1+rvanilla)^0.5)-SUM($J445:BA445),(Input!$J$239*(1+rvanilla)^0.5)/A29stdlife))</f>
        <v>0</v>
      </c>
      <c r="BC445" s="155">
        <f>IF(A29stdlife="n/a","n/a",IF(BC$3&gt;(A29stdlife+$E445),(Input!$J$239*(1+rvanilla)^0.5)-SUM($J445:BB445),(Input!$J$239*(1+rvanilla)^0.5)/A29stdlife))</f>
        <v>0</v>
      </c>
      <c r="BD445" s="155">
        <f>IF(A29stdlife="n/a","n/a",IF(BD$3&gt;(A29stdlife+$E445),(Input!$J$239*(1+rvanilla)^0.5)-SUM($J445:BC445),(Input!$J$239*(1+rvanilla)^0.5)/A29stdlife))</f>
        <v>0</v>
      </c>
      <c r="BE445" s="155">
        <f>IF(A29stdlife="n/a","n/a",IF(BE$3&gt;(A29stdlife+$E445),(Input!$J$239*(1+rvanilla)^0.5)-SUM($J445:BD445),(Input!$J$239*(1+rvanilla)^0.5)/A29stdlife))</f>
        <v>0</v>
      </c>
      <c r="BF445" s="155">
        <f>IF(A29stdlife="n/a","n/a",IF(BF$3&gt;(A29stdlife+$E445),(Input!$J$239*(1+rvanilla)^0.5)-SUM($J445:BE445),(Input!$J$239*(1+rvanilla)^0.5)/A29stdlife))</f>
        <v>0</v>
      </c>
      <c r="BG445" s="155">
        <f>IF(A29stdlife="n/a","n/a",IF(BG$3&gt;(A29stdlife+$E445),(Input!$J$239*(1+rvanilla)^0.5)-SUM($J445:BF445),(Input!$J$239*(1+rvanilla)^0.5)/A29stdlife))</f>
        <v>0</v>
      </c>
      <c r="BH445" s="155">
        <f>IF(A29stdlife="n/a","n/a",IF(BH$3&gt;(A29stdlife+$E445),(Input!$J$239*(1+rvanilla)^0.5)-SUM($J445:BG445),(Input!$J$239*(1+rvanilla)^0.5)/A29stdlife))</f>
        <v>0</v>
      </c>
      <c r="BI445" s="155">
        <f>IF(A29stdlife="n/a","n/a",IF(BI$3&gt;(A29stdlife+$E445),(Input!$J$239*(1+rvanilla)^0.5)-SUM($J445:BH445),(Input!$J$239*(1+rvanilla)^0.5)/A29stdlife))</f>
        <v>0</v>
      </c>
      <c r="BJ445" s="14"/>
      <c r="BK445" s="14"/>
      <c r="BL445" s="14"/>
      <c r="BM445" s="14"/>
      <c r="BN445" s="14"/>
      <c r="BO445" s="14"/>
      <c r="BP445" s="14"/>
      <c r="BQ445" s="14"/>
      <c r="BR445" s="14"/>
      <c r="BS445" s="14"/>
      <c r="BT445" s="14"/>
      <c r="BU445" s="14"/>
      <c r="BV445" s="14"/>
      <c r="BW445" s="14"/>
      <c r="BX445" s="14"/>
      <c r="BY445" s="14"/>
      <c r="BZ445" s="14"/>
      <c r="CA445" s="410"/>
      <c r="CB445" s="410"/>
      <c r="CC445" s="410"/>
      <c r="CD445" s="410"/>
      <c r="CE445" s="410"/>
      <c r="CF445" s="410"/>
      <c r="CG445" s="410"/>
      <c r="CH445" s="410"/>
      <c r="CI445" s="410"/>
      <c r="CJ445" s="410"/>
      <c r="CK445" s="410"/>
      <c r="CL445" s="410"/>
      <c r="CM445" s="410"/>
      <c r="CN445" s="410"/>
      <c r="CO445" s="410"/>
      <c r="CP445" s="410"/>
      <c r="CQ445" s="410"/>
      <c r="CR445" s="410"/>
      <c r="CS445" s="410"/>
      <c r="CT445" s="410"/>
      <c r="CU445" s="410"/>
      <c r="CV445" s="410"/>
      <c r="CW445" s="410"/>
      <c r="CX445" s="410"/>
      <c r="CY445" s="410"/>
      <c r="CZ445" s="410"/>
      <c r="DA445" s="410"/>
      <c r="DB445" s="410"/>
      <c r="DC445" s="410"/>
      <c r="DD445" s="410"/>
      <c r="DE445" s="410"/>
      <c r="DF445" s="410"/>
      <c r="DG445" s="410"/>
      <c r="DH445" s="410"/>
      <c r="DI445" s="410"/>
      <c r="DJ445" s="410"/>
      <c r="DK445" s="410"/>
      <c r="DL445" s="410"/>
      <c r="DM445" s="410"/>
      <c r="DN445" s="410"/>
      <c r="DO445" s="410"/>
      <c r="DP445" s="410"/>
      <c r="DQ445" s="410"/>
      <c r="DR445" s="410"/>
      <c r="DS445" s="410"/>
      <c r="DT445" s="410"/>
      <c r="DU445" s="410"/>
      <c r="DV445" s="410"/>
      <c r="DW445" s="410"/>
      <c r="DX445" s="410"/>
      <c r="DY445" s="410"/>
      <c r="DZ445" s="410"/>
      <c r="EA445" s="410"/>
      <c r="EB445" s="410"/>
      <c r="EC445" s="410"/>
      <c r="ED445" s="410"/>
      <c r="EE445" s="410"/>
      <c r="EF445" s="410"/>
      <c r="EG445" s="410"/>
      <c r="EH445" s="410"/>
      <c r="EI445" s="410"/>
      <c r="EJ445" s="410"/>
      <c r="EK445" s="410"/>
      <c r="EL445" s="410"/>
      <c r="EM445" s="410"/>
      <c r="EN445" s="410"/>
      <c r="EO445" s="410"/>
      <c r="EP445" s="410"/>
      <c r="EQ445" s="410"/>
      <c r="ER445" s="410"/>
      <c r="ES445" s="410"/>
      <c r="ET445" s="410"/>
      <c r="EU445" s="410"/>
      <c r="EV445" s="410"/>
      <c r="EW445" s="410"/>
      <c r="EX445" s="410"/>
      <c r="EY445" s="410"/>
      <c r="EZ445" s="410"/>
      <c r="FA445" s="410"/>
      <c r="FB445" s="410"/>
      <c r="FC445" s="410"/>
      <c r="FD445" s="410"/>
      <c r="FE445" s="410"/>
      <c r="FF445" s="410"/>
      <c r="FG445" s="410"/>
      <c r="FH445" s="410"/>
      <c r="FI445" s="410"/>
      <c r="FJ445" s="410"/>
      <c r="FK445" s="410"/>
      <c r="FL445" s="410"/>
      <c r="FM445" s="410"/>
      <c r="FN445" s="410"/>
      <c r="FO445" s="410"/>
      <c r="FP445" s="410"/>
      <c r="FQ445" s="410"/>
      <c r="FR445" s="410"/>
      <c r="FS445" s="410"/>
      <c r="FT445" s="410"/>
      <c r="FU445" s="410"/>
      <c r="FV445" s="410"/>
      <c r="FW445" s="410"/>
      <c r="FX445" s="410"/>
      <c r="FY445" s="410"/>
      <c r="FZ445" s="410"/>
      <c r="GA445" s="410"/>
      <c r="GB445" s="410"/>
      <c r="GC445" s="410"/>
      <c r="GD445" s="410"/>
      <c r="GE445" s="410"/>
      <c r="GF445" s="410"/>
      <c r="GG445" s="410"/>
      <c r="GH445" s="410"/>
      <c r="GI445" s="410"/>
      <c r="GJ445" s="410"/>
      <c r="GK445" s="410"/>
      <c r="GL445" s="410"/>
      <c r="GM445" s="410"/>
      <c r="GN445" s="410"/>
      <c r="GO445" s="410"/>
      <c r="GP445" s="410"/>
      <c r="GQ445" s="410"/>
      <c r="GR445" s="410"/>
      <c r="GS445" s="410"/>
      <c r="GT445" s="410"/>
      <c r="GU445" s="410"/>
      <c r="GV445" s="410"/>
      <c r="GW445" s="410"/>
      <c r="GX445" s="410"/>
      <c r="GY445" s="410"/>
      <c r="GZ445" s="410"/>
      <c r="HA445" s="410"/>
      <c r="HB445" s="410"/>
      <c r="HC445" s="410"/>
      <c r="HD445" s="410"/>
      <c r="HE445" s="410"/>
      <c r="HF445" s="410"/>
      <c r="HG445" s="410"/>
      <c r="HH445" s="410"/>
      <c r="HI445" s="410"/>
      <c r="HJ445" s="410"/>
      <c r="HK445" s="410"/>
      <c r="HL445" s="410"/>
      <c r="HM445" s="410"/>
      <c r="HN445" s="410"/>
      <c r="HO445" s="410"/>
      <c r="HP445" s="410"/>
      <c r="HQ445" s="410"/>
      <c r="HR445" s="410"/>
      <c r="HS445" s="410"/>
      <c r="HT445" s="410"/>
      <c r="HU445" s="410"/>
      <c r="HV445" s="410"/>
      <c r="HW445" s="410"/>
      <c r="HX445" s="410"/>
      <c r="HY445" s="410"/>
      <c r="HZ445" s="410"/>
      <c r="IA445" s="410"/>
      <c r="IB445" s="410"/>
      <c r="IC445" s="410"/>
      <c r="ID445" s="410"/>
      <c r="IE445" s="410"/>
      <c r="IF445" s="410"/>
      <c r="IG445" s="410"/>
      <c r="IH445" s="410"/>
      <c r="II445" s="410"/>
      <c r="IJ445" s="410"/>
      <c r="IK445" s="410"/>
      <c r="IL445" s="410"/>
      <c r="IM445" s="410"/>
      <c r="IN445" s="410"/>
      <c r="IO445" s="410"/>
      <c r="IP445" s="410"/>
      <c r="IQ445" s="410"/>
      <c r="IR445" s="410"/>
      <c r="IS445" s="410"/>
      <c r="IT445" s="410"/>
      <c r="IU445" s="410"/>
      <c r="IV445" s="410"/>
    </row>
    <row r="446" spans="1:256" s="2" customFormat="1" ht="12.75" hidden="1" customHeight="1" outlineLevel="2">
      <c r="A446" s="14"/>
      <c r="B446" s="14"/>
      <c r="C446" s="27"/>
      <c r="D446" s="413"/>
      <c r="E446" s="261">
        <v>5</v>
      </c>
      <c r="F446" s="372"/>
      <c r="G446" s="269"/>
      <c r="H446" s="271"/>
      <c r="I446" s="271"/>
      <c r="J446" s="271"/>
      <c r="K446" s="270"/>
      <c r="L446" s="155">
        <f>IF(A29stdlife="n/a","n/a",IF(L$3&gt;(A29stdlife+$E446),(Input!$K$239*(1+rvanilla)^0.5)-SUM($K446:K446),(Input!$K$239*(1+rvanilla)^0.5)/A29stdlife))</f>
        <v>0</v>
      </c>
      <c r="M446" s="155">
        <f>IF(A29stdlife="n/a","n/a",IF(M$3&gt;(A29stdlife+$E446),(Input!$K$239*(1+rvanilla)^0.5)-SUM($K446:L446),(Input!$K$239*(1+rvanilla)^0.5)/A29stdlife))</f>
        <v>0</v>
      </c>
      <c r="N446" s="155">
        <f>IF(A29stdlife="n/a","n/a",IF(N$3&gt;(A29stdlife+$E446),(Input!$K$239*(1+rvanilla)^0.5)-SUM($K446:M446),(Input!$K$239*(1+rvanilla)^0.5)/A29stdlife))</f>
        <v>0</v>
      </c>
      <c r="O446" s="155">
        <f>IF(A29stdlife="n/a","n/a",IF(O$3&gt;(A29stdlife+$E446),(Input!$K$239*(1+rvanilla)^0.5)-SUM($K446:N446),(Input!$K$239*(1+rvanilla)^0.5)/A29stdlife))</f>
        <v>0</v>
      </c>
      <c r="P446" s="155">
        <f>IF(A29stdlife="n/a","n/a",IF(P$3&gt;(A29stdlife+$E446),(Input!$K$239*(1+rvanilla)^0.5)-SUM($K446:O446),(Input!$K$239*(1+rvanilla)^0.5)/A29stdlife))</f>
        <v>0</v>
      </c>
      <c r="Q446" s="155">
        <f>IF(A29stdlife="n/a","n/a",IF(Q$3&gt;(A29stdlife+$E446),(Input!$K$239*(1+rvanilla)^0.5)-SUM($K446:P446),(Input!$K$239*(1+rvanilla)^0.5)/A29stdlife))</f>
        <v>0</v>
      </c>
      <c r="R446" s="155">
        <f>IF(A29stdlife="n/a","n/a",IF(R$3&gt;(A29stdlife+$E446),(Input!$K$239*(1+rvanilla)^0.5)-SUM($K446:Q446),(Input!$K$239*(1+rvanilla)^0.5)/A29stdlife))</f>
        <v>0</v>
      </c>
      <c r="S446" s="155">
        <f>IF(A29stdlife="n/a","n/a",IF(S$3&gt;(A29stdlife+$E446),(Input!$K$239*(1+rvanilla)^0.5)-SUM($K446:R446),(Input!$K$239*(1+rvanilla)^0.5)/A29stdlife))</f>
        <v>0</v>
      </c>
      <c r="T446" s="155">
        <f>IF(A29stdlife="n/a","n/a",IF(T$3&gt;(A29stdlife+$E446),(Input!$K$239*(1+rvanilla)^0.5)-SUM($K446:S446),(Input!$K$239*(1+rvanilla)^0.5)/A29stdlife))</f>
        <v>0</v>
      </c>
      <c r="U446" s="155">
        <f>IF(A29stdlife="n/a","n/a",IF(U$3&gt;(A29stdlife+$E446),(Input!$K$239*(1+rvanilla)^0.5)-SUM($K446:T446),(Input!$K$239*(1+rvanilla)^0.5)/A29stdlife))</f>
        <v>0</v>
      </c>
      <c r="V446" s="155">
        <f>IF(A29stdlife="n/a","n/a",IF(V$3&gt;(A29stdlife+$E446),(Input!$K$239*(1+rvanilla)^0.5)-SUM($K446:U446),(Input!$K$239*(1+rvanilla)^0.5)/A29stdlife))</f>
        <v>0</v>
      </c>
      <c r="W446" s="155">
        <f>IF(A29stdlife="n/a","n/a",IF(W$3&gt;(A29stdlife+$E446),(Input!$K$239*(1+rvanilla)^0.5)-SUM($K446:V446),(Input!$K$239*(1+rvanilla)^0.5)/A29stdlife))</f>
        <v>0</v>
      </c>
      <c r="X446" s="155">
        <f>IF(A29stdlife="n/a","n/a",IF(X$3&gt;(A29stdlife+$E446),(Input!$K$239*(1+rvanilla)^0.5)-SUM($K446:W446),(Input!$K$239*(1+rvanilla)^0.5)/A29stdlife))</f>
        <v>0</v>
      </c>
      <c r="Y446" s="155">
        <f>IF(A29stdlife="n/a","n/a",IF(Y$3&gt;(A29stdlife+$E446),(Input!$K$239*(1+rvanilla)^0.5)-SUM($K446:X446),(Input!$K$239*(1+rvanilla)^0.5)/A29stdlife))</f>
        <v>0</v>
      </c>
      <c r="Z446" s="155">
        <f>IF(A29stdlife="n/a","n/a",IF(Z$3&gt;(A29stdlife+$E446),(Input!$K$239*(1+rvanilla)^0.5)-SUM($K446:Y446),(Input!$K$239*(1+rvanilla)^0.5)/A29stdlife))</f>
        <v>0</v>
      </c>
      <c r="AA446" s="155">
        <f>IF(A29stdlife="n/a","n/a",IF(AA$3&gt;(A29stdlife+$E446),(Input!$K$239*(1+rvanilla)^0.5)-SUM($K446:Z446),(Input!$K$239*(1+rvanilla)^0.5)/A29stdlife))</f>
        <v>0</v>
      </c>
      <c r="AB446" s="155">
        <f>IF(A29stdlife="n/a","n/a",IF(AB$3&gt;(A29stdlife+$E446),(Input!$K$239*(1+rvanilla)^0.5)-SUM($K446:AA446),(Input!$K$239*(1+rvanilla)^0.5)/A29stdlife))</f>
        <v>0</v>
      </c>
      <c r="AC446" s="155">
        <f>IF(A29stdlife="n/a","n/a",IF(AC$3&gt;(A29stdlife+$E446),(Input!$K$239*(1+rvanilla)^0.5)-SUM($K446:AB446),(Input!$K$239*(1+rvanilla)^0.5)/A29stdlife))</f>
        <v>0</v>
      </c>
      <c r="AD446" s="155">
        <f>IF(A29stdlife="n/a","n/a",IF(AD$3&gt;(A29stdlife+$E446),(Input!$K$239*(1+rvanilla)^0.5)-SUM($K446:AC446),(Input!$K$239*(1+rvanilla)^0.5)/A29stdlife))</f>
        <v>0</v>
      </c>
      <c r="AE446" s="155">
        <f>IF(A29stdlife="n/a","n/a",IF(AE$3&gt;(A29stdlife+$E446),(Input!$K$239*(1+rvanilla)^0.5)-SUM($K446:AD446),(Input!$K$239*(1+rvanilla)^0.5)/A29stdlife))</f>
        <v>0</v>
      </c>
      <c r="AF446" s="155">
        <f>IF(A29stdlife="n/a","n/a",IF(AF$3&gt;(A29stdlife+$E446),(Input!$K$239*(1+rvanilla)^0.5)-SUM($K446:AE446),(Input!$K$239*(1+rvanilla)^0.5)/A29stdlife))</f>
        <v>0</v>
      </c>
      <c r="AG446" s="155">
        <f>IF(A29stdlife="n/a","n/a",IF(AG$3&gt;(A29stdlife+$E446),(Input!$K$239*(1+rvanilla)^0.5)-SUM($K446:AF446),(Input!$K$239*(1+rvanilla)^0.5)/A29stdlife))</f>
        <v>0</v>
      </c>
      <c r="AH446" s="155">
        <f>IF(A29stdlife="n/a","n/a",IF(AH$3&gt;(A29stdlife+$E446),(Input!$K$239*(1+rvanilla)^0.5)-SUM($K446:AG446),(Input!$K$239*(1+rvanilla)^0.5)/A29stdlife))</f>
        <v>0</v>
      </c>
      <c r="AI446" s="155">
        <f>IF(A29stdlife="n/a","n/a",IF(AI$3&gt;(A29stdlife+$E446),(Input!$K$239*(1+rvanilla)^0.5)-SUM($K446:AH446),(Input!$K$239*(1+rvanilla)^0.5)/A29stdlife))</f>
        <v>0</v>
      </c>
      <c r="AJ446" s="155">
        <f>IF(A29stdlife="n/a","n/a",IF(AJ$3&gt;(A29stdlife+$E446),(Input!$K$239*(1+rvanilla)^0.5)-SUM($K446:AI446),(Input!$K$239*(1+rvanilla)^0.5)/A29stdlife))</f>
        <v>0</v>
      </c>
      <c r="AK446" s="155">
        <f>IF(A29stdlife="n/a","n/a",IF(AK$3&gt;(A29stdlife+$E446),(Input!$K$239*(1+rvanilla)^0.5)-SUM($K446:AJ446),(Input!$K$239*(1+rvanilla)^0.5)/A29stdlife))</f>
        <v>0</v>
      </c>
      <c r="AL446" s="155">
        <f>IF(A29stdlife="n/a","n/a",IF(AL$3&gt;(A29stdlife+$E446),(Input!$K$239*(1+rvanilla)^0.5)-SUM($K446:AK446),(Input!$K$239*(1+rvanilla)^0.5)/A29stdlife))</f>
        <v>0</v>
      </c>
      <c r="AM446" s="155">
        <f>IF(A29stdlife="n/a","n/a",IF(AM$3&gt;(A29stdlife+$E446),(Input!$K$239*(1+rvanilla)^0.5)-SUM($K446:AL446),(Input!$K$239*(1+rvanilla)^0.5)/A29stdlife))</f>
        <v>0</v>
      </c>
      <c r="AN446" s="155">
        <f>IF(A29stdlife="n/a","n/a",IF(AN$3&gt;(A29stdlife+$E446),(Input!$K$239*(1+rvanilla)^0.5)-SUM($K446:AM446),(Input!$K$239*(1+rvanilla)^0.5)/A29stdlife))</f>
        <v>0</v>
      </c>
      <c r="AO446" s="155">
        <f>IF(A29stdlife="n/a","n/a",IF(AO$3&gt;(A29stdlife+$E446),(Input!$K$239*(1+rvanilla)^0.5)-SUM($K446:AN446),(Input!$K$239*(1+rvanilla)^0.5)/A29stdlife))</f>
        <v>0</v>
      </c>
      <c r="AP446" s="155">
        <f>IF(A29stdlife="n/a","n/a",IF(AP$3&gt;(A29stdlife+$E446),(Input!$K$239*(1+rvanilla)^0.5)-SUM($K446:AO446),(Input!$K$239*(1+rvanilla)^0.5)/A29stdlife))</f>
        <v>0</v>
      </c>
      <c r="AQ446" s="155">
        <f>IF(A29stdlife="n/a","n/a",IF(AQ$3&gt;(A29stdlife+$E446),(Input!$K$239*(1+rvanilla)^0.5)-SUM($K446:AP446),(Input!$K$239*(1+rvanilla)^0.5)/A29stdlife))</f>
        <v>0</v>
      </c>
      <c r="AR446" s="155">
        <f>IF(A29stdlife="n/a","n/a",IF(AR$3&gt;(A29stdlife+$E446),(Input!$K$239*(1+rvanilla)^0.5)-SUM($K446:AQ446),(Input!$K$239*(1+rvanilla)^0.5)/A29stdlife))</f>
        <v>0</v>
      </c>
      <c r="AS446" s="155">
        <f>IF(A29stdlife="n/a","n/a",IF(AS$3&gt;(A29stdlife+$E446),(Input!$K$239*(1+rvanilla)^0.5)-SUM($K446:AR446),(Input!$K$239*(1+rvanilla)^0.5)/A29stdlife))</f>
        <v>0</v>
      </c>
      <c r="AT446" s="155">
        <f>IF(A29stdlife="n/a","n/a",IF(AT$3&gt;(A29stdlife+$E446),(Input!$K$239*(1+rvanilla)^0.5)-SUM($K446:AS446),(Input!$K$239*(1+rvanilla)^0.5)/A29stdlife))</f>
        <v>0</v>
      </c>
      <c r="AU446" s="155">
        <f>IF(A29stdlife="n/a","n/a",IF(AU$3&gt;(A29stdlife+$E446),(Input!$K$239*(1+rvanilla)^0.5)-SUM($K446:AT446),(Input!$K$239*(1+rvanilla)^0.5)/A29stdlife))</f>
        <v>0</v>
      </c>
      <c r="AV446" s="155">
        <f>IF(A29stdlife="n/a","n/a",IF(AV$3&gt;(A29stdlife+$E446),(Input!$K$239*(1+rvanilla)^0.5)-SUM($K446:AU446),(Input!$K$239*(1+rvanilla)^0.5)/A29stdlife))</f>
        <v>0</v>
      </c>
      <c r="AW446" s="155">
        <f>IF(A29stdlife="n/a","n/a",IF(AW$3&gt;(A29stdlife+$E446),(Input!$K$239*(1+rvanilla)^0.5)-SUM($K446:AV446),(Input!$K$239*(1+rvanilla)^0.5)/A29stdlife))</f>
        <v>0</v>
      </c>
      <c r="AX446" s="155">
        <f>IF(A29stdlife="n/a","n/a",IF(AX$3&gt;(A29stdlife+$E446),(Input!$K$239*(1+rvanilla)^0.5)-SUM($K446:AW446),(Input!$K$239*(1+rvanilla)^0.5)/A29stdlife))</f>
        <v>0</v>
      </c>
      <c r="AY446" s="155">
        <f>IF(A29stdlife="n/a","n/a",IF(AY$3&gt;(A29stdlife+$E446),(Input!$K$239*(1+rvanilla)^0.5)-SUM($K446:AX446),(Input!$K$239*(1+rvanilla)^0.5)/A29stdlife))</f>
        <v>0</v>
      </c>
      <c r="AZ446" s="155">
        <f>IF(A29stdlife="n/a","n/a",IF(AZ$3&gt;(A29stdlife+$E446),(Input!$K$239*(1+rvanilla)^0.5)-SUM($K446:AY446),(Input!$K$239*(1+rvanilla)^0.5)/A29stdlife))</f>
        <v>0</v>
      </c>
      <c r="BA446" s="155">
        <f>IF(A29stdlife="n/a","n/a",IF(BA$3&gt;(A29stdlife+$E446),(Input!$K$239*(1+rvanilla)^0.5)-SUM($K446:AZ446),(Input!$K$239*(1+rvanilla)^0.5)/A29stdlife))</f>
        <v>0</v>
      </c>
      <c r="BB446" s="155">
        <f>IF(A29stdlife="n/a","n/a",IF(BB$3&gt;(A29stdlife+$E446),(Input!$K$239*(1+rvanilla)^0.5)-SUM($K446:BA446),(Input!$K$239*(1+rvanilla)^0.5)/A29stdlife))</f>
        <v>0</v>
      </c>
      <c r="BC446" s="155">
        <f>IF(A29stdlife="n/a","n/a",IF(BC$3&gt;(A29stdlife+$E446),(Input!$K$239*(1+rvanilla)^0.5)-SUM($K446:BB446),(Input!$K$239*(1+rvanilla)^0.5)/A29stdlife))</f>
        <v>0</v>
      </c>
      <c r="BD446" s="155">
        <f>IF(A29stdlife="n/a","n/a",IF(BD$3&gt;(A29stdlife+$E446),(Input!$K$239*(1+rvanilla)^0.5)-SUM($K446:BC446),(Input!$K$239*(1+rvanilla)^0.5)/A29stdlife))</f>
        <v>0</v>
      </c>
      <c r="BE446" s="155">
        <f>IF(A29stdlife="n/a","n/a",IF(BE$3&gt;(A29stdlife+$E446),(Input!$K$239*(1+rvanilla)^0.5)-SUM($K446:BD446),(Input!$K$239*(1+rvanilla)^0.5)/A29stdlife))</f>
        <v>0</v>
      </c>
      <c r="BF446" s="155">
        <f>IF(A29stdlife="n/a","n/a",IF(BF$3&gt;(A29stdlife+$E446),(Input!$K$239*(1+rvanilla)^0.5)-SUM($K446:BE446),(Input!$K$239*(1+rvanilla)^0.5)/A29stdlife))</f>
        <v>0</v>
      </c>
      <c r="BG446" s="155">
        <f>IF(A29stdlife="n/a","n/a",IF(BG$3&gt;(A29stdlife+$E446),(Input!$K$239*(1+rvanilla)^0.5)-SUM($K446:BF446),(Input!$K$239*(1+rvanilla)^0.5)/A29stdlife))</f>
        <v>0</v>
      </c>
      <c r="BH446" s="155">
        <f>IF(A29stdlife="n/a","n/a",IF(BH$3&gt;(A29stdlife+$E446),(Input!$K$239*(1+rvanilla)^0.5)-SUM($K446:BG446),(Input!$K$239*(1+rvanilla)^0.5)/A29stdlife))</f>
        <v>0</v>
      </c>
      <c r="BI446" s="155">
        <f>IF(A29stdlife="n/a","n/a",IF(BI$3&gt;(A29stdlife+$E446),(Input!$K$239*(1+rvanilla)^0.5)-SUM($K446:BH446),(Input!$K$239*(1+rvanilla)^0.5)/A29stdlife))</f>
        <v>0</v>
      </c>
      <c r="BJ446" s="14"/>
      <c r="BK446" s="14"/>
      <c r="BL446" s="14"/>
      <c r="BM446" s="14"/>
      <c r="BN446" s="14"/>
      <c r="BO446" s="14"/>
      <c r="BP446" s="14"/>
      <c r="BQ446" s="14"/>
      <c r="BR446" s="14"/>
      <c r="BS446" s="14"/>
      <c r="BT446" s="14"/>
      <c r="BU446" s="14"/>
      <c r="BV446" s="14"/>
      <c r="BW446" s="14"/>
      <c r="BX446" s="14"/>
      <c r="BY446" s="14"/>
      <c r="BZ446" s="14"/>
      <c r="CA446" s="410"/>
      <c r="CB446" s="410"/>
      <c r="CC446" s="410"/>
      <c r="CD446" s="410"/>
      <c r="CE446" s="410"/>
      <c r="CF446" s="410"/>
      <c r="CG446" s="410"/>
      <c r="CH446" s="410"/>
      <c r="CI446" s="410"/>
      <c r="CJ446" s="410"/>
      <c r="CK446" s="410"/>
      <c r="CL446" s="410"/>
      <c r="CM446" s="410"/>
      <c r="CN446" s="410"/>
      <c r="CO446" s="410"/>
      <c r="CP446" s="410"/>
      <c r="CQ446" s="410"/>
      <c r="CR446" s="410"/>
      <c r="CS446" s="410"/>
      <c r="CT446" s="410"/>
      <c r="CU446" s="410"/>
      <c r="CV446" s="410"/>
      <c r="CW446" s="410"/>
      <c r="CX446" s="410"/>
      <c r="CY446" s="410"/>
      <c r="CZ446" s="410"/>
      <c r="DA446" s="410"/>
      <c r="DB446" s="410"/>
      <c r="DC446" s="410"/>
      <c r="DD446" s="410"/>
      <c r="DE446" s="410"/>
      <c r="DF446" s="410"/>
      <c r="DG446" s="410"/>
      <c r="DH446" s="410"/>
      <c r="DI446" s="410"/>
      <c r="DJ446" s="410"/>
      <c r="DK446" s="410"/>
      <c r="DL446" s="410"/>
      <c r="DM446" s="410"/>
      <c r="DN446" s="410"/>
      <c r="DO446" s="410"/>
      <c r="DP446" s="410"/>
      <c r="DQ446" s="410"/>
      <c r="DR446" s="410"/>
      <c r="DS446" s="410"/>
      <c r="DT446" s="410"/>
      <c r="DU446" s="410"/>
      <c r="DV446" s="410"/>
      <c r="DW446" s="410"/>
      <c r="DX446" s="410"/>
      <c r="DY446" s="410"/>
      <c r="DZ446" s="410"/>
      <c r="EA446" s="410"/>
      <c r="EB446" s="410"/>
      <c r="EC446" s="410"/>
      <c r="ED446" s="410"/>
      <c r="EE446" s="410"/>
      <c r="EF446" s="410"/>
      <c r="EG446" s="410"/>
      <c r="EH446" s="410"/>
      <c r="EI446" s="410"/>
      <c r="EJ446" s="410"/>
      <c r="EK446" s="410"/>
      <c r="EL446" s="410"/>
      <c r="EM446" s="410"/>
      <c r="EN446" s="410"/>
      <c r="EO446" s="410"/>
      <c r="EP446" s="410"/>
      <c r="EQ446" s="410"/>
      <c r="ER446" s="410"/>
      <c r="ES446" s="410"/>
      <c r="ET446" s="410"/>
      <c r="EU446" s="410"/>
      <c r="EV446" s="410"/>
      <c r="EW446" s="410"/>
      <c r="EX446" s="410"/>
      <c r="EY446" s="410"/>
      <c r="EZ446" s="410"/>
      <c r="FA446" s="410"/>
      <c r="FB446" s="410"/>
      <c r="FC446" s="410"/>
      <c r="FD446" s="410"/>
      <c r="FE446" s="410"/>
      <c r="FF446" s="410"/>
      <c r="FG446" s="410"/>
      <c r="FH446" s="410"/>
      <c r="FI446" s="410"/>
      <c r="FJ446" s="410"/>
      <c r="FK446" s="410"/>
      <c r="FL446" s="410"/>
      <c r="FM446" s="410"/>
      <c r="FN446" s="410"/>
      <c r="FO446" s="410"/>
      <c r="FP446" s="410"/>
      <c r="FQ446" s="410"/>
      <c r="FR446" s="410"/>
      <c r="FS446" s="410"/>
      <c r="FT446" s="410"/>
      <c r="FU446" s="410"/>
      <c r="FV446" s="410"/>
      <c r="FW446" s="410"/>
      <c r="FX446" s="410"/>
      <c r="FY446" s="410"/>
      <c r="FZ446" s="410"/>
      <c r="GA446" s="410"/>
      <c r="GB446" s="410"/>
      <c r="GC446" s="410"/>
      <c r="GD446" s="410"/>
      <c r="GE446" s="410"/>
      <c r="GF446" s="410"/>
      <c r="GG446" s="410"/>
      <c r="GH446" s="410"/>
      <c r="GI446" s="410"/>
      <c r="GJ446" s="410"/>
      <c r="GK446" s="410"/>
      <c r="GL446" s="410"/>
      <c r="GM446" s="410"/>
      <c r="GN446" s="410"/>
      <c r="GO446" s="410"/>
      <c r="GP446" s="410"/>
      <c r="GQ446" s="410"/>
      <c r="GR446" s="410"/>
      <c r="GS446" s="410"/>
      <c r="GT446" s="410"/>
      <c r="GU446" s="410"/>
      <c r="GV446" s="410"/>
      <c r="GW446" s="410"/>
      <c r="GX446" s="410"/>
      <c r="GY446" s="410"/>
      <c r="GZ446" s="410"/>
      <c r="HA446" s="410"/>
      <c r="HB446" s="410"/>
      <c r="HC446" s="410"/>
      <c r="HD446" s="410"/>
      <c r="HE446" s="410"/>
      <c r="HF446" s="410"/>
      <c r="HG446" s="410"/>
      <c r="HH446" s="410"/>
      <c r="HI446" s="410"/>
      <c r="HJ446" s="410"/>
      <c r="HK446" s="410"/>
      <c r="HL446" s="410"/>
      <c r="HM446" s="410"/>
      <c r="HN446" s="410"/>
      <c r="HO446" s="410"/>
      <c r="HP446" s="410"/>
      <c r="HQ446" s="410"/>
      <c r="HR446" s="410"/>
      <c r="HS446" s="410"/>
      <c r="HT446" s="410"/>
      <c r="HU446" s="410"/>
      <c r="HV446" s="410"/>
      <c r="HW446" s="410"/>
      <c r="HX446" s="410"/>
      <c r="HY446" s="410"/>
      <c r="HZ446" s="410"/>
      <c r="IA446" s="410"/>
      <c r="IB446" s="410"/>
      <c r="IC446" s="410"/>
      <c r="ID446" s="410"/>
      <c r="IE446" s="410"/>
      <c r="IF446" s="410"/>
      <c r="IG446" s="410"/>
      <c r="IH446" s="410"/>
      <c r="II446" s="410"/>
      <c r="IJ446" s="410"/>
      <c r="IK446" s="410"/>
      <c r="IL446" s="410"/>
      <c r="IM446" s="410"/>
      <c r="IN446" s="410"/>
      <c r="IO446" s="410"/>
      <c r="IP446" s="410"/>
      <c r="IQ446" s="410"/>
      <c r="IR446" s="410"/>
      <c r="IS446" s="410"/>
      <c r="IT446" s="410"/>
      <c r="IU446" s="410"/>
      <c r="IV446" s="410"/>
    </row>
    <row r="447" spans="1:256" s="2" customFormat="1" ht="12.75" hidden="1" customHeight="1" outlineLevel="2">
      <c r="A447" s="14"/>
      <c r="B447" s="14"/>
      <c r="C447" s="27"/>
      <c r="D447" s="413"/>
      <c r="E447" s="261">
        <v>6</v>
      </c>
      <c r="F447" s="372"/>
      <c r="G447" s="269"/>
      <c r="H447" s="271"/>
      <c r="I447" s="271"/>
      <c r="J447" s="271"/>
      <c r="K447" s="271"/>
      <c r="L447" s="270"/>
      <c r="M447" s="155">
        <f>IF(A29stdlife="n/a","n/a",IF(M$3&gt;(A29stdlife+$E447),(Input!$L$239*(1+rvanilla)^0.5)-SUM($L447:L447),(Input!$L$239*(1+rvanilla)^0.5)/A29stdlife))</f>
        <v>0</v>
      </c>
      <c r="N447" s="155">
        <f>IF(A29stdlife="n/a","n/a",IF(N$3&gt;(A29stdlife+$E447),(Input!$L$239*(1+rvanilla)^0.5)-SUM($L447:M447),(Input!$L$239*(1+rvanilla)^0.5)/A29stdlife))</f>
        <v>0</v>
      </c>
      <c r="O447" s="155">
        <f>IF(A29stdlife="n/a","n/a",IF(O$3&gt;(A29stdlife+$E447),(Input!$L$239*(1+rvanilla)^0.5)-SUM($L447:N447),(Input!$L$239*(1+rvanilla)^0.5)/A29stdlife))</f>
        <v>0</v>
      </c>
      <c r="P447" s="155">
        <f>IF(A29stdlife="n/a","n/a",IF(P$3&gt;(A29stdlife+$E447),(Input!$L$239*(1+rvanilla)^0.5)-SUM($L447:O447),(Input!$L$239*(1+rvanilla)^0.5)/A29stdlife))</f>
        <v>0</v>
      </c>
      <c r="Q447" s="155">
        <f>IF(A29stdlife="n/a","n/a",IF(Q$3&gt;(A29stdlife+$E447),(Input!$L$239*(1+rvanilla)^0.5)-SUM($L447:P447),(Input!$L$239*(1+rvanilla)^0.5)/A29stdlife))</f>
        <v>0</v>
      </c>
      <c r="R447" s="155">
        <f>IF(A29stdlife="n/a","n/a",IF(R$3&gt;(A29stdlife+$E447),(Input!$L$239*(1+rvanilla)^0.5)-SUM($L447:Q447),(Input!$L$239*(1+rvanilla)^0.5)/A29stdlife))</f>
        <v>0</v>
      </c>
      <c r="S447" s="155">
        <f>IF(A29stdlife="n/a","n/a",IF(S$3&gt;(A29stdlife+$E447),(Input!$L$239*(1+rvanilla)^0.5)-SUM($L447:R447),(Input!$L$239*(1+rvanilla)^0.5)/A29stdlife))</f>
        <v>0</v>
      </c>
      <c r="T447" s="155">
        <f>IF(A29stdlife="n/a","n/a",IF(T$3&gt;(A29stdlife+$E447),(Input!$L$239*(1+rvanilla)^0.5)-SUM($L447:S447),(Input!$L$239*(1+rvanilla)^0.5)/A29stdlife))</f>
        <v>0</v>
      </c>
      <c r="U447" s="155">
        <f>IF(A29stdlife="n/a","n/a",IF(U$3&gt;(A29stdlife+$E447),(Input!$L$239*(1+rvanilla)^0.5)-SUM($L447:T447),(Input!$L$239*(1+rvanilla)^0.5)/A29stdlife))</f>
        <v>0</v>
      </c>
      <c r="V447" s="155">
        <f>IF(A29stdlife="n/a","n/a",IF(V$3&gt;(A29stdlife+$E447),(Input!$L$239*(1+rvanilla)^0.5)-SUM($L447:U447),(Input!$L$239*(1+rvanilla)^0.5)/A29stdlife))</f>
        <v>0</v>
      </c>
      <c r="W447" s="155">
        <f>IF(A29stdlife="n/a","n/a",IF(W$3&gt;(A29stdlife+$E447),(Input!$L$239*(1+rvanilla)^0.5)-SUM($L447:V447),(Input!$L$239*(1+rvanilla)^0.5)/A29stdlife))</f>
        <v>0</v>
      </c>
      <c r="X447" s="155">
        <f>IF(A29stdlife="n/a","n/a",IF(X$3&gt;(A29stdlife+$E447),(Input!$L$239*(1+rvanilla)^0.5)-SUM($L447:W447),(Input!$L$239*(1+rvanilla)^0.5)/A29stdlife))</f>
        <v>0</v>
      </c>
      <c r="Y447" s="155">
        <f>IF(A29stdlife="n/a","n/a",IF(Y$3&gt;(A29stdlife+$E447),(Input!$L$239*(1+rvanilla)^0.5)-SUM($L447:X447),(Input!$L$239*(1+rvanilla)^0.5)/A29stdlife))</f>
        <v>0</v>
      </c>
      <c r="Z447" s="155">
        <f>IF(A29stdlife="n/a","n/a",IF(Z$3&gt;(A29stdlife+$E447),(Input!$L$239*(1+rvanilla)^0.5)-SUM($L447:Y447),(Input!$L$239*(1+rvanilla)^0.5)/A29stdlife))</f>
        <v>0</v>
      </c>
      <c r="AA447" s="155">
        <f>IF(A29stdlife="n/a","n/a",IF(AA$3&gt;(A29stdlife+$E447),(Input!$L$239*(1+rvanilla)^0.5)-SUM($L447:Z447),(Input!$L$239*(1+rvanilla)^0.5)/A29stdlife))</f>
        <v>0</v>
      </c>
      <c r="AB447" s="155">
        <f>IF(A29stdlife="n/a","n/a",IF(AB$3&gt;(A29stdlife+$E447),(Input!$L$239*(1+rvanilla)^0.5)-SUM($L447:AA447),(Input!$L$239*(1+rvanilla)^0.5)/A29stdlife))</f>
        <v>0</v>
      </c>
      <c r="AC447" s="155">
        <f>IF(A29stdlife="n/a","n/a",IF(AC$3&gt;(A29stdlife+$E447),(Input!$L$239*(1+rvanilla)^0.5)-SUM($L447:AB447),(Input!$L$239*(1+rvanilla)^0.5)/A29stdlife))</f>
        <v>0</v>
      </c>
      <c r="AD447" s="155">
        <f>IF(A29stdlife="n/a","n/a",IF(AD$3&gt;(A29stdlife+$E447),(Input!$L$239*(1+rvanilla)^0.5)-SUM($L447:AC447),(Input!$L$239*(1+rvanilla)^0.5)/A29stdlife))</f>
        <v>0</v>
      </c>
      <c r="AE447" s="155">
        <f>IF(A29stdlife="n/a","n/a",IF(AE$3&gt;(A29stdlife+$E447),(Input!$L$239*(1+rvanilla)^0.5)-SUM($L447:AD447),(Input!$L$239*(1+rvanilla)^0.5)/A29stdlife))</f>
        <v>0</v>
      </c>
      <c r="AF447" s="155">
        <f>IF(A29stdlife="n/a","n/a",IF(AF$3&gt;(A29stdlife+$E447),(Input!$L$239*(1+rvanilla)^0.5)-SUM($L447:AE447),(Input!$L$239*(1+rvanilla)^0.5)/A29stdlife))</f>
        <v>0</v>
      </c>
      <c r="AG447" s="155">
        <f>IF(A29stdlife="n/a","n/a",IF(AG$3&gt;(A29stdlife+$E447),(Input!$L$239*(1+rvanilla)^0.5)-SUM($L447:AF447),(Input!$L$239*(1+rvanilla)^0.5)/A29stdlife))</f>
        <v>0</v>
      </c>
      <c r="AH447" s="155">
        <f>IF(A29stdlife="n/a","n/a",IF(AH$3&gt;(A29stdlife+$E447),(Input!$L$239*(1+rvanilla)^0.5)-SUM($L447:AG447),(Input!$L$239*(1+rvanilla)^0.5)/A29stdlife))</f>
        <v>0</v>
      </c>
      <c r="AI447" s="155">
        <f>IF(A29stdlife="n/a","n/a",IF(AI$3&gt;(A29stdlife+$E447),(Input!$L$239*(1+rvanilla)^0.5)-SUM($L447:AH447),(Input!$L$239*(1+rvanilla)^0.5)/A29stdlife))</f>
        <v>0</v>
      </c>
      <c r="AJ447" s="155">
        <f>IF(A29stdlife="n/a","n/a",IF(AJ$3&gt;(A29stdlife+$E447),(Input!$L$239*(1+rvanilla)^0.5)-SUM($L447:AI447),(Input!$L$239*(1+rvanilla)^0.5)/A29stdlife))</f>
        <v>0</v>
      </c>
      <c r="AK447" s="155">
        <f>IF(A29stdlife="n/a","n/a",IF(AK$3&gt;(A29stdlife+$E447),(Input!$L$239*(1+rvanilla)^0.5)-SUM($L447:AJ447),(Input!$L$239*(1+rvanilla)^0.5)/A29stdlife))</f>
        <v>0</v>
      </c>
      <c r="AL447" s="155">
        <f>IF(A29stdlife="n/a","n/a",IF(AL$3&gt;(A29stdlife+$E447),(Input!$L$239*(1+rvanilla)^0.5)-SUM($L447:AK447),(Input!$L$239*(1+rvanilla)^0.5)/A29stdlife))</f>
        <v>0</v>
      </c>
      <c r="AM447" s="155">
        <f>IF(A29stdlife="n/a","n/a",IF(AM$3&gt;(A29stdlife+$E447),(Input!$L$239*(1+rvanilla)^0.5)-SUM($L447:AL447),(Input!$L$239*(1+rvanilla)^0.5)/A29stdlife))</f>
        <v>0</v>
      </c>
      <c r="AN447" s="155">
        <f>IF(A29stdlife="n/a","n/a",IF(AN$3&gt;(A29stdlife+$E447),(Input!$L$239*(1+rvanilla)^0.5)-SUM($L447:AM447),(Input!$L$239*(1+rvanilla)^0.5)/A29stdlife))</f>
        <v>0</v>
      </c>
      <c r="AO447" s="155">
        <f>IF(A29stdlife="n/a","n/a",IF(AO$3&gt;(A29stdlife+$E447),(Input!$L$239*(1+rvanilla)^0.5)-SUM($L447:AN447),(Input!$L$239*(1+rvanilla)^0.5)/A29stdlife))</f>
        <v>0</v>
      </c>
      <c r="AP447" s="155">
        <f>IF(A29stdlife="n/a","n/a",IF(AP$3&gt;(A29stdlife+$E447),(Input!$L$239*(1+rvanilla)^0.5)-SUM($L447:AO447),(Input!$L$239*(1+rvanilla)^0.5)/A29stdlife))</f>
        <v>0</v>
      </c>
      <c r="AQ447" s="155">
        <f>IF(A29stdlife="n/a","n/a",IF(AQ$3&gt;(A29stdlife+$E447),(Input!$L$239*(1+rvanilla)^0.5)-SUM($L447:AP447),(Input!$L$239*(1+rvanilla)^0.5)/A29stdlife))</f>
        <v>0</v>
      </c>
      <c r="AR447" s="155">
        <f>IF(A29stdlife="n/a","n/a",IF(AR$3&gt;(A29stdlife+$E447),(Input!$L$239*(1+rvanilla)^0.5)-SUM($L447:AQ447),(Input!$L$239*(1+rvanilla)^0.5)/A29stdlife))</f>
        <v>0</v>
      </c>
      <c r="AS447" s="155">
        <f>IF(A29stdlife="n/a","n/a",IF(AS$3&gt;(A29stdlife+$E447),(Input!$L$239*(1+rvanilla)^0.5)-SUM($L447:AR447),(Input!$L$239*(1+rvanilla)^0.5)/A29stdlife))</f>
        <v>0</v>
      </c>
      <c r="AT447" s="155">
        <f>IF(A29stdlife="n/a","n/a",IF(AT$3&gt;(A29stdlife+$E447),(Input!$L$239*(1+rvanilla)^0.5)-SUM($L447:AS447),(Input!$L$239*(1+rvanilla)^0.5)/A29stdlife))</f>
        <v>0</v>
      </c>
      <c r="AU447" s="155">
        <f>IF(A29stdlife="n/a","n/a",IF(AU$3&gt;(A29stdlife+$E447),(Input!$L$239*(1+rvanilla)^0.5)-SUM($L447:AT447),(Input!$L$239*(1+rvanilla)^0.5)/A29stdlife))</f>
        <v>0</v>
      </c>
      <c r="AV447" s="155">
        <f>IF(A29stdlife="n/a","n/a",IF(AV$3&gt;(A29stdlife+$E447),(Input!$L$239*(1+rvanilla)^0.5)-SUM($L447:AU447),(Input!$L$239*(1+rvanilla)^0.5)/A29stdlife))</f>
        <v>0</v>
      </c>
      <c r="AW447" s="155">
        <f>IF(A29stdlife="n/a","n/a",IF(AW$3&gt;(A29stdlife+$E447),(Input!$L$239*(1+rvanilla)^0.5)-SUM($L447:AV447),(Input!$L$239*(1+rvanilla)^0.5)/A29stdlife))</f>
        <v>0</v>
      </c>
      <c r="AX447" s="155">
        <f>IF(A29stdlife="n/a","n/a",IF(AX$3&gt;(A29stdlife+$E447),(Input!$L$239*(1+rvanilla)^0.5)-SUM($L447:AW447),(Input!$L$239*(1+rvanilla)^0.5)/A29stdlife))</f>
        <v>0</v>
      </c>
      <c r="AY447" s="155">
        <f>IF(A29stdlife="n/a","n/a",IF(AY$3&gt;(A29stdlife+$E447),(Input!$L$239*(1+rvanilla)^0.5)-SUM($L447:AX447),(Input!$L$239*(1+rvanilla)^0.5)/A29stdlife))</f>
        <v>0</v>
      </c>
      <c r="AZ447" s="155">
        <f>IF(A29stdlife="n/a","n/a",IF(AZ$3&gt;(A29stdlife+$E447),(Input!$L$239*(1+rvanilla)^0.5)-SUM($L447:AY447),(Input!$L$239*(1+rvanilla)^0.5)/A29stdlife))</f>
        <v>0</v>
      </c>
      <c r="BA447" s="155">
        <f>IF(A29stdlife="n/a","n/a",IF(BA$3&gt;(A29stdlife+$E447),(Input!$L$239*(1+rvanilla)^0.5)-SUM($L447:AZ447),(Input!$L$239*(1+rvanilla)^0.5)/A29stdlife))</f>
        <v>0</v>
      </c>
      <c r="BB447" s="155">
        <f>IF(A29stdlife="n/a","n/a",IF(BB$3&gt;(A29stdlife+$E447),(Input!$L$239*(1+rvanilla)^0.5)-SUM($L447:BA447),(Input!$L$239*(1+rvanilla)^0.5)/A29stdlife))</f>
        <v>0</v>
      </c>
      <c r="BC447" s="155">
        <f>IF(A29stdlife="n/a","n/a",IF(BC$3&gt;(A29stdlife+$E447),(Input!$L$239*(1+rvanilla)^0.5)-SUM($L447:BB447),(Input!$L$239*(1+rvanilla)^0.5)/A29stdlife))</f>
        <v>0</v>
      </c>
      <c r="BD447" s="155">
        <f>IF(A29stdlife="n/a","n/a",IF(BD$3&gt;(A29stdlife+$E447),(Input!$L$239*(1+rvanilla)^0.5)-SUM($L447:BC447),(Input!$L$239*(1+rvanilla)^0.5)/A29stdlife))</f>
        <v>0</v>
      </c>
      <c r="BE447" s="155">
        <f>IF(A29stdlife="n/a","n/a",IF(BE$3&gt;(A29stdlife+$E447),(Input!$L$239*(1+rvanilla)^0.5)-SUM($L447:BD447),(Input!$L$239*(1+rvanilla)^0.5)/A29stdlife))</f>
        <v>0</v>
      </c>
      <c r="BF447" s="155">
        <f>IF(A29stdlife="n/a","n/a",IF(BF$3&gt;(A29stdlife+$E447),(Input!$L$239*(1+rvanilla)^0.5)-SUM($L447:BE447),(Input!$L$239*(1+rvanilla)^0.5)/A29stdlife))</f>
        <v>0</v>
      </c>
      <c r="BG447" s="155">
        <f>IF(A29stdlife="n/a","n/a",IF(BG$3&gt;(A29stdlife+$E447),(Input!$L$239*(1+rvanilla)^0.5)-SUM($L447:BF447),(Input!$L$239*(1+rvanilla)^0.5)/A29stdlife))</f>
        <v>0</v>
      </c>
      <c r="BH447" s="155">
        <f>IF(A29stdlife="n/a","n/a",IF(BH$3&gt;(A29stdlife+$E447),(Input!$L$239*(1+rvanilla)^0.5)-SUM($L447:BG447),(Input!$L$239*(1+rvanilla)^0.5)/A29stdlife))</f>
        <v>0</v>
      </c>
      <c r="BI447" s="155">
        <f>IF(A29stdlife="n/a","n/a",IF(BI$3&gt;(A29stdlife+$E447),(Input!$L$239*(1+rvanilla)^0.5)-SUM($L447:BH447),(Input!$L$239*(1+rvanilla)^0.5)/A29stdlife))</f>
        <v>0</v>
      </c>
      <c r="BJ447" s="14"/>
      <c r="BK447" s="14"/>
      <c r="BL447" s="14"/>
      <c r="BM447" s="14"/>
      <c r="BN447" s="14"/>
      <c r="BO447" s="14"/>
      <c r="BP447" s="14"/>
      <c r="BQ447" s="14"/>
      <c r="BR447" s="14"/>
      <c r="BS447" s="14"/>
      <c r="BT447" s="14"/>
      <c r="BU447" s="14"/>
      <c r="BV447" s="14"/>
      <c r="BW447" s="14"/>
      <c r="BX447" s="14"/>
      <c r="BY447" s="14"/>
      <c r="BZ447" s="14"/>
      <c r="CA447" s="410"/>
      <c r="CB447" s="410"/>
      <c r="CC447" s="410"/>
      <c r="CD447" s="410"/>
      <c r="CE447" s="410"/>
      <c r="CF447" s="410"/>
      <c r="CG447" s="410"/>
      <c r="CH447" s="410"/>
      <c r="CI447" s="410"/>
      <c r="CJ447" s="410"/>
      <c r="CK447" s="410"/>
      <c r="CL447" s="410"/>
      <c r="CM447" s="410"/>
      <c r="CN447" s="410"/>
      <c r="CO447" s="410"/>
      <c r="CP447" s="410"/>
      <c r="CQ447" s="410"/>
      <c r="CR447" s="410"/>
      <c r="CS447" s="410"/>
      <c r="CT447" s="410"/>
      <c r="CU447" s="410"/>
      <c r="CV447" s="410"/>
      <c r="CW447" s="410"/>
      <c r="CX447" s="410"/>
      <c r="CY447" s="410"/>
      <c r="CZ447" s="410"/>
      <c r="DA447" s="410"/>
      <c r="DB447" s="410"/>
      <c r="DC447" s="410"/>
      <c r="DD447" s="410"/>
      <c r="DE447" s="410"/>
      <c r="DF447" s="410"/>
      <c r="DG447" s="410"/>
      <c r="DH447" s="410"/>
      <c r="DI447" s="410"/>
      <c r="DJ447" s="410"/>
      <c r="DK447" s="410"/>
      <c r="DL447" s="410"/>
      <c r="DM447" s="410"/>
      <c r="DN447" s="410"/>
      <c r="DO447" s="410"/>
      <c r="DP447" s="410"/>
      <c r="DQ447" s="410"/>
      <c r="DR447" s="410"/>
      <c r="DS447" s="410"/>
      <c r="DT447" s="410"/>
      <c r="DU447" s="410"/>
      <c r="DV447" s="410"/>
      <c r="DW447" s="410"/>
      <c r="DX447" s="410"/>
      <c r="DY447" s="410"/>
      <c r="DZ447" s="410"/>
      <c r="EA447" s="410"/>
      <c r="EB447" s="410"/>
      <c r="EC447" s="410"/>
      <c r="ED447" s="410"/>
      <c r="EE447" s="410"/>
      <c r="EF447" s="410"/>
      <c r="EG447" s="410"/>
      <c r="EH447" s="410"/>
      <c r="EI447" s="410"/>
      <c r="EJ447" s="410"/>
      <c r="EK447" s="410"/>
      <c r="EL447" s="410"/>
      <c r="EM447" s="410"/>
      <c r="EN447" s="410"/>
      <c r="EO447" s="410"/>
      <c r="EP447" s="410"/>
      <c r="EQ447" s="410"/>
      <c r="ER447" s="410"/>
      <c r="ES447" s="410"/>
      <c r="ET447" s="410"/>
      <c r="EU447" s="410"/>
      <c r="EV447" s="410"/>
      <c r="EW447" s="410"/>
      <c r="EX447" s="410"/>
      <c r="EY447" s="410"/>
      <c r="EZ447" s="410"/>
      <c r="FA447" s="410"/>
      <c r="FB447" s="410"/>
      <c r="FC447" s="410"/>
      <c r="FD447" s="410"/>
      <c r="FE447" s="410"/>
      <c r="FF447" s="410"/>
      <c r="FG447" s="410"/>
      <c r="FH447" s="410"/>
      <c r="FI447" s="410"/>
      <c r="FJ447" s="410"/>
      <c r="FK447" s="410"/>
      <c r="FL447" s="410"/>
      <c r="FM447" s="410"/>
      <c r="FN447" s="410"/>
      <c r="FO447" s="410"/>
      <c r="FP447" s="410"/>
      <c r="FQ447" s="410"/>
      <c r="FR447" s="410"/>
      <c r="FS447" s="410"/>
      <c r="FT447" s="410"/>
      <c r="FU447" s="410"/>
      <c r="FV447" s="410"/>
      <c r="FW447" s="410"/>
      <c r="FX447" s="410"/>
      <c r="FY447" s="410"/>
      <c r="FZ447" s="410"/>
      <c r="GA447" s="410"/>
      <c r="GB447" s="410"/>
      <c r="GC447" s="410"/>
      <c r="GD447" s="410"/>
      <c r="GE447" s="410"/>
      <c r="GF447" s="410"/>
      <c r="GG447" s="410"/>
      <c r="GH447" s="410"/>
      <c r="GI447" s="410"/>
      <c r="GJ447" s="410"/>
      <c r="GK447" s="410"/>
      <c r="GL447" s="410"/>
      <c r="GM447" s="410"/>
      <c r="GN447" s="410"/>
      <c r="GO447" s="410"/>
      <c r="GP447" s="410"/>
      <c r="GQ447" s="410"/>
      <c r="GR447" s="410"/>
      <c r="GS447" s="410"/>
      <c r="GT447" s="410"/>
      <c r="GU447" s="410"/>
      <c r="GV447" s="410"/>
      <c r="GW447" s="410"/>
      <c r="GX447" s="410"/>
      <c r="GY447" s="410"/>
      <c r="GZ447" s="410"/>
      <c r="HA447" s="410"/>
      <c r="HB447" s="410"/>
      <c r="HC447" s="410"/>
      <c r="HD447" s="410"/>
      <c r="HE447" s="410"/>
      <c r="HF447" s="410"/>
      <c r="HG447" s="410"/>
      <c r="HH447" s="410"/>
      <c r="HI447" s="410"/>
      <c r="HJ447" s="410"/>
      <c r="HK447" s="410"/>
      <c r="HL447" s="410"/>
      <c r="HM447" s="410"/>
      <c r="HN447" s="410"/>
      <c r="HO447" s="410"/>
      <c r="HP447" s="410"/>
      <c r="HQ447" s="410"/>
      <c r="HR447" s="410"/>
      <c r="HS447" s="410"/>
      <c r="HT447" s="410"/>
      <c r="HU447" s="410"/>
      <c r="HV447" s="410"/>
      <c r="HW447" s="410"/>
      <c r="HX447" s="410"/>
      <c r="HY447" s="410"/>
      <c r="HZ447" s="410"/>
      <c r="IA447" s="410"/>
      <c r="IB447" s="410"/>
      <c r="IC447" s="410"/>
      <c r="ID447" s="410"/>
      <c r="IE447" s="410"/>
      <c r="IF447" s="410"/>
      <c r="IG447" s="410"/>
      <c r="IH447" s="410"/>
      <c r="II447" s="410"/>
      <c r="IJ447" s="410"/>
      <c r="IK447" s="410"/>
      <c r="IL447" s="410"/>
      <c r="IM447" s="410"/>
      <c r="IN447" s="410"/>
      <c r="IO447" s="410"/>
      <c r="IP447" s="410"/>
      <c r="IQ447" s="410"/>
      <c r="IR447" s="410"/>
      <c r="IS447" s="410"/>
      <c r="IT447" s="410"/>
      <c r="IU447" s="410"/>
      <c r="IV447" s="410"/>
    </row>
    <row r="448" spans="1:256" s="2" customFormat="1" ht="12.75" hidden="1" customHeight="1" outlineLevel="2">
      <c r="A448" s="14"/>
      <c r="B448" s="14"/>
      <c r="C448" s="27"/>
      <c r="D448" s="413"/>
      <c r="E448" s="261">
        <v>7</v>
      </c>
      <c r="F448" s="372"/>
      <c r="G448" s="269"/>
      <c r="H448" s="271"/>
      <c r="I448" s="271"/>
      <c r="J448" s="271"/>
      <c r="K448" s="271"/>
      <c r="L448" s="271"/>
      <c r="M448" s="270"/>
      <c r="N448" s="155">
        <f>IF(A29stdlife="n/a","n/a",IF(N$3&gt;(A29stdlife+$E448),(Input!$M$239*(1+rvanilla)^0.5)-SUM($M448:M448),(Input!$M$239*(1+rvanilla)^0.5)/A29stdlife))</f>
        <v>0</v>
      </c>
      <c r="O448" s="155">
        <f>IF(A29stdlife="n/a","n/a",IF(O$3&gt;(A29stdlife+$E448),(Input!$M$239*(1+rvanilla)^0.5)-SUM($M448:N448),(Input!$M$239*(1+rvanilla)^0.5)/A29stdlife))</f>
        <v>0</v>
      </c>
      <c r="P448" s="155">
        <f>IF(A29stdlife="n/a","n/a",IF(P$3&gt;(A29stdlife+$E448),(Input!$M$239*(1+rvanilla)^0.5)-SUM($M448:O448),(Input!$M$239*(1+rvanilla)^0.5)/A29stdlife))</f>
        <v>0</v>
      </c>
      <c r="Q448" s="155">
        <f>IF(A29stdlife="n/a","n/a",IF(Q$3&gt;(A29stdlife+$E448),(Input!$M$239*(1+rvanilla)^0.5)-SUM($M448:P448),(Input!$M$239*(1+rvanilla)^0.5)/A29stdlife))</f>
        <v>0</v>
      </c>
      <c r="R448" s="155">
        <f>IF(A29stdlife="n/a","n/a",IF(R$3&gt;(A29stdlife+$E448),(Input!$M$239*(1+rvanilla)^0.5)-SUM($M448:Q448),(Input!$M$239*(1+rvanilla)^0.5)/A29stdlife))</f>
        <v>0</v>
      </c>
      <c r="S448" s="155">
        <f>IF(A29stdlife="n/a","n/a",IF(S$3&gt;(A29stdlife+$E448),(Input!$M$239*(1+rvanilla)^0.5)-SUM($M448:R448),(Input!$M$239*(1+rvanilla)^0.5)/A29stdlife))</f>
        <v>0</v>
      </c>
      <c r="T448" s="155">
        <f>IF(A29stdlife="n/a","n/a",IF(T$3&gt;(A29stdlife+$E448),(Input!$M$239*(1+rvanilla)^0.5)-SUM($M448:S448),(Input!$M$239*(1+rvanilla)^0.5)/A29stdlife))</f>
        <v>0</v>
      </c>
      <c r="U448" s="155">
        <f>IF(A29stdlife="n/a","n/a",IF(U$3&gt;(A29stdlife+$E448),(Input!$M$239*(1+rvanilla)^0.5)-SUM($M448:T448),(Input!$M$239*(1+rvanilla)^0.5)/A29stdlife))</f>
        <v>0</v>
      </c>
      <c r="V448" s="155">
        <f>IF(A29stdlife="n/a","n/a",IF(V$3&gt;(A29stdlife+$E448),(Input!$M$239*(1+rvanilla)^0.5)-SUM($M448:U448),(Input!$M$239*(1+rvanilla)^0.5)/A29stdlife))</f>
        <v>0</v>
      </c>
      <c r="W448" s="155">
        <f>IF(A29stdlife="n/a","n/a",IF(W$3&gt;(A29stdlife+$E448),(Input!$M$239*(1+rvanilla)^0.5)-SUM($M448:V448),(Input!$M$239*(1+rvanilla)^0.5)/A29stdlife))</f>
        <v>0</v>
      </c>
      <c r="X448" s="155">
        <f>IF(A29stdlife="n/a","n/a",IF(X$3&gt;(A29stdlife+$E448),(Input!$M$239*(1+rvanilla)^0.5)-SUM($M448:W448),(Input!$M$239*(1+rvanilla)^0.5)/A29stdlife))</f>
        <v>0</v>
      </c>
      <c r="Y448" s="155">
        <f>IF(A29stdlife="n/a","n/a",IF(Y$3&gt;(A29stdlife+$E448),(Input!$M$239*(1+rvanilla)^0.5)-SUM($M448:X448),(Input!$M$239*(1+rvanilla)^0.5)/A29stdlife))</f>
        <v>0</v>
      </c>
      <c r="Z448" s="155">
        <f>IF(A29stdlife="n/a","n/a",IF(Z$3&gt;(A29stdlife+$E448),(Input!$M$239*(1+rvanilla)^0.5)-SUM($M448:Y448),(Input!$M$239*(1+rvanilla)^0.5)/A29stdlife))</f>
        <v>0</v>
      </c>
      <c r="AA448" s="155">
        <f>IF(A29stdlife="n/a","n/a",IF(AA$3&gt;(A29stdlife+$E448),(Input!$M$239*(1+rvanilla)^0.5)-SUM($M448:Z448),(Input!$M$239*(1+rvanilla)^0.5)/A29stdlife))</f>
        <v>0</v>
      </c>
      <c r="AB448" s="155">
        <f>IF(A29stdlife="n/a","n/a",IF(AB$3&gt;(A29stdlife+$E448),(Input!$M$239*(1+rvanilla)^0.5)-SUM($M448:AA448),(Input!$M$239*(1+rvanilla)^0.5)/A29stdlife))</f>
        <v>0</v>
      </c>
      <c r="AC448" s="155">
        <f>IF(A29stdlife="n/a","n/a",IF(AC$3&gt;(A29stdlife+$E448),(Input!$M$239*(1+rvanilla)^0.5)-SUM($M448:AB448),(Input!$M$239*(1+rvanilla)^0.5)/A29stdlife))</f>
        <v>0</v>
      </c>
      <c r="AD448" s="155">
        <f>IF(A29stdlife="n/a","n/a",IF(AD$3&gt;(A29stdlife+$E448),(Input!$M$239*(1+rvanilla)^0.5)-SUM($M448:AC448),(Input!$M$239*(1+rvanilla)^0.5)/A29stdlife))</f>
        <v>0</v>
      </c>
      <c r="AE448" s="155">
        <f>IF(A29stdlife="n/a","n/a",IF(AE$3&gt;(A29stdlife+$E448),(Input!$M$239*(1+rvanilla)^0.5)-SUM($M448:AD448),(Input!$M$239*(1+rvanilla)^0.5)/A29stdlife))</f>
        <v>0</v>
      </c>
      <c r="AF448" s="155">
        <f>IF(A29stdlife="n/a","n/a",IF(AF$3&gt;(A29stdlife+$E448),(Input!$M$239*(1+rvanilla)^0.5)-SUM($M448:AE448),(Input!$M$239*(1+rvanilla)^0.5)/A29stdlife))</f>
        <v>0</v>
      </c>
      <c r="AG448" s="155">
        <f>IF(A29stdlife="n/a","n/a",IF(AG$3&gt;(A29stdlife+$E448),(Input!$M$239*(1+rvanilla)^0.5)-SUM($M448:AF448),(Input!$M$239*(1+rvanilla)^0.5)/A29stdlife))</f>
        <v>0</v>
      </c>
      <c r="AH448" s="155">
        <f>IF(A29stdlife="n/a","n/a",IF(AH$3&gt;(A29stdlife+$E448),(Input!$M$239*(1+rvanilla)^0.5)-SUM($M448:AG448),(Input!$M$239*(1+rvanilla)^0.5)/A29stdlife))</f>
        <v>0</v>
      </c>
      <c r="AI448" s="155">
        <f>IF(A29stdlife="n/a","n/a",IF(AI$3&gt;(A29stdlife+$E448),(Input!$M$239*(1+rvanilla)^0.5)-SUM($M448:AH448),(Input!$M$239*(1+rvanilla)^0.5)/A29stdlife))</f>
        <v>0</v>
      </c>
      <c r="AJ448" s="155">
        <f>IF(A29stdlife="n/a","n/a",IF(AJ$3&gt;(A29stdlife+$E448),(Input!$M$239*(1+rvanilla)^0.5)-SUM($M448:AI448),(Input!$M$239*(1+rvanilla)^0.5)/A29stdlife))</f>
        <v>0</v>
      </c>
      <c r="AK448" s="155">
        <f>IF(A29stdlife="n/a","n/a",IF(AK$3&gt;(A29stdlife+$E448),(Input!$M$239*(1+rvanilla)^0.5)-SUM($M448:AJ448),(Input!$M$239*(1+rvanilla)^0.5)/A29stdlife))</f>
        <v>0</v>
      </c>
      <c r="AL448" s="155">
        <f>IF(A29stdlife="n/a","n/a",IF(AL$3&gt;(A29stdlife+$E448),(Input!$M$239*(1+rvanilla)^0.5)-SUM($M448:AK448),(Input!$M$239*(1+rvanilla)^0.5)/A29stdlife))</f>
        <v>0</v>
      </c>
      <c r="AM448" s="155">
        <f>IF(A29stdlife="n/a","n/a",IF(AM$3&gt;(A29stdlife+$E448),(Input!$M$239*(1+rvanilla)^0.5)-SUM($M448:AL448),(Input!$M$239*(1+rvanilla)^0.5)/A29stdlife))</f>
        <v>0</v>
      </c>
      <c r="AN448" s="155">
        <f>IF(A29stdlife="n/a","n/a",IF(AN$3&gt;(A29stdlife+$E448),(Input!$M$239*(1+rvanilla)^0.5)-SUM($M448:AM448),(Input!$M$239*(1+rvanilla)^0.5)/A29stdlife))</f>
        <v>0</v>
      </c>
      <c r="AO448" s="155">
        <f>IF(A29stdlife="n/a","n/a",IF(AO$3&gt;(A29stdlife+$E448),(Input!$M$239*(1+rvanilla)^0.5)-SUM($M448:AN448),(Input!$M$239*(1+rvanilla)^0.5)/A29stdlife))</f>
        <v>0</v>
      </c>
      <c r="AP448" s="155">
        <f>IF(A29stdlife="n/a","n/a",IF(AP$3&gt;(A29stdlife+$E448),(Input!$M$239*(1+rvanilla)^0.5)-SUM($M448:AO448),(Input!$M$239*(1+rvanilla)^0.5)/A29stdlife))</f>
        <v>0</v>
      </c>
      <c r="AQ448" s="155">
        <f>IF(A29stdlife="n/a","n/a",IF(AQ$3&gt;(A29stdlife+$E448),(Input!$M$239*(1+rvanilla)^0.5)-SUM($M448:AP448),(Input!$M$239*(1+rvanilla)^0.5)/A29stdlife))</f>
        <v>0</v>
      </c>
      <c r="AR448" s="155">
        <f>IF(A29stdlife="n/a","n/a",IF(AR$3&gt;(A29stdlife+$E448),(Input!$M$239*(1+rvanilla)^0.5)-SUM($M448:AQ448),(Input!$M$239*(1+rvanilla)^0.5)/A29stdlife))</f>
        <v>0</v>
      </c>
      <c r="AS448" s="155">
        <f>IF(A29stdlife="n/a","n/a",IF(AS$3&gt;(A29stdlife+$E448),(Input!$M$239*(1+rvanilla)^0.5)-SUM($M448:AR448),(Input!$M$239*(1+rvanilla)^0.5)/A29stdlife))</f>
        <v>0</v>
      </c>
      <c r="AT448" s="155">
        <f>IF(A29stdlife="n/a","n/a",IF(AT$3&gt;(A29stdlife+$E448),(Input!$M$239*(1+rvanilla)^0.5)-SUM($M448:AS448),(Input!$M$239*(1+rvanilla)^0.5)/A29stdlife))</f>
        <v>0</v>
      </c>
      <c r="AU448" s="155">
        <f>IF(A29stdlife="n/a","n/a",IF(AU$3&gt;(A29stdlife+$E448),(Input!$M$239*(1+rvanilla)^0.5)-SUM($M448:AT448),(Input!$M$239*(1+rvanilla)^0.5)/A29stdlife))</f>
        <v>0</v>
      </c>
      <c r="AV448" s="155">
        <f>IF(A29stdlife="n/a","n/a",IF(AV$3&gt;(A29stdlife+$E448),(Input!$M$239*(1+rvanilla)^0.5)-SUM($M448:AU448),(Input!$M$239*(1+rvanilla)^0.5)/A29stdlife))</f>
        <v>0</v>
      </c>
      <c r="AW448" s="155">
        <f>IF(A29stdlife="n/a","n/a",IF(AW$3&gt;(A29stdlife+$E448),(Input!$M$239*(1+rvanilla)^0.5)-SUM($M448:AV448),(Input!$M$239*(1+rvanilla)^0.5)/A29stdlife))</f>
        <v>0</v>
      </c>
      <c r="AX448" s="155">
        <f>IF(A29stdlife="n/a","n/a",IF(AX$3&gt;(A29stdlife+$E448),(Input!$M$239*(1+rvanilla)^0.5)-SUM($M448:AW448),(Input!$M$239*(1+rvanilla)^0.5)/A29stdlife))</f>
        <v>0</v>
      </c>
      <c r="AY448" s="155">
        <f>IF(A29stdlife="n/a","n/a",IF(AY$3&gt;(A29stdlife+$E448),(Input!$M$239*(1+rvanilla)^0.5)-SUM($M448:AX448),(Input!$M$239*(1+rvanilla)^0.5)/A29stdlife))</f>
        <v>0</v>
      </c>
      <c r="AZ448" s="155">
        <f>IF(A29stdlife="n/a","n/a",IF(AZ$3&gt;(A29stdlife+$E448),(Input!$M$239*(1+rvanilla)^0.5)-SUM($M448:AY448),(Input!$M$239*(1+rvanilla)^0.5)/A29stdlife))</f>
        <v>0</v>
      </c>
      <c r="BA448" s="155">
        <f>IF(A29stdlife="n/a","n/a",IF(BA$3&gt;(A29stdlife+$E448),(Input!$M$239*(1+rvanilla)^0.5)-SUM($M448:AZ448),(Input!$M$239*(1+rvanilla)^0.5)/A29stdlife))</f>
        <v>0</v>
      </c>
      <c r="BB448" s="155">
        <f>IF(A29stdlife="n/a","n/a",IF(BB$3&gt;(A29stdlife+$E448),(Input!$M$239*(1+rvanilla)^0.5)-SUM($M448:BA448),(Input!$M$239*(1+rvanilla)^0.5)/A29stdlife))</f>
        <v>0</v>
      </c>
      <c r="BC448" s="155">
        <f>IF(A29stdlife="n/a","n/a",IF(BC$3&gt;(A29stdlife+$E448),(Input!$M$239*(1+rvanilla)^0.5)-SUM($M448:BB448),(Input!$M$239*(1+rvanilla)^0.5)/A29stdlife))</f>
        <v>0</v>
      </c>
      <c r="BD448" s="155">
        <f>IF(A29stdlife="n/a","n/a",IF(BD$3&gt;(A29stdlife+$E448),(Input!$M$239*(1+rvanilla)^0.5)-SUM($M448:BC448),(Input!$M$239*(1+rvanilla)^0.5)/A29stdlife))</f>
        <v>0</v>
      </c>
      <c r="BE448" s="155">
        <f>IF(A29stdlife="n/a","n/a",IF(BE$3&gt;(A29stdlife+$E448),(Input!$M$239*(1+rvanilla)^0.5)-SUM($M448:BD448),(Input!$M$239*(1+rvanilla)^0.5)/A29stdlife))</f>
        <v>0</v>
      </c>
      <c r="BF448" s="155">
        <f>IF(A29stdlife="n/a","n/a",IF(BF$3&gt;(A29stdlife+$E448),(Input!$M$239*(1+rvanilla)^0.5)-SUM($M448:BE448),(Input!$M$239*(1+rvanilla)^0.5)/A29stdlife))</f>
        <v>0</v>
      </c>
      <c r="BG448" s="155">
        <f>IF(A29stdlife="n/a","n/a",IF(BG$3&gt;(A29stdlife+$E448),(Input!$M$239*(1+rvanilla)^0.5)-SUM($M448:BF448),(Input!$M$239*(1+rvanilla)^0.5)/A29stdlife))</f>
        <v>0</v>
      </c>
      <c r="BH448" s="155">
        <f>IF(A29stdlife="n/a","n/a",IF(BH$3&gt;(A29stdlife+$E448),(Input!$M$239*(1+rvanilla)^0.5)-SUM($M448:BG448),(Input!$M$239*(1+rvanilla)^0.5)/A29stdlife))</f>
        <v>0</v>
      </c>
      <c r="BI448" s="155">
        <f>IF(A29stdlife="n/a","n/a",IF(BI$3&gt;(A29stdlife+$E448),(Input!$M$239*(1+rvanilla)^0.5)-SUM($M448:BH448),(Input!$M$239*(1+rvanilla)^0.5)/A29stdlife))</f>
        <v>0</v>
      </c>
      <c r="BJ448" s="14"/>
      <c r="BK448" s="14"/>
      <c r="BL448" s="14"/>
      <c r="BM448" s="14"/>
      <c r="BN448" s="14"/>
      <c r="BO448" s="14"/>
      <c r="BP448" s="14"/>
      <c r="BQ448" s="14"/>
      <c r="BR448" s="14"/>
      <c r="BS448" s="14"/>
      <c r="BT448" s="14"/>
      <c r="BU448" s="14"/>
      <c r="BV448" s="14"/>
      <c r="BW448" s="14"/>
      <c r="BX448" s="14"/>
      <c r="BY448" s="14"/>
      <c r="BZ448" s="14"/>
      <c r="CA448" s="410"/>
      <c r="CB448" s="410"/>
      <c r="CC448" s="410"/>
      <c r="CD448" s="410"/>
      <c r="CE448" s="410"/>
      <c r="CF448" s="410"/>
      <c r="CG448" s="410"/>
      <c r="CH448" s="410"/>
      <c r="CI448" s="410"/>
      <c r="CJ448" s="410"/>
      <c r="CK448" s="410"/>
      <c r="CL448" s="410"/>
      <c r="CM448" s="410"/>
      <c r="CN448" s="410"/>
      <c r="CO448" s="410"/>
      <c r="CP448" s="410"/>
      <c r="CQ448" s="410"/>
      <c r="CR448" s="410"/>
      <c r="CS448" s="410"/>
      <c r="CT448" s="410"/>
      <c r="CU448" s="410"/>
      <c r="CV448" s="410"/>
      <c r="CW448" s="410"/>
      <c r="CX448" s="410"/>
      <c r="CY448" s="410"/>
      <c r="CZ448" s="410"/>
      <c r="DA448" s="410"/>
      <c r="DB448" s="410"/>
      <c r="DC448" s="410"/>
      <c r="DD448" s="410"/>
      <c r="DE448" s="410"/>
      <c r="DF448" s="410"/>
      <c r="DG448" s="410"/>
      <c r="DH448" s="410"/>
      <c r="DI448" s="410"/>
      <c r="DJ448" s="410"/>
      <c r="DK448" s="410"/>
      <c r="DL448" s="410"/>
      <c r="DM448" s="410"/>
      <c r="DN448" s="410"/>
      <c r="DO448" s="410"/>
      <c r="DP448" s="410"/>
      <c r="DQ448" s="410"/>
      <c r="DR448" s="410"/>
      <c r="DS448" s="410"/>
      <c r="DT448" s="410"/>
      <c r="DU448" s="410"/>
      <c r="DV448" s="410"/>
      <c r="DW448" s="410"/>
      <c r="DX448" s="410"/>
      <c r="DY448" s="410"/>
      <c r="DZ448" s="410"/>
      <c r="EA448" s="410"/>
      <c r="EB448" s="410"/>
      <c r="EC448" s="410"/>
      <c r="ED448" s="410"/>
      <c r="EE448" s="410"/>
      <c r="EF448" s="410"/>
      <c r="EG448" s="410"/>
      <c r="EH448" s="410"/>
      <c r="EI448" s="410"/>
      <c r="EJ448" s="410"/>
      <c r="EK448" s="410"/>
      <c r="EL448" s="410"/>
      <c r="EM448" s="410"/>
      <c r="EN448" s="410"/>
      <c r="EO448" s="410"/>
      <c r="EP448" s="410"/>
      <c r="EQ448" s="410"/>
      <c r="ER448" s="410"/>
      <c r="ES448" s="410"/>
      <c r="ET448" s="410"/>
      <c r="EU448" s="410"/>
      <c r="EV448" s="410"/>
      <c r="EW448" s="410"/>
      <c r="EX448" s="410"/>
      <c r="EY448" s="410"/>
      <c r="EZ448" s="410"/>
      <c r="FA448" s="410"/>
      <c r="FB448" s="410"/>
      <c r="FC448" s="410"/>
      <c r="FD448" s="410"/>
      <c r="FE448" s="410"/>
      <c r="FF448" s="410"/>
      <c r="FG448" s="410"/>
      <c r="FH448" s="410"/>
      <c r="FI448" s="410"/>
      <c r="FJ448" s="410"/>
      <c r="FK448" s="410"/>
      <c r="FL448" s="410"/>
      <c r="FM448" s="410"/>
      <c r="FN448" s="410"/>
      <c r="FO448" s="410"/>
      <c r="FP448" s="410"/>
      <c r="FQ448" s="410"/>
      <c r="FR448" s="410"/>
      <c r="FS448" s="410"/>
      <c r="FT448" s="410"/>
      <c r="FU448" s="410"/>
      <c r="FV448" s="410"/>
      <c r="FW448" s="410"/>
      <c r="FX448" s="410"/>
      <c r="FY448" s="410"/>
      <c r="FZ448" s="410"/>
      <c r="GA448" s="410"/>
      <c r="GB448" s="410"/>
      <c r="GC448" s="410"/>
      <c r="GD448" s="410"/>
      <c r="GE448" s="410"/>
      <c r="GF448" s="410"/>
      <c r="GG448" s="410"/>
      <c r="GH448" s="410"/>
      <c r="GI448" s="410"/>
      <c r="GJ448" s="410"/>
      <c r="GK448" s="410"/>
      <c r="GL448" s="410"/>
      <c r="GM448" s="410"/>
      <c r="GN448" s="410"/>
      <c r="GO448" s="410"/>
      <c r="GP448" s="410"/>
      <c r="GQ448" s="410"/>
      <c r="GR448" s="410"/>
      <c r="GS448" s="410"/>
      <c r="GT448" s="410"/>
      <c r="GU448" s="410"/>
      <c r="GV448" s="410"/>
      <c r="GW448" s="410"/>
      <c r="GX448" s="410"/>
      <c r="GY448" s="410"/>
      <c r="GZ448" s="410"/>
      <c r="HA448" s="410"/>
      <c r="HB448" s="410"/>
      <c r="HC448" s="410"/>
      <c r="HD448" s="410"/>
      <c r="HE448" s="410"/>
      <c r="HF448" s="410"/>
      <c r="HG448" s="410"/>
      <c r="HH448" s="410"/>
      <c r="HI448" s="410"/>
      <c r="HJ448" s="410"/>
      <c r="HK448" s="410"/>
      <c r="HL448" s="410"/>
      <c r="HM448" s="410"/>
      <c r="HN448" s="410"/>
      <c r="HO448" s="410"/>
      <c r="HP448" s="410"/>
      <c r="HQ448" s="410"/>
      <c r="HR448" s="410"/>
      <c r="HS448" s="410"/>
      <c r="HT448" s="410"/>
      <c r="HU448" s="410"/>
      <c r="HV448" s="410"/>
      <c r="HW448" s="410"/>
      <c r="HX448" s="410"/>
      <c r="HY448" s="410"/>
      <c r="HZ448" s="410"/>
      <c r="IA448" s="410"/>
      <c r="IB448" s="410"/>
      <c r="IC448" s="410"/>
      <c r="ID448" s="410"/>
      <c r="IE448" s="410"/>
      <c r="IF448" s="410"/>
      <c r="IG448" s="410"/>
      <c r="IH448" s="410"/>
      <c r="II448" s="410"/>
      <c r="IJ448" s="410"/>
      <c r="IK448" s="410"/>
      <c r="IL448" s="410"/>
      <c r="IM448" s="410"/>
      <c r="IN448" s="410"/>
      <c r="IO448" s="410"/>
      <c r="IP448" s="410"/>
      <c r="IQ448" s="410"/>
      <c r="IR448" s="410"/>
      <c r="IS448" s="410"/>
      <c r="IT448" s="410"/>
      <c r="IU448" s="410"/>
      <c r="IV448" s="410"/>
    </row>
    <row r="449" spans="1:256" s="2" customFormat="1" ht="12.75" hidden="1" customHeight="1" outlineLevel="2">
      <c r="A449" s="14"/>
      <c r="B449" s="14"/>
      <c r="C449" s="27"/>
      <c r="D449" s="413"/>
      <c r="E449" s="261">
        <v>8</v>
      </c>
      <c r="F449" s="372"/>
      <c r="G449" s="269"/>
      <c r="H449" s="271"/>
      <c r="I449" s="271"/>
      <c r="J449" s="271"/>
      <c r="K449" s="271"/>
      <c r="L449" s="271"/>
      <c r="M449" s="271"/>
      <c r="N449" s="270"/>
      <c r="O449" s="155">
        <f>IF(A29stdlife="n/a","n/a",IF(O$3&gt;(A29stdlife+$E449),(Input!$N$239*(1+rvanilla)^0.5)-SUM($N449:N449),(Input!$N$239*(1+rvanilla)^0.5)/A29stdlife))</f>
        <v>0</v>
      </c>
      <c r="P449" s="155">
        <f>IF(A29stdlife="n/a","n/a",IF(P$3&gt;(A29stdlife+$E449),(Input!$N$239*(1+rvanilla)^0.5)-SUM($N449:O449),(Input!$N$239*(1+rvanilla)^0.5)/A29stdlife))</f>
        <v>0</v>
      </c>
      <c r="Q449" s="155">
        <f>IF(A29stdlife="n/a","n/a",IF(Q$3&gt;(A29stdlife+$E449),(Input!$N$239*(1+rvanilla)^0.5)-SUM($N449:P449),(Input!$N$239*(1+rvanilla)^0.5)/A29stdlife))</f>
        <v>0</v>
      </c>
      <c r="R449" s="155">
        <f>IF(A29stdlife="n/a","n/a",IF(R$3&gt;(A29stdlife+$E449),(Input!$N$239*(1+rvanilla)^0.5)-SUM($N449:Q449),(Input!$N$239*(1+rvanilla)^0.5)/A29stdlife))</f>
        <v>0</v>
      </c>
      <c r="S449" s="155">
        <f>IF(A29stdlife="n/a","n/a",IF(S$3&gt;(A29stdlife+$E449),(Input!$N$239*(1+rvanilla)^0.5)-SUM($N449:R449),(Input!$N$239*(1+rvanilla)^0.5)/A29stdlife))</f>
        <v>0</v>
      </c>
      <c r="T449" s="155">
        <f>IF(A29stdlife="n/a","n/a",IF(T$3&gt;(A29stdlife+$E449),(Input!$N$239*(1+rvanilla)^0.5)-SUM($N449:S449),(Input!$N$239*(1+rvanilla)^0.5)/A29stdlife))</f>
        <v>0</v>
      </c>
      <c r="U449" s="155">
        <f>IF(A29stdlife="n/a","n/a",IF(U$3&gt;(A29stdlife+$E449),(Input!$N$239*(1+rvanilla)^0.5)-SUM($N449:T449),(Input!$N$239*(1+rvanilla)^0.5)/A29stdlife))</f>
        <v>0</v>
      </c>
      <c r="V449" s="155">
        <f>IF(A29stdlife="n/a","n/a",IF(V$3&gt;(A29stdlife+$E449),(Input!$N$239*(1+rvanilla)^0.5)-SUM($N449:U449),(Input!$N$239*(1+rvanilla)^0.5)/A29stdlife))</f>
        <v>0</v>
      </c>
      <c r="W449" s="155">
        <f>IF(A29stdlife="n/a","n/a",IF(W$3&gt;(A29stdlife+$E449),(Input!$N$239*(1+rvanilla)^0.5)-SUM($N449:V449),(Input!$N$239*(1+rvanilla)^0.5)/A29stdlife))</f>
        <v>0</v>
      </c>
      <c r="X449" s="155">
        <f>IF(A29stdlife="n/a","n/a",IF(X$3&gt;(A29stdlife+$E449),(Input!$N$239*(1+rvanilla)^0.5)-SUM($N449:W449),(Input!$N$239*(1+rvanilla)^0.5)/A29stdlife))</f>
        <v>0</v>
      </c>
      <c r="Y449" s="155">
        <f>IF(A29stdlife="n/a","n/a",IF(Y$3&gt;(A29stdlife+$E449),(Input!$N$239*(1+rvanilla)^0.5)-SUM($N449:X449),(Input!$N$239*(1+rvanilla)^0.5)/A29stdlife))</f>
        <v>0</v>
      </c>
      <c r="Z449" s="155">
        <f>IF(A29stdlife="n/a","n/a",IF(Z$3&gt;(A29stdlife+$E449),(Input!$N$239*(1+rvanilla)^0.5)-SUM($N449:Y449),(Input!$N$239*(1+rvanilla)^0.5)/A29stdlife))</f>
        <v>0</v>
      </c>
      <c r="AA449" s="155">
        <f>IF(A29stdlife="n/a","n/a",IF(AA$3&gt;(A29stdlife+$E449),(Input!$N$239*(1+rvanilla)^0.5)-SUM($N449:Z449),(Input!$N$239*(1+rvanilla)^0.5)/A29stdlife))</f>
        <v>0</v>
      </c>
      <c r="AB449" s="155">
        <f>IF(A29stdlife="n/a","n/a",IF(AB$3&gt;(A29stdlife+$E449),(Input!$N$239*(1+rvanilla)^0.5)-SUM($N449:AA449),(Input!$N$239*(1+rvanilla)^0.5)/A29stdlife))</f>
        <v>0</v>
      </c>
      <c r="AC449" s="155">
        <f>IF(A29stdlife="n/a","n/a",IF(AC$3&gt;(A29stdlife+$E449),(Input!$N$239*(1+rvanilla)^0.5)-SUM($N449:AB449),(Input!$N$239*(1+rvanilla)^0.5)/A29stdlife))</f>
        <v>0</v>
      </c>
      <c r="AD449" s="155">
        <f>IF(A29stdlife="n/a","n/a",IF(AD$3&gt;(A29stdlife+$E449),(Input!$N$239*(1+rvanilla)^0.5)-SUM($N449:AC449),(Input!$N$239*(1+rvanilla)^0.5)/A29stdlife))</f>
        <v>0</v>
      </c>
      <c r="AE449" s="155">
        <f>IF(A29stdlife="n/a","n/a",IF(AE$3&gt;(A29stdlife+$E449),(Input!$N$239*(1+rvanilla)^0.5)-SUM($N449:AD449),(Input!$N$239*(1+rvanilla)^0.5)/A29stdlife))</f>
        <v>0</v>
      </c>
      <c r="AF449" s="155">
        <f>IF(A29stdlife="n/a","n/a",IF(AF$3&gt;(A29stdlife+$E449),(Input!$N$239*(1+rvanilla)^0.5)-SUM($N449:AE449),(Input!$N$239*(1+rvanilla)^0.5)/A29stdlife))</f>
        <v>0</v>
      </c>
      <c r="AG449" s="155">
        <f>IF(A29stdlife="n/a","n/a",IF(AG$3&gt;(A29stdlife+$E449),(Input!$N$239*(1+rvanilla)^0.5)-SUM($N449:AF449),(Input!$N$239*(1+rvanilla)^0.5)/A29stdlife))</f>
        <v>0</v>
      </c>
      <c r="AH449" s="155">
        <f>IF(A29stdlife="n/a","n/a",IF(AH$3&gt;(A29stdlife+$E449),(Input!$N$239*(1+rvanilla)^0.5)-SUM($N449:AG449),(Input!$N$239*(1+rvanilla)^0.5)/A29stdlife))</f>
        <v>0</v>
      </c>
      <c r="AI449" s="155">
        <f>IF(A29stdlife="n/a","n/a",IF(AI$3&gt;(A29stdlife+$E449),(Input!$N$239*(1+rvanilla)^0.5)-SUM($N449:AH449),(Input!$N$239*(1+rvanilla)^0.5)/A29stdlife))</f>
        <v>0</v>
      </c>
      <c r="AJ449" s="155">
        <f>IF(A29stdlife="n/a","n/a",IF(AJ$3&gt;(A29stdlife+$E449),(Input!$N$239*(1+rvanilla)^0.5)-SUM($N449:AI449),(Input!$N$239*(1+rvanilla)^0.5)/A29stdlife))</f>
        <v>0</v>
      </c>
      <c r="AK449" s="155">
        <f>IF(A29stdlife="n/a","n/a",IF(AK$3&gt;(A29stdlife+$E449),(Input!$N$239*(1+rvanilla)^0.5)-SUM($N449:AJ449),(Input!$N$239*(1+rvanilla)^0.5)/A29stdlife))</f>
        <v>0</v>
      </c>
      <c r="AL449" s="155">
        <f>IF(A29stdlife="n/a","n/a",IF(AL$3&gt;(A29stdlife+$E449),(Input!$N$239*(1+rvanilla)^0.5)-SUM($N449:AK449),(Input!$N$239*(1+rvanilla)^0.5)/A29stdlife))</f>
        <v>0</v>
      </c>
      <c r="AM449" s="155">
        <f>IF(A29stdlife="n/a","n/a",IF(AM$3&gt;(A29stdlife+$E449),(Input!$N$239*(1+rvanilla)^0.5)-SUM($N449:AL449),(Input!$N$239*(1+rvanilla)^0.5)/A29stdlife))</f>
        <v>0</v>
      </c>
      <c r="AN449" s="155">
        <f>IF(A29stdlife="n/a","n/a",IF(AN$3&gt;(A29stdlife+$E449),(Input!$N$239*(1+rvanilla)^0.5)-SUM($N449:AM449),(Input!$N$239*(1+rvanilla)^0.5)/A29stdlife))</f>
        <v>0</v>
      </c>
      <c r="AO449" s="155">
        <f>IF(A29stdlife="n/a","n/a",IF(AO$3&gt;(A29stdlife+$E449),(Input!$N$239*(1+rvanilla)^0.5)-SUM($N449:AN449),(Input!$N$239*(1+rvanilla)^0.5)/A29stdlife))</f>
        <v>0</v>
      </c>
      <c r="AP449" s="155">
        <f>IF(A29stdlife="n/a","n/a",IF(AP$3&gt;(A29stdlife+$E449),(Input!$N$239*(1+rvanilla)^0.5)-SUM($N449:AO449),(Input!$N$239*(1+rvanilla)^0.5)/A29stdlife))</f>
        <v>0</v>
      </c>
      <c r="AQ449" s="155">
        <f>IF(A29stdlife="n/a","n/a",IF(AQ$3&gt;(A29stdlife+$E449),(Input!$N$239*(1+rvanilla)^0.5)-SUM($N449:AP449),(Input!$N$239*(1+rvanilla)^0.5)/A29stdlife))</f>
        <v>0</v>
      </c>
      <c r="AR449" s="155">
        <f>IF(A29stdlife="n/a","n/a",IF(AR$3&gt;(A29stdlife+$E449),(Input!$N$239*(1+rvanilla)^0.5)-SUM($N449:AQ449),(Input!$N$239*(1+rvanilla)^0.5)/A29stdlife))</f>
        <v>0</v>
      </c>
      <c r="AS449" s="155">
        <f>IF(A29stdlife="n/a","n/a",IF(AS$3&gt;(A29stdlife+$E449),(Input!$N$239*(1+rvanilla)^0.5)-SUM($N449:AR449),(Input!$N$239*(1+rvanilla)^0.5)/A29stdlife))</f>
        <v>0</v>
      </c>
      <c r="AT449" s="155">
        <f>IF(A29stdlife="n/a","n/a",IF(AT$3&gt;(A29stdlife+$E449),(Input!$N$239*(1+rvanilla)^0.5)-SUM($N449:AS449),(Input!$N$239*(1+rvanilla)^0.5)/A29stdlife))</f>
        <v>0</v>
      </c>
      <c r="AU449" s="155">
        <f>IF(A29stdlife="n/a","n/a",IF(AU$3&gt;(A29stdlife+$E449),(Input!$N$239*(1+rvanilla)^0.5)-SUM($N449:AT449),(Input!$N$239*(1+rvanilla)^0.5)/A29stdlife))</f>
        <v>0</v>
      </c>
      <c r="AV449" s="155">
        <f>IF(A29stdlife="n/a","n/a",IF(AV$3&gt;(A29stdlife+$E449),(Input!$N$239*(1+rvanilla)^0.5)-SUM($N449:AU449),(Input!$N$239*(1+rvanilla)^0.5)/A29stdlife))</f>
        <v>0</v>
      </c>
      <c r="AW449" s="155">
        <f>IF(A29stdlife="n/a","n/a",IF(AW$3&gt;(A29stdlife+$E449),(Input!$N$239*(1+rvanilla)^0.5)-SUM($N449:AV449),(Input!$N$239*(1+rvanilla)^0.5)/A29stdlife))</f>
        <v>0</v>
      </c>
      <c r="AX449" s="155">
        <f>IF(A29stdlife="n/a","n/a",IF(AX$3&gt;(A29stdlife+$E449),(Input!$N$239*(1+rvanilla)^0.5)-SUM($N449:AW449),(Input!$N$239*(1+rvanilla)^0.5)/A29stdlife))</f>
        <v>0</v>
      </c>
      <c r="AY449" s="155">
        <f>IF(A29stdlife="n/a","n/a",IF(AY$3&gt;(A29stdlife+$E449),(Input!$N$239*(1+rvanilla)^0.5)-SUM($N449:AX449),(Input!$N$239*(1+rvanilla)^0.5)/A29stdlife))</f>
        <v>0</v>
      </c>
      <c r="AZ449" s="155">
        <f>IF(A29stdlife="n/a","n/a",IF(AZ$3&gt;(A29stdlife+$E449),(Input!$N$239*(1+rvanilla)^0.5)-SUM($N449:AY449),(Input!$N$239*(1+rvanilla)^0.5)/A29stdlife))</f>
        <v>0</v>
      </c>
      <c r="BA449" s="155">
        <f>IF(A29stdlife="n/a","n/a",IF(BA$3&gt;(A29stdlife+$E449),(Input!$N$239*(1+rvanilla)^0.5)-SUM($N449:AZ449),(Input!$N$239*(1+rvanilla)^0.5)/A29stdlife))</f>
        <v>0</v>
      </c>
      <c r="BB449" s="155">
        <f>IF(A29stdlife="n/a","n/a",IF(BB$3&gt;(A29stdlife+$E449),(Input!$N$239*(1+rvanilla)^0.5)-SUM($N449:BA449),(Input!$N$239*(1+rvanilla)^0.5)/A29stdlife))</f>
        <v>0</v>
      </c>
      <c r="BC449" s="155">
        <f>IF(A29stdlife="n/a","n/a",IF(BC$3&gt;(A29stdlife+$E449),(Input!$N$239*(1+rvanilla)^0.5)-SUM($N449:BB449),(Input!$N$239*(1+rvanilla)^0.5)/A29stdlife))</f>
        <v>0</v>
      </c>
      <c r="BD449" s="155">
        <f>IF(A29stdlife="n/a","n/a",IF(BD$3&gt;(A29stdlife+$E449),(Input!$N$239*(1+rvanilla)^0.5)-SUM($N449:BC449),(Input!$N$239*(1+rvanilla)^0.5)/A29stdlife))</f>
        <v>0</v>
      </c>
      <c r="BE449" s="155">
        <f>IF(A29stdlife="n/a","n/a",IF(BE$3&gt;(A29stdlife+$E449),(Input!$N$239*(1+rvanilla)^0.5)-SUM($N449:BD449),(Input!$N$239*(1+rvanilla)^0.5)/A29stdlife))</f>
        <v>0</v>
      </c>
      <c r="BF449" s="155">
        <f>IF(A29stdlife="n/a","n/a",IF(BF$3&gt;(A29stdlife+$E449),(Input!$N$239*(1+rvanilla)^0.5)-SUM($N449:BE449),(Input!$N$239*(1+rvanilla)^0.5)/A29stdlife))</f>
        <v>0</v>
      </c>
      <c r="BG449" s="155">
        <f>IF(A29stdlife="n/a","n/a",IF(BG$3&gt;(A29stdlife+$E449),(Input!$N$239*(1+rvanilla)^0.5)-SUM($N449:BF449),(Input!$N$239*(1+rvanilla)^0.5)/A29stdlife))</f>
        <v>0</v>
      </c>
      <c r="BH449" s="155">
        <f>IF(A29stdlife="n/a","n/a",IF(BH$3&gt;(A29stdlife+$E449),(Input!$N$239*(1+rvanilla)^0.5)-SUM($N449:BG449),(Input!$N$239*(1+rvanilla)^0.5)/A29stdlife))</f>
        <v>0</v>
      </c>
      <c r="BI449" s="155">
        <f>IF(A29stdlife="n/a","n/a",IF(BI$3&gt;(A29stdlife+$E449),(Input!$N$239*(1+rvanilla)^0.5)-SUM($N449:BH449),(Input!$N$239*(1+rvanilla)^0.5)/A29stdlife))</f>
        <v>0</v>
      </c>
      <c r="BJ449" s="14"/>
      <c r="BK449" s="14"/>
      <c r="BL449" s="14"/>
      <c r="BM449" s="14"/>
      <c r="BN449" s="14"/>
      <c r="BO449" s="14"/>
      <c r="BP449" s="14"/>
      <c r="BQ449" s="14"/>
      <c r="BR449" s="14"/>
      <c r="BS449" s="14"/>
      <c r="BT449" s="14"/>
      <c r="BU449" s="14"/>
      <c r="BV449" s="14"/>
      <c r="BW449" s="14"/>
      <c r="BX449" s="14"/>
      <c r="BY449" s="14"/>
      <c r="BZ449" s="14"/>
      <c r="CA449" s="410"/>
      <c r="CB449" s="410"/>
      <c r="CC449" s="410"/>
      <c r="CD449" s="410"/>
      <c r="CE449" s="410"/>
      <c r="CF449" s="410"/>
      <c r="CG449" s="410"/>
      <c r="CH449" s="410"/>
      <c r="CI449" s="410"/>
      <c r="CJ449" s="410"/>
      <c r="CK449" s="410"/>
      <c r="CL449" s="410"/>
      <c r="CM449" s="410"/>
      <c r="CN449" s="410"/>
      <c r="CO449" s="410"/>
      <c r="CP449" s="410"/>
      <c r="CQ449" s="410"/>
      <c r="CR449" s="410"/>
      <c r="CS449" s="410"/>
      <c r="CT449" s="410"/>
      <c r="CU449" s="410"/>
      <c r="CV449" s="410"/>
      <c r="CW449" s="410"/>
      <c r="CX449" s="410"/>
      <c r="CY449" s="410"/>
      <c r="CZ449" s="410"/>
      <c r="DA449" s="410"/>
      <c r="DB449" s="410"/>
      <c r="DC449" s="410"/>
      <c r="DD449" s="410"/>
      <c r="DE449" s="410"/>
      <c r="DF449" s="410"/>
      <c r="DG449" s="410"/>
      <c r="DH449" s="410"/>
      <c r="DI449" s="410"/>
      <c r="DJ449" s="410"/>
      <c r="DK449" s="410"/>
      <c r="DL449" s="410"/>
      <c r="DM449" s="410"/>
      <c r="DN449" s="410"/>
      <c r="DO449" s="410"/>
      <c r="DP449" s="410"/>
      <c r="DQ449" s="410"/>
      <c r="DR449" s="410"/>
      <c r="DS449" s="410"/>
      <c r="DT449" s="410"/>
      <c r="DU449" s="410"/>
      <c r="DV449" s="410"/>
      <c r="DW449" s="410"/>
      <c r="DX449" s="410"/>
      <c r="DY449" s="410"/>
      <c r="DZ449" s="410"/>
      <c r="EA449" s="410"/>
      <c r="EB449" s="410"/>
      <c r="EC449" s="410"/>
      <c r="ED449" s="410"/>
      <c r="EE449" s="410"/>
      <c r="EF449" s="410"/>
      <c r="EG449" s="410"/>
      <c r="EH449" s="410"/>
      <c r="EI449" s="410"/>
      <c r="EJ449" s="410"/>
      <c r="EK449" s="410"/>
      <c r="EL449" s="410"/>
      <c r="EM449" s="410"/>
      <c r="EN449" s="410"/>
      <c r="EO449" s="410"/>
      <c r="EP449" s="410"/>
      <c r="EQ449" s="410"/>
      <c r="ER449" s="410"/>
      <c r="ES449" s="410"/>
      <c r="ET449" s="410"/>
      <c r="EU449" s="410"/>
      <c r="EV449" s="410"/>
      <c r="EW449" s="410"/>
      <c r="EX449" s="410"/>
      <c r="EY449" s="410"/>
      <c r="EZ449" s="410"/>
      <c r="FA449" s="410"/>
      <c r="FB449" s="410"/>
      <c r="FC449" s="410"/>
      <c r="FD449" s="410"/>
      <c r="FE449" s="410"/>
      <c r="FF449" s="410"/>
      <c r="FG449" s="410"/>
      <c r="FH449" s="410"/>
      <c r="FI449" s="410"/>
      <c r="FJ449" s="410"/>
      <c r="FK449" s="410"/>
      <c r="FL449" s="410"/>
      <c r="FM449" s="410"/>
      <c r="FN449" s="410"/>
      <c r="FO449" s="410"/>
      <c r="FP449" s="410"/>
      <c r="FQ449" s="410"/>
      <c r="FR449" s="410"/>
      <c r="FS449" s="410"/>
      <c r="FT449" s="410"/>
      <c r="FU449" s="410"/>
      <c r="FV449" s="410"/>
      <c r="FW449" s="410"/>
      <c r="FX449" s="410"/>
      <c r="FY449" s="410"/>
      <c r="FZ449" s="410"/>
      <c r="GA449" s="410"/>
      <c r="GB449" s="410"/>
      <c r="GC449" s="410"/>
      <c r="GD449" s="410"/>
      <c r="GE449" s="410"/>
      <c r="GF449" s="410"/>
      <c r="GG449" s="410"/>
      <c r="GH449" s="410"/>
      <c r="GI449" s="410"/>
      <c r="GJ449" s="410"/>
      <c r="GK449" s="410"/>
      <c r="GL449" s="410"/>
      <c r="GM449" s="410"/>
      <c r="GN449" s="410"/>
      <c r="GO449" s="410"/>
      <c r="GP449" s="410"/>
      <c r="GQ449" s="410"/>
      <c r="GR449" s="410"/>
      <c r="GS449" s="410"/>
      <c r="GT449" s="410"/>
      <c r="GU449" s="410"/>
      <c r="GV449" s="410"/>
      <c r="GW449" s="410"/>
      <c r="GX449" s="410"/>
      <c r="GY449" s="410"/>
      <c r="GZ449" s="410"/>
      <c r="HA449" s="410"/>
      <c r="HB449" s="410"/>
      <c r="HC449" s="410"/>
      <c r="HD449" s="410"/>
      <c r="HE449" s="410"/>
      <c r="HF449" s="410"/>
      <c r="HG449" s="410"/>
      <c r="HH449" s="410"/>
      <c r="HI449" s="410"/>
      <c r="HJ449" s="410"/>
      <c r="HK449" s="410"/>
      <c r="HL449" s="410"/>
      <c r="HM449" s="410"/>
      <c r="HN449" s="410"/>
      <c r="HO449" s="410"/>
      <c r="HP449" s="410"/>
      <c r="HQ449" s="410"/>
      <c r="HR449" s="410"/>
      <c r="HS449" s="410"/>
      <c r="HT449" s="410"/>
      <c r="HU449" s="410"/>
      <c r="HV449" s="410"/>
      <c r="HW449" s="410"/>
      <c r="HX449" s="410"/>
      <c r="HY449" s="410"/>
      <c r="HZ449" s="410"/>
      <c r="IA449" s="410"/>
      <c r="IB449" s="410"/>
      <c r="IC449" s="410"/>
      <c r="ID449" s="410"/>
      <c r="IE449" s="410"/>
      <c r="IF449" s="410"/>
      <c r="IG449" s="410"/>
      <c r="IH449" s="410"/>
      <c r="II449" s="410"/>
      <c r="IJ449" s="410"/>
      <c r="IK449" s="410"/>
      <c r="IL449" s="410"/>
      <c r="IM449" s="410"/>
      <c r="IN449" s="410"/>
      <c r="IO449" s="410"/>
      <c r="IP449" s="410"/>
      <c r="IQ449" s="410"/>
      <c r="IR449" s="410"/>
      <c r="IS449" s="410"/>
      <c r="IT449" s="410"/>
      <c r="IU449" s="410"/>
      <c r="IV449" s="410"/>
    </row>
    <row r="450" spans="1:256" s="2" customFormat="1" ht="12.75" hidden="1" customHeight="1" outlineLevel="2">
      <c r="A450" s="14"/>
      <c r="B450" s="14"/>
      <c r="C450" s="27"/>
      <c r="D450" s="413"/>
      <c r="E450" s="261">
        <v>9</v>
      </c>
      <c r="F450" s="372"/>
      <c r="G450" s="269"/>
      <c r="H450" s="271"/>
      <c r="I450" s="271"/>
      <c r="J450" s="271"/>
      <c r="K450" s="271"/>
      <c r="L450" s="271"/>
      <c r="M450" s="271"/>
      <c r="N450" s="271"/>
      <c r="O450" s="270"/>
      <c r="P450" s="155">
        <f>IF(A29stdlife="n/a","n/a",IF(P$3&gt;(A29stdlife+$E450),(Input!$O$239*(1+rvanilla)^0.5)-SUM($O450:O450),(Input!$O$239*(1+rvanilla)^0.5)/A29stdlife))</f>
        <v>0</v>
      </c>
      <c r="Q450" s="155">
        <f>IF(A29stdlife="n/a","n/a",IF(Q$3&gt;(A29stdlife+$E450),(Input!$O$239*(1+rvanilla)^0.5)-SUM($O450:P450),(Input!$O$239*(1+rvanilla)^0.5)/A29stdlife))</f>
        <v>0</v>
      </c>
      <c r="R450" s="155">
        <f>IF(A29stdlife="n/a","n/a",IF(R$3&gt;(A29stdlife+$E450),(Input!$O$239*(1+rvanilla)^0.5)-SUM($O450:Q450),(Input!$O$239*(1+rvanilla)^0.5)/A29stdlife))</f>
        <v>0</v>
      </c>
      <c r="S450" s="155">
        <f>IF(A29stdlife="n/a","n/a",IF(S$3&gt;(A29stdlife+$E450),(Input!$O$239*(1+rvanilla)^0.5)-SUM($O450:R450),(Input!$O$239*(1+rvanilla)^0.5)/A29stdlife))</f>
        <v>0</v>
      </c>
      <c r="T450" s="155">
        <f>IF(A29stdlife="n/a","n/a",IF(T$3&gt;(A29stdlife+$E450),(Input!$O$239*(1+rvanilla)^0.5)-SUM($O450:S450),(Input!$O$239*(1+rvanilla)^0.5)/A29stdlife))</f>
        <v>0</v>
      </c>
      <c r="U450" s="155">
        <f>IF(A29stdlife="n/a","n/a",IF(U$3&gt;(A29stdlife+$E450),(Input!$O$239*(1+rvanilla)^0.5)-SUM($O450:T450),(Input!$O$239*(1+rvanilla)^0.5)/A29stdlife))</f>
        <v>0</v>
      </c>
      <c r="V450" s="155">
        <f>IF(A29stdlife="n/a","n/a",IF(V$3&gt;(A29stdlife+$E450),(Input!$O$239*(1+rvanilla)^0.5)-SUM($O450:U450),(Input!$O$239*(1+rvanilla)^0.5)/A29stdlife))</f>
        <v>0</v>
      </c>
      <c r="W450" s="155">
        <f>IF(A29stdlife="n/a","n/a",IF(W$3&gt;(A29stdlife+$E450),(Input!$O$239*(1+rvanilla)^0.5)-SUM($O450:V450),(Input!$O$239*(1+rvanilla)^0.5)/A29stdlife))</f>
        <v>0</v>
      </c>
      <c r="X450" s="155">
        <f>IF(A29stdlife="n/a","n/a",IF(X$3&gt;(A29stdlife+$E450),(Input!$O$239*(1+rvanilla)^0.5)-SUM($O450:W450),(Input!$O$239*(1+rvanilla)^0.5)/A29stdlife))</f>
        <v>0</v>
      </c>
      <c r="Y450" s="155">
        <f>IF(A29stdlife="n/a","n/a",IF(Y$3&gt;(A29stdlife+$E450),(Input!$O$239*(1+rvanilla)^0.5)-SUM($O450:X450),(Input!$O$239*(1+rvanilla)^0.5)/A29stdlife))</f>
        <v>0</v>
      </c>
      <c r="Z450" s="155">
        <f>IF(A29stdlife="n/a","n/a",IF(Z$3&gt;(A29stdlife+$E450),(Input!$O$239*(1+rvanilla)^0.5)-SUM($O450:Y450),(Input!$O$239*(1+rvanilla)^0.5)/A29stdlife))</f>
        <v>0</v>
      </c>
      <c r="AA450" s="155">
        <f>IF(A29stdlife="n/a","n/a",IF(AA$3&gt;(A29stdlife+$E450),(Input!$O$239*(1+rvanilla)^0.5)-SUM($O450:Z450),(Input!$O$239*(1+rvanilla)^0.5)/A29stdlife))</f>
        <v>0</v>
      </c>
      <c r="AB450" s="155">
        <f>IF(A29stdlife="n/a","n/a",IF(AB$3&gt;(A29stdlife+$E450),(Input!$O$239*(1+rvanilla)^0.5)-SUM($O450:AA450),(Input!$O$239*(1+rvanilla)^0.5)/A29stdlife))</f>
        <v>0</v>
      </c>
      <c r="AC450" s="155">
        <f>IF(A29stdlife="n/a","n/a",IF(AC$3&gt;(A29stdlife+$E450),(Input!$O$239*(1+rvanilla)^0.5)-SUM($O450:AB450),(Input!$O$239*(1+rvanilla)^0.5)/A29stdlife))</f>
        <v>0</v>
      </c>
      <c r="AD450" s="155">
        <f>IF(A29stdlife="n/a","n/a",IF(AD$3&gt;(A29stdlife+$E450),(Input!$O$239*(1+rvanilla)^0.5)-SUM($O450:AC450),(Input!$O$239*(1+rvanilla)^0.5)/A29stdlife))</f>
        <v>0</v>
      </c>
      <c r="AE450" s="155">
        <f>IF(A29stdlife="n/a","n/a",IF(AE$3&gt;(A29stdlife+$E450),(Input!$O$239*(1+rvanilla)^0.5)-SUM($O450:AD450),(Input!$O$239*(1+rvanilla)^0.5)/A29stdlife))</f>
        <v>0</v>
      </c>
      <c r="AF450" s="155">
        <f>IF(A29stdlife="n/a","n/a",IF(AF$3&gt;(A29stdlife+$E450),(Input!$O$239*(1+rvanilla)^0.5)-SUM($O450:AE450),(Input!$O$239*(1+rvanilla)^0.5)/A29stdlife))</f>
        <v>0</v>
      </c>
      <c r="AG450" s="155">
        <f>IF(A29stdlife="n/a","n/a",IF(AG$3&gt;(A29stdlife+$E450),(Input!$O$239*(1+rvanilla)^0.5)-SUM($O450:AF450),(Input!$O$239*(1+rvanilla)^0.5)/A29stdlife))</f>
        <v>0</v>
      </c>
      <c r="AH450" s="155">
        <f>IF(A29stdlife="n/a","n/a",IF(AH$3&gt;(A29stdlife+$E450),(Input!$O$239*(1+rvanilla)^0.5)-SUM($O450:AG450),(Input!$O$239*(1+rvanilla)^0.5)/A29stdlife))</f>
        <v>0</v>
      </c>
      <c r="AI450" s="155">
        <f>IF(A29stdlife="n/a","n/a",IF(AI$3&gt;(A29stdlife+$E450),(Input!$O$239*(1+rvanilla)^0.5)-SUM($O450:AH450),(Input!$O$239*(1+rvanilla)^0.5)/A29stdlife))</f>
        <v>0</v>
      </c>
      <c r="AJ450" s="155">
        <f>IF(A29stdlife="n/a","n/a",IF(AJ$3&gt;(A29stdlife+$E450),(Input!$O$239*(1+rvanilla)^0.5)-SUM($O450:AI450),(Input!$O$239*(1+rvanilla)^0.5)/A29stdlife))</f>
        <v>0</v>
      </c>
      <c r="AK450" s="155">
        <f>IF(A29stdlife="n/a","n/a",IF(AK$3&gt;(A29stdlife+$E450),(Input!$O$239*(1+rvanilla)^0.5)-SUM($O450:AJ450),(Input!$O$239*(1+rvanilla)^0.5)/A29stdlife))</f>
        <v>0</v>
      </c>
      <c r="AL450" s="155">
        <f>IF(A29stdlife="n/a","n/a",IF(AL$3&gt;(A29stdlife+$E450),(Input!$O$239*(1+rvanilla)^0.5)-SUM($O450:AK450),(Input!$O$239*(1+rvanilla)^0.5)/A29stdlife))</f>
        <v>0</v>
      </c>
      <c r="AM450" s="155">
        <f>IF(A29stdlife="n/a","n/a",IF(AM$3&gt;(A29stdlife+$E450),(Input!$O$239*(1+rvanilla)^0.5)-SUM($O450:AL450),(Input!$O$239*(1+rvanilla)^0.5)/A29stdlife))</f>
        <v>0</v>
      </c>
      <c r="AN450" s="155">
        <f>IF(A29stdlife="n/a","n/a",IF(AN$3&gt;(A29stdlife+$E450),(Input!$O$239*(1+rvanilla)^0.5)-SUM($O450:AM450),(Input!$O$239*(1+rvanilla)^0.5)/A29stdlife))</f>
        <v>0</v>
      </c>
      <c r="AO450" s="155">
        <f>IF(A29stdlife="n/a","n/a",IF(AO$3&gt;(A29stdlife+$E450),(Input!$O$239*(1+rvanilla)^0.5)-SUM($O450:AN450),(Input!$O$239*(1+rvanilla)^0.5)/A29stdlife))</f>
        <v>0</v>
      </c>
      <c r="AP450" s="155">
        <f>IF(A29stdlife="n/a","n/a",IF(AP$3&gt;(A29stdlife+$E450),(Input!$O$239*(1+rvanilla)^0.5)-SUM($O450:AO450),(Input!$O$239*(1+rvanilla)^0.5)/A29stdlife))</f>
        <v>0</v>
      </c>
      <c r="AQ450" s="155">
        <f>IF(A29stdlife="n/a","n/a",IF(AQ$3&gt;(A29stdlife+$E450),(Input!$O$239*(1+rvanilla)^0.5)-SUM($O450:AP450),(Input!$O$239*(1+rvanilla)^0.5)/A29stdlife))</f>
        <v>0</v>
      </c>
      <c r="AR450" s="155">
        <f>IF(A29stdlife="n/a","n/a",IF(AR$3&gt;(A29stdlife+$E450),(Input!$O$239*(1+rvanilla)^0.5)-SUM($O450:AQ450),(Input!$O$239*(1+rvanilla)^0.5)/A29stdlife))</f>
        <v>0</v>
      </c>
      <c r="AS450" s="155">
        <f>IF(A29stdlife="n/a","n/a",IF(AS$3&gt;(A29stdlife+$E450),(Input!$O$239*(1+rvanilla)^0.5)-SUM($O450:AR450),(Input!$O$239*(1+rvanilla)^0.5)/A29stdlife))</f>
        <v>0</v>
      </c>
      <c r="AT450" s="155">
        <f>IF(A29stdlife="n/a","n/a",IF(AT$3&gt;(A29stdlife+$E450),(Input!$O$239*(1+rvanilla)^0.5)-SUM($O450:AS450),(Input!$O$239*(1+rvanilla)^0.5)/A29stdlife))</f>
        <v>0</v>
      </c>
      <c r="AU450" s="155">
        <f>IF(A29stdlife="n/a","n/a",IF(AU$3&gt;(A29stdlife+$E450),(Input!$O$239*(1+rvanilla)^0.5)-SUM($O450:AT450),(Input!$O$239*(1+rvanilla)^0.5)/A29stdlife))</f>
        <v>0</v>
      </c>
      <c r="AV450" s="155">
        <f>IF(A29stdlife="n/a","n/a",IF(AV$3&gt;(A29stdlife+$E450),(Input!$O$239*(1+rvanilla)^0.5)-SUM($O450:AU450),(Input!$O$239*(1+rvanilla)^0.5)/A29stdlife))</f>
        <v>0</v>
      </c>
      <c r="AW450" s="155">
        <f>IF(A29stdlife="n/a","n/a",IF(AW$3&gt;(A29stdlife+$E450),(Input!$O$239*(1+rvanilla)^0.5)-SUM($O450:AV450),(Input!$O$239*(1+rvanilla)^0.5)/A29stdlife))</f>
        <v>0</v>
      </c>
      <c r="AX450" s="155">
        <f>IF(A29stdlife="n/a","n/a",IF(AX$3&gt;(A29stdlife+$E450),(Input!$O$239*(1+rvanilla)^0.5)-SUM($O450:AW450),(Input!$O$239*(1+rvanilla)^0.5)/A29stdlife))</f>
        <v>0</v>
      </c>
      <c r="AY450" s="155">
        <f>IF(A29stdlife="n/a","n/a",IF(AY$3&gt;(A29stdlife+$E450),(Input!$O$239*(1+rvanilla)^0.5)-SUM($O450:AX450),(Input!$O$239*(1+rvanilla)^0.5)/A29stdlife))</f>
        <v>0</v>
      </c>
      <c r="AZ450" s="155">
        <f>IF(A29stdlife="n/a","n/a",IF(AZ$3&gt;(A29stdlife+$E450),(Input!$O$239*(1+rvanilla)^0.5)-SUM($O450:AY450),(Input!$O$239*(1+rvanilla)^0.5)/A29stdlife))</f>
        <v>0</v>
      </c>
      <c r="BA450" s="155">
        <f>IF(A29stdlife="n/a","n/a",IF(BA$3&gt;(A29stdlife+$E450),(Input!$O$239*(1+rvanilla)^0.5)-SUM($O450:AZ450),(Input!$O$239*(1+rvanilla)^0.5)/A29stdlife))</f>
        <v>0</v>
      </c>
      <c r="BB450" s="155">
        <f>IF(A29stdlife="n/a","n/a",IF(BB$3&gt;(A29stdlife+$E450),(Input!$O$239*(1+rvanilla)^0.5)-SUM($O450:BA450),(Input!$O$239*(1+rvanilla)^0.5)/A29stdlife))</f>
        <v>0</v>
      </c>
      <c r="BC450" s="155">
        <f>IF(A29stdlife="n/a","n/a",IF(BC$3&gt;(A29stdlife+$E450),(Input!$O$239*(1+rvanilla)^0.5)-SUM($O450:BB450),(Input!$O$239*(1+rvanilla)^0.5)/A29stdlife))</f>
        <v>0</v>
      </c>
      <c r="BD450" s="155">
        <f>IF(A29stdlife="n/a","n/a",IF(BD$3&gt;(A29stdlife+$E450),(Input!$O$239*(1+rvanilla)^0.5)-SUM($O450:BC450),(Input!$O$239*(1+rvanilla)^0.5)/A29stdlife))</f>
        <v>0</v>
      </c>
      <c r="BE450" s="155">
        <f>IF(A29stdlife="n/a","n/a",IF(BE$3&gt;(A29stdlife+$E450),(Input!$O$239*(1+rvanilla)^0.5)-SUM($O450:BD450),(Input!$O$239*(1+rvanilla)^0.5)/A29stdlife))</f>
        <v>0</v>
      </c>
      <c r="BF450" s="155">
        <f>IF(A29stdlife="n/a","n/a",IF(BF$3&gt;(A29stdlife+$E450),(Input!$O$239*(1+rvanilla)^0.5)-SUM($O450:BE450),(Input!$O$239*(1+rvanilla)^0.5)/A29stdlife))</f>
        <v>0</v>
      </c>
      <c r="BG450" s="155">
        <f>IF(A29stdlife="n/a","n/a",IF(BG$3&gt;(A29stdlife+$E450),(Input!$O$239*(1+rvanilla)^0.5)-SUM($O450:BF450),(Input!$O$239*(1+rvanilla)^0.5)/A29stdlife))</f>
        <v>0</v>
      </c>
      <c r="BH450" s="155">
        <f>IF(A29stdlife="n/a","n/a",IF(BH$3&gt;(A29stdlife+$E450),(Input!$O$239*(1+rvanilla)^0.5)-SUM($O450:BG450),(Input!$O$239*(1+rvanilla)^0.5)/A29stdlife))</f>
        <v>0</v>
      </c>
      <c r="BI450" s="155">
        <f>IF(A29stdlife="n/a","n/a",IF(BI$3&gt;(A29stdlife+$E450),(Input!$O$239*(1+rvanilla)^0.5)-SUM($O450:BH450),(Input!$O$239*(1+rvanilla)^0.5)/A29stdlife))</f>
        <v>0</v>
      </c>
      <c r="BJ450" s="14"/>
      <c r="BK450" s="14"/>
      <c r="BL450" s="14"/>
      <c r="BM450" s="14"/>
      <c r="BN450" s="14"/>
      <c r="BO450" s="14"/>
      <c r="BP450" s="14"/>
      <c r="BQ450" s="14"/>
      <c r="BR450" s="14"/>
      <c r="BS450" s="14"/>
      <c r="BT450" s="14"/>
      <c r="BU450" s="14"/>
      <c r="BV450" s="14"/>
      <c r="BW450" s="14"/>
      <c r="BX450" s="14"/>
      <c r="BY450" s="14"/>
      <c r="BZ450" s="14"/>
      <c r="CA450" s="410"/>
      <c r="CB450" s="410"/>
      <c r="CC450" s="410"/>
      <c r="CD450" s="410"/>
      <c r="CE450" s="410"/>
      <c r="CF450" s="410"/>
      <c r="CG450" s="410"/>
      <c r="CH450" s="410"/>
      <c r="CI450" s="410"/>
      <c r="CJ450" s="410"/>
      <c r="CK450" s="410"/>
      <c r="CL450" s="410"/>
      <c r="CM450" s="410"/>
      <c r="CN450" s="410"/>
      <c r="CO450" s="410"/>
      <c r="CP450" s="410"/>
      <c r="CQ450" s="410"/>
      <c r="CR450" s="410"/>
      <c r="CS450" s="410"/>
      <c r="CT450" s="410"/>
      <c r="CU450" s="410"/>
      <c r="CV450" s="410"/>
      <c r="CW450" s="410"/>
      <c r="CX450" s="410"/>
      <c r="CY450" s="410"/>
      <c r="CZ450" s="410"/>
      <c r="DA450" s="410"/>
      <c r="DB450" s="410"/>
      <c r="DC450" s="410"/>
      <c r="DD450" s="410"/>
      <c r="DE450" s="410"/>
      <c r="DF450" s="410"/>
      <c r="DG450" s="410"/>
      <c r="DH450" s="410"/>
      <c r="DI450" s="410"/>
      <c r="DJ450" s="410"/>
      <c r="DK450" s="410"/>
      <c r="DL450" s="410"/>
      <c r="DM450" s="410"/>
      <c r="DN450" s="410"/>
      <c r="DO450" s="410"/>
      <c r="DP450" s="410"/>
      <c r="DQ450" s="410"/>
      <c r="DR450" s="410"/>
      <c r="DS450" s="410"/>
      <c r="DT450" s="410"/>
      <c r="DU450" s="410"/>
      <c r="DV450" s="410"/>
      <c r="DW450" s="410"/>
      <c r="DX450" s="410"/>
      <c r="DY450" s="410"/>
      <c r="DZ450" s="410"/>
      <c r="EA450" s="410"/>
      <c r="EB450" s="410"/>
      <c r="EC450" s="410"/>
      <c r="ED450" s="410"/>
      <c r="EE450" s="410"/>
      <c r="EF450" s="410"/>
      <c r="EG450" s="410"/>
      <c r="EH450" s="410"/>
      <c r="EI450" s="410"/>
      <c r="EJ450" s="410"/>
      <c r="EK450" s="410"/>
      <c r="EL450" s="410"/>
      <c r="EM450" s="410"/>
      <c r="EN450" s="410"/>
      <c r="EO450" s="410"/>
      <c r="EP450" s="410"/>
      <c r="EQ450" s="410"/>
      <c r="ER450" s="410"/>
      <c r="ES450" s="410"/>
      <c r="ET450" s="410"/>
      <c r="EU450" s="410"/>
      <c r="EV450" s="410"/>
      <c r="EW450" s="410"/>
      <c r="EX450" s="410"/>
      <c r="EY450" s="410"/>
      <c r="EZ450" s="410"/>
      <c r="FA450" s="410"/>
      <c r="FB450" s="410"/>
      <c r="FC450" s="410"/>
      <c r="FD450" s="410"/>
      <c r="FE450" s="410"/>
      <c r="FF450" s="410"/>
      <c r="FG450" s="410"/>
      <c r="FH450" s="410"/>
      <c r="FI450" s="410"/>
      <c r="FJ450" s="410"/>
      <c r="FK450" s="410"/>
      <c r="FL450" s="410"/>
      <c r="FM450" s="410"/>
      <c r="FN450" s="410"/>
      <c r="FO450" s="410"/>
      <c r="FP450" s="410"/>
      <c r="FQ450" s="410"/>
      <c r="FR450" s="410"/>
      <c r="FS450" s="410"/>
      <c r="FT450" s="410"/>
      <c r="FU450" s="410"/>
      <c r="FV450" s="410"/>
      <c r="FW450" s="410"/>
      <c r="FX450" s="410"/>
      <c r="FY450" s="410"/>
      <c r="FZ450" s="410"/>
      <c r="GA450" s="410"/>
      <c r="GB450" s="410"/>
      <c r="GC450" s="410"/>
      <c r="GD450" s="410"/>
      <c r="GE450" s="410"/>
      <c r="GF450" s="410"/>
      <c r="GG450" s="410"/>
      <c r="GH450" s="410"/>
      <c r="GI450" s="410"/>
      <c r="GJ450" s="410"/>
      <c r="GK450" s="410"/>
      <c r="GL450" s="410"/>
      <c r="GM450" s="410"/>
      <c r="GN450" s="410"/>
      <c r="GO450" s="410"/>
      <c r="GP450" s="410"/>
      <c r="GQ450" s="410"/>
      <c r="GR450" s="410"/>
      <c r="GS450" s="410"/>
      <c r="GT450" s="410"/>
      <c r="GU450" s="410"/>
      <c r="GV450" s="410"/>
      <c r="GW450" s="410"/>
      <c r="GX450" s="410"/>
      <c r="GY450" s="410"/>
      <c r="GZ450" s="410"/>
      <c r="HA450" s="410"/>
      <c r="HB450" s="410"/>
      <c r="HC450" s="410"/>
      <c r="HD450" s="410"/>
      <c r="HE450" s="410"/>
      <c r="HF450" s="410"/>
      <c r="HG450" s="410"/>
      <c r="HH450" s="410"/>
      <c r="HI450" s="410"/>
      <c r="HJ450" s="410"/>
      <c r="HK450" s="410"/>
      <c r="HL450" s="410"/>
      <c r="HM450" s="410"/>
      <c r="HN450" s="410"/>
      <c r="HO450" s="410"/>
      <c r="HP450" s="410"/>
      <c r="HQ450" s="410"/>
      <c r="HR450" s="410"/>
      <c r="HS450" s="410"/>
      <c r="HT450" s="410"/>
      <c r="HU450" s="410"/>
      <c r="HV450" s="410"/>
      <c r="HW450" s="410"/>
      <c r="HX450" s="410"/>
      <c r="HY450" s="410"/>
      <c r="HZ450" s="410"/>
      <c r="IA450" s="410"/>
      <c r="IB450" s="410"/>
      <c r="IC450" s="410"/>
      <c r="ID450" s="410"/>
      <c r="IE450" s="410"/>
      <c r="IF450" s="410"/>
      <c r="IG450" s="410"/>
      <c r="IH450" s="410"/>
      <c r="II450" s="410"/>
      <c r="IJ450" s="410"/>
      <c r="IK450" s="410"/>
      <c r="IL450" s="410"/>
      <c r="IM450" s="410"/>
      <c r="IN450" s="410"/>
      <c r="IO450" s="410"/>
      <c r="IP450" s="410"/>
      <c r="IQ450" s="410"/>
      <c r="IR450" s="410"/>
      <c r="IS450" s="410"/>
      <c r="IT450" s="410"/>
      <c r="IU450" s="410"/>
      <c r="IV450" s="410"/>
    </row>
    <row r="451" spans="1:256" s="2" customFormat="1" ht="12.75" hidden="1" customHeight="1" outlineLevel="2">
      <c r="A451" s="14"/>
      <c r="B451" s="14"/>
      <c r="C451" s="27"/>
      <c r="D451" s="413"/>
      <c r="E451" s="262">
        <v>10</v>
      </c>
      <c r="F451" s="372"/>
      <c r="G451" s="269"/>
      <c r="H451" s="271"/>
      <c r="I451" s="271"/>
      <c r="J451" s="271"/>
      <c r="K451" s="271"/>
      <c r="L451" s="271"/>
      <c r="M451" s="271"/>
      <c r="N451" s="271"/>
      <c r="O451" s="271"/>
      <c r="P451" s="270"/>
      <c r="Q451" s="155">
        <f>IF(A29stdlife="n/a","n/a",IF(Q$3&gt;(A29stdlife+$E451),(Input!$P$239*(1+rvanilla)^0.5)-SUM($P451:P451),(Input!$P$239*(1+rvanilla)^0.5)/A29stdlife))</f>
        <v>0</v>
      </c>
      <c r="R451" s="155">
        <f>IF(A29stdlife="n/a","n/a",IF(R$3&gt;(A29stdlife+$E451),(Input!$P$239*(1+rvanilla)^0.5)-SUM($P451:Q451),(Input!$P$239*(1+rvanilla)^0.5)/A29stdlife))</f>
        <v>0</v>
      </c>
      <c r="S451" s="155">
        <f>IF(A29stdlife="n/a","n/a",IF(S$3&gt;(A29stdlife+$E451),(Input!$P$239*(1+rvanilla)^0.5)-SUM($P451:R451),(Input!$P$239*(1+rvanilla)^0.5)/A29stdlife))</f>
        <v>0</v>
      </c>
      <c r="T451" s="155">
        <f>IF(A29stdlife="n/a","n/a",IF(T$3&gt;(A29stdlife+$E451),(Input!$P$239*(1+rvanilla)^0.5)-SUM($P451:S451),(Input!$P$239*(1+rvanilla)^0.5)/A29stdlife))</f>
        <v>0</v>
      </c>
      <c r="U451" s="155">
        <f>IF(A29stdlife="n/a","n/a",IF(U$3&gt;(A29stdlife+$E451),(Input!$P$239*(1+rvanilla)^0.5)-SUM($P451:T451),(Input!$P$239*(1+rvanilla)^0.5)/A29stdlife))</f>
        <v>0</v>
      </c>
      <c r="V451" s="155">
        <f>IF(A29stdlife="n/a","n/a",IF(V$3&gt;(A29stdlife+$E451),(Input!$P$239*(1+rvanilla)^0.5)-SUM($P451:U451),(Input!$P$239*(1+rvanilla)^0.5)/A29stdlife))</f>
        <v>0</v>
      </c>
      <c r="W451" s="155">
        <f>IF(A29stdlife="n/a","n/a",IF(W$3&gt;(A29stdlife+$E451),(Input!$P$239*(1+rvanilla)^0.5)-SUM($P451:V451),(Input!$P$239*(1+rvanilla)^0.5)/A29stdlife))</f>
        <v>0</v>
      </c>
      <c r="X451" s="155">
        <f>IF(A29stdlife="n/a","n/a",IF(X$3&gt;(A29stdlife+$E451),(Input!$P$239*(1+rvanilla)^0.5)-SUM($P451:W451),(Input!$P$239*(1+rvanilla)^0.5)/A29stdlife))</f>
        <v>0</v>
      </c>
      <c r="Y451" s="155">
        <f>IF(A29stdlife="n/a","n/a",IF(Y$3&gt;(A29stdlife+$E451),(Input!$P$239*(1+rvanilla)^0.5)-SUM($P451:X451),(Input!$P$239*(1+rvanilla)^0.5)/A29stdlife))</f>
        <v>0</v>
      </c>
      <c r="Z451" s="155">
        <f>IF(A29stdlife="n/a","n/a",IF(Z$3&gt;(A29stdlife+$E451),(Input!$P$239*(1+rvanilla)^0.5)-SUM($P451:Y451),(Input!$P$239*(1+rvanilla)^0.5)/A29stdlife))</f>
        <v>0</v>
      </c>
      <c r="AA451" s="155">
        <f>IF(A29stdlife="n/a","n/a",IF(AA$3&gt;(A29stdlife+$E451),(Input!$P$239*(1+rvanilla)^0.5)-SUM($P451:Z451),(Input!$P$239*(1+rvanilla)^0.5)/A29stdlife))</f>
        <v>0</v>
      </c>
      <c r="AB451" s="155">
        <f>IF(A29stdlife="n/a","n/a",IF(AB$3&gt;(A29stdlife+$E451),(Input!$P$239*(1+rvanilla)^0.5)-SUM($P451:AA451),(Input!$P$239*(1+rvanilla)^0.5)/A29stdlife))</f>
        <v>0</v>
      </c>
      <c r="AC451" s="155">
        <f>IF(A29stdlife="n/a","n/a",IF(AC$3&gt;(A29stdlife+$E451),(Input!$P$239*(1+rvanilla)^0.5)-SUM($P451:AB451),(Input!$P$239*(1+rvanilla)^0.5)/A29stdlife))</f>
        <v>0</v>
      </c>
      <c r="AD451" s="155">
        <f>IF(A29stdlife="n/a","n/a",IF(AD$3&gt;(A29stdlife+$E451),(Input!$P$239*(1+rvanilla)^0.5)-SUM($P451:AC451),(Input!$P$239*(1+rvanilla)^0.5)/A29stdlife))</f>
        <v>0</v>
      </c>
      <c r="AE451" s="155">
        <f>IF(A29stdlife="n/a","n/a",IF(AE$3&gt;(A29stdlife+$E451),(Input!$P$239*(1+rvanilla)^0.5)-SUM($P451:AD451),(Input!$P$239*(1+rvanilla)^0.5)/A29stdlife))</f>
        <v>0</v>
      </c>
      <c r="AF451" s="155">
        <f>IF(A29stdlife="n/a","n/a",IF(AF$3&gt;(A29stdlife+$E451),(Input!$P$239*(1+rvanilla)^0.5)-SUM($P451:AE451),(Input!$P$239*(1+rvanilla)^0.5)/A29stdlife))</f>
        <v>0</v>
      </c>
      <c r="AG451" s="155">
        <f>IF(A29stdlife="n/a","n/a",IF(AG$3&gt;(A29stdlife+$E451),(Input!$P$239*(1+rvanilla)^0.5)-SUM($P451:AF451),(Input!$P$239*(1+rvanilla)^0.5)/A29stdlife))</f>
        <v>0</v>
      </c>
      <c r="AH451" s="155">
        <f>IF(A29stdlife="n/a","n/a",IF(AH$3&gt;(A29stdlife+$E451),(Input!$P$239*(1+rvanilla)^0.5)-SUM($P451:AG451),(Input!$P$239*(1+rvanilla)^0.5)/A29stdlife))</f>
        <v>0</v>
      </c>
      <c r="AI451" s="155">
        <f>IF(A29stdlife="n/a","n/a",IF(AI$3&gt;(A29stdlife+$E451),(Input!$P$239*(1+rvanilla)^0.5)-SUM($P451:AH451),(Input!$P$239*(1+rvanilla)^0.5)/A29stdlife))</f>
        <v>0</v>
      </c>
      <c r="AJ451" s="155">
        <f>IF(A29stdlife="n/a","n/a",IF(AJ$3&gt;(A29stdlife+$E451),(Input!$P$239*(1+rvanilla)^0.5)-SUM($P451:AI451),(Input!$P$239*(1+rvanilla)^0.5)/A29stdlife))</f>
        <v>0</v>
      </c>
      <c r="AK451" s="155">
        <f>IF(A29stdlife="n/a","n/a",IF(AK$3&gt;(A29stdlife+$E451),(Input!$P$239*(1+rvanilla)^0.5)-SUM($P451:AJ451),(Input!$P$239*(1+rvanilla)^0.5)/A29stdlife))</f>
        <v>0</v>
      </c>
      <c r="AL451" s="155">
        <f>IF(A29stdlife="n/a","n/a",IF(AL$3&gt;(A29stdlife+$E451),(Input!$P$239*(1+rvanilla)^0.5)-SUM($P451:AK451),(Input!$P$239*(1+rvanilla)^0.5)/A29stdlife))</f>
        <v>0</v>
      </c>
      <c r="AM451" s="155">
        <f>IF(A29stdlife="n/a","n/a",IF(AM$3&gt;(A29stdlife+$E451),(Input!$P$239*(1+rvanilla)^0.5)-SUM($P451:AL451),(Input!$P$239*(1+rvanilla)^0.5)/A29stdlife))</f>
        <v>0</v>
      </c>
      <c r="AN451" s="155">
        <f>IF(A29stdlife="n/a","n/a",IF(AN$3&gt;(A29stdlife+$E451),(Input!$P$239*(1+rvanilla)^0.5)-SUM($P451:AM451),(Input!$P$239*(1+rvanilla)^0.5)/A29stdlife))</f>
        <v>0</v>
      </c>
      <c r="AO451" s="155">
        <f>IF(A29stdlife="n/a","n/a",IF(AO$3&gt;(A29stdlife+$E451),(Input!$P$239*(1+rvanilla)^0.5)-SUM($P451:AN451),(Input!$P$239*(1+rvanilla)^0.5)/A29stdlife))</f>
        <v>0</v>
      </c>
      <c r="AP451" s="155">
        <f>IF(A29stdlife="n/a","n/a",IF(AP$3&gt;(A29stdlife+$E451),(Input!$P$239*(1+rvanilla)^0.5)-SUM($P451:AO451),(Input!$P$239*(1+rvanilla)^0.5)/A29stdlife))</f>
        <v>0</v>
      </c>
      <c r="AQ451" s="155">
        <f>IF(A29stdlife="n/a","n/a",IF(AQ$3&gt;(A29stdlife+$E451),(Input!$P$239*(1+rvanilla)^0.5)-SUM($P451:AP451),(Input!$P$239*(1+rvanilla)^0.5)/A29stdlife))</f>
        <v>0</v>
      </c>
      <c r="AR451" s="155">
        <f>IF(A29stdlife="n/a","n/a",IF(AR$3&gt;(A29stdlife+$E451),(Input!$P$239*(1+rvanilla)^0.5)-SUM($P451:AQ451),(Input!$P$239*(1+rvanilla)^0.5)/A29stdlife))</f>
        <v>0</v>
      </c>
      <c r="AS451" s="155">
        <f>IF(A29stdlife="n/a","n/a",IF(AS$3&gt;(A29stdlife+$E451),(Input!$P$239*(1+rvanilla)^0.5)-SUM($P451:AR451),(Input!$P$239*(1+rvanilla)^0.5)/A29stdlife))</f>
        <v>0</v>
      </c>
      <c r="AT451" s="155">
        <f>IF(A29stdlife="n/a","n/a",IF(AT$3&gt;(A29stdlife+$E451),(Input!$P$239*(1+rvanilla)^0.5)-SUM($P451:AS451),(Input!$P$239*(1+rvanilla)^0.5)/A29stdlife))</f>
        <v>0</v>
      </c>
      <c r="AU451" s="155">
        <f>IF(A29stdlife="n/a","n/a",IF(AU$3&gt;(A29stdlife+$E451),(Input!$P$239*(1+rvanilla)^0.5)-SUM($P451:AT451),(Input!$P$239*(1+rvanilla)^0.5)/A29stdlife))</f>
        <v>0</v>
      </c>
      <c r="AV451" s="155">
        <f>IF(A29stdlife="n/a","n/a",IF(AV$3&gt;(A29stdlife+$E451),(Input!$P$239*(1+rvanilla)^0.5)-SUM($P451:AU451),(Input!$P$239*(1+rvanilla)^0.5)/A29stdlife))</f>
        <v>0</v>
      </c>
      <c r="AW451" s="155">
        <f>IF(A29stdlife="n/a","n/a",IF(AW$3&gt;(A29stdlife+$E451),(Input!$P$239*(1+rvanilla)^0.5)-SUM($P451:AV451),(Input!$P$239*(1+rvanilla)^0.5)/A29stdlife))</f>
        <v>0</v>
      </c>
      <c r="AX451" s="155">
        <f>IF(A29stdlife="n/a","n/a",IF(AX$3&gt;(A29stdlife+$E451),(Input!$P$239*(1+rvanilla)^0.5)-SUM($P451:AW451),(Input!$P$239*(1+rvanilla)^0.5)/A29stdlife))</f>
        <v>0</v>
      </c>
      <c r="AY451" s="155">
        <f>IF(A29stdlife="n/a","n/a",IF(AY$3&gt;(A29stdlife+$E451),(Input!$P$239*(1+rvanilla)^0.5)-SUM($P451:AX451),(Input!$P$239*(1+rvanilla)^0.5)/A29stdlife))</f>
        <v>0</v>
      </c>
      <c r="AZ451" s="155">
        <f>IF(A29stdlife="n/a","n/a",IF(AZ$3&gt;(A29stdlife+$E451),(Input!$P$239*(1+rvanilla)^0.5)-SUM($P451:AY451),(Input!$P$239*(1+rvanilla)^0.5)/A29stdlife))</f>
        <v>0</v>
      </c>
      <c r="BA451" s="155">
        <f>IF(A29stdlife="n/a","n/a",IF(BA$3&gt;(A29stdlife+$E451),(Input!$P$239*(1+rvanilla)^0.5)-SUM($P451:AZ451),(Input!$P$239*(1+rvanilla)^0.5)/A29stdlife))</f>
        <v>0</v>
      </c>
      <c r="BB451" s="155">
        <f>IF(A29stdlife="n/a","n/a",IF(BB$3&gt;(A29stdlife+$E451),(Input!$P$239*(1+rvanilla)^0.5)-SUM($P451:BA451),(Input!$P$239*(1+rvanilla)^0.5)/A29stdlife))</f>
        <v>0</v>
      </c>
      <c r="BC451" s="155">
        <f>IF(A29stdlife="n/a","n/a",IF(BC$3&gt;(A29stdlife+$E451),(Input!$P$239*(1+rvanilla)^0.5)-SUM($P451:BB451),(Input!$P$239*(1+rvanilla)^0.5)/A29stdlife))</f>
        <v>0</v>
      </c>
      <c r="BD451" s="155">
        <f>IF(A29stdlife="n/a","n/a",IF(BD$3&gt;(A29stdlife+$E451),(Input!$P$239*(1+rvanilla)^0.5)-SUM($P451:BC451),(Input!$P$239*(1+rvanilla)^0.5)/A29stdlife))</f>
        <v>0</v>
      </c>
      <c r="BE451" s="155">
        <f>IF(A29stdlife="n/a","n/a",IF(BE$3&gt;(A29stdlife+$E451),(Input!$P$239*(1+rvanilla)^0.5)-SUM($P451:BD451),(Input!$P$239*(1+rvanilla)^0.5)/A29stdlife))</f>
        <v>0</v>
      </c>
      <c r="BF451" s="155">
        <f>IF(A29stdlife="n/a","n/a",IF(BF$3&gt;(A29stdlife+$E451),(Input!$P$239*(1+rvanilla)^0.5)-SUM($P451:BE451),(Input!$P$239*(1+rvanilla)^0.5)/A29stdlife))</f>
        <v>0</v>
      </c>
      <c r="BG451" s="155">
        <f>IF(A29stdlife="n/a","n/a",IF(BG$3&gt;(A29stdlife+$E451),(Input!$P$239*(1+rvanilla)^0.5)-SUM($P451:BF451),(Input!$P$239*(1+rvanilla)^0.5)/A29stdlife))</f>
        <v>0</v>
      </c>
      <c r="BH451" s="155">
        <f>IF(A29stdlife="n/a","n/a",IF(BH$3&gt;(A29stdlife+$E451),(Input!$P$239*(1+rvanilla)^0.5)-SUM($P451:BG451),(Input!$P$239*(1+rvanilla)^0.5)/A29stdlife))</f>
        <v>0</v>
      </c>
      <c r="BI451" s="155">
        <f>IF(A29stdlife="n/a","n/a",IF(BI$3&gt;(A29stdlife+$E451),(Input!$P$239*(1+rvanilla)^0.5)-SUM($P451:BH451),(Input!$P$239*(1+rvanilla)^0.5)/A29stdlife))</f>
        <v>0</v>
      </c>
      <c r="BJ451" s="14"/>
      <c r="BK451" s="14"/>
      <c r="BL451" s="14"/>
      <c r="BM451" s="14"/>
      <c r="BN451" s="14"/>
      <c r="BO451" s="14"/>
      <c r="BP451" s="14"/>
      <c r="BQ451" s="14"/>
      <c r="BR451" s="14"/>
      <c r="BS451" s="14"/>
      <c r="BT451" s="14"/>
      <c r="BU451" s="14"/>
      <c r="BV451" s="14"/>
      <c r="BW451" s="14"/>
      <c r="BX451" s="14"/>
      <c r="BY451" s="14"/>
      <c r="BZ451" s="14"/>
      <c r="CA451" s="410"/>
      <c r="CB451" s="410"/>
      <c r="CC451" s="410"/>
      <c r="CD451" s="410"/>
      <c r="CE451" s="410"/>
      <c r="CF451" s="410"/>
      <c r="CG451" s="410"/>
      <c r="CH451" s="410"/>
      <c r="CI451" s="410"/>
      <c r="CJ451" s="410"/>
      <c r="CK451" s="410"/>
      <c r="CL451" s="410"/>
      <c r="CM451" s="410"/>
      <c r="CN451" s="410"/>
      <c r="CO451" s="410"/>
      <c r="CP451" s="410"/>
      <c r="CQ451" s="410"/>
      <c r="CR451" s="410"/>
      <c r="CS451" s="410"/>
      <c r="CT451" s="410"/>
      <c r="CU451" s="410"/>
      <c r="CV451" s="410"/>
      <c r="CW451" s="410"/>
      <c r="CX451" s="410"/>
      <c r="CY451" s="410"/>
      <c r="CZ451" s="410"/>
      <c r="DA451" s="410"/>
      <c r="DB451" s="410"/>
      <c r="DC451" s="410"/>
      <c r="DD451" s="410"/>
      <c r="DE451" s="410"/>
      <c r="DF451" s="410"/>
      <c r="DG451" s="410"/>
      <c r="DH451" s="410"/>
      <c r="DI451" s="410"/>
      <c r="DJ451" s="410"/>
      <c r="DK451" s="410"/>
      <c r="DL451" s="410"/>
      <c r="DM451" s="410"/>
      <c r="DN451" s="410"/>
      <c r="DO451" s="410"/>
      <c r="DP451" s="410"/>
      <c r="DQ451" s="410"/>
      <c r="DR451" s="410"/>
      <c r="DS451" s="410"/>
      <c r="DT451" s="410"/>
      <c r="DU451" s="410"/>
      <c r="DV451" s="410"/>
      <c r="DW451" s="410"/>
      <c r="DX451" s="410"/>
      <c r="DY451" s="410"/>
      <c r="DZ451" s="410"/>
      <c r="EA451" s="410"/>
      <c r="EB451" s="410"/>
      <c r="EC451" s="410"/>
      <c r="ED451" s="410"/>
      <c r="EE451" s="410"/>
      <c r="EF451" s="410"/>
      <c r="EG451" s="410"/>
      <c r="EH451" s="410"/>
      <c r="EI451" s="410"/>
      <c r="EJ451" s="410"/>
      <c r="EK451" s="410"/>
      <c r="EL451" s="410"/>
      <c r="EM451" s="410"/>
      <c r="EN451" s="410"/>
      <c r="EO451" s="410"/>
      <c r="EP451" s="410"/>
      <c r="EQ451" s="410"/>
      <c r="ER451" s="410"/>
      <c r="ES451" s="410"/>
      <c r="ET451" s="410"/>
      <c r="EU451" s="410"/>
      <c r="EV451" s="410"/>
      <c r="EW451" s="410"/>
      <c r="EX451" s="410"/>
      <c r="EY451" s="410"/>
      <c r="EZ451" s="410"/>
      <c r="FA451" s="410"/>
      <c r="FB451" s="410"/>
      <c r="FC451" s="410"/>
      <c r="FD451" s="410"/>
      <c r="FE451" s="410"/>
      <c r="FF451" s="410"/>
      <c r="FG451" s="410"/>
      <c r="FH451" s="410"/>
      <c r="FI451" s="410"/>
      <c r="FJ451" s="410"/>
      <c r="FK451" s="410"/>
      <c r="FL451" s="410"/>
      <c r="FM451" s="410"/>
      <c r="FN451" s="410"/>
      <c r="FO451" s="410"/>
      <c r="FP451" s="410"/>
      <c r="FQ451" s="410"/>
      <c r="FR451" s="410"/>
      <c r="FS451" s="410"/>
      <c r="FT451" s="410"/>
      <c r="FU451" s="410"/>
      <c r="FV451" s="410"/>
      <c r="FW451" s="410"/>
      <c r="FX451" s="410"/>
      <c r="FY451" s="410"/>
      <c r="FZ451" s="410"/>
      <c r="GA451" s="410"/>
      <c r="GB451" s="410"/>
      <c r="GC451" s="410"/>
      <c r="GD451" s="410"/>
      <c r="GE451" s="410"/>
      <c r="GF451" s="410"/>
      <c r="GG451" s="410"/>
      <c r="GH451" s="410"/>
      <c r="GI451" s="410"/>
      <c r="GJ451" s="410"/>
      <c r="GK451" s="410"/>
      <c r="GL451" s="410"/>
      <c r="GM451" s="410"/>
      <c r="GN451" s="410"/>
      <c r="GO451" s="410"/>
      <c r="GP451" s="410"/>
      <c r="GQ451" s="410"/>
      <c r="GR451" s="410"/>
      <c r="GS451" s="410"/>
      <c r="GT451" s="410"/>
      <c r="GU451" s="410"/>
      <c r="GV451" s="410"/>
      <c r="GW451" s="410"/>
      <c r="GX451" s="410"/>
      <c r="GY451" s="410"/>
      <c r="GZ451" s="410"/>
      <c r="HA451" s="410"/>
      <c r="HB451" s="410"/>
      <c r="HC451" s="410"/>
      <c r="HD451" s="410"/>
      <c r="HE451" s="410"/>
      <c r="HF451" s="410"/>
      <c r="HG451" s="410"/>
      <c r="HH451" s="410"/>
      <c r="HI451" s="410"/>
      <c r="HJ451" s="410"/>
      <c r="HK451" s="410"/>
      <c r="HL451" s="410"/>
      <c r="HM451" s="410"/>
      <c r="HN451" s="410"/>
      <c r="HO451" s="410"/>
      <c r="HP451" s="410"/>
      <c r="HQ451" s="410"/>
      <c r="HR451" s="410"/>
      <c r="HS451" s="410"/>
      <c r="HT451" s="410"/>
      <c r="HU451" s="410"/>
      <c r="HV451" s="410"/>
      <c r="HW451" s="410"/>
      <c r="HX451" s="410"/>
      <c r="HY451" s="410"/>
      <c r="HZ451" s="410"/>
      <c r="IA451" s="410"/>
      <c r="IB451" s="410"/>
      <c r="IC451" s="410"/>
      <c r="ID451" s="410"/>
      <c r="IE451" s="410"/>
      <c r="IF451" s="410"/>
      <c r="IG451" s="410"/>
      <c r="IH451" s="410"/>
      <c r="II451" s="410"/>
      <c r="IJ451" s="410"/>
      <c r="IK451" s="410"/>
      <c r="IL451" s="410"/>
      <c r="IM451" s="410"/>
      <c r="IN451" s="410"/>
      <c r="IO451" s="410"/>
      <c r="IP451" s="410"/>
      <c r="IQ451" s="410"/>
      <c r="IR451" s="410"/>
      <c r="IS451" s="410"/>
      <c r="IT451" s="410"/>
      <c r="IU451" s="410"/>
      <c r="IV451" s="410"/>
    </row>
    <row r="452" spans="1:256" s="2" customFormat="1" ht="12.75" hidden="1" customHeight="1" outlineLevel="1" collapsed="1">
      <c r="A452" s="14"/>
      <c r="B452" s="14"/>
      <c r="C452" s="324">
        <f>Asset29</f>
        <v>0</v>
      </c>
      <c r="D452" s="14"/>
      <c r="E452" s="14"/>
      <c r="F452" s="366"/>
      <c r="G452" s="365">
        <f t="shared" ref="G452:AL452" si="75">SUM(G440:G451)</f>
        <v>0</v>
      </c>
      <c r="H452" s="365">
        <f t="shared" si="75"/>
        <v>0</v>
      </c>
      <c r="I452" s="365">
        <f t="shared" si="75"/>
        <v>0</v>
      </c>
      <c r="J452" s="365">
        <f t="shared" si="75"/>
        <v>0</v>
      </c>
      <c r="K452" s="365">
        <f t="shared" si="75"/>
        <v>0</v>
      </c>
      <c r="L452" s="365">
        <f t="shared" si="75"/>
        <v>0</v>
      </c>
      <c r="M452" s="365">
        <f t="shared" si="75"/>
        <v>0</v>
      </c>
      <c r="N452" s="365">
        <f t="shared" si="75"/>
        <v>0</v>
      </c>
      <c r="O452" s="365">
        <f t="shared" si="75"/>
        <v>0</v>
      </c>
      <c r="P452" s="365">
        <f t="shared" si="75"/>
        <v>0</v>
      </c>
      <c r="Q452" s="365">
        <f t="shared" si="75"/>
        <v>0</v>
      </c>
      <c r="R452" s="365">
        <f t="shared" si="75"/>
        <v>0</v>
      </c>
      <c r="S452" s="365">
        <f t="shared" si="75"/>
        <v>0</v>
      </c>
      <c r="T452" s="365">
        <f t="shared" si="75"/>
        <v>0</v>
      </c>
      <c r="U452" s="365">
        <f t="shared" si="75"/>
        <v>0</v>
      </c>
      <c r="V452" s="365">
        <f t="shared" si="75"/>
        <v>0</v>
      </c>
      <c r="W452" s="365">
        <f t="shared" si="75"/>
        <v>0</v>
      </c>
      <c r="X452" s="365">
        <f t="shared" si="75"/>
        <v>0</v>
      </c>
      <c r="Y452" s="365">
        <f t="shared" si="75"/>
        <v>0</v>
      </c>
      <c r="Z452" s="365">
        <f t="shared" si="75"/>
        <v>0</v>
      </c>
      <c r="AA452" s="365">
        <f t="shared" si="75"/>
        <v>0</v>
      </c>
      <c r="AB452" s="365">
        <f t="shared" si="75"/>
        <v>0</v>
      </c>
      <c r="AC452" s="365">
        <f t="shared" si="75"/>
        <v>0</v>
      </c>
      <c r="AD452" s="365">
        <f t="shared" si="75"/>
        <v>0</v>
      </c>
      <c r="AE452" s="365">
        <f t="shared" si="75"/>
        <v>0</v>
      </c>
      <c r="AF452" s="365">
        <f t="shared" si="75"/>
        <v>0</v>
      </c>
      <c r="AG452" s="365">
        <f t="shared" si="75"/>
        <v>0</v>
      </c>
      <c r="AH452" s="365">
        <f t="shared" si="75"/>
        <v>0</v>
      </c>
      <c r="AI452" s="365">
        <f t="shared" si="75"/>
        <v>0</v>
      </c>
      <c r="AJ452" s="365">
        <f t="shared" si="75"/>
        <v>0</v>
      </c>
      <c r="AK452" s="365">
        <f t="shared" si="75"/>
        <v>0</v>
      </c>
      <c r="AL452" s="365">
        <f t="shared" si="75"/>
        <v>0</v>
      </c>
      <c r="AM452" s="365">
        <f t="shared" ref="AM452:BI452" si="76">SUM(AM440:AM451)</f>
        <v>0</v>
      </c>
      <c r="AN452" s="365">
        <f t="shared" si="76"/>
        <v>0</v>
      </c>
      <c r="AO452" s="365">
        <f t="shared" si="76"/>
        <v>0</v>
      </c>
      <c r="AP452" s="365">
        <f t="shared" si="76"/>
        <v>0</v>
      </c>
      <c r="AQ452" s="365">
        <f t="shared" si="76"/>
        <v>0</v>
      </c>
      <c r="AR452" s="365">
        <f t="shared" si="76"/>
        <v>0</v>
      </c>
      <c r="AS452" s="365">
        <f t="shared" si="76"/>
        <v>0</v>
      </c>
      <c r="AT452" s="365">
        <f t="shared" si="76"/>
        <v>0</v>
      </c>
      <c r="AU452" s="365">
        <f t="shared" si="76"/>
        <v>0</v>
      </c>
      <c r="AV452" s="365">
        <f t="shared" si="76"/>
        <v>0</v>
      </c>
      <c r="AW452" s="365">
        <f t="shared" si="76"/>
        <v>0</v>
      </c>
      <c r="AX452" s="365">
        <f t="shared" si="76"/>
        <v>0</v>
      </c>
      <c r="AY452" s="365">
        <f t="shared" si="76"/>
        <v>0</v>
      </c>
      <c r="AZ452" s="365">
        <f t="shared" si="76"/>
        <v>0</v>
      </c>
      <c r="BA452" s="365">
        <f t="shared" si="76"/>
        <v>0</v>
      </c>
      <c r="BB452" s="365">
        <f t="shared" si="76"/>
        <v>0</v>
      </c>
      <c r="BC452" s="365">
        <f t="shared" si="76"/>
        <v>0</v>
      </c>
      <c r="BD452" s="365">
        <f t="shared" si="76"/>
        <v>0</v>
      </c>
      <c r="BE452" s="365">
        <f t="shared" si="76"/>
        <v>0</v>
      </c>
      <c r="BF452" s="365">
        <f t="shared" si="76"/>
        <v>0</v>
      </c>
      <c r="BG452" s="365">
        <f t="shared" si="76"/>
        <v>0</v>
      </c>
      <c r="BH452" s="365">
        <f t="shared" si="76"/>
        <v>0</v>
      </c>
      <c r="BI452" s="365">
        <f t="shared" si="76"/>
        <v>0</v>
      </c>
      <c r="BJ452" s="14"/>
      <c r="BK452" s="14"/>
      <c r="BL452" s="14"/>
      <c r="BM452" s="14"/>
      <c r="BN452" s="14"/>
      <c r="BO452" s="14"/>
      <c r="BP452" s="14"/>
      <c r="BQ452" s="14"/>
      <c r="BR452" s="14"/>
      <c r="BS452" s="14"/>
      <c r="BT452" s="14"/>
      <c r="BU452" s="14"/>
      <c r="BV452" s="14"/>
      <c r="BW452" s="14"/>
      <c r="BX452" s="14"/>
      <c r="BY452" s="14"/>
      <c r="BZ452" s="14"/>
      <c r="CA452" s="410"/>
      <c r="CB452" s="410"/>
      <c r="CC452" s="410"/>
      <c r="CD452" s="410"/>
      <c r="CE452" s="410"/>
      <c r="CF452" s="410"/>
      <c r="CG452" s="410"/>
      <c r="CH452" s="410"/>
      <c r="CI452" s="410"/>
      <c r="CJ452" s="410"/>
      <c r="CK452" s="410"/>
      <c r="CL452" s="410"/>
      <c r="CM452" s="410"/>
      <c r="CN452" s="410"/>
      <c r="CO452" s="410"/>
      <c r="CP452" s="410"/>
      <c r="CQ452" s="410"/>
      <c r="CR452" s="410"/>
      <c r="CS452" s="410"/>
      <c r="CT452" s="410"/>
      <c r="CU452" s="410"/>
      <c r="CV452" s="410"/>
      <c r="CW452" s="410"/>
      <c r="CX452" s="410"/>
      <c r="CY452" s="410"/>
      <c r="CZ452" s="410"/>
      <c r="DA452" s="410"/>
      <c r="DB452" s="410"/>
      <c r="DC452" s="410"/>
      <c r="DD452" s="410"/>
      <c r="DE452" s="410"/>
      <c r="DF452" s="410"/>
      <c r="DG452" s="410"/>
      <c r="DH452" s="410"/>
      <c r="DI452" s="410"/>
      <c r="DJ452" s="410"/>
      <c r="DK452" s="410"/>
      <c r="DL452" s="410"/>
      <c r="DM452" s="410"/>
      <c r="DN452" s="410"/>
      <c r="DO452" s="410"/>
      <c r="DP452" s="410"/>
      <c r="DQ452" s="410"/>
      <c r="DR452" s="410"/>
      <c r="DS452" s="410"/>
      <c r="DT452" s="410"/>
      <c r="DU452" s="410"/>
      <c r="DV452" s="410"/>
      <c r="DW452" s="410"/>
      <c r="DX452" s="410"/>
      <c r="DY452" s="410"/>
      <c r="DZ452" s="410"/>
      <c r="EA452" s="410"/>
      <c r="EB452" s="410"/>
      <c r="EC452" s="410"/>
      <c r="ED452" s="410"/>
      <c r="EE452" s="410"/>
      <c r="EF452" s="410"/>
      <c r="EG452" s="410"/>
      <c r="EH452" s="410"/>
      <c r="EI452" s="410"/>
      <c r="EJ452" s="410"/>
      <c r="EK452" s="410"/>
      <c r="EL452" s="410"/>
      <c r="EM452" s="410"/>
      <c r="EN452" s="410"/>
      <c r="EO452" s="410"/>
      <c r="EP452" s="410"/>
      <c r="EQ452" s="410"/>
      <c r="ER452" s="410"/>
      <c r="ES452" s="410"/>
      <c r="ET452" s="410"/>
      <c r="EU452" s="410"/>
      <c r="EV452" s="410"/>
      <c r="EW452" s="410"/>
      <c r="EX452" s="410"/>
      <c r="EY452" s="410"/>
      <c r="EZ452" s="410"/>
      <c r="FA452" s="410"/>
      <c r="FB452" s="410"/>
      <c r="FC452" s="410"/>
      <c r="FD452" s="410"/>
      <c r="FE452" s="410"/>
      <c r="FF452" s="410"/>
      <c r="FG452" s="410"/>
      <c r="FH452" s="410"/>
      <c r="FI452" s="410"/>
      <c r="FJ452" s="410"/>
      <c r="FK452" s="410"/>
      <c r="FL452" s="410"/>
      <c r="FM452" s="410"/>
      <c r="FN452" s="410"/>
      <c r="FO452" s="410"/>
      <c r="FP452" s="410"/>
      <c r="FQ452" s="410"/>
      <c r="FR452" s="410"/>
      <c r="FS452" s="410"/>
      <c r="FT452" s="410"/>
      <c r="FU452" s="410"/>
      <c r="FV452" s="410"/>
      <c r="FW452" s="410"/>
      <c r="FX452" s="410"/>
      <c r="FY452" s="410"/>
      <c r="FZ452" s="410"/>
      <c r="GA452" s="410"/>
      <c r="GB452" s="410"/>
      <c r="GC452" s="410"/>
      <c r="GD452" s="410"/>
      <c r="GE452" s="410"/>
      <c r="GF452" s="410"/>
      <c r="GG452" s="410"/>
      <c r="GH452" s="410"/>
      <c r="GI452" s="410"/>
      <c r="GJ452" s="410"/>
      <c r="GK452" s="410"/>
      <c r="GL452" s="410"/>
      <c r="GM452" s="410"/>
      <c r="GN452" s="410"/>
      <c r="GO452" s="410"/>
      <c r="GP452" s="410"/>
      <c r="GQ452" s="410"/>
      <c r="GR452" s="410"/>
      <c r="GS452" s="410"/>
      <c r="GT452" s="410"/>
      <c r="GU452" s="410"/>
      <c r="GV452" s="410"/>
      <c r="GW452" s="410"/>
      <c r="GX452" s="410"/>
      <c r="GY452" s="410"/>
      <c r="GZ452" s="410"/>
      <c r="HA452" s="410"/>
      <c r="HB452" s="410"/>
      <c r="HC452" s="410"/>
      <c r="HD452" s="410"/>
      <c r="HE452" s="410"/>
      <c r="HF452" s="410"/>
      <c r="HG452" s="410"/>
      <c r="HH452" s="410"/>
      <c r="HI452" s="410"/>
      <c r="HJ452" s="410"/>
      <c r="HK452" s="410"/>
      <c r="HL452" s="410"/>
      <c r="HM452" s="410"/>
      <c r="HN452" s="410"/>
      <c r="HO452" s="410"/>
      <c r="HP452" s="410"/>
      <c r="HQ452" s="410"/>
      <c r="HR452" s="410"/>
      <c r="HS452" s="410"/>
      <c r="HT452" s="410"/>
      <c r="HU452" s="410"/>
      <c r="HV452" s="410"/>
      <c r="HW452" s="410"/>
      <c r="HX452" s="410"/>
      <c r="HY452" s="410"/>
      <c r="HZ452" s="410"/>
      <c r="IA452" s="410"/>
      <c r="IB452" s="410"/>
      <c r="IC452" s="410"/>
      <c r="ID452" s="410"/>
      <c r="IE452" s="410"/>
      <c r="IF452" s="410"/>
      <c r="IG452" s="410"/>
      <c r="IH452" s="410"/>
      <c r="II452" s="410"/>
      <c r="IJ452" s="410"/>
      <c r="IK452" s="410"/>
      <c r="IL452" s="410"/>
      <c r="IM452" s="410"/>
      <c r="IN452" s="410"/>
      <c r="IO452" s="410"/>
      <c r="IP452" s="410"/>
      <c r="IQ452" s="410"/>
      <c r="IR452" s="410"/>
      <c r="IS452" s="410"/>
      <c r="IT452" s="410"/>
      <c r="IU452" s="410"/>
      <c r="IV452" s="410"/>
    </row>
    <row r="453" spans="1:256" s="2" customFormat="1" ht="12.75" hidden="1" customHeight="1" outlineLevel="2">
      <c r="A453" s="14"/>
      <c r="B453" s="325">
        <f>C465</f>
        <v>0</v>
      </c>
      <c r="C453" s="32"/>
      <c r="D453" s="33" t="s">
        <v>65</v>
      </c>
      <c r="E453" s="32"/>
      <c r="F453" s="371"/>
      <c r="G453" s="154">
        <f>IF(G$3&gt;A30remlife,A30acvalue-SUM($F453:F453),IF(A30remlife="N/A","n/a",A30acvalue/A30remlife))</f>
        <v>0</v>
      </c>
      <c r="H453" s="154">
        <f>IF(H$3&gt;A30remlife,A30acvalue-SUM($F453:G453),IF(A30remlife="N/A","n/a",A30acvalue/A30remlife))</f>
        <v>0</v>
      </c>
      <c r="I453" s="154">
        <f>IF(I$3&gt;A30remlife,A30acvalue-SUM($F453:H453),IF(A30remlife="N/A","n/a",A30acvalue/A30remlife))</f>
        <v>0</v>
      </c>
      <c r="J453" s="154">
        <f>IF(J$3&gt;A30remlife,A30acvalue-SUM($F453:I453),IF(A30remlife="N/A","n/a",A30acvalue/A30remlife))</f>
        <v>0</v>
      </c>
      <c r="K453" s="154">
        <f>IF(K$3&gt;A30remlife,A30acvalue-SUM($F453:J453),IF(A30remlife="N/A","n/a",A30acvalue/A30remlife))</f>
        <v>0</v>
      </c>
      <c r="L453" s="154">
        <f>IF(L$3&gt;A30remlife,A30acvalue-SUM($F453:K453),IF(A30remlife="N/A","n/a",A30acvalue/A30remlife))</f>
        <v>0</v>
      </c>
      <c r="M453" s="154">
        <f>IF(M$3&gt;A30remlife,A30acvalue-SUM($F453:L453),IF(A30remlife="N/A","n/a",A30acvalue/A30remlife))</f>
        <v>0</v>
      </c>
      <c r="N453" s="154">
        <f>IF(N$3&gt;A30remlife,A30acvalue-SUM($F453:M453),IF(A30remlife="N/A","n/a",A30acvalue/A30remlife))</f>
        <v>0</v>
      </c>
      <c r="O453" s="154">
        <f>IF(O$3&gt;A30remlife,A30acvalue-SUM($F453:N453),IF(A30remlife="N/A","n/a",A30acvalue/A30remlife))</f>
        <v>0</v>
      </c>
      <c r="P453" s="154">
        <f>IF(P$3&gt;A30remlife,A30acvalue-SUM($F453:O453),IF(A30remlife="N/A","n/a",A30acvalue/A30remlife))</f>
        <v>0</v>
      </c>
      <c r="Q453" s="154">
        <f>IF(Q$3&gt;A30remlife,A30acvalue-SUM($F453:P453),IF(A30remlife="N/A","n/a",A30acvalue/A30remlife))</f>
        <v>0</v>
      </c>
      <c r="R453" s="154">
        <f>IF(R$3&gt;A30remlife,A30acvalue-SUM($F453:Q453),IF(A30remlife="N/A","n/a",A30acvalue/A30remlife))</f>
        <v>0</v>
      </c>
      <c r="S453" s="154">
        <f>IF(S$3&gt;A30remlife,A30acvalue-SUM($F453:R453),IF(A30remlife="N/A","n/a",A30acvalue/A30remlife))</f>
        <v>0</v>
      </c>
      <c r="T453" s="154">
        <f>IF(T$3&gt;A30remlife,A30acvalue-SUM($F453:S453),IF(A30remlife="N/A","n/a",A30acvalue/A30remlife))</f>
        <v>0</v>
      </c>
      <c r="U453" s="154">
        <f>IF(U$3&gt;A30remlife,A30acvalue-SUM($F453:T453),IF(A30remlife="N/A","n/a",A30acvalue/A30remlife))</f>
        <v>0</v>
      </c>
      <c r="V453" s="154">
        <f>IF(V$3&gt;A30remlife,A30acvalue-SUM($F453:U453),IF(A30remlife="N/A","n/a",A30acvalue/A30remlife))</f>
        <v>0</v>
      </c>
      <c r="W453" s="154">
        <f>IF(W$3&gt;A30remlife,A30acvalue-SUM($F453:V453),IF(A30remlife="N/A","n/a",A30acvalue/A30remlife))</f>
        <v>0</v>
      </c>
      <c r="X453" s="154">
        <f>IF(X$3&gt;A30remlife,A30acvalue-SUM($F453:W453),IF(A30remlife="N/A","n/a",A30acvalue/A30remlife))</f>
        <v>0</v>
      </c>
      <c r="Y453" s="154">
        <f>IF(Y$3&gt;A30remlife,A30acvalue-SUM($F453:X453),IF(A30remlife="N/A","n/a",A30acvalue/A30remlife))</f>
        <v>0</v>
      </c>
      <c r="Z453" s="154">
        <f>IF(Z$3&gt;A30remlife,A30acvalue-SUM($F453:Y453),IF(A30remlife="N/A","n/a",A30acvalue/A30remlife))</f>
        <v>0</v>
      </c>
      <c r="AA453" s="154">
        <f>IF(AA$3&gt;A30remlife,A30acvalue-SUM($F453:Z453),IF(A30remlife="N/A","n/a",A30acvalue/A30remlife))</f>
        <v>0</v>
      </c>
      <c r="AB453" s="154">
        <f>IF(AB$3&gt;A30remlife,A30acvalue-SUM($F453:AA453),IF(A30remlife="N/A","n/a",A30acvalue/A30remlife))</f>
        <v>0</v>
      </c>
      <c r="AC453" s="154">
        <f>IF(AC$3&gt;A30remlife,A30acvalue-SUM($F453:AB453),IF(A30remlife="N/A","n/a",A30acvalue/A30remlife))</f>
        <v>0</v>
      </c>
      <c r="AD453" s="154">
        <f>IF(AD$3&gt;A30remlife,A30acvalue-SUM($F453:AC453),IF(A30remlife="N/A","n/a",A30acvalue/A30remlife))</f>
        <v>0</v>
      </c>
      <c r="AE453" s="154">
        <f>IF(AE$3&gt;A30remlife,A30acvalue-SUM($F453:AD453),IF(A30remlife="N/A","n/a",A30acvalue/A30remlife))</f>
        <v>0</v>
      </c>
      <c r="AF453" s="154">
        <f>IF(AF$3&gt;A30remlife,A30acvalue-SUM($F453:AE453),IF(A30remlife="N/A","n/a",A30acvalue/A30remlife))</f>
        <v>0</v>
      </c>
      <c r="AG453" s="154">
        <f>IF(AG$3&gt;A30remlife,A30acvalue-SUM($F453:AF453),IF(A30remlife="N/A","n/a",A30acvalue/A30remlife))</f>
        <v>0</v>
      </c>
      <c r="AH453" s="154">
        <f>IF(AH$3&gt;A30remlife,A30acvalue-SUM($F453:AG453),IF(A30remlife="N/A","n/a",A30acvalue/A30remlife))</f>
        <v>0</v>
      </c>
      <c r="AI453" s="154">
        <f>IF(AI$3&gt;A30remlife,A30acvalue-SUM($F453:AH453),IF(A30remlife="N/A","n/a",A30acvalue/A30remlife))</f>
        <v>0</v>
      </c>
      <c r="AJ453" s="154">
        <f>IF(AJ$3&gt;A30remlife,A30acvalue-SUM($F453:AI453),IF(A30remlife="N/A","n/a",A30acvalue/A30remlife))</f>
        <v>0</v>
      </c>
      <c r="AK453" s="154">
        <f>IF(AK$3&gt;A30remlife,A30acvalue-SUM($F453:AJ453),IF(A30remlife="N/A","n/a",A30acvalue/A30remlife))</f>
        <v>0</v>
      </c>
      <c r="AL453" s="154">
        <f>IF(AL$3&gt;A30remlife,A30acvalue-SUM($F453:AK453),IF(A30remlife="N/A","n/a",A30acvalue/A30remlife))</f>
        <v>0</v>
      </c>
      <c r="AM453" s="154">
        <f>IF(AM$3&gt;A30remlife,A30acvalue-SUM($F453:AL453),IF(A30remlife="N/A","n/a",A30acvalue/A30remlife))</f>
        <v>0</v>
      </c>
      <c r="AN453" s="154">
        <f>IF(AN$3&gt;A30remlife,A30acvalue-SUM($F453:AM453),IF(A30remlife="N/A","n/a",A30acvalue/A30remlife))</f>
        <v>0</v>
      </c>
      <c r="AO453" s="154">
        <f>IF(AO$3&gt;A30remlife,A30acvalue-SUM($F453:AN453),IF(A30remlife="N/A","n/a",A30acvalue/A30remlife))</f>
        <v>0</v>
      </c>
      <c r="AP453" s="154">
        <f>IF(AP$3&gt;A30remlife,A30acvalue-SUM($F453:AO453),IF(A30remlife="N/A","n/a",A30acvalue/A30remlife))</f>
        <v>0</v>
      </c>
      <c r="AQ453" s="154">
        <f>IF(AQ$3&gt;A30remlife,A30acvalue-SUM($F453:AP453),IF(A30remlife="N/A","n/a",A30acvalue/A30remlife))</f>
        <v>0</v>
      </c>
      <c r="AR453" s="154">
        <f>IF(AR$3&gt;A30remlife,A30acvalue-SUM($F453:AQ453),IF(A30remlife="N/A","n/a",A30acvalue/A30remlife))</f>
        <v>0</v>
      </c>
      <c r="AS453" s="154">
        <f>IF(AS$3&gt;A30remlife,A30acvalue-SUM($F453:AR453),IF(A30remlife="N/A","n/a",A30acvalue/A30remlife))</f>
        <v>0</v>
      </c>
      <c r="AT453" s="154">
        <f>IF(AT$3&gt;A30remlife,A30acvalue-SUM($F453:AS453),IF(A30remlife="N/A","n/a",A30acvalue/A30remlife))</f>
        <v>0</v>
      </c>
      <c r="AU453" s="154">
        <f>IF(AU$3&gt;A30remlife,A30acvalue-SUM($F453:AT453),IF(A30remlife="N/A","n/a",A30acvalue/A30remlife))</f>
        <v>0</v>
      </c>
      <c r="AV453" s="154">
        <f>IF(AV$3&gt;A30remlife,A30acvalue-SUM($F453:AU453),IF(A30remlife="N/A","n/a",A30acvalue/A30remlife))</f>
        <v>0</v>
      </c>
      <c r="AW453" s="154">
        <f>IF(AW$3&gt;A30remlife,A30acvalue-SUM($F453:AV453),IF(A30remlife="N/A","n/a",A30acvalue/A30remlife))</f>
        <v>0</v>
      </c>
      <c r="AX453" s="154">
        <f>IF(AX$3&gt;A30remlife,A30acvalue-SUM($F453:AW453),IF(A30remlife="N/A","n/a",A30acvalue/A30remlife))</f>
        <v>0</v>
      </c>
      <c r="AY453" s="154">
        <f>IF(AY$3&gt;A30remlife,A30acvalue-SUM($F453:AX453),IF(A30remlife="N/A","n/a",A30acvalue/A30remlife))</f>
        <v>0</v>
      </c>
      <c r="AZ453" s="154">
        <f>IF(AZ$3&gt;A30remlife,A30acvalue-SUM($F453:AY453),IF(A30remlife="N/A","n/a",A30acvalue/A30remlife))</f>
        <v>0</v>
      </c>
      <c r="BA453" s="154">
        <f>IF(BA$3&gt;A30remlife,A30acvalue-SUM($F453:AZ453),IF(A30remlife="N/A","n/a",A30acvalue/A30remlife))</f>
        <v>0</v>
      </c>
      <c r="BB453" s="154">
        <f>IF(BB$3&gt;A30remlife,A30acvalue-SUM($F453:BA453),IF(A30remlife="N/A","n/a",A30acvalue/A30remlife))</f>
        <v>0</v>
      </c>
      <c r="BC453" s="154">
        <f>IF(BC$3&gt;A30remlife,A30acvalue-SUM($F453:BB453),IF(A30remlife="N/A","n/a",A30acvalue/A30remlife))</f>
        <v>0</v>
      </c>
      <c r="BD453" s="154">
        <f>IF(BD$3&gt;A30remlife,A30acvalue-SUM($F453:BC453),IF(A30remlife="N/A","n/a",A30acvalue/A30remlife))</f>
        <v>0</v>
      </c>
      <c r="BE453" s="154">
        <f>IF(BE$3&gt;A30remlife,A30acvalue-SUM($F453:BD453),IF(A30remlife="N/A","n/a",A30acvalue/A30remlife))</f>
        <v>0</v>
      </c>
      <c r="BF453" s="154">
        <f>IF(BF$3&gt;A30remlife,A30acvalue-SUM($F453:BE453),IF(A30remlife="N/A","n/a",A30acvalue/A30remlife))</f>
        <v>0</v>
      </c>
      <c r="BG453" s="154">
        <f>IF(BG$3&gt;A30remlife,A30acvalue-SUM($F453:BF453),IF(A30remlife="N/A","n/a",A30acvalue/A30remlife))</f>
        <v>0</v>
      </c>
      <c r="BH453" s="154">
        <f>IF(BH$3&gt;A30remlife,A30acvalue-SUM($F453:BG453),IF(A30remlife="N/A","n/a",A30acvalue/A30remlife))</f>
        <v>0</v>
      </c>
      <c r="BI453" s="154">
        <f>IF(BI$3&gt;A30remlife,A30acvalue-SUM($F453:BH453),IF(A30remlife="N/A","n/a",A30acvalue/A30remlife))</f>
        <v>0</v>
      </c>
      <c r="BJ453" s="14"/>
      <c r="BK453" s="14"/>
      <c r="BL453" s="14"/>
      <c r="BM453" s="14"/>
      <c r="BN453" s="14"/>
      <c r="BO453" s="14"/>
      <c r="BP453" s="14"/>
      <c r="BQ453" s="14"/>
      <c r="BR453" s="14"/>
      <c r="BS453" s="14"/>
      <c r="BT453" s="14"/>
      <c r="BU453" s="14"/>
      <c r="BV453" s="14"/>
      <c r="BW453" s="14"/>
      <c r="BX453" s="14"/>
      <c r="BY453" s="14"/>
      <c r="BZ453" s="14"/>
      <c r="CA453" s="410"/>
      <c r="CB453" s="410"/>
      <c r="CC453" s="410"/>
      <c r="CD453" s="410"/>
      <c r="CE453" s="410"/>
      <c r="CF453" s="410"/>
      <c r="CG453" s="410"/>
      <c r="CH453" s="410"/>
      <c r="CI453" s="410"/>
      <c r="CJ453" s="410"/>
      <c r="CK453" s="410"/>
      <c r="CL453" s="410"/>
      <c r="CM453" s="410"/>
      <c r="CN453" s="410"/>
      <c r="CO453" s="410"/>
      <c r="CP453" s="410"/>
      <c r="CQ453" s="410"/>
      <c r="CR453" s="410"/>
      <c r="CS453" s="410"/>
      <c r="CT453" s="410"/>
      <c r="CU453" s="410"/>
      <c r="CV453" s="410"/>
      <c r="CW453" s="410"/>
      <c r="CX453" s="410"/>
      <c r="CY453" s="410"/>
      <c r="CZ453" s="410"/>
      <c r="DA453" s="410"/>
      <c r="DB453" s="410"/>
      <c r="DC453" s="410"/>
      <c r="DD453" s="410"/>
      <c r="DE453" s="410"/>
      <c r="DF453" s="410"/>
      <c r="DG453" s="410"/>
      <c r="DH453" s="410"/>
      <c r="DI453" s="410"/>
      <c r="DJ453" s="410"/>
      <c r="DK453" s="410"/>
      <c r="DL453" s="410"/>
      <c r="DM453" s="410"/>
      <c r="DN453" s="410"/>
      <c r="DO453" s="410"/>
      <c r="DP453" s="410"/>
      <c r="DQ453" s="410"/>
      <c r="DR453" s="410"/>
      <c r="DS453" s="410"/>
      <c r="DT453" s="410"/>
      <c r="DU453" s="410"/>
      <c r="DV453" s="410"/>
      <c r="DW453" s="410"/>
      <c r="DX453" s="410"/>
      <c r="DY453" s="410"/>
      <c r="DZ453" s="410"/>
      <c r="EA453" s="410"/>
      <c r="EB453" s="410"/>
      <c r="EC453" s="410"/>
      <c r="ED453" s="410"/>
      <c r="EE453" s="410"/>
      <c r="EF453" s="410"/>
      <c r="EG453" s="410"/>
      <c r="EH453" s="410"/>
      <c r="EI453" s="410"/>
      <c r="EJ453" s="410"/>
      <c r="EK453" s="410"/>
      <c r="EL453" s="410"/>
      <c r="EM453" s="410"/>
      <c r="EN453" s="410"/>
      <c r="EO453" s="410"/>
      <c r="EP453" s="410"/>
      <c r="EQ453" s="410"/>
      <c r="ER453" s="410"/>
      <c r="ES453" s="410"/>
      <c r="ET453" s="410"/>
      <c r="EU453" s="410"/>
      <c r="EV453" s="410"/>
      <c r="EW453" s="410"/>
      <c r="EX453" s="410"/>
      <c r="EY453" s="410"/>
      <c r="EZ453" s="410"/>
      <c r="FA453" s="410"/>
      <c r="FB453" s="410"/>
      <c r="FC453" s="410"/>
      <c r="FD453" s="410"/>
      <c r="FE453" s="410"/>
      <c r="FF453" s="410"/>
      <c r="FG453" s="410"/>
      <c r="FH453" s="410"/>
      <c r="FI453" s="410"/>
      <c r="FJ453" s="410"/>
      <c r="FK453" s="410"/>
      <c r="FL453" s="410"/>
      <c r="FM453" s="410"/>
      <c r="FN453" s="410"/>
      <c r="FO453" s="410"/>
      <c r="FP453" s="410"/>
      <c r="FQ453" s="410"/>
      <c r="FR453" s="410"/>
      <c r="FS453" s="410"/>
      <c r="FT453" s="410"/>
      <c r="FU453" s="410"/>
      <c r="FV453" s="410"/>
      <c r="FW453" s="410"/>
      <c r="FX453" s="410"/>
      <c r="FY453" s="410"/>
      <c r="FZ453" s="410"/>
      <c r="GA453" s="410"/>
      <c r="GB453" s="410"/>
      <c r="GC453" s="410"/>
      <c r="GD453" s="410"/>
      <c r="GE453" s="410"/>
      <c r="GF453" s="410"/>
      <c r="GG453" s="410"/>
      <c r="GH453" s="410"/>
      <c r="GI453" s="410"/>
      <c r="GJ453" s="410"/>
      <c r="GK453" s="410"/>
      <c r="GL453" s="410"/>
      <c r="GM453" s="410"/>
      <c r="GN453" s="410"/>
      <c r="GO453" s="410"/>
      <c r="GP453" s="410"/>
      <c r="GQ453" s="410"/>
      <c r="GR453" s="410"/>
      <c r="GS453" s="410"/>
      <c r="GT453" s="410"/>
      <c r="GU453" s="410"/>
      <c r="GV453" s="410"/>
      <c r="GW453" s="410"/>
      <c r="GX453" s="410"/>
      <c r="GY453" s="410"/>
      <c r="GZ453" s="410"/>
      <c r="HA453" s="410"/>
      <c r="HB453" s="410"/>
      <c r="HC453" s="410"/>
      <c r="HD453" s="410"/>
      <c r="HE453" s="410"/>
      <c r="HF453" s="410"/>
      <c r="HG453" s="410"/>
      <c r="HH453" s="410"/>
      <c r="HI453" s="410"/>
      <c r="HJ453" s="410"/>
      <c r="HK453" s="410"/>
      <c r="HL453" s="410"/>
      <c r="HM453" s="410"/>
      <c r="HN453" s="410"/>
      <c r="HO453" s="410"/>
      <c r="HP453" s="410"/>
      <c r="HQ453" s="410"/>
      <c r="HR453" s="410"/>
      <c r="HS453" s="410"/>
      <c r="HT453" s="410"/>
      <c r="HU453" s="410"/>
      <c r="HV453" s="410"/>
      <c r="HW453" s="410"/>
      <c r="HX453" s="410"/>
      <c r="HY453" s="410"/>
      <c r="HZ453" s="410"/>
      <c r="IA453" s="410"/>
      <c r="IB453" s="410"/>
      <c r="IC453" s="410"/>
      <c r="ID453" s="410"/>
      <c r="IE453" s="410"/>
      <c r="IF453" s="410"/>
      <c r="IG453" s="410"/>
      <c r="IH453" s="410"/>
      <c r="II453" s="410"/>
      <c r="IJ453" s="410"/>
      <c r="IK453" s="410"/>
      <c r="IL453" s="410"/>
      <c r="IM453" s="410"/>
      <c r="IN453" s="410"/>
      <c r="IO453" s="410"/>
      <c r="IP453" s="410"/>
      <c r="IQ453" s="410"/>
      <c r="IR453" s="410"/>
      <c r="IS453" s="410"/>
      <c r="IT453" s="410"/>
      <c r="IU453" s="410"/>
      <c r="IV453" s="410"/>
    </row>
    <row r="454" spans="1:256" s="2" customFormat="1" ht="12.75" hidden="1" customHeight="1" outlineLevel="2">
      <c r="A454" s="14"/>
      <c r="B454" s="14"/>
      <c r="C454" s="27"/>
      <c r="D454" s="413" t="s">
        <v>198</v>
      </c>
      <c r="E454" s="261">
        <v>0</v>
      </c>
      <c r="F454" s="372"/>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5"/>
      <c r="AY454" s="155"/>
      <c r="AZ454" s="155"/>
      <c r="BA454" s="155"/>
      <c r="BB454" s="155"/>
      <c r="BC454" s="155"/>
      <c r="BD454" s="155"/>
      <c r="BE454" s="155"/>
      <c r="BF454" s="155"/>
      <c r="BG454" s="155"/>
      <c r="BH454" s="155"/>
      <c r="BI454" s="155"/>
      <c r="BJ454" s="14"/>
      <c r="BK454" s="14"/>
      <c r="BL454" s="14"/>
      <c r="BM454" s="14"/>
      <c r="BN454" s="14"/>
      <c r="BO454" s="14"/>
      <c r="BP454" s="14"/>
      <c r="BQ454" s="14"/>
      <c r="BR454" s="14"/>
      <c r="BS454" s="14"/>
      <c r="BT454" s="14"/>
      <c r="BU454" s="14"/>
      <c r="BV454" s="14"/>
      <c r="BW454" s="14"/>
      <c r="BX454" s="14"/>
      <c r="BY454" s="14"/>
      <c r="BZ454" s="14"/>
      <c r="CA454" s="410"/>
      <c r="CB454" s="410"/>
      <c r="CC454" s="410"/>
      <c r="CD454" s="410"/>
      <c r="CE454" s="410"/>
      <c r="CF454" s="410"/>
      <c r="CG454" s="410"/>
      <c r="CH454" s="410"/>
      <c r="CI454" s="410"/>
      <c r="CJ454" s="410"/>
      <c r="CK454" s="410"/>
      <c r="CL454" s="410"/>
      <c r="CM454" s="410"/>
      <c r="CN454" s="410"/>
      <c r="CO454" s="410"/>
      <c r="CP454" s="410"/>
      <c r="CQ454" s="410"/>
      <c r="CR454" s="410"/>
      <c r="CS454" s="410"/>
      <c r="CT454" s="410"/>
      <c r="CU454" s="410"/>
      <c r="CV454" s="410"/>
      <c r="CW454" s="410"/>
      <c r="CX454" s="410"/>
      <c r="CY454" s="410"/>
      <c r="CZ454" s="410"/>
      <c r="DA454" s="410"/>
      <c r="DB454" s="410"/>
      <c r="DC454" s="410"/>
      <c r="DD454" s="410"/>
      <c r="DE454" s="410"/>
      <c r="DF454" s="410"/>
      <c r="DG454" s="410"/>
      <c r="DH454" s="410"/>
      <c r="DI454" s="410"/>
      <c r="DJ454" s="410"/>
      <c r="DK454" s="410"/>
      <c r="DL454" s="410"/>
      <c r="DM454" s="410"/>
      <c r="DN454" s="410"/>
      <c r="DO454" s="410"/>
      <c r="DP454" s="410"/>
      <c r="DQ454" s="410"/>
      <c r="DR454" s="410"/>
      <c r="DS454" s="410"/>
      <c r="DT454" s="410"/>
      <c r="DU454" s="410"/>
      <c r="DV454" s="410"/>
      <c r="DW454" s="410"/>
      <c r="DX454" s="410"/>
      <c r="DY454" s="410"/>
      <c r="DZ454" s="410"/>
      <c r="EA454" s="410"/>
      <c r="EB454" s="410"/>
      <c r="EC454" s="410"/>
      <c r="ED454" s="410"/>
      <c r="EE454" s="410"/>
      <c r="EF454" s="410"/>
      <c r="EG454" s="410"/>
      <c r="EH454" s="410"/>
      <c r="EI454" s="410"/>
      <c r="EJ454" s="410"/>
      <c r="EK454" s="410"/>
      <c r="EL454" s="410"/>
      <c r="EM454" s="410"/>
      <c r="EN454" s="410"/>
      <c r="EO454" s="410"/>
      <c r="EP454" s="410"/>
      <c r="EQ454" s="410"/>
      <c r="ER454" s="410"/>
      <c r="ES454" s="410"/>
      <c r="ET454" s="410"/>
      <c r="EU454" s="410"/>
      <c r="EV454" s="410"/>
      <c r="EW454" s="410"/>
      <c r="EX454" s="410"/>
      <c r="EY454" s="410"/>
      <c r="EZ454" s="410"/>
      <c r="FA454" s="410"/>
      <c r="FB454" s="410"/>
      <c r="FC454" s="410"/>
      <c r="FD454" s="410"/>
      <c r="FE454" s="410"/>
      <c r="FF454" s="410"/>
      <c r="FG454" s="410"/>
      <c r="FH454" s="410"/>
      <c r="FI454" s="410"/>
      <c r="FJ454" s="410"/>
      <c r="FK454" s="410"/>
      <c r="FL454" s="410"/>
      <c r="FM454" s="410"/>
      <c r="FN454" s="410"/>
      <c r="FO454" s="410"/>
      <c r="FP454" s="410"/>
      <c r="FQ454" s="410"/>
      <c r="FR454" s="410"/>
      <c r="FS454" s="410"/>
      <c r="FT454" s="410"/>
      <c r="FU454" s="410"/>
      <c r="FV454" s="410"/>
      <c r="FW454" s="410"/>
      <c r="FX454" s="410"/>
      <c r="FY454" s="410"/>
      <c r="FZ454" s="410"/>
      <c r="GA454" s="410"/>
      <c r="GB454" s="410"/>
      <c r="GC454" s="410"/>
      <c r="GD454" s="410"/>
      <c r="GE454" s="410"/>
      <c r="GF454" s="410"/>
      <c r="GG454" s="410"/>
      <c r="GH454" s="410"/>
      <c r="GI454" s="410"/>
      <c r="GJ454" s="410"/>
      <c r="GK454" s="410"/>
      <c r="GL454" s="410"/>
      <c r="GM454" s="410"/>
      <c r="GN454" s="410"/>
      <c r="GO454" s="410"/>
      <c r="GP454" s="410"/>
      <c r="GQ454" s="410"/>
      <c r="GR454" s="410"/>
      <c r="GS454" s="410"/>
      <c r="GT454" s="410"/>
      <c r="GU454" s="410"/>
      <c r="GV454" s="410"/>
      <c r="GW454" s="410"/>
      <c r="GX454" s="410"/>
      <c r="GY454" s="410"/>
      <c r="GZ454" s="410"/>
      <c r="HA454" s="410"/>
      <c r="HB454" s="410"/>
      <c r="HC454" s="410"/>
      <c r="HD454" s="410"/>
      <c r="HE454" s="410"/>
      <c r="HF454" s="410"/>
      <c r="HG454" s="410"/>
      <c r="HH454" s="410"/>
      <c r="HI454" s="410"/>
      <c r="HJ454" s="410"/>
      <c r="HK454" s="410"/>
      <c r="HL454" s="410"/>
      <c r="HM454" s="410"/>
      <c r="HN454" s="410"/>
      <c r="HO454" s="410"/>
      <c r="HP454" s="410"/>
      <c r="HQ454" s="410"/>
      <c r="HR454" s="410"/>
      <c r="HS454" s="410"/>
      <c r="HT454" s="410"/>
      <c r="HU454" s="410"/>
      <c r="HV454" s="410"/>
      <c r="HW454" s="410"/>
      <c r="HX454" s="410"/>
      <c r="HY454" s="410"/>
      <c r="HZ454" s="410"/>
      <c r="IA454" s="410"/>
      <c r="IB454" s="410"/>
      <c r="IC454" s="410"/>
      <c r="ID454" s="410"/>
      <c r="IE454" s="410"/>
      <c r="IF454" s="410"/>
      <c r="IG454" s="410"/>
      <c r="IH454" s="410"/>
      <c r="II454" s="410"/>
      <c r="IJ454" s="410"/>
      <c r="IK454" s="410"/>
      <c r="IL454" s="410"/>
      <c r="IM454" s="410"/>
      <c r="IN454" s="410"/>
      <c r="IO454" s="410"/>
      <c r="IP454" s="410"/>
      <c r="IQ454" s="410"/>
      <c r="IR454" s="410"/>
      <c r="IS454" s="410"/>
      <c r="IT454" s="410"/>
      <c r="IU454" s="410"/>
      <c r="IV454" s="410"/>
    </row>
    <row r="455" spans="1:256" s="2" customFormat="1" ht="12.75" hidden="1" customHeight="1" outlineLevel="2">
      <c r="A455" s="14"/>
      <c r="B455" s="14"/>
      <c r="C455" s="27"/>
      <c r="D455" s="413"/>
      <c r="E455" s="261">
        <v>1</v>
      </c>
      <c r="F455" s="372"/>
      <c r="G455" s="268"/>
      <c r="H455" s="155">
        <f>IF(A30stdlife="n/a","n/a",IF(H$3&gt;(A30stdlife+$E455),(Input!$G$240*(1+rvanilla)^0.5)-SUM($G455:G455),(Input!$G$240*(1+rvanilla)^0.5)/A30stdlife))</f>
        <v>0</v>
      </c>
      <c r="I455" s="155">
        <f>IF(A30stdlife="n/a","n/a",IF(I$3&gt;(A30stdlife+$E455),(Input!$G$240*(1+rvanilla)^0.5)-SUM($G455:H455),(Input!$G$240*(1+rvanilla)^0.5)/A30stdlife))</f>
        <v>0</v>
      </c>
      <c r="J455" s="155">
        <f>IF(A30stdlife="n/a","n/a",IF(J$3&gt;(A30stdlife+$E455),(Input!$G$240*(1+rvanilla)^0.5)-SUM($G455:I455),(Input!$G$240*(1+rvanilla)^0.5)/A30stdlife))</f>
        <v>0</v>
      </c>
      <c r="K455" s="155">
        <f>IF(A30stdlife="n/a","n/a",IF(K$3&gt;(A30stdlife+$E455),(Input!$G$240*(1+rvanilla)^0.5)-SUM($G455:J455),(Input!$G$240*(1+rvanilla)^0.5)/A30stdlife))</f>
        <v>0</v>
      </c>
      <c r="L455" s="155">
        <f>IF(A30stdlife="n/a","n/a",IF(L$3&gt;(A30stdlife+$E455),(Input!$G$240*(1+rvanilla)^0.5)-SUM($G455:K455),(Input!$G$240*(1+rvanilla)^0.5)/A30stdlife))</f>
        <v>0</v>
      </c>
      <c r="M455" s="155">
        <f>IF(A30stdlife="n/a","n/a",IF(M$3&gt;(A30stdlife+$E455),(Input!$G$240*(1+rvanilla)^0.5)-SUM($G455:L455),(Input!$G$240*(1+rvanilla)^0.5)/A30stdlife))</f>
        <v>0</v>
      </c>
      <c r="N455" s="155">
        <f>IF(A30stdlife="n/a","n/a",IF(N$3&gt;(A30stdlife+$E455),(Input!$G$240*(1+rvanilla)^0.5)-SUM($G455:M455),(Input!$G$240*(1+rvanilla)^0.5)/A30stdlife))</f>
        <v>0</v>
      </c>
      <c r="O455" s="155">
        <f>IF(A30stdlife="n/a","n/a",IF(O$3&gt;(A30stdlife+$E455),(Input!$G$240*(1+rvanilla)^0.5)-SUM($G455:N455),(Input!$G$240*(1+rvanilla)^0.5)/A30stdlife))</f>
        <v>0</v>
      </c>
      <c r="P455" s="155">
        <f>IF(A30stdlife="n/a","n/a",IF(P$3&gt;(A30stdlife+$E455),(Input!$G$240*(1+rvanilla)^0.5)-SUM($G455:O455),(Input!$G$240*(1+rvanilla)^0.5)/A30stdlife))</f>
        <v>0</v>
      </c>
      <c r="Q455" s="155">
        <f>IF(A30stdlife="n/a","n/a",IF(Q$3&gt;(A30stdlife+$E455),(Input!$G$240*(1+rvanilla)^0.5)-SUM($G455:P455),(Input!$G$240*(1+rvanilla)^0.5)/A30stdlife))</f>
        <v>0</v>
      </c>
      <c r="R455" s="155">
        <f>IF(A30stdlife="n/a","n/a",IF(R$3&gt;(A30stdlife+$E455),(Input!$G$240*(1+rvanilla)^0.5)-SUM($G455:Q455),(Input!$G$240*(1+rvanilla)^0.5)/A30stdlife))</f>
        <v>0</v>
      </c>
      <c r="S455" s="155">
        <f>IF(A30stdlife="n/a","n/a",IF(S$3&gt;(A30stdlife+$E455),(Input!$G$240*(1+rvanilla)^0.5)-SUM($G455:R455),(Input!$G$240*(1+rvanilla)^0.5)/A30stdlife))</f>
        <v>0</v>
      </c>
      <c r="T455" s="155">
        <f>IF(A30stdlife="n/a","n/a",IF(T$3&gt;(A30stdlife+$E455),(Input!$G$240*(1+rvanilla)^0.5)-SUM($G455:S455),(Input!$G$240*(1+rvanilla)^0.5)/A30stdlife))</f>
        <v>0</v>
      </c>
      <c r="U455" s="155">
        <f>IF(A30stdlife="n/a","n/a",IF(U$3&gt;(A30stdlife+$E455),(Input!$G$240*(1+rvanilla)^0.5)-SUM($G455:T455),(Input!$G$240*(1+rvanilla)^0.5)/A30stdlife))</f>
        <v>0</v>
      </c>
      <c r="V455" s="155">
        <f>IF(A30stdlife="n/a","n/a",IF(V$3&gt;(A30stdlife+$E455),(Input!$G$240*(1+rvanilla)^0.5)-SUM($G455:U455),(Input!$G$240*(1+rvanilla)^0.5)/A30stdlife))</f>
        <v>0</v>
      </c>
      <c r="W455" s="155">
        <f>IF(A30stdlife="n/a","n/a",IF(W$3&gt;(A30stdlife+$E455),(Input!$G$240*(1+rvanilla)^0.5)-SUM($G455:V455),(Input!$G$240*(1+rvanilla)^0.5)/A30stdlife))</f>
        <v>0</v>
      </c>
      <c r="X455" s="155">
        <f>IF(A30stdlife="n/a","n/a",IF(X$3&gt;(A30stdlife+$E455),(Input!$G$240*(1+rvanilla)^0.5)-SUM($G455:W455),(Input!$G$240*(1+rvanilla)^0.5)/A30stdlife))</f>
        <v>0</v>
      </c>
      <c r="Y455" s="155">
        <f>IF(A30stdlife="n/a","n/a",IF(Y$3&gt;(A30stdlife+$E455),(Input!$G$240*(1+rvanilla)^0.5)-SUM($G455:X455),(Input!$G$240*(1+rvanilla)^0.5)/A30stdlife))</f>
        <v>0</v>
      </c>
      <c r="Z455" s="155">
        <f>IF(A30stdlife="n/a","n/a",IF(Z$3&gt;(A30stdlife+$E455),(Input!$G$240*(1+rvanilla)^0.5)-SUM($G455:Y455),(Input!$G$240*(1+rvanilla)^0.5)/A30stdlife))</f>
        <v>0</v>
      </c>
      <c r="AA455" s="155">
        <f>IF(A30stdlife="n/a","n/a",IF(AA$3&gt;(A30stdlife+$E455),(Input!$G$240*(1+rvanilla)^0.5)-SUM($G455:Z455),(Input!$G$240*(1+rvanilla)^0.5)/A30stdlife))</f>
        <v>0</v>
      </c>
      <c r="AB455" s="155">
        <f>IF(A30stdlife="n/a","n/a",IF(AB$3&gt;(A30stdlife+$E455),(Input!$G$240*(1+rvanilla)^0.5)-SUM($G455:AA455),(Input!$G$240*(1+rvanilla)^0.5)/A30stdlife))</f>
        <v>0</v>
      </c>
      <c r="AC455" s="155">
        <f>IF(A30stdlife="n/a","n/a",IF(AC$3&gt;(A30stdlife+$E455),(Input!$G$240*(1+rvanilla)^0.5)-SUM($G455:AB455),(Input!$G$240*(1+rvanilla)^0.5)/A30stdlife))</f>
        <v>0</v>
      </c>
      <c r="AD455" s="155">
        <f>IF(A30stdlife="n/a","n/a",IF(AD$3&gt;(A30stdlife+$E455),(Input!$G$240*(1+rvanilla)^0.5)-SUM($G455:AC455),(Input!$G$240*(1+rvanilla)^0.5)/A30stdlife))</f>
        <v>0</v>
      </c>
      <c r="AE455" s="155">
        <f>IF(A30stdlife="n/a","n/a",IF(AE$3&gt;(A30stdlife+$E455),(Input!$G$240*(1+rvanilla)^0.5)-SUM($G455:AD455),(Input!$G$240*(1+rvanilla)^0.5)/A30stdlife))</f>
        <v>0</v>
      </c>
      <c r="AF455" s="155">
        <f>IF(A30stdlife="n/a","n/a",IF(AF$3&gt;(A30stdlife+$E455),(Input!$G$240*(1+rvanilla)^0.5)-SUM($G455:AE455),(Input!$G$240*(1+rvanilla)^0.5)/A30stdlife))</f>
        <v>0</v>
      </c>
      <c r="AG455" s="155">
        <f>IF(A30stdlife="n/a","n/a",IF(AG$3&gt;(A30stdlife+$E455),(Input!$G$240*(1+rvanilla)^0.5)-SUM($G455:AF455),(Input!$G$240*(1+rvanilla)^0.5)/A30stdlife))</f>
        <v>0</v>
      </c>
      <c r="AH455" s="155">
        <f>IF(A30stdlife="n/a","n/a",IF(AH$3&gt;(A30stdlife+$E455),(Input!$G$240*(1+rvanilla)^0.5)-SUM($G455:AG455),(Input!$G$240*(1+rvanilla)^0.5)/A30stdlife))</f>
        <v>0</v>
      </c>
      <c r="AI455" s="155">
        <f>IF(A30stdlife="n/a","n/a",IF(AI$3&gt;(A30stdlife+$E455),(Input!$G$240*(1+rvanilla)^0.5)-SUM($G455:AH455),(Input!$G$240*(1+rvanilla)^0.5)/A30stdlife))</f>
        <v>0</v>
      </c>
      <c r="AJ455" s="155">
        <f>IF(A30stdlife="n/a","n/a",IF(AJ$3&gt;(A30stdlife+$E455),(Input!$G$240*(1+rvanilla)^0.5)-SUM($G455:AI455),(Input!$G$240*(1+rvanilla)^0.5)/A30stdlife))</f>
        <v>0</v>
      </c>
      <c r="AK455" s="155">
        <f>IF(A30stdlife="n/a","n/a",IF(AK$3&gt;(A30stdlife+$E455),(Input!$G$240*(1+rvanilla)^0.5)-SUM($G455:AJ455),(Input!$G$240*(1+rvanilla)^0.5)/A30stdlife))</f>
        <v>0</v>
      </c>
      <c r="AL455" s="155">
        <f>IF(A30stdlife="n/a","n/a",IF(AL$3&gt;(A30stdlife+$E455),(Input!$G$240*(1+rvanilla)^0.5)-SUM($G455:AK455),(Input!$G$240*(1+rvanilla)^0.5)/A30stdlife))</f>
        <v>0</v>
      </c>
      <c r="AM455" s="155">
        <f>IF(A30stdlife="n/a","n/a",IF(AM$3&gt;(A30stdlife+$E455),(Input!$G$240*(1+rvanilla)^0.5)-SUM($G455:AL455),(Input!$G$240*(1+rvanilla)^0.5)/A30stdlife))</f>
        <v>0</v>
      </c>
      <c r="AN455" s="155">
        <f>IF(A30stdlife="n/a","n/a",IF(AN$3&gt;(A30stdlife+$E455),(Input!$G$240*(1+rvanilla)^0.5)-SUM($G455:AM455),(Input!$G$240*(1+rvanilla)^0.5)/A30stdlife))</f>
        <v>0</v>
      </c>
      <c r="AO455" s="155">
        <f>IF(A30stdlife="n/a","n/a",IF(AO$3&gt;(A30stdlife+$E455),(Input!$G$240*(1+rvanilla)^0.5)-SUM($G455:AN455),(Input!$G$240*(1+rvanilla)^0.5)/A30stdlife))</f>
        <v>0</v>
      </c>
      <c r="AP455" s="155">
        <f>IF(A30stdlife="n/a","n/a",IF(AP$3&gt;(A30stdlife+$E455),(Input!$G$240*(1+rvanilla)^0.5)-SUM($G455:AO455),(Input!$G$240*(1+rvanilla)^0.5)/A30stdlife))</f>
        <v>0</v>
      </c>
      <c r="AQ455" s="155">
        <f>IF(A30stdlife="n/a","n/a",IF(AQ$3&gt;(A30stdlife+$E455),(Input!$G$240*(1+rvanilla)^0.5)-SUM($G455:AP455),(Input!$G$240*(1+rvanilla)^0.5)/A30stdlife))</f>
        <v>0</v>
      </c>
      <c r="AR455" s="155">
        <f>IF(A30stdlife="n/a","n/a",IF(AR$3&gt;(A30stdlife+$E455),(Input!$G$240*(1+rvanilla)^0.5)-SUM($G455:AQ455),(Input!$G$240*(1+rvanilla)^0.5)/A30stdlife))</f>
        <v>0</v>
      </c>
      <c r="AS455" s="155">
        <f>IF(A30stdlife="n/a","n/a",IF(AS$3&gt;(A30stdlife+$E455),(Input!$G$240*(1+rvanilla)^0.5)-SUM($G455:AR455),(Input!$G$240*(1+rvanilla)^0.5)/A30stdlife))</f>
        <v>0</v>
      </c>
      <c r="AT455" s="155">
        <f>IF(A30stdlife="n/a","n/a",IF(AT$3&gt;(A30stdlife+$E455),(Input!$G$240*(1+rvanilla)^0.5)-SUM($G455:AS455),(Input!$G$240*(1+rvanilla)^0.5)/A30stdlife))</f>
        <v>0</v>
      </c>
      <c r="AU455" s="155">
        <f>IF(A30stdlife="n/a","n/a",IF(AU$3&gt;(A30stdlife+$E455),(Input!$G$240*(1+rvanilla)^0.5)-SUM($G455:AT455),(Input!$G$240*(1+rvanilla)^0.5)/A30stdlife))</f>
        <v>0</v>
      </c>
      <c r="AV455" s="155">
        <f>IF(A30stdlife="n/a","n/a",IF(AV$3&gt;(A30stdlife+$E455),(Input!$G$240*(1+rvanilla)^0.5)-SUM($G455:AU455),(Input!$G$240*(1+rvanilla)^0.5)/A30stdlife))</f>
        <v>0</v>
      </c>
      <c r="AW455" s="155">
        <f>IF(A30stdlife="n/a","n/a",IF(AW$3&gt;(A30stdlife+$E455),(Input!$G$240*(1+rvanilla)^0.5)-SUM($G455:AV455),(Input!$G$240*(1+rvanilla)^0.5)/A30stdlife))</f>
        <v>0</v>
      </c>
      <c r="AX455" s="155">
        <f>IF(A30stdlife="n/a","n/a",IF(AX$3&gt;(A30stdlife+$E455),(Input!$G$240*(1+rvanilla)^0.5)-SUM($G455:AW455),(Input!$G$240*(1+rvanilla)^0.5)/A30stdlife))</f>
        <v>0</v>
      </c>
      <c r="AY455" s="155">
        <f>IF(A30stdlife="n/a","n/a",IF(AY$3&gt;(A30stdlife+$E455),(Input!$G$240*(1+rvanilla)^0.5)-SUM($G455:AX455),(Input!$G$240*(1+rvanilla)^0.5)/A30stdlife))</f>
        <v>0</v>
      </c>
      <c r="AZ455" s="155">
        <f>IF(A30stdlife="n/a","n/a",IF(AZ$3&gt;(A30stdlife+$E455),(Input!$G$240*(1+rvanilla)^0.5)-SUM($G455:AY455),(Input!$G$240*(1+rvanilla)^0.5)/A30stdlife))</f>
        <v>0</v>
      </c>
      <c r="BA455" s="155">
        <f>IF(A30stdlife="n/a","n/a",IF(BA$3&gt;(A30stdlife+$E455),(Input!$G$240*(1+rvanilla)^0.5)-SUM($G455:AZ455),(Input!$G$240*(1+rvanilla)^0.5)/A30stdlife))</f>
        <v>0</v>
      </c>
      <c r="BB455" s="155">
        <f>IF(A30stdlife="n/a","n/a",IF(BB$3&gt;(A30stdlife+$E455),(Input!$G$240*(1+rvanilla)^0.5)-SUM($G455:BA455),(Input!$G$240*(1+rvanilla)^0.5)/A30stdlife))</f>
        <v>0</v>
      </c>
      <c r="BC455" s="155">
        <f>IF(A30stdlife="n/a","n/a",IF(BC$3&gt;(A30stdlife+$E455),(Input!$G$240*(1+rvanilla)^0.5)-SUM($G455:BB455),(Input!$G$240*(1+rvanilla)^0.5)/A30stdlife))</f>
        <v>0</v>
      </c>
      <c r="BD455" s="155">
        <f>IF(A30stdlife="n/a","n/a",IF(BD$3&gt;(A30stdlife+$E455),(Input!$G$240*(1+rvanilla)^0.5)-SUM($G455:BC455),(Input!$G$240*(1+rvanilla)^0.5)/A30stdlife))</f>
        <v>0</v>
      </c>
      <c r="BE455" s="155">
        <f>IF(A30stdlife="n/a","n/a",IF(BE$3&gt;(A30stdlife+$E455),(Input!$G$240*(1+rvanilla)^0.5)-SUM($G455:BD455),(Input!$G$240*(1+rvanilla)^0.5)/A30stdlife))</f>
        <v>0</v>
      </c>
      <c r="BF455" s="155">
        <f>IF(A30stdlife="n/a","n/a",IF(BF$3&gt;(A30stdlife+$E455),(Input!$G$240*(1+rvanilla)^0.5)-SUM($G455:BE455),(Input!$G$240*(1+rvanilla)^0.5)/A30stdlife))</f>
        <v>0</v>
      </c>
      <c r="BG455" s="155">
        <f>IF(A30stdlife="n/a","n/a",IF(BG$3&gt;(A30stdlife+$E455),(Input!$G$240*(1+rvanilla)^0.5)-SUM($G455:BF455),(Input!$G$240*(1+rvanilla)^0.5)/A30stdlife))</f>
        <v>0</v>
      </c>
      <c r="BH455" s="155">
        <f>IF(A30stdlife="n/a","n/a",IF(BH$3&gt;(A30stdlife+$E455),(Input!$G$240*(1+rvanilla)^0.5)-SUM($G455:BG455),(Input!$G$240*(1+rvanilla)^0.5)/A30stdlife))</f>
        <v>0</v>
      </c>
      <c r="BI455" s="155">
        <f>IF(A30stdlife="n/a","n/a",IF(BI$3&gt;(A30stdlife+$E455),(Input!$G$240*(1+rvanilla)^0.5)-SUM($G455:BH455),(Input!$G$240*(1+rvanilla)^0.5)/A30stdlife))</f>
        <v>0</v>
      </c>
      <c r="BJ455" s="14"/>
      <c r="BK455" s="14"/>
      <c r="BL455" s="14"/>
      <c r="BM455" s="14"/>
      <c r="BN455" s="14"/>
      <c r="BO455" s="14"/>
      <c r="BP455" s="14"/>
      <c r="BQ455" s="14"/>
      <c r="BR455" s="14"/>
      <c r="BS455" s="14"/>
      <c r="BT455" s="14"/>
      <c r="BU455" s="14"/>
      <c r="BV455" s="14"/>
      <c r="BW455" s="14"/>
      <c r="BX455" s="14"/>
      <c r="BY455" s="14"/>
      <c r="BZ455" s="14"/>
      <c r="CA455" s="410"/>
      <c r="CB455" s="410"/>
      <c r="CC455" s="410"/>
      <c r="CD455" s="410"/>
      <c r="CE455" s="410"/>
      <c r="CF455" s="410"/>
      <c r="CG455" s="410"/>
      <c r="CH455" s="410"/>
      <c r="CI455" s="410"/>
      <c r="CJ455" s="410"/>
      <c r="CK455" s="410"/>
      <c r="CL455" s="410"/>
      <c r="CM455" s="410"/>
      <c r="CN455" s="410"/>
      <c r="CO455" s="410"/>
      <c r="CP455" s="410"/>
      <c r="CQ455" s="410"/>
      <c r="CR455" s="410"/>
      <c r="CS455" s="410"/>
      <c r="CT455" s="410"/>
      <c r="CU455" s="410"/>
      <c r="CV455" s="410"/>
      <c r="CW455" s="410"/>
      <c r="CX455" s="410"/>
      <c r="CY455" s="410"/>
      <c r="CZ455" s="410"/>
      <c r="DA455" s="410"/>
      <c r="DB455" s="410"/>
      <c r="DC455" s="410"/>
      <c r="DD455" s="410"/>
      <c r="DE455" s="410"/>
      <c r="DF455" s="410"/>
      <c r="DG455" s="410"/>
      <c r="DH455" s="410"/>
      <c r="DI455" s="410"/>
      <c r="DJ455" s="410"/>
      <c r="DK455" s="410"/>
      <c r="DL455" s="410"/>
      <c r="DM455" s="410"/>
      <c r="DN455" s="410"/>
      <c r="DO455" s="410"/>
      <c r="DP455" s="410"/>
      <c r="DQ455" s="410"/>
      <c r="DR455" s="410"/>
      <c r="DS455" s="410"/>
      <c r="DT455" s="410"/>
      <c r="DU455" s="410"/>
      <c r="DV455" s="410"/>
      <c r="DW455" s="410"/>
      <c r="DX455" s="410"/>
      <c r="DY455" s="410"/>
      <c r="DZ455" s="410"/>
      <c r="EA455" s="410"/>
      <c r="EB455" s="410"/>
      <c r="EC455" s="410"/>
      <c r="ED455" s="410"/>
      <c r="EE455" s="410"/>
      <c r="EF455" s="410"/>
      <c r="EG455" s="410"/>
      <c r="EH455" s="410"/>
      <c r="EI455" s="410"/>
      <c r="EJ455" s="410"/>
      <c r="EK455" s="410"/>
      <c r="EL455" s="410"/>
      <c r="EM455" s="410"/>
      <c r="EN455" s="410"/>
      <c r="EO455" s="410"/>
      <c r="EP455" s="410"/>
      <c r="EQ455" s="410"/>
      <c r="ER455" s="410"/>
      <c r="ES455" s="410"/>
      <c r="ET455" s="410"/>
      <c r="EU455" s="410"/>
      <c r="EV455" s="410"/>
      <c r="EW455" s="410"/>
      <c r="EX455" s="410"/>
      <c r="EY455" s="410"/>
      <c r="EZ455" s="410"/>
      <c r="FA455" s="410"/>
      <c r="FB455" s="410"/>
      <c r="FC455" s="410"/>
      <c r="FD455" s="410"/>
      <c r="FE455" s="410"/>
      <c r="FF455" s="410"/>
      <c r="FG455" s="410"/>
      <c r="FH455" s="410"/>
      <c r="FI455" s="410"/>
      <c r="FJ455" s="410"/>
      <c r="FK455" s="410"/>
      <c r="FL455" s="410"/>
      <c r="FM455" s="410"/>
      <c r="FN455" s="410"/>
      <c r="FO455" s="410"/>
      <c r="FP455" s="410"/>
      <c r="FQ455" s="410"/>
      <c r="FR455" s="410"/>
      <c r="FS455" s="410"/>
      <c r="FT455" s="410"/>
      <c r="FU455" s="410"/>
      <c r="FV455" s="410"/>
      <c r="FW455" s="410"/>
      <c r="FX455" s="410"/>
      <c r="FY455" s="410"/>
      <c r="FZ455" s="410"/>
      <c r="GA455" s="410"/>
      <c r="GB455" s="410"/>
      <c r="GC455" s="410"/>
      <c r="GD455" s="410"/>
      <c r="GE455" s="410"/>
      <c r="GF455" s="410"/>
      <c r="GG455" s="410"/>
      <c r="GH455" s="410"/>
      <c r="GI455" s="410"/>
      <c r="GJ455" s="410"/>
      <c r="GK455" s="410"/>
      <c r="GL455" s="410"/>
      <c r="GM455" s="410"/>
      <c r="GN455" s="410"/>
      <c r="GO455" s="410"/>
      <c r="GP455" s="410"/>
      <c r="GQ455" s="410"/>
      <c r="GR455" s="410"/>
      <c r="GS455" s="410"/>
      <c r="GT455" s="410"/>
      <c r="GU455" s="410"/>
      <c r="GV455" s="410"/>
      <c r="GW455" s="410"/>
      <c r="GX455" s="410"/>
      <c r="GY455" s="410"/>
      <c r="GZ455" s="410"/>
      <c r="HA455" s="410"/>
      <c r="HB455" s="410"/>
      <c r="HC455" s="410"/>
      <c r="HD455" s="410"/>
      <c r="HE455" s="410"/>
      <c r="HF455" s="410"/>
      <c r="HG455" s="410"/>
      <c r="HH455" s="410"/>
      <c r="HI455" s="410"/>
      <c r="HJ455" s="410"/>
      <c r="HK455" s="410"/>
      <c r="HL455" s="410"/>
      <c r="HM455" s="410"/>
      <c r="HN455" s="410"/>
      <c r="HO455" s="410"/>
      <c r="HP455" s="410"/>
      <c r="HQ455" s="410"/>
      <c r="HR455" s="410"/>
      <c r="HS455" s="410"/>
      <c r="HT455" s="410"/>
      <c r="HU455" s="410"/>
      <c r="HV455" s="410"/>
      <c r="HW455" s="410"/>
      <c r="HX455" s="410"/>
      <c r="HY455" s="410"/>
      <c r="HZ455" s="410"/>
      <c r="IA455" s="410"/>
      <c r="IB455" s="410"/>
      <c r="IC455" s="410"/>
      <c r="ID455" s="410"/>
      <c r="IE455" s="410"/>
      <c r="IF455" s="410"/>
      <c r="IG455" s="410"/>
      <c r="IH455" s="410"/>
      <c r="II455" s="410"/>
      <c r="IJ455" s="410"/>
      <c r="IK455" s="410"/>
      <c r="IL455" s="410"/>
      <c r="IM455" s="410"/>
      <c r="IN455" s="410"/>
      <c r="IO455" s="410"/>
      <c r="IP455" s="410"/>
      <c r="IQ455" s="410"/>
      <c r="IR455" s="410"/>
      <c r="IS455" s="410"/>
      <c r="IT455" s="410"/>
      <c r="IU455" s="410"/>
      <c r="IV455" s="410"/>
    </row>
    <row r="456" spans="1:256" s="2" customFormat="1" ht="12.75" hidden="1" customHeight="1" outlineLevel="2">
      <c r="A456" s="14"/>
      <c r="B456" s="14"/>
      <c r="C456" s="27"/>
      <c r="D456" s="413"/>
      <c r="E456" s="261">
        <v>2</v>
      </c>
      <c r="F456" s="372"/>
      <c r="G456" s="269"/>
      <c r="H456" s="270"/>
      <c r="I456" s="155">
        <f>IF(A30stdlife="n/a","n/a",IF(I$3&gt;(A30stdlife+$E456),(Input!$H$240*(1+rvanilla)^0.5)-SUM($H456:H456),(Input!$H$240*(1+rvanilla)^0.5)/A30stdlife))</f>
        <v>0</v>
      </c>
      <c r="J456" s="155">
        <f>IF(A30stdlife="n/a","n/a",IF(J$3&gt;(A30stdlife+$E456),(Input!$H$240*(1+rvanilla)^0.5)-SUM($H456:I456),(Input!$H$240*(1+rvanilla)^0.5)/A30stdlife))</f>
        <v>0</v>
      </c>
      <c r="K456" s="155">
        <f>IF(A30stdlife="n/a","n/a",IF(K$3&gt;(A30stdlife+$E456),(Input!$H$240*(1+rvanilla)^0.5)-SUM($H456:J456),(Input!$H$240*(1+rvanilla)^0.5)/A30stdlife))</f>
        <v>0</v>
      </c>
      <c r="L456" s="155">
        <f>IF(A30stdlife="n/a","n/a",IF(L$3&gt;(A30stdlife+$E456),(Input!$H$240*(1+rvanilla)^0.5)-SUM($H456:K456),(Input!$H$240*(1+rvanilla)^0.5)/A30stdlife))</f>
        <v>0</v>
      </c>
      <c r="M456" s="155">
        <f>IF(A30stdlife="n/a","n/a",IF(M$3&gt;(A30stdlife+$E456),(Input!$H$240*(1+rvanilla)^0.5)-SUM($H456:L456),(Input!$H$240*(1+rvanilla)^0.5)/A30stdlife))</f>
        <v>0</v>
      </c>
      <c r="N456" s="155">
        <f>IF(A30stdlife="n/a","n/a",IF(N$3&gt;(A30stdlife+$E456),(Input!$H$240*(1+rvanilla)^0.5)-SUM($H456:M456),(Input!$H$240*(1+rvanilla)^0.5)/A30stdlife))</f>
        <v>0</v>
      </c>
      <c r="O456" s="155">
        <f>IF(A30stdlife="n/a","n/a",IF(O$3&gt;(A30stdlife+$E456),(Input!$H$240*(1+rvanilla)^0.5)-SUM($H456:N456),(Input!$H$240*(1+rvanilla)^0.5)/A30stdlife))</f>
        <v>0</v>
      </c>
      <c r="P456" s="155">
        <f>IF(A30stdlife="n/a","n/a",IF(P$3&gt;(A30stdlife+$E456),(Input!$H$240*(1+rvanilla)^0.5)-SUM($H456:O456),(Input!$H$240*(1+rvanilla)^0.5)/A30stdlife))</f>
        <v>0</v>
      </c>
      <c r="Q456" s="155">
        <f>IF(A30stdlife="n/a","n/a",IF(Q$3&gt;(A30stdlife+$E456),(Input!$H$240*(1+rvanilla)^0.5)-SUM($H456:P456),(Input!$H$240*(1+rvanilla)^0.5)/A30stdlife))</f>
        <v>0</v>
      </c>
      <c r="R456" s="155">
        <f>IF(A30stdlife="n/a","n/a",IF(R$3&gt;(A30stdlife+$E456),(Input!$H$240*(1+rvanilla)^0.5)-SUM($H456:Q456),(Input!$H$240*(1+rvanilla)^0.5)/A30stdlife))</f>
        <v>0</v>
      </c>
      <c r="S456" s="155">
        <f>IF(A30stdlife="n/a","n/a",IF(S$3&gt;(A30stdlife+$E456),(Input!$H$240*(1+rvanilla)^0.5)-SUM($H456:R456),(Input!$H$240*(1+rvanilla)^0.5)/A30stdlife))</f>
        <v>0</v>
      </c>
      <c r="T456" s="155">
        <f>IF(A30stdlife="n/a","n/a",IF(T$3&gt;(A30stdlife+$E456),(Input!$H$240*(1+rvanilla)^0.5)-SUM($H456:S456),(Input!$H$240*(1+rvanilla)^0.5)/A30stdlife))</f>
        <v>0</v>
      </c>
      <c r="U456" s="155">
        <f>IF(A30stdlife="n/a","n/a",IF(U$3&gt;(A30stdlife+$E456),(Input!$H$240*(1+rvanilla)^0.5)-SUM($H456:T456),(Input!$H$240*(1+rvanilla)^0.5)/A30stdlife))</f>
        <v>0</v>
      </c>
      <c r="V456" s="155">
        <f>IF(A30stdlife="n/a","n/a",IF(V$3&gt;(A30stdlife+$E456),(Input!$H$240*(1+rvanilla)^0.5)-SUM($H456:U456),(Input!$H$240*(1+rvanilla)^0.5)/A30stdlife))</f>
        <v>0</v>
      </c>
      <c r="W456" s="155">
        <f>IF(A30stdlife="n/a","n/a",IF(W$3&gt;(A30stdlife+$E456),(Input!$H$240*(1+rvanilla)^0.5)-SUM($H456:V456),(Input!$H$240*(1+rvanilla)^0.5)/A30stdlife))</f>
        <v>0</v>
      </c>
      <c r="X456" s="155">
        <f>IF(A30stdlife="n/a","n/a",IF(X$3&gt;(A30stdlife+$E456),(Input!$H$240*(1+rvanilla)^0.5)-SUM($H456:W456),(Input!$H$240*(1+rvanilla)^0.5)/A30stdlife))</f>
        <v>0</v>
      </c>
      <c r="Y456" s="155">
        <f>IF(A30stdlife="n/a","n/a",IF(Y$3&gt;(A30stdlife+$E456),(Input!$H$240*(1+rvanilla)^0.5)-SUM($H456:X456),(Input!$H$240*(1+rvanilla)^0.5)/A30stdlife))</f>
        <v>0</v>
      </c>
      <c r="Z456" s="155">
        <f>IF(A30stdlife="n/a","n/a",IF(Z$3&gt;(A30stdlife+$E456),(Input!$H$240*(1+rvanilla)^0.5)-SUM($H456:Y456),(Input!$H$240*(1+rvanilla)^0.5)/A30stdlife))</f>
        <v>0</v>
      </c>
      <c r="AA456" s="155">
        <f>IF(A30stdlife="n/a","n/a",IF(AA$3&gt;(A30stdlife+$E456),(Input!$H$240*(1+rvanilla)^0.5)-SUM($H456:Z456),(Input!$H$240*(1+rvanilla)^0.5)/A30stdlife))</f>
        <v>0</v>
      </c>
      <c r="AB456" s="155">
        <f>IF(A30stdlife="n/a","n/a",IF(AB$3&gt;(A30stdlife+$E456),(Input!$H$240*(1+rvanilla)^0.5)-SUM($H456:AA456),(Input!$H$240*(1+rvanilla)^0.5)/A30stdlife))</f>
        <v>0</v>
      </c>
      <c r="AC456" s="155">
        <f>IF(A30stdlife="n/a","n/a",IF(AC$3&gt;(A30stdlife+$E456),(Input!$H$240*(1+rvanilla)^0.5)-SUM($H456:AB456),(Input!$H$240*(1+rvanilla)^0.5)/A30stdlife))</f>
        <v>0</v>
      </c>
      <c r="AD456" s="155">
        <f>IF(A30stdlife="n/a","n/a",IF(AD$3&gt;(A30stdlife+$E456),(Input!$H$240*(1+rvanilla)^0.5)-SUM($H456:AC456),(Input!$H$240*(1+rvanilla)^0.5)/A30stdlife))</f>
        <v>0</v>
      </c>
      <c r="AE456" s="155">
        <f>IF(A30stdlife="n/a","n/a",IF(AE$3&gt;(A30stdlife+$E456),(Input!$H$240*(1+rvanilla)^0.5)-SUM($H456:AD456),(Input!$H$240*(1+rvanilla)^0.5)/A30stdlife))</f>
        <v>0</v>
      </c>
      <c r="AF456" s="155">
        <f>IF(A30stdlife="n/a","n/a",IF(AF$3&gt;(A30stdlife+$E456),(Input!$H$240*(1+rvanilla)^0.5)-SUM($H456:AE456),(Input!$H$240*(1+rvanilla)^0.5)/A30stdlife))</f>
        <v>0</v>
      </c>
      <c r="AG456" s="155">
        <f>IF(A30stdlife="n/a","n/a",IF(AG$3&gt;(A30stdlife+$E456),(Input!$H$240*(1+rvanilla)^0.5)-SUM($H456:AF456),(Input!$H$240*(1+rvanilla)^0.5)/A30stdlife))</f>
        <v>0</v>
      </c>
      <c r="AH456" s="155">
        <f>IF(A30stdlife="n/a","n/a",IF(AH$3&gt;(A30stdlife+$E456),(Input!$H$240*(1+rvanilla)^0.5)-SUM($H456:AG456),(Input!$H$240*(1+rvanilla)^0.5)/A30stdlife))</f>
        <v>0</v>
      </c>
      <c r="AI456" s="155">
        <f>IF(A30stdlife="n/a","n/a",IF(AI$3&gt;(A30stdlife+$E456),(Input!$H$240*(1+rvanilla)^0.5)-SUM($H456:AH456),(Input!$H$240*(1+rvanilla)^0.5)/A30stdlife))</f>
        <v>0</v>
      </c>
      <c r="AJ456" s="155">
        <f>IF(A30stdlife="n/a","n/a",IF(AJ$3&gt;(A30stdlife+$E456),(Input!$H$240*(1+rvanilla)^0.5)-SUM($H456:AI456),(Input!$H$240*(1+rvanilla)^0.5)/A30stdlife))</f>
        <v>0</v>
      </c>
      <c r="AK456" s="155">
        <f>IF(A30stdlife="n/a","n/a",IF(AK$3&gt;(A30stdlife+$E456),(Input!$H$240*(1+rvanilla)^0.5)-SUM($H456:AJ456),(Input!$H$240*(1+rvanilla)^0.5)/A30stdlife))</f>
        <v>0</v>
      </c>
      <c r="AL456" s="155">
        <f>IF(A30stdlife="n/a","n/a",IF(AL$3&gt;(A30stdlife+$E456),(Input!$H$240*(1+rvanilla)^0.5)-SUM($H456:AK456),(Input!$H$240*(1+rvanilla)^0.5)/A30stdlife))</f>
        <v>0</v>
      </c>
      <c r="AM456" s="155">
        <f>IF(A30stdlife="n/a","n/a",IF(AM$3&gt;(A30stdlife+$E456),(Input!$H$240*(1+rvanilla)^0.5)-SUM($H456:AL456),(Input!$H$240*(1+rvanilla)^0.5)/A30stdlife))</f>
        <v>0</v>
      </c>
      <c r="AN456" s="155">
        <f>IF(A30stdlife="n/a","n/a",IF(AN$3&gt;(A30stdlife+$E456),(Input!$H$240*(1+rvanilla)^0.5)-SUM($H456:AM456),(Input!$H$240*(1+rvanilla)^0.5)/A30stdlife))</f>
        <v>0</v>
      </c>
      <c r="AO456" s="155">
        <f>IF(A30stdlife="n/a","n/a",IF(AO$3&gt;(A30stdlife+$E456),(Input!$H$240*(1+rvanilla)^0.5)-SUM($H456:AN456),(Input!$H$240*(1+rvanilla)^0.5)/A30stdlife))</f>
        <v>0</v>
      </c>
      <c r="AP456" s="155">
        <f>IF(A30stdlife="n/a","n/a",IF(AP$3&gt;(A30stdlife+$E456),(Input!$H$240*(1+rvanilla)^0.5)-SUM($H456:AO456),(Input!$H$240*(1+rvanilla)^0.5)/A30stdlife))</f>
        <v>0</v>
      </c>
      <c r="AQ456" s="155">
        <f>IF(A30stdlife="n/a","n/a",IF(AQ$3&gt;(A30stdlife+$E456),(Input!$H$240*(1+rvanilla)^0.5)-SUM($H456:AP456),(Input!$H$240*(1+rvanilla)^0.5)/A30stdlife))</f>
        <v>0</v>
      </c>
      <c r="AR456" s="155">
        <f>IF(A30stdlife="n/a","n/a",IF(AR$3&gt;(A30stdlife+$E456),(Input!$H$240*(1+rvanilla)^0.5)-SUM($H456:AQ456),(Input!$H$240*(1+rvanilla)^0.5)/A30stdlife))</f>
        <v>0</v>
      </c>
      <c r="AS456" s="155">
        <f>IF(A30stdlife="n/a","n/a",IF(AS$3&gt;(A30stdlife+$E456),(Input!$H$240*(1+rvanilla)^0.5)-SUM($H456:AR456),(Input!$H$240*(1+rvanilla)^0.5)/A30stdlife))</f>
        <v>0</v>
      </c>
      <c r="AT456" s="155">
        <f>IF(A30stdlife="n/a","n/a",IF(AT$3&gt;(A30stdlife+$E456),(Input!$H$240*(1+rvanilla)^0.5)-SUM($H456:AS456),(Input!$H$240*(1+rvanilla)^0.5)/A30stdlife))</f>
        <v>0</v>
      </c>
      <c r="AU456" s="155">
        <f>IF(A30stdlife="n/a","n/a",IF(AU$3&gt;(A30stdlife+$E456),(Input!$H$240*(1+rvanilla)^0.5)-SUM($H456:AT456),(Input!$H$240*(1+rvanilla)^0.5)/A30stdlife))</f>
        <v>0</v>
      </c>
      <c r="AV456" s="155">
        <f>IF(A30stdlife="n/a","n/a",IF(AV$3&gt;(A30stdlife+$E456),(Input!$H$240*(1+rvanilla)^0.5)-SUM($H456:AU456),(Input!$H$240*(1+rvanilla)^0.5)/A30stdlife))</f>
        <v>0</v>
      </c>
      <c r="AW456" s="155">
        <f>IF(A30stdlife="n/a","n/a",IF(AW$3&gt;(A30stdlife+$E456),(Input!$H$240*(1+rvanilla)^0.5)-SUM($H456:AV456),(Input!$H$240*(1+rvanilla)^0.5)/A30stdlife))</f>
        <v>0</v>
      </c>
      <c r="AX456" s="155">
        <f>IF(A30stdlife="n/a","n/a",IF(AX$3&gt;(A30stdlife+$E456),(Input!$H$240*(1+rvanilla)^0.5)-SUM($H456:AW456),(Input!$H$240*(1+rvanilla)^0.5)/A30stdlife))</f>
        <v>0</v>
      </c>
      <c r="AY456" s="155">
        <f>IF(A30stdlife="n/a","n/a",IF(AY$3&gt;(A30stdlife+$E456),(Input!$H$240*(1+rvanilla)^0.5)-SUM($H456:AX456),(Input!$H$240*(1+rvanilla)^0.5)/A30stdlife))</f>
        <v>0</v>
      </c>
      <c r="AZ456" s="155">
        <f>IF(A30stdlife="n/a","n/a",IF(AZ$3&gt;(A30stdlife+$E456),(Input!$H$240*(1+rvanilla)^0.5)-SUM($H456:AY456),(Input!$H$240*(1+rvanilla)^0.5)/A30stdlife))</f>
        <v>0</v>
      </c>
      <c r="BA456" s="155">
        <f>IF(A30stdlife="n/a","n/a",IF(BA$3&gt;(A30stdlife+$E456),(Input!$H$240*(1+rvanilla)^0.5)-SUM($H456:AZ456),(Input!$H$240*(1+rvanilla)^0.5)/A30stdlife))</f>
        <v>0</v>
      </c>
      <c r="BB456" s="155">
        <f>IF(A30stdlife="n/a","n/a",IF(BB$3&gt;(A30stdlife+$E456),(Input!$H$240*(1+rvanilla)^0.5)-SUM($H456:BA456),(Input!$H$240*(1+rvanilla)^0.5)/A30stdlife))</f>
        <v>0</v>
      </c>
      <c r="BC456" s="155">
        <f>IF(A30stdlife="n/a","n/a",IF(BC$3&gt;(A30stdlife+$E456),(Input!$H$240*(1+rvanilla)^0.5)-SUM($H456:BB456),(Input!$H$240*(1+rvanilla)^0.5)/A30stdlife))</f>
        <v>0</v>
      </c>
      <c r="BD456" s="155">
        <f>IF(A30stdlife="n/a","n/a",IF(BD$3&gt;(A30stdlife+$E456),(Input!$H$240*(1+rvanilla)^0.5)-SUM($H456:BC456),(Input!$H$240*(1+rvanilla)^0.5)/A30stdlife))</f>
        <v>0</v>
      </c>
      <c r="BE456" s="155">
        <f>IF(A30stdlife="n/a","n/a",IF(BE$3&gt;(A30stdlife+$E456),(Input!$H$240*(1+rvanilla)^0.5)-SUM($H456:BD456),(Input!$H$240*(1+rvanilla)^0.5)/A30stdlife))</f>
        <v>0</v>
      </c>
      <c r="BF456" s="155">
        <f>IF(A30stdlife="n/a","n/a",IF(BF$3&gt;(A30stdlife+$E456),(Input!$H$240*(1+rvanilla)^0.5)-SUM($H456:BE456),(Input!$H$240*(1+rvanilla)^0.5)/A30stdlife))</f>
        <v>0</v>
      </c>
      <c r="BG456" s="155">
        <f>IF(A30stdlife="n/a","n/a",IF(BG$3&gt;(A30stdlife+$E456),(Input!$H$240*(1+rvanilla)^0.5)-SUM($H456:BF456),(Input!$H$240*(1+rvanilla)^0.5)/A30stdlife))</f>
        <v>0</v>
      </c>
      <c r="BH456" s="155">
        <f>IF(A30stdlife="n/a","n/a",IF(BH$3&gt;(A30stdlife+$E456),(Input!$H$240*(1+rvanilla)^0.5)-SUM($H456:BG456),(Input!$H$240*(1+rvanilla)^0.5)/A30stdlife))</f>
        <v>0</v>
      </c>
      <c r="BI456" s="155">
        <f>IF(A30stdlife="n/a","n/a",IF(BI$3&gt;(A30stdlife+$E456),(Input!$H$240*(1+rvanilla)^0.5)-SUM($H456:BH456),(Input!$H$240*(1+rvanilla)^0.5)/A30stdlife))</f>
        <v>0</v>
      </c>
      <c r="BJ456" s="14"/>
      <c r="BK456" s="14"/>
      <c r="BL456" s="14"/>
      <c r="BM456" s="14"/>
      <c r="BN456" s="14"/>
      <c r="BO456" s="14"/>
      <c r="BP456" s="14"/>
      <c r="BQ456" s="14"/>
      <c r="BR456" s="14"/>
      <c r="BS456" s="14"/>
      <c r="BT456" s="14"/>
      <c r="BU456" s="14"/>
      <c r="BV456" s="14"/>
      <c r="BW456" s="14"/>
      <c r="BX456" s="14"/>
      <c r="BY456" s="14"/>
      <c r="BZ456" s="14"/>
      <c r="CA456" s="410"/>
      <c r="CB456" s="410"/>
      <c r="CC456" s="410"/>
      <c r="CD456" s="410"/>
      <c r="CE456" s="410"/>
      <c r="CF456" s="410"/>
      <c r="CG456" s="410"/>
      <c r="CH456" s="410"/>
      <c r="CI456" s="410"/>
      <c r="CJ456" s="410"/>
      <c r="CK456" s="410"/>
      <c r="CL456" s="410"/>
      <c r="CM456" s="410"/>
      <c r="CN456" s="410"/>
      <c r="CO456" s="410"/>
      <c r="CP456" s="410"/>
      <c r="CQ456" s="410"/>
      <c r="CR456" s="410"/>
      <c r="CS456" s="410"/>
      <c r="CT456" s="410"/>
      <c r="CU456" s="410"/>
      <c r="CV456" s="410"/>
      <c r="CW456" s="410"/>
      <c r="CX456" s="410"/>
      <c r="CY456" s="410"/>
      <c r="CZ456" s="410"/>
      <c r="DA456" s="410"/>
      <c r="DB456" s="410"/>
      <c r="DC456" s="410"/>
      <c r="DD456" s="410"/>
      <c r="DE456" s="410"/>
      <c r="DF456" s="410"/>
      <c r="DG456" s="410"/>
      <c r="DH456" s="410"/>
      <c r="DI456" s="410"/>
      <c r="DJ456" s="410"/>
      <c r="DK456" s="410"/>
      <c r="DL456" s="410"/>
      <c r="DM456" s="410"/>
      <c r="DN456" s="410"/>
      <c r="DO456" s="410"/>
      <c r="DP456" s="410"/>
      <c r="DQ456" s="410"/>
      <c r="DR456" s="410"/>
      <c r="DS456" s="410"/>
      <c r="DT456" s="410"/>
      <c r="DU456" s="410"/>
      <c r="DV456" s="410"/>
      <c r="DW456" s="410"/>
      <c r="DX456" s="410"/>
      <c r="DY456" s="410"/>
      <c r="DZ456" s="410"/>
      <c r="EA456" s="410"/>
      <c r="EB456" s="410"/>
      <c r="EC456" s="410"/>
      <c r="ED456" s="410"/>
      <c r="EE456" s="410"/>
      <c r="EF456" s="410"/>
      <c r="EG456" s="410"/>
      <c r="EH456" s="410"/>
      <c r="EI456" s="410"/>
      <c r="EJ456" s="410"/>
      <c r="EK456" s="410"/>
      <c r="EL456" s="410"/>
      <c r="EM456" s="410"/>
      <c r="EN456" s="410"/>
      <c r="EO456" s="410"/>
      <c r="EP456" s="410"/>
      <c r="EQ456" s="410"/>
      <c r="ER456" s="410"/>
      <c r="ES456" s="410"/>
      <c r="ET456" s="410"/>
      <c r="EU456" s="410"/>
      <c r="EV456" s="410"/>
      <c r="EW456" s="410"/>
      <c r="EX456" s="410"/>
      <c r="EY456" s="410"/>
      <c r="EZ456" s="410"/>
      <c r="FA456" s="410"/>
      <c r="FB456" s="410"/>
      <c r="FC456" s="410"/>
      <c r="FD456" s="410"/>
      <c r="FE456" s="410"/>
      <c r="FF456" s="410"/>
      <c r="FG456" s="410"/>
      <c r="FH456" s="410"/>
      <c r="FI456" s="410"/>
      <c r="FJ456" s="410"/>
      <c r="FK456" s="410"/>
      <c r="FL456" s="410"/>
      <c r="FM456" s="410"/>
      <c r="FN456" s="410"/>
      <c r="FO456" s="410"/>
      <c r="FP456" s="410"/>
      <c r="FQ456" s="410"/>
      <c r="FR456" s="410"/>
      <c r="FS456" s="410"/>
      <c r="FT456" s="410"/>
      <c r="FU456" s="410"/>
      <c r="FV456" s="410"/>
      <c r="FW456" s="410"/>
      <c r="FX456" s="410"/>
      <c r="FY456" s="410"/>
      <c r="FZ456" s="410"/>
      <c r="GA456" s="410"/>
      <c r="GB456" s="410"/>
      <c r="GC456" s="410"/>
      <c r="GD456" s="410"/>
      <c r="GE456" s="410"/>
      <c r="GF456" s="410"/>
      <c r="GG456" s="410"/>
      <c r="GH456" s="410"/>
      <c r="GI456" s="410"/>
      <c r="GJ456" s="410"/>
      <c r="GK456" s="410"/>
      <c r="GL456" s="410"/>
      <c r="GM456" s="410"/>
      <c r="GN456" s="410"/>
      <c r="GO456" s="410"/>
      <c r="GP456" s="410"/>
      <c r="GQ456" s="410"/>
      <c r="GR456" s="410"/>
      <c r="GS456" s="410"/>
      <c r="GT456" s="410"/>
      <c r="GU456" s="410"/>
      <c r="GV456" s="410"/>
      <c r="GW456" s="410"/>
      <c r="GX456" s="410"/>
      <c r="GY456" s="410"/>
      <c r="GZ456" s="410"/>
      <c r="HA456" s="410"/>
      <c r="HB456" s="410"/>
      <c r="HC456" s="410"/>
      <c r="HD456" s="410"/>
      <c r="HE456" s="410"/>
      <c r="HF456" s="410"/>
      <c r="HG456" s="410"/>
      <c r="HH456" s="410"/>
      <c r="HI456" s="410"/>
      <c r="HJ456" s="410"/>
      <c r="HK456" s="410"/>
      <c r="HL456" s="410"/>
      <c r="HM456" s="410"/>
      <c r="HN456" s="410"/>
      <c r="HO456" s="410"/>
      <c r="HP456" s="410"/>
      <c r="HQ456" s="410"/>
      <c r="HR456" s="410"/>
      <c r="HS456" s="410"/>
      <c r="HT456" s="410"/>
      <c r="HU456" s="410"/>
      <c r="HV456" s="410"/>
      <c r="HW456" s="410"/>
      <c r="HX456" s="410"/>
      <c r="HY456" s="410"/>
      <c r="HZ456" s="410"/>
      <c r="IA456" s="410"/>
      <c r="IB456" s="410"/>
      <c r="IC456" s="410"/>
      <c r="ID456" s="410"/>
      <c r="IE456" s="410"/>
      <c r="IF456" s="410"/>
      <c r="IG456" s="410"/>
      <c r="IH456" s="410"/>
      <c r="II456" s="410"/>
      <c r="IJ456" s="410"/>
      <c r="IK456" s="410"/>
      <c r="IL456" s="410"/>
      <c r="IM456" s="410"/>
      <c r="IN456" s="410"/>
      <c r="IO456" s="410"/>
      <c r="IP456" s="410"/>
      <c r="IQ456" s="410"/>
      <c r="IR456" s="410"/>
      <c r="IS456" s="410"/>
      <c r="IT456" s="410"/>
      <c r="IU456" s="410"/>
      <c r="IV456" s="410"/>
    </row>
    <row r="457" spans="1:256" s="2" customFormat="1" ht="12.75" hidden="1" customHeight="1" outlineLevel="2">
      <c r="A457" s="14"/>
      <c r="B457" s="14"/>
      <c r="C457" s="27"/>
      <c r="D457" s="413"/>
      <c r="E457" s="261">
        <v>3</v>
      </c>
      <c r="F457" s="372"/>
      <c r="G457" s="269"/>
      <c r="H457" s="271"/>
      <c r="I457" s="270"/>
      <c r="J457" s="155">
        <f>IF(A30stdlife="n/a","n/a",IF(J$3&gt;(A30stdlife+$E457),(Input!$I$240*(1+rvanilla)^0.5)-SUM($I457:I457),(Input!$I$240*(1+rvanilla)^0.5)/A30stdlife))</f>
        <v>0</v>
      </c>
      <c r="K457" s="155">
        <f>IF(A30stdlife="n/a","n/a",IF(K$3&gt;(A30stdlife+$E457),(Input!$I$240*(1+rvanilla)^0.5)-SUM($I457:J457),(Input!$I$240*(1+rvanilla)^0.5)/A30stdlife))</f>
        <v>0</v>
      </c>
      <c r="L457" s="155">
        <f>IF(A30stdlife="n/a","n/a",IF(L$3&gt;(A30stdlife+$E457),(Input!$I$240*(1+rvanilla)^0.5)-SUM($I457:K457),(Input!$I$240*(1+rvanilla)^0.5)/A30stdlife))</f>
        <v>0</v>
      </c>
      <c r="M457" s="155">
        <f>IF(A30stdlife="n/a","n/a",IF(M$3&gt;(A30stdlife+$E457),(Input!$I$240*(1+rvanilla)^0.5)-SUM($I457:L457),(Input!$I$240*(1+rvanilla)^0.5)/A30stdlife))</f>
        <v>0</v>
      </c>
      <c r="N457" s="155">
        <f>IF(A30stdlife="n/a","n/a",IF(N$3&gt;(A30stdlife+$E457),(Input!$I$240*(1+rvanilla)^0.5)-SUM($I457:M457),(Input!$I$240*(1+rvanilla)^0.5)/A30stdlife))</f>
        <v>0</v>
      </c>
      <c r="O457" s="155">
        <f>IF(A30stdlife="n/a","n/a",IF(O$3&gt;(A30stdlife+$E457),(Input!$I$240*(1+rvanilla)^0.5)-SUM($I457:N457),(Input!$I$240*(1+rvanilla)^0.5)/A30stdlife))</f>
        <v>0</v>
      </c>
      <c r="P457" s="155">
        <f>IF(A30stdlife="n/a","n/a",IF(P$3&gt;(A30stdlife+$E457),(Input!$I$240*(1+rvanilla)^0.5)-SUM($I457:O457),(Input!$I$240*(1+rvanilla)^0.5)/A30stdlife))</f>
        <v>0</v>
      </c>
      <c r="Q457" s="155">
        <f>IF(A30stdlife="n/a","n/a",IF(Q$3&gt;(A30stdlife+$E457),(Input!$I$240*(1+rvanilla)^0.5)-SUM($I457:P457),(Input!$I$240*(1+rvanilla)^0.5)/A30stdlife))</f>
        <v>0</v>
      </c>
      <c r="R457" s="155">
        <f>IF(A30stdlife="n/a","n/a",IF(R$3&gt;(A30stdlife+$E457),(Input!$I$240*(1+rvanilla)^0.5)-SUM($I457:Q457),(Input!$I$240*(1+rvanilla)^0.5)/A30stdlife))</f>
        <v>0</v>
      </c>
      <c r="S457" s="155">
        <f>IF(A30stdlife="n/a","n/a",IF(S$3&gt;(A30stdlife+$E457),(Input!$I$240*(1+rvanilla)^0.5)-SUM($I457:R457),(Input!$I$240*(1+rvanilla)^0.5)/A30stdlife))</f>
        <v>0</v>
      </c>
      <c r="T457" s="155">
        <f>IF(A30stdlife="n/a","n/a",IF(T$3&gt;(A30stdlife+$E457),(Input!$I$240*(1+rvanilla)^0.5)-SUM($I457:S457),(Input!$I$240*(1+rvanilla)^0.5)/A30stdlife))</f>
        <v>0</v>
      </c>
      <c r="U457" s="155">
        <f>IF(A30stdlife="n/a","n/a",IF(U$3&gt;(A30stdlife+$E457),(Input!$I$240*(1+rvanilla)^0.5)-SUM($I457:T457),(Input!$I$240*(1+rvanilla)^0.5)/A30stdlife))</f>
        <v>0</v>
      </c>
      <c r="V457" s="155">
        <f>IF(A30stdlife="n/a","n/a",IF(V$3&gt;(A30stdlife+$E457),(Input!$I$240*(1+rvanilla)^0.5)-SUM($I457:U457),(Input!$I$240*(1+rvanilla)^0.5)/A30stdlife))</f>
        <v>0</v>
      </c>
      <c r="W457" s="155">
        <f>IF(A30stdlife="n/a","n/a",IF(W$3&gt;(A30stdlife+$E457),(Input!$I$240*(1+rvanilla)^0.5)-SUM($I457:V457),(Input!$I$240*(1+rvanilla)^0.5)/A30stdlife))</f>
        <v>0</v>
      </c>
      <c r="X457" s="155">
        <f>IF(A30stdlife="n/a","n/a",IF(X$3&gt;(A30stdlife+$E457),(Input!$I$240*(1+rvanilla)^0.5)-SUM($I457:W457),(Input!$I$240*(1+rvanilla)^0.5)/A30stdlife))</f>
        <v>0</v>
      </c>
      <c r="Y457" s="155">
        <f>IF(A30stdlife="n/a","n/a",IF(Y$3&gt;(A30stdlife+$E457),(Input!$I$240*(1+rvanilla)^0.5)-SUM($I457:X457),(Input!$I$240*(1+rvanilla)^0.5)/A30stdlife))</f>
        <v>0</v>
      </c>
      <c r="Z457" s="155">
        <f>IF(A30stdlife="n/a","n/a",IF(Z$3&gt;(A30stdlife+$E457),(Input!$I$240*(1+rvanilla)^0.5)-SUM($I457:Y457),(Input!$I$240*(1+rvanilla)^0.5)/A30stdlife))</f>
        <v>0</v>
      </c>
      <c r="AA457" s="155">
        <f>IF(A30stdlife="n/a","n/a",IF(AA$3&gt;(A30stdlife+$E457),(Input!$I$240*(1+rvanilla)^0.5)-SUM($I457:Z457),(Input!$I$240*(1+rvanilla)^0.5)/A30stdlife))</f>
        <v>0</v>
      </c>
      <c r="AB457" s="155">
        <f>IF(A30stdlife="n/a","n/a",IF(AB$3&gt;(A30stdlife+$E457),(Input!$I$240*(1+rvanilla)^0.5)-SUM($I457:AA457),(Input!$I$240*(1+rvanilla)^0.5)/A30stdlife))</f>
        <v>0</v>
      </c>
      <c r="AC457" s="155">
        <f>IF(A30stdlife="n/a","n/a",IF(AC$3&gt;(A30stdlife+$E457),(Input!$I$240*(1+rvanilla)^0.5)-SUM($I457:AB457),(Input!$I$240*(1+rvanilla)^0.5)/A30stdlife))</f>
        <v>0</v>
      </c>
      <c r="AD457" s="155">
        <f>IF(A30stdlife="n/a","n/a",IF(AD$3&gt;(A30stdlife+$E457),(Input!$I$240*(1+rvanilla)^0.5)-SUM($I457:AC457),(Input!$I$240*(1+rvanilla)^0.5)/A30stdlife))</f>
        <v>0</v>
      </c>
      <c r="AE457" s="155">
        <f>IF(A30stdlife="n/a","n/a",IF(AE$3&gt;(A30stdlife+$E457),(Input!$I$240*(1+rvanilla)^0.5)-SUM($I457:AD457),(Input!$I$240*(1+rvanilla)^0.5)/A30stdlife))</f>
        <v>0</v>
      </c>
      <c r="AF457" s="155">
        <f>IF(A30stdlife="n/a","n/a",IF(AF$3&gt;(A30stdlife+$E457),(Input!$I$240*(1+rvanilla)^0.5)-SUM($I457:AE457),(Input!$I$240*(1+rvanilla)^0.5)/A30stdlife))</f>
        <v>0</v>
      </c>
      <c r="AG457" s="155">
        <f>IF(A30stdlife="n/a","n/a",IF(AG$3&gt;(A30stdlife+$E457),(Input!$I$240*(1+rvanilla)^0.5)-SUM($I457:AF457),(Input!$I$240*(1+rvanilla)^0.5)/A30stdlife))</f>
        <v>0</v>
      </c>
      <c r="AH457" s="155">
        <f>IF(A30stdlife="n/a","n/a",IF(AH$3&gt;(A30stdlife+$E457),(Input!$I$240*(1+rvanilla)^0.5)-SUM($I457:AG457),(Input!$I$240*(1+rvanilla)^0.5)/A30stdlife))</f>
        <v>0</v>
      </c>
      <c r="AI457" s="155">
        <f>IF(A30stdlife="n/a","n/a",IF(AI$3&gt;(A30stdlife+$E457),(Input!$I$240*(1+rvanilla)^0.5)-SUM($I457:AH457),(Input!$I$240*(1+rvanilla)^0.5)/A30stdlife))</f>
        <v>0</v>
      </c>
      <c r="AJ457" s="155">
        <f>IF(A30stdlife="n/a","n/a",IF(AJ$3&gt;(A30stdlife+$E457),(Input!$I$240*(1+rvanilla)^0.5)-SUM($I457:AI457),(Input!$I$240*(1+rvanilla)^0.5)/A30stdlife))</f>
        <v>0</v>
      </c>
      <c r="AK457" s="155">
        <f>IF(A30stdlife="n/a","n/a",IF(AK$3&gt;(A30stdlife+$E457),(Input!$I$240*(1+rvanilla)^0.5)-SUM($I457:AJ457),(Input!$I$240*(1+rvanilla)^0.5)/A30stdlife))</f>
        <v>0</v>
      </c>
      <c r="AL457" s="155">
        <f>IF(A30stdlife="n/a","n/a",IF(AL$3&gt;(A30stdlife+$E457),(Input!$I$240*(1+rvanilla)^0.5)-SUM($I457:AK457),(Input!$I$240*(1+rvanilla)^0.5)/A30stdlife))</f>
        <v>0</v>
      </c>
      <c r="AM457" s="155">
        <f>IF(A30stdlife="n/a","n/a",IF(AM$3&gt;(A30stdlife+$E457),(Input!$I$240*(1+rvanilla)^0.5)-SUM($I457:AL457),(Input!$I$240*(1+rvanilla)^0.5)/A30stdlife))</f>
        <v>0</v>
      </c>
      <c r="AN457" s="155">
        <f>IF(A30stdlife="n/a","n/a",IF(AN$3&gt;(A30stdlife+$E457),(Input!$I$240*(1+rvanilla)^0.5)-SUM($I457:AM457),(Input!$I$240*(1+rvanilla)^0.5)/A30stdlife))</f>
        <v>0</v>
      </c>
      <c r="AO457" s="155">
        <f>IF(A30stdlife="n/a","n/a",IF(AO$3&gt;(A30stdlife+$E457),(Input!$I$240*(1+rvanilla)^0.5)-SUM($I457:AN457),(Input!$I$240*(1+rvanilla)^0.5)/A30stdlife))</f>
        <v>0</v>
      </c>
      <c r="AP457" s="155">
        <f>IF(A30stdlife="n/a","n/a",IF(AP$3&gt;(A30stdlife+$E457),(Input!$I$240*(1+rvanilla)^0.5)-SUM($I457:AO457),(Input!$I$240*(1+rvanilla)^0.5)/A30stdlife))</f>
        <v>0</v>
      </c>
      <c r="AQ457" s="155">
        <f>IF(A30stdlife="n/a","n/a",IF(AQ$3&gt;(A30stdlife+$E457),(Input!$I$240*(1+rvanilla)^0.5)-SUM($I457:AP457),(Input!$I$240*(1+rvanilla)^0.5)/A30stdlife))</f>
        <v>0</v>
      </c>
      <c r="AR457" s="155">
        <f>IF(A30stdlife="n/a","n/a",IF(AR$3&gt;(A30stdlife+$E457),(Input!$I$240*(1+rvanilla)^0.5)-SUM($I457:AQ457),(Input!$I$240*(1+rvanilla)^0.5)/A30stdlife))</f>
        <v>0</v>
      </c>
      <c r="AS457" s="155">
        <f>IF(A30stdlife="n/a","n/a",IF(AS$3&gt;(A30stdlife+$E457),(Input!$I$240*(1+rvanilla)^0.5)-SUM($I457:AR457),(Input!$I$240*(1+rvanilla)^0.5)/A30stdlife))</f>
        <v>0</v>
      </c>
      <c r="AT457" s="155">
        <f>IF(A30stdlife="n/a","n/a",IF(AT$3&gt;(A30stdlife+$E457),(Input!$I$240*(1+rvanilla)^0.5)-SUM($I457:AS457),(Input!$I$240*(1+rvanilla)^0.5)/A30stdlife))</f>
        <v>0</v>
      </c>
      <c r="AU457" s="155">
        <f>IF(A30stdlife="n/a","n/a",IF(AU$3&gt;(A30stdlife+$E457),(Input!$I$240*(1+rvanilla)^0.5)-SUM($I457:AT457),(Input!$I$240*(1+rvanilla)^0.5)/A30stdlife))</f>
        <v>0</v>
      </c>
      <c r="AV457" s="155">
        <f>IF(A30stdlife="n/a","n/a",IF(AV$3&gt;(A30stdlife+$E457),(Input!$I$240*(1+rvanilla)^0.5)-SUM($I457:AU457),(Input!$I$240*(1+rvanilla)^0.5)/A30stdlife))</f>
        <v>0</v>
      </c>
      <c r="AW457" s="155">
        <f>IF(A30stdlife="n/a","n/a",IF(AW$3&gt;(A30stdlife+$E457),(Input!$I$240*(1+rvanilla)^0.5)-SUM($I457:AV457),(Input!$I$240*(1+rvanilla)^0.5)/A30stdlife))</f>
        <v>0</v>
      </c>
      <c r="AX457" s="155">
        <f>IF(A30stdlife="n/a","n/a",IF(AX$3&gt;(A30stdlife+$E457),(Input!$I$240*(1+rvanilla)^0.5)-SUM($I457:AW457),(Input!$I$240*(1+rvanilla)^0.5)/A30stdlife))</f>
        <v>0</v>
      </c>
      <c r="AY457" s="155">
        <f>IF(A30stdlife="n/a","n/a",IF(AY$3&gt;(A30stdlife+$E457),(Input!$I$240*(1+rvanilla)^0.5)-SUM($I457:AX457),(Input!$I$240*(1+rvanilla)^0.5)/A30stdlife))</f>
        <v>0</v>
      </c>
      <c r="AZ457" s="155">
        <f>IF(A30stdlife="n/a","n/a",IF(AZ$3&gt;(A30stdlife+$E457),(Input!$I$240*(1+rvanilla)^0.5)-SUM($I457:AY457),(Input!$I$240*(1+rvanilla)^0.5)/A30stdlife))</f>
        <v>0</v>
      </c>
      <c r="BA457" s="155">
        <f>IF(A30stdlife="n/a","n/a",IF(BA$3&gt;(A30stdlife+$E457),(Input!$I$240*(1+rvanilla)^0.5)-SUM($I457:AZ457),(Input!$I$240*(1+rvanilla)^0.5)/A30stdlife))</f>
        <v>0</v>
      </c>
      <c r="BB457" s="155">
        <f>IF(A30stdlife="n/a","n/a",IF(BB$3&gt;(A30stdlife+$E457),(Input!$I$240*(1+rvanilla)^0.5)-SUM($I457:BA457),(Input!$I$240*(1+rvanilla)^0.5)/A30stdlife))</f>
        <v>0</v>
      </c>
      <c r="BC457" s="155">
        <f>IF(A30stdlife="n/a","n/a",IF(BC$3&gt;(A30stdlife+$E457),(Input!$I$240*(1+rvanilla)^0.5)-SUM($I457:BB457),(Input!$I$240*(1+rvanilla)^0.5)/A30stdlife))</f>
        <v>0</v>
      </c>
      <c r="BD457" s="155">
        <f>IF(A30stdlife="n/a","n/a",IF(BD$3&gt;(A30stdlife+$E457),(Input!$I$240*(1+rvanilla)^0.5)-SUM($I457:BC457),(Input!$I$240*(1+rvanilla)^0.5)/A30stdlife))</f>
        <v>0</v>
      </c>
      <c r="BE457" s="155">
        <f>IF(A30stdlife="n/a","n/a",IF(BE$3&gt;(A30stdlife+$E457),(Input!$I$240*(1+rvanilla)^0.5)-SUM($I457:BD457),(Input!$I$240*(1+rvanilla)^0.5)/A30stdlife))</f>
        <v>0</v>
      </c>
      <c r="BF457" s="155">
        <f>IF(A30stdlife="n/a","n/a",IF(BF$3&gt;(A30stdlife+$E457),(Input!$I$240*(1+rvanilla)^0.5)-SUM($I457:BE457),(Input!$I$240*(1+rvanilla)^0.5)/A30stdlife))</f>
        <v>0</v>
      </c>
      <c r="BG457" s="155">
        <f>IF(A30stdlife="n/a","n/a",IF(BG$3&gt;(A30stdlife+$E457),(Input!$I$240*(1+rvanilla)^0.5)-SUM($I457:BF457),(Input!$I$240*(1+rvanilla)^0.5)/A30stdlife))</f>
        <v>0</v>
      </c>
      <c r="BH457" s="155">
        <f>IF(A30stdlife="n/a","n/a",IF(BH$3&gt;(A30stdlife+$E457),(Input!$I$240*(1+rvanilla)^0.5)-SUM($I457:BG457),(Input!$I$240*(1+rvanilla)^0.5)/A30stdlife))</f>
        <v>0</v>
      </c>
      <c r="BI457" s="155">
        <f>IF(A30stdlife="n/a","n/a",IF(BI$3&gt;(A30stdlife+$E457),(Input!$I$240*(1+rvanilla)^0.5)-SUM($I457:BH457),(Input!$I$240*(1+rvanilla)^0.5)/A30stdlife))</f>
        <v>0</v>
      </c>
      <c r="BJ457" s="14"/>
      <c r="BK457" s="14"/>
      <c r="BL457" s="14"/>
      <c r="BM457" s="14"/>
      <c r="BN457" s="14"/>
      <c r="BO457" s="14"/>
      <c r="BP457" s="14"/>
      <c r="BQ457" s="14"/>
      <c r="BR457" s="14"/>
      <c r="BS457" s="14"/>
      <c r="BT457" s="14"/>
      <c r="BU457" s="14"/>
      <c r="BV457" s="14"/>
      <c r="BW457" s="14"/>
      <c r="BX457" s="14"/>
      <c r="BY457" s="14"/>
      <c r="BZ457" s="14"/>
      <c r="CA457" s="410"/>
      <c r="CB457" s="410"/>
      <c r="CC457" s="410"/>
      <c r="CD457" s="410"/>
      <c r="CE457" s="410"/>
      <c r="CF457" s="410"/>
      <c r="CG457" s="410"/>
      <c r="CH457" s="410"/>
      <c r="CI457" s="410"/>
      <c r="CJ457" s="410"/>
      <c r="CK457" s="410"/>
      <c r="CL457" s="410"/>
      <c r="CM457" s="410"/>
      <c r="CN457" s="410"/>
      <c r="CO457" s="410"/>
      <c r="CP457" s="410"/>
      <c r="CQ457" s="410"/>
      <c r="CR457" s="410"/>
      <c r="CS457" s="410"/>
      <c r="CT457" s="410"/>
      <c r="CU457" s="410"/>
      <c r="CV457" s="410"/>
      <c r="CW457" s="410"/>
      <c r="CX457" s="410"/>
      <c r="CY457" s="410"/>
      <c r="CZ457" s="410"/>
      <c r="DA457" s="410"/>
      <c r="DB457" s="410"/>
      <c r="DC457" s="410"/>
      <c r="DD457" s="410"/>
      <c r="DE457" s="410"/>
      <c r="DF457" s="410"/>
      <c r="DG457" s="410"/>
      <c r="DH457" s="410"/>
      <c r="DI457" s="410"/>
      <c r="DJ457" s="410"/>
      <c r="DK457" s="410"/>
      <c r="DL457" s="410"/>
      <c r="DM457" s="410"/>
      <c r="DN457" s="410"/>
      <c r="DO457" s="410"/>
      <c r="DP457" s="410"/>
      <c r="DQ457" s="410"/>
      <c r="DR457" s="410"/>
      <c r="DS457" s="410"/>
      <c r="DT457" s="410"/>
      <c r="DU457" s="410"/>
      <c r="DV457" s="410"/>
      <c r="DW457" s="410"/>
      <c r="DX457" s="410"/>
      <c r="DY457" s="410"/>
      <c r="DZ457" s="410"/>
      <c r="EA457" s="410"/>
      <c r="EB457" s="410"/>
      <c r="EC457" s="410"/>
      <c r="ED457" s="410"/>
      <c r="EE457" s="410"/>
      <c r="EF457" s="410"/>
      <c r="EG457" s="410"/>
      <c r="EH457" s="410"/>
      <c r="EI457" s="410"/>
      <c r="EJ457" s="410"/>
      <c r="EK457" s="410"/>
      <c r="EL457" s="410"/>
      <c r="EM457" s="410"/>
      <c r="EN457" s="410"/>
      <c r="EO457" s="410"/>
      <c r="EP457" s="410"/>
      <c r="EQ457" s="410"/>
      <c r="ER457" s="410"/>
      <c r="ES457" s="410"/>
      <c r="ET457" s="410"/>
      <c r="EU457" s="410"/>
      <c r="EV457" s="410"/>
      <c r="EW457" s="410"/>
      <c r="EX457" s="410"/>
      <c r="EY457" s="410"/>
      <c r="EZ457" s="410"/>
      <c r="FA457" s="410"/>
      <c r="FB457" s="410"/>
      <c r="FC457" s="410"/>
      <c r="FD457" s="410"/>
      <c r="FE457" s="410"/>
      <c r="FF457" s="410"/>
      <c r="FG457" s="410"/>
      <c r="FH457" s="410"/>
      <c r="FI457" s="410"/>
      <c r="FJ457" s="410"/>
      <c r="FK457" s="410"/>
      <c r="FL457" s="410"/>
      <c r="FM457" s="410"/>
      <c r="FN457" s="410"/>
      <c r="FO457" s="410"/>
      <c r="FP457" s="410"/>
      <c r="FQ457" s="410"/>
      <c r="FR457" s="410"/>
      <c r="FS457" s="410"/>
      <c r="FT457" s="410"/>
      <c r="FU457" s="410"/>
      <c r="FV457" s="410"/>
      <c r="FW457" s="410"/>
      <c r="FX457" s="410"/>
      <c r="FY457" s="410"/>
      <c r="FZ457" s="410"/>
      <c r="GA457" s="410"/>
      <c r="GB457" s="410"/>
      <c r="GC457" s="410"/>
      <c r="GD457" s="410"/>
      <c r="GE457" s="410"/>
      <c r="GF457" s="410"/>
      <c r="GG457" s="410"/>
      <c r="GH457" s="410"/>
      <c r="GI457" s="410"/>
      <c r="GJ457" s="410"/>
      <c r="GK457" s="410"/>
      <c r="GL457" s="410"/>
      <c r="GM457" s="410"/>
      <c r="GN457" s="410"/>
      <c r="GO457" s="410"/>
      <c r="GP457" s="410"/>
      <c r="GQ457" s="410"/>
      <c r="GR457" s="410"/>
      <c r="GS457" s="410"/>
      <c r="GT457" s="410"/>
      <c r="GU457" s="410"/>
      <c r="GV457" s="410"/>
      <c r="GW457" s="410"/>
      <c r="GX457" s="410"/>
      <c r="GY457" s="410"/>
      <c r="GZ457" s="410"/>
      <c r="HA457" s="410"/>
      <c r="HB457" s="410"/>
      <c r="HC457" s="410"/>
      <c r="HD457" s="410"/>
      <c r="HE457" s="410"/>
      <c r="HF457" s="410"/>
      <c r="HG457" s="410"/>
      <c r="HH457" s="410"/>
      <c r="HI457" s="410"/>
      <c r="HJ457" s="410"/>
      <c r="HK457" s="410"/>
      <c r="HL457" s="410"/>
      <c r="HM457" s="410"/>
      <c r="HN457" s="410"/>
      <c r="HO457" s="410"/>
      <c r="HP457" s="410"/>
      <c r="HQ457" s="410"/>
      <c r="HR457" s="410"/>
      <c r="HS457" s="410"/>
      <c r="HT457" s="410"/>
      <c r="HU457" s="410"/>
      <c r="HV457" s="410"/>
      <c r="HW457" s="410"/>
      <c r="HX457" s="410"/>
      <c r="HY457" s="410"/>
      <c r="HZ457" s="410"/>
      <c r="IA457" s="410"/>
      <c r="IB457" s="410"/>
      <c r="IC457" s="410"/>
      <c r="ID457" s="410"/>
      <c r="IE457" s="410"/>
      <c r="IF457" s="410"/>
      <c r="IG457" s="410"/>
      <c r="IH457" s="410"/>
      <c r="II457" s="410"/>
      <c r="IJ457" s="410"/>
      <c r="IK457" s="410"/>
      <c r="IL457" s="410"/>
      <c r="IM457" s="410"/>
      <c r="IN457" s="410"/>
      <c r="IO457" s="410"/>
      <c r="IP457" s="410"/>
      <c r="IQ457" s="410"/>
      <c r="IR457" s="410"/>
      <c r="IS457" s="410"/>
      <c r="IT457" s="410"/>
      <c r="IU457" s="410"/>
      <c r="IV457" s="410"/>
    </row>
    <row r="458" spans="1:256" s="2" customFormat="1" ht="12.75" hidden="1" customHeight="1" outlineLevel="2">
      <c r="A458" s="14"/>
      <c r="B458" s="14"/>
      <c r="C458" s="27"/>
      <c r="D458" s="413"/>
      <c r="E458" s="261">
        <v>4</v>
      </c>
      <c r="F458" s="372"/>
      <c r="G458" s="269"/>
      <c r="H458" s="271"/>
      <c r="I458" s="271"/>
      <c r="J458" s="270"/>
      <c r="K458" s="155">
        <f>IF(A30stdlife="n/a","n/a",IF(K$3&gt;(A30stdlife+$E458),(Input!$J$240*(1+rvanilla)^0.5)-SUM($J458:J458),(Input!$J$240*(1+rvanilla)^0.5)/A30stdlife))</f>
        <v>0</v>
      </c>
      <c r="L458" s="155">
        <f>IF(A30stdlife="n/a","n/a",IF(L$3&gt;(A30stdlife+$E458),(Input!$J$240*(1+rvanilla)^0.5)-SUM($J458:K458),(Input!$J$240*(1+rvanilla)^0.5)/A30stdlife))</f>
        <v>0</v>
      </c>
      <c r="M458" s="155">
        <f>IF(A30stdlife="n/a","n/a",IF(M$3&gt;(A30stdlife+$E458),(Input!$J$240*(1+rvanilla)^0.5)-SUM($J458:L458),(Input!$J$240*(1+rvanilla)^0.5)/A30stdlife))</f>
        <v>0</v>
      </c>
      <c r="N458" s="155">
        <f>IF(A30stdlife="n/a","n/a",IF(N$3&gt;(A30stdlife+$E458),(Input!$J$240*(1+rvanilla)^0.5)-SUM($J458:M458),(Input!$J$240*(1+rvanilla)^0.5)/A30stdlife))</f>
        <v>0</v>
      </c>
      <c r="O458" s="155">
        <f>IF(A30stdlife="n/a","n/a",IF(O$3&gt;(A30stdlife+$E458),(Input!$J$240*(1+rvanilla)^0.5)-SUM($J458:N458),(Input!$J$240*(1+rvanilla)^0.5)/A30stdlife))</f>
        <v>0</v>
      </c>
      <c r="P458" s="155">
        <f>IF(A30stdlife="n/a","n/a",IF(P$3&gt;(A30stdlife+$E458),(Input!$J$240*(1+rvanilla)^0.5)-SUM($J458:O458),(Input!$J$240*(1+rvanilla)^0.5)/A30stdlife))</f>
        <v>0</v>
      </c>
      <c r="Q458" s="155">
        <f>IF(A30stdlife="n/a","n/a",IF(Q$3&gt;(A30stdlife+$E458),(Input!$J$240*(1+rvanilla)^0.5)-SUM($J458:P458),(Input!$J$240*(1+rvanilla)^0.5)/A30stdlife))</f>
        <v>0</v>
      </c>
      <c r="R458" s="155">
        <f>IF(A30stdlife="n/a","n/a",IF(R$3&gt;(A30stdlife+$E458),(Input!$J$240*(1+rvanilla)^0.5)-SUM($J458:Q458),(Input!$J$240*(1+rvanilla)^0.5)/A30stdlife))</f>
        <v>0</v>
      </c>
      <c r="S458" s="155">
        <f>IF(A30stdlife="n/a","n/a",IF(S$3&gt;(A30stdlife+$E458),(Input!$J$240*(1+rvanilla)^0.5)-SUM($J458:R458),(Input!$J$240*(1+rvanilla)^0.5)/A30stdlife))</f>
        <v>0</v>
      </c>
      <c r="T458" s="155">
        <f>IF(A30stdlife="n/a","n/a",IF(T$3&gt;(A30stdlife+$E458),(Input!$J$240*(1+rvanilla)^0.5)-SUM($J458:S458),(Input!$J$240*(1+rvanilla)^0.5)/A30stdlife))</f>
        <v>0</v>
      </c>
      <c r="U458" s="155">
        <f>IF(A30stdlife="n/a","n/a",IF(U$3&gt;(A30stdlife+$E458),(Input!$J$240*(1+rvanilla)^0.5)-SUM($J458:T458),(Input!$J$240*(1+rvanilla)^0.5)/A30stdlife))</f>
        <v>0</v>
      </c>
      <c r="V458" s="155">
        <f>IF(A30stdlife="n/a","n/a",IF(V$3&gt;(A30stdlife+$E458),(Input!$J$240*(1+rvanilla)^0.5)-SUM($J458:U458),(Input!$J$240*(1+rvanilla)^0.5)/A30stdlife))</f>
        <v>0</v>
      </c>
      <c r="W458" s="155">
        <f>IF(A30stdlife="n/a","n/a",IF(W$3&gt;(A30stdlife+$E458),(Input!$J$240*(1+rvanilla)^0.5)-SUM($J458:V458),(Input!$J$240*(1+rvanilla)^0.5)/A30stdlife))</f>
        <v>0</v>
      </c>
      <c r="X458" s="155">
        <f>IF(A30stdlife="n/a","n/a",IF(X$3&gt;(A30stdlife+$E458),(Input!$J$240*(1+rvanilla)^0.5)-SUM($J458:W458),(Input!$J$240*(1+rvanilla)^0.5)/A30stdlife))</f>
        <v>0</v>
      </c>
      <c r="Y458" s="155">
        <f>IF(A30stdlife="n/a","n/a",IF(Y$3&gt;(A30stdlife+$E458),(Input!$J$240*(1+rvanilla)^0.5)-SUM($J458:X458),(Input!$J$240*(1+rvanilla)^0.5)/A30stdlife))</f>
        <v>0</v>
      </c>
      <c r="Z458" s="155">
        <f>IF(A30stdlife="n/a","n/a",IF(Z$3&gt;(A30stdlife+$E458),(Input!$J$240*(1+rvanilla)^0.5)-SUM($J458:Y458),(Input!$J$240*(1+rvanilla)^0.5)/A30stdlife))</f>
        <v>0</v>
      </c>
      <c r="AA458" s="155">
        <f>IF(A30stdlife="n/a","n/a",IF(AA$3&gt;(A30stdlife+$E458),(Input!$J$240*(1+rvanilla)^0.5)-SUM($J458:Z458),(Input!$J$240*(1+rvanilla)^0.5)/A30stdlife))</f>
        <v>0</v>
      </c>
      <c r="AB458" s="155">
        <f>IF(A30stdlife="n/a","n/a",IF(AB$3&gt;(A30stdlife+$E458),(Input!$J$240*(1+rvanilla)^0.5)-SUM($J458:AA458),(Input!$J$240*(1+rvanilla)^0.5)/A30stdlife))</f>
        <v>0</v>
      </c>
      <c r="AC458" s="155">
        <f>IF(A30stdlife="n/a","n/a",IF(AC$3&gt;(A30stdlife+$E458),(Input!$J$240*(1+rvanilla)^0.5)-SUM($J458:AB458),(Input!$J$240*(1+rvanilla)^0.5)/A30stdlife))</f>
        <v>0</v>
      </c>
      <c r="AD458" s="155">
        <f>IF(A30stdlife="n/a","n/a",IF(AD$3&gt;(A30stdlife+$E458),(Input!$J$240*(1+rvanilla)^0.5)-SUM($J458:AC458),(Input!$J$240*(1+rvanilla)^0.5)/A30stdlife))</f>
        <v>0</v>
      </c>
      <c r="AE458" s="155">
        <f>IF(A30stdlife="n/a","n/a",IF(AE$3&gt;(A30stdlife+$E458),(Input!$J$240*(1+rvanilla)^0.5)-SUM($J458:AD458),(Input!$J$240*(1+rvanilla)^0.5)/A30stdlife))</f>
        <v>0</v>
      </c>
      <c r="AF458" s="155">
        <f>IF(A30stdlife="n/a","n/a",IF(AF$3&gt;(A30stdlife+$E458),(Input!$J$240*(1+rvanilla)^0.5)-SUM($J458:AE458),(Input!$J$240*(1+rvanilla)^0.5)/A30stdlife))</f>
        <v>0</v>
      </c>
      <c r="AG458" s="155">
        <f>IF(A30stdlife="n/a","n/a",IF(AG$3&gt;(A30stdlife+$E458),(Input!$J$240*(1+rvanilla)^0.5)-SUM($J458:AF458),(Input!$J$240*(1+rvanilla)^0.5)/A30stdlife))</f>
        <v>0</v>
      </c>
      <c r="AH458" s="155">
        <f>IF(A30stdlife="n/a","n/a",IF(AH$3&gt;(A30stdlife+$E458),(Input!$J$240*(1+rvanilla)^0.5)-SUM($J458:AG458),(Input!$J$240*(1+rvanilla)^0.5)/A30stdlife))</f>
        <v>0</v>
      </c>
      <c r="AI458" s="155">
        <f>IF(A30stdlife="n/a","n/a",IF(AI$3&gt;(A30stdlife+$E458),(Input!$J$240*(1+rvanilla)^0.5)-SUM($J458:AH458),(Input!$J$240*(1+rvanilla)^0.5)/A30stdlife))</f>
        <v>0</v>
      </c>
      <c r="AJ458" s="155">
        <f>IF(A30stdlife="n/a","n/a",IF(AJ$3&gt;(A30stdlife+$E458),(Input!$J$240*(1+rvanilla)^0.5)-SUM($J458:AI458),(Input!$J$240*(1+rvanilla)^0.5)/A30stdlife))</f>
        <v>0</v>
      </c>
      <c r="AK458" s="155">
        <f>IF(A30stdlife="n/a","n/a",IF(AK$3&gt;(A30stdlife+$E458),(Input!$J$240*(1+rvanilla)^0.5)-SUM($J458:AJ458),(Input!$J$240*(1+rvanilla)^0.5)/A30stdlife))</f>
        <v>0</v>
      </c>
      <c r="AL458" s="155">
        <f>IF(A30stdlife="n/a","n/a",IF(AL$3&gt;(A30stdlife+$E458),(Input!$J$240*(1+rvanilla)^0.5)-SUM($J458:AK458),(Input!$J$240*(1+rvanilla)^0.5)/A30stdlife))</f>
        <v>0</v>
      </c>
      <c r="AM458" s="155">
        <f>IF(A30stdlife="n/a","n/a",IF(AM$3&gt;(A30stdlife+$E458),(Input!$J$240*(1+rvanilla)^0.5)-SUM($J458:AL458),(Input!$J$240*(1+rvanilla)^0.5)/A30stdlife))</f>
        <v>0</v>
      </c>
      <c r="AN458" s="155">
        <f>IF(A30stdlife="n/a","n/a",IF(AN$3&gt;(A30stdlife+$E458),(Input!$J$240*(1+rvanilla)^0.5)-SUM($J458:AM458),(Input!$J$240*(1+rvanilla)^0.5)/A30stdlife))</f>
        <v>0</v>
      </c>
      <c r="AO458" s="155">
        <f>IF(A30stdlife="n/a","n/a",IF(AO$3&gt;(A30stdlife+$E458),(Input!$J$240*(1+rvanilla)^0.5)-SUM($J458:AN458),(Input!$J$240*(1+rvanilla)^0.5)/A30stdlife))</f>
        <v>0</v>
      </c>
      <c r="AP458" s="155">
        <f>IF(A30stdlife="n/a","n/a",IF(AP$3&gt;(A30stdlife+$E458),(Input!$J$240*(1+rvanilla)^0.5)-SUM($J458:AO458),(Input!$J$240*(1+rvanilla)^0.5)/A30stdlife))</f>
        <v>0</v>
      </c>
      <c r="AQ458" s="155">
        <f>IF(A30stdlife="n/a","n/a",IF(AQ$3&gt;(A30stdlife+$E458),(Input!$J$240*(1+rvanilla)^0.5)-SUM($J458:AP458),(Input!$J$240*(1+rvanilla)^0.5)/A30stdlife))</f>
        <v>0</v>
      </c>
      <c r="AR458" s="155">
        <f>IF(A30stdlife="n/a","n/a",IF(AR$3&gt;(A30stdlife+$E458),(Input!$J$240*(1+rvanilla)^0.5)-SUM($J458:AQ458),(Input!$J$240*(1+rvanilla)^0.5)/A30stdlife))</f>
        <v>0</v>
      </c>
      <c r="AS458" s="155">
        <f>IF(A30stdlife="n/a","n/a",IF(AS$3&gt;(A30stdlife+$E458),(Input!$J$240*(1+rvanilla)^0.5)-SUM($J458:AR458),(Input!$J$240*(1+rvanilla)^0.5)/A30stdlife))</f>
        <v>0</v>
      </c>
      <c r="AT458" s="155">
        <f>IF(A30stdlife="n/a","n/a",IF(AT$3&gt;(A30stdlife+$E458),(Input!$J$240*(1+rvanilla)^0.5)-SUM($J458:AS458),(Input!$J$240*(1+rvanilla)^0.5)/A30stdlife))</f>
        <v>0</v>
      </c>
      <c r="AU458" s="155">
        <f>IF(A30stdlife="n/a","n/a",IF(AU$3&gt;(A30stdlife+$E458),(Input!$J$240*(1+rvanilla)^0.5)-SUM($J458:AT458),(Input!$J$240*(1+rvanilla)^0.5)/A30stdlife))</f>
        <v>0</v>
      </c>
      <c r="AV458" s="155">
        <f>IF(A30stdlife="n/a","n/a",IF(AV$3&gt;(A30stdlife+$E458),(Input!$J$240*(1+rvanilla)^0.5)-SUM($J458:AU458),(Input!$J$240*(1+rvanilla)^0.5)/A30stdlife))</f>
        <v>0</v>
      </c>
      <c r="AW458" s="155">
        <f>IF(A30stdlife="n/a","n/a",IF(AW$3&gt;(A30stdlife+$E458),(Input!$J$240*(1+rvanilla)^0.5)-SUM($J458:AV458),(Input!$J$240*(1+rvanilla)^0.5)/A30stdlife))</f>
        <v>0</v>
      </c>
      <c r="AX458" s="155">
        <f>IF(A30stdlife="n/a","n/a",IF(AX$3&gt;(A30stdlife+$E458),(Input!$J$240*(1+rvanilla)^0.5)-SUM($J458:AW458),(Input!$J$240*(1+rvanilla)^0.5)/A30stdlife))</f>
        <v>0</v>
      </c>
      <c r="AY458" s="155">
        <f>IF(A30stdlife="n/a","n/a",IF(AY$3&gt;(A30stdlife+$E458),(Input!$J$240*(1+rvanilla)^0.5)-SUM($J458:AX458),(Input!$J$240*(1+rvanilla)^0.5)/A30stdlife))</f>
        <v>0</v>
      </c>
      <c r="AZ458" s="155">
        <f>IF(A30stdlife="n/a","n/a",IF(AZ$3&gt;(A30stdlife+$E458),(Input!$J$240*(1+rvanilla)^0.5)-SUM($J458:AY458),(Input!$J$240*(1+rvanilla)^0.5)/A30stdlife))</f>
        <v>0</v>
      </c>
      <c r="BA458" s="155">
        <f>IF(A30stdlife="n/a","n/a",IF(BA$3&gt;(A30stdlife+$E458),(Input!$J$240*(1+rvanilla)^0.5)-SUM($J458:AZ458),(Input!$J$240*(1+rvanilla)^0.5)/A30stdlife))</f>
        <v>0</v>
      </c>
      <c r="BB458" s="155">
        <f>IF(A30stdlife="n/a","n/a",IF(BB$3&gt;(A30stdlife+$E458),(Input!$J$240*(1+rvanilla)^0.5)-SUM($J458:BA458),(Input!$J$240*(1+rvanilla)^0.5)/A30stdlife))</f>
        <v>0</v>
      </c>
      <c r="BC458" s="155">
        <f>IF(A30stdlife="n/a","n/a",IF(BC$3&gt;(A30stdlife+$E458),(Input!$J$240*(1+rvanilla)^0.5)-SUM($J458:BB458),(Input!$J$240*(1+rvanilla)^0.5)/A30stdlife))</f>
        <v>0</v>
      </c>
      <c r="BD458" s="155">
        <f>IF(A30stdlife="n/a","n/a",IF(BD$3&gt;(A30stdlife+$E458),(Input!$J$240*(1+rvanilla)^0.5)-SUM($J458:BC458),(Input!$J$240*(1+rvanilla)^0.5)/A30stdlife))</f>
        <v>0</v>
      </c>
      <c r="BE458" s="155">
        <f>IF(A30stdlife="n/a","n/a",IF(BE$3&gt;(A30stdlife+$E458),(Input!$J$240*(1+rvanilla)^0.5)-SUM($J458:BD458),(Input!$J$240*(1+rvanilla)^0.5)/A30stdlife))</f>
        <v>0</v>
      </c>
      <c r="BF458" s="155">
        <f>IF(A30stdlife="n/a","n/a",IF(BF$3&gt;(A30stdlife+$E458),(Input!$J$240*(1+rvanilla)^0.5)-SUM($J458:BE458),(Input!$J$240*(1+rvanilla)^0.5)/A30stdlife))</f>
        <v>0</v>
      </c>
      <c r="BG458" s="155">
        <f>IF(A30stdlife="n/a","n/a",IF(BG$3&gt;(A30stdlife+$E458),(Input!$J$240*(1+rvanilla)^0.5)-SUM($J458:BF458),(Input!$J$240*(1+rvanilla)^0.5)/A30stdlife))</f>
        <v>0</v>
      </c>
      <c r="BH458" s="155">
        <f>IF(A30stdlife="n/a","n/a",IF(BH$3&gt;(A30stdlife+$E458),(Input!$J$240*(1+rvanilla)^0.5)-SUM($J458:BG458),(Input!$J$240*(1+rvanilla)^0.5)/A30stdlife))</f>
        <v>0</v>
      </c>
      <c r="BI458" s="155">
        <f>IF(A30stdlife="n/a","n/a",IF(BI$3&gt;(A30stdlife+$E458),(Input!$J$240*(1+rvanilla)^0.5)-SUM($J458:BH458),(Input!$J$240*(1+rvanilla)^0.5)/A30stdlife))</f>
        <v>0</v>
      </c>
      <c r="BJ458" s="14"/>
      <c r="BK458" s="14"/>
      <c r="BL458" s="14"/>
      <c r="BM458" s="14"/>
      <c r="BN458" s="14"/>
      <c r="BO458" s="14"/>
      <c r="BP458" s="14"/>
      <c r="BQ458" s="14"/>
      <c r="BR458" s="14"/>
      <c r="BS458" s="14"/>
      <c r="BT458" s="14"/>
      <c r="BU458" s="14"/>
      <c r="BV458" s="14"/>
      <c r="BW458" s="14"/>
      <c r="BX458" s="14"/>
      <c r="BY458" s="14"/>
      <c r="BZ458" s="14"/>
      <c r="CA458" s="410"/>
      <c r="CB458" s="410"/>
      <c r="CC458" s="410"/>
      <c r="CD458" s="410"/>
      <c r="CE458" s="410"/>
      <c r="CF458" s="410"/>
      <c r="CG458" s="410"/>
      <c r="CH458" s="410"/>
      <c r="CI458" s="410"/>
      <c r="CJ458" s="410"/>
      <c r="CK458" s="410"/>
      <c r="CL458" s="410"/>
      <c r="CM458" s="410"/>
      <c r="CN458" s="410"/>
      <c r="CO458" s="410"/>
      <c r="CP458" s="410"/>
      <c r="CQ458" s="410"/>
      <c r="CR458" s="410"/>
      <c r="CS458" s="410"/>
      <c r="CT458" s="410"/>
      <c r="CU458" s="410"/>
      <c r="CV458" s="410"/>
      <c r="CW458" s="410"/>
      <c r="CX458" s="410"/>
      <c r="CY458" s="410"/>
      <c r="CZ458" s="410"/>
      <c r="DA458" s="410"/>
      <c r="DB458" s="410"/>
      <c r="DC458" s="410"/>
      <c r="DD458" s="410"/>
      <c r="DE458" s="410"/>
      <c r="DF458" s="410"/>
      <c r="DG458" s="410"/>
      <c r="DH458" s="410"/>
      <c r="DI458" s="410"/>
      <c r="DJ458" s="410"/>
      <c r="DK458" s="410"/>
      <c r="DL458" s="410"/>
      <c r="DM458" s="410"/>
      <c r="DN458" s="410"/>
      <c r="DO458" s="410"/>
      <c r="DP458" s="410"/>
      <c r="DQ458" s="410"/>
      <c r="DR458" s="410"/>
      <c r="DS458" s="410"/>
      <c r="DT458" s="410"/>
      <c r="DU458" s="410"/>
      <c r="DV458" s="410"/>
      <c r="DW458" s="410"/>
      <c r="DX458" s="410"/>
      <c r="DY458" s="410"/>
      <c r="DZ458" s="410"/>
      <c r="EA458" s="410"/>
      <c r="EB458" s="410"/>
      <c r="EC458" s="410"/>
      <c r="ED458" s="410"/>
      <c r="EE458" s="410"/>
      <c r="EF458" s="410"/>
      <c r="EG458" s="410"/>
      <c r="EH458" s="410"/>
      <c r="EI458" s="410"/>
      <c r="EJ458" s="410"/>
      <c r="EK458" s="410"/>
      <c r="EL458" s="410"/>
      <c r="EM458" s="410"/>
      <c r="EN458" s="410"/>
      <c r="EO458" s="410"/>
      <c r="EP458" s="410"/>
      <c r="EQ458" s="410"/>
      <c r="ER458" s="410"/>
      <c r="ES458" s="410"/>
      <c r="ET458" s="410"/>
      <c r="EU458" s="410"/>
      <c r="EV458" s="410"/>
      <c r="EW458" s="410"/>
      <c r="EX458" s="410"/>
      <c r="EY458" s="410"/>
      <c r="EZ458" s="410"/>
      <c r="FA458" s="410"/>
      <c r="FB458" s="410"/>
      <c r="FC458" s="410"/>
      <c r="FD458" s="410"/>
      <c r="FE458" s="410"/>
      <c r="FF458" s="410"/>
      <c r="FG458" s="410"/>
      <c r="FH458" s="410"/>
      <c r="FI458" s="410"/>
      <c r="FJ458" s="410"/>
      <c r="FK458" s="410"/>
      <c r="FL458" s="410"/>
      <c r="FM458" s="410"/>
      <c r="FN458" s="410"/>
      <c r="FO458" s="410"/>
      <c r="FP458" s="410"/>
      <c r="FQ458" s="410"/>
      <c r="FR458" s="410"/>
      <c r="FS458" s="410"/>
      <c r="FT458" s="410"/>
      <c r="FU458" s="410"/>
      <c r="FV458" s="410"/>
      <c r="FW458" s="410"/>
      <c r="FX458" s="410"/>
      <c r="FY458" s="410"/>
      <c r="FZ458" s="410"/>
      <c r="GA458" s="410"/>
      <c r="GB458" s="410"/>
      <c r="GC458" s="410"/>
      <c r="GD458" s="410"/>
      <c r="GE458" s="410"/>
      <c r="GF458" s="410"/>
      <c r="GG458" s="410"/>
      <c r="GH458" s="410"/>
      <c r="GI458" s="410"/>
      <c r="GJ458" s="410"/>
      <c r="GK458" s="410"/>
      <c r="GL458" s="410"/>
      <c r="GM458" s="410"/>
      <c r="GN458" s="410"/>
      <c r="GO458" s="410"/>
      <c r="GP458" s="410"/>
      <c r="GQ458" s="410"/>
      <c r="GR458" s="410"/>
      <c r="GS458" s="410"/>
      <c r="GT458" s="410"/>
      <c r="GU458" s="410"/>
      <c r="GV458" s="410"/>
      <c r="GW458" s="410"/>
      <c r="GX458" s="410"/>
      <c r="GY458" s="410"/>
      <c r="GZ458" s="410"/>
      <c r="HA458" s="410"/>
      <c r="HB458" s="410"/>
      <c r="HC458" s="410"/>
      <c r="HD458" s="410"/>
      <c r="HE458" s="410"/>
      <c r="HF458" s="410"/>
      <c r="HG458" s="410"/>
      <c r="HH458" s="410"/>
      <c r="HI458" s="410"/>
      <c r="HJ458" s="410"/>
      <c r="HK458" s="410"/>
      <c r="HL458" s="410"/>
      <c r="HM458" s="410"/>
      <c r="HN458" s="410"/>
      <c r="HO458" s="410"/>
      <c r="HP458" s="410"/>
      <c r="HQ458" s="410"/>
      <c r="HR458" s="410"/>
      <c r="HS458" s="410"/>
      <c r="HT458" s="410"/>
      <c r="HU458" s="410"/>
      <c r="HV458" s="410"/>
      <c r="HW458" s="410"/>
      <c r="HX458" s="410"/>
      <c r="HY458" s="410"/>
      <c r="HZ458" s="410"/>
      <c r="IA458" s="410"/>
      <c r="IB458" s="410"/>
      <c r="IC458" s="410"/>
      <c r="ID458" s="410"/>
      <c r="IE458" s="410"/>
      <c r="IF458" s="410"/>
      <c r="IG458" s="410"/>
      <c r="IH458" s="410"/>
      <c r="II458" s="410"/>
      <c r="IJ458" s="410"/>
      <c r="IK458" s="410"/>
      <c r="IL458" s="410"/>
      <c r="IM458" s="410"/>
      <c r="IN458" s="410"/>
      <c r="IO458" s="410"/>
      <c r="IP458" s="410"/>
      <c r="IQ458" s="410"/>
      <c r="IR458" s="410"/>
      <c r="IS458" s="410"/>
      <c r="IT458" s="410"/>
      <c r="IU458" s="410"/>
      <c r="IV458" s="410"/>
    </row>
    <row r="459" spans="1:256" s="2" customFormat="1" ht="12.75" hidden="1" customHeight="1" outlineLevel="2">
      <c r="A459" s="14"/>
      <c r="B459" s="14"/>
      <c r="C459" s="27"/>
      <c r="D459" s="413"/>
      <c r="E459" s="261">
        <v>5</v>
      </c>
      <c r="F459" s="372"/>
      <c r="G459" s="269"/>
      <c r="H459" s="271"/>
      <c r="I459" s="271"/>
      <c r="J459" s="271"/>
      <c r="K459" s="270"/>
      <c r="L459" s="155">
        <f>IF(A30stdlife="n/a","n/a",IF(L$3&gt;(A30stdlife+$E459),(Input!$K$240*(1+rvanilla)^0.5)-SUM($K459:K459),(Input!$K$240*(1+rvanilla)^0.5)/A30stdlife))</f>
        <v>0</v>
      </c>
      <c r="M459" s="155">
        <f>IF(A30stdlife="n/a","n/a",IF(M$3&gt;(A30stdlife+$E459),(Input!$K$240*(1+rvanilla)^0.5)-SUM($K459:L459),(Input!$K$240*(1+rvanilla)^0.5)/A30stdlife))</f>
        <v>0</v>
      </c>
      <c r="N459" s="155">
        <f>IF(A30stdlife="n/a","n/a",IF(N$3&gt;(A30stdlife+$E459),(Input!$K$240*(1+rvanilla)^0.5)-SUM($K459:M459),(Input!$K$240*(1+rvanilla)^0.5)/A30stdlife))</f>
        <v>0</v>
      </c>
      <c r="O459" s="155">
        <f>IF(A30stdlife="n/a","n/a",IF(O$3&gt;(A30stdlife+$E459),(Input!$K$240*(1+rvanilla)^0.5)-SUM($K459:N459),(Input!$K$240*(1+rvanilla)^0.5)/A30stdlife))</f>
        <v>0</v>
      </c>
      <c r="P459" s="155">
        <f>IF(A30stdlife="n/a","n/a",IF(P$3&gt;(A30stdlife+$E459),(Input!$K$240*(1+rvanilla)^0.5)-SUM($K459:O459),(Input!$K$240*(1+rvanilla)^0.5)/A30stdlife))</f>
        <v>0</v>
      </c>
      <c r="Q459" s="155">
        <f>IF(A30stdlife="n/a","n/a",IF(Q$3&gt;(A30stdlife+$E459),(Input!$K$240*(1+rvanilla)^0.5)-SUM($K459:P459),(Input!$K$240*(1+rvanilla)^0.5)/A30stdlife))</f>
        <v>0</v>
      </c>
      <c r="R459" s="155">
        <f>IF(A30stdlife="n/a","n/a",IF(R$3&gt;(A30stdlife+$E459),(Input!$K$240*(1+rvanilla)^0.5)-SUM($K459:Q459),(Input!$K$240*(1+rvanilla)^0.5)/A30stdlife))</f>
        <v>0</v>
      </c>
      <c r="S459" s="155">
        <f>IF(A30stdlife="n/a","n/a",IF(S$3&gt;(A30stdlife+$E459),(Input!$K$240*(1+rvanilla)^0.5)-SUM($K459:R459),(Input!$K$240*(1+rvanilla)^0.5)/A30stdlife))</f>
        <v>0</v>
      </c>
      <c r="T459" s="155">
        <f>IF(A30stdlife="n/a","n/a",IF(T$3&gt;(A30stdlife+$E459),(Input!$K$240*(1+rvanilla)^0.5)-SUM($K459:S459),(Input!$K$240*(1+rvanilla)^0.5)/A30stdlife))</f>
        <v>0</v>
      </c>
      <c r="U459" s="155">
        <f>IF(A30stdlife="n/a","n/a",IF(U$3&gt;(A30stdlife+$E459),(Input!$K$240*(1+rvanilla)^0.5)-SUM($K459:T459),(Input!$K$240*(1+rvanilla)^0.5)/A30stdlife))</f>
        <v>0</v>
      </c>
      <c r="V459" s="155">
        <f>IF(A30stdlife="n/a","n/a",IF(V$3&gt;(A30stdlife+$E459),(Input!$K$240*(1+rvanilla)^0.5)-SUM($K459:U459),(Input!$K$240*(1+rvanilla)^0.5)/A30stdlife))</f>
        <v>0</v>
      </c>
      <c r="W459" s="155">
        <f>IF(A30stdlife="n/a","n/a",IF(W$3&gt;(A30stdlife+$E459),(Input!$K$240*(1+rvanilla)^0.5)-SUM($K459:V459),(Input!$K$240*(1+rvanilla)^0.5)/A30stdlife))</f>
        <v>0</v>
      </c>
      <c r="X459" s="155">
        <f>IF(A30stdlife="n/a","n/a",IF(X$3&gt;(A30stdlife+$E459),(Input!$K$240*(1+rvanilla)^0.5)-SUM($K459:W459),(Input!$K$240*(1+rvanilla)^0.5)/A30stdlife))</f>
        <v>0</v>
      </c>
      <c r="Y459" s="155">
        <f>IF(A30stdlife="n/a","n/a",IF(Y$3&gt;(A30stdlife+$E459),(Input!$K$240*(1+rvanilla)^0.5)-SUM($K459:X459),(Input!$K$240*(1+rvanilla)^0.5)/A30stdlife))</f>
        <v>0</v>
      </c>
      <c r="Z459" s="155">
        <f>IF(A30stdlife="n/a","n/a",IF(Z$3&gt;(A30stdlife+$E459),(Input!$K$240*(1+rvanilla)^0.5)-SUM($K459:Y459),(Input!$K$240*(1+rvanilla)^0.5)/A30stdlife))</f>
        <v>0</v>
      </c>
      <c r="AA459" s="155">
        <f>IF(A30stdlife="n/a","n/a",IF(AA$3&gt;(A30stdlife+$E459),(Input!$K$240*(1+rvanilla)^0.5)-SUM($K459:Z459),(Input!$K$240*(1+rvanilla)^0.5)/A30stdlife))</f>
        <v>0</v>
      </c>
      <c r="AB459" s="155">
        <f>IF(A30stdlife="n/a","n/a",IF(AB$3&gt;(A30stdlife+$E459),(Input!$K$240*(1+rvanilla)^0.5)-SUM($K459:AA459),(Input!$K$240*(1+rvanilla)^0.5)/A30stdlife))</f>
        <v>0</v>
      </c>
      <c r="AC459" s="155">
        <f>IF(A30stdlife="n/a","n/a",IF(AC$3&gt;(A30stdlife+$E459),(Input!$K$240*(1+rvanilla)^0.5)-SUM($K459:AB459),(Input!$K$240*(1+rvanilla)^0.5)/A30stdlife))</f>
        <v>0</v>
      </c>
      <c r="AD459" s="155">
        <f>IF(A30stdlife="n/a","n/a",IF(AD$3&gt;(A30stdlife+$E459),(Input!$K$240*(1+rvanilla)^0.5)-SUM($K459:AC459),(Input!$K$240*(1+rvanilla)^0.5)/A30stdlife))</f>
        <v>0</v>
      </c>
      <c r="AE459" s="155">
        <f>IF(A30stdlife="n/a","n/a",IF(AE$3&gt;(A30stdlife+$E459),(Input!$K$240*(1+rvanilla)^0.5)-SUM($K459:AD459),(Input!$K$240*(1+rvanilla)^0.5)/A30stdlife))</f>
        <v>0</v>
      </c>
      <c r="AF459" s="155">
        <f>IF(A30stdlife="n/a","n/a",IF(AF$3&gt;(A30stdlife+$E459),(Input!$K$240*(1+rvanilla)^0.5)-SUM($K459:AE459),(Input!$K$240*(1+rvanilla)^0.5)/A30stdlife))</f>
        <v>0</v>
      </c>
      <c r="AG459" s="155">
        <f>IF(A30stdlife="n/a","n/a",IF(AG$3&gt;(A30stdlife+$E459),(Input!$K$240*(1+rvanilla)^0.5)-SUM($K459:AF459),(Input!$K$240*(1+rvanilla)^0.5)/A30stdlife))</f>
        <v>0</v>
      </c>
      <c r="AH459" s="155">
        <f>IF(A30stdlife="n/a","n/a",IF(AH$3&gt;(A30stdlife+$E459),(Input!$K$240*(1+rvanilla)^0.5)-SUM($K459:AG459),(Input!$K$240*(1+rvanilla)^0.5)/A30stdlife))</f>
        <v>0</v>
      </c>
      <c r="AI459" s="155">
        <f>IF(A30stdlife="n/a","n/a",IF(AI$3&gt;(A30stdlife+$E459),(Input!$K$240*(1+rvanilla)^0.5)-SUM($K459:AH459),(Input!$K$240*(1+rvanilla)^0.5)/A30stdlife))</f>
        <v>0</v>
      </c>
      <c r="AJ459" s="155">
        <f>IF(A30stdlife="n/a","n/a",IF(AJ$3&gt;(A30stdlife+$E459),(Input!$K$240*(1+rvanilla)^0.5)-SUM($K459:AI459),(Input!$K$240*(1+rvanilla)^0.5)/A30stdlife))</f>
        <v>0</v>
      </c>
      <c r="AK459" s="155">
        <f>IF(A30stdlife="n/a","n/a",IF(AK$3&gt;(A30stdlife+$E459),(Input!$K$240*(1+rvanilla)^0.5)-SUM($K459:AJ459),(Input!$K$240*(1+rvanilla)^0.5)/A30stdlife))</f>
        <v>0</v>
      </c>
      <c r="AL459" s="155">
        <f>IF(A30stdlife="n/a","n/a",IF(AL$3&gt;(A30stdlife+$E459),(Input!$K$240*(1+rvanilla)^0.5)-SUM($K459:AK459),(Input!$K$240*(1+rvanilla)^0.5)/A30stdlife))</f>
        <v>0</v>
      </c>
      <c r="AM459" s="155">
        <f>IF(A30stdlife="n/a","n/a",IF(AM$3&gt;(A30stdlife+$E459),(Input!$K$240*(1+rvanilla)^0.5)-SUM($K459:AL459),(Input!$K$240*(1+rvanilla)^0.5)/A30stdlife))</f>
        <v>0</v>
      </c>
      <c r="AN459" s="155">
        <f>IF(A30stdlife="n/a","n/a",IF(AN$3&gt;(A30stdlife+$E459),(Input!$K$240*(1+rvanilla)^0.5)-SUM($K459:AM459),(Input!$K$240*(1+rvanilla)^0.5)/A30stdlife))</f>
        <v>0</v>
      </c>
      <c r="AO459" s="155">
        <f>IF(A30stdlife="n/a","n/a",IF(AO$3&gt;(A30stdlife+$E459),(Input!$K$240*(1+rvanilla)^0.5)-SUM($K459:AN459),(Input!$K$240*(1+rvanilla)^0.5)/A30stdlife))</f>
        <v>0</v>
      </c>
      <c r="AP459" s="155">
        <f>IF(A30stdlife="n/a","n/a",IF(AP$3&gt;(A30stdlife+$E459),(Input!$K$240*(1+rvanilla)^0.5)-SUM($K459:AO459),(Input!$K$240*(1+rvanilla)^0.5)/A30stdlife))</f>
        <v>0</v>
      </c>
      <c r="AQ459" s="155">
        <f>IF(A30stdlife="n/a","n/a",IF(AQ$3&gt;(A30stdlife+$E459),(Input!$K$240*(1+rvanilla)^0.5)-SUM($K459:AP459),(Input!$K$240*(1+rvanilla)^0.5)/A30stdlife))</f>
        <v>0</v>
      </c>
      <c r="AR459" s="155">
        <f>IF(A30stdlife="n/a","n/a",IF(AR$3&gt;(A30stdlife+$E459),(Input!$K$240*(1+rvanilla)^0.5)-SUM($K459:AQ459),(Input!$K$240*(1+rvanilla)^0.5)/A30stdlife))</f>
        <v>0</v>
      </c>
      <c r="AS459" s="155">
        <f>IF(A30stdlife="n/a","n/a",IF(AS$3&gt;(A30stdlife+$E459),(Input!$K$240*(1+rvanilla)^0.5)-SUM($K459:AR459),(Input!$K$240*(1+rvanilla)^0.5)/A30stdlife))</f>
        <v>0</v>
      </c>
      <c r="AT459" s="155">
        <f>IF(A30stdlife="n/a","n/a",IF(AT$3&gt;(A30stdlife+$E459),(Input!$K$240*(1+rvanilla)^0.5)-SUM($K459:AS459),(Input!$K$240*(1+rvanilla)^0.5)/A30stdlife))</f>
        <v>0</v>
      </c>
      <c r="AU459" s="155">
        <f>IF(A30stdlife="n/a","n/a",IF(AU$3&gt;(A30stdlife+$E459),(Input!$K$240*(1+rvanilla)^0.5)-SUM($K459:AT459),(Input!$K$240*(1+rvanilla)^0.5)/A30stdlife))</f>
        <v>0</v>
      </c>
      <c r="AV459" s="155">
        <f>IF(A30stdlife="n/a","n/a",IF(AV$3&gt;(A30stdlife+$E459),(Input!$K$240*(1+rvanilla)^0.5)-SUM($K459:AU459),(Input!$K$240*(1+rvanilla)^0.5)/A30stdlife))</f>
        <v>0</v>
      </c>
      <c r="AW459" s="155">
        <f>IF(A30stdlife="n/a","n/a",IF(AW$3&gt;(A30stdlife+$E459),(Input!$K$240*(1+rvanilla)^0.5)-SUM($K459:AV459),(Input!$K$240*(1+rvanilla)^0.5)/A30stdlife))</f>
        <v>0</v>
      </c>
      <c r="AX459" s="155">
        <f>IF(A30stdlife="n/a","n/a",IF(AX$3&gt;(A30stdlife+$E459),(Input!$K$240*(1+rvanilla)^0.5)-SUM($K459:AW459),(Input!$K$240*(1+rvanilla)^0.5)/A30stdlife))</f>
        <v>0</v>
      </c>
      <c r="AY459" s="155">
        <f>IF(A30stdlife="n/a","n/a",IF(AY$3&gt;(A30stdlife+$E459),(Input!$K$240*(1+rvanilla)^0.5)-SUM($K459:AX459),(Input!$K$240*(1+rvanilla)^0.5)/A30stdlife))</f>
        <v>0</v>
      </c>
      <c r="AZ459" s="155">
        <f>IF(A30stdlife="n/a","n/a",IF(AZ$3&gt;(A30stdlife+$E459),(Input!$K$240*(1+rvanilla)^0.5)-SUM($K459:AY459),(Input!$K$240*(1+rvanilla)^0.5)/A30stdlife))</f>
        <v>0</v>
      </c>
      <c r="BA459" s="155">
        <f>IF(A30stdlife="n/a","n/a",IF(BA$3&gt;(A30stdlife+$E459),(Input!$K$240*(1+rvanilla)^0.5)-SUM($K459:AZ459),(Input!$K$240*(1+rvanilla)^0.5)/A30stdlife))</f>
        <v>0</v>
      </c>
      <c r="BB459" s="155">
        <f>IF(A30stdlife="n/a","n/a",IF(BB$3&gt;(A30stdlife+$E459),(Input!$K$240*(1+rvanilla)^0.5)-SUM($K459:BA459),(Input!$K$240*(1+rvanilla)^0.5)/A30stdlife))</f>
        <v>0</v>
      </c>
      <c r="BC459" s="155">
        <f>IF(A30stdlife="n/a","n/a",IF(BC$3&gt;(A30stdlife+$E459),(Input!$K$240*(1+rvanilla)^0.5)-SUM($K459:BB459),(Input!$K$240*(1+rvanilla)^0.5)/A30stdlife))</f>
        <v>0</v>
      </c>
      <c r="BD459" s="155">
        <f>IF(A30stdlife="n/a","n/a",IF(BD$3&gt;(A30stdlife+$E459),(Input!$K$240*(1+rvanilla)^0.5)-SUM($K459:BC459),(Input!$K$240*(1+rvanilla)^0.5)/A30stdlife))</f>
        <v>0</v>
      </c>
      <c r="BE459" s="155">
        <f>IF(A30stdlife="n/a","n/a",IF(BE$3&gt;(A30stdlife+$E459),(Input!$K$240*(1+rvanilla)^0.5)-SUM($K459:BD459),(Input!$K$240*(1+rvanilla)^0.5)/A30stdlife))</f>
        <v>0</v>
      </c>
      <c r="BF459" s="155">
        <f>IF(A30stdlife="n/a","n/a",IF(BF$3&gt;(A30stdlife+$E459),(Input!$K$240*(1+rvanilla)^0.5)-SUM($K459:BE459),(Input!$K$240*(1+rvanilla)^0.5)/A30stdlife))</f>
        <v>0</v>
      </c>
      <c r="BG459" s="155">
        <f>IF(A30stdlife="n/a","n/a",IF(BG$3&gt;(A30stdlife+$E459),(Input!$K$240*(1+rvanilla)^0.5)-SUM($K459:BF459),(Input!$K$240*(1+rvanilla)^0.5)/A30stdlife))</f>
        <v>0</v>
      </c>
      <c r="BH459" s="155">
        <f>IF(A30stdlife="n/a","n/a",IF(BH$3&gt;(A30stdlife+$E459),(Input!$K$240*(1+rvanilla)^0.5)-SUM($K459:BG459),(Input!$K$240*(1+rvanilla)^0.5)/A30stdlife))</f>
        <v>0</v>
      </c>
      <c r="BI459" s="155">
        <f>IF(A30stdlife="n/a","n/a",IF(BI$3&gt;(A30stdlife+$E459),(Input!$K$240*(1+rvanilla)^0.5)-SUM($K459:BH459),(Input!$K$240*(1+rvanilla)^0.5)/A30stdlife))</f>
        <v>0</v>
      </c>
      <c r="BJ459" s="14"/>
      <c r="BK459" s="14"/>
      <c r="BL459" s="14"/>
      <c r="BM459" s="14"/>
      <c r="BN459" s="14"/>
      <c r="BO459" s="14"/>
      <c r="BP459" s="14"/>
      <c r="BQ459" s="14"/>
      <c r="BR459" s="14"/>
      <c r="BS459" s="14"/>
      <c r="BT459" s="14"/>
      <c r="BU459" s="14"/>
      <c r="BV459" s="14"/>
      <c r="BW459" s="14"/>
      <c r="BX459" s="14"/>
      <c r="BY459" s="14"/>
      <c r="BZ459" s="14"/>
      <c r="CA459" s="410"/>
      <c r="CB459" s="410"/>
      <c r="CC459" s="410"/>
      <c r="CD459" s="410"/>
      <c r="CE459" s="410"/>
      <c r="CF459" s="410"/>
      <c r="CG459" s="410"/>
      <c r="CH459" s="410"/>
      <c r="CI459" s="410"/>
      <c r="CJ459" s="410"/>
      <c r="CK459" s="410"/>
      <c r="CL459" s="410"/>
      <c r="CM459" s="410"/>
      <c r="CN459" s="410"/>
      <c r="CO459" s="410"/>
      <c r="CP459" s="410"/>
      <c r="CQ459" s="410"/>
      <c r="CR459" s="410"/>
      <c r="CS459" s="410"/>
      <c r="CT459" s="410"/>
      <c r="CU459" s="410"/>
      <c r="CV459" s="410"/>
      <c r="CW459" s="410"/>
      <c r="CX459" s="410"/>
      <c r="CY459" s="410"/>
      <c r="CZ459" s="410"/>
      <c r="DA459" s="410"/>
      <c r="DB459" s="410"/>
      <c r="DC459" s="410"/>
      <c r="DD459" s="410"/>
      <c r="DE459" s="410"/>
      <c r="DF459" s="410"/>
      <c r="DG459" s="410"/>
      <c r="DH459" s="410"/>
      <c r="DI459" s="410"/>
      <c r="DJ459" s="410"/>
      <c r="DK459" s="410"/>
      <c r="DL459" s="410"/>
      <c r="DM459" s="410"/>
      <c r="DN459" s="410"/>
      <c r="DO459" s="410"/>
      <c r="DP459" s="410"/>
      <c r="DQ459" s="410"/>
      <c r="DR459" s="410"/>
      <c r="DS459" s="410"/>
      <c r="DT459" s="410"/>
      <c r="DU459" s="410"/>
      <c r="DV459" s="410"/>
      <c r="DW459" s="410"/>
      <c r="DX459" s="410"/>
      <c r="DY459" s="410"/>
      <c r="DZ459" s="410"/>
      <c r="EA459" s="410"/>
      <c r="EB459" s="410"/>
      <c r="EC459" s="410"/>
      <c r="ED459" s="410"/>
      <c r="EE459" s="410"/>
      <c r="EF459" s="410"/>
      <c r="EG459" s="410"/>
      <c r="EH459" s="410"/>
      <c r="EI459" s="410"/>
      <c r="EJ459" s="410"/>
      <c r="EK459" s="410"/>
      <c r="EL459" s="410"/>
      <c r="EM459" s="410"/>
      <c r="EN459" s="410"/>
      <c r="EO459" s="410"/>
      <c r="EP459" s="410"/>
      <c r="EQ459" s="410"/>
      <c r="ER459" s="410"/>
      <c r="ES459" s="410"/>
      <c r="ET459" s="410"/>
      <c r="EU459" s="410"/>
      <c r="EV459" s="410"/>
      <c r="EW459" s="410"/>
      <c r="EX459" s="410"/>
      <c r="EY459" s="410"/>
      <c r="EZ459" s="410"/>
      <c r="FA459" s="410"/>
      <c r="FB459" s="410"/>
      <c r="FC459" s="410"/>
      <c r="FD459" s="410"/>
      <c r="FE459" s="410"/>
      <c r="FF459" s="410"/>
      <c r="FG459" s="410"/>
      <c r="FH459" s="410"/>
      <c r="FI459" s="410"/>
      <c r="FJ459" s="410"/>
      <c r="FK459" s="410"/>
      <c r="FL459" s="410"/>
      <c r="FM459" s="410"/>
      <c r="FN459" s="410"/>
      <c r="FO459" s="410"/>
      <c r="FP459" s="410"/>
      <c r="FQ459" s="410"/>
      <c r="FR459" s="410"/>
      <c r="FS459" s="410"/>
      <c r="FT459" s="410"/>
      <c r="FU459" s="410"/>
      <c r="FV459" s="410"/>
      <c r="FW459" s="410"/>
      <c r="FX459" s="410"/>
      <c r="FY459" s="410"/>
      <c r="FZ459" s="410"/>
      <c r="GA459" s="410"/>
      <c r="GB459" s="410"/>
      <c r="GC459" s="410"/>
      <c r="GD459" s="410"/>
      <c r="GE459" s="410"/>
      <c r="GF459" s="410"/>
      <c r="GG459" s="410"/>
      <c r="GH459" s="410"/>
      <c r="GI459" s="410"/>
      <c r="GJ459" s="410"/>
      <c r="GK459" s="410"/>
      <c r="GL459" s="410"/>
      <c r="GM459" s="410"/>
      <c r="GN459" s="410"/>
      <c r="GO459" s="410"/>
      <c r="GP459" s="410"/>
      <c r="GQ459" s="410"/>
      <c r="GR459" s="410"/>
      <c r="GS459" s="410"/>
      <c r="GT459" s="410"/>
      <c r="GU459" s="410"/>
      <c r="GV459" s="410"/>
      <c r="GW459" s="410"/>
      <c r="GX459" s="410"/>
      <c r="GY459" s="410"/>
      <c r="GZ459" s="410"/>
      <c r="HA459" s="410"/>
      <c r="HB459" s="410"/>
      <c r="HC459" s="410"/>
      <c r="HD459" s="410"/>
      <c r="HE459" s="410"/>
      <c r="HF459" s="410"/>
      <c r="HG459" s="410"/>
      <c r="HH459" s="410"/>
      <c r="HI459" s="410"/>
      <c r="HJ459" s="410"/>
      <c r="HK459" s="410"/>
      <c r="HL459" s="410"/>
      <c r="HM459" s="410"/>
      <c r="HN459" s="410"/>
      <c r="HO459" s="410"/>
      <c r="HP459" s="410"/>
      <c r="HQ459" s="410"/>
      <c r="HR459" s="410"/>
      <c r="HS459" s="410"/>
      <c r="HT459" s="410"/>
      <c r="HU459" s="410"/>
      <c r="HV459" s="410"/>
      <c r="HW459" s="410"/>
      <c r="HX459" s="410"/>
      <c r="HY459" s="410"/>
      <c r="HZ459" s="410"/>
      <c r="IA459" s="410"/>
      <c r="IB459" s="410"/>
      <c r="IC459" s="410"/>
      <c r="ID459" s="410"/>
      <c r="IE459" s="410"/>
      <c r="IF459" s="410"/>
      <c r="IG459" s="410"/>
      <c r="IH459" s="410"/>
      <c r="II459" s="410"/>
      <c r="IJ459" s="410"/>
      <c r="IK459" s="410"/>
      <c r="IL459" s="410"/>
      <c r="IM459" s="410"/>
      <c r="IN459" s="410"/>
      <c r="IO459" s="410"/>
      <c r="IP459" s="410"/>
      <c r="IQ459" s="410"/>
      <c r="IR459" s="410"/>
      <c r="IS459" s="410"/>
      <c r="IT459" s="410"/>
      <c r="IU459" s="410"/>
      <c r="IV459" s="410"/>
    </row>
    <row r="460" spans="1:256" s="2" customFormat="1" ht="12.75" hidden="1" customHeight="1" outlineLevel="2">
      <c r="A460" s="14"/>
      <c r="B460" s="14"/>
      <c r="C460" s="27"/>
      <c r="D460" s="413"/>
      <c r="E460" s="261">
        <v>6</v>
      </c>
      <c r="F460" s="372"/>
      <c r="G460" s="269"/>
      <c r="H460" s="271"/>
      <c r="I460" s="271"/>
      <c r="J460" s="271"/>
      <c r="K460" s="271"/>
      <c r="L460" s="270"/>
      <c r="M460" s="155">
        <f>IF(A30stdlife="n/a","n/a",IF(M$3&gt;(A30stdlife+$E460),(Input!$L$240*(1+rvanilla)^0.5)-SUM($L460:L460),(Input!$L$240*(1+rvanilla)^0.5)/A30stdlife))</f>
        <v>0</v>
      </c>
      <c r="N460" s="155">
        <f>IF(A30stdlife="n/a","n/a",IF(N$3&gt;(A30stdlife+$E460),(Input!$L$240*(1+rvanilla)^0.5)-SUM($L460:M460),(Input!$L$240*(1+rvanilla)^0.5)/A30stdlife))</f>
        <v>0</v>
      </c>
      <c r="O460" s="155">
        <f>IF(A30stdlife="n/a","n/a",IF(O$3&gt;(A30stdlife+$E460),(Input!$L$240*(1+rvanilla)^0.5)-SUM($L460:N460),(Input!$L$240*(1+rvanilla)^0.5)/A30stdlife))</f>
        <v>0</v>
      </c>
      <c r="P460" s="155">
        <f>IF(A30stdlife="n/a","n/a",IF(P$3&gt;(A30stdlife+$E460),(Input!$L$240*(1+rvanilla)^0.5)-SUM($L460:O460),(Input!$L$240*(1+rvanilla)^0.5)/A30stdlife))</f>
        <v>0</v>
      </c>
      <c r="Q460" s="155">
        <f>IF(A30stdlife="n/a","n/a",IF(Q$3&gt;(A30stdlife+$E460),(Input!$L$240*(1+rvanilla)^0.5)-SUM($L460:P460),(Input!$L$240*(1+rvanilla)^0.5)/A30stdlife))</f>
        <v>0</v>
      </c>
      <c r="R460" s="155">
        <f>IF(A30stdlife="n/a","n/a",IF(R$3&gt;(A30stdlife+$E460),(Input!$L$240*(1+rvanilla)^0.5)-SUM($L460:Q460),(Input!$L$240*(1+rvanilla)^0.5)/A30stdlife))</f>
        <v>0</v>
      </c>
      <c r="S460" s="155">
        <f>IF(A30stdlife="n/a","n/a",IF(S$3&gt;(A30stdlife+$E460),(Input!$L$240*(1+rvanilla)^0.5)-SUM($L460:R460),(Input!$L$240*(1+rvanilla)^0.5)/A30stdlife))</f>
        <v>0</v>
      </c>
      <c r="T460" s="155">
        <f>IF(A30stdlife="n/a","n/a",IF(T$3&gt;(A30stdlife+$E460),(Input!$L$240*(1+rvanilla)^0.5)-SUM($L460:S460),(Input!$L$240*(1+rvanilla)^0.5)/A30stdlife))</f>
        <v>0</v>
      </c>
      <c r="U460" s="155">
        <f>IF(A30stdlife="n/a","n/a",IF(U$3&gt;(A30stdlife+$E460),(Input!$L$240*(1+rvanilla)^0.5)-SUM($L460:T460),(Input!$L$240*(1+rvanilla)^0.5)/A30stdlife))</f>
        <v>0</v>
      </c>
      <c r="V460" s="155">
        <f>IF(A30stdlife="n/a","n/a",IF(V$3&gt;(A30stdlife+$E460),(Input!$L$240*(1+rvanilla)^0.5)-SUM($L460:U460),(Input!$L$240*(1+rvanilla)^0.5)/A30stdlife))</f>
        <v>0</v>
      </c>
      <c r="W460" s="155">
        <f>IF(A30stdlife="n/a","n/a",IF(W$3&gt;(A30stdlife+$E460),(Input!$L$240*(1+rvanilla)^0.5)-SUM($L460:V460),(Input!$L$240*(1+rvanilla)^0.5)/A30stdlife))</f>
        <v>0</v>
      </c>
      <c r="X460" s="155">
        <f>IF(A30stdlife="n/a","n/a",IF(X$3&gt;(A30stdlife+$E460),(Input!$L$240*(1+rvanilla)^0.5)-SUM($L460:W460),(Input!$L$240*(1+rvanilla)^0.5)/A30stdlife))</f>
        <v>0</v>
      </c>
      <c r="Y460" s="155">
        <f>IF(A30stdlife="n/a","n/a",IF(Y$3&gt;(A30stdlife+$E460),(Input!$L$240*(1+rvanilla)^0.5)-SUM($L460:X460),(Input!$L$240*(1+rvanilla)^0.5)/A30stdlife))</f>
        <v>0</v>
      </c>
      <c r="Z460" s="155">
        <f>IF(A30stdlife="n/a","n/a",IF(Z$3&gt;(A30stdlife+$E460),(Input!$L$240*(1+rvanilla)^0.5)-SUM($L460:Y460),(Input!$L$240*(1+rvanilla)^0.5)/A30stdlife))</f>
        <v>0</v>
      </c>
      <c r="AA460" s="155">
        <f>IF(A30stdlife="n/a","n/a",IF(AA$3&gt;(A30stdlife+$E460),(Input!$L$240*(1+rvanilla)^0.5)-SUM($L460:Z460),(Input!$L$240*(1+rvanilla)^0.5)/A30stdlife))</f>
        <v>0</v>
      </c>
      <c r="AB460" s="155">
        <f>IF(A30stdlife="n/a","n/a",IF(AB$3&gt;(A30stdlife+$E460),(Input!$L$240*(1+rvanilla)^0.5)-SUM($L460:AA460),(Input!$L$240*(1+rvanilla)^0.5)/A30stdlife))</f>
        <v>0</v>
      </c>
      <c r="AC460" s="155">
        <f>IF(A30stdlife="n/a","n/a",IF(AC$3&gt;(A30stdlife+$E460),(Input!$L$240*(1+rvanilla)^0.5)-SUM($L460:AB460),(Input!$L$240*(1+rvanilla)^0.5)/A30stdlife))</f>
        <v>0</v>
      </c>
      <c r="AD460" s="155">
        <f>IF(A30stdlife="n/a","n/a",IF(AD$3&gt;(A30stdlife+$E460),(Input!$L$240*(1+rvanilla)^0.5)-SUM($L460:AC460),(Input!$L$240*(1+rvanilla)^0.5)/A30stdlife))</f>
        <v>0</v>
      </c>
      <c r="AE460" s="155">
        <f>IF(A30stdlife="n/a","n/a",IF(AE$3&gt;(A30stdlife+$E460),(Input!$L$240*(1+rvanilla)^0.5)-SUM($L460:AD460),(Input!$L$240*(1+rvanilla)^0.5)/A30stdlife))</f>
        <v>0</v>
      </c>
      <c r="AF460" s="155">
        <f>IF(A30stdlife="n/a","n/a",IF(AF$3&gt;(A30stdlife+$E460),(Input!$L$240*(1+rvanilla)^0.5)-SUM($L460:AE460),(Input!$L$240*(1+rvanilla)^0.5)/A30stdlife))</f>
        <v>0</v>
      </c>
      <c r="AG460" s="155">
        <f>IF(A30stdlife="n/a","n/a",IF(AG$3&gt;(A30stdlife+$E460),(Input!$L$240*(1+rvanilla)^0.5)-SUM($L460:AF460),(Input!$L$240*(1+rvanilla)^0.5)/A30stdlife))</f>
        <v>0</v>
      </c>
      <c r="AH460" s="155">
        <f>IF(A30stdlife="n/a","n/a",IF(AH$3&gt;(A30stdlife+$E460),(Input!$L$240*(1+rvanilla)^0.5)-SUM($L460:AG460),(Input!$L$240*(1+rvanilla)^0.5)/A30stdlife))</f>
        <v>0</v>
      </c>
      <c r="AI460" s="155">
        <f>IF(A30stdlife="n/a","n/a",IF(AI$3&gt;(A30stdlife+$E460),(Input!$L$240*(1+rvanilla)^0.5)-SUM($L460:AH460),(Input!$L$240*(1+rvanilla)^0.5)/A30stdlife))</f>
        <v>0</v>
      </c>
      <c r="AJ460" s="155">
        <f>IF(A30stdlife="n/a","n/a",IF(AJ$3&gt;(A30stdlife+$E460),(Input!$L$240*(1+rvanilla)^0.5)-SUM($L460:AI460),(Input!$L$240*(1+rvanilla)^0.5)/A30stdlife))</f>
        <v>0</v>
      </c>
      <c r="AK460" s="155">
        <f>IF(A30stdlife="n/a","n/a",IF(AK$3&gt;(A30stdlife+$E460),(Input!$L$240*(1+rvanilla)^0.5)-SUM($L460:AJ460),(Input!$L$240*(1+rvanilla)^0.5)/A30stdlife))</f>
        <v>0</v>
      </c>
      <c r="AL460" s="155">
        <f>IF(A30stdlife="n/a","n/a",IF(AL$3&gt;(A30stdlife+$E460),(Input!$L$240*(1+rvanilla)^0.5)-SUM($L460:AK460),(Input!$L$240*(1+rvanilla)^0.5)/A30stdlife))</f>
        <v>0</v>
      </c>
      <c r="AM460" s="155">
        <f>IF(A30stdlife="n/a","n/a",IF(AM$3&gt;(A30stdlife+$E460),(Input!$L$240*(1+rvanilla)^0.5)-SUM($L460:AL460),(Input!$L$240*(1+rvanilla)^0.5)/A30stdlife))</f>
        <v>0</v>
      </c>
      <c r="AN460" s="155">
        <f>IF(A30stdlife="n/a","n/a",IF(AN$3&gt;(A30stdlife+$E460),(Input!$L$240*(1+rvanilla)^0.5)-SUM($L460:AM460),(Input!$L$240*(1+rvanilla)^0.5)/A30stdlife))</f>
        <v>0</v>
      </c>
      <c r="AO460" s="155">
        <f>IF(A30stdlife="n/a","n/a",IF(AO$3&gt;(A30stdlife+$E460),(Input!$L$240*(1+rvanilla)^0.5)-SUM($L460:AN460),(Input!$L$240*(1+rvanilla)^0.5)/A30stdlife))</f>
        <v>0</v>
      </c>
      <c r="AP460" s="155">
        <f>IF(A30stdlife="n/a","n/a",IF(AP$3&gt;(A30stdlife+$E460),(Input!$L$240*(1+rvanilla)^0.5)-SUM($L460:AO460),(Input!$L$240*(1+rvanilla)^0.5)/A30stdlife))</f>
        <v>0</v>
      </c>
      <c r="AQ460" s="155">
        <f>IF(A30stdlife="n/a","n/a",IF(AQ$3&gt;(A30stdlife+$E460),(Input!$L$240*(1+rvanilla)^0.5)-SUM($L460:AP460),(Input!$L$240*(1+rvanilla)^0.5)/A30stdlife))</f>
        <v>0</v>
      </c>
      <c r="AR460" s="155">
        <f>IF(A30stdlife="n/a","n/a",IF(AR$3&gt;(A30stdlife+$E460),(Input!$L$240*(1+rvanilla)^0.5)-SUM($L460:AQ460),(Input!$L$240*(1+rvanilla)^0.5)/A30stdlife))</f>
        <v>0</v>
      </c>
      <c r="AS460" s="155">
        <f>IF(A30stdlife="n/a","n/a",IF(AS$3&gt;(A30stdlife+$E460),(Input!$L$240*(1+rvanilla)^0.5)-SUM($L460:AR460),(Input!$L$240*(1+rvanilla)^0.5)/A30stdlife))</f>
        <v>0</v>
      </c>
      <c r="AT460" s="155">
        <f>IF(A30stdlife="n/a","n/a",IF(AT$3&gt;(A30stdlife+$E460),(Input!$L$240*(1+rvanilla)^0.5)-SUM($L460:AS460),(Input!$L$240*(1+rvanilla)^0.5)/A30stdlife))</f>
        <v>0</v>
      </c>
      <c r="AU460" s="155">
        <f>IF(A30stdlife="n/a","n/a",IF(AU$3&gt;(A30stdlife+$E460),(Input!$L$240*(1+rvanilla)^0.5)-SUM($L460:AT460),(Input!$L$240*(1+rvanilla)^0.5)/A30stdlife))</f>
        <v>0</v>
      </c>
      <c r="AV460" s="155">
        <f>IF(A30stdlife="n/a","n/a",IF(AV$3&gt;(A30stdlife+$E460),(Input!$L$240*(1+rvanilla)^0.5)-SUM($L460:AU460),(Input!$L$240*(1+rvanilla)^0.5)/A30stdlife))</f>
        <v>0</v>
      </c>
      <c r="AW460" s="155">
        <f>IF(A30stdlife="n/a","n/a",IF(AW$3&gt;(A30stdlife+$E460),(Input!$L$240*(1+rvanilla)^0.5)-SUM($L460:AV460),(Input!$L$240*(1+rvanilla)^0.5)/A30stdlife))</f>
        <v>0</v>
      </c>
      <c r="AX460" s="155">
        <f>IF(A30stdlife="n/a","n/a",IF(AX$3&gt;(A30stdlife+$E460),(Input!$L$240*(1+rvanilla)^0.5)-SUM($L460:AW460),(Input!$L$240*(1+rvanilla)^0.5)/A30stdlife))</f>
        <v>0</v>
      </c>
      <c r="AY460" s="155">
        <f>IF(A30stdlife="n/a","n/a",IF(AY$3&gt;(A30stdlife+$E460),(Input!$L$240*(1+rvanilla)^0.5)-SUM($L460:AX460),(Input!$L$240*(1+rvanilla)^0.5)/A30stdlife))</f>
        <v>0</v>
      </c>
      <c r="AZ460" s="155">
        <f>IF(A30stdlife="n/a","n/a",IF(AZ$3&gt;(A30stdlife+$E460),(Input!$L$240*(1+rvanilla)^0.5)-SUM($L460:AY460),(Input!$L$240*(1+rvanilla)^0.5)/A30stdlife))</f>
        <v>0</v>
      </c>
      <c r="BA460" s="155">
        <f>IF(A30stdlife="n/a","n/a",IF(BA$3&gt;(A30stdlife+$E460),(Input!$L$240*(1+rvanilla)^0.5)-SUM($L460:AZ460),(Input!$L$240*(1+rvanilla)^0.5)/A30stdlife))</f>
        <v>0</v>
      </c>
      <c r="BB460" s="155">
        <f>IF(A30stdlife="n/a","n/a",IF(BB$3&gt;(A30stdlife+$E460),(Input!$L$240*(1+rvanilla)^0.5)-SUM($L460:BA460),(Input!$L$240*(1+rvanilla)^0.5)/A30stdlife))</f>
        <v>0</v>
      </c>
      <c r="BC460" s="155">
        <f>IF(A30stdlife="n/a","n/a",IF(BC$3&gt;(A30stdlife+$E460),(Input!$L$240*(1+rvanilla)^0.5)-SUM($L460:BB460),(Input!$L$240*(1+rvanilla)^0.5)/A30stdlife))</f>
        <v>0</v>
      </c>
      <c r="BD460" s="155">
        <f>IF(A30stdlife="n/a","n/a",IF(BD$3&gt;(A30stdlife+$E460),(Input!$L$240*(1+rvanilla)^0.5)-SUM($L460:BC460),(Input!$L$240*(1+rvanilla)^0.5)/A30stdlife))</f>
        <v>0</v>
      </c>
      <c r="BE460" s="155">
        <f>IF(A30stdlife="n/a","n/a",IF(BE$3&gt;(A30stdlife+$E460),(Input!$L$240*(1+rvanilla)^0.5)-SUM($L460:BD460),(Input!$L$240*(1+rvanilla)^0.5)/A30stdlife))</f>
        <v>0</v>
      </c>
      <c r="BF460" s="155">
        <f>IF(A30stdlife="n/a","n/a",IF(BF$3&gt;(A30stdlife+$E460),(Input!$L$240*(1+rvanilla)^0.5)-SUM($L460:BE460),(Input!$L$240*(1+rvanilla)^0.5)/A30stdlife))</f>
        <v>0</v>
      </c>
      <c r="BG460" s="155">
        <f>IF(A30stdlife="n/a","n/a",IF(BG$3&gt;(A30stdlife+$E460),(Input!$L$240*(1+rvanilla)^0.5)-SUM($L460:BF460),(Input!$L$240*(1+rvanilla)^0.5)/A30stdlife))</f>
        <v>0</v>
      </c>
      <c r="BH460" s="155">
        <f>IF(A30stdlife="n/a","n/a",IF(BH$3&gt;(A30stdlife+$E460),(Input!$L$240*(1+rvanilla)^0.5)-SUM($L460:BG460),(Input!$L$240*(1+rvanilla)^0.5)/A30stdlife))</f>
        <v>0</v>
      </c>
      <c r="BI460" s="155">
        <f>IF(A30stdlife="n/a","n/a",IF(BI$3&gt;(A30stdlife+$E460),(Input!$L$240*(1+rvanilla)^0.5)-SUM($L460:BH460),(Input!$L$240*(1+rvanilla)^0.5)/A30stdlife))</f>
        <v>0</v>
      </c>
      <c r="BJ460" s="14"/>
      <c r="BK460" s="14"/>
      <c r="BL460" s="14"/>
      <c r="BM460" s="14"/>
      <c r="BN460" s="14"/>
      <c r="BO460" s="14"/>
      <c r="BP460" s="14"/>
      <c r="BQ460" s="14"/>
      <c r="BR460" s="14"/>
      <c r="BS460" s="14"/>
      <c r="BT460" s="14"/>
      <c r="BU460" s="14"/>
      <c r="BV460" s="14"/>
      <c r="BW460" s="14"/>
      <c r="BX460" s="14"/>
      <c r="BY460" s="14"/>
      <c r="BZ460" s="14"/>
      <c r="CA460" s="410"/>
      <c r="CB460" s="410"/>
      <c r="CC460" s="410"/>
      <c r="CD460" s="410"/>
      <c r="CE460" s="410"/>
      <c r="CF460" s="410"/>
      <c r="CG460" s="410"/>
      <c r="CH460" s="410"/>
      <c r="CI460" s="410"/>
      <c r="CJ460" s="410"/>
      <c r="CK460" s="410"/>
      <c r="CL460" s="410"/>
      <c r="CM460" s="410"/>
      <c r="CN460" s="410"/>
      <c r="CO460" s="410"/>
      <c r="CP460" s="410"/>
      <c r="CQ460" s="410"/>
      <c r="CR460" s="410"/>
      <c r="CS460" s="410"/>
      <c r="CT460" s="410"/>
      <c r="CU460" s="410"/>
      <c r="CV460" s="410"/>
      <c r="CW460" s="410"/>
      <c r="CX460" s="410"/>
      <c r="CY460" s="410"/>
      <c r="CZ460" s="410"/>
      <c r="DA460" s="410"/>
      <c r="DB460" s="410"/>
      <c r="DC460" s="410"/>
      <c r="DD460" s="410"/>
      <c r="DE460" s="410"/>
      <c r="DF460" s="410"/>
      <c r="DG460" s="410"/>
      <c r="DH460" s="410"/>
      <c r="DI460" s="410"/>
      <c r="DJ460" s="410"/>
      <c r="DK460" s="410"/>
      <c r="DL460" s="410"/>
      <c r="DM460" s="410"/>
      <c r="DN460" s="410"/>
      <c r="DO460" s="410"/>
      <c r="DP460" s="410"/>
      <c r="DQ460" s="410"/>
      <c r="DR460" s="410"/>
      <c r="DS460" s="410"/>
      <c r="DT460" s="410"/>
      <c r="DU460" s="410"/>
      <c r="DV460" s="410"/>
      <c r="DW460" s="410"/>
      <c r="DX460" s="410"/>
      <c r="DY460" s="410"/>
      <c r="DZ460" s="410"/>
      <c r="EA460" s="410"/>
      <c r="EB460" s="410"/>
      <c r="EC460" s="410"/>
      <c r="ED460" s="410"/>
      <c r="EE460" s="410"/>
      <c r="EF460" s="410"/>
      <c r="EG460" s="410"/>
      <c r="EH460" s="410"/>
      <c r="EI460" s="410"/>
      <c r="EJ460" s="410"/>
      <c r="EK460" s="410"/>
      <c r="EL460" s="410"/>
      <c r="EM460" s="410"/>
      <c r="EN460" s="410"/>
      <c r="EO460" s="410"/>
      <c r="EP460" s="410"/>
      <c r="EQ460" s="410"/>
      <c r="ER460" s="410"/>
      <c r="ES460" s="410"/>
      <c r="ET460" s="410"/>
      <c r="EU460" s="410"/>
      <c r="EV460" s="410"/>
      <c r="EW460" s="410"/>
      <c r="EX460" s="410"/>
      <c r="EY460" s="410"/>
      <c r="EZ460" s="410"/>
      <c r="FA460" s="410"/>
      <c r="FB460" s="410"/>
      <c r="FC460" s="410"/>
      <c r="FD460" s="410"/>
      <c r="FE460" s="410"/>
      <c r="FF460" s="410"/>
      <c r="FG460" s="410"/>
      <c r="FH460" s="410"/>
      <c r="FI460" s="410"/>
      <c r="FJ460" s="410"/>
      <c r="FK460" s="410"/>
      <c r="FL460" s="410"/>
      <c r="FM460" s="410"/>
      <c r="FN460" s="410"/>
      <c r="FO460" s="410"/>
      <c r="FP460" s="410"/>
      <c r="FQ460" s="410"/>
      <c r="FR460" s="410"/>
      <c r="FS460" s="410"/>
      <c r="FT460" s="410"/>
      <c r="FU460" s="410"/>
      <c r="FV460" s="410"/>
      <c r="FW460" s="410"/>
      <c r="FX460" s="410"/>
      <c r="FY460" s="410"/>
      <c r="FZ460" s="410"/>
      <c r="GA460" s="410"/>
      <c r="GB460" s="410"/>
      <c r="GC460" s="410"/>
      <c r="GD460" s="410"/>
      <c r="GE460" s="410"/>
      <c r="GF460" s="410"/>
      <c r="GG460" s="410"/>
      <c r="GH460" s="410"/>
      <c r="GI460" s="410"/>
      <c r="GJ460" s="410"/>
      <c r="GK460" s="410"/>
      <c r="GL460" s="410"/>
      <c r="GM460" s="410"/>
      <c r="GN460" s="410"/>
      <c r="GO460" s="410"/>
      <c r="GP460" s="410"/>
      <c r="GQ460" s="410"/>
      <c r="GR460" s="410"/>
      <c r="GS460" s="410"/>
      <c r="GT460" s="410"/>
      <c r="GU460" s="410"/>
      <c r="GV460" s="410"/>
      <c r="GW460" s="410"/>
      <c r="GX460" s="410"/>
      <c r="GY460" s="410"/>
      <c r="GZ460" s="410"/>
      <c r="HA460" s="410"/>
      <c r="HB460" s="410"/>
      <c r="HC460" s="410"/>
      <c r="HD460" s="410"/>
      <c r="HE460" s="410"/>
      <c r="HF460" s="410"/>
      <c r="HG460" s="410"/>
      <c r="HH460" s="410"/>
      <c r="HI460" s="410"/>
      <c r="HJ460" s="410"/>
      <c r="HK460" s="410"/>
      <c r="HL460" s="410"/>
      <c r="HM460" s="410"/>
      <c r="HN460" s="410"/>
      <c r="HO460" s="410"/>
      <c r="HP460" s="410"/>
      <c r="HQ460" s="410"/>
      <c r="HR460" s="410"/>
      <c r="HS460" s="410"/>
      <c r="HT460" s="410"/>
      <c r="HU460" s="410"/>
      <c r="HV460" s="410"/>
      <c r="HW460" s="410"/>
      <c r="HX460" s="410"/>
      <c r="HY460" s="410"/>
      <c r="HZ460" s="410"/>
      <c r="IA460" s="410"/>
      <c r="IB460" s="410"/>
      <c r="IC460" s="410"/>
      <c r="ID460" s="410"/>
      <c r="IE460" s="410"/>
      <c r="IF460" s="410"/>
      <c r="IG460" s="410"/>
      <c r="IH460" s="410"/>
      <c r="II460" s="410"/>
      <c r="IJ460" s="410"/>
      <c r="IK460" s="410"/>
      <c r="IL460" s="410"/>
      <c r="IM460" s="410"/>
      <c r="IN460" s="410"/>
      <c r="IO460" s="410"/>
      <c r="IP460" s="410"/>
      <c r="IQ460" s="410"/>
      <c r="IR460" s="410"/>
      <c r="IS460" s="410"/>
      <c r="IT460" s="410"/>
      <c r="IU460" s="410"/>
      <c r="IV460" s="410"/>
    </row>
    <row r="461" spans="1:256" s="2" customFormat="1" ht="12.75" hidden="1" customHeight="1" outlineLevel="2">
      <c r="A461" s="14"/>
      <c r="B461" s="14"/>
      <c r="C461" s="27"/>
      <c r="D461" s="413"/>
      <c r="E461" s="261">
        <v>7</v>
      </c>
      <c r="F461" s="372"/>
      <c r="G461" s="269"/>
      <c r="H461" s="271"/>
      <c r="I461" s="271"/>
      <c r="J461" s="271"/>
      <c r="K461" s="271"/>
      <c r="L461" s="271"/>
      <c r="M461" s="270"/>
      <c r="N461" s="155">
        <f>IF(A30stdlife="n/a","n/a",IF(N$3&gt;(A30stdlife+$E461),(Input!$M$240*(1+rvanilla)^0.5)-SUM($M461:M461),(Input!$M$240*(1+rvanilla)^0.5)/A30stdlife))</f>
        <v>0</v>
      </c>
      <c r="O461" s="155">
        <f>IF(A30stdlife="n/a","n/a",IF(O$3&gt;(A30stdlife+$E461),(Input!$M$240*(1+rvanilla)^0.5)-SUM($M461:N461),(Input!$M$240*(1+rvanilla)^0.5)/A30stdlife))</f>
        <v>0</v>
      </c>
      <c r="P461" s="155">
        <f>IF(A30stdlife="n/a","n/a",IF(P$3&gt;(A30stdlife+$E461),(Input!$M$240*(1+rvanilla)^0.5)-SUM($M461:O461),(Input!$M$240*(1+rvanilla)^0.5)/A30stdlife))</f>
        <v>0</v>
      </c>
      <c r="Q461" s="155">
        <f>IF(A30stdlife="n/a","n/a",IF(Q$3&gt;(A30stdlife+$E461),(Input!$M$240*(1+rvanilla)^0.5)-SUM($M461:P461),(Input!$M$240*(1+rvanilla)^0.5)/A30stdlife))</f>
        <v>0</v>
      </c>
      <c r="R461" s="155">
        <f>IF(A30stdlife="n/a","n/a",IF(R$3&gt;(A30stdlife+$E461),(Input!$M$240*(1+rvanilla)^0.5)-SUM($M461:Q461),(Input!$M$240*(1+rvanilla)^0.5)/A30stdlife))</f>
        <v>0</v>
      </c>
      <c r="S461" s="155">
        <f>IF(A30stdlife="n/a","n/a",IF(S$3&gt;(A30stdlife+$E461),(Input!$M$240*(1+rvanilla)^0.5)-SUM($M461:R461),(Input!$M$240*(1+rvanilla)^0.5)/A30stdlife))</f>
        <v>0</v>
      </c>
      <c r="T461" s="155">
        <f>IF(A30stdlife="n/a","n/a",IF(T$3&gt;(A30stdlife+$E461),(Input!$M$240*(1+rvanilla)^0.5)-SUM($M461:S461),(Input!$M$240*(1+rvanilla)^0.5)/A30stdlife))</f>
        <v>0</v>
      </c>
      <c r="U461" s="155">
        <f>IF(A30stdlife="n/a","n/a",IF(U$3&gt;(A30stdlife+$E461),(Input!$M$240*(1+rvanilla)^0.5)-SUM($M461:T461),(Input!$M$240*(1+rvanilla)^0.5)/A30stdlife))</f>
        <v>0</v>
      </c>
      <c r="V461" s="155">
        <f>IF(A30stdlife="n/a","n/a",IF(V$3&gt;(A30stdlife+$E461),(Input!$M$240*(1+rvanilla)^0.5)-SUM($M461:U461),(Input!$M$240*(1+rvanilla)^0.5)/A30stdlife))</f>
        <v>0</v>
      </c>
      <c r="W461" s="155">
        <f>IF(A30stdlife="n/a","n/a",IF(W$3&gt;(A30stdlife+$E461),(Input!$M$240*(1+rvanilla)^0.5)-SUM($M461:V461),(Input!$M$240*(1+rvanilla)^0.5)/A30stdlife))</f>
        <v>0</v>
      </c>
      <c r="X461" s="155">
        <f>IF(A30stdlife="n/a","n/a",IF(X$3&gt;(A30stdlife+$E461),(Input!$M$240*(1+rvanilla)^0.5)-SUM($M461:W461),(Input!$M$240*(1+rvanilla)^0.5)/A30stdlife))</f>
        <v>0</v>
      </c>
      <c r="Y461" s="155">
        <f>IF(A30stdlife="n/a","n/a",IF(Y$3&gt;(A30stdlife+$E461),(Input!$M$240*(1+rvanilla)^0.5)-SUM($M461:X461),(Input!$M$240*(1+rvanilla)^0.5)/A30stdlife))</f>
        <v>0</v>
      </c>
      <c r="Z461" s="155">
        <f>IF(A30stdlife="n/a","n/a",IF(Z$3&gt;(A30stdlife+$E461),(Input!$M$240*(1+rvanilla)^0.5)-SUM($M461:Y461),(Input!$M$240*(1+rvanilla)^0.5)/A30stdlife))</f>
        <v>0</v>
      </c>
      <c r="AA461" s="155">
        <f>IF(A30stdlife="n/a","n/a",IF(AA$3&gt;(A30stdlife+$E461),(Input!$M$240*(1+rvanilla)^0.5)-SUM($M461:Z461),(Input!$M$240*(1+rvanilla)^0.5)/A30stdlife))</f>
        <v>0</v>
      </c>
      <c r="AB461" s="155">
        <f>IF(A30stdlife="n/a","n/a",IF(AB$3&gt;(A30stdlife+$E461),(Input!$M$240*(1+rvanilla)^0.5)-SUM($M461:AA461),(Input!$M$240*(1+rvanilla)^0.5)/A30stdlife))</f>
        <v>0</v>
      </c>
      <c r="AC461" s="155">
        <f>IF(A30stdlife="n/a","n/a",IF(AC$3&gt;(A30stdlife+$E461),(Input!$M$240*(1+rvanilla)^0.5)-SUM($M461:AB461),(Input!$M$240*(1+rvanilla)^0.5)/A30stdlife))</f>
        <v>0</v>
      </c>
      <c r="AD461" s="155">
        <f>IF(A30stdlife="n/a","n/a",IF(AD$3&gt;(A30stdlife+$E461),(Input!$M$240*(1+rvanilla)^0.5)-SUM($M461:AC461),(Input!$M$240*(1+rvanilla)^0.5)/A30stdlife))</f>
        <v>0</v>
      </c>
      <c r="AE461" s="155">
        <f>IF(A30stdlife="n/a","n/a",IF(AE$3&gt;(A30stdlife+$E461),(Input!$M$240*(1+rvanilla)^0.5)-SUM($M461:AD461),(Input!$M$240*(1+rvanilla)^0.5)/A30stdlife))</f>
        <v>0</v>
      </c>
      <c r="AF461" s="155">
        <f>IF(A30stdlife="n/a","n/a",IF(AF$3&gt;(A30stdlife+$E461),(Input!$M$240*(1+rvanilla)^0.5)-SUM($M461:AE461),(Input!$M$240*(1+rvanilla)^0.5)/A30stdlife))</f>
        <v>0</v>
      </c>
      <c r="AG461" s="155">
        <f>IF(A30stdlife="n/a","n/a",IF(AG$3&gt;(A30stdlife+$E461),(Input!$M$240*(1+rvanilla)^0.5)-SUM($M461:AF461),(Input!$M$240*(1+rvanilla)^0.5)/A30stdlife))</f>
        <v>0</v>
      </c>
      <c r="AH461" s="155">
        <f>IF(A30stdlife="n/a","n/a",IF(AH$3&gt;(A30stdlife+$E461),(Input!$M$240*(1+rvanilla)^0.5)-SUM($M461:AG461),(Input!$M$240*(1+rvanilla)^0.5)/A30stdlife))</f>
        <v>0</v>
      </c>
      <c r="AI461" s="155">
        <f>IF(A30stdlife="n/a","n/a",IF(AI$3&gt;(A30stdlife+$E461),(Input!$M$240*(1+rvanilla)^0.5)-SUM($M461:AH461),(Input!$M$240*(1+rvanilla)^0.5)/A30stdlife))</f>
        <v>0</v>
      </c>
      <c r="AJ461" s="155">
        <f>IF(A30stdlife="n/a","n/a",IF(AJ$3&gt;(A30stdlife+$E461),(Input!$M$240*(1+rvanilla)^0.5)-SUM($M461:AI461),(Input!$M$240*(1+rvanilla)^0.5)/A30stdlife))</f>
        <v>0</v>
      </c>
      <c r="AK461" s="155">
        <f>IF(A30stdlife="n/a","n/a",IF(AK$3&gt;(A30stdlife+$E461),(Input!$M$240*(1+rvanilla)^0.5)-SUM($M461:AJ461),(Input!$M$240*(1+rvanilla)^0.5)/A30stdlife))</f>
        <v>0</v>
      </c>
      <c r="AL461" s="155">
        <f>IF(A30stdlife="n/a","n/a",IF(AL$3&gt;(A30stdlife+$E461),(Input!$M$240*(1+rvanilla)^0.5)-SUM($M461:AK461),(Input!$M$240*(1+rvanilla)^0.5)/A30stdlife))</f>
        <v>0</v>
      </c>
      <c r="AM461" s="155">
        <f>IF(A30stdlife="n/a","n/a",IF(AM$3&gt;(A30stdlife+$E461),(Input!$M$240*(1+rvanilla)^0.5)-SUM($M461:AL461),(Input!$M$240*(1+rvanilla)^0.5)/A30stdlife))</f>
        <v>0</v>
      </c>
      <c r="AN461" s="155">
        <f>IF(A30stdlife="n/a","n/a",IF(AN$3&gt;(A30stdlife+$E461),(Input!$M$240*(1+rvanilla)^0.5)-SUM($M461:AM461),(Input!$M$240*(1+rvanilla)^0.5)/A30stdlife))</f>
        <v>0</v>
      </c>
      <c r="AO461" s="155">
        <f>IF(A30stdlife="n/a","n/a",IF(AO$3&gt;(A30stdlife+$E461),(Input!$M$240*(1+rvanilla)^0.5)-SUM($M461:AN461),(Input!$M$240*(1+rvanilla)^0.5)/A30stdlife))</f>
        <v>0</v>
      </c>
      <c r="AP461" s="155">
        <f>IF(A30stdlife="n/a","n/a",IF(AP$3&gt;(A30stdlife+$E461),(Input!$M$240*(1+rvanilla)^0.5)-SUM($M461:AO461),(Input!$M$240*(1+rvanilla)^0.5)/A30stdlife))</f>
        <v>0</v>
      </c>
      <c r="AQ461" s="155">
        <f>IF(A30stdlife="n/a","n/a",IF(AQ$3&gt;(A30stdlife+$E461),(Input!$M$240*(1+rvanilla)^0.5)-SUM($M461:AP461),(Input!$M$240*(1+rvanilla)^0.5)/A30stdlife))</f>
        <v>0</v>
      </c>
      <c r="AR461" s="155">
        <f>IF(A30stdlife="n/a","n/a",IF(AR$3&gt;(A30stdlife+$E461),(Input!$M$240*(1+rvanilla)^0.5)-SUM($M461:AQ461),(Input!$M$240*(1+rvanilla)^0.5)/A30stdlife))</f>
        <v>0</v>
      </c>
      <c r="AS461" s="155">
        <f>IF(A30stdlife="n/a","n/a",IF(AS$3&gt;(A30stdlife+$E461),(Input!$M$240*(1+rvanilla)^0.5)-SUM($M461:AR461),(Input!$M$240*(1+rvanilla)^0.5)/A30stdlife))</f>
        <v>0</v>
      </c>
      <c r="AT461" s="155">
        <f>IF(A30stdlife="n/a","n/a",IF(AT$3&gt;(A30stdlife+$E461),(Input!$M$240*(1+rvanilla)^0.5)-SUM($M461:AS461),(Input!$M$240*(1+rvanilla)^0.5)/A30stdlife))</f>
        <v>0</v>
      </c>
      <c r="AU461" s="155">
        <f>IF(A30stdlife="n/a","n/a",IF(AU$3&gt;(A30stdlife+$E461),(Input!$M$240*(1+rvanilla)^0.5)-SUM($M461:AT461),(Input!$M$240*(1+rvanilla)^0.5)/A30stdlife))</f>
        <v>0</v>
      </c>
      <c r="AV461" s="155">
        <f>IF(A30stdlife="n/a","n/a",IF(AV$3&gt;(A30stdlife+$E461),(Input!$M$240*(1+rvanilla)^0.5)-SUM($M461:AU461),(Input!$M$240*(1+rvanilla)^0.5)/A30stdlife))</f>
        <v>0</v>
      </c>
      <c r="AW461" s="155">
        <f>IF(A30stdlife="n/a","n/a",IF(AW$3&gt;(A30stdlife+$E461),(Input!$M$240*(1+rvanilla)^0.5)-SUM($M461:AV461),(Input!$M$240*(1+rvanilla)^0.5)/A30stdlife))</f>
        <v>0</v>
      </c>
      <c r="AX461" s="155">
        <f>IF(A30stdlife="n/a","n/a",IF(AX$3&gt;(A30stdlife+$E461),(Input!$M$240*(1+rvanilla)^0.5)-SUM($M461:AW461),(Input!$M$240*(1+rvanilla)^0.5)/A30stdlife))</f>
        <v>0</v>
      </c>
      <c r="AY461" s="155">
        <f>IF(A30stdlife="n/a","n/a",IF(AY$3&gt;(A30stdlife+$E461),(Input!$M$240*(1+rvanilla)^0.5)-SUM($M461:AX461),(Input!$M$240*(1+rvanilla)^0.5)/A30stdlife))</f>
        <v>0</v>
      </c>
      <c r="AZ461" s="155">
        <f>IF(A30stdlife="n/a","n/a",IF(AZ$3&gt;(A30stdlife+$E461),(Input!$M$240*(1+rvanilla)^0.5)-SUM($M461:AY461),(Input!$M$240*(1+rvanilla)^0.5)/A30stdlife))</f>
        <v>0</v>
      </c>
      <c r="BA461" s="155">
        <f>IF(A30stdlife="n/a","n/a",IF(BA$3&gt;(A30stdlife+$E461),(Input!$M$240*(1+rvanilla)^0.5)-SUM($M461:AZ461),(Input!$M$240*(1+rvanilla)^0.5)/A30stdlife))</f>
        <v>0</v>
      </c>
      <c r="BB461" s="155">
        <f>IF(A30stdlife="n/a","n/a",IF(BB$3&gt;(A30stdlife+$E461),(Input!$M$240*(1+rvanilla)^0.5)-SUM($M461:BA461),(Input!$M$240*(1+rvanilla)^0.5)/A30stdlife))</f>
        <v>0</v>
      </c>
      <c r="BC461" s="155">
        <f>IF(A30stdlife="n/a","n/a",IF(BC$3&gt;(A30stdlife+$E461),(Input!$M$240*(1+rvanilla)^0.5)-SUM($M461:BB461),(Input!$M$240*(1+rvanilla)^0.5)/A30stdlife))</f>
        <v>0</v>
      </c>
      <c r="BD461" s="155">
        <f>IF(A30stdlife="n/a","n/a",IF(BD$3&gt;(A30stdlife+$E461),(Input!$M$240*(1+rvanilla)^0.5)-SUM($M461:BC461),(Input!$M$240*(1+rvanilla)^0.5)/A30stdlife))</f>
        <v>0</v>
      </c>
      <c r="BE461" s="155">
        <f>IF(A30stdlife="n/a","n/a",IF(BE$3&gt;(A30stdlife+$E461),(Input!$M$240*(1+rvanilla)^0.5)-SUM($M461:BD461),(Input!$M$240*(1+rvanilla)^0.5)/A30stdlife))</f>
        <v>0</v>
      </c>
      <c r="BF461" s="155">
        <f>IF(A30stdlife="n/a","n/a",IF(BF$3&gt;(A30stdlife+$E461),(Input!$M$240*(1+rvanilla)^0.5)-SUM($M461:BE461),(Input!$M$240*(1+rvanilla)^0.5)/A30stdlife))</f>
        <v>0</v>
      </c>
      <c r="BG461" s="155">
        <f>IF(A30stdlife="n/a","n/a",IF(BG$3&gt;(A30stdlife+$E461),(Input!$M$240*(1+rvanilla)^0.5)-SUM($M461:BF461),(Input!$M$240*(1+rvanilla)^0.5)/A30stdlife))</f>
        <v>0</v>
      </c>
      <c r="BH461" s="155">
        <f>IF(A30stdlife="n/a","n/a",IF(BH$3&gt;(A30stdlife+$E461),(Input!$M$240*(1+rvanilla)^0.5)-SUM($M461:BG461),(Input!$M$240*(1+rvanilla)^0.5)/A30stdlife))</f>
        <v>0</v>
      </c>
      <c r="BI461" s="155">
        <f>IF(A30stdlife="n/a","n/a",IF(BI$3&gt;(A30stdlife+$E461),(Input!$M$240*(1+rvanilla)^0.5)-SUM($M461:BH461),(Input!$M$240*(1+rvanilla)^0.5)/A30stdlife))</f>
        <v>0</v>
      </c>
      <c r="BJ461" s="155"/>
      <c r="BK461" s="14"/>
      <c r="BL461" s="14"/>
      <c r="BM461" s="14"/>
      <c r="BN461" s="14"/>
      <c r="BO461" s="14"/>
      <c r="BP461" s="14"/>
      <c r="BQ461" s="14"/>
      <c r="BR461" s="14"/>
      <c r="BS461" s="14"/>
      <c r="BT461" s="14"/>
      <c r="BU461" s="14"/>
      <c r="BV461" s="14"/>
      <c r="BW461" s="14"/>
      <c r="BX461" s="14"/>
      <c r="BY461" s="14"/>
      <c r="BZ461" s="14"/>
      <c r="CA461" s="410"/>
      <c r="CB461" s="410"/>
      <c r="CC461" s="410"/>
      <c r="CD461" s="410"/>
      <c r="CE461" s="410"/>
      <c r="CF461" s="410"/>
      <c r="CG461" s="410"/>
      <c r="CH461" s="410"/>
      <c r="CI461" s="410"/>
      <c r="CJ461" s="410"/>
      <c r="CK461" s="410"/>
      <c r="CL461" s="410"/>
      <c r="CM461" s="410"/>
      <c r="CN461" s="410"/>
      <c r="CO461" s="410"/>
      <c r="CP461" s="410"/>
      <c r="CQ461" s="410"/>
      <c r="CR461" s="410"/>
      <c r="CS461" s="410"/>
      <c r="CT461" s="410"/>
      <c r="CU461" s="410"/>
      <c r="CV461" s="410"/>
      <c r="CW461" s="410"/>
      <c r="CX461" s="410"/>
      <c r="CY461" s="410"/>
      <c r="CZ461" s="410"/>
      <c r="DA461" s="410"/>
      <c r="DB461" s="410"/>
      <c r="DC461" s="410"/>
      <c r="DD461" s="410"/>
      <c r="DE461" s="410"/>
      <c r="DF461" s="410"/>
      <c r="DG461" s="410"/>
      <c r="DH461" s="410"/>
      <c r="DI461" s="410"/>
      <c r="DJ461" s="410"/>
      <c r="DK461" s="410"/>
      <c r="DL461" s="410"/>
      <c r="DM461" s="410"/>
      <c r="DN461" s="410"/>
      <c r="DO461" s="410"/>
      <c r="DP461" s="410"/>
      <c r="DQ461" s="410"/>
      <c r="DR461" s="410"/>
      <c r="DS461" s="410"/>
      <c r="DT461" s="410"/>
      <c r="DU461" s="410"/>
      <c r="DV461" s="410"/>
      <c r="DW461" s="410"/>
      <c r="DX461" s="410"/>
      <c r="DY461" s="410"/>
      <c r="DZ461" s="410"/>
      <c r="EA461" s="410"/>
      <c r="EB461" s="410"/>
      <c r="EC461" s="410"/>
      <c r="ED461" s="410"/>
      <c r="EE461" s="410"/>
      <c r="EF461" s="410"/>
      <c r="EG461" s="410"/>
      <c r="EH461" s="410"/>
      <c r="EI461" s="410"/>
      <c r="EJ461" s="410"/>
      <c r="EK461" s="410"/>
      <c r="EL461" s="410"/>
      <c r="EM461" s="410"/>
      <c r="EN461" s="410"/>
      <c r="EO461" s="410"/>
      <c r="EP461" s="410"/>
      <c r="EQ461" s="410"/>
      <c r="ER461" s="410"/>
      <c r="ES461" s="410"/>
      <c r="ET461" s="410"/>
      <c r="EU461" s="410"/>
      <c r="EV461" s="410"/>
      <c r="EW461" s="410"/>
      <c r="EX461" s="410"/>
      <c r="EY461" s="410"/>
      <c r="EZ461" s="410"/>
      <c r="FA461" s="410"/>
      <c r="FB461" s="410"/>
      <c r="FC461" s="410"/>
      <c r="FD461" s="410"/>
      <c r="FE461" s="410"/>
      <c r="FF461" s="410"/>
      <c r="FG461" s="410"/>
      <c r="FH461" s="410"/>
      <c r="FI461" s="410"/>
      <c r="FJ461" s="410"/>
      <c r="FK461" s="410"/>
      <c r="FL461" s="410"/>
      <c r="FM461" s="410"/>
      <c r="FN461" s="410"/>
      <c r="FO461" s="410"/>
      <c r="FP461" s="410"/>
      <c r="FQ461" s="410"/>
      <c r="FR461" s="410"/>
      <c r="FS461" s="410"/>
      <c r="FT461" s="410"/>
      <c r="FU461" s="410"/>
      <c r="FV461" s="410"/>
      <c r="FW461" s="410"/>
      <c r="FX461" s="410"/>
      <c r="FY461" s="410"/>
      <c r="FZ461" s="410"/>
      <c r="GA461" s="410"/>
      <c r="GB461" s="410"/>
      <c r="GC461" s="410"/>
      <c r="GD461" s="410"/>
      <c r="GE461" s="410"/>
      <c r="GF461" s="410"/>
      <c r="GG461" s="410"/>
      <c r="GH461" s="410"/>
      <c r="GI461" s="410"/>
      <c r="GJ461" s="410"/>
      <c r="GK461" s="410"/>
      <c r="GL461" s="410"/>
      <c r="GM461" s="410"/>
      <c r="GN461" s="410"/>
      <c r="GO461" s="410"/>
      <c r="GP461" s="410"/>
      <c r="GQ461" s="410"/>
      <c r="GR461" s="410"/>
      <c r="GS461" s="410"/>
      <c r="GT461" s="410"/>
      <c r="GU461" s="410"/>
      <c r="GV461" s="410"/>
      <c r="GW461" s="410"/>
      <c r="GX461" s="410"/>
      <c r="GY461" s="410"/>
      <c r="GZ461" s="410"/>
      <c r="HA461" s="410"/>
      <c r="HB461" s="410"/>
      <c r="HC461" s="410"/>
      <c r="HD461" s="410"/>
      <c r="HE461" s="410"/>
      <c r="HF461" s="410"/>
      <c r="HG461" s="410"/>
      <c r="HH461" s="410"/>
      <c r="HI461" s="410"/>
      <c r="HJ461" s="410"/>
      <c r="HK461" s="410"/>
      <c r="HL461" s="410"/>
      <c r="HM461" s="410"/>
      <c r="HN461" s="410"/>
      <c r="HO461" s="410"/>
      <c r="HP461" s="410"/>
      <c r="HQ461" s="410"/>
      <c r="HR461" s="410"/>
      <c r="HS461" s="410"/>
      <c r="HT461" s="410"/>
      <c r="HU461" s="410"/>
      <c r="HV461" s="410"/>
      <c r="HW461" s="410"/>
      <c r="HX461" s="410"/>
      <c r="HY461" s="410"/>
      <c r="HZ461" s="410"/>
      <c r="IA461" s="410"/>
      <c r="IB461" s="410"/>
      <c r="IC461" s="410"/>
      <c r="ID461" s="410"/>
      <c r="IE461" s="410"/>
      <c r="IF461" s="410"/>
      <c r="IG461" s="410"/>
      <c r="IH461" s="410"/>
      <c r="II461" s="410"/>
      <c r="IJ461" s="410"/>
      <c r="IK461" s="410"/>
      <c r="IL461" s="410"/>
      <c r="IM461" s="410"/>
      <c r="IN461" s="410"/>
      <c r="IO461" s="410"/>
      <c r="IP461" s="410"/>
      <c r="IQ461" s="410"/>
      <c r="IR461" s="410"/>
      <c r="IS461" s="410"/>
      <c r="IT461" s="410"/>
      <c r="IU461" s="410"/>
      <c r="IV461" s="410"/>
    </row>
    <row r="462" spans="1:256" s="2" customFormat="1" ht="12.75" hidden="1" customHeight="1" outlineLevel="2">
      <c r="A462" s="14"/>
      <c r="B462" s="14"/>
      <c r="C462" s="27"/>
      <c r="D462" s="413"/>
      <c r="E462" s="261">
        <v>8</v>
      </c>
      <c r="F462" s="372"/>
      <c r="G462" s="269"/>
      <c r="H462" s="271"/>
      <c r="I462" s="271"/>
      <c r="J462" s="271"/>
      <c r="K462" s="271"/>
      <c r="L462" s="271"/>
      <c r="M462" s="271"/>
      <c r="N462" s="270"/>
      <c r="O462" s="155">
        <f>IF(A30stdlife="n/a","n/a",IF(O$3&gt;(A30stdlife+$E462),(Input!$N$240*(1+rvanilla)^0.5)-SUM($N462:N462),(Input!$N$240*(1+rvanilla)^0.5)/A30stdlife))</f>
        <v>0</v>
      </c>
      <c r="P462" s="155">
        <f>IF(A30stdlife="n/a","n/a",IF(P$3&gt;(A30stdlife+$E462),(Input!$N$240*(1+rvanilla)^0.5)-SUM($N462:O462),(Input!$N$240*(1+rvanilla)^0.5)/A30stdlife))</f>
        <v>0</v>
      </c>
      <c r="Q462" s="155">
        <f>IF(A30stdlife="n/a","n/a",IF(Q$3&gt;(A30stdlife+$E462),(Input!$N$240*(1+rvanilla)^0.5)-SUM($N462:P462),(Input!$N$240*(1+rvanilla)^0.5)/A30stdlife))</f>
        <v>0</v>
      </c>
      <c r="R462" s="155">
        <f>IF(A30stdlife="n/a","n/a",IF(R$3&gt;(A30stdlife+$E462),(Input!$N$240*(1+rvanilla)^0.5)-SUM($N462:Q462),(Input!$N$240*(1+rvanilla)^0.5)/A30stdlife))</f>
        <v>0</v>
      </c>
      <c r="S462" s="155">
        <f>IF(A30stdlife="n/a","n/a",IF(S$3&gt;(A30stdlife+$E462),(Input!$N$240*(1+rvanilla)^0.5)-SUM($N462:R462),(Input!$N$240*(1+rvanilla)^0.5)/A30stdlife))</f>
        <v>0</v>
      </c>
      <c r="T462" s="155">
        <f>IF(A30stdlife="n/a","n/a",IF(T$3&gt;(A30stdlife+$E462),(Input!$N$240*(1+rvanilla)^0.5)-SUM($N462:S462),(Input!$N$240*(1+rvanilla)^0.5)/A30stdlife))</f>
        <v>0</v>
      </c>
      <c r="U462" s="155">
        <f>IF(A30stdlife="n/a","n/a",IF(U$3&gt;(A30stdlife+$E462),(Input!$N$240*(1+rvanilla)^0.5)-SUM($N462:T462),(Input!$N$240*(1+rvanilla)^0.5)/A30stdlife))</f>
        <v>0</v>
      </c>
      <c r="V462" s="155">
        <f>IF(A30stdlife="n/a","n/a",IF(V$3&gt;(A30stdlife+$E462),(Input!$N$240*(1+rvanilla)^0.5)-SUM($N462:U462),(Input!$N$240*(1+rvanilla)^0.5)/A30stdlife))</f>
        <v>0</v>
      </c>
      <c r="W462" s="155">
        <f>IF(A30stdlife="n/a","n/a",IF(W$3&gt;(A30stdlife+$E462),(Input!$N$240*(1+rvanilla)^0.5)-SUM($N462:V462),(Input!$N$240*(1+rvanilla)^0.5)/A30stdlife))</f>
        <v>0</v>
      </c>
      <c r="X462" s="155">
        <f>IF(A30stdlife="n/a","n/a",IF(X$3&gt;(A30stdlife+$E462),(Input!$N$240*(1+rvanilla)^0.5)-SUM($N462:W462),(Input!$N$240*(1+rvanilla)^0.5)/A30stdlife))</f>
        <v>0</v>
      </c>
      <c r="Y462" s="155">
        <f>IF(A30stdlife="n/a","n/a",IF(Y$3&gt;(A30stdlife+$E462),(Input!$N$240*(1+rvanilla)^0.5)-SUM($N462:X462),(Input!$N$240*(1+rvanilla)^0.5)/A30stdlife))</f>
        <v>0</v>
      </c>
      <c r="Z462" s="155">
        <f>IF(A30stdlife="n/a","n/a",IF(Z$3&gt;(A30stdlife+$E462),(Input!$N$240*(1+rvanilla)^0.5)-SUM($N462:Y462),(Input!$N$240*(1+rvanilla)^0.5)/A30stdlife))</f>
        <v>0</v>
      </c>
      <c r="AA462" s="155">
        <f>IF(A30stdlife="n/a","n/a",IF(AA$3&gt;(A30stdlife+$E462),(Input!$N$240*(1+rvanilla)^0.5)-SUM($N462:Z462),(Input!$N$240*(1+rvanilla)^0.5)/A30stdlife))</f>
        <v>0</v>
      </c>
      <c r="AB462" s="155">
        <f>IF(A30stdlife="n/a","n/a",IF(AB$3&gt;(A30stdlife+$E462),(Input!$N$240*(1+rvanilla)^0.5)-SUM($N462:AA462),(Input!$N$240*(1+rvanilla)^0.5)/A30stdlife))</f>
        <v>0</v>
      </c>
      <c r="AC462" s="155">
        <f>IF(A30stdlife="n/a","n/a",IF(AC$3&gt;(A30stdlife+$E462),(Input!$N$240*(1+rvanilla)^0.5)-SUM($N462:AB462),(Input!$N$240*(1+rvanilla)^0.5)/A30stdlife))</f>
        <v>0</v>
      </c>
      <c r="AD462" s="155">
        <f>IF(A30stdlife="n/a","n/a",IF(AD$3&gt;(A30stdlife+$E462),(Input!$N$240*(1+rvanilla)^0.5)-SUM($N462:AC462),(Input!$N$240*(1+rvanilla)^0.5)/A30stdlife))</f>
        <v>0</v>
      </c>
      <c r="AE462" s="155">
        <f>IF(A30stdlife="n/a","n/a",IF(AE$3&gt;(A30stdlife+$E462),(Input!$N$240*(1+rvanilla)^0.5)-SUM($N462:AD462),(Input!$N$240*(1+rvanilla)^0.5)/A30stdlife))</f>
        <v>0</v>
      </c>
      <c r="AF462" s="155">
        <f>IF(A30stdlife="n/a","n/a",IF(AF$3&gt;(A30stdlife+$E462),(Input!$N$240*(1+rvanilla)^0.5)-SUM($N462:AE462),(Input!$N$240*(1+rvanilla)^0.5)/A30stdlife))</f>
        <v>0</v>
      </c>
      <c r="AG462" s="155">
        <f>IF(A30stdlife="n/a","n/a",IF(AG$3&gt;(A30stdlife+$E462),(Input!$N$240*(1+rvanilla)^0.5)-SUM($N462:AF462),(Input!$N$240*(1+rvanilla)^0.5)/A30stdlife))</f>
        <v>0</v>
      </c>
      <c r="AH462" s="155">
        <f>IF(A30stdlife="n/a","n/a",IF(AH$3&gt;(A30stdlife+$E462),(Input!$N$240*(1+rvanilla)^0.5)-SUM($N462:AG462),(Input!$N$240*(1+rvanilla)^0.5)/A30stdlife))</f>
        <v>0</v>
      </c>
      <c r="AI462" s="155">
        <f>IF(A30stdlife="n/a","n/a",IF(AI$3&gt;(A30stdlife+$E462),(Input!$N$240*(1+rvanilla)^0.5)-SUM($N462:AH462),(Input!$N$240*(1+rvanilla)^0.5)/A30stdlife))</f>
        <v>0</v>
      </c>
      <c r="AJ462" s="155">
        <f>IF(A30stdlife="n/a","n/a",IF(AJ$3&gt;(A30stdlife+$E462),(Input!$N$240*(1+rvanilla)^0.5)-SUM($N462:AI462),(Input!$N$240*(1+rvanilla)^0.5)/A30stdlife))</f>
        <v>0</v>
      </c>
      <c r="AK462" s="155">
        <f>IF(A30stdlife="n/a","n/a",IF(AK$3&gt;(A30stdlife+$E462),(Input!$N$240*(1+rvanilla)^0.5)-SUM($N462:AJ462),(Input!$N$240*(1+rvanilla)^0.5)/A30stdlife))</f>
        <v>0</v>
      </c>
      <c r="AL462" s="155">
        <f>IF(A30stdlife="n/a","n/a",IF(AL$3&gt;(A30stdlife+$E462),(Input!$N$240*(1+rvanilla)^0.5)-SUM($N462:AK462),(Input!$N$240*(1+rvanilla)^0.5)/A30stdlife))</f>
        <v>0</v>
      </c>
      <c r="AM462" s="155">
        <f>IF(A30stdlife="n/a","n/a",IF(AM$3&gt;(A30stdlife+$E462),(Input!$N$240*(1+rvanilla)^0.5)-SUM($N462:AL462),(Input!$N$240*(1+rvanilla)^0.5)/A30stdlife))</f>
        <v>0</v>
      </c>
      <c r="AN462" s="155">
        <f>IF(A30stdlife="n/a","n/a",IF(AN$3&gt;(A30stdlife+$E462),(Input!$N$240*(1+rvanilla)^0.5)-SUM($N462:AM462),(Input!$N$240*(1+rvanilla)^0.5)/A30stdlife))</f>
        <v>0</v>
      </c>
      <c r="AO462" s="155">
        <f>IF(A30stdlife="n/a","n/a",IF(AO$3&gt;(A30stdlife+$E462),(Input!$N$240*(1+rvanilla)^0.5)-SUM($N462:AN462),(Input!$N$240*(1+rvanilla)^0.5)/A30stdlife))</f>
        <v>0</v>
      </c>
      <c r="AP462" s="155">
        <f>IF(A30stdlife="n/a","n/a",IF(AP$3&gt;(A30stdlife+$E462),(Input!$N$240*(1+rvanilla)^0.5)-SUM($N462:AO462),(Input!$N$240*(1+rvanilla)^0.5)/A30stdlife))</f>
        <v>0</v>
      </c>
      <c r="AQ462" s="155">
        <f>IF(A30stdlife="n/a","n/a",IF(AQ$3&gt;(A30stdlife+$E462),(Input!$N$240*(1+rvanilla)^0.5)-SUM($N462:AP462),(Input!$N$240*(1+rvanilla)^0.5)/A30stdlife))</f>
        <v>0</v>
      </c>
      <c r="AR462" s="155">
        <f>IF(A30stdlife="n/a","n/a",IF(AR$3&gt;(A30stdlife+$E462),(Input!$N$240*(1+rvanilla)^0.5)-SUM($N462:AQ462),(Input!$N$240*(1+rvanilla)^0.5)/A30stdlife))</f>
        <v>0</v>
      </c>
      <c r="AS462" s="155">
        <f>IF(A30stdlife="n/a","n/a",IF(AS$3&gt;(A30stdlife+$E462),(Input!$N$240*(1+rvanilla)^0.5)-SUM($N462:AR462),(Input!$N$240*(1+rvanilla)^0.5)/A30stdlife))</f>
        <v>0</v>
      </c>
      <c r="AT462" s="155">
        <f>IF(A30stdlife="n/a","n/a",IF(AT$3&gt;(A30stdlife+$E462),(Input!$N$240*(1+rvanilla)^0.5)-SUM($N462:AS462),(Input!$N$240*(1+rvanilla)^0.5)/A30stdlife))</f>
        <v>0</v>
      </c>
      <c r="AU462" s="155">
        <f>IF(A30stdlife="n/a","n/a",IF(AU$3&gt;(A30stdlife+$E462),(Input!$N$240*(1+rvanilla)^0.5)-SUM($N462:AT462),(Input!$N$240*(1+rvanilla)^0.5)/A30stdlife))</f>
        <v>0</v>
      </c>
      <c r="AV462" s="155">
        <f>IF(A30stdlife="n/a","n/a",IF(AV$3&gt;(A30stdlife+$E462),(Input!$N$240*(1+rvanilla)^0.5)-SUM($N462:AU462),(Input!$N$240*(1+rvanilla)^0.5)/A30stdlife))</f>
        <v>0</v>
      </c>
      <c r="AW462" s="155">
        <f>IF(A30stdlife="n/a","n/a",IF(AW$3&gt;(A30stdlife+$E462),(Input!$N$240*(1+rvanilla)^0.5)-SUM($N462:AV462),(Input!$N$240*(1+rvanilla)^0.5)/A30stdlife))</f>
        <v>0</v>
      </c>
      <c r="AX462" s="155">
        <f>IF(A30stdlife="n/a","n/a",IF(AX$3&gt;(A30stdlife+$E462),(Input!$N$240*(1+rvanilla)^0.5)-SUM($N462:AW462),(Input!$N$240*(1+rvanilla)^0.5)/A30stdlife))</f>
        <v>0</v>
      </c>
      <c r="AY462" s="155">
        <f>IF(A30stdlife="n/a","n/a",IF(AY$3&gt;(A30stdlife+$E462),(Input!$N$240*(1+rvanilla)^0.5)-SUM($N462:AX462),(Input!$N$240*(1+rvanilla)^0.5)/A30stdlife))</f>
        <v>0</v>
      </c>
      <c r="AZ462" s="155">
        <f>IF(A30stdlife="n/a","n/a",IF(AZ$3&gt;(A30stdlife+$E462),(Input!$N$240*(1+rvanilla)^0.5)-SUM($N462:AY462),(Input!$N$240*(1+rvanilla)^0.5)/A30stdlife))</f>
        <v>0</v>
      </c>
      <c r="BA462" s="155">
        <f>IF(A30stdlife="n/a","n/a",IF(BA$3&gt;(A30stdlife+$E462),(Input!$N$240*(1+rvanilla)^0.5)-SUM($N462:AZ462),(Input!$N$240*(1+rvanilla)^0.5)/A30stdlife))</f>
        <v>0</v>
      </c>
      <c r="BB462" s="155">
        <f>IF(A30stdlife="n/a","n/a",IF(BB$3&gt;(A30stdlife+$E462),(Input!$N$240*(1+rvanilla)^0.5)-SUM($N462:BA462),(Input!$N$240*(1+rvanilla)^0.5)/A30stdlife))</f>
        <v>0</v>
      </c>
      <c r="BC462" s="155">
        <f>IF(A30stdlife="n/a","n/a",IF(BC$3&gt;(A30stdlife+$E462),(Input!$N$240*(1+rvanilla)^0.5)-SUM($N462:BB462),(Input!$N$240*(1+rvanilla)^0.5)/A30stdlife))</f>
        <v>0</v>
      </c>
      <c r="BD462" s="155">
        <f>IF(A30stdlife="n/a","n/a",IF(BD$3&gt;(A30stdlife+$E462),(Input!$N$240*(1+rvanilla)^0.5)-SUM($N462:BC462),(Input!$N$240*(1+rvanilla)^0.5)/A30stdlife))</f>
        <v>0</v>
      </c>
      <c r="BE462" s="155">
        <f>IF(A30stdlife="n/a","n/a",IF(BE$3&gt;(A30stdlife+$E462),(Input!$N$240*(1+rvanilla)^0.5)-SUM($N462:BD462),(Input!$N$240*(1+rvanilla)^0.5)/A30stdlife))</f>
        <v>0</v>
      </c>
      <c r="BF462" s="155">
        <f>IF(A30stdlife="n/a","n/a",IF(BF$3&gt;(A30stdlife+$E462),(Input!$N$240*(1+rvanilla)^0.5)-SUM($N462:BE462),(Input!$N$240*(1+rvanilla)^0.5)/A30stdlife))</f>
        <v>0</v>
      </c>
      <c r="BG462" s="155">
        <f>IF(A30stdlife="n/a","n/a",IF(BG$3&gt;(A30stdlife+$E462),(Input!$N$240*(1+rvanilla)^0.5)-SUM($N462:BF462),(Input!$N$240*(1+rvanilla)^0.5)/A30stdlife))</f>
        <v>0</v>
      </c>
      <c r="BH462" s="155">
        <f>IF(A30stdlife="n/a","n/a",IF(BH$3&gt;(A30stdlife+$E462),(Input!$N$240*(1+rvanilla)^0.5)-SUM($N462:BG462),(Input!$N$240*(1+rvanilla)^0.5)/A30stdlife))</f>
        <v>0</v>
      </c>
      <c r="BI462" s="155">
        <f>IF(A30stdlife="n/a","n/a",IF(BI$3&gt;(A30stdlife+$E462),(Input!$N$240*(1+rvanilla)^0.5)-SUM($N462:BH462),(Input!$N$240*(1+rvanilla)^0.5)/A30stdlife))</f>
        <v>0</v>
      </c>
      <c r="BJ462" s="14"/>
      <c r="BK462" s="14"/>
      <c r="BL462" s="14"/>
      <c r="BM462" s="14"/>
      <c r="BN462" s="14"/>
      <c r="BO462" s="14"/>
      <c r="BP462" s="14"/>
      <c r="BQ462" s="14"/>
      <c r="BR462" s="14"/>
      <c r="BS462" s="14"/>
      <c r="BT462" s="14"/>
      <c r="BU462" s="14"/>
      <c r="BV462" s="14"/>
      <c r="BW462" s="14"/>
      <c r="BX462" s="14"/>
      <c r="BY462" s="14"/>
      <c r="BZ462" s="14"/>
      <c r="CA462" s="410"/>
      <c r="CB462" s="410"/>
      <c r="CC462" s="410"/>
      <c r="CD462" s="410"/>
      <c r="CE462" s="410"/>
      <c r="CF462" s="410"/>
      <c r="CG462" s="410"/>
      <c r="CH462" s="410"/>
      <c r="CI462" s="410"/>
      <c r="CJ462" s="410"/>
      <c r="CK462" s="410"/>
      <c r="CL462" s="410"/>
      <c r="CM462" s="410"/>
      <c r="CN462" s="410"/>
      <c r="CO462" s="410"/>
      <c r="CP462" s="410"/>
      <c r="CQ462" s="410"/>
      <c r="CR462" s="410"/>
      <c r="CS462" s="410"/>
      <c r="CT462" s="410"/>
      <c r="CU462" s="410"/>
      <c r="CV462" s="410"/>
      <c r="CW462" s="410"/>
      <c r="CX462" s="410"/>
      <c r="CY462" s="410"/>
      <c r="CZ462" s="410"/>
      <c r="DA462" s="410"/>
      <c r="DB462" s="410"/>
      <c r="DC462" s="410"/>
      <c r="DD462" s="410"/>
      <c r="DE462" s="410"/>
      <c r="DF462" s="410"/>
      <c r="DG462" s="410"/>
      <c r="DH462" s="410"/>
      <c r="DI462" s="410"/>
      <c r="DJ462" s="410"/>
      <c r="DK462" s="410"/>
      <c r="DL462" s="410"/>
      <c r="DM462" s="410"/>
      <c r="DN462" s="410"/>
      <c r="DO462" s="410"/>
      <c r="DP462" s="410"/>
      <c r="DQ462" s="410"/>
      <c r="DR462" s="410"/>
      <c r="DS462" s="410"/>
      <c r="DT462" s="410"/>
      <c r="DU462" s="410"/>
      <c r="DV462" s="410"/>
      <c r="DW462" s="410"/>
      <c r="DX462" s="410"/>
      <c r="DY462" s="410"/>
      <c r="DZ462" s="410"/>
      <c r="EA462" s="410"/>
      <c r="EB462" s="410"/>
      <c r="EC462" s="410"/>
      <c r="ED462" s="410"/>
      <c r="EE462" s="410"/>
      <c r="EF462" s="410"/>
      <c r="EG462" s="410"/>
      <c r="EH462" s="410"/>
      <c r="EI462" s="410"/>
      <c r="EJ462" s="410"/>
      <c r="EK462" s="410"/>
      <c r="EL462" s="410"/>
      <c r="EM462" s="410"/>
      <c r="EN462" s="410"/>
      <c r="EO462" s="410"/>
      <c r="EP462" s="410"/>
      <c r="EQ462" s="410"/>
      <c r="ER462" s="410"/>
      <c r="ES462" s="410"/>
      <c r="ET462" s="410"/>
      <c r="EU462" s="410"/>
      <c r="EV462" s="410"/>
      <c r="EW462" s="410"/>
      <c r="EX462" s="410"/>
      <c r="EY462" s="410"/>
      <c r="EZ462" s="410"/>
      <c r="FA462" s="410"/>
      <c r="FB462" s="410"/>
      <c r="FC462" s="410"/>
      <c r="FD462" s="410"/>
      <c r="FE462" s="410"/>
      <c r="FF462" s="410"/>
      <c r="FG462" s="410"/>
      <c r="FH462" s="410"/>
      <c r="FI462" s="410"/>
      <c r="FJ462" s="410"/>
      <c r="FK462" s="410"/>
      <c r="FL462" s="410"/>
      <c r="FM462" s="410"/>
      <c r="FN462" s="410"/>
      <c r="FO462" s="410"/>
      <c r="FP462" s="410"/>
      <c r="FQ462" s="410"/>
      <c r="FR462" s="410"/>
      <c r="FS462" s="410"/>
      <c r="FT462" s="410"/>
      <c r="FU462" s="410"/>
      <c r="FV462" s="410"/>
      <c r="FW462" s="410"/>
      <c r="FX462" s="410"/>
      <c r="FY462" s="410"/>
      <c r="FZ462" s="410"/>
      <c r="GA462" s="410"/>
      <c r="GB462" s="410"/>
      <c r="GC462" s="410"/>
      <c r="GD462" s="410"/>
      <c r="GE462" s="410"/>
      <c r="GF462" s="410"/>
      <c r="GG462" s="410"/>
      <c r="GH462" s="410"/>
      <c r="GI462" s="410"/>
      <c r="GJ462" s="410"/>
      <c r="GK462" s="410"/>
      <c r="GL462" s="410"/>
      <c r="GM462" s="410"/>
      <c r="GN462" s="410"/>
      <c r="GO462" s="410"/>
      <c r="GP462" s="410"/>
      <c r="GQ462" s="410"/>
      <c r="GR462" s="410"/>
      <c r="GS462" s="410"/>
      <c r="GT462" s="410"/>
      <c r="GU462" s="410"/>
      <c r="GV462" s="410"/>
      <c r="GW462" s="410"/>
      <c r="GX462" s="410"/>
      <c r="GY462" s="410"/>
      <c r="GZ462" s="410"/>
      <c r="HA462" s="410"/>
      <c r="HB462" s="410"/>
      <c r="HC462" s="410"/>
      <c r="HD462" s="410"/>
      <c r="HE462" s="410"/>
      <c r="HF462" s="410"/>
      <c r="HG462" s="410"/>
      <c r="HH462" s="410"/>
      <c r="HI462" s="410"/>
      <c r="HJ462" s="410"/>
      <c r="HK462" s="410"/>
      <c r="HL462" s="410"/>
      <c r="HM462" s="410"/>
      <c r="HN462" s="410"/>
      <c r="HO462" s="410"/>
      <c r="HP462" s="410"/>
      <c r="HQ462" s="410"/>
      <c r="HR462" s="410"/>
      <c r="HS462" s="410"/>
      <c r="HT462" s="410"/>
      <c r="HU462" s="410"/>
      <c r="HV462" s="410"/>
      <c r="HW462" s="410"/>
      <c r="HX462" s="410"/>
      <c r="HY462" s="410"/>
      <c r="HZ462" s="410"/>
      <c r="IA462" s="410"/>
      <c r="IB462" s="410"/>
      <c r="IC462" s="410"/>
      <c r="ID462" s="410"/>
      <c r="IE462" s="410"/>
      <c r="IF462" s="410"/>
      <c r="IG462" s="410"/>
      <c r="IH462" s="410"/>
      <c r="II462" s="410"/>
      <c r="IJ462" s="410"/>
      <c r="IK462" s="410"/>
      <c r="IL462" s="410"/>
      <c r="IM462" s="410"/>
      <c r="IN462" s="410"/>
      <c r="IO462" s="410"/>
      <c r="IP462" s="410"/>
      <c r="IQ462" s="410"/>
      <c r="IR462" s="410"/>
      <c r="IS462" s="410"/>
      <c r="IT462" s="410"/>
      <c r="IU462" s="410"/>
      <c r="IV462" s="410"/>
    </row>
    <row r="463" spans="1:256" s="2" customFormat="1" ht="12.75" hidden="1" customHeight="1" outlineLevel="2">
      <c r="A463" s="14"/>
      <c r="B463" s="14"/>
      <c r="C463" s="27"/>
      <c r="D463" s="413"/>
      <c r="E463" s="261">
        <v>9</v>
      </c>
      <c r="F463" s="372"/>
      <c r="G463" s="269"/>
      <c r="H463" s="271"/>
      <c r="I463" s="271"/>
      <c r="J463" s="271"/>
      <c r="K463" s="271"/>
      <c r="L463" s="271"/>
      <c r="M463" s="271"/>
      <c r="N463" s="271"/>
      <c r="O463" s="270"/>
      <c r="P463" s="155">
        <f>IF(A30stdlife="n/a","n/a",IF(P$3&gt;(A30stdlife+$E463),(Input!$O$240*(1+rvanilla)^0.5)-SUM($O463:O463),(Input!$O$240*(1+rvanilla)^0.5)/A30stdlife))</f>
        <v>0</v>
      </c>
      <c r="Q463" s="155">
        <f>IF(A30stdlife="n/a","n/a",IF(Q$3&gt;(A30stdlife+$E463),(Input!$O$240*(1+rvanilla)^0.5)-SUM($O463:P463),(Input!$O$240*(1+rvanilla)^0.5)/A30stdlife))</f>
        <v>0</v>
      </c>
      <c r="R463" s="155">
        <f>IF(A30stdlife="n/a","n/a",IF(R$3&gt;(A30stdlife+$E463),(Input!$O$240*(1+rvanilla)^0.5)-SUM($O463:Q463),(Input!$O$240*(1+rvanilla)^0.5)/A30stdlife))</f>
        <v>0</v>
      </c>
      <c r="S463" s="155">
        <f>IF(A30stdlife="n/a","n/a",IF(S$3&gt;(A30stdlife+$E463),(Input!$O$240*(1+rvanilla)^0.5)-SUM($O463:R463),(Input!$O$240*(1+rvanilla)^0.5)/A30stdlife))</f>
        <v>0</v>
      </c>
      <c r="T463" s="155">
        <f>IF(A30stdlife="n/a","n/a",IF(T$3&gt;(A30stdlife+$E463),(Input!$O$240*(1+rvanilla)^0.5)-SUM($O463:S463),(Input!$O$240*(1+rvanilla)^0.5)/A30stdlife))</f>
        <v>0</v>
      </c>
      <c r="U463" s="155">
        <f>IF(A30stdlife="n/a","n/a",IF(U$3&gt;(A30stdlife+$E463),(Input!$O$240*(1+rvanilla)^0.5)-SUM($O463:T463),(Input!$O$240*(1+rvanilla)^0.5)/A30stdlife))</f>
        <v>0</v>
      </c>
      <c r="V463" s="155">
        <f>IF(A30stdlife="n/a","n/a",IF(V$3&gt;(A30stdlife+$E463),(Input!$O$240*(1+rvanilla)^0.5)-SUM($O463:U463),(Input!$O$240*(1+rvanilla)^0.5)/A30stdlife))</f>
        <v>0</v>
      </c>
      <c r="W463" s="155">
        <f>IF(A30stdlife="n/a","n/a",IF(W$3&gt;(A30stdlife+$E463),(Input!$O$240*(1+rvanilla)^0.5)-SUM($O463:V463),(Input!$O$240*(1+rvanilla)^0.5)/A30stdlife))</f>
        <v>0</v>
      </c>
      <c r="X463" s="155">
        <f>IF(A30stdlife="n/a","n/a",IF(X$3&gt;(A30stdlife+$E463),(Input!$O$240*(1+rvanilla)^0.5)-SUM($O463:W463),(Input!$O$240*(1+rvanilla)^0.5)/A30stdlife))</f>
        <v>0</v>
      </c>
      <c r="Y463" s="155">
        <f>IF(A30stdlife="n/a","n/a",IF(Y$3&gt;(A30stdlife+$E463),(Input!$O$240*(1+rvanilla)^0.5)-SUM($O463:X463),(Input!$O$240*(1+rvanilla)^0.5)/A30stdlife))</f>
        <v>0</v>
      </c>
      <c r="Z463" s="155">
        <f>IF(A30stdlife="n/a","n/a",IF(Z$3&gt;(A30stdlife+$E463),(Input!$O$240*(1+rvanilla)^0.5)-SUM($O463:Y463),(Input!$O$240*(1+rvanilla)^0.5)/A30stdlife))</f>
        <v>0</v>
      </c>
      <c r="AA463" s="155">
        <f>IF(A30stdlife="n/a","n/a",IF(AA$3&gt;(A30stdlife+$E463),(Input!$O$240*(1+rvanilla)^0.5)-SUM($O463:Z463),(Input!$O$240*(1+rvanilla)^0.5)/A30stdlife))</f>
        <v>0</v>
      </c>
      <c r="AB463" s="155">
        <f>IF(A30stdlife="n/a","n/a",IF(AB$3&gt;(A30stdlife+$E463),(Input!$O$240*(1+rvanilla)^0.5)-SUM($O463:AA463),(Input!$O$240*(1+rvanilla)^0.5)/A30stdlife))</f>
        <v>0</v>
      </c>
      <c r="AC463" s="155">
        <f>IF(A30stdlife="n/a","n/a",IF(AC$3&gt;(A30stdlife+$E463),(Input!$O$240*(1+rvanilla)^0.5)-SUM($O463:AB463),(Input!$O$240*(1+rvanilla)^0.5)/A30stdlife))</f>
        <v>0</v>
      </c>
      <c r="AD463" s="155">
        <f>IF(A30stdlife="n/a","n/a",IF(AD$3&gt;(A30stdlife+$E463),(Input!$O$240*(1+rvanilla)^0.5)-SUM($O463:AC463),(Input!$O$240*(1+rvanilla)^0.5)/A30stdlife))</f>
        <v>0</v>
      </c>
      <c r="AE463" s="155">
        <f>IF(A30stdlife="n/a","n/a",IF(AE$3&gt;(A30stdlife+$E463),(Input!$O$240*(1+rvanilla)^0.5)-SUM($O463:AD463),(Input!$O$240*(1+rvanilla)^0.5)/A30stdlife))</f>
        <v>0</v>
      </c>
      <c r="AF463" s="155">
        <f>IF(A30stdlife="n/a","n/a",IF(AF$3&gt;(A30stdlife+$E463),(Input!$O$240*(1+rvanilla)^0.5)-SUM($O463:AE463),(Input!$O$240*(1+rvanilla)^0.5)/A30stdlife))</f>
        <v>0</v>
      </c>
      <c r="AG463" s="155">
        <f>IF(A30stdlife="n/a","n/a",IF(AG$3&gt;(A30stdlife+$E463),(Input!$O$240*(1+rvanilla)^0.5)-SUM($O463:AF463),(Input!$O$240*(1+rvanilla)^0.5)/A30stdlife))</f>
        <v>0</v>
      </c>
      <c r="AH463" s="155">
        <f>IF(A30stdlife="n/a","n/a",IF(AH$3&gt;(A30stdlife+$E463),(Input!$O$240*(1+rvanilla)^0.5)-SUM($O463:AG463),(Input!$O$240*(1+rvanilla)^0.5)/A30stdlife))</f>
        <v>0</v>
      </c>
      <c r="AI463" s="155">
        <f>IF(A30stdlife="n/a","n/a",IF(AI$3&gt;(A30stdlife+$E463),(Input!$O$240*(1+rvanilla)^0.5)-SUM($O463:AH463),(Input!$O$240*(1+rvanilla)^0.5)/A30stdlife))</f>
        <v>0</v>
      </c>
      <c r="AJ463" s="155">
        <f>IF(A30stdlife="n/a","n/a",IF(AJ$3&gt;(A30stdlife+$E463),(Input!$O$240*(1+rvanilla)^0.5)-SUM($O463:AI463),(Input!$O$240*(1+rvanilla)^0.5)/A30stdlife))</f>
        <v>0</v>
      </c>
      <c r="AK463" s="155">
        <f>IF(A30stdlife="n/a","n/a",IF(AK$3&gt;(A30stdlife+$E463),(Input!$O$240*(1+rvanilla)^0.5)-SUM($O463:AJ463),(Input!$O$240*(1+rvanilla)^0.5)/A30stdlife))</f>
        <v>0</v>
      </c>
      <c r="AL463" s="155">
        <f>IF(A30stdlife="n/a","n/a",IF(AL$3&gt;(A30stdlife+$E463),(Input!$O$240*(1+rvanilla)^0.5)-SUM($O463:AK463),(Input!$O$240*(1+rvanilla)^0.5)/A30stdlife))</f>
        <v>0</v>
      </c>
      <c r="AM463" s="155">
        <f>IF(A30stdlife="n/a","n/a",IF(AM$3&gt;(A30stdlife+$E463),(Input!$O$240*(1+rvanilla)^0.5)-SUM($O463:AL463),(Input!$O$240*(1+rvanilla)^0.5)/A30stdlife))</f>
        <v>0</v>
      </c>
      <c r="AN463" s="155">
        <f>IF(A30stdlife="n/a","n/a",IF(AN$3&gt;(A30stdlife+$E463),(Input!$O$240*(1+rvanilla)^0.5)-SUM($O463:AM463),(Input!$O$240*(1+rvanilla)^0.5)/A30stdlife))</f>
        <v>0</v>
      </c>
      <c r="AO463" s="155">
        <f>IF(A30stdlife="n/a","n/a",IF(AO$3&gt;(A30stdlife+$E463),(Input!$O$240*(1+rvanilla)^0.5)-SUM($O463:AN463),(Input!$O$240*(1+rvanilla)^0.5)/A30stdlife))</f>
        <v>0</v>
      </c>
      <c r="AP463" s="155">
        <f>IF(A30stdlife="n/a","n/a",IF(AP$3&gt;(A30stdlife+$E463),(Input!$O$240*(1+rvanilla)^0.5)-SUM($O463:AO463),(Input!$O$240*(1+rvanilla)^0.5)/A30stdlife))</f>
        <v>0</v>
      </c>
      <c r="AQ463" s="155">
        <f>IF(A30stdlife="n/a","n/a",IF(AQ$3&gt;(A30stdlife+$E463),(Input!$O$240*(1+rvanilla)^0.5)-SUM($O463:AP463),(Input!$O$240*(1+rvanilla)^0.5)/A30stdlife))</f>
        <v>0</v>
      </c>
      <c r="AR463" s="155">
        <f>IF(A30stdlife="n/a","n/a",IF(AR$3&gt;(A30stdlife+$E463),(Input!$O$240*(1+rvanilla)^0.5)-SUM($O463:AQ463),(Input!$O$240*(1+rvanilla)^0.5)/A30stdlife))</f>
        <v>0</v>
      </c>
      <c r="AS463" s="155">
        <f>IF(A30stdlife="n/a","n/a",IF(AS$3&gt;(A30stdlife+$E463),(Input!$O$240*(1+rvanilla)^0.5)-SUM($O463:AR463),(Input!$O$240*(1+rvanilla)^0.5)/A30stdlife))</f>
        <v>0</v>
      </c>
      <c r="AT463" s="155">
        <f>IF(A30stdlife="n/a","n/a",IF(AT$3&gt;(A30stdlife+$E463),(Input!$O$240*(1+rvanilla)^0.5)-SUM($O463:AS463),(Input!$O$240*(1+rvanilla)^0.5)/A30stdlife))</f>
        <v>0</v>
      </c>
      <c r="AU463" s="155">
        <f>IF(A30stdlife="n/a","n/a",IF(AU$3&gt;(A30stdlife+$E463),(Input!$O$240*(1+rvanilla)^0.5)-SUM($O463:AT463),(Input!$O$240*(1+rvanilla)^0.5)/A30stdlife))</f>
        <v>0</v>
      </c>
      <c r="AV463" s="155">
        <f>IF(A30stdlife="n/a","n/a",IF(AV$3&gt;(A30stdlife+$E463),(Input!$O$240*(1+rvanilla)^0.5)-SUM($O463:AU463),(Input!$O$240*(1+rvanilla)^0.5)/A30stdlife))</f>
        <v>0</v>
      </c>
      <c r="AW463" s="155">
        <f>IF(A30stdlife="n/a","n/a",IF(AW$3&gt;(A30stdlife+$E463),(Input!$O$240*(1+rvanilla)^0.5)-SUM($O463:AV463),(Input!$O$240*(1+rvanilla)^0.5)/A30stdlife))</f>
        <v>0</v>
      </c>
      <c r="AX463" s="155">
        <f>IF(A30stdlife="n/a","n/a",IF(AX$3&gt;(A30stdlife+$E463),(Input!$O$240*(1+rvanilla)^0.5)-SUM($O463:AW463),(Input!$O$240*(1+rvanilla)^0.5)/A30stdlife))</f>
        <v>0</v>
      </c>
      <c r="AY463" s="155">
        <f>IF(A30stdlife="n/a","n/a",IF(AY$3&gt;(A30stdlife+$E463),(Input!$O$240*(1+rvanilla)^0.5)-SUM($O463:AX463),(Input!$O$240*(1+rvanilla)^0.5)/A30stdlife))</f>
        <v>0</v>
      </c>
      <c r="AZ463" s="155">
        <f>IF(A30stdlife="n/a","n/a",IF(AZ$3&gt;(A30stdlife+$E463),(Input!$O$240*(1+rvanilla)^0.5)-SUM($O463:AY463),(Input!$O$240*(1+rvanilla)^0.5)/A30stdlife))</f>
        <v>0</v>
      </c>
      <c r="BA463" s="155">
        <f>IF(A30stdlife="n/a","n/a",IF(BA$3&gt;(A30stdlife+$E463),(Input!$O$240*(1+rvanilla)^0.5)-SUM($O463:AZ463),(Input!$O$240*(1+rvanilla)^0.5)/A30stdlife))</f>
        <v>0</v>
      </c>
      <c r="BB463" s="155">
        <f>IF(A30stdlife="n/a","n/a",IF(BB$3&gt;(A30stdlife+$E463),(Input!$O$240*(1+rvanilla)^0.5)-SUM($O463:BA463),(Input!$O$240*(1+rvanilla)^0.5)/A30stdlife))</f>
        <v>0</v>
      </c>
      <c r="BC463" s="155">
        <f>IF(A30stdlife="n/a","n/a",IF(BC$3&gt;(A30stdlife+$E463),(Input!$O$240*(1+rvanilla)^0.5)-SUM($O463:BB463),(Input!$O$240*(1+rvanilla)^0.5)/A30stdlife))</f>
        <v>0</v>
      </c>
      <c r="BD463" s="155">
        <f>IF(A30stdlife="n/a","n/a",IF(BD$3&gt;(A30stdlife+$E463),(Input!$O$240*(1+rvanilla)^0.5)-SUM($O463:BC463),(Input!$O$240*(1+rvanilla)^0.5)/A30stdlife))</f>
        <v>0</v>
      </c>
      <c r="BE463" s="155">
        <f>IF(A30stdlife="n/a","n/a",IF(BE$3&gt;(A30stdlife+$E463),(Input!$O$240*(1+rvanilla)^0.5)-SUM($O463:BD463),(Input!$O$240*(1+rvanilla)^0.5)/A30stdlife))</f>
        <v>0</v>
      </c>
      <c r="BF463" s="155">
        <f>IF(A30stdlife="n/a","n/a",IF(BF$3&gt;(A30stdlife+$E463),(Input!$O$240*(1+rvanilla)^0.5)-SUM($O463:BE463),(Input!$O$240*(1+rvanilla)^0.5)/A30stdlife))</f>
        <v>0</v>
      </c>
      <c r="BG463" s="155">
        <f>IF(A30stdlife="n/a","n/a",IF(BG$3&gt;(A30stdlife+$E463),(Input!$O$240*(1+rvanilla)^0.5)-SUM($O463:BF463),(Input!$O$240*(1+rvanilla)^0.5)/A30stdlife))</f>
        <v>0</v>
      </c>
      <c r="BH463" s="155">
        <f>IF(A30stdlife="n/a","n/a",IF(BH$3&gt;(A30stdlife+$E463),(Input!$O$240*(1+rvanilla)^0.5)-SUM($O463:BG463),(Input!$O$240*(1+rvanilla)^0.5)/A30stdlife))</f>
        <v>0</v>
      </c>
      <c r="BI463" s="155">
        <f>IF(A30stdlife="n/a","n/a",IF(BI$3&gt;(A30stdlife+$E463),(Input!$O$240*(1+rvanilla)^0.5)-SUM($O463:BH463),(Input!$O$240*(1+rvanilla)^0.5)/A30stdlife))</f>
        <v>0</v>
      </c>
      <c r="BJ463" s="14"/>
      <c r="BK463" s="14"/>
      <c r="BL463" s="14"/>
      <c r="BM463" s="14"/>
      <c r="BN463" s="14"/>
      <c r="BO463" s="14"/>
      <c r="BP463" s="14"/>
      <c r="BQ463" s="14"/>
      <c r="BR463" s="14"/>
      <c r="BS463" s="14"/>
      <c r="BT463" s="14"/>
      <c r="BU463" s="14"/>
      <c r="BV463" s="14"/>
      <c r="BW463" s="14"/>
      <c r="BX463" s="14"/>
      <c r="BY463" s="14"/>
      <c r="BZ463" s="14"/>
      <c r="CA463" s="410"/>
      <c r="CB463" s="410"/>
      <c r="CC463" s="410"/>
      <c r="CD463" s="410"/>
      <c r="CE463" s="410"/>
      <c r="CF463" s="410"/>
      <c r="CG463" s="410"/>
      <c r="CH463" s="410"/>
      <c r="CI463" s="410"/>
      <c r="CJ463" s="410"/>
      <c r="CK463" s="410"/>
      <c r="CL463" s="410"/>
      <c r="CM463" s="410"/>
      <c r="CN463" s="410"/>
      <c r="CO463" s="410"/>
      <c r="CP463" s="410"/>
      <c r="CQ463" s="410"/>
      <c r="CR463" s="410"/>
      <c r="CS463" s="410"/>
      <c r="CT463" s="410"/>
      <c r="CU463" s="410"/>
      <c r="CV463" s="410"/>
      <c r="CW463" s="410"/>
      <c r="CX463" s="410"/>
      <c r="CY463" s="410"/>
      <c r="CZ463" s="410"/>
      <c r="DA463" s="410"/>
      <c r="DB463" s="410"/>
      <c r="DC463" s="410"/>
      <c r="DD463" s="410"/>
      <c r="DE463" s="410"/>
      <c r="DF463" s="410"/>
      <c r="DG463" s="410"/>
      <c r="DH463" s="410"/>
      <c r="DI463" s="410"/>
      <c r="DJ463" s="410"/>
      <c r="DK463" s="410"/>
      <c r="DL463" s="410"/>
      <c r="DM463" s="410"/>
      <c r="DN463" s="410"/>
      <c r="DO463" s="410"/>
      <c r="DP463" s="410"/>
      <c r="DQ463" s="410"/>
      <c r="DR463" s="410"/>
      <c r="DS463" s="410"/>
      <c r="DT463" s="410"/>
      <c r="DU463" s="410"/>
      <c r="DV463" s="410"/>
      <c r="DW463" s="410"/>
      <c r="DX463" s="410"/>
      <c r="DY463" s="410"/>
      <c r="DZ463" s="410"/>
      <c r="EA463" s="410"/>
      <c r="EB463" s="410"/>
      <c r="EC463" s="410"/>
      <c r="ED463" s="410"/>
      <c r="EE463" s="410"/>
      <c r="EF463" s="410"/>
      <c r="EG463" s="410"/>
      <c r="EH463" s="410"/>
      <c r="EI463" s="410"/>
      <c r="EJ463" s="410"/>
      <c r="EK463" s="410"/>
      <c r="EL463" s="410"/>
      <c r="EM463" s="410"/>
      <c r="EN463" s="410"/>
      <c r="EO463" s="410"/>
      <c r="EP463" s="410"/>
      <c r="EQ463" s="410"/>
      <c r="ER463" s="410"/>
      <c r="ES463" s="410"/>
      <c r="ET463" s="410"/>
      <c r="EU463" s="410"/>
      <c r="EV463" s="410"/>
      <c r="EW463" s="410"/>
      <c r="EX463" s="410"/>
      <c r="EY463" s="410"/>
      <c r="EZ463" s="410"/>
      <c r="FA463" s="410"/>
      <c r="FB463" s="410"/>
      <c r="FC463" s="410"/>
      <c r="FD463" s="410"/>
      <c r="FE463" s="410"/>
      <c r="FF463" s="410"/>
      <c r="FG463" s="410"/>
      <c r="FH463" s="410"/>
      <c r="FI463" s="410"/>
      <c r="FJ463" s="410"/>
      <c r="FK463" s="410"/>
      <c r="FL463" s="410"/>
      <c r="FM463" s="410"/>
      <c r="FN463" s="410"/>
      <c r="FO463" s="410"/>
      <c r="FP463" s="410"/>
      <c r="FQ463" s="410"/>
      <c r="FR463" s="410"/>
      <c r="FS463" s="410"/>
      <c r="FT463" s="410"/>
      <c r="FU463" s="410"/>
      <c r="FV463" s="410"/>
      <c r="FW463" s="410"/>
      <c r="FX463" s="410"/>
      <c r="FY463" s="410"/>
      <c r="FZ463" s="410"/>
      <c r="GA463" s="410"/>
      <c r="GB463" s="410"/>
      <c r="GC463" s="410"/>
      <c r="GD463" s="410"/>
      <c r="GE463" s="410"/>
      <c r="GF463" s="410"/>
      <c r="GG463" s="410"/>
      <c r="GH463" s="410"/>
      <c r="GI463" s="410"/>
      <c r="GJ463" s="410"/>
      <c r="GK463" s="410"/>
      <c r="GL463" s="410"/>
      <c r="GM463" s="410"/>
      <c r="GN463" s="410"/>
      <c r="GO463" s="410"/>
      <c r="GP463" s="410"/>
      <c r="GQ463" s="410"/>
      <c r="GR463" s="410"/>
      <c r="GS463" s="410"/>
      <c r="GT463" s="410"/>
      <c r="GU463" s="410"/>
      <c r="GV463" s="410"/>
      <c r="GW463" s="410"/>
      <c r="GX463" s="410"/>
      <c r="GY463" s="410"/>
      <c r="GZ463" s="410"/>
      <c r="HA463" s="410"/>
      <c r="HB463" s="410"/>
      <c r="HC463" s="410"/>
      <c r="HD463" s="410"/>
      <c r="HE463" s="410"/>
      <c r="HF463" s="410"/>
      <c r="HG463" s="410"/>
      <c r="HH463" s="410"/>
      <c r="HI463" s="410"/>
      <c r="HJ463" s="410"/>
      <c r="HK463" s="410"/>
      <c r="HL463" s="410"/>
      <c r="HM463" s="410"/>
      <c r="HN463" s="410"/>
      <c r="HO463" s="410"/>
      <c r="HP463" s="410"/>
      <c r="HQ463" s="410"/>
      <c r="HR463" s="410"/>
      <c r="HS463" s="410"/>
      <c r="HT463" s="410"/>
      <c r="HU463" s="410"/>
      <c r="HV463" s="410"/>
      <c r="HW463" s="410"/>
      <c r="HX463" s="410"/>
      <c r="HY463" s="410"/>
      <c r="HZ463" s="410"/>
      <c r="IA463" s="410"/>
      <c r="IB463" s="410"/>
      <c r="IC463" s="410"/>
      <c r="ID463" s="410"/>
      <c r="IE463" s="410"/>
      <c r="IF463" s="410"/>
      <c r="IG463" s="410"/>
      <c r="IH463" s="410"/>
      <c r="II463" s="410"/>
      <c r="IJ463" s="410"/>
      <c r="IK463" s="410"/>
      <c r="IL463" s="410"/>
      <c r="IM463" s="410"/>
      <c r="IN463" s="410"/>
      <c r="IO463" s="410"/>
      <c r="IP463" s="410"/>
      <c r="IQ463" s="410"/>
      <c r="IR463" s="410"/>
      <c r="IS463" s="410"/>
      <c r="IT463" s="410"/>
      <c r="IU463" s="410"/>
      <c r="IV463" s="410"/>
    </row>
    <row r="464" spans="1:256" s="2" customFormat="1" ht="12.75" hidden="1" customHeight="1" outlineLevel="2">
      <c r="A464" s="14"/>
      <c r="B464" s="14"/>
      <c r="C464" s="27"/>
      <c r="D464" s="413"/>
      <c r="E464" s="262">
        <v>10</v>
      </c>
      <c r="F464" s="372"/>
      <c r="G464" s="269"/>
      <c r="H464" s="271"/>
      <c r="I464" s="271"/>
      <c r="J464" s="271"/>
      <c r="K464" s="271"/>
      <c r="L464" s="271"/>
      <c r="M464" s="271"/>
      <c r="N464" s="271"/>
      <c r="O464" s="271"/>
      <c r="P464" s="270"/>
      <c r="Q464" s="155">
        <f>IF(A30stdlife="n/a","n/a",IF(Q$3&gt;(A30stdlife+$E464),(Input!$P$240*(1+rvanilla)^0.5)-SUM($P464:P464),(Input!$P$240*(1+rvanilla)^0.5)/A30stdlife))</f>
        <v>0</v>
      </c>
      <c r="R464" s="155">
        <f>IF(A30stdlife="n/a","n/a",IF(R$3&gt;(A30stdlife+$E464),(Input!$P$240*(1+rvanilla)^0.5)-SUM($P464:Q464),(Input!$P$240*(1+rvanilla)^0.5)/A30stdlife))</f>
        <v>0</v>
      </c>
      <c r="S464" s="155">
        <f>IF(A30stdlife="n/a","n/a",IF(S$3&gt;(A30stdlife+$E464),(Input!$P$240*(1+rvanilla)^0.5)-SUM($P464:R464),(Input!$P$240*(1+rvanilla)^0.5)/A30stdlife))</f>
        <v>0</v>
      </c>
      <c r="T464" s="155">
        <f>IF(A30stdlife="n/a","n/a",IF(T$3&gt;(A30stdlife+$E464),(Input!$P$240*(1+rvanilla)^0.5)-SUM($P464:S464),(Input!$P$240*(1+rvanilla)^0.5)/A30stdlife))</f>
        <v>0</v>
      </c>
      <c r="U464" s="155">
        <f>IF(A30stdlife="n/a","n/a",IF(U$3&gt;(A30stdlife+$E464),(Input!$P$240*(1+rvanilla)^0.5)-SUM($P464:T464),(Input!$P$240*(1+rvanilla)^0.5)/A30stdlife))</f>
        <v>0</v>
      </c>
      <c r="V464" s="155">
        <f>IF(A30stdlife="n/a","n/a",IF(V$3&gt;(A30stdlife+$E464),(Input!$P$240*(1+rvanilla)^0.5)-SUM($P464:U464),(Input!$P$240*(1+rvanilla)^0.5)/A30stdlife))</f>
        <v>0</v>
      </c>
      <c r="W464" s="155">
        <f>IF(A30stdlife="n/a","n/a",IF(W$3&gt;(A30stdlife+$E464),(Input!$P$240*(1+rvanilla)^0.5)-SUM($P464:V464),(Input!$P$240*(1+rvanilla)^0.5)/A30stdlife))</f>
        <v>0</v>
      </c>
      <c r="X464" s="155">
        <f>IF(A30stdlife="n/a","n/a",IF(X$3&gt;(A30stdlife+$E464),(Input!$P$240*(1+rvanilla)^0.5)-SUM($P464:W464),(Input!$P$240*(1+rvanilla)^0.5)/A30stdlife))</f>
        <v>0</v>
      </c>
      <c r="Y464" s="155">
        <f>IF(A30stdlife="n/a","n/a",IF(Y$3&gt;(A30stdlife+$E464),(Input!$P$240*(1+rvanilla)^0.5)-SUM($P464:X464),(Input!$P$240*(1+rvanilla)^0.5)/A30stdlife))</f>
        <v>0</v>
      </c>
      <c r="Z464" s="155">
        <f>IF(A30stdlife="n/a","n/a",IF(Z$3&gt;(A30stdlife+$E464),(Input!$P$240*(1+rvanilla)^0.5)-SUM($P464:Y464),(Input!$P$240*(1+rvanilla)^0.5)/A30stdlife))</f>
        <v>0</v>
      </c>
      <c r="AA464" s="155">
        <f>IF(A30stdlife="n/a","n/a",IF(AA$3&gt;(A30stdlife+$E464),(Input!$P$240*(1+rvanilla)^0.5)-SUM($P464:Z464),(Input!$P$240*(1+rvanilla)^0.5)/A30stdlife))</f>
        <v>0</v>
      </c>
      <c r="AB464" s="155">
        <f>IF(A30stdlife="n/a","n/a",IF(AB$3&gt;(A30stdlife+$E464),(Input!$P$240*(1+rvanilla)^0.5)-SUM($P464:AA464),(Input!$P$240*(1+rvanilla)^0.5)/A30stdlife))</f>
        <v>0</v>
      </c>
      <c r="AC464" s="155">
        <f>IF(A30stdlife="n/a","n/a",IF(AC$3&gt;(A30stdlife+$E464),(Input!$P$240*(1+rvanilla)^0.5)-SUM($P464:AB464),(Input!$P$240*(1+rvanilla)^0.5)/A30stdlife))</f>
        <v>0</v>
      </c>
      <c r="AD464" s="155">
        <f>IF(A30stdlife="n/a","n/a",IF(AD$3&gt;(A30stdlife+$E464),(Input!$P$240*(1+rvanilla)^0.5)-SUM($P464:AC464),(Input!$P$240*(1+rvanilla)^0.5)/A30stdlife))</f>
        <v>0</v>
      </c>
      <c r="AE464" s="155">
        <f>IF(A30stdlife="n/a","n/a",IF(AE$3&gt;(A30stdlife+$E464),(Input!$P$240*(1+rvanilla)^0.5)-SUM($P464:AD464),(Input!$P$240*(1+rvanilla)^0.5)/A30stdlife))</f>
        <v>0</v>
      </c>
      <c r="AF464" s="155">
        <f>IF(A30stdlife="n/a","n/a",IF(AF$3&gt;(A30stdlife+$E464),(Input!$P$240*(1+rvanilla)^0.5)-SUM($P464:AE464),(Input!$P$240*(1+rvanilla)^0.5)/A30stdlife))</f>
        <v>0</v>
      </c>
      <c r="AG464" s="155">
        <f>IF(A30stdlife="n/a","n/a",IF(AG$3&gt;(A30stdlife+$E464),(Input!$P$240*(1+rvanilla)^0.5)-SUM($P464:AF464),(Input!$P$240*(1+rvanilla)^0.5)/A30stdlife))</f>
        <v>0</v>
      </c>
      <c r="AH464" s="155">
        <f>IF(A30stdlife="n/a","n/a",IF(AH$3&gt;(A30stdlife+$E464),(Input!$P$240*(1+rvanilla)^0.5)-SUM($P464:AG464),(Input!$P$240*(1+rvanilla)^0.5)/A30stdlife))</f>
        <v>0</v>
      </c>
      <c r="AI464" s="155">
        <f>IF(A30stdlife="n/a","n/a",IF(AI$3&gt;(A30stdlife+$E464),(Input!$P$240*(1+rvanilla)^0.5)-SUM($P464:AH464),(Input!$P$240*(1+rvanilla)^0.5)/A30stdlife))</f>
        <v>0</v>
      </c>
      <c r="AJ464" s="155">
        <f>IF(A30stdlife="n/a","n/a",IF(AJ$3&gt;(A30stdlife+$E464),(Input!$P$240*(1+rvanilla)^0.5)-SUM($P464:AI464),(Input!$P$240*(1+rvanilla)^0.5)/A30stdlife))</f>
        <v>0</v>
      </c>
      <c r="AK464" s="155">
        <f>IF(A30stdlife="n/a","n/a",IF(AK$3&gt;(A30stdlife+$E464),(Input!$P$240*(1+rvanilla)^0.5)-SUM($P464:AJ464),(Input!$P$240*(1+rvanilla)^0.5)/A30stdlife))</f>
        <v>0</v>
      </c>
      <c r="AL464" s="155">
        <f>IF(A30stdlife="n/a","n/a",IF(AL$3&gt;(A30stdlife+$E464),(Input!$P$240*(1+rvanilla)^0.5)-SUM($P464:AK464),(Input!$P$240*(1+rvanilla)^0.5)/A30stdlife))</f>
        <v>0</v>
      </c>
      <c r="AM464" s="155">
        <f>IF(A30stdlife="n/a","n/a",IF(AM$3&gt;(A30stdlife+$E464),(Input!$P$240*(1+rvanilla)^0.5)-SUM($P464:AL464),(Input!$P$240*(1+rvanilla)^0.5)/A30stdlife))</f>
        <v>0</v>
      </c>
      <c r="AN464" s="155">
        <f>IF(A30stdlife="n/a","n/a",IF(AN$3&gt;(A30stdlife+$E464),(Input!$P$240*(1+rvanilla)^0.5)-SUM($P464:AM464),(Input!$P$240*(1+rvanilla)^0.5)/A30stdlife))</f>
        <v>0</v>
      </c>
      <c r="AO464" s="155">
        <f>IF(A30stdlife="n/a","n/a",IF(AO$3&gt;(A30stdlife+$E464),(Input!$P$240*(1+rvanilla)^0.5)-SUM($P464:AN464),(Input!$P$240*(1+rvanilla)^0.5)/A30stdlife))</f>
        <v>0</v>
      </c>
      <c r="AP464" s="155">
        <f>IF(A30stdlife="n/a","n/a",IF(AP$3&gt;(A30stdlife+$E464),(Input!$P$240*(1+rvanilla)^0.5)-SUM($P464:AO464),(Input!$P$240*(1+rvanilla)^0.5)/A30stdlife))</f>
        <v>0</v>
      </c>
      <c r="AQ464" s="155">
        <f>IF(A30stdlife="n/a","n/a",IF(AQ$3&gt;(A30stdlife+$E464),(Input!$P$240*(1+rvanilla)^0.5)-SUM($P464:AP464),(Input!$P$240*(1+rvanilla)^0.5)/A30stdlife))</f>
        <v>0</v>
      </c>
      <c r="AR464" s="155">
        <f>IF(A30stdlife="n/a","n/a",IF(AR$3&gt;(A30stdlife+$E464),(Input!$P$240*(1+rvanilla)^0.5)-SUM($P464:AQ464),(Input!$P$240*(1+rvanilla)^0.5)/A30stdlife))</f>
        <v>0</v>
      </c>
      <c r="AS464" s="155">
        <f>IF(A30stdlife="n/a","n/a",IF(AS$3&gt;(A30stdlife+$E464),(Input!$P$240*(1+rvanilla)^0.5)-SUM($P464:AR464),(Input!$P$240*(1+rvanilla)^0.5)/A30stdlife))</f>
        <v>0</v>
      </c>
      <c r="AT464" s="155">
        <f>IF(A30stdlife="n/a","n/a",IF(AT$3&gt;(A30stdlife+$E464),(Input!$P$240*(1+rvanilla)^0.5)-SUM($P464:AS464),(Input!$P$240*(1+rvanilla)^0.5)/A30stdlife))</f>
        <v>0</v>
      </c>
      <c r="AU464" s="155">
        <f>IF(A30stdlife="n/a","n/a",IF(AU$3&gt;(A30stdlife+$E464),(Input!$P$240*(1+rvanilla)^0.5)-SUM($P464:AT464),(Input!$P$240*(1+rvanilla)^0.5)/A30stdlife))</f>
        <v>0</v>
      </c>
      <c r="AV464" s="155">
        <f>IF(A30stdlife="n/a","n/a",IF(AV$3&gt;(A30stdlife+$E464),(Input!$P$240*(1+rvanilla)^0.5)-SUM($P464:AU464),(Input!$P$240*(1+rvanilla)^0.5)/A30stdlife))</f>
        <v>0</v>
      </c>
      <c r="AW464" s="155">
        <f>IF(A30stdlife="n/a","n/a",IF(AW$3&gt;(A30stdlife+$E464),(Input!$P$240*(1+rvanilla)^0.5)-SUM($P464:AV464),(Input!$P$240*(1+rvanilla)^0.5)/A30stdlife))</f>
        <v>0</v>
      </c>
      <c r="AX464" s="155">
        <f>IF(A30stdlife="n/a","n/a",IF(AX$3&gt;(A30stdlife+$E464),(Input!$P$240*(1+rvanilla)^0.5)-SUM($P464:AW464),(Input!$P$240*(1+rvanilla)^0.5)/A30stdlife))</f>
        <v>0</v>
      </c>
      <c r="AY464" s="155">
        <f>IF(A30stdlife="n/a","n/a",IF(AY$3&gt;(A30stdlife+$E464),(Input!$P$240*(1+rvanilla)^0.5)-SUM($P464:AX464),(Input!$P$240*(1+rvanilla)^0.5)/A30stdlife))</f>
        <v>0</v>
      </c>
      <c r="AZ464" s="155">
        <f>IF(A30stdlife="n/a","n/a",IF(AZ$3&gt;(A30stdlife+$E464),(Input!$P$240*(1+rvanilla)^0.5)-SUM($P464:AY464),(Input!$P$240*(1+rvanilla)^0.5)/A30stdlife))</f>
        <v>0</v>
      </c>
      <c r="BA464" s="155">
        <f>IF(A30stdlife="n/a","n/a",IF(BA$3&gt;(A30stdlife+$E464),(Input!$P$240*(1+rvanilla)^0.5)-SUM($P464:AZ464),(Input!$P$240*(1+rvanilla)^0.5)/A30stdlife))</f>
        <v>0</v>
      </c>
      <c r="BB464" s="155">
        <f>IF(A30stdlife="n/a","n/a",IF(BB$3&gt;(A30stdlife+$E464),(Input!$P$240*(1+rvanilla)^0.5)-SUM($P464:BA464),(Input!$P$240*(1+rvanilla)^0.5)/A30stdlife))</f>
        <v>0</v>
      </c>
      <c r="BC464" s="155">
        <f>IF(A30stdlife="n/a","n/a",IF(BC$3&gt;(A30stdlife+$E464),(Input!$P$240*(1+rvanilla)^0.5)-SUM($P464:BB464),(Input!$P$240*(1+rvanilla)^0.5)/A30stdlife))</f>
        <v>0</v>
      </c>
      <c r="BD464" s="155">
        <f>IF(A30stdlife="n/a","n/a",IF(BD$3&gt;(A30stdlife+$E464),(Input!$P$240*(1+rvanilla)^0.5)-SUM($P464:BC464),(Input!$P$240*(1+rvanilla)^0.5)/A30stdlife))</f>
        <v>0</v>
      </c>
      <c r="BE464" s="155">
        <f>IF(A30stdlife="n/a","n/a",IF(BE$3&gt;(A30stdlife+$E464),(Input!$P$240*(1+rvanilla)^0.5)-SUM($P464:BD464),(Input!$P$240*(1+rvanilla)^0.5)/A30stdlife))</f>
        <v>0</v>
      </c>
      <c r="BF464" s="155">
        <f>IF(A30stdlife="n/a","n/a",IF(BF$3&gt;(A30stdlife+$E464),(Input!$P$240*(1+rvanilla)^0.5)-SUM($P464:BE464),(Input!$P$240*(1+rvanilla)^0.5)/A30stdlife))</f>
        <v>0</v>
      </c>
      <c r="BG464" s="155">
        <f>IF(A30stdlife="n/a","n/a",IF(BG$3&gt;(A30stdlife+$E464),(Input!$P$240*(1+rvanilla)^0.5)-SUM($P464:BF464),(Input!$P$240*(1+rvanilla)^0.5)/A30stdlife))</f>
        <v>0</v>
      </c>
      <c r="BH464" s="155">
        <f>IF(A30stdlife="n/a","n/a",IF(BH$3&gt;(A30stdlife+$E464),(Input!$P$240*(1+rvanilla)^0.5)-SUM($P464:BG464),(Input!$P$240*(1+rvanilla)^0.5)/A30stdlife))</f>
        <v>0</v>
      </c>
      <c r="BI464" s="155">
        <f>IF(A30stdlife="n/a","n/a",IF(BI$3&gt;(A30stdlife+$E464),(Input!$P$240*(1+rvanilla)^0.5)-SUM($P464:BH464),(Input!$P$240*(1+rvanilla)^0.5)/A30stdlife))</f>
        <v>0</v>
      </c>
      <c r="BJ464" s="14"/>
      <c r="BK464" s="14"/>
      <c r="BL464" s="14"/>
      <c r="BM464" s="14"/>
      <c r="BN464" s="14"/>
      <c r="BO464" s="14"/>
      <c r="BP464" s="14"/>
      <c r="BQ464" s="14"/>
      <c r="BR464" s="14"/>
      <c r="BS464" s="14"/>
      <c r="BT464" s="14"/>
      <c r="BU464" s="14"/>
      <c r="BV464" s="14"/>
      <c r="BW464" s="14"/>
      <c r="BX464" s="14"/>
      <c r="BY464" s="14"/>
      <c r="BZ464" s="14"/>
      <c r="CA464" s="410"/>
      <c r="CB464" s="410"/>
      <c r="CC464" s="410"/>
      <c r="CD464" s="410"/>
      <c r="CE464" s="410"/>
      <c r="CF464" s="410"/>
      <c r="CG464" s="410"/>
      <c r="CH464" s="410"/>
      <c r="CI464" s="410"/>
      <c r="CJ464" s="410"/>
      <c r="CK464" s="410"/>
      <c r="CL464" s="410"/>
      <c r="CM464" s="410"/>
      <c r="CN464" s="410"/>
      <c r="CO464" s="410"/>
      <c r="CP464" s="410"/>
      <c r="CQ464" s="410"/>
      <c r="CR464" s="410"/>
      <c r="CS464" s="410"/>
      <c r="CT464" s="410"/>
      <c r="CU464" s="410"/>
      <c r="CV464" s="410"/>
      <c r="CW464" s="410"/>
      <c r="CX464" s="410"/>
      <c r="CY464" s="410"/>
      <c r="CZ464" s="410"/>
      <c r="DA464" s="410"/>
      <c r="DB464" s="410"/>
      <c r="DC464" s="410"/>
      <c r="DD464" s="410"/>
      <c r="DE464" s="410"/>
      <c r="DF464" s="410"/>
      <c r="DG464" s="410"/>
      <c r="DH464" s="410"/>
      <c r="DI464" s="410"/>
      <c r="DJ464" s="410"/>
      <c r="DK464" s="410"/>
      <c r="DL464" s="410"/>
      <c r="DM464" s="410"/>
      <c r="DN464" s="410"/>
      <c r="DO464" s="410"/>
      <c r="DP464" s="410"/>
      <c r="DQ464" s="410"/>
      <c r="DR464" s="410"/>
      <c r="DS464" s="410"/>
      <c r="DT464" s="410"/>
      <c r="DU464" s="410"/>
      <c r="DV464" s="410"/>
      <c r="DW464" s="410"/>
      <c r="DX464" s="410"/>
      <c r="DY464" s="410"/>
      <c r="DZ464" s="410"/>
      <c r="EA464" s="410"/>
      <c r="EB464" s="410"/>
      <c r="EC464" s="410"/>
      <c r="ED464" s="410"/>
      <c r="EE464" s="410"/>
      <c r="EF464" s="410"/>
      <c r="EG464" s="410"/>
      <c r="EH464" s="410"/>
      <c r="EI464" s="410"/>
      <c r="EJ464" s="410"/>
      <c r="EK464" s="410"/>
      <c r="EL464" s="410"/>
      <c r="EM464" s="410"/>
      <c r="EN464" s="410"/>
      <c r="EO464" s="410"/>
      <c r="EP464" s="410"/>
      <c r="EQ464" s="410"/>
      <c r="ER464" s="410"/>
      <c r="ES464" s="410"/>
      <c r="ET464" s="410"/>
      <c r="EU464" s="410"/>
      <c r="EV464" s="410"/>
      <c r="EW464" s="410"/>
      <c r="EX464" s="410"/>
      <c r="EY464" s="410"/>
      <c r="EZ464" s="410"/>
      <c r="FA464" s="410"/>
      <c r="FB464" s="410"/>
      <c r="FC464" s="410"/>
      <c r="FD464" s="410"/>
      <c r="FE464" s="410"/>
      <c r="FF464" s="410"/>
      <c r="FG464" s="410"/>
      <c r="FH464" s="410"/>
      <c r="FI464" s="410"/>
      <c r="FJ464" s="410"/>
      <c r="FK464" s="410"/>
      <c r="FL464" s="410"/>
      <c r="FM464" s="410"/>
      <c r="FN464" s="410"/>
      <c r="FO464" s="410"/>
      <c r="FP464" s="410"/>
      <c r="FQ464" s="410"/>
      <c r="FR464" s="410"/>
      <c r="FS464" s="410"/>
      <c r="FT464" s="410"/>
      <c r="FU464" s="410"/>
      <c r="FV464" s="410"/>
      <c r="FW464" s="410"/>
      <c r="FX464" s="410"/>
      <c r="FY464" s="410"/>
      <c r="FZ464" s="410"/>
      <c r="GA464" s="410"/>
      <c r="GB464" s="410"/>
      <c r="GC464" s="410"/>
      <c r="GD464" s="410"/>
      <c r="GE464" s="410"/>
      <c r="GF464" s="410"/>
      <c r="GG464" s="410"/>
      <c r="GH464" s="410"/>
      <c r="GI464" s="410"/>
      <c r="GJ464" s="410"/>
      <c r="GK464" s="410"/>
      <c r="GL464" s="410"/>
      <c r="GM464" s="410"/>
      <c r="GN464" s="410"/>
      <c r="GO464" s="410"/>
      <c r="GP464" s="410"/>
      <c r="GQ464" s="410"/>
      <c r="GR464" s="410"/>
      <c r="GS464" s="410"/>
      <c r="GT464" s="410"/>
      <c r="GU464" s="410"/>
      <c r="GV464" s="410"/>
      <c r="GW464" s="410"/>
      <c r="GX464" s="410"/>
      <c r="GY464" s="410"/>
      <c r="GZ464" s="410"/>
      <c r="HA464" s="410"/>
      <c r="HB464" s="410"/>
      <c r="HC464" s="410"/>
      <c r="HD464" s="410"/>
      <c r="HE464" s="410"/>
      <c r="HF464" s="410"/>
      <c r="HG464" s="410"/>
      <c r="HH464" s="410"/>
      <c r="HI464" s="410"/>
      <c r="HJ464" s="410"/>
      <c r="HK464" s="410"/>
      <c r="HL464" s="410"/>
      <c r="HM464" s="410"/>
      <c r="HN464" s="410"/>
      <c r="HO464" s="410"/>
      <c r="HP464" s="410"/>
      <c r="HQ464" s="410"/>
      <c r="HR464" s="410"/>
      <c r="HS464" s="410"/>
      <c r="HT464" s="410"/>
      <c r="HU464" s="410"/>
      <c r="HV464" s="410"/>
      <c r="HW464" s="410"/>
      <c r="HX464" s="410"/>
      <c r="HY464" s="410"/>
      <c r="HZ464" s="410"/>
      <c r="IA464" s="410"/>
      <c r="IB464" s="410"/>
      <c r="IC464" s="410"/>
      <c r="ID464" s="410"/>
      <c r="IE464" s="410"/>
      <c r="IF464" s="410"/>
      <c r="IG464" s="410"/>
      <c r="IH464" s="410"/>
      <c r="II464" s="410"/>
      <c r="IJ464" s="410"/>
      <c r="IK464" s="410"/>
      <c r="IL464" s="410"/>
      <c r="IM464" s="410"/>
      <c r="IN464" s="410"/>
      <c r="IO464" s="410"/>
      <c r="IP464" s="410"/>
      <c r="IQ464" s="410"/>
      <c r="IR464" s="410"/>
      <c r="IS464" s="410"/>
      <c r="IT464" s="410"/>
      <c r="IU464" s="410"/>
      <c r="IV464" s="410"/>
    </row>
    <row r="465" spans="1:256" s="2" customFormat="1" ht="12.75" hidden="1" customHeight="1" outlineLevel="1" collapsed="1">
      <c r="A465" s="14"/>
      <c r="B465" s="14"/>
      <c r="C465" s="324">
        <f>Asset30</f>
        <v>0</v>
      </c>
      <c r="D465" s="14"/>
      <c r="E465" s="14"/>
      <c r="F465" s="366"/>
      <c r="G465" s="365">
        <f t="shared" ref="G465:AL465" si="77">SUM(G453:G464)</f>
        <v>0</v>
      </c>
      <c r="H465" s="365">
        <f t="shared" si="77"/>
        <v>0</v>
      </c>
      <c r="I465" s="365">
        <f t="shared" si="77"/>
        <v>0</v>
      </c>
      <c r="J465" s="365">
        <f t="shared" si="77"/>
        <v>0</v>
      </c>
      <c r="K465" s="365">
        <f t="shared" si="77"/>
        <v>0</v>
      </c>
      <c r="L465" s="365">
        <f t="shared" si="77"/>
        <v>0</v>
      </c>
      <c r="M465" s="365">
        <f t="shared" si="77"/>
        <v>0</v>
      </c>
      <c r="N465" s="365">
        <f t="shared" si="77"/>
        <v>0</v>
      </c>
      <c r="O465" s="365">
        <f t="shared" si="77"/>
        <v>0</v>
      </c>
      <c r="P465" s="365">
        <f t="shared" si="77"/>
        <v>0</v>
      </c>
      <c r="Q465" s="365">
        <f t="shared" si="77"/>
        <v>0</v>
      </c>
      <c r="R465" s="365">
        <f t="shared" si="77"/>
        <v>0</v>
      </c>
      <c r="S465" s="365">
        <f t="shared" si="77"/>
        <v>0</v>
      </c>
      <c r="T465" s="365">
        <f t="shared" si="77"/>
        <v>0</v>
      </c>
      <c r="U465" s="365">
        <f t="shared" si="77"/>
        <v>0</v>
      </c>
      <c r="V465" s="365">
        <f t="shared" si="77"/>
        <v>0</v>
      </c>
      <c r="W465" s="365">
        <f t="shared" si="77"/>
        <v>0</v>
      </c>
      <c r="X465" s="365">
        <f t="shared" si="77"/>
        <v>0</v>
      </c>
      <c r="Y465" s="365">
        <f t="shared" si="77"/>
        <v>0</v>
      </c>
      <c r="Z465" s="365">
        <f t="shared" si="77"/>
        <v>0</v>
      </c>
      <c r="AA465" s="365">
        <f t="shared" si="77"/>
        <v>0</v>
      </c>
      <c r="AB465" s="365">
        <f t="shared" si="77"/>
        <v>0</v>
      </c>
      <c r="AC465" s="365">
        <f t="shared" si="77"/>
        <v>0</v>
      </c>
      <c r="AD465" s="365">
        <f t="shared" si="77"/>
        <v>0</v>
      </c>
      <c r="AE465" s="365">
        <f t="shared" si="77"/>
        <v>0</v>
      </c>
      <c r="AF465" s="365">
        <f t="shared" si="77"/>
        <v>0</v>
      </c>
      <c r="AG465" s="365">
        <f t="shared" si="77"/>
        <v>0</v>
      </c>
      <c r="AH465" s="365">
        <f t="shared" si="77"/>
        <v>0</v>
      </c>
      <c r="AI465" s="365">
        <f t="shared" si="77"/>
        <v>0</v>
      </c>
      <c r="AJ465" s="365">
        <f t="shared" si="77"/>
        <v>0</v>
      </c>
      <c r="AK465" s="365">
        <f t="shared" si="77"/>
        <v>0</v>
      </c>
      <c r="AL465" s="365">
        <f t="shared" si="77"/>
        <v>0</v>
      </c>
      <c r="AM465" s="365">
        <f t="shared" ref="AM465:BI465" si="78">SUM(AM453:AM464)</f>
        <v>0</v>
      </c>
      <c r="AN465" s="365">
        <f t="shared" si="78"/>
        <v>0</v>
      </c>
      <c r="AO465" s="365">
        <f t="shared" si="78"/>
        <v>0</v>
      </c>
      <c r="AP465" s="365">
        <f t="shared" si="78"/>
        <v>0</v>
      </c>
      <c r="AQ465" s="365">
        <f t="shared" si="78"/>
        <v>0</v>
      </c>
      <c r="AR465" s="365">
        <f t="shared" si="78"/>
        <v>0</v>
      </c>
      <c r="AS465" s="365">
        <f t="shared" si="78"/>
        <v>0</v>
      </c>
      <c r="AT465" s="365">
        <f t="shared" si="78"/>
        <v>0</v>
      </c>
      <c r="AU465" s="365">
        <f t="shared" si="78"/>
        <v>0</v>
      </c>
      <c r="AV465" s="365">
        <f t="shared" si="78"/>
        <v>0</v>
      </c>
      <c r="AW465" s="365">
        <f t="shared" si="78"/>
        <v>0</v>
      </c>
      <c r="AX465" s="365">
        <f t="shared" si="78"/>
        <v>0</v>
      </c>
      <c r="AY465" s="365">
        <f t="shared" si="78"/>
        <v>0</v>
      </c>
      <c r="AZ465" s="365">
        <f t="shared" si="78"/>
        <v>0</v>
      </c>
      <c r="BA465" s="365">
        <f t="shared" si="78"/>
        <v>0</v>
      </c>
      <c r="BB465" s="365">
        <f t="shared" si="78"/>
        <v>0</v>
      </c>
      <c r="BC465" s="365">
        <f t="shared" si="78"/>
        <v>0</v>
      </c>
      <c r="BD465" s="365">
        <f t="shared" si="78"/>
        <v>0</v>
      </c>
      <c r="BE465" s="365">
        <f t="shared" si="78"/>
        <v>0</v>
      </c>
      <c r="BF465" s="365">
        <f t="shared" si="78"/>
        <v>0</v>
      </c>
      <c r="BG465" s="365">
        <f t="shared" si="78"/>
        <v>0</v>
      </c>
      <c r="BH465" s="365">
        <f t="shared" si="78"/>
        <v>0</v>
      </c>
      <c r="BI465" s="365">
        <f t="shared" si="78"/>
        <v>0</v>
      </c>
      <c r="BJ465" s="14"/>
      <c r="BK465" s="14"/>
      <c r="BL465" s="14"/>
      <c r="BM465" s="14"/>
      <c r="BN465" s="14"/>
      <c r="BO465" s="14"/>
      <c r="BP465" s="14"/>
      <c r="BQ465" s="14"/>
      <c r="BR465" s="14"/>
      <c r="BS465" s="14"/>
      <c r="BT465" s="14"/>
      <c r="BU465" s="14"/>
      <c r="BV465" s="14"/>
      <c r="BW465" s="14"/>
      <c r="BX465" s="14"/>
      <c r="BY465" s="14"/>
      <c r="BZ465" s="14"/>
      <c r="CA465" s="410"/>
      <c r="CB465" s="410"/>
      <c r="CC465" s="410"/>
      <c r="CD465" s="410"/>
      <c r="CE465" s="410"/>
      <c r="CF465" s="410"/>
      <c r="CG465" s="410"/>
      <c r="CH465" s="410"/>
      <c r="CI465" s="410"/>
      <c r="CJ465" s="410"/>
      <c r="CK465" s="410"/>
      <c r="CL465" s="410"/>
      <c r="CM465" s="410"/>
      <c r="CN465" s="410"/>
      <c r="CO465" s="410"/>
      <c r="CP465" s="410"/>
      <c r="CQ465" s="410"/>
      <c r="CR465" s="410"/>
      <c r="CS465" s="410"/>
      <c r="CT465" s="410"/>
      <c r="CU465" s="410"/>
      <c r="CV465" s="410"/>
      <c r="CW465" s="410"/>
      <c r="CX465" s="410"/>
      <c r="CY465" s="410"/>
      <c r="CZ465" s="410"/>
      <c r="DA465" s="410"/>
      <c r="DB465" s="410"/>
      <c r="DC465" s="410"/>
      <c r="DD465" s="410"/>
      <c r="DE465" s="410"/>
      <c r="DF465" s="410"/>
      <c r="DG465" s="410"/>
      <c r="DH465" s="410"/>
      <c r="DI465" s="410"/>
      <c r="DJ465" s="410"/>
      <c r="DK465" s="410"/>
      <c r="DL465" s="410"/>
      <c r="DM465" s="410"/>
      <c r="DN465" s="410"/>
      <c r="DO465" s="410"/>
      <c r="DP465" s="410"/>
      <c r="DQ465" s="410"/>
      <c r="DR465" s="410"/>
      <c r="DS465" s="410"/>
      <c r="DT465" s="410"/>
      <c r="DU465" s="410"/>
      <c r="DV465" s="410"/>
      <c r="DW465" s="410"/>
      <c r="DX465" s="410"/>
      <c r="DY465" s="410"/>
      <c r="DZ465" s="410"/>
      <c r="EA465" s="410"/>
      <c r="EB465" s="410"/>
      <c r="EC465" s="410"/>
      <c r="ED465" s="410"/>
      <c r="EE465" s="410"/>
      <c r="EF465" s="410"/>
      <c r="EG465" s="410"/>
      <c r="EH465" s="410"/>
      <c r="EI465" s="410"/>
      <c r="EJ465" s="410"/>
      <c r="EK465" s="410"/>
      <c r="EL465" s="410"/>
      <c r="EM465" s="410"/>
      <c r="EN465" s="410"/>
      <c r="EO465" s="410"/>
      <c r="EP465" s="410"/>
      <c r="EQ465" s="410"/>
      <c r="ER465" s="410"/>
      <c r="ES465" s="410"/>
      <c r="ET465" s="410"/>
      <c r="EU465" s="410"/>
      <c r="EV465" s="410"/>
      <c r="EW465" s="410"/>
      <c r="EX465" s="410"/>
      <c r="EY465" s="410"/>
      <c r="EZ465" s="410"/>
      <c r="FA465" s="410"/>
      <c r="FB465" s="410"/>
      <c r="FC465" s="410"/>
      <c r="FD465" s="410"/>
      <c r="FE465" s="410"/>
      <c r="FF465" s="410"/>
      <c r="FG465" s="410"/>
      <c r="FH465" s="410"/>
      <c r="FI465" s="410"/>
      <c r="FJ465" s="410"/>
      <c r="FK465" s="410"/>
      <c r="FL465" s="410"/>
      <c r="FM465" s="410"/>
      <c r="FN465" s="410"/>
      <c r="FO465" s="410"/>
      <c r="FP465" s="410"/>
      <c r="FQ465" s="410"/>
      <c r="FR465" s="410"/>
      <c r="FS465" s="410"/>
      <c r="FT465" s="410"/>
      <c r="FU465" s="410"/>
      <c r="FV465" s="410"/>
      <c r="FW465" s="410"/>
      <c r="FX465" s="410"/>
      <c r="FY465" s="410"/>
      <c r="FZ465" s="410"/>
      <c r="GA465" s="410"/>
      <c r="GB465" s="410"/>
      <c r="GC465" s="410"/>
      <c r="GD465" s="410"/>
      <c r="GE465" s="410"/>
      <c r="GF465" s="410"/>
      <c r="GG465" s="410"/>
      <c r="GH465" s="410"/>
      <c r="GI465" s="410"/>
      <c r="GJ465" s="410"/>
      <c r="GK465" s="410"/>
      <c r="GL465" s="410"/>
      <c r="GM465" s="410"/>
      <c r="GN465" s="410"/>
      <c r="GO465" s="410"/>
      <c r="GP465" s="410"/>
      <c r="GQ465" s="410"/>
      <c r="GR465" s="410"/>
      <c r="GS465" s="410"/>
      <c r="GT465" s="410"/>
      <c r="GU465" s="410"/>
      <c r="GV465" s="410"/>
      <c r="GW465" s="410"/>
      <c r="GX465" s="410"/>
      <c r="GY465" s="410"/>
      <c r="GZ465" s="410"/>
      <c r="HA465" s="410"/>
      <c r="HB465" s="410"/>
      <c r="HC465" s="410"/>
      <c r="HD465" s="410"/>
      <c r="HE465" s="410"/>
      <c r="HF465" s="410"/>
      <c r="HG465" s="410"/>
      <c r="HH465" s="410"/>
      <c r="HI465" s="410"/>
      <c r="HJ465" s="410"/>
      <c r="HK465" s="410"/>
      <c r="HL465" s="410"/>
      <c r="HM465" s="410"/>
      <c r="HN465" s="410"/>
      <c r="HO465" s="410"/>
      <c r="HP465" s="410"/>
      <c r="HQ465" s="410"/>
      <c r="HR465" s="410"/>
      <c r="HS465" s="410"/>
      <c r="HT465" s="410"/>
      <c r="HU465" s="410"/>
      <c r="HV465" s="410"/>
      <c r="HW465" s="410"/>
      <c r="HX465" s="410"/>
      <c r="HY465" s="410"/>
      <c r="HZ465" s="410"/>
      <c r="IA465" s="410"/>
      <c r="IB465" s="410"/>
      <c r="IC465" s="410"/>
      <c r="ID465" s="410"/>
      <c r="IE465" s="410"/>
      <c r="IF465" s="410"/>
      <c r="IG465" s="410"/>
      <c r="IH465" s="410"/>
      <c r="II465" s="410"/>
      <c r="IJ465" s="410"/>
      <c r="IK465" s="410"/>
      <c r="IL465" s="410"/>
      <c r="IM465" s="410"/>
      <c r="IN465" s="410"/>
      <c r="IO465" s="410"/>
      <c r="IP465" s="410"/>
      <c r="IQ465" s="410"/>
      <c r="IR465" s="410"/>
      <c r="IS465" s="410"/>
      <c r="IT465" s="410"/>
      <c r="IU465" s="410"/>
      <c r="IV465" s="410"/>
    </row>
    <row r="466" spans="1:256" s="3" customFormat="1" collapsed="1">
      <c r="A466" s="14"/>
      <c r="B466" s="14" t="s">
        <v>136</v>
      </c>
      <c r="C466" s="14"/>
      <c r="D466" s="14"/>
      <c r="E466" s="14"/>
      <c r="F466" s="366">
        <f>F9</f>
        <v>6575.9319414753254</v>
      </c>
      <c r="G466" s="366">
        <f t="shared" ref="G466:AL466" si="79">F466-G75+G10</f>
        <v>6917.0574751368158</v>
      </c>
      <c r="H466" s="366">
        <f t="shared" si="79"/>
        <v>7166.0160661584259</v>
      </c>
      <c r="I466" s="366">
        <f t="shared" si="79"/>
        <v>7445.4391138184501</v>
      </c>
      <c r="J466" s="366">
        <f t="shared" si="79"/>
        <v>7687.0495765617343</v>
      </c>
      <c r="K466" s="366">
        <f t="shared" si="79"/>
        <v>7799.8417331055571</v>
      </c>
      <c r="L466" s="366">
        <f t="shared" si="79"/>
        <v>7510.7547342632461</v>
      </c>
      <c r="M466" s="366">
        <f t="shared" si="79"/>
        <v>7227.4743497131931</v>
      </c>
      <c r="N466" s="366">
        <f t="shared" si="79"/>
        <v>6947.5066069833374</v>
      </c>
      <c r="O466" s="366">
        <f t="shared" si="79"/>
        <v>6671.2036826408093</v>
      </c>
      <c r="P466" s="366">
        <f t="shared" si="79"/>
        <v>6430.8133507023649</v>
      </c>
      <c r="Q466" s="366">
        <f t="shared" si="79"/>
        <v>6210.656517891166</v>
      </c>
      <c r="R466" s="366">
        <f t="shared" si="79"/>
        <v>5991.1313434631147</v>
      </c>
      <c r="S466" s="366">
        <f t="shared" si="79"/>
        <v>5772.3859662045097</v>
      </c>
      <c r="T466" s="366">
        <f t="shared" si="79"/>
        <v>5553.7328265844599</v>
      </c>
      <c r="U466" s="366">
        <f t="shared" si="79"/>
        <v>5335.2838428063878</v>
      </c>
      <c r="V466" s="366">
        <f t="shared" si="79"/>
        <v>5117.384725798217</v>
      </c>
      <c r="W466" s="366">
        <f t="shared" si="79"/>
        <v>4911.6107265816681</v>
      </c>
      <c r="X466" s="366">
        <f t="shared" si="79"/>
        <v>4715.4785983496313</v>
      </c>
      <c r="Y466" s="366">
        <f t="shared" si="79"/>
        <v>4522.1755370765541</v>
      </c>
      <c r="Z466" s="366">
        <f t="shared" si="79"/>
        <v>4331.3588276842911</v>
      </c>
      <c r="AA466" s="366">
        <f t="shared" si="79"/>
        <v>4144.299531692317</v>
      </c>
      <c r="AB466" s="366">
        <f t="shared" si="79"/>
        <v>3957.240235700343</v>
      </c>
      <c r="AC466" s="366">
        <f t="shared" si="79"/>
        <v>3770.1809397083689</v>
      </c>
      <c r="AD466" s="366">
        <f t="shared" si="79"/>
        <v>3583.1216437163948</v>
      </c>
      <c r="AE466" s="366">
        <f t="shared" si="79"/>
        <v>3396.5432380379521</v>
      </c>
      <c r="AF466" s="366">
        <f t="shared" si="79"/>
        <v>3210.1166924585191</v>
      </c>
      <c r="AG466" s="366">
        <f t="shared" si="79"/>
        <v>3023.6901468790861</v>
      </c>
      <c r="AH466" s="366">
        <f t="shared" si="79"/>
        <v>2837.2636012996531</v>
      </c>
      <c r="AI466" s="366">
        <f t="shared" si="79"/>
        <v>2675.8408176209809</v>
      </c>
      <c r="AJ466" s="366">
        <f t="shared" si="79"/>
        <v>2545.6695479691602</v>
      </c>
      <c r="AK466" s="366">
        <f t="shared" si="79"/>
        <v>2415.4982783173396</v>
      </c>
      <c r="AL466" s="366">
        <f t="shared" si="79"/>
        <v>2285.3270086655189</v>
      </c>
      <c r="AM466" s="366">
        <f t="shared" ref="AM466:BI466" si="80">AL466-AM75+AM10</f>
        <v>2155.1557390136982</v>
      </c>
      <c r="AN466" s="366">
        <f t="shared" si="80"/>
        <v>2026.8439387702688</v>
      </c>
      <c r="AO466" s="366">
        <f t="shared" si="80"/>
        <v>1898.8099902775186</v>
      </c>
      <c r="AP466" s="366">
        <f t="shared" si="80"/>
        <v>1838.6378249542011</v>
      </c>
      <c r="AQ466" s="366">
        <f t="shared" si="80"/>
        <v>1794.3838556829712</v>
      </c>
      <c r="AR466" s="366">
        <f t="shared" si="80"/>
        <v>1750.1298864117414</v>
      </c>
      <c r="AS466" s="366">
        <f t="shared" si="80"/>
        <v>1705.8759171405115</v>
      </c>
      <c r="AT466" s="366">
        <f t="shared" si="80"/>
        <v>1661.8595194791344</v>
      </c>
      <c r="AU466" s="366">
        <f t="shared" si="80"/>
        <v>1617.8431218177573</v>
      </c>
      <c r="AV466" s="366">
        <f t="shared" si="80"/>
        <v>1581.445796153437</v>
      </c>
      <c r="AW466" s="366">
        <f t="shared" si="80"/>
        <v>1548.6397847882135</v>
      </c>
      <c r="AX466" s="366">
        <f t="shared" si="80"/>
        <v>1518.3051715012846</v>
      </c>
      <c r="AY466" s="366">
        <f t="shared" si="80"/>
        <v>1490.5653530915458</v>
      </c>
      <c r="AZ466" s="366">
        <f t="shared" si="80"/>
        <v>1466.3356806527111</v>
      </c>
      <c r="BA466" s="366">
        <f t="shared" si="80"/>
        <v>1442.1073856929247</v>
      </c>
      <c r="BB466" s="366">
        <f t="shared" si="80"/>
        <v>1417.8790846455345</v>
      </c>
      <c r="BC466" s="366">
        <f t="shared" si="80"/>
        <v>1393.6930594532589</v>
      </c>
      <c r="BD466" s="366">
        <f t="shared" si="80"/>
        <v>1370.0008129347589</v>
      </c>
      <c r="BE466" s="366">
        <f t="shared" si="80"/>
        <v>1346.6357341157047</v>
      </c>
      <c r="BF466" s="366">
        <f t="shared" si="80"/>
        <v>1329.5927962388705</v>
      </c>
      <c r="BG466" s="366">
        <f t="shared" si="80"/>
        <v>1316.9316973914065</v>
      </c>
      <c r="BH466" s="366">
        <f t="shared" si="80"/>
        <v>1306.6679077549652</v>
      </c>
      <c r="BI466" s="366">
        <f t="shared" si="80"/>
        <v>1301.9639501056374</v>
      </c>
      <c r="BJ466" s="14"/>
      <c r="BK466" s="14"/>
      <c r="BL466" s="14"/>
      <c r="BM466" s="14"/>
      <c r="BN466" s="14"/>
      <c r="BO466" s="14"/>
      <c r="BP466" s="14"/>
      <c r="BQ466" s="14"/>
      <c r="BR466" s="14"/>
      <c r="BS466" s="14"/>
      <c r="BT466" s="14"/>
      <c r="BU466" s="14"/>
      <c r="BV466" s="14"/>
      <c r="BW466" s="14"/>
      <c r="BX466" s="14"/>
      <c r="BY466" s="14"/>
      <c r="BZ466" s="14"/>
    </row>
    <row r="467" spans="1:256" s="3" customFormat="1" ht="12.75" customHeight="1">
      <c r="A467" s="14"/>
      <c r="B467" s="14" t="s">
        <v>137</v>
      </c>
      <c r="C467" s="14"/>
      <c r="D467" s="14"/>
      <c r="E467" s="14"/>
      <c r="F467" s="366">
        <v>0</v>
      </c>
      <c r="G467" s="366">
        <f>F466</f>
        <v>6575.9319414753254</v>
      </c>
      <c r="H467" s="366">
        <f>G466</f>
        <v>6917.0574751368158</v>
      </c>
      <c r="I467" s="366">
        <f t="shared" ref="I467:O467" si="81">H466</f>
        <v>7166.0160661584259</v>
      </c>
      <c r="J467" s="366">
        <f t="shared" si="81"/>
        <v>7445.4391138184501</v>
      </c>
      <c r="K467" s="366">
        <f t="shared" si="81"/>
        <v>7687.0495765617343</v>
      </c>
      <c r="L467" s="366">
        <f t="shared" si="81"/>
        <v>7799.8417331055571</v>
      </c>
      <c r="M467" s="366">
        <f t="shared" si="81"/>
        <v>7510.7547342632461</v>
      </c>
      <c r="N467" s="366">
        <f t="shared" si="81"/>
        <v>7227.4743497131931</v>
      </c>
      <c r="O467" s="366">
        <f t="shared" si="81"/>
        <v>6947.5066069833374</v>
      </c>
      <c r="P467" s="366">
        <f t="shared" ref="P467:BH467" si="82">O466</f>
        <v>6671.2036826408093</v>
      </c>
      <c r="Q467" s="366">
        <f t="shared" si="82"/>
        <v>6430.8133507023649</v>
      </c>
      <c r="R467" s="366">
        <f t="shared" si="82"/>
        <v>6210.656517891166</v>
      </c>
      <c r="S467" s="366">
        <f t="shared" si="82"/>
        <v>5991.1313434631147</v>
      </c>
      <c r="T467" s="366">
        <f t="shared" si="82"/>
        <v>5772.3859662045097</v>
      </c>
      <c r="U467" s="366">
        <f t="shared" si="82"/>
        <v>5553.7328265844599</v>
      </c>
      <c r="V467" s="366">
        <f t="shared" si="82"/>
        <v>5335.2838428063878</v>
      </c>
      <c r="W467" s="366">
        <f t="shared" si="82"/>
        <v>5117.384725798217</v>
      </c>
      <c r="X467" s="366">
        <f t="shared" si="82"/>
        <v>4911.6107265816681</v>
      </c>
      <c r="Y467" s="366">
        <f t="shared" si="82"/>
        <v>4715.4785983496313</v>
      </c>
      <c r="Z467" s="366">
        <f t="shared" si="82"/>
        <v>4522.1755370765541</v>
      </c>
      <c r="AA467" s="366">
        <f t="shared" si="82"/>
        <v>4331.3588276842911</v>
      </c>
      <c r="AB467" s="366">
        <f t="shared" si="82"/>
        <v>4144.299531692317</v>
      </c>
      <c r="AC467" s="366">
        <f t="shared" si="82"/>
        <v>3957.240235700343</v>
      </c>
      <c r="AD467" s="366">
        <f t="shared" si="82"/>
        <v>3770.1809397083689</v>
      </c>
      <c r="AE467" s="366">
        <f t="shared" si="82"/>
        <v>3583.1216437163948</v>
      </c>
      <c r="AF467" s="366">
        <f t="shared" si="82"/>
        <v>3396.5432380379521</v>
      </c>
      <c r="AG467" s="366">
        <f t="shared" si="82"/>
        <v>3210.1166924585191</v>
      </c>
      <c r="AH467" s="366">
        <f t="shared" si="82"/>
        <v>3023.6901468790861</v>
      </c>
      <c r="AI467" s="366">
        <f t="shared" si="82"/>
        <v>2837.2636012996531</v>
      </c>
      <c r="AJ467" s="366">
        <f t="shared" si="82"/>
        <v>2675.8408176209809</v>
      </c>
      <c r="AK467" s="366">
        <f t="shared" si="82"/>
        <v>2545.6695479691602</v>
      </c>
      <c r="AL467" s="366">
        <f t="shared" si="82"/>
        <v>2415.4982783173396</v>
      </c>
      <c r="AM467" s="366">
        <f t="shared" si="82"/>
        <v>2285.3270086655189</v>
      </c>
      <c r="AN467" s="366">
        <f t="shared" si="82"/>
        <v>2155.1557390136982</v>
      </c>
      <c r="AO467" s="366">
        <f t="shared" si="82"/>
        <v>2026.8439387702688</v>
      </c>
      <c r="AP467" s="366">
        <f t="shared" si="82"/>
        <v>1898.8099902775186</v>
      </c>
      <c r="AQ467" s="366">
        <f t="shared" si="82"/>
        <v>1838.6378249542011</v>
      </c>
      <c r="AR467" s="366">
        <f t="shared" si="82"/>
        <v>1794.3838556829712</v>
      </c>
      <c r="AS467" s="366">
        <f t="shared" si="82"/>
        <v>1750.1298864117414</v>
      </c>
      <c r="AT467" s="366">
        <f t="shared" si="82"/>
        <v>1705.8759171405115</v>
      </c>
      <c r="AU467" s="366">
        <f t="shared" si="82"/>
        <v>1661.8595194791344</v>
      </c>
      <c r="AV467" s="366">
        <f t="shared" si="82"/>
        <v>1617.8431218177573</v>
      </c>
      <c r="AW467" s="366">
        <f t="shared" si="82"/>
        <v>1581.445796153437</v>
      </c>
      <c r="AX467" s="366">
        <f t="shared" si="82"/>
        <v>1548.6397847882135</v>
      </c>
      <c r="AY467" s="366">
        <f t="shared" si="82"/>
        <v>1518.3051715012846</v>
      </c>
      <c r="AZ467" s="366">
        <f t="shared" si="82"/>
        <v>1490.5653530915458</v>
      </c>
      <c r="BA467" s="366">
        <f t="shared" si="82"/>
        <v>1466.3356806527111</v>
      </c>
      <c r="BB467" s="366">
        <f t="shared" si="82"/>
        <v>1442.1073856929247</v>
      </c>
      <c r="BC467" s="366">
        <f t="shared" si="82"/>
        <v>1417.8790846455345</v>
      </c>
      <c r="BD467" s="366">
        <f t="shared" si="82"/>
        <v>1393.6930594532589</v>
      </c>
      <c r="BE467" s="366">
        <f t="shared" si="82"/>
        <v>1370.0008129347589</v>
      </c>
      <c r="BF467" s="366">
        <f t="shared" si="82"/>
        <v>1346.6357341157047</v>
      </c>
      <c r="BG467" s="366">
        <f t="shared" si="82"/>
        <v>1329.5927962388705</v>
      </c>
      <c r="BH467" s="366">
        <f t="shared" si="82"/>
        <v>1316.9316973914065</v>
      </c>
      <c r="BI467" s="366">
        <f>BH466</f>
        <v>1306.6679077549652</v>
      </c>
      <c r="BJ467" s="14"/>
      <c r="BK467" s="14"/>
      <c r="BL467" s="14"/>
      <c r="BM467" s="14"/>
      <c r="BN467" s="14"/>
      <c r="BO467" s="14"/>
      <c r="BP467" s="14"/>
      <c r="BQ467" s="14"/>
      <c r="BR467" s="14"/>
      <c r="BS467" s="14"/>
      <c r="BT467" s="14"/>
      <c r="BU467" s="14"/>
      <c r="BV467" s="14"/>
      <c r="BW467" s="14"/>
      <c r="BX467" s="14"/>
      <c r="BY467" s="14"/>
      <c r="BZ467" s="14"/>
    </row>
    <row r="468" spans="1:256" s="3" customFormat="1" ht="12.75" customHeight="1">
      <c r="A468" s="14"/>
      <c r="B468" s="14"/>
      <c r="C468" s="14"/>
      <c r="D468" s="14"/>
      <c r="E468" s="14"/>
      <c r="F468" s="366"/>
      <c r="G468" s="366"/>
      <c r="H468" s="366"/>
      <c r="I468" s="366"/>
      <c r="J468" s="366"/>
      <c r="K468" s="366"/>
      <c r="L468" s="366"/>
      <c r="M468" s="366"/>
      <c r="N468" s="366"/>
      <c r="O468" s="366"/>
      <c r="P468" s="366"/>
      <c r="Q468" s="366"/>
      <c r="R468" s="366"/>
      <c r="S468" s="366"/>
      <c r="T468" s="366"/>
      <c r="U468" s="366"/>
      <c r="V468" s="366"/>
      <c r="W468" s="366"/>
      <c r="X468" s="366"/>
      <c r="Y468" s="366"/>
      <c r="Z468" s="366"/>
      <c r="AA468" s="366"/>
      <c r="AB468" s="366"/>
      <c r="AC468" s="366"/>
      <c r="AD468" s="366"/>
      <c r="AE468" s="366"/>
      <c r="AF468" s="366"/>
      <c r="AG468" s="366"/>
      <c r="AH468" s="366"/>
      <c r="AI468" s="366"/>
      <c r="AJ468" s="366"/>
      <c r="AK468" s="366"/>
      <c r="AL468" s="366"/>
      <c r="AM468" s="366"/>
      <c r="AN468" s="366"/>
      <c r="AO468" s="366"/>
      <c r="AP468" s="366"/>
      <c r="AQ468" s="366"/>
      <c r="AR468" s="366"/>
      <c r="AS468" s="366"/>
      <c r="AT468" s="366"/>
      <c r="AU468" s="366"/>
      <c r="AV468" s="366"/>
      <c r="AW468" s="366"/>
      <c r="AX468" s="366"/>
      <c r="AY468" s="366"/>
      <c r="AZ468" s="366"/>
      <c r="BA468" s="366"/>
      <c r="BB468" s="366"/>
      <c r="BC468" s="366"/>
      <c r="BD468" s="366"/>
      <c r="BE468" s="366"/>
      <c r="BF468" s="366"/>
      <c r="BG468" s="366"/>
      <c r="BH468" s="366"/>
      <c r="BI468" s="366"/>
      <c r="BJ468" s="14"/>
      <c r="BK468" s="14"/>
      <c r="BL468" s="14"/>
      <c r="BM468" s="14"/>
      <c r="BN468" s="14"/>
      <c r="BO468" s="14"/>
      <c r="BP468" s="14"/>
      <c r="BQ468" s="14"/>
      <c r="BR468" s="14"/>
      <c r="BS468" s="14"/>
      <c r="BT468" s="14"/>
      <c r="BU468" s="14"/>
      <c r="BV468" s="14"/>
      <c r="BW468" s="14"/>
      <c r="BX468" s="14"/>
      <c r="BY468" s="14"/>
      <c r="BZ468" s="14"/>
    </row>
    <row r="469" spans="1:256" s="3" customFormat="1">
      <c r="A469" s="165"/>
      <c r="B469" s="178" t="s">
        <v>214</v>
      </c>
      <c r="C469" s="165"/>
      <c r="D469" s="165"/>
      <c r="E469" s="165"/>
      <c r="F469" s="367"/>
      <c r="G469" s="367"/>
      <c r="H469" s="367"/>
      <c r="I469" s="367"/>
      <c r="J469" s="367"/>
      <c r="K469" s="367"/>
      <c r="L469" s="367"/>
      <c r="M469" s="367"/>
      <c r="N469" s="367"/>
      <c r="O469" s="367"/>
      <c r="P469" s="367"/>
      <c r="Q469" s="367"/>
      <c r="R469" s="367"/>
      <c r="S469" s="367"/>
      <c r="T469" s="367"/>
      <c r="U469" s="367"/>
      <c r="V469" s="367"/>
      <c r="W469" s="367"/>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c r="AS469" s="367"/>
      <c r="AT469" s="367"/>
      <c r="AU469" s="367"/>
      <c r="AV469" s="367"/>
      <c r="AW469" s="367"/>
      <c r="AX469" s="367"/>
      <c r="AY469" s="367"/>
      <c r="AZ469" s="367"/>
      <c r="BA469" s="367"/>
      <c r="BB469" s="367"/>
      <c r="BC469" s="367"/>
      <c r="BD469" s="367"/>
      <c r="BE469" s="367"/>
      <c r="BF469" s="367"/>
      <c r="BG469" s="367"/>
      <c r="BH469" s="367"/>
      <c r="BI469" s="367"/>
      <c r="BJ469" s="192"/>
      <c r="BK469" s="14"/>
      <c r="BL469" s="14"/>
      <c r="BM469" s="14"/>
      <c r="BN469" s="14"/>
      <c r="BO469" s="14"/>
      <c r="BP469" s="14"/>
      <c r="BQ469" s="14"/>
      <c r="BR469" s="14"/>
      <c r="BS469" s="14"/>
      <c r="BT469" s="14"/>
      <c r="BU469" s="14"/>
      <c r="BV469" s="14"/>
      <c r="BW469" s="14"/>
      <c r="BX469" s="14"/>
      <c r="BY469" s="14"/>
      <c r="BZ469" s="14"/>
    </row>
    <row r="470" spans="1:256" s="3" customFormat="1">
      <c r="A470" s="16"/>
      <c r="B470" s="20"/>
      <c r="C470" s="16"/>
      <c r="D470" s="16"/>
      <c r="E470" s="16"/>
      <c r="F470" s="368"/>
      <c r="G470" s="368"/>
      <c r="H470" s="368"/>
      <c r="I470" s="368"/>
      <c r="J470" s="368"/>
      <c r="K470" s="368"/>
      <c r="L470" s="368"/>
      <c r="M470" s="368"/>
      <c r="N470" s="368"/>
      <c r="O470" s="368"/>
      <c r="P470" s="368"/>
      <c r="Q470" s="368"/>
      <c r="R470" s="368"/>
      <c r="S470" s="368"/>
      <c r="T470" s="368"/>
      <c r="U470" s="368"/>
      <c r="V470" s="368"/>
      <c r="W470" s="368"/>
      <c r="X470" s="368"/>
      <c r="Y470" s="368"/>
      <c r="Z470" s="368"/>
      <c r="AA470" s="368"/>
      <c r="AB470" s="368"/>
      <c r="AC470" s="368"/>
      <c r="AD470" s="368"/>
      <c r="AE470" s="368"/>
      <c r="AF470" s="368"/>
      <c r="AG470" s="368"/>
      <c r="AH470" s="368"/>
      <c r="AI470" s="368"/>
      <c r="AJ470" s="368"/>
      <c r="AK470" s="368"/>
      <c r="AL470" s="368"/>
      <c r="AM470" s="368"/>
      <c r="AN470" s="368"/>
      <c r="AO470" s="368"/>
      <c r="AP470" s="368"/>
      <c r="AQ470" s="368"/>
      <c r="AR470" s="368"/>
      <c r="AS470" s="368"/>
      <c r="AT470" s="368"/>
      <c r="AU470" s="368"/>
      <c r="AV470" s="368"/>
      <c r="AW470" s="368"/>
      <c r="AX470" s="368"/>
      <c r="AY470" s="368"/>
      <c r="AZ470" s="368"/>
      <c r="BA470" s="368"/>
      <c r="BB470" s="368"/>
      <c r="BC470" s="368"/>
      <c r="BD470" s="368"/>
      <c r="BE470" s="368"/>
      <c r="BF470" s="368"/>
      <c r="BG470" s="368"/>
      <c r="BH470" s="368"/>
      <c r="BI470" s="368"/>
      <c r="BJ470" s="14"/>
      <c r="BK470" s="14"/>
      <c r="BL470" s="14"/>
      <c r="BM470" s="14"/>
      <c r="BN470" s="14"/>
      <c r="BO470" s="14"/>
      <c r="BP470" s="14"/>
      <c r="BQ470" s="14"/>
      <c r="BR470" s="14"/>
      <c r="BS470" s="14"/>
      <c r="BT470" s="14"/>
      <c r="BU470" s="14"/>
      <c r="BV470" s="14"/>
      <c r="BW470" s="14"/>
      <c r="BX470" s="14"/>
      <c r="BY470" s="14"/>
      <c r="BZ470" s="14"/>
    </row>
    <row r="471" spans="1:256" s="3" customFormat="1">
      <c r="A471" s="16"/>
      <c r="B471" s="264" t="s">
        <v>132</v>
      </c>
      <c r="C471" s="16"/>
      <c r="D471" s="16"/>
      <c r="E471" s="16"/>
      <c r="F471" s="368"/>
      <c r="G471" s="368">
        <f t="shared" ref="G471:AL471" si="83">F474*G6</f>
        <v>172.28941686665354</v>
      </c>
      <c r="H471" s="368">
        <f t="shared" si="83"/>
        <v>185.97505078181749</v>
      </c>
      <c r="I471" s="368">
        <f t="shared" si="83"/>
        <v>197.71657992005183</v>
      </c>
      <c r="J471" s="368">
        <f t="shared" si="83"/>
        <v>210.8082673397891</v>
      </c>
      <c r="K471" s="368">
        <f t="shared" si="83"/>
        <v>223.35157257293869</v>
      </c>
      <c r="L471" s="368">
        <f t="shared" si="83"/>
        <v>232.56648735337109</v>
      </c>
      <c r="M471" s="368">
        <f t="shared" si="83"/>
        <v>229.81423895760463</v>
      </c>
      <c r="N471" s="368">
        <f t="shared" si="83"/>
        <v>226.94045569635909</v>
      </c>
      <c r="O471" s="368">
        <f t="shared" si="83"/>
        <v>223.86507365030465</v>
      </c>
      <c r="P471" s="368">
        <f t="shared" si="83"/>
        <v>220.59394361832648</v>
      </c>
      <c r="Q471" s="368">
        <f t="shared" si="83"/>
        <v>218.21635600914783</v>
      </c>
      <c r="R471" s="368">
        <f t="shared" si="83"/>
        <v>216.26732871219957</v>
      </c>
      <c r="S471" s="368">
        <f t="shared" si="83"/>
        <v>214.08895182670361</v>
      </c>
      <c r="T471" s="368">
        <f t="shared" si="83"/>
        <v>211.67656903849269</v>
      </c>
      <c r="U471" s="368">
        <f t="shared" si="83"/>
        <v>208.9942891960473</v>
      </c>
      <c r="V471" s="368">
        <f t="shared" si="83"/>
        <v>206.03403856485477</v>
      </c>
      <c r="W471" s="368">
        <f t="shared" si="83"/>
        <v>202.79699944814462</v>
      </c>
      <c r="X471" s="368">
        <f t="shared" si="83"/>
        <v>199.74200542352577</v>
      </c>
      <c r="Y471" s="368">
        <f t="shared" si="83"/>
        <v>196.79010396962727</v>
      </c>
      <c r="Z471" s="368">
        <f t="shared" si="83"/>
        <v>193.66757014982747</v>
      </c>
      <c r="AA471" s="368">
        <f t="shared" si="83"/>
        <v>190.35560175064705</v>
      </c>
      <c r="AB471" s="368">
        <f t="shared" si="83"/>
        <v>186.90660320106073</v>
      </c>
      <c r="AC471" s="368">
        <f t="shared" si="83"/>
        <v>183.1462094282104</v>
      </c>
      <c r="AD471" s="368">
        <f t="shared" si="83"/>
        <v>179.06047085296134</v>
      </c>
      <c r="AE471" s="368">
        <f t="shared" si="83"/>
        <v>174.63492069236938</v>
      </c>
      <c r="AF471" s="368">
        <f t="shared" si="83"/>
        <v>169.87860923345679</v>
      </c>
      <c r="AG471" s="368">
        <f t="shared" si="83"/>
        <v>164.76098496130311</v>
      </c>
      <c r="AH471" s="368">
        <f t="shared" si="83"/>
        <v>159.25858570476638</v>
      </c>
      <c r="AI471" s="368">
        <f t="shared" si="83"/>
        <v>153.35476219667029</v>
      </c>
      <c r="AJ471" s="368">
        <f t="shared" si="83"/>
        <v>148.41912429102152</v>
      </c>
      <c r="AK471" s="368">
        <f t="shared" si="83"/>
        <v>144.89841281693643</v>
      </c>
      <c r="AL471" s="368">
        <f t="shared" si="83"/>
        <v>141.09133523793096</v>
      </c>
      <c r="AM471" s="368">
        <f t="shared" ref="AM471:BI471" si="84">AL474*AM6</f>
        <v>136.98530272729155</v>
      </c>
      <c r="AN471" s="368">
        <f t="shared" si="84"/>
        <v>132.56726337693391</v>
      </c>
      <c r="AO471" s="368">
        <f t="shared" si="84"/>
        <v>127.94106240441222</v>
      </c>
      <c r="AP471" s="368">
        <f t="shared" si="84"/>
        <v>122.99944746556626</v>
      </c>
      <c r="AQ471" s="368">
        <f t="shared" si="84"/>
        <v>122.22213143221094</v>
      </c>
      <c r="AR471" s="368">
        <f t="shared" si="84"/>
        <v>122.4055265175971</v>
      </c>
      <c r="AS471" s="368">
        <f t="shared" si="84"/>
        <v>122.51463334555717</v>
      </c>
      <c r="AT471" s="368">
        <f t="shared" si="84"/>
        <v>122.54543332167962</v>
      </c>
      <c r="AU471" s="368">
        <f t="shared" si="84"/>
        <v>122.51126190463359</v>
      </c>
      <c r="AV471" s="368">
        <f t="shared" si="84"/>
        <v>122.39117981808498</v>
      </c>
      <c r="AW471" s="368">
        <f t="shared" si="84"/>
        <v>122.77219933834532</v>
      </c>
      <c r="AX471" s="368">
        <f t="shared" si="84"/>
        <v>123.37527883645959</v>
      </c>
      <c r="AY471" s="368">
        <f t="shared" si="84"/>
        <v>124.12773097204767</v>
      </c>
      <c r="AZ471" s="368">
        <f t="shared" si="84"/>
        <v>125.05261503512956</v>
      </c>
      <c r="BA471" s="368">
        <f t="shared" si="84"/>
        <v>126.24295990305801</v>
      </c>
      <c r="BB471" s="368">
        <f t="shared" si="84"/>
        <v>127.40995942505724</v>
      </c>
      <c r="BC471" s="368">
        <f t="shared" si="84"/>
        <v>128.55145095268318</v>
      </c>
      <c r="BD471" s="368">
        <f t="shared" si="84"/>
        <v>129.66923069023147</v>
      </c>
      <c r="BE471" s="368">
        <f t="shared" si="84"/>
        <v>130.8044840647797</v>
      </c>
      <c r="BF471" s="368">
        <f t="shared" si="84"/>
        <v>131.9422701936183</v>
      </c>
      <c r="BG471" s="368">
        <f t="shared" si="84"/>
        <v>133.68555437646882</v>
      </c>
      <c r="BH471" s="368">
        <f t="shared" si="84"/>
        <v>135.88173675931154</v>
      </c>
      <c r="BI471" s="368">
        <f t="shared" si="84"/>
        <v>138.35506838870671</v>
      </c>
      <c r="BJ471" s="14"/>
      <c r="BK471" s="14"/>
      <c r="BL471" s="14"/>
      <c r="BM471" s="14"/>
      <c r="BN471" s="14"/>
      <c r="BO471" s="14"/>
      <c r="BP471" s="14"/>
      <c r="BQ471" s="14"/>
      <c r="BR471" s="14"/>
      <c r="BS471" s="14"/>
      <c r="BT471" s="14"/>
      <c r="BU471" s="14"/>
      <c r="BV471" s="14"/>
      <c r="BW471" s="14"/>
      <c r="BX471" s="14"/>
      <c r="BY471" s="14"/>
      <c r="BZ471" s="14"/>
    </row>
    <row r="472" spans="1:256" s="3" customFormat="1">
      <c r="A472" s="16"/>
      <c r="B472" s="282" t="s">
        <v>133</v>
      </c>
      <c r="C472" s="283"/>
      <c r="D472" s="16"/>
      <c r="E472" s="16"/>
      <c r="F472" s="368"/>
      <c r="G472" s="368">
        <f>G75*G7</f>
        <v>213.20293216463946</v>
      </c>
      <c r="H472" s="368">
        <f t="shared" ref="H472:BI472" si="85">H75*H7</f>
        <v>248.72965747469905</v>
      </c>
      <c r="I472" s="368">
        <f t="shared" si="85"/>
        <v>274.39768124238361</v>
      </c>
      <c r="J472" s="368">
        <f t="shared" si="85"/>
        <v>284.59854873325838</v>
      </c>
      <c r="K472" s="368">
        <f t="shared" si="85"/>
        <v>307.1744369857168</v>
      </c>
      <c r="L472" s="368">
        <f t="shared" si="85"/>
        <v>337.61413604674874</v>
      </c>
      <c r="M472" s="368">
        <f t="shared" si="85"/>
        <v>339.50062297460948</v>
      </c>
      <c r="N472" s="368">
        <f t="shared" si="85"/>
        <v>344.32144982057548</v>
      </c>
      <c r="O472" s="368">
        <f t="shared" si="85"/>
        <v>348.71736494717965</v>
      </c>
      <c r="P472" s="368">
        <f t="shared" si="85"/>
        <v>311.34156228926679</v>
      </c>
      <c r="Q472" s="368">
        <f t="shared" si="85"/>
        <v>292.60671085449877</v>
      </c>
      <c r="R472" s="368">
        <f t="shared" si="85"/>
        <v>299.41148464716122</v>
      </c>
      <c r="S472" s="368">
        <f t="shared" si="85"/>
        <v>306.16463076605277</v>
      </c>
      <c r="T472" s="368">
        <f t="shared" si="85"/>
        <v>314.05366226159947</v>
      </c>
      <c r="U472" s="368">
        <f t="shared" si="85"/>
        <v>321.98095450873922</v>
      </c>
      <c r="V472" s="368">
        <f t="shared" si="85"/>
        <v>329.58514988966965</v>
      </c>
      <c r="W472" s="368">
        <f t="shared" si="85"/>
        <v>319.39982481527539</v>
      </c>
      <c r="X472" s="368">
        <f t="shared" si="85"/>
        <v>312.40999984713352</v>
      </c>
      <c r="Y472" s="368">
        <f t="shared" si="85"/>
        <v>315.97078411465725</v>
      </c>
      <c r="Z472" s="368">
        <f t="shared" si="85"/>
        <v>320.07857775213324</v>
      </c>
      <c r="AA472" s="368">
        <f t="shared" si="85"/>
        <v>321.99676776539184</v>
      </c>
      <c r="AB472" s="368">
        <f t="shared" si="85"/>
        <v>330.43308308084511</v>
      </c>
      <c r="AC472" s="368">
        <f t="shared" si="85"/>
        <v>339.09042985756327</v>
      </c>
      <c r="AD472" s="368">
        <f t="shared" si="85"/>
        <v>347.97459911983145</v>
      </c>
      <c r="AE472" s="368">
        <f t="shared" si="85"/>
        <v>356.17352599437663</v>
      </c>
      <c r="AF472" s="368">
        <f t="shared" si="85"/>
        <v>365.2077799263447</v>
      </c>
      <c r="AG472" s="368">
        <f t="shared" si="85"/>
        <v>374.77622376041489</v>
      </c>
      <c r="AH472" s="368">
        <f t="shared" si="85"/>
        <v>384.59536082293778</v>
      </c>
      <c r="AI472" s="368">
        <f t="shared" si="85"/>
        <v>341.73788836647213</v>
      </c>
      <c r="AJ472" s="368">
        <f t="shared" si="85"/>
        <v>282.79742482861951</v>
      </c>
      <c r="AK472" s="368">
        <f t="shared" si="85"/>
        <v>290.20671735912936</v>
      </c>
      <c r="AL472" s="368">
        <f t="shared" si="85"/>
        <v>297.81013335393857</v>
      </c>
      <c r="AM472" s="368">
        <f t="shared" si="85"/>
        <v>305.61275884781173</v>
      </c>
      <c r="AN472" s="368">
        <f t="shared" si="85"/>
        <v>309.13981958005127</v>
      </c>
      <c r="AO472" s="368">
        <f t="shared" si="85"/>
        <v>316.55231961227349</v>
      </c>
      <c r="AP472" s="368">
        <f t="shared" si="85"/>
        <v>152.66799835699015</v>
      </c>
      <c r="AQ472" s="368">
        <f t="shared" si="85"/>
        <v>115.22231901289169</v>
      </c>
      <c r="AR472" s="368">
        <f t="shared" si="85"/>
        <v>118.24114377102944</v>
      </c>
      <c r="AS472" s="368">
        <f t="shared" si="85"/>
        <v>121.33906173783042</v>
      </c>
      <c r="AT472" s="368">
        <f t="shared" si="85"/>
        <v>123.84968588068895</v>
      </c>
      <c r="AU472" s="368">
        <f t="shared" si="85"/>
        <v>127.094547650763</v>
      </c>
      <c r="AV472" s="368">
        <f t="shared" si="85"/>
        <v>107.84845003715552</v>
      </c>
      <c r="AW472" s="368">
        <f t="shared" si="85"/>
        <v>99.75389788360296</v>
      </c>
      <c r="AX472" s="368">
        <f t="shared" si="85"/>
        <v>94.655731676608923</v>
      </c>
      <c r="AY472" s="368">
        <f t="shared" si="85"/>
        <v>88.826812533808521</v>
      </c>
      <c r="AZ472" s="368">
        <f t="shared" si="85"/>
        <v>79.619604808852486</v>
      </c>
      <c r="BA472" s="368">
        <f t="shared" si="85"/>
        <v>81.70099341453772</v>
      </c>
      <c r="BB472" s="368">
        <f t="shared" si="85"/>
        <v>83.84158050803687</v>
      </c>
      <c r="BC472" s="368">
        <f t="shared" si="85"/>
        <v>85.888102191297165</v>
      </c>
      <c r="BD472" s="368">
        <f t="shared" si="85"/>
        <v>86.338949218925649</v>
      </c>
      <c r="BE472" s="368">
        <f t="shared" si="85"/>
        <v>87.37753258239033</v>
      </c>
      <c r="BF472" s="368">
        <f t="shared" si="85"/>
        <v>65.404705962682044</v>
      </c>
      <c r="BG472" s="368">
        <f t="shared" si="85"/>
        <v>49.861799306135659</v>
      </c>
      <c r="BH472" s="368">
        <f t="shared" si="85"/>
        <v>41.479766171710111</v>
      </c>
      <c r="BI472" s="368">
        <f t="shared" si="85"/>
        <v>19.508504161589126</v>
      </c>
      <c r="BJ472" s="14"/>
      <c r="BK472" s="14"/>
      <c r="BL472" s="14"/>
      <c r="BM472" s="14"/>
      <c r="BN472" s="14"/>
      <c r="BO472" s="14"/>
      <c r="BP472" s="14"/>
      <c r="BQ472" s="14"/>
      <c r="BR472" s="14"/>
      <c r="BS472" s="14"/>
      <c r="BT472" s="14"/>
      <c r="BU472" s="14"/>
      <c r="BV472" s="14"/>
      <c r="BW472" s="14"/>
      <c r="BX472" s="14"/>
      <c r="BY472" s="14"/>
      <c r="BZ472" s="14"/>
    </row>
    <row r="473" spans="1:256" s="3" customFormat="1">
      <c r="A473" s="14"/>
      <c r="B473" s="14" t="s">
        <v>145</v>
      </c>
      <c r="C473" s="14"/>
      <c r="D473" s="14"/>
      <c r="E473" s="14"/>
      <c r="F473" s="366"/>
      <c r="G473" s="366">
        <f>G472-G471</f>
        <v>40.913515297985924</v>
      </c>
      <c r="H473" s="366">
        <f t="shared" ref="H473:BI473" si="86">H472-H471</f>
        <v>62.754606692881566</v>
      </c>
      <c r="I473" s="366">
        <f t="shared" si="86"/>
        <v>76.681101322331784</v>
      </c>
      <c r="J473" s="366">
        <f t="shared" si="86"/>
        <v>73.790281393469286</v>
      </c>
      <c r="K473" s="366">
        <f t="shared" si="86"/>
        <v>83.822864412778102</v>
      </c>
      <c r="L473" s="366">
        <f t="shared" si="86"/>
        <v>105.04764869337765</v>
      </c>
      <c r="M473" s="366">
        <f t="shared" si="86"/>
        <v>109.68638401700485</v>
      </c>
      <c r="N473" s="366">
        <f t="shared" si="86"/>
        <v>117.38099412421639</v>
      </c>
      <c r="O473" s="366">
        <f t="shared" si="86"/>
        <v>124.85229129687499</v>
      </c>
      <c r="P473" s="366">
        <f t="shared" si="86"/>
        <v>90.747618670940312</v>
      </c>
      <c r="Q473" s="366">
        <f t="shared" si="86"/>
        <v>74.390354845350942</v>
      </c>
      <c r="R473" s="366">
        <f t="shared" si="86"/>
        <v>83.144155934961645</v>
      </c>
      <c r="S473" s="366">
        <f t="shared" si="86"/>
        <v>92.07567893934916</v>
      </c>
      <c r="T473" s="366">
        <f t="shared" si="86"/>
        <v>102.37709322310678</v>
      </c>
      <c r="U473" s="366">
        <f t="shared" si="86"/>
        <v>112.98666531269191</v>
      </c>
      <c r="V473" s="366">
        <f t="shared" si="86"/>
        <v>123.55111132481488</v>
      </c>
      <c r="W473" s="366">
        <f t="shared" si="86"/>
        <v>116.60282536713078</v>
      </c>
      <c r="X473" s="366">
        <f t="shared" si="86"/>
        <v>112.66799442360775</v>
      </c>
      <c r="Y473" s="366">
        <f t="shared" si="86"/>
        <v>119.18068014502998</v>
      </c>
      <c r="Z473" s="366">
        <f t="shared" si="86"/>
        <v>126.41100760230577</v>
      </c>
      <c r="AA473" s="366">
        <f t="shared" si="86"/>
        <v>131.64116601474478</v>
      </c>
      <c r="AB473" s="366">
        <f t="shared" si="86"/>
        <v>143.52647987978438</v>
      </c>
      <c r="AC473" s="366">
        <f t="shared" si="86"/>
        <v>155.94422042935287</v>
      </c>
      <c r="AD473" s="366">
        <f t="shared" si="86"/>
        <v>168.91412826687011</v>
      </c>
      <c r="AE473" s="366">
        <f t="shared" si="86"/>
        <v>181.53860530200726</v>
      </c>
      <c r="AF473" s="366">
        <f t="shared" si="86"/>
        <v>195.32917069288791</v>
      </c>
      <c r="AG473" s="366">
        <f t="shared" si="86"/>
        <v>210.01523879911178</v>
      </c>
      <c r="AH473" s="366">
        <f t="shared" si="86"/>
        <v>225.3367751181714</v>
      </c>
      <c r="AI473" s="366">
        <f t="shared" si="86"/>
        <v>188.38312616980184</v>
      </c>
      <c r="AJ473" s="366">
        <f t="shared" si="86"/>
        <v>134.37830053759799</v>
      </c>
      <c r="AK473" s="366">
        <f t="shared" si="86"/>
        <v>145.30830454219293</v>
      </c>
      <c r="AL473" s="366">
        <f t="shared" si="86"/>
        <v>156.7187981160076</v>
      </c>
      <c r="AM473" s="366">
        <f t="shared" si="86"/>
        <v>168.62745612052018</v>
      </c>
      <c r="AN473" s="366">
        <f t="shared" si="86"/>
        <v>176.57255620311736</v>
      </c>
      <c r="AO473" s="366">
        <f t="shared" si="86"/>
        <v>188.61125720786129</v>
      </c>
      <c r="AP473" s="366">
        <f t="shared" si="86"/>
        <v>29.668550891423891</v>
      </c>
      <c r="AQ473" s="366">
        <f t="shared" si="86"/>
        <v>-6.9998124193192552</v>
      </c>
      <c r="AR473" s="366">
        <f t="shared" si="86"/>
        <v>-4.1643827465676537</v>
      </c>
      <c r="AS473" s="366">
        <f t="shared" si="86"/>
        <v>-1.1755716077267522</v>
      </c>
      <c r="AT473" s="366">
        <f t="shared" si="86"/>
        <v>1.3042525590093277</v>
      </c>
      <c r="AU473" s="366">
        <f t="shared" si="86"/>
        <v>4.5832857461294196</v>
      </c>
      <c r="AV473" s="366">
        <f t="shared" si="86"/>
        <v>-14.542729780929463</v>
      </c>
      <c r="AW473" s="366">
        <f t="shared" si="86"/>
        <v>-23.018301454742357</v>
      </c>
      <c r="AX473" s="366">
        <f t="shared" si="86"/>
        <v>-28.719547159850663</v>
      </c>
      <c r="AY473" s="366">
        <f t="shared" si="86"/>
        <v>-35.300918438239151</v>
      </c>
      <c r="AZ473" s="366">
        <f t="shared" si="86"/>
        <v>-45.433010226277077</v>
      </c>
      <c r="BA473" s="366">
        <f t="shared" si="86"/>
        <v>-44.541966488520288</v>
      </c>
      <c r="BB473" s="366">
        <f t="shared" si="86"/>
        <v>-43.568378917020368</v>
      </c>
      <c r="BC473" s="366">
        <f t="shared" si="86"/>
        <v>-42.663348761386018</v>
      </c>
      <c r="BD473" s="366">
        <f t="shared" si="86"/>
        <v>-43.330281471305824</v>
      </c>
      <c r="BE473" s="366">
        <f t="shared" si="86"/>
        <v>-43.42695148238937</v>
      </c>
      <c r="BF473" s="366">
        <f t="shared" si="86"/>
        <v>-66.537564230936255</v>
      </c>
      <c r="BG473" s="366">
        <f t="shared" si="86"/>
        <v>-83.823755070333164</v>
      </c>
      <c r="BH473" s="366">
        <f t="shared" si="86"/>
        <v>-94.401970587601426</v>
      </c>
      <c r="BI473" s="366">
        <f t="shared" si="86"/>
        <v>-118.84656422711758</v>
      </c>
      <c r="BJ473" s="14"/>
      <c r="BK473" s="14"/>
      <c r="BL473" s="14"/>
      <c r="BM473" s="14"/>
      <c r="BN473" s="14"/>
      <c r="BO473" s="14"/>
      <c r="BP473" s="14"/>
      <c r="BQ473" s="14"/>
      <c r="BR473" s="14"/>
      <c r="BS473" s="14"/>
      <c r="BT473" s="14"/>
      <c r="BU473" s="14"/>
      <c r="BV473" s="14"/>
      <c r="BW473" s="14"/>
      <c r="BX473" s="14"/>
      <c r="BY473" s="14"/>
      <c r="BZ473" s="14"/>
    </row>
    <row r="474" spans="1:256" s="3" customFormat="1">
      <c r="A474" s="14"/>
      <c r="B474" s="3" t="s">
        <v>134</v>
      </c>
      <c r="D474" s="14"/>
      <c r="E474" s="14"/>
      <c r="F474" s="366">
        <f>F$7*F466</f>
        <v>6575.9319414753254</v>
      </c>
      <c r="G474" s="366">
        <f>G$7*G466</f>
        <v>7098.2843809854003</v>
      </c>
      <c r="H474" s="366">
        <f t="shared" ref="H474:P474" si="87">H$7*H466</f>
        <v>7546.4343480935813</v>
      </c>
      <c r="I474" s="366">
        <f t="shared" si="87"/>
        <v>8046.117074037752</v>
      </c>
      <c r="J474" s="366">
        <f t="shared" si="87"/>
        <v>8524.8691821732318</v>
      </c>
      <c r="K474" s="366">
        <f t="shared" si="87"/>
        <v>8876.5834867698886</v>
      </c>
      <c r="L474" s="366">
        <f t="shared" si="87"/>
        <v>8771.5358380765119</v>
      </c>
      <c r="M474" s="366">
        <f t="shared" si="87"/>
        <v>8661.8494540595075</v>
      </c>
      <c r="N474" s="366">
        <f t="shared" si="87"/>
        <v>8544.4684599352913</v>
      </c>
      <c r="O474" s="366">
        <f t="shared" si="87"/>
        <v>8419.6161686384148</v>
      </c>
      <c r="P474" s="366">
        <f t="shared" si="87"/>
        <v>8328.8685499674739</v>
      </c>
      <c r="Q474" s="366">
        <f t="shared" ref="Q474:BI474" si="88">Q$7*Q466</f>
        <v>8254.4781951221212</v>
      </c>
      <c r="R474" s="366">
        <f t="shared" si="88"/>
        <v>8171.3340391871607</v>
      </c>
      <c r="S474" s="366">
        <f t="shared" si="88"/>
        <v>8079.2583602478117</v>
      </c>
      <c r="T474" s="366">
        <f t="shared" si="88"/>
        <v>7976.8812670247062</v>
      </c>
      <c r="U474" s="366">
        <f t="shared" si="88"/>
        <v>7863.8946017120143</v>
      </c>
      <c r="V474" s="366">
        <f t="shared" si="88"/>
        <v>7740.3434903871985</v>
      </c>
      <c r="W474" s="366">
        <f t="shared" si="88"/>
        <v>7623.7406650200674</v>
      </c>
      <c r="X474" s="366">
        <f t="shared" si="88"/>
        <v>7511.0726705964598</v>
      </c>
      <c r="Y474" s="366">
        <f t="shared" si="88"/>
        <v>7391.8919904514296</v>
      </c>
      <c r="Z474" s="366">
        <f t="shared" si="88"/>
        <v>7265.4809828491234</v>
      </c>
      <c r="AA474" s="366">
        <f t="shared" si="88"/>
        <v>7133.8398168343792</v>
      </c>
      <c r="AB474" s="366">
        <f t="shared" si="88"/>
        <v>6990.3133369545949</v>
      </c>
      <c r="AC474" s="366">
        <f t="shared" si="88"/>
        <v>6834.3691165252421</v>
      </c>
      <c r="AD474" s="366">
        <f t="shared" si="88"/>
        <v>6665.4549882583724</v>
      </c>
      <c r="AE474" s="366">
        <f t="shared" si="88"/>
        <v>6483.9163829563659</v>
      </c>
      <c r="AF474" s="366">
        <f t="shared" si="88"/>
        <v>6288.5872122634773</v>
      </c>
      <c r="AG474" s="366">
        <f t="shared" si="88"/>
        <v>6078.5719734643653</v>
      </c>
      <c r="AH474" s="366">
        <f t="shared" si="88"/>
        <v>5853.235198346194</v>
      </c>
      <c r="AI474" s="366">
        <f t="shared" si="88"/>
        <v>5664.8520721763934</v>
      </c>
      <c r="AJ474" s="366">
        <f t="shared" si="88"/>
        <v>5530.4737716387945</v>
      </c>
      <c r="AK474" s="366">
        <f t="shared" si="88"/>
        <v>5385.1654670966009</v>
      </c>
      <c r="AL474" s="366">
        <f t="shared" si="88"/>
        <v>5228.4466689805931</v>
      </c>
      <c r="AM474" s="366">
        <f t="shared" si="88"/>
        <v>5059.8192128600731</v>
      </c>
      <c r="AN474" s="366">
        <f t="shared" si="88"/>
        <v>4883.2466566569547</v>
      </c>
      <c r="AO474" s="366">
        <f t="shared" si="88"/>
        <v>4694.6353994490937</v>
      </c>
      <c r="AP474" s="366">
        <f t="shared" si="88"/>
        <v>4664.9668485576694</v>
      </c>
      <c r="AQ474" s="366">
        <f t="shared" si="88"/>
        <v>4671.9666609769884</v>
      </c>
      <c r="AR474" s="366">
        <f t="shared" si="88"/>
        <v>4676.1310437235561</v>
      </c>
      <c r="AS474" s="366">
        <f t="shared" si="88"/>
        <v>4677.306615331283</v>
      </c>
      <c r="AT474" s="366">
        <f t="shared" si="88"/>
        <v>4676.002362772274</v>
      </c>
      <c r="AU474" s="366">
        <f t="shared" si="88"/>
        <v>4671.4190770261439</v>
      </c>
      <c r="AV474" s="366">
        <f t="shared" si="88"/>
        <v>4685.9618068070731</v>
      </c>
      <c r="AW474" s="366">
        <f t="shared" si="88"/>
        <v>4708.980108261816</v>
      </c>
      <c r="AX474" s="366">
        <f t="shared" si="88"/>
        <v>4737.6996554216666</v>
      </c>
      <c r="AY474" s="366">
        <f t="shared" si="88"/>
        <v>4773.0005738599066</v>
      </c>
      <c r="AZ474" s="366">
        <f t="shared" si="88"/>
        <v>4818.4335840861831</v>
      </c>
      <c r="BA474" s="366">
        <f t="shared" si="88"/>
        <v>4862.9755505747034</v>
      </c>
      <c r="BB474" s="366">
        <f t="shared" si="88"/>
        <v>4906.5439294917242</v>
      </c>
      <c r="BC474" s="366">
        <f t="shared" si="88"/>
        <v>4949.2072782531095</v>
      </c>
      <c r="BD474" s="366">
        <f t="shared" si="88"/>
        <v>4992.5375597244156</v>
      </c>
      <c r="BE474" s="366">
        <f t="shared" si="88"/>
        <v>5035.9645112068047</v>
      </c>
      <c r="BF474" s="366">
        <f t="shared" si="88"/>
        <v>5102.502075437741</v>
      </c>
      <c r="BG474" s="366">
        <f t="shared" si="88"/>
        <v>5186.3258305080735</v>
      </c>
      <c r="BH474" s="366">
        <f t="shared" si="88"/>
        <v>5280.7278010956761</v>
      </c>
      <c r="BI474" s="366">
        <f t="shared" si="88"/>
        <v>5399.5743653227928</v>
      </c>
      <c r="BJ474" s="14"/>
      <c r="BK474" s="14"/>
      <c r="BL474" s="14"/>
      <c r="BM474" s="14"/>
      <c r="BN474" s="14"/>
      <c r="BO474" s="14"/>
      <c r="BP474" s="14"/>
      <c r="BQ474" s="14"/>
      <c r="BR474" s="14"/>
      <c r="BS474" s="14"/>
      <c r="BT474" s="14"/>
      <c r="BU474" s="14"/>
      <c r="BV474" s="14"/>
      <c r="BW474" s="14"/>
      <c r="BX474" s="14"/>
      <c r="BY474" s="14"/>
      <c r="BZ474" s="14"/>
    </row>
    <row r="475" spans="1:256" s="3" customFormat="1">
      <c r="A475" s="14"/>
      <c r="B475" s="14" t="s">
        <v>135</v>
      </c>
      <c r="C475" s="14"/>
      <c r="D475" s="14"/>
      <c r="E475" s="14"/>
      <c r="F475" s="366">
        <f>F$7*F467</f>
        <v>0</v>
      </c>
      <c r="G475" s="366">
        <f t="shared" ref="G475:P475" si="89">G$7*G467</f>
        <v>6748.2213583419789</v>
      </c>
      <c r="H475" s="366">
        <f t="shared" si="89"/>
        <v>7284.2594317672174</v>
      </c>
      <c r="I475" s="366">
        <f t="shared" si="89"/>
        <v>7744.1509280136333</v>
      </c>
      <c r="J475" s="366">
        <f t="shared" si="89"/>
        <v>8256.9253413775405</v>
      </c>
      <c r="K475" s="366">
        <f t="shared" si="89"/>
        <v>8748.2207547461694</v>
      </c>
      <c r="L475" s="366">
        <f t="shared" si="89"/>
        <v>9109.1499741232601</v>
      </c>
      <c r="M475" s="366">
        <f t="shared" si="89"/>
        <v>9001.3500770341161</v>
      </c>
      <c r="N475" s="366">
        <f t="shared" si="89"/>
        <v>8888.7899097558657</v>
      </c>
      <c r="O475" s="366">
        <f t="shared" si="89"/>
        <v>8768.3335335855936</v>
      </c>
      <c r="P475" s="366">
        <f t="shared" si="89"/>
        <v>8640.2101122567401</v>
      </c>
      <c r="Q475" s="366">
        <f t="shared" ref="Q475:BI475" si="90">Q$7*Q467</f>
        <v>8547.0849059766206</v>
      </c>
      <c r="R475" s="366">
        <f t="shared" si="90"/>
        <v>8470.7455238343209</v>
      </c>
      <c r="S475" s="366">
        <f t="shared" si="90"/>
        <v>8385.4229910138638</v>
      </c>
      <c r="T475" s="366">
        <f t="shared" si="90"/>
        <v>8290.9349292863044</v>
      </c>
      <c r="U475" s="366">
        <f t="shared" si="90"/>
        <v>8185.8755562207534</v>
      </c>
      <c r="V475" s="366">
        <f t="shared" si="90"/>
        <v>8069.9286402768685</v>
      </c>
      <c r="W475" s="366">
        <f t="shared" si="90"/>
        <v>7943.140489835343</v>
      </c>
      <c r="X475" s="366">
        <f t="shared" si="90"/>
        <v>7823.4826704435936</v>
      </c>
      <c r="Y475" s="366">
        <f t="shared" si="90"/>
        <v>7707.862774566087</v>
      </c>
      <c r="Z475" s="366">
        <f t="shared" si="90"/>
        <v>7585.5595606012566</v>
      </c>
      <c r="AA475" s="366">
        <f t="shared" si="90"/>
        <v>7455.8365845997705</v>
      </c>
      <c r="AB475" s="366">
        <f t="shared" si="90"/>
        <v>7320.7464200354398</v>
      </c>
      <c r="AC475" s="366">
        <f t="shared" si="90"/>
        <v>7173.4595463828055</v>
      </c>
      <c r="AD475" s="366">
        <f t="shared" si="90"/>
        <v>7013.4295873782039</v>
      </c>
      <c r="AE475" s="366">
        <f t="shared" si="90"/>
        <v>6840.089908950742</v>
      </c>
      <c r="AF475" s="366">
        <f t="shared" si="90"/>
        <v>6653.7949921898226</v>
      </c>
      <c r="AG475" s="366">
        <f t="shared" si="90"/>
        <v>6453.3481972247801</v>
      </c>
      <c r="AH475" s="366">
        <f t="shared" si="90"/>
        <v>6237.8305591691324</v>
      </c>
      <c r="AI475" s="366">
        <f t="shared" si="90"/>
        <v>6006.5899605428649</v>
      </c>
      <c r="AJ475" s="366">
        <f t="shared" si="90"/>
        <v>5813.2711964674145</v>
      </c>
      <c r="AK475" s="366">
        <f t="shared" si="90"/>
        <v>5675.3721844557303</v>
      </c>
      <c r="AL475" s="366">
        <f t="shared" si="90"/>
        <v>5526.2568023345329</v>
      </c>
      <c r="AM475" s="366">
        <f t="shared" si="90"/>
        <v>5365.4319717078852</v>
      </c>
      <c r="AN475" s="366">
        <f t="shared" si="90"/>
        <v>5192.3864762370067</v>
      </c>
      <c r="AO475" s="366">
        <f t="shared" si="90"/>
        <v>5011.1877190613668</v>
      </c>
      <c r="AP475" s="366">
        <f t="shared" si="90"/>
        <v>4817.6348469146596</v>
      </c>
      <c r="AQ475" s="366">
        <f t="shared" si="90"/>
        <v>4787.18897998988</v>
      </c>
      <c r="AR475" s="366">
        <f t="shared" si="90"/>
        <v>4794.3721874945859</v>
      </c>
      <c r="AS475" s="366">
        <f t="shared" si="90"/>
        <v>4798.6456770691129</v>
      </c>
      <c r="AT475" s="366">
        <f t="shared" si="90"/>
        <v>4799.8520486529624</v>
      </c>
      <c r="AU475" s="366">
        <f t="shared" si="90"/>
        <v>4798.5136246769071</v>
      </c>
      <c r="AV475" s="366">
        <f t="shared" si="90"/>
        <v>4793.8102568442291</v>
      </c>
      <c r="AW475" s="366">
        <f t="shared" si="90"/>
        <v>4808.7340061454188</v>
      </c>
      <c r="AX475" s="366">
        <f t="shared" si="90"/>
        <v>4832.3553870982751</v>
      </c>
      <c r="AY475" s="366">
        <f t="shared" si="90"/>
        <v>4861.8273863937147</v>
      </c>
      <c r="AZ475" s="366">
        <f t="shared" si="90"/>
        <v>4898.0531888950354</v>
      </c>
      <c r="BA475" s="366">
        <f t="shared" si="90"/>
        <v>4944.6765439892406</v>
      </c>
      <c r="BB475" s="366">
        <f t="shared" si="90"/>
        <v>4990.3855099997609</v>
      </c>
      <c r="BC475" s="366">
        <f t="shared" si="90"/>
        <v>5035.0953804444071</v>
      </c>
      <c r="BD475" s="366">
        <f t="shared" si="90"/>
        <v>5078.8765089433409</v>
      </c>
      <c r="BE475" s="366">
        <f t="shared" si="90"/>
        <v>5123.3420437891946</v>
      </c>
      <c r="BF475" s="366">
        <f t="shared" si="90"/>
        <v>5167.906781400422</v>
      </c>
      <c r="BG475" s="366">
        <f t="shared" si="90"/>
        <v>5236.1876298142088</v>
      </c>
      <c r="BH475" s="366">
        <f t="shared" si="90"/>
        <v>5322.2075672673855</v>
      </c>
      <c r="BI475" s="366">
        <f t="shared" si="90"/>
        <v>5419.0828694843822</v>
      </c>
      <c r="BJ475" s="14"/>
      <c r="BK475" s="14"/>
      <c r="BL475" s="14"/>
      <c r="BM475" s="14"/>
      <c r="BN475" s="14"/>
      <c r="BO475" s="14"/>
      <c r="BP475" s="14"/>
      <c r="BQ475" s="14"/>
      <c r="BR475" s="14"/>
      <c r="BS475" s="14"/>
      <c r="BT475" s="14"/>
      <c r="BU475" s="14"/>
      <c r="BV475" s="14"/>
      <c r="BW475" s="14"/>
      <c r="BX475" s="14"/>
      <c r="BY475" s="14"/>
      <c r="BZ475" s="14"/>
    </row>
    <row r="476" spans="1:256" s="3" customFormat="1">
      <c r="A476" s="14"/>
      <c r="B476" s="14"/>
      <c r="C476" s="14"/>
      <c r="D476" s="14"/>
      <c r="E476" s="14"/>
      <c r="F476" s="366"/>
      <c r="G476" s="366"/>
      <c r="H476" s="366"/>
      <c r="I476" s="366"/>
      <c r="J476" s="366"/>
      <c r="K476" s="366"/>
      <c r="L476" s="366"/>
      <c r="M476" s="366"/>
      <c r="N476" s="366"/>
      <c r="O476" s="366"/>
      <c r="P476" s="366"/>
      <c r="Q476" s="366"/>
      <c r="R476" s="366"/>
      <c r="S476" s="366"/>
      <c r="T476" s="366"/>
      <c r="U476" s="366"/>
      <c r="V476" s="366"/>
      <c r="W476" s="366"/>
      <c r="X476" s="366"/>
      <c r="Y476" s="366"/>
      <c r="Z476" s="366"/>
      <c r="AA476" s="366"/>
      <c r="AB476" s="366"/>
      <c r="AC476" s="366"/>
      <c r="AD476" s="366"/>
      <c r="AE476" s="366"/>
      <c r="AF476" s="366"/>
      <c r="AG476" s="366"/>
      <c r="AH476" s="366"/>
      <c r="AI476" s="366"/>
      <c r="AJ476" s="366"/>
      <c r="AK476" s="366"/>
      <c r="AL476" s="366"/>
      <c r="AM476" s="366"/>
      <c r="AN476" s="366"/>
      <c r="AO476" s="366"/>
      <c r="AP476" s="366"/>
      <c r="AQ476" s="366"/>
      <c r="AR476" s="366"/>
      <c r="AS476" s="366"/>
      <c r="AT476" s="366"/>
      <c r="AU476" s="366"/>
      <c r="AV476" s="366"/>
      <c r="AW476" s="366"/>
      <c r="AX476" s="366"/>
      <c r="AY476" s="366"/>
      <c r="AZ476" s="366"/>
      <c r="BA476" s="366"/>
      <c r="BB476" s="366"/>
      <c r="BC476" s="366"/>
      <c r="BD476" s="366"/>
      <c r="BE476" s="366"/>
      <c r="BF476" s="366"/>
      <c r="BG476" s="366"/>
      <c r="BH476" s="366"/>
      <c r="BI476" s="366"/>
      <c r="BJ476" s="14"/>
      <c r="BK476" s="14"/>
      <c r="BL476" s="14"/>
      <c r="BM476" s="14"/>
      <c r="BN476" s="14"/>
      <c r="BO476" s="14"/>
      <c r="BP476" s="14"/>
      <c r="BQ476" s="14"/>
      <c r="BR476" s="14"/>
      <c r="BS476" s="14"/>
      <c r="BT476" s="14"/>
      <c r="BU476" s="14"/>
      <c r="BV476" s="14"/>
      <c r="BW476" s="14"/>
      <c r="BX476" s="14"/>
      <c r="BY476" s="14"/>
      <c r="BZ476" s="14"/>
    </row>
    <row r="477" spans="1:256" s="3" customFormat="1">
      <c r="A477" s="165"/>
      <c r="B477" s="178" t="s">
        <v>213</v>
      </c>
      <c r="C477" s="165"/>
      <c r="D477" s="165"/>
      <c r="E477" s="165"/>
      <c r="F477" s="367"/>
      <c r="G477" s="367"/>
      <c r="H477" s="367"/>
      <c r="I477" s="367"/>
      <c r="J477" s="367"/>
      <c r="K477" s="367"/>
      <c r="L477" s="367"/>
      <c r="M477" s="367"/>
      <c r="N477" s="367"/>
      <c r="O477" s="367"/>
      <c r="P477" s="367"/>
      <c r="Q477" s="367"/>
      <c r="R477" s="367"/>
      <c r="S477" s="367"/>
      <c r="T477" s="367"/>
      <c r="U477" s="367"/>
      <c r="V477" s="367"/>
      <c r="W477" s="367"/>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c r="AS477" s="367"/>
      <c r="AT477" s="367"/>
      <c r="AU477" s="367"/>
      <c r="AV477" s="367"/>
      <c r="AW477" s="367"/>
      <c r="AX477" s="367"/>
      <c r="AY477" s="367"/>
      <c r="AZ477" s="367"/>
      <c r="BA477" s="367"/>
      <c r="BB477" s="367"/>
      <c r="BC477" s="367"/>
      <c r="BD477" s="367"/>
      <c r="BE477" s="367"/>
      <c r="BF477" s="367"/>
      <c r="BG477" s="367"/>
      <c r="BH477" s="367"/>
      <c r="BI477" s="367"/>
      <c r="BJ477" s="192"/>
      <c r="BK477" s="14"/>
      <c r="BL477" s="14"/>
      <c r="BM477" s="14"/>
      <c r="BN477" s="14"/>
      <c r="BO477" s="14"/>
      <c r="BP477" s="14"/>
      <c r="BQ477" s="14"/>
      <c r="BR477" s="14"/>
      <c r="BS477" s="14"/>
      <c r="BT477" s="14"/>
      <c r="BU477" s="14"/>
      <c r="BV477" s="14"/>
      <c r="BW477" s="14"/>
      <c r="BX477" s="14"/>
      <c r="BY477" s="14"/>
      <c r="BZ477" s="14"/>
    </row>
    <row r="478" spans="1:256" s="3" customFormat="1">
      <c r="A478" s="16"/>
      <c r="B478" s="20"/>
      <c r="C478" s="16"/>
      <c r="D478" s="16"/>
      <c r="E478" s="16"/>
      <c r="F478" s="368"/>
      <c r="G478" s="368"/>
      <c r="H478" s="368"/>
      <c r="I478" s="368"/>
      <c r="J478" s="368"/>
      <c r="K478" s="368"/>
      <c r="L478" s="368"/>
      <c r="M478" s="368"/>
      <c r="N478" s="368"/>
      <c r="O478" s="368"/>
      <c r="P478" s="368"/>
      <c r="Q478" s="368"/>
      <c r="R478" s="368"/>
      <c r="S478" s="368"/>
      <c r="T478" s="368"/>
      <c r="U478" s="368"/>
      <c r="V478" s="368"/>
      <c r="W478" s="368"/>
      <c r="X478" s="368"/>
      <c r="Y478" s="368"/>
      <c r="Z478" s="368"/>
      <c r="AA478" s="368"/>
      <c r="AB478" s="368"/>
      <c r="AC478" s="368"/>
      <c r="AD478" s="368"/>
      <c r="AE478" s="368"/>
      <c r="AF478" s="368"/>
      <c r="AG478" s="368"/>
      <c r="AH478" s="368"/>
      <c r="AI478" s="368"/>
      <c r="AJ478" s="368"/>
      <c r="AK478" s="368"/>
      <c r="AL478" s="368"/>
      <c r="AM478" s="368"/>
      <c r="AN478" s="368"/>
      <c r="AO478" s="368"/>
      <c r="AP478" s="368"/>
      <c r="AQ478" s="368"/>
      <c r="AR478" s="368"/>
      <c r="AS478" s="368"/>
      <c r="AT478" s="368"/>
      <c r="AU478" s="368"/>
      <c r="AV478" s="368"/>
      <c r="AW478" s="368"/>
      <c r="AX478" s="368"/>
      <c r="AY478" s="368"/>
      <c r="AZ478" s="368"/>
      <c r="BA478" s="368"/>
      <c r="BB478" s="368"/>
      <c r="BC478" s="368"/>
      <c r="BD478" s="368"/>
      <c r="BE478" s="368"/>
      <c r="BF478" s="368"/>
      <c r="BG478" s="368"/>
      <c r="BH478" s="368"/>
      <c r="BI478" s="368"/>
      <c r="BJ478" s="14"/>
      <c r="BK478" s="14"/>
      <c r="BL478" s="14"/>
      <c r="BM478" s="14"/>
      <c r="BN478" s="14"/>
      <c r="BO478" s="14"/>
      <c r="BP478" s="14"/>
      <c r="BQ478" s="14"/>
      <c r="BR478" s="14"/>
      <c r="BS478" s="14"/>
      <c r="BT478" s="14"/>
      <c r="BU478" s="14"/>
      <c r="BV478" s="14"/>
      <c r="BW478" s="14"/>
      <c r="BX478" s="14"/>
      <c r="BY478" s="14"/>
      <c r="BZ478" s="14"/>
    </row>
    <row r="479" spans="1:256" s="3" customFormat="1">
      <c r="A479" s="16"/>
      <c r="B479" s="14" t="s">
        <v>14</v>
      </c>
      <c r="C479" s="14"/>
      <c r="D479" s="14"/>
      <c r="E479" s="14"/>
      <c r="F479" s="366"/>
      <c r="G479" s="366">
        <f>G492+G505+G518+G531+G544+G557+G570+G583+G596+G609+G622+G635+G648+G661+G674+G687+G700+G713+G726+G739+G752+G765+G778+G791+G804+G817+G830+G843+G856+G869</f>
        <v>163.1856573512847</v>
      </c>
      <c r="H479" s="366">
        <f t="shared" ref="H479:BI479" si="91">H492+H505+H518+H531+H544+H557+H570+H583+H596+H609+H622+H635+H648+H661+H674+H687+H700+H713+H726+H739+H752+H765+H778+H791+H804+H817+H830+H843+H856+H869</f>
        <v>197.30077473288677</v>
      </c>
      <c r="I479" s="366">
        <f t="shared" si="91"/>
        <v>207.99924111912597</v>
      </c>
      <c r="J479" s="366">
        <f t="shared" si="91"/>
        <v>220.49293832227062</v>
      </c>
      <c r="K479" s="366">
        <f t="shared" si="91"/>
        <v>234.53050512328858</v>
      </c>
      <c r="L479" s="366">
        <f t="shared" si="91"/>
        <v>255.48185839926134</v>
      </c>
      <c r="M479" s="366">
        <f t="shared" si="91"/>
        <v>246.45956847173164</v>
      </c>
      <c r="N479" s="366">
        <f t="shared" si="91"/>
        <v>239.02647490607092</v>
      </c>
      <c r="O479" s="366">
        <f t="shared" si="91"/>
        <v>234.33075925718251</v>
      </c>
      <c r="P479" s="366">
        <f t="shared" si="91"/>
        <v>211.23291212160143</v>
      </c>
      <c r="Q479" s="366">
        <f t="shared" si="91"/>
        <v>197.19578883157433</v>
      </c>
      <c r="R479" s="366">
        <f t="shared" si="91"/>
        <v>195.7592820273139</v>
      </c>
      <c r="S479" s="366">
        <f t="shared" si="91"/>
        <v>195.11150457849257</v>
      </c>
      <c r="T479" s="366">
        <f t="shared" si="91"/>
        <v>188.99247144184679</v>
      </c>
      <c r="U479" s="366">
        <f t="shared" si="91"/>
        <v>179.57541077801375</v>
      </c>
      <c r="V479" s="366">
        <f t="shared" si="91"/>
        <v>174.63051964979496</v>
      </c>
      <c r="W479" s="366">
        <f t="shared" si="91"/>
        <v>170.32082968812432</v>
      </c>
      <c r="X479" s="366">
        <f t="shared" si="91"/>
        <v>163.473520370355</v>
      </c>
      <c r="Y479" s="366">
        <f t="shared" si="91"/>
        <v>161.45021372536135</v>
      </c>
      <c r="Z479" s="366">
        <f t="shared" si="91"/>
        <v>160.2785894022042</v>
      </c>
      <c r="AA479" s="366">
        <f t="shared" si="91"/>
        <v>157.82087481587448</v>
      </c>
      <c r="AB479" s="366">
        <f t="shared" si="91"/>
        <v>157.82087481587448</v>
      </c>
      <c r="AC479" s="366">
        <f t="shared" si="91"/>
        <v>157.82087481587448</v>
      </c>
      <c r="AD479" s="366">
        <f t="shared" si="91"/>
        <v>157.82087481587448</v>
      </c>
      <c r="AE479" s="366">
        <f t="shared" si="91"/>
        <v>157.82087481587448</v>
      </c>
      <c r="AF479" s="366">
        <f t="shared" si="91"/>
        <v>157.650254155976</v>
      </c>
      <c r="AG479" s="366">
        <f t="shared" si="91"/>
        <v>157.38338594433992</v>
      </c>
      <c r="AH479" s="366">
        <f t="shared" si="91"/>
        <v>157.38338594433992</v>
      </c>
      <c r="AI479" s="366">
        <f t="shared" si="91"/>
        <v>157.38338594433992</v>
      </c>
      <c r="AJ479" s="366">
        <f t="shared" si="91"/>
        <v>157.38338594433992</v>
      </c>
      <c r="AK479" s="366">
        <f t="shared" si="91"/>
        <v>133.71995414019895</v>
      </c>
      <c r="AL479" s="366">
        <f t="shared" si="91"/>
        <v>115.86859330549665</v>
      </c>
      <c r="AM479" s="366">
        <f t="shared" si="91"/>
        <v>115.86859330549665</v>
      </c>
      <c r="AN479" s="366">
        <f t="shared" si="91"/>
        <v>114.55582871503759</v>
      </c>
      <c r="AO479" s="366">
        <f t="shared" si="91"/>
        <v>113.64074572969747</v>
      </c>
      <c r="AP479" s="366">
        <f t="shared" si="91"/>
        <v>113.20267095788927</v>
      </c>
      <c r="AQ479" s="366">
        <f t="shared" si="91"/>
        <v>48.846874383764217</v>
      </c>
      <c r="AR479" s="366">
        <f t="shared" si="91"/>
        <v>47.533490780210187</v>
      </c>
      <c r="AS479" s="366">
        <f t="shared" si="91"/>
        <v>47.533490780210187</v>
      </c>
      <c r="AT479" s="366">
        <f t="shared" si="91"/>
        <v>47.330256266533823</v>
      </c>
      <c r="AU479" s="366">
        <f t="shared" si="91"/>
        <v>47.330256266533816</v>
      </c>
      <c r="AV479" s="366">
        <f t="shared" si="91"/>
        <v>39.719850799273537</v>
      </c>
      <c r="AW479" s="366">
        <f t="shared" si="91"/>
        <v>36.038636136081884</v>
      </c>
      <c r="AX479" s="366">
        <f t="shared" si="91"/>
        <v>33.439000728489262</v>
      </c>
      <c r="AY479" s="366">
        <f t="shared" si="91"/>
        <v>30.661598931683734</v>
      </c>
      <c r="AZ479" s="366">
        <f t="shared" si="91"/>
        <v>26.773306350798407</v>
      </c>
      <c r="BA479" s="366">
        <f t="shared" si="91"/>
        <v>26.77193043860267</v>
      </c>
      <c r="BB479" s="366">
        <f t="shared" si="91"/>
        <v>26.771936678595658</v>
      </c>
      <c r="BC479" s="366">
        <f t="shared" si="91"/>
        <v>23.403809482426581</v>
      </c>
      <c r="BD479" s="366">
        <f t="shared" si="91"/>
        <v>17.18318104110967</v>
      </c>
      <c r="BE479" s="366">
        <f t="shared" si="91"/>
        <v>13.12959372266849</v>
      </c>
      <c r="BF479" s="366">
        <f t="shared" si="91"/>
        <v>8.643671610179986</v>
      </c>
      <c r="BG479" s="366">
        <f t="shared" si="91"/>
        <v>2.7424805842223918</v>
      </c>
      <c r="BH479" s="366">
        <f t="shared" si="91"/>
        <v>0</v>
      </c>
      <c r="BI479" s="366">
        <f t="shared" si="91"/>
        <v>0</v>
      </c>
      <c r="BJ479" s="14"/>
      <c r="BK479" s="14"/>
      <c r="BL479" s="14"/>
      <c r="BM479" s="14"/>
      <c r="BN479" s="14"/>
      <c r="BO479" s="14"/>
      <c r="BP479" s="14"/>
      <c r="BQ479" s="14"/>
      <c r="BR479" s="14"/>
      <c r="BS479" s="14"/>
      <c r="BT479" s="14"/>
      <c r="BU479" s="14"/>
      <c r="BV479" s="14"/>
      <c r="BW479" s="14"/>
      <c r="BX479" s="14"/>
      <c r="BY479" s="14"/>
      <c r="BZ479" s="14"/>
    </row>
    <row r="480" spans="1:256" s="3" customFormat="1" ht="12.75" hidden="1" customHeight="1" outlineLevel="2">
      <c r="A480" s="14"/>
      <c r="B480" s="325" t="str">
        <f>C492</f>
        <v>Transmission Lines (OH-inc wood poles)</v>
      </c>
      <c r="C480" s="32"/>
      <c r="D480" s="33" t="s">
        <v>65</v>
      </c>
      <c r="E480" s="32"/>
      <c r="F480" s="371"/>
      <c r="G480" s="154">
        <f>IF(G$3&gt;A1taxremlife,A1taxvalue-SUM($F480:F480),IF(A1taxremlife="N/A","n/a",A1taxvalue/A1taxremlife))</f>
        <v>65.669180177679067</v>
      </c>
      <c r="H480" s="154">
        <f>IF(H$3&gt;A1taxremlife,A1taxvalue-SUM($F480:G480),IF(A1taxremlife="N/A","n/a",A1taxvalue/A1taxremlife))</f>
        <v>65.669180177679067</v>
      </c>
      <c r="I480" s="154">
        <f>IF(I$3&gt;A1taxremlife,A1taxvalue-SUM($F480:H480),IF(A1taxremlife="N/A","n/a",A1taxvalue/A1taxremlife))</f>
        <v>65.669180177679067</v>
      </c>
      <c r="J480" s="154">
        <f>IF(J$3&gt;A1taxremlife,A1taxvalue-SUM($F480:I480),IF(A1taxremlife="N/A","n/a",A1taxvalue/A1taxremlife))</f>
        <v>65.669180177679067</v>
      </c>
      <c r="K480" s="154">
        <f>IF(K$3&gt;A1taxremlife,A1taxvalue-SUM($F480:J480),IF(A1taxremlife="N/A","n/a",A1taxvalue/A1taxremlife))</f>
        <v>65.669180177679067</v>
      </c>
      <c r="L480" s="154">
        <f>IF(L$3&gt;A1taxremlife,A1taxvalue-SUM($F480:K480),IF(A1taxremlife="N/A","n/a",A1taxvalue/A1taxremlife))</f>
        <v>65.669180177679067</v>
      </c>
      <c r="M480" s="154">
        <f>IF(M$3&gt;A1taxremlife,A1taxvalue-SUM($F480:L480),IF(A1taxremlife="N/A","n/a",A1taxvalue/A1taxremlife))</f>
        <v>65.669180177679067</v>
      </c>
      <c r="N480" s="154">
        <f>IF(N$3&gt;A1taxremlife,A1taxvalue-SUM($F480:M480),IF(A1taxremlife="N/A","n/a",A1taxvalue/A1taxremlife))</f>
        <v>65.669180177679067</v>
      </c>
      <c r="O480" s="154">
        <f>IF(O$3&gt;A1taxremlife,A1taxvalue-SUM($F480:N480),IF(A1taxremlife="N/A","n/a",A1taxvalue/A1taxremlife))</f>
        <v>65.669180177679067</v>
      </c>
      <c r="P480" s="154">
        <f>IF(P$3&gt;A1taxremlife,A1taxvalue-SUM($F480:O480),IF(A1taxremlife="N/A","n/a",A1taxvalue/A1taxremlife))</f>
        <v>65.669180177679067</v>
      </c>
      <c r="Q480" s="154">
        <f>IF(Q$3&gt;A1taxremlife,A1taxvalue-SUM($F480:P480),IF(A1taxremlife="N/A","n/a",A1taxvalue/A1taxremlife))</f>
        <v>65.669180177679067</v>
      </c>
      <c r="R480" s="154">
        <f>IF(R$3&gt;A1taxremlife,A1taxvalue-SUM($F480:Q480),IF(A1taxremlife="N/A","n/a",A1taxvalue/A1taxremlife))</f>
        <v>65.669180177679067</v>
      </c>
      <c r="S480" s="154">
        <f>IF(S$3&gt;A1taxremlife,A1taxvalue-SUM($F480:R480),IF(A1taxremlife="N/A","n/a",A1taxvalue/A1taxremlife))</f>
        <v>65.669180177679067</v>
      </c>
      <c r="T480" s="154">
        <f>IF(T$3&gt;A1taxremlife,A1taxvalue-SUM($F480:S480),IF(A1taxremlife="N/A","n/a",A1taxvalue/A1taxremlife))</f>
        <v>65.669180177679067</v>
      </c>
      <c r="U480" s="154">
        <f>IF(U$3&gt;A1taxremlife,A1taxvalue-SUM($F480:T480),IF(A1taxremlife="N/A","n/a",A1taxvalue/A1taxremlife))</f>
        <v>65.669180177679067</v>
      </c>
      <c r="V480" s="154">
        <f>IF(V$3&gt;A1taxremlife,A1taxvalue-SUM($F480:U480),IF(A1taxremlife="N/A","n/a",A1taxvalue/A1taxremlife))</f>
        <v>65.669180177679067</v>
      </c>
      <c r="W480" s="154">
        <f>IF(W$3&gt;A1taxremlife,A1taxvalue-SUM($F480:V480),IF(A1taxremlife="N/A","n/a",A1taxvalue/A1taxremlife))</f>
        <v>65.669180177679067</v>
      </c>
      <c r="X480" s="154">
        <f>IF(X$3&gt;A1taxremlife,A1taxvalue-SUM($F480:W480),IF(A1taxremlife="N/A","n/a",A1taxvalue/A1taxremlife))</f>
        <v>65.669180177679067</v>
      </c>
      <c r="Y480" s="154">
        <f>IF(Y$3&gt;A1taxremlife,A1taxvalue-SUM($F480:X480),IF(A1taxremlife="N/A","n/a",A1taxvalue/A1taxremlife))</f>
        <v>65.669180177679067</v>
      </c>
      <c r="Z480" s="154">
        <f>IF(Z$3&gt;A1taxremlife,A1taxvalue-SUM($F480:Y480),IF(A1taxremlife="N/A","n/a",A1taxvalue/A1taxremlife))</f>
        <v>65.669180177679067</v>
      </c>
      <c r="AA480" s="154">
        <f>IF(AA$3&gt;A1taxremlife,A1taxvalue-SUM($F480:Z480),IF(A1taxremlife="N/A","n/a",A1taxvalue/A1taxremlife))</f>
        <v>65.669180177679067</v>
      </c>
      <c r="AB480" s="154">
        <f>IF(AB$3&gt;A1taxremlife,A1taxvalue-SUM($F480:AA480),IF(A1taxremlife="N/A","n/a",A1taxvalue/A1taxremlife))</f>
        <v>65.669180177679067</v>
      </c>
      <c r="AC480" s="154">
        <f>IF(AC$3&gt;A1taxremlife,A1taxvalue-SUM($F480:AB480),IF(A1taxremlife="N/A","n/a",A1taxvalue/A1taxremlife))</f>
        <v>65.669180177679067</v>
      </c>
      <c r="AD480" s="154">
        <f>IF(AD$3&gt;A1taxremlife,A1taxvalue-SUM($F480:AC480),IF(A1taxremlife="N/A","n/a",A1taxvalue/A1taxremlife))</f>
        <v>65.669180177679067</v>
      </c>
      <c r="AE480" s="154">
        <f>IF(AE$3&gt;A1taxremlife,A1taxvalue-SUM($F480:AD480),IF(A1taxremlife="N/A","n/a",A1taxvalue/A1taxremlife))</f>
        <v>65.669180177679067</v>
      </c>
      <c r="AF480" s="154">
        <f>IF(AF$3&gt;A1taxremlife,A1taxvalue-SUM($F480:AE480),IF(A1taxremlife="N/A","n/a",A1taxvalue/A1taxremlife))</f>
        <v>65.669180177679067</v>
      </c>
      <c r="AG480" s="154">
        <f>IF(AG$3&gt;A1taxremlife,A1taxvalue-SUM($F480:AF480),IF(A1taxremlife="N/A","n/a",A1taxvalue/A1taxremlife))</f>
        <v>65.669180177679067</v>
      </c>
      <c r="AH480" s="154">
        <f>IF(AH$3&gt;A1taxremlife,A1taxvalue-SUM($F480:AG480),IF(A1taxremlife="N/A","n/a",A1taxvalue/A1taxremlife))</f>
        <v>65.669180177679067</v>
      </c>
      <c r="AI480" s="154">
        <f>IF(AI$3&gt;A1taxremlife,A1taxvalue-SUM($F480:AH480),IF(A1taxremlife="N/A","n/a",A1taxvalue/A1taxremlife))</f>
        <v>65.669180177679067</v>
      </c>
      <c r="AJ480" s="154">
        <f>IF(AJ$3&gt;A1taxremlife,A1taxvalue-SUM($F480:AI480),IF(A1taxremlife="N/A","n/a",A1taxvalue/A1taxremlife))</f>
        <v>65.669180177679067</v>
      </c>
      <c r="AK480" s="154">
        <f>IF(AK$3&gt;A1taxremlife,A1taxvalue-SUM($F480:AJ480),IF(A1taxremlife="N/A","n/a",A1taxvalue/A1taxremlife))</f>
        <v>65.669180177679067</v>
      </c>
      <c r="AL480" s="154">
        <f>IF(AL$3&gt;A1taxremlife,A1taxvalue-SUM($F480:AK480),IF(A1taxremlife="N/A","n/a",A1taxvalue/A1taxremlife))</f>
        <v>65.669180177679067</v>
      </c>
      <c r="AM480" s="154">
        <f>IF(AM$3&gt;A1taxremlife,A1taxvalue-SUM($F480:AL480),IF(A1taxremlife="N/A","n/a",A1taxvalue/A1taxremlife))</f>
        <v>65.669180177679067</v>
      </c>
      <c r="AN480" s="154">
        <f>IF(AN$3&gt;A1taxremlife,A1taxvalue-SUM($F480:AM480),IF(A1taxremlife="N/A","n/a",A1taxvalue/A1taxremlife))</f>
        <v>65.669180177679067</v>
      </c>
      <c r="AO480" s="154">
        <f>IF(AO$3&gt;A1taxremlife,A1taxvalue-SUM($F480:AN480),IF(A1taxremlife="N/A","n/a",A1taxvalue/A1taxremlife))</f>
        <v>65.669180177679067</v>
      </c>
      <c r="AP480" s="154">
        <f>IF(AP$3&gt;A1taxremlife,A1taxvalue-SUM($F480:AO480),IF(A1taxremlife="N/A","n/a",A1taxvalue/A1taxremlife))</f>
        <v>65.669180177679067</v>
      </c>
      <c r="AQ480" s="154">
        <f>IF(AQ$3&gt;A1taxremlife,A1taxvalue-SUM($F480:AP480),IF(A1taxremlife="N/A","n/a",A1taxvalue/A1taxremlife))</f>
        <v>1.3133836035540298</v>
      </c>
      <c r="AR480" s="154">
        <f>IF(AR$3&gt;A1taxremlife,A1taxvalue-SUM($F480:AQ480),IF(A1taxremlife="N/A","n/a",A1taxvalue/A1taxremlife))</f>
        <v>0</v>
      </c>
      <c r="AS480" s="154">
        <f>IF(AS$3&gt;A1taxremlife,A1taxvalue-SUM($F480:AR480),IF(A1taxremlife="N/A","n/a",A1taxvalue/A1taxremlife))</f>
        <v>0</v>
      </c>
      <c r="AT480" s="154">
        <f>IF(AT$3&gt;A1taxremlife,A1taxvalue-SUM($F480:AS480),IF(A1taxremlife="N/A","n/a",A1taxvalue/A1taxremlife))</f>
        <v>0</v>
      </c>
      <c r="AU480" s="154">
        <f>IF(AU$3&gt;A1taxremlife,A1taxvalue-SUM($F480:AT480),IF(A1taxremlife="N/A","n/a",A1taxvalue/A1taxremlife))</f>
        <v>0</v>
      </c>
      <c r="AV480" s="154">
        <f>IF(AV$3&gt;A1taxremlife,A1taxvalue-SUM($F480:AU480),IF(A1taxremlife="N/A","n/a",A1taxvalue/A1taxremlife))</f>
        <v>0</v>
      </c>
      <c r="AW480" s="154">
        <f>IF(AW$3&gt;A1taxremlife,A1taxvalue-SUM($F480:AV480),IF(A1taxremlife="N/A","n/a",A1taxvalue/A1taxremlife))</f>
        <v>0</v>
      </c>
      <c r="AX480" s="154">
        <f>IF(AX$3&gt;A1taxremlife,A1taxvalue-SUM($F480:AW480),IF(A1taxremlife="N/A","n/a",A1taxvalue/A1taxremlife))</f>
        <v>0</v>
      </c>
      <c r="AY480" s="154">
        <f>IF(AY$3&gt;A1taxremlife,A1taxvalue-SUM($F480:AX480),IF(A1taxremlife="N/A","n/a",A1taxvalue/A1taxremlife))</f>
        <v>0</v>
      </c>
      <c r="AZ480" s="154">
        <f>IF(AZ$3&gt;A1taxremlife,A1taxvalue-SUM($F480:AY480),IF(A1taxremlife="N/A","n/a",A1taxvalue/A1taxremlife))</f>
        <v>0</v>
      </c>
      <c r="BA480" s="154">
        <f>IF(BA$3&gt;A1taxremlife,A1taxvalue-SUM($F480:AZ480),IF(A1taxremlife="N/A","n/a",A1taxvalue/A1taxremlife))</f>
        <v>0</v>
      </c>
      <c r="BB480" s="154">
        <f>IF(BB$3&gt;A1taxremlife,A1taxvalue-SUM($F480:BA480),IF(A1taxremlife="N/A","n/a",A1taxvalue/A1taxremlife))</f>
        <v>0</v>
      </c>
      <c r="BC480" s="154">
        <f>IF(BC$3&gt;A1taxremlife,A1taxvalue-SUM($F480:BB480),IF(A1taxremlife="N/A","n/a",A1taxvalue/A1taxremlife))</f>
        <v>0</v>
      </c>
      <c r="BD480" s="154">
        <f>IF(BD$3&gt;A1taxremlife,A1taxvalue-SUM($F480:BC480),IF(A1taxremlife="N/A","n/a",A1taxvalue/A1taxremlife))</f>
        <v>0</v>
      </c>
      <c r="BE480" s="154">
        <f>IF(BE$3&gt;A1taxremlife,A1taxvalue-SUM($F480:BD480),IF(A1taxremlife="N/A","n/a",A1taxvalue/A1taxremlife))</f>
        <v>0</v>
      </c>
      <c r="BF480" s="154">
        <f>IF(BF$3&gt;A1taxremlife,A1taxvalue-SUM($F480:BE480),IF(A1taxremlife="N/A","n/a",A1taxvalue/A1taxremlife))</f>
        <v>0</v>
      </c>
      <c r="BG480" s="154">
        <f>IF(BG$3&gt;A1taxremlife,A1taxvalue-SUM($F480:BF480),IF(A1taxremlife="N/A","n/a",A1taxvalue/A1taxremlife))</f>
        <v>0</v>
      </c>
      <c r="BH480" s="154">
        <f>IF(BH$3&gt;A1taxremlife,A1taxvalue-SUM($F480:BG480),IF(A1taxremlife="N/A","n/a",A1taxvalue/A1taxremlife))</f>
        <v>0</v>
      </c>
      <c r="BI480" s="154">
        <f>IF(BI$3&gt;A1taxremlife,A1taxvalue-SUM($F480:BH480),IF(A1taxremlife="N/A","n/a",A1taxvalue/A1taxremlife))</f>
        <v>0</v>
      </c>
      <c r="BJ480" s="14"/>
      <c r="BK480" s="14"/>
      <c r="BL480" s="14"/>
      <c r="BM480" s="14"/>
      <c r="BN480" s="14"/>
      <c r="BO480" s="14"/>
      <c r="BP480" s="14"/>
      <c r="BQ480" s="14"/>
      <c r="BR480" s="14"/>
      <c r="BS480" s="14"/>
      <c r="BT480" s="14"/>
      <c r="BU480" s="14"/>
      <c r="BV480" s="14"/>
      <c r="BW480" s="14"/>
      <c r="BX480" s="14"/>
      <c r="BY480" s="14"/>
      <c r="BZ480" s="14"/>
    </row>
    <row r="481" spans="1:78" s="3" customFormat="1" ht="12.75" hidden="1" customHeight="1" outlineLevel="2">
      <c r="A481" s="14"/>
      <c r="B481" s="27"/>
      <c r="C481" s="26"/>
      <c r="D481" s="412" t="s">
        <v>198</v>
      </c>
      <c r="E481" s="261">
        <v>0</v>
      </c>
      <c r="F481" s="372"/>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5"/>
      <c r="AY481" s="155"/>
      <c r="AZ481" s="155"/>
      <c r="BA481" s="155"/>
      <c r="BB481" s="155"/>
      <c r="BC481" s="155"/>
      <c r="BD481" s="155"/>
      <c r="BE481" s="155"/>
      <c r="BF481" s="155"/>
      <c r="BG481" s="155"/>
      <c r="BH481" s="155"/>
      <c r="BI481" s="155"/>
      <c r="BJ481" s="14"/>
      <c r="BK481" s="14"/>
      <c r="BL481" s="14"/>
      <c r="BM481" s="14"/>
      <c r="BN481" s="14"/>
      <c r="BO481" s="14"/>
      <c r="BP481" s="14"/>
      <c r="BQ481" s="14"/>
      <c r="BR481" s="14"/>
      <c r="BS481" s="14"/>
      <c r="BT481" s="14"/>
      <c r="BU481" s="14"/>
      <c r="BV481" s="14"/>
      <c r="BW481" s="14"/>
      <c r="BX481" s="14"/>
      <c r="BY481" s="14"/>
      <c r="BZ481" s="14"/>
    </row>
    <row r="482" spans="1:78" s="3" customFormat="1" ht="12.75" hidden="1" customHeight="1" outlineLevel="2">
      <c r="A482" s="14"/>
      <c r="B482" s="27"/>
      <c r="C482" s="26"/>
      <c r="D482" s="413"/>
      <c r="E482" s="261">
        <v>1</v>
      </c>
      <c r="F482" s="372"/>
      <c r="G482" s="268"/>
      <c r="H482" s="155">
        <f>IF(A1taxstdlife="n/a","n/a",IF(H$3&gt;(A1taxstdlife+$E482),(Input!$G$211*$G$7)-SUM($G482:G482),(Input!$G$211*$G$7)/A1taxstdlife))</f>
        <v>6.6473154141889452</v>
      </c>
      <c r="I482" s="155">
        <f>IF(A1taxstdlife="n/a","n/a",IF(I$3&gt;(A1taxstdlife+$E482),(Input!$G$211*$G$7)-SUM($G482:H482),(Input!$G$211*$G$7)/A1taxstdlife))</f>
        <v>6.6473154141889452</v>
      </c>
      <c r="J482" s="155">
        <f>IF(A1taxstdlife="n/a","n/a",IF(J$3&gt;(A1taxstdlife+$E482),(Input!$G$211*$G$7)-SUM($G482:I482),(Input!$G$211*$G$7)/A1taxstdlife))</f>
        <v>6.6473154141889452</v>
      </c>
      <c r="K482" s="155">
        <f>IF(A1taxstdlife="n/a","n/a",IF(K$3&gt;(A1taxstdlife+$E482),(Input!$G$211*$G$7)-SUM($G482:J482),(Input!$G$211*$G$7)/A1taxstdlife))</f>
        <v>6.6473154141889452</v>
      </c>
      <c r="L482" s="155">
        <f>IF(A1taxstdlife="n/a","n/a",IF(L$3&gt;(A1taxstdlife+$E482),(Input!$G$211*$G$7)-SUM($G482:K482),(Input!$G$211*$G$7)/A1taxstdlife))</f>
        <v>6.6473154141889452</v>
      </c>
      <c r="M482" s="155">
        <f>IF(A1taxstdlife="n/a","n/a",IF(M$3&gt;(A1taxstdlife+$E482),(Input!$G$211*$G$7)-SUM($G482:L482),(Input!$G$211*$G$7)/A1taxstdlife))</f>
        <v>6.6473154141889452</v>
      </c>
      <c r="N482" s="155">
        <f>IF(A1taxstdlife="n/a","n/a",IF(N$3&gt;(A1taxstdlife+$E482),(Input!$G$211*$G$7)-SUM($G482:M482),(Input!$G$211*$G$7)/A1taxstdlife))</f>
        <v>6.6473154141889452</v>
      </c>
      <c r="O482" s="155">
        <f>IF(A1taxstdlife="n/a","n/a",IF(O$3&gt;(A1taxstdlife+$E482),(Input!$G$211*$G$7)-SUM($G482:N482),(Input!$G$211*$G$7)/A1taxstdlife))</f>
        <v>6.6473154141889452</v>
      </c>
      <c r="P482" s="155">
        <f>IF(A1taxstdlife="n/a","n/a",IF(P$3&gt;(A1taxstdlife+$E482),(Input!$G$211*$G$7)-SUM($G482:O482),(Input!$G$211*$G$7)/A1taxstdlife))</f>
        <v>6.6473154141889452</v>
      </c>
      <c r="Q482" s="155">
        <f>IF(A1taxstdlife="n/a","n/a",IF(Q$3&gt;(A1taxstdlife+$E482),(Input!$G$211*$G$7)-SUM($G482:P482),(Input!$G$211*$G$7)/A1taxstdlife))</f>
        <v>6.6473154141889452</v>
      </c>
      <c r="R482" s="155">
        <f>IF(A1taxstdlife="n/a","n/a",IF(R$3&gt;(A1taxstdlife+$E482),(Input!$G$211*$G$7)-SUM($G482:Q482),(Input!$G$211*$G$7)/A1taxstdlife))</f>
        <v>6.6473154141889452</v>
      </c>
      <c r="S482" s="155">
        <f>IF(A1taxstdlife="n/a","n/a",IF(S$3&gt;(A1taxstdlife+$E482),(Input!$G$211*$G$7)-SUM($G482:R482),(Input!$G$211*$G$7)/A1taxstdlife))</f>
        <v>6.6473154141889452</v>
      </c>
      <c r="T482" s="155">
        <f>IF(A1taxstdlife="n/a","n/a",IF(T$3&gt;(A1taxstdlife+$E482),(Input!$G$211*$G$7)-SUM($G482:S482),(Input!$G$211*$G$7)/A1taxstdlife))</f>
        <v>6.6473154141889452</v>
      </c>
      <c r="U482" s="155">
        <f>IF(A1taxstdlife="n/a","n/a",IF(U$3&gt;(A1taxstdlife+$E482),(Input!$G$211*$G$7)-SUM($G482:T482),(Input!$G$211*$G$7)/A1taxstdlife))</f>
        <v>6.6473154141889452</v>
      </c>
      <c r="V482" s="155">
        <f>IF(A1taxstdlife="n/a","n/a",IF(V$3&gt;(A1taxstdlife+$E482),(Input!$G$211*$G$7)-SUM($G482:U482),(Input!$G$211*$G$7)/A1taxstdlife))</f>
        <v>6.6473154141889452</v>
      </c>
      <c r="W482" s="155">
        <f>IF(A1taxstdlife="n/a","n/a",IF(W$3&gt;(A1taxstdlife+$E482),(Input!$G$211*$G$7)-SUM($G482:V482),(Input!$G$211*$G$7)/A1taxstdlife))</f>
        <v>6.6473154141889452</v>
      </c>
      <c r="X482" s="155">
        <f>IF(A1taxstdlife="n/a","n/a",IF(X$3&gt;(A1taxstdlife+$E482),(Input!$G$211*$G$7)-SUM($G482:W482),(Input!$G$211*$G$7)/A1taxstdlife))</f>
        <v>6.6473154141889452</v>
      </c>
      <c r="Y482" s="155">
        <f>IF(A1taxstdlife="n/a","n/a",IF(Y$3&gt;(A1taxstdlife+$E482),(Input!$G$211*$G$7)-SUM($G482:X482),(Input!$G$211*$G$7)/A1taxstdlife))</f>
        <v>6.6473154141889452</v>
      </c>
      <c r="Z482" s="155">
        <f>IF(A1taxstdlife="n/a","n/a",IF(Z$3&gt;(A1taxstdlife+$E482),(Input!$G$211*$G$7)-SUM($G482:Y482),(Input!$G$211*$G$7)/A1taxstdlife))</f>
        <v>6.6473154141889452</v>
      </c>
      <c r="AA482" s="155">
        <f>IF(A1taxstdlife="n/a","n/a",IF(AA$3&gt;(A1taxstdlife+$E482),(Input!$G$211*$G$7)-SUM($G482:Z482),(Input!$G$211*$G$7)/A1taxstdlife))</f>
        <v>6.6473154141889452</v>
      </c>
      <c r="AB482" s="155">
        <f>IF(A1taxstdlife="n/a","n/a",IF(AB$3&gt;(A1taxstdlife+$E482),(Input!$G$211*$G$7)-SUM($G482:AA482),(Input!$G$211*$G$7)/A1taxstdlife))</f>
        <v>6.6473154141889452</v>
      </c>
      <c r="AC482" s="155">
        <f>IF(A1taxstdlife="n/a","n/a",IF(AC$3&gt;(A1taxstdlife+$E482),(Input!$G$211*$G$7)-SUM($G482:AB482),(Input!$G$211*$G$7)/A1taxstdlife))</f>
        <v>6.6473154141889452</v>
      </c>
      <c r="AD482" s="155">
        <f>IF(A1taxstdlife="n/a","n/a",IF(AD$3&gt;(A1taxstdlife+$E482),(Input!$G$211*$G$7)-SUM($G482:AC482),(Input!$G$211*$G$7)/A1taxstdlife))</f>
        <v>6.6473154141889452</v>
      </c>
      <c r="AE482" s="155">
        <f>IF(A1taxstdlife="n/a","n/a",IF(AE$3&gt;(A1taxstdlife+$E482),(Input!$G$211*$G$7)-SUM($G482:AD482),(Input!$G$211*$G$7)/A1taxstdlife))</f>
        <v>6.6473154141889452</v>
      </c>
      <c r="AF482" s="155">
        <f>IF(A1taxstdlife="n/a","n/a",IF(AF$3&gt;(A1taxstdlife+$E482),(Input!$G$211*$G$7)-SUM($G482:AE482),(Input!$G$211*$G$7)/A1taxstdlife))</f>
        <v>6.6473154141889452</v>
      </c>
      <c r="AG482" s="155">
        <f>IF(A1taxstdlife="n/a","n/a",IF(AG$3&gt;(A1taxstdlife+$E482),(Input!$G$211*$G$7)-SUM($G482:AF482),(Input!$G$211*$G$7)/A1taxstdlife))</f>
        <v>6.6473154141889452</v>
      </c>
      <c r="AH482" s="155">
        <f>IF(A1taxstdlife="n/a","n/a",IF(AH$3&gt;(A1taxstdlife+$E482),(Input!$G$211*$G$7)-SUM($G482:AG482),(Input!$G$211*$G$7)/A1taxstdlife))</f>
        <v>6.6473154141889452</v>
      </c>
      <c r="AI482" s="155">
        <f>IF(A1taxstdlife="n/a","n/a",IF(AI$3&gt;(A1taxstdlife+$E482),(Input!$G$211*$G$7)-SUM($G482:AH482),(Input!$G$211*$G$7)/A1taxstdlife))</f>
        <v>6.6473154141889452</v>
      </c>
      <c r="AJ482" s="155">
        <f>IF(A1taxstdlife="n/a","n/a",IF(AJ$3&gt;(A1taxstdlife+$E482),(Input!$G$211*$G$7)-SUM($G482:AI482),(Input!$G$211*$G$7)/A1taxstdlife))</f>
        <v>6.6473154141889452</v>
      </c>
      <c r="AK482" s="155">
        <f>IF(A1taxstdlife="n/a","n/a",IF(AK$3&gt;(A1taxstdlife+$E482),(Input!$G$211*$G$7)-SUM($G482:AJ482),(Input!$G$211*$G$7)/A1taxstdlife))</f>
        <v>6.6473154141889452</v>
      </c>
      <c r="AL482" s="155">
        <f>IF(A1taxstdlife="n/a","n/a",IF(AL$3&gt;(A1taxstdlife+$E482),(Input!$G$211*$G$7)-SUM($G482:AK482),(Input!$G$211*$G$7)/A1taxstdlife))</f>
        <v>6.6473154141889452</v>
      </c>
      <c r="AM482" s="155">
        <f>IF(A1taxstdlife="n/a","n/a",IF(AM$3&gt;(A1taxstdlife+$E482),(Input!$G$211*$G$7)-SUM($G482:AL482),(Input!$G$211*$G$7)/A1taxstdlife))</f>
        <v>6.6473154141889452</v>
      </c>
      <c r="AN482" s="155">
        <f>IF(A1taxstdlife="n/a","n/a",IF(AN$3&gt;(A1taxstdlife+$E482),(Input!$G$211*$G$7)-SUM($G482:AM482),(Input!$G$211*$G$7)/A1taxstdlife))</f>
        <v>6.6473154141889452</v>
      </c>
      <c r="AO482" s="155">
        <f>IF(A1taxstdlife="n/a","n/a",IF(AO$3&gt;(A1taxstdlife+$E482),(Input!$G$211*$G$7)-SUM($G482:AN482),(Input!$G$211*$G$7)/A1taxstdlife))</f>
        <v>6.6473154141889452</v>
      </c>
      <c r="AP482" s="155">
        <f>IF(A1taxstdlife="n/a","n/a",IF(AP$3&gt;(A1taxstdlife+$E482),(Input!$G$211*$G$7)-SUM($G482:AO482),(Input!$G$211*$G$7)/A1taxstdlife))</f>
        <v>6.6473154141889452</v>
      </c>
      <c r="AQ482" s="155">
        <f>IF(A1taxstdlife="n/a","n/a",IF(AQ$3&gt;(A1taxstdlife+$E482),(Input!$G$211*$G$7)-SUM($G482:AP482),(Input!$G$211*$G$7)/A1taxstdlife))</f>
        <v>6.6473154141889452</v>
      </c>
      <c r="AR482" s="155">
        <f>IF(A1taxstdlife="n/a","n/a",IF(AR$3&gt;(A1taxstdlife+$E482),(Input!$G$211*$G$7)-SUM($G482:AQ482),(Input!$G$211*$G$7)/A1taxstdlife))</f>
        <v>6.6473154141889452</v>
      </c>
      <c r="AS482" s="155">
        <f>IF(A1taxstdlife="n/a","n/a",IF(AS$3&gt;(A1taxstdlife+$E482),(Input!$G$211*$G$7)-SUM($G482:AR482),(Input!$G$211*$G$7)/A1taxstdlife))</f>
        <v>6.6473154141889452</v>
      </c>
      <c r="AT482" s="155">
        <f>IF(A1taxstdlife="n/a","n/a",IF(AT$3&gt;(A1taxstdlife+$E482),(Input!$G$211*$G$7)-SUM($G482:AS482),(Input!$G$211*$G$7)/A1taxstdlife))</f>
        <v>6.6473154141889452</v>
      </c>
      <c r="AU482" s="155">
        <f>IF(A1taxstdlife="n/a","n/a",IF(AU$3&gt;(A1taxstdlife+$E482),(Input!$G$211*$G$7)-SUM($G482:AT482),(Input!$G$211*$G$7)/A1taxstdlife))</f>
        <v>6.6473154141889452</v>
      </c>
      <c r="AV482" s="155">
        <f>IF(A1taxstdlife="n/a","n/a",IF(AV$3&gt;(A1taxstdlife+$E482),(Input!$G$211*$G$7)-SUM($G482:AU482),(Input!$G$211*$G$7)/A1taxstdlife))</f>
        <v>6.6473154141889452</v>
      </c>
      <c r="AW482" s="155">
        <f>IF(A1taxstdlife="n/a","n/a",IF(AW$3&gt;(A1taxstdlife+$E482),(Input!$G$211*$G$7)-SUM($G482:AV482),(Input!$G$211*$G$7)/A1taxstdlife))</f>
        <v>6.6473154141889452</v>
      </c>
      <c r="AX482" s="155">
        <f>IF(A1taxstdlife="n/a","n/a",IF(AX$3&gt;(A1taxstdlife+$E482),(Input!$G$211*$G$7)-SUM($G482:AW482),(Input!$G$211*$G$7)/A1taxstdlife))</f>
        <v>6.6473154141889452</v>
      </c>
      <c r="AY482" s="155">
        <f>IF(A1taxstdlife="n/a","n/a",IF(AY$3&gt;(A1taxstdlife+$E482),(Input!$G$211*$G$7)-SUM($G482:AX482),(Input!$G$211*$G$7)/A1taxstdlife))</f>
        <v>6.6473154141889452</v>
      </c>
      <c r="AZ482" s="155">
        <f>IF(A1taxstdlife="n/a","n/a",IF(AZ$3&gt;(A1taxstdlife+$E482),(Input!$G$211*$G$7)-SUM($G482:AY482),(Input!$G$211*$G$7)/A1taxstdlife))</f>
        <v>6.6473154141889452</v>
      </c>
      <c r="BA482" s="155">
        <f>IF(A1taxstdlife="n/a","n/a",IF(BA$3&gt;(A1taxstdlife+$E482),(Input!$G$211*$G$7)-SUM($G482:AZ482),(Input!$G$211*$G$7)/A1taxstdlife))</f>
        <v>6.6473154141889452</v>
      </c>
      <c r="BB482" s="155">
        <f>IF(A1taxstdlife="n/a","n/a",IF(BB$3&gt;(A1taxstdlife+$E482),(Input!$G$211*$G$7)-SUM($G482:BA482),(Input!$G$211*$G$7)/A1taxstdlife))</f>
        <v>6.6473154141889452</v>
      </c>
      <c r="BC482" s="155">
        <f>IF(A1taxstdlife="n/a","n/a",IF(BC$3&gt;(A1taxstdlife+$E482),(Input!$G$211*$G$7)-SUM($G482:BB482),(Input!$G$211*$G$7)/A1taxstdlife))</f>
        <v>3.3236577070946964</v>
      </c>
      <c r="BD482" s="155">
        <f>IF(A1taxstdlife="n/a","n/a",IF(BD$3&gt;(A1taxstdlife+$E482),(Input!$G$211*$G$7)-SUM($G482:BC482),(Input!$G$211*$G$7)/A1taxstdlife))</f>
        <v>0</v>
      </c>
      <c r="BE482" s="155">
        <f>IF(A1taxstdlife="n/a","n/a",IF(BE$3&gt;(A1taxstdlife+$E482),(Input!$G$211*$G$7)-SUM($G482:BD482),(Input!$G$211*$G$7)/A1taxstdlife))</f>
        <v>0</v>
      </c>
      <c r="BF482" s="155">
        <f>IF(A1taxstdlife="n/a","n/a",IF(BF$3&gt;(A1taxstdlife+$E482),(Input!$G$211*$G$7)-SUM($G482:BE482),(Input!$G$211*$G$7)/A1taxstdlife))</f>
        <v>0</v>
      </c>
      <c r="BG482" s="155">
        <f>IF(A1taxstdlife="n/a","n/a",IF(BG$3&gt;(A1taxstdlife+$E482),(Input!$G$211*$G$7)-SUM($G482:BF482),(Input!$G$211*$G$7)/A1taxstdlife))</f>
        <v>0</v>
      </c>
      <c r="BH482" s="155">
        <f>IF(A1taxstdlife="n/a","n/a",IF(BH$3&gt;(A1taxstdlife+$E482),(Input!$G$211*$G$7)-SUM($G482:BG482),(Input!$G$211*$G$7)/A1taxstdlife))</f>
        <v>0</v>
      </c>
      <c r="BI482" s="155">
        <f>IF(A1taxstdlife="n/a","n/a",IF(BI$3&gt;(A1taxstdlife+$E482),(Input!$G$211*$G$7)-SUM($G482:BH482),(Input!$G$211*$G$7)/A1taxstdlife))</f>
        <v>0</v>
      </c>
      <c r="BJ482" s="14"/>
      <c r="BK482" s="14"/>
      <c r="BL482" s="14"/>
      <c r="BM482" s="14"/>
      <c r="BN482" s="14"/>
      <c r="BO482" s="14"/>
      <c r="BP482" s="14"/>
      <c r="BQ482" s="14"/>
      <c r="BR482" s="14"/>
      <c r="BS482" s="14"/>
      <c r="BT482" s="14"/>
      <c r="BU482" s="14"/>
      <c r="BV482" s="14"/>
      <c r="BW482" s="14"/>
      <c r="BX482" s="14"/>
      <c r="BY482" s="14"/>
      <c r="BZ482" s="14"/>
    </row>
    <row r="483" spans="1:78" s="3" customFormat="1" ht="12.75" hidden="1" customHeight="1" outlineLevel="2">
      <c r="A483" s="14"/>
      <c r="B483" s="27"/>
      <c r="C483" s="26"/>
      <c r="D483" s="413"/>
      <c r="E483" s="261">
        <v>2</v>
      </c>
      <c r="F483" s="372"/>
      <c r="G483" s="269"/>
      <c r="H483" s="270"/>
      <c r="I483" s="155">
        <f>IF(A1taxstdlife="n/a","n/a",IF(I$3&gt;(A1taxstdlife+$E483),(Input!$H$211*$H$7)-SUM($H483:H483),(Input!$H$211*$H$7)/A1taxstdlife))</f>
        <v>4.7279246078213859</v>
      </c>
      <c r="J483" s="155">
        <f>IF(A1taxstdlife="n/a","n/a",IF(J$3&gt;(A1taxstdlife+$E483),(Input!$H$211*$H$7)-SUM($H483:I483),(Input!$H$211*$H$7)/A1taxstdlife))</f>
        <v>4.7279246078213859</v>
      </c>
      <c r="K483" s="155">
        <f>IF(A1taxstdlife="n/a","n/a",IF(K$3&gt;(A1taxstdlife+$E483),(Input!$H$211*$H$7)-SUM($H483:J483),(Input!$H$211*$H$7)/A1taxstdlife))</f>
        <v>4.7279246078213859</v>
      </c>
      <c r="L483" s="155">
        <f>IF(A1taxstdlife="n/a","n/a",IF(L$3&gt;(A1taxstdlife+$E483),(Input!$H$211*$H$7)-SUM($H483:K483),(Input!$H$211*$H$7)/A1taxstdlife))</f>
        <v>4.7279246078213859</v>
      </c>
      <c r="M483" s="155">
        <f>IF(A1taxstdlife="n/a","n/a",IF(M$3&gt;(A1taxstdlife+$E483),(Input!$H$211*$H$7)-SUM($H483:L483),(Input!$H$211*$H$7)/A1taxstdlife))</f>
        <v>4.7279246078213859</v>
      </c>
      <c r="N483" s="155">
        <f>IF(A1taxstdlife="n/a","n/a",IF(N$3&gt;(A1taxstdlife+$E483),(Input!$H$211*$H$7)-SUM($H483:M483),(Input!$H$211*$H$7)/A1taxstdlife))</f>
        <v>4.7279246078213859</v>
      </c>
      <c r="O483" s="155">
        <f>IF(A1taxstdlife="n/a","n/a",IF(O$3&gt;(A1taxstdlife+$E483),(Input!$H$211*$H$7)-SUM($H483:N483),(Input!$H$211*$H$7)/A1taxstdlife))</f>
        <v>4.7279246078213859</v>
      </c>
      <c r="P483" s="155">
        <f>IF(A1taxstdlife="n/a","n/a",IF(P$3&gt;(A1taxstdlife+$E483),(Input!$H$211*$H$7)-SUM($H483:O483),(Input!$H$211*$H$7)/A1taxstdlife))</f>
        <v>4.7279246078213859</v>
      </c>
      <c r="Q483" s="155">
        <f>IF(A1taxstdlife="n/a","n/a",IF(Q$3&gt;(A1taxstdlife+$E483),(Input!$H$211*$H$7)-SUM($H483:P483),(Input!$H$211*$H$7)/A1taxstdlife))</f>
        <v>4.7279246078213859</v>
      </c>
      <c r="R483" s="155">
        <f>IF(A1taxstdlife="n/a","n/a",IF(R$3&gt;(A1taxstdlife+$E483),(Input!$H$211*$H$7)-SUM($H483:Q483),(Input!$H$211*$H$7)/A1taxstdlife))</f>
        <v>4.7279246078213859</v>
      </c>
      <c r="S483" s="155">
        <f>IF(A1taxstdlife="n/a","n/a",IF(S$3&gt;(A1taxstdlife+$E483),(Input!$H$211*$H$7)-SUM($H483:R483),(Input!$H$211*$H$7)/A1taxstdlife))</f>
        <v>4.7279246078213859</v>
      </c>
      <c r="T483" s="155">
        <f>IF(A1taxstdlife="n/a","n/a",IF(T$3&gt;(A1taxstdlife+$E483),(Input!$H$211*$H$7)-SUM($H483:S483),(Input!$H$211*$H$7)/A1taxstdlife))</f>
        <v>4.7279246078213859</v>
      </c>
      <c r="U483" s="155">
        <f>IF(A1taxstdlife="n/a","n/a",IF(U$3&gt;(A1taxstdlife+$E483),(Input!$H$211*$H$7)-SUM($H483:T483),(Input!$H$211*$H$7)/A1taxstdlife))</f>
        <v>4.7279246078213859</v>
      </c>
      <c r="V483" s="155">
        <f>IF(A1taxstdlife="n/a","n/a",IF(V$3&gt;(A1taxstdlife+$E483),(Input!$H$211*$H$7)-SUM($H483:U483),(Input!$H$211*$H$7)/A1taxstdlife))</f>
        <v>4.7279246078213859</v>
      </c>
      <c r="W483" s="155">
        <f>IF(A1taxstdlife="n/a","n/a",IF(W$3&gt;(A1taxstdlife+$E483),(Input!$H$211*$H$7)-SUM($H483:V483),(Input!$H$211*$H$7)/A1taxstdlife))</f>
        <v>4.7279246078213859</v>
      </c>
      <c r="X483" s="155">
        <f>IF(A1taxstdlife="n/a","n/a",IF(X$3&gt;(A1taxstdlife+$E483),(Input!$H$211*$H$7)-SUM($H483:W483),(Input!$H$211*$H$7)/A1taxstdlife))</f>
        <v>4.7279246078213859</v>
      </c>
      <c r="Y483" s="155">
        <f>IF(A1taxstdlife="n/a","n/a",IF(Y$3&gt;(A1taxstdlife+$E483),(Input!$H$211*$H$7)-SUM($H483:X483),(Input!$H$211*$H$7)/A1taxstdlife))</f>
        <v>4.7279246078213859</v>
      </c>
      <c r="Z483" s="155">
        <f>IF(A1taxstdlife="n/a","n/a",IF(Z$3&gt;(A1taxstdlife+$E483),(Input!$H$211*$H$7)-SUM($H483:Y483),(Input!$H$211*$H$7)/A1taxstdlife))</f>
        <v>4.7279246078213859</v>
      </c>
      <c r="AA483" s="155">
        <f>IF(A1taxstdlife="n/a","n/a",IF(AA$3&gt;(A1taxstdlife+$E483),(Input!$H$211*$H$7)-SUM($H483:Z483),(Input!$H$211*$H$7)/A1taxstdlife))</f>
        <v>4.7279246078213859</v>
      </c>
      <c r="AB483" s="155">
        <f>IF(A1taxstdlife="n/a","n/a",IF(AB$3&gt;(A1taxstdlife+$E483),(Input!$H$211*$H$7)-SUM($H483:AA483),(Input!$H$211*$H$7)/A1taxstdlife))</f>
        <v>4.7279246078213859</v>
      </c>
      <c r="AC483" s="155">
        <f>IF(A1taxstdlife="n/a","n/a",IF(AC$3&gt;(A1taxstdlife+$E483),(Input!$H$211*$H$7)-SUM($H483:AB483),(Input!$H$211*$H$7)/A1taxstdlife))</f>
        <v>4.7279246078213859</v>
      </c>
      <c r="AD483" s="155">
        <f>IF(A1taxstdlife="n/a","n/a",IF(AD$3&gt;(A1taxstdlife+$E483),(Input!$H$211*$H$7)-SUM($H483:AC483),(Input!$H$211*$H$7)/A1taxstdlife))</f>
        <v>4.7279246078213859</v>
      </c>
      <c r="AE483" s="155">
        <f>IF(A1taxstdlife="n/a","n/a",IF(AE$3&gt;(A1taxstdlife+$E483),(Input!$H$211*$H$7)-SUM($H483:AD483),(Input!$H$211*$H$7)/A1taxstdlife))</f>
        <v>4.7279246078213859</v>
      </c>
      <c r="AF483" s="155">
        <f>IF(A1taxstdlife="n/a","n/a",IF(AF$3&gt;(A1taxstdlife+$E483),(Input!$H$211*$H$7)-SUM($H483:AE483),(Input!$H$211*$H$7)/A1taxstdlife))</f>
        <v>4.7279246078213859</v>
      </c>
      <c r="AG483" s="155">
        <f>IF(A1taxstdlife="n/a","n/a",IF(AG$3&gt;(A1taxstdlife+$E483),(Input!$H$211*$H$7)-SUM($H483:AF483),(Input!$H$211*$H$7)/A1taxstdlife))</f>
        <v>4.7279246078213859</v>
      </c>
      <c r="AH483" s="155">
        <f>IF(A1taxstdlife="n/a","n/a",IF(AH$3&gt;(A1taxstdlife+$E483),(Input!$H$211*$H$7)-SUM($H483:AG483),(Input!$H$211*$H$7)/A1taxstdlife))</f>
        <v>4.7279246078213859</v>
      </c>
      <c r="AI483" s="155">
        <f>IF(A1taxstdlife="n/a","n/a",IF(AI$3&gt;(A1taxstdlife+$E483),(Input!$H$211*$H$7)-SUM($H483:AH483),(Input!$H$211*$H$7)/A1taxstdlife))</f>
        <v>4.7279246078213859</v>
      </c>
      <c r="AJ483" s="155">
        <f>IF(A1taxstdlife="n/a","n/a",IF(AJ$3&gt;(A1taxstdlife+$E483),(Input!$H$211*$H$7)-SUM($H483:AI483),(Input!$H$211*$H$7)/A1taxstdlife))</f>
        <v>4.7279246078213859</v>
      </c>
      <c r="AK483" s="155">
        <f>IF(A1taxstdlife="n/a","n/a",IF(AK$3&gt;(A1taxstdlife+$E483),(Input!$H$211*$H$7)-SUM($H483:AJ483),(Input!$H$211*$H$7)/A1taxstdlife))</f>
        <v>4.7279246078213859</v>
      </c>
      <c r="AL483" s="155">
        <f>IF(A1taxstdlife="n/a","n/a",IF(AL$3&gt;(A1taxstdlife+$E483),(Input!$H$211*$H$7)-SUM($H483:AK483),(Input!$H$211*$H$7)/A1taxstdlife))</f>
        <v>4.7279246078213859</v>
      </c>
      <c r="AM483" s="155">
        <f>IF(A1taxstdlife="n/a","n/a",IF(AM$3&gt;(A1taxstdlife+$E483),(Input!$H$211*$H$7)-SUM($H483:AL483),(Input!$H$211*$H$7)/A1taxstdlife))</f>
        <v>4.7279246078213859</v>
      </c>
      <c r="AN483" s="155">
        <f>IF(A1taxstdlife="n/a","n/a",IF(AN$3&gt;(A1taxstdlife+$E483),(Input!$H$211*$H$7)-SUM($H483:AM483),(Input!$H$211*$H$7)/A1taxstdlife))</f>
        <v>4.7279246078213859</v>
      </c>
      <c r="AO483" s="155">
        <f>IF(A1taxstdlife="n/a","n/a",IF(AO$3&gt;(A1taxstdlife+$E483),(Input!$H$211*$H$7)-SUM($H483:AN483),(Input!$H$211*$H$7)/A1taxstdlife))</f>
        <v>4.7279246078213859</v>
      </c>
      <c r="AP483" s="155">
        <f>IF(A1taxstdlife="n/a","n/a",IF(AP$3&gt;(A1taxstdlife+$E483),(Input!$H$211*$H$7)-SUM($H483:AO483),(Input!$H$211*$H$7)/A1taxstdlife))</f>
        <v>4.7279246078213859</v>
      </c>
      <c r="AQ483" s="155">
        <f>IF(A1taxstdlife="n/a","n/a",IF(AQ$3&gt;(A1taxstdlife+$E483),(Input!$H$211*$H$7)-SUM($H483:AP483),(Input!$H$211*$H$7)/A1taxstdlife))</f>
        <v>4.7279246078213859</v>
      </c>
      <c r="AR483" s="155">
        <f>IF(A1taxstdlife="n/a","n/a",IF(AR$3&gt;(A1taxstdlife+$E483),(Input!$H$211*$H$7)-SUM($H483:AQ483),(Input!$H$211*$H$7)/A1taxstdlife))</f>
        <v>4.7279246078213859</v>
      </c>
      <c r="AS483" s="155">
        <f>IF(A1taxstdlife="n/a","n/a",IF(AS$3&gt;(A1taxstdlife+$E483),(Input!$H$211*$H$7)-SUM($H483:AR483),(Input!$H$211*$H$7)/A1taxstdlife))</f>
        <v>4.7279246078213859</v>
      </c>
      <c r="AT483" s="155">
        <f>IF(A1taxstdlife="n/a","n/a",IF(AT$3&gt;(A1taxstdlife+$E483),(Input!$H$211*$H$7)-SUM($H483:AS483),(Input!$H$211*$H$7)/A1taxstdlife))</f>
        <v>4.7279246078213859</v>
      </c>
      <c r="AU483" s="155">
        <f>IF(A1taxstdlife="n/a","n/a",IF(AU$3&gt;(A1taxstdlife+$E483),(Input!$H$211*$H$7)-SUM($H483:AT483),(Input!$H$211*$H$7)/A1taxstdlife))</f>
        <v>4.7279246078213859</v>
      </c>
      <c r="AV483" s="155">
        <f>IF(A1taxstdlife="n/a","n/a",IF(AV$3&gt;(A1taxstdlife+$E483),(Input!$H$211*$H$7)-SUM($H483:AU483),(Input!$H$211*$H$7)/A1taxstdlife))</f>
        <v>4.7279246078213859</v>
      </c>
      <c r="AW483" s="155">
        <f>IF(A1taxstdlife="n/a","n/a",IF(AW$3&gt;(A1taxstdlife+$E483),(Input!$H$211*$H$7)-SUM($H483:AV483),(Input!$H$211*$H$7)/A1taxstdlife))</f>
        <v>4.7279246078213859</v>
      </c>
      <c r="AX483" s="155">
        <f>IF(A1taxstdlife="n/a","n/a",IF(AX$3&gt;(A1taxstdlife+$E483),(Input!$H$211*$H$7)-SUM($H483:AW483),(Input!$H$211*$H$7)/A1taxstdlife))</f>
        <v>4.7279246078213859</v>
      </c>
      <c r="AY483" s="155">
        <f>IF(A1taxstdlife="n/a","n/a",IF(AY$3&gt;(A1taxstdlife+$E483),(Input!$H$211*$H$7)-SUM($H483:AX483),(Input!$H$211*$H$7)/A1taxstdlife))</f>
        <v>4.7279246078213859</v>
      </c>
      <c r="AZ483" s="155">
        <f>IF(A1taxstdlife="n/a","n/a",IF(AZ$3&gt;(A1taxstdlife+$E483),(Input!$H$211*$H$7)-SUM($H483:AY483),(Input!$H$211*$H$7)/A1taxstdlife))</f>
        <v>4.7279246078213859</v>
      </c>
      <c r="BA483" s="155">
        <f>IF(A1taxstdlife="n/a","n/a",IF(BA$3&gt;(A1taxstdlife+$E483),(Input!$H$211*$H$7)-SUM($H483:AZ483),(Input!$H$211*$H$7)/A1taxstdlife))</f>
        <v>4.7279246078213859</v>
      </c>
      <c r="BB483" s="155">
        <f>IF(A1taxstdlife="n/a","n/a",IF(BB$3&gt;(A1taxstdlife+$E483),(Input!$H$211*$H$7)-SUM($H483:BA483),(Input!$H$211*$H$7)/A1taxstdlife))</f>
        <v>4.7279246078213859</v>
      </c>
      <c r="BC483" s="155">
        <f>IF(A1taxstdlife="n/a","n/a",IF(BC$3&gt;(A1taxstdlife+$E483),(Input!$H$211*$H$7)-SUM($H483:BB483),(Input!$H$211*$H$7)/A1taxstdlife))</f>
        <v>4.7279246078213859</v>
      </c>
      <c r="BD483" s="155">
        <f>IF(A1taxstdlife="n/a","n/a",IF(BD$3&gt;(A1taxstdlife+$E483),(Input!$H$211*$H$7)-SUM($H483:BC483),(Input!$H$211*$H$7)/A1taxstdlife))</f>
        <v>2.3639623039104833</v>
      </c>
      <c r="BE483" s="155">
        <f>IF(A1taxstdlife="n/a","n/a",IF(BE$3&gt;(A1taxstdlife+$E483),(Input!$H$211*$H$7)-SUM($H483:BD483),(Input!$H$211*$H$7)/A1taxstdlife))</f>
        <v>0</v>
      </c>
      <c r="BF483" s="155">
        <f>IF(A1taxstdlife="n/a","n/a",IF(BF$3&gt;(A1taxstdlife+$E483),(Input!$H$211*$H$7)-SUM($H483:BE483),(Input!$H$211*$H$7)/A1taxstdlife))</f>
        <v>0</v>
      </c>
      <c r="BG483" s="155">
        <f>IF(A1taxstdlife="n/a","n/a",IF(BG$3&gt;(A1taxstdlife+$E483),(Input!$H$211*$H$7)-SUM($H483:BF483),(Input!$H$211*$H$7)/A1taxstdlife))</f>
        <v>0</v>
      </c>
      <c r="BH483" s="155">
        <f>IF(A1taxstdlife="n/a","n/a",IF(BH$3&gt;(A1taxstdlife+$E483),(Input!$H$211*$H$7)-SUM($H483:BG483),(Input!$H$211*$H$7)/A1taxstdlife))</f>
        <v>0</v>
      </c>
      <c r="BI483" s="155">
        <f>IF(A1taxstdlife="n/a","n/a",IF(BI$3&gt;(A1taxstdlife+$E483),(Input!$H$211*$H$7)-SUM($H483:BH483),(Input!$H$211*$H$7)/A1taxstdlife))</f>
        <v>0</v>
      </c>
      <c r="BJ483" s="14"/>
      <c r="BK483" s="14"/>
      <c r="BL483" s="14"/>
      <c r="BM483" s="14"/>
      <c r="BN483" s="14"/>
      <c r="BO483" s="14"/>
      <c r="BP483" s="14"/>
      <c r="BQ483" s="14"/>
      <c r="BR483" s="14"/>
      <c r="BS483" s="14"/>
      <c r="BT483" s="14"/>
      <c r="BU483" s="14"/>
      <c r="BV483" s="14"/>
      <c r="BW483" s="14"/>
      <c r="BX483" s="14"/>
      <c r="BY483" s="14"/>
      <c r="BZ483" s="14"/>
    </row>
    <row r="484" spans="1:78" s="3" customFormat="1" ht="12.75" hidden="1" customHeight="1" outlineLevel="2">
      <c r="A484" s="14"/>
      <c r="B484" s="27"/>
      <c r="C484" s="26"/>
      <c r="D484" s="413"/>
      <c r="E484" s="261">
        <v>3</v>
      </c>
      <c r="F484" s="372"/>
      <c r="G484" s="269"/>
      <c r="H484" s="271"/>
      <c r="I484" s="270"/>
      <c r="J484" s="155">
        <f>IF(A1taxstdlife="n/a","n/a",IF(J$3&gt;(A1taxstdlife+$E484),(Input!$I$211*$I$7)-SUM($I484:I484),(Input!$I$211*$I$7)/A1taxstdlife))</f>
        <v>2.6544233415073539</v>
      </c>
      <c r="K484" s="155">
        <f>IF(A1taxstdlife="n/a","n/a",IF(K$3&gt;(A1taxstdlife+$E484),(Input!$I$211*$I$7)-SUM($I484:J484),(Input!$I$211*$I$7)/A1taxstdlife))</f>
        <v>2.6544233415073539</v>
      </c>
      <c r="L484" s="155">
        <f>IF(A1taxstdlife="n/a","n/a",IF(L$3&gt;(A1taxstdlife+$E484),(Input!$I$211*$I$7)-SUM($I484:K484),(Input!$I$211*$I$7)/A1taxstdlife))</f>
        <v>2.6544233415073539</v>
      </c>
      <c r="M484" s="155">
        <f>IF(A1taxstdlife="n/a","n/a",IF(M$3&gt;(A1taxstdlife+$E484),(Input!$I$211*$I$7)-SUM($I484:L484),(Input!$I$211*$I$7)/A1taxstdlife))</f>
        <v>2.6544233415073539</v>
      </c>
      <c r="N484" s="155">
        <f>IF(A1taxstdlife="n/a","n/a",IF(N$3&gt;(A1taxstdlife+$E484),(Input!$I$211*$I$7)-SUM($I484:M484),(Input!$I$211*$I$7)/A1taxstdlife))</f>
        <v>2.6544233415073539</v>
      </c>
      <c r="O484" s="155">
        <f>IF(A1taxstdlife="n/a","n/a",IF(O$3&gt;(A1taxstdlife+$E484),(Input!$I$211*$I$7)-SUM($I484:N484),(Input!$I$211*$I$7)/A1taxstdlife))</f>
        <v>2.6544233415073539</v>
      </c>
      <c r="P484" s="155">
        <f>IF(A1taxstdlife="n/a","n/a",IF(P$3&gt;(A1taxstdlife+$E484),(Input!$I$211*$I$7)-SUM($I484:O484),(Input!$I$211*$I$7)/A1taxstdlife))</f>
        <v>2.6544233415073539</v>
      </c>
      <c r="Q484" s="155">
        <f>IF(A1taxstdlife="n/a","n/a",IF(Q$3&gt;(A1taxstdlife+$E484),(Input!$I$211*$I$7)-SUM($I484:P484),(Input!$I$211*$I$7)/A1taxstdlife))</f>
        <v>2.6544233415073539</v>
      </c>
      <c r="R484" s="155">
        <f>IF(A1taxstdlife="n/a","n/a",IF(R$3&gt;(A1taxstdlife+$E484),(Input!$I$211*$I$7)-SUM($I484:Q484),(Input!$I$211*$I$7)/A1taxstdlife))</f>
        <v>2.6544233415073539</v>
      </c>
      <c r="S484" s="155">
        <f>IF(A1taxstdlife="n/a","n/a",IF(S$3&gt;(A1taxstdlife+$E484),(Input!$I$211*$I$7)-SUM($I484:R484),(Input!$I$211*$I$7)/A1taxstdlife))</f>
        <v>2.6544233415073539</v>
      </c>
      <c r="T484" s="155">
        <f>IF(A1taxstdlife="n/a","n/a",IF(T$3&gt;(A1taxstdlife+$E484),(Input!$I$211*$I$7)-SUM($I484:S484),(Input!$I$211*$I$7)/A1taxstdlife))</f>
        <v>2.6544233415073539</v>
      </c>
      <c r="U484" s="155">
        <f>IF(A1taxstdlife="n/a","n/a",IF(U$3&gt;(A1taxstdlife+$E484),(Input!$I$211*$I$7)-SUM($I484:T484),(Input!$I$211*$I$7)/A1taxstdlife))</f>
        <v>2.6544233415073539</v>
      </c>
      <c r="V484" s="155">
        <f>IF(A1taxstdlife="n/a","n/a",IF(V$3&gt;(A1taxstdlife+$E484),(Input!$I$211*$I$7)-SUM($I484:U484),(Input!$I$211*$I$7)/A1taxstdlife))</f>
        <v>2.6544233415073539</v>
      </c>
      <c r="W484" s="155">
        <f>IF(A1taxstdlife="n/a","n/a",IF(W$3&gt;(A1taxstdlife+$E484),(Input!$I$211*$I$7)-SUM($I484:V484),(Input!$I$211*$I$7)/A1taxstdlife))</f>
        <v>2.6544233415073539</v>
      </c>
      <c r="X484" s="155">
        <f>IF(A1taxstdlife="n/a","n/a",IF(X$3&gt;(A1taxstdlife+$E484),(Input!$I$211*$I$7)-SUM($I484:W484),(Input!$I$211*$I$7)/A1taxstdlife))</f>
        <v>2.6544233415073539</v>
      </c>
      <c r="Y484" s="155">
        <f>IF(A1taxstdlife="n/a","n/a",IF(Y$3&gt;(A1taxstdlife+$E484),(Input!$I$211*$I$7)-SUM($I484:X484),(Input!$I$211*$I$7)/A1taxstdlife))</f>
        <v>2.6544233415073539</v>
      </c>
      <c r="Z484" s="155">
        <f>IF(A1taxstdlife="n/a","n/a",IF(Z$3&gt;(A1taxstdlife+$E484),(Input!$I$211*$I$7)-SUM($I484:Y484),(Input!$I$211*$I$7)/A1taxstdlife))</f>
        <v>2.6544233415073539</v>
      </c>
      <c r="AA484" s="155">
        <f>IF(A1taxstdlife="n/a","n/a",IF(AA$3&gt;(A1taxstdlife+$E484),(Input!$I$211*$I$7)-SUM($I484:Z484),(Input!$I$211*$I$7)/A1taxstdlife))</f>
        <v>2.6544233415073539</v>
      </c>
      <c r="AB484" s="155">
        <f>IF(A1taxstdlife="n/a","n/a",IF(AB$3&gt;(A1taxstdlife+$E484),(Input!$I$211*$I$7)-SUM($I484:AA484),(Input!$I$211*$I$7)/A1taxstdlife))</f>
        <v>2.6544233415073539</v>
      </c>
      <c r="AC484" s="155">
        <f>IF(A1taxstdlife="n/a","n/a",IF(AC$3&gt;(A1taxstdlife+$E484),(Input!$I$211*$I$7)-SUM($I484:AB484),(Input!$I$211*$I$7)/A1taxstdlife))</f>
        <v>2.6544233415073539</v>
      </c>
      <c r="AD484" s="155">
        <f>IF(A1taxstdlife="n/a","n/a",IF(AD$3&gt;(A1taxstdlife+$E484),(Input!$I$211*$I$7)-SUM($I484:AC484),(Input!$I$211*$I$7)/A1taxstdlife))</f>
        <v>2.6544233415073539</v>
      </c>
      <c r="AE484" s="155">
        <f>IF(A1taxstdlife="n/a","n/a",IF(AE$3&gt;(A1taxstdlife+$E484),(Input!$I$211*$I$7)-SUM($I484:AD484),(Input!$I$211*$I$7)/A1taxstdlife))</f>
        <v>2.6544233415073539</v>
      </c>
      <c r="AF484" s="155">
        <f>IF(A1taxstdlife="n/a","n/a",IF(AF$3&gt;(A1taxstdlife+$E484),(Input!$I$211*$I$7)-SUM($I484:AE484),(Input!$I$211*$I$7)/A1taxstdlife))</f>
        <v>2.6544233415073539</v>
      </c>
      <c r="AG484" s="155">
        <f>IF(A1taxstdlife="n/a","n/a",IF(AG$3&gt;(A1taxstdlife+$E484),(Input!$I$211*$I$7)-SUM($I484:AF484),(Input!$I$211*$I$7)/A1taxstdlife))</f>
        <v>2.6544233415073539</v>
      </c>
      <c r="AH484" s="155">
        <f>IF(A1taxstdlife="n/a","n/a",IF(AH$3&gt;(A1taxstdlife+$E484),(Input!$I$211*$I$7)-SUM($I484:AG484),(Input!$I$211*$I$7)/A1taxstdlife))</f>
        <v>2.6544233415073539</v>
      </c>
      <c r="AI484" s="155">
        <f>IF(A1taxstdlife="n/a","n/a",IF(AI$3&gt;(A1taxstdlife+$E484),(Input!$I$211*$I$7)-SUM($I484:AH484),(Input!$I$211*$I$7)/A1taxstdlife))</f>
        <v>2.6544233415073539</v>
      </c>
      <c r="AJ484" s="155">
        <f>IF(A1taxstdlife="n/a","n/a",IF(AJ$3&gt;(A1taxstdlife+$E484),(Input!$I$211*$I$7)-SUM($I484:AI484),(Input!$I$211*$I$7)/A1taxstdlife))</f>
        <v>2.6544233415073539</v>
      </c>
      <c r="AK484" s="155">
        <f>IF(A1taxstdlife="n/a","n/a",IF(AK$3&gt;(A1taxstdlife+$E484),(Input!$I$211*$I$7)-SUM($I484:AJ484),(Input!$I$211*$I$7)/A1taxstdlife))</f>
        <v>2.6544233415073539</v>
      </c>
      <c r="AL484" s="155">
        <f>IF(A1taxstdlife="n/a","n/a",IF(AL$3&gt;(A1taxstdlife+$E484),(Input!$I$211*$I$7)-SUM($I484:AK484),(Input!$I$211*$I$7)/A1taxstdlife))</f>
        <v>2.6544233415073539</v>
      </c>
      <c r="AM484" s="155">
        <f>IF(A1taxstdlife="n/a","n/a",IF(AM$3&gt;(A1taxstdlife+$E484),(Input!$I$211*$I$7)-SUM($I484:AL484),(Input!$I$211*$I$7)/A1taxstdlife))</f>
        <v>2.6544233415073539</v>
      </c>
      <c r="AN484" s="155">
        <f>IF(A1taxstdlife="n/a","n/a",IF(AN$3&gt;(A1taxstdlife+$E484),(Input!$I$211*$I$7)-SUM($I484:AM484),(Input!$I$211*$I$7)/A1taxstdlife))</f>
        <v>2.6544233415073539</v>
      </c>
      <c r="AO484" s="155">
        <f>IF(A1taxstdlife="n/a","n/a",IF(AO$3&gt;(A1taxstdlife+$E484),(Input!$I$211*$I$7)-SUM($I484:AN484),(Input!$I$211*$I$7)/A1taxstdlife))</f>
        <v>2.6544233415073539</v>
      </c>
      <c r="AP484" s="155">
        <f>IF(A1taxstdlife="n/a","n/a",IF(AP$3&gt;(A1taxstdlife+$E484),(Input!$I$211*$I$7)-SUM($I484:AO484),(Input!$I$211*$I$7)/A1taxstdlife))</f>
        <v>2.6544233415073539</v>
      </c>
      <c r="AQ484" s="155">
        <f>IF(A1taxstdlife="n/a","n/a",IF(AQ$3&gt;(A1taxstdlife+$E484),(Input!$I$211*$I$7)-SUM($I484:AP484),(Input!$I$211*$I$7)/A1taxstdlife))</f>
        <v>2.6544233415073539</v>
      </c>
      <c r="AR484" s="155">
        <f>IF(A1taxstdlife="n/a","n/a",IF(AR$3&gt;(A1taxstdlife+$E484),(Input!$I$211*$I$7)-SUM($I484:AQ484),(Input!$I$211*$I$7)/A1taxstdlife))</f>
        <v>2.6544233415073539</v>
      </c>
      <c r="AS484" s="155">
        <f>IF(A1taxstdlife="n/a","n/a",IF(AS$3&gt;(A1taxstdlife+$E484),(Input!$I$211*$I$7)-SUM($I484:AR484),(Input!$I$211*$I$7)/A1taxstdlife))</f>
        <v>2.6544233415073539</v>
      </c>
      <c r="AT484" s="155">
        <f>IF(A1taxstdlife="n/a","n/a",IF(AT$3&gt;(A1taxstdlife+$E484),(Input!$I$211*$I$7)-SUM($I484:AS484),(Input!$I$211*$I$7)/A1taxstdlife))</f>
        <v>2.6544233415073539</v>
      </c>
      <c r="AU484" s="155">
        <f>IF(A1taxstdlife="n/a","n/a",IF(AU$3&gt;(A1taxstdlife+$E484),(Input!$I$211*$I$7)-SUM($I484:AT484),(Input!$I$211*$I$7)/A1taxstdlife))</f>
        <v>2.6544233415073539</v>
      </c>
      <c r="AV484" s="155">
        <f>IF(A1taxstdlife="n/a","n/a",IF(AV$3&gt;(A1taxstdlife+$E484),(Input!$I$211*$I$7)-SUM($I484:AU484),(Input!$I$211*$I$7)/A1taxstdlife))</f>
        <v>2.6544233415073539</v>
      </c>
      <c r="AW484" s="155">
        <f>IF(A1taxstdlife="n/a","n/a",IF(AW$3&gt;(A1taxstdlife+$E484),(Input!$I$211*$I$7)-SUM($I484:AV484),(Input!$I$211*$I$7)/A1taxstdlife))</f>
        <v>2.6544233415073539</v>
      </c>
      <c r="AX484" s="155">
        <f>IF(A1taxstdlife="n/a","n/a",IF(AX$3&gt;(A1taxstdlife+$E484),(Input!$I$211*$I$7)-SUM($I484:AW484),(Input!$I$211*$I$7)/A1taxstdlife))</f>
        <v>2.6544233415073539</v>
      </c>
      <c r="AY484" s="155">
        <f>IF(A1taxstdlife="n/a","n/a",IF(AY$3&gt;(A1taxstdlife+$E484),(Input!$I$211*$I$7)-SUM($I484:AX484),(Input!$I$211*$I$7)/A1taxstdlife))</f>
        <v>2.6544233415073539</v>
      </c>
      <c r="AZ484" s="155">
        <f>IF(A1taxstdlife="n/a","n/a",IF(AZ$3&gt;(A1taxstdlife+$E484),(Input!$I$211*$I$7)-SUM($I484:AY484),(Input!$I$211*$I$7)/A1taxstdlife))</f>
        <v>2.6544233415073539</v>
      </c>
      <c r="BA484" s="155">
        <f>IF(A1taxstdlife="n/a","n/a",IF(BA$3&gt;(A1taxstdlife+$E484),(Input!$I$211*$I$7)-SUM($I484:AZ484),(Input!$I$211*$I$7)/A1taxstdlife))</f>
        <v>2.6544233415073539</v>
      </c>
      <c r="BB484" s="155">
        <f>IF(A1taxstdlife="n/a","n/a",IF(BB$3&gt;(A1taxstdlife+$E484),(Input!$I$211*$I$7)-SUM($I484:BA484),(Input!$I$211*$I$7)/A1taxstdlife))</f>
        <v>2.6544233415073539</v>
      </c>
      <c r="BC484" s="155">
        <f>IF(A1taxstdlife="n/a","n/a",IF(BC$3&gt;(A1taxstdlife+$E484),(Input!$I$211*$I$7)-SUM($I484:BB484),(Input!$I$211*$I$7)/A1taxstdlife))</f>
        <v>2.6544233415073539</v>
      </c>
      <c r="BD484" s="155">
        <f>IF(A1taxstdlife="n/a","n/a",IF(BD$3&gt;(A1taxstdlife+$E484),(Input!$I$211*$I$7)-SUM($I484:BC484),(Input!$I$211*$I$7)/A1taxstdlife))</f>
        <v>2.6544233415073539</v>
      </c>
      <c r="BE484" s="155">
        <f>IF(A1taxstdlife="n/a","n/a",IF(BE$3&gt;(A1taxstdlife+$E484),(Input!$I$211*$I$7)-SUM($I484:BD484),(Input!$I$211*$I$7)/A1taxstdlife))</f>
        <v>1.3272116707536838</v>
      </c>
      <c r="BF484" s="155">
        <f>IF(A1taxstdlife="n/a","n/a",IF(BF$3&gt;(A1taxstdlife+$E484),(Input!$I$211*$I$7)-SUM($I484:BE484),(Input!$I$211*$I$7)/A1taxstdlife))</f>
        <v>0</v>
      </c>
      <c r="BG484" s="155">
        <f>IF(A1taxstdlife="n/a","n/a",IF(BG$3&gt;(A1taxstdlife+$E484),(Input!$I$211*$I$7)-SUM($I484:BF484),(Input!$I$211*$I$7)/A1taxstdlife))</f>
        <v>0</v>
      </c>
      <c r="BH484" s="155">
        <f>IF(A1taxstdlife="n/a","n/a",IF(BH$3&gt;(A1taxstdlife+$E484),(Input!$I$211*$I$7)-SUM($I484:BG484),(Input!$I$211*$I$7)/A1taxstdlife))</f>
        <v>0</v>
      </c>
      <c r="BI484" s="155">
        <f>IF(A1taxstdlife="n/a","n/a",IF(BI$3&gt;(A1taxstdlife+$E484),(Input!$I$211*$I$7)-SUM($I484:BH484),(Input!$I$211*$I$7)/A1taxstdlife))</f>
        <v>0</v>
      </c>
      <c r="BJ484" s="14"/>
      <c r="BK484" s="14"/>
      <c r="BL484" s="14"/>
      <c r="BM484" s="14"/>
      <c r="BN484" s="14"/>
      <c r="BO484" s="14"/>
      <c r="BP484" s="14"/>
      <c r="BQ484" s="14"/>
      <c r="BR484" s="14"/>
      <c r="BS484" s="14"/>
      <c r="BT484" s="14"/>
      <c r="BU484" s="14"/>
      <c r="BV484" s="14"/>
      <c r="BW484" s="14"/>
      <c r="BX484" s="14"/>
      <c r="BY484" s="14"/>
      <c r="BZ484" s="14"/>
    </row>
    <row r="485" spans="1:78" s="3" customFormat="1" ht="12.75" hidden="1" customHeight="1" outlineLevel="2">
      <c r="A485" s="14"/>
      <c r="B485" s="27"/>
      <c r="C485" s="26"/>
      <c r="D485" s="413"/>
      <c r="E485" s="261">
        <v>4</v>
      </c>
      <c r="F485" s="372"/>
      <c r="G485" s="269"/>
      <c r="H485" s="271"/>
      <c r="I485" s="271"/>
      <c r="J485" s="270"/>
      <c r="K485" s="155">
        <f>IF(A1taxstdlife="n/a","n/a",IF(K$3&gt;(A1taxstdlife+$E485),(Input!$J$211*$J$7)-SUM($J485:J485),(Input!$J$211*$J$7)/A1taxstdlife))</f>
        <v>6.3174208834701746</v>
      </c>
      <c r="L485" s="155">
        <f>IF(A1taxstdlife="n/a","n/a",IF(L$3&gt;(A1taxstdlife+$E485),(Input!$J$211*$J$7)-SUM($J485:K485),(Input!$J$211*$J$7)/A1taxstdlife))</f>
        <v>6.3174208834701746</v>
      </c>
      <c r="M485" s="155">
        <f>IF(A1taxstdlife="n/a","n/a",IF(M$3&gt;(A1taxstdlife+$E485),(Input!$J$211*$J$7)-SUM($J485:L485),(Input!$J$211*$J$7)/A1taxstdlife))</f>
        <v>6.3174208834701746</v>
      </c>
      <c r="N485" s="155">
        <f>IF(A1taxstdlife="n/a","n/a",IF(N$3&gt;(A1taxstdlife+$E485),(Input!$J$211*$J$7)-SUM($J485:M485),(Input!$J$211*$J$7)/A1taxstdlife))</f>
        <v>6.3174208834701746</v>
      </c>
      <c r="O485" s="155">
        <f>IF(A1taxstdlife="n/a","n/a",IF(O$3&gt;(A1taxstdlife+$E485),(Input!$J$211*$J$7)-SUM($J485:N485),(Input!$J$211*$J$7)/A1taxstdlife))</f>
        <v>6.3174208834701746</v>
      </c>
      <c r="P485" s="155">
        <f>IF(A1taxstdlife="n/a","n/a",IF(P$3&gt;(A1taxstdlife+$E485),(Input!$J$211*$J$7)-SUM($J485:O485),(Input!$J$211*$J$7)/A1taxstdlife))</f>
        <v>6.3174208834701746</v>
      </c>
      <c r="Q485" s="155">
        <f>IF(A1taxstdlife="n/a","n/a",IF(Q$3&gt;(A1taxstdlife+$E485),(Input!$J$211*$J$7)-SUM($J485:P485),(Input!$J$211*$J$7)/A1taxstdlife))</f>
        <v>6.3174208834701746</v>
      </c>
      <c r="R485" s="155">
        <f>IF(A1taxstdlife="n/a","n/a",IF(R$3&gt;(A1taxstdlife+$E485),(Input!$J$211*$J$7)-SUM($J485:Q485),(Input!$J$211*$J$7)/A1taxstdlife))</f>
        <v>6.3174208834701746</v>
      </c>
      <c r="S485" s="155">
        <f>IF(A1taxstdlife="n/a","n/a",IF(S$3&gt;(A1taxstdlife+$E485),(Input!$J$211*$J$7)-SUM($J485:R485),(Input!$J$211*$J$7)/A1taxstdlife))</f>
        <v>6.3174208834701746</v>
      </c>
      <c r="T485" s="155">
        <f>IF(A1taxstdlife="n/a","n/a",IF(T$3&gt;(A1taxstdlife+$E485),(Input!$J$211*$J$7)-SUM($J485:S485),(Input!$J$211*$J$7)/A1taxstdlife))</f>
        <v>6.3174208834701746</v>
      </c>
      <c r="U485" s="155">
        <f>IF(A1taxstdlife="n/a","n/a",IF(U$3&gt;(A1taxstdlife+$E485),(Input!$J$211*$J$7)-SUM($J485:T485),(Input!$J$211*$J$7)/A1taxstdlife))</f>
        <v>6.3174208834701746</v>
      </c>
      <c r="V485" s="155">
        <f>IF(A1taxstdlife="n/a","n/a",IF(V$3&gt;(A1taxstdlife+$E485),(Input!$J$211*$J$7)-SUM($J485:U485),(Input!$J$211*$J$7)/A1taxstdlife))</f>
        <v>6.3174208834701746</v>
      </c>
      <c r="W485" s="155">
        <f>IF(A1taxstdlife="n/a","n/a",IF(W$3&gt;(A1taxstdlife+$E485),(Input!$J$211*$J$7)-SUM($J485:V485),(Input!$J$211*$J$7)/A1taxstdlife))</f>
        <v>6.3174208834701746</v>
      </c>
      <c r="X485" s="155">
        <f>IF(A1taxstdlife="n/a","n/a",IF(X$3&gt;(A1taxstdlife+$E485),(Input!$J$211*$J$7)-SUM($J485:W485),(Input!$J$211*$J$7)/A1taxstdlife))</f>
        <v>6.3174208834701746</v>
      </c>
      <c r="Y485" s="155">
        <f>IF(A1taxstdlife="n/a","n/a",IF(Y$3&gt;(A1taxstdlife+$E485),(Input!$J$211*$J$7)-SUM($J485:X485),(Input!$J$211*$J$7)/A1taxstdlife))</f>
        <v>6.3174208834701746</v>
      </c>
      <c r="Z485" s="155">
        <f>IF(A1taxstdlife="n/a","n/a",IF(Z$3&gt;(A1taxstdlife+$E485),(Input!$J$211*$J$7)-SUM($J485:Y485),(Input!$J$211*$J$7)/A1taxstdlife))</f>
        <v>6.3174208834701746</v>
      </c>
      <c r="AA485" s="155">
        <f>IF(A1taxstdlife="n/a","n/a",IF(AA$3&gt;(A1taxstdlife+$E485),(Input!$J$211*$J$7)-SUM($J485:Z485),(Input!$J$211*$J$7)/A1taxstdlife))</f>
        <v>6.3174208834701746</v>
      </c>
      <c r="AB485" s="155">
        <f>IF(A1taxstdlife="n/a","n/a",IF(AB$3&gt;(A1taxstdlife+$E485),(Input!$J$211*$J$7)-SUM($J485:AA485),(Input!$J$211*$J$7)/A1taxstdlife))</f>
        <v>6.3174208834701746</v>
      </c>
      <c r="AC485" s="155">
        <f>IF(A1taxstdlife="n/a","n/a",IF(AC$3&gt;(A1taxstdlife+$E485),(Input!$J$211*$J$7)-SUM($J485:AB485),(Input!$J$211*$J$7)/A1taxstdlife))</f>
        <v>6.3174208834701746</v>
      </c>
      <c r="AD485" s="155">
        <f>IF(A1taxstdlife="n/a","n/a",IF(AD$3&gt;(A1taxstdlife+$E485),(Input!$J$211*$J$7)-SUM($J485:AC485),(Input!$J$211*$J$7)/A1taxstdlife))</f>
        <v>6.3174208834701746</v>
      </c>
      <c r="AE485" s="155">
        <f>IF(A1taxstdlife="n/a","n/a",IF(AE$3&gt;(A1taxstdlife+$E485),(Input!$J$211*$J$7)-SUM($J485:AD485),(Input!$J$211*$J$7)/A1taxstdlife))</f>
        <v>6.3174208834701746</v>
      </c>
      <c r="AF485" s="155">
        <f>IF(A1taxstdlife="n/a","n/a",IF(AF$3&gt;(A1taxstdlife+$E485),(Input!$J$211*$J$7)-SUM($J485:AE485),(Input!$J$211*$J$7)/A1taxstdlife))</f>
        <v>6.3174208834701746</v>
      </c>
      <c r="AG485" s="155">
        <f>IF(A1taxstdlife="n/a","n/a",IF(AG$3&gt;(A1taxstdlife+$E485),(Input!$J$211*$J$7)-SUM($J485:AF485),(Input!$J$211*$J$7)/A1taxstdlife))</f>
        <v>6.3174208834701746</v>
      </c>
      <c r="AH485" s="155">
        <f>IF(A1taxstdlife="n/a","n/a",IF(AH$3&gt;(A1taxstdlife+$E485),(Input!$J$211*$J$7)-SUM($J485:AG485),(Input!$J$211*$J$7)/A1taxstdlife))</f>
        <v>6.3174208834701746</v>
      </c>
      <c r="AI485" s="155">
        <f>IF(A1taxstdlife="n/a","n/a",IF(AI$3&gt;(A1taxstdlife+$E485),(Input!$J$211*$J$7)-SUM($J485:AH485),(Input!$J$211*$J$7)/A1taxstdlife))</f>
        <v>6.3174208834701746</v>
      </c>
      <c r="AJ485" s="155">
        <f>IF(A1taxstdlife="n/a","n/a",IF(AJ$3&gt;(A1taxstdlife+$E485),(Input!$J$211*$J$7)-SUM($J485:AI485),(Input!$J$211*$J$7)/A1taxstdlife))</f>
        <v>6.3174208834701746</v>
      </c>
      <c r="AK485" s="155">
        <f>IF(A1taxstdlife="n/a","n/a",IF(AK$3&gt;(A1taxstdlife+$E485),(Input!$J$211*$J$7)-SUM($J485:AJ485),(Input!$J$211*$J$7)/A1taxstdlife))</f>
        <v>6.3174208834701746</v>
      </c>
      <c r="AL485" s="155">
        <f>IF(A1taxstdlife="n/a","n/a",IF(AL$3&gt;(A1taxstdlife+$E485),(Input!$J$211*$J$7)-SUM($J485:AK485),(Input!$J$211*$J$7)/A1taxstdlife))</f>
        <v>6.3174208834701746</v>
      </c>
      <c r="AM485" s="155">
        <f>IF(A1taxstdlife="n/a","n/a",IF(AM$3&gt;(A1taxstdlife+$E485),(Input!$J$211*$J$7)-SUM($J485:AL485),(Input!$J$211*$J$7)/A1taxstdlife))</f>
        <v>6.3174208834701746</v>
      </c>
      <c r="AN485" s="155">
        <f>IF(A1taxstdlife="n/a","n/a",IF(AN$3&gt;(A1taxstdlife+$E485),(Input!$J$211*$J$7)-SUM($J485:AM485),(Input!$J$211*$J$7)/A1taxstdlife))</f>
        <v>6.3174208834701746</v>
      </c>
      <c r="AO485" s="155">
        <f>IF(A1taxstdlife="n/a","n/a",IF(AO$3&gt;(A1taxstdlife+$E485),(Input!$J$211*$J$7)-SUM($J485:AN485),(Input!$J$211*$J$7)/A1taxstdlife))</f>
        <v>6.3174208834701746</v>
      </c>
      <c r="AP485" s="155">
        <f>IF(A1taxstdlife="n/a","n/a",IF(AP$3&gt;(A1taxstdlife+$E485),(Input!$J$211*$J$7)-SUM($J485:AO485),(Input!$J$211*$J$7)/A1taxstdlife))</f>
        <v>6.3174208834701746</v>
      </c>
      <c r="AQ485" s="155">
        <f>IF(A1taxstdlife="n/a","n/a",IF(AQ$3&gt;(A1taxstdlife+$E485),(Input!$J$211*$J$7)-SUM($J485:AP485),(Input!$J$211*$J$7)/A1taxstdlife))</f>
        <v>6.3174208834701746</v>
      </c>
      <c r="AR485" s="155">
        <f>IF(A1taxstdlife="n/a","n/a",IF(AR$3&gt;(A1taxstdlife+$E485),(Input!$J$211*$J$7)-SUM($J485:AQ485),(Input!$J$211*$J$7)/A1taxstdlife))</f>
        <v>6.3174208834701746</v>
      </c>
      <c r="AS485" s="155">
        <f>IF(A1taxstdlife="n/a","n/a",IF(AS$3&gt;(A1taxstdlife+$E485),(Input!$J$211*$J$7)-SUM($J485:AR485),(Input!$J$211*$J$7)/A1taxstdlife))</f>
        <v>6.3174208834701746</v>
      </c>
      <c r="AT485" s="155">
        <f>IF(A1taxstdlife="n/a","n/a",IF(AT$3&gt;(A1taxstdlife+$E485),(Input!$J$211*$J$7)-SUM($J485:AS485),(Input!$J$211*$J$7)/A1taxstdlife))</f>
        <v>6.3174208834701746</v>
      </c>
      <c r="AU485" s="155">
        <f>IF(A1taxstdlife="n/a","n/a",IF(AU$3&gt;(A1taxstdlife+$E485),(Input!$J$211*$J$7)-SUM($J485:AT485),(Input!$J$211*$J$7)/A1taxstdlife))</f>
        <v>6.3174208834701746</v>
      </c>
      <c r="AV485" s="155">
        <f>IF(A1taxstdlife="n/a","n/a",IF(AV$3&gt;(A1taxstdlife+$E485),(Input!$J$211*$J$7)-SUM($J485:AU485),(Input!$J$211*$J$7)/A1taxstdlife))</f>
        <v>6.3174208834701746</v>
      </c>
      <c r="AW485" s="155">
        <f>IF(A1taxstdlife="n/a","n/a",IF(AW$3&gt;(A1taxstdlife+$E485),(Input!$J$211*$J$7)-SUM($J485:AV485),(Input!$J$211*$J$7)/A1taxstdlife))</f>
        <v>6.3174208834701746</v>
      </c>
      <c r="AX485" s="155">
        <f>IF(A1taxstdlife="n/a","n/a",IF(AX$3&gt;(A1taxstdlife+$E485),(Input!$J$211*$J$7)-SUM($J485:AW485),(Input!$J$211*$J$7)/A1taxstdlife))</f>
        <v>6.3174208834701746</v>
      </c>
      <c r="AY485" s="155">
        <f>IF(A1taxstdlife="n/a","n/a",IF(AY$3&gt;(A1taxstdlife+$E485),(Input!$J$211*$J$7)-SUM($J485:AX485),(Input!$J$211*$J$7)/A1taxstdlife))</f>
        <v>6.3174208834701746</v>
      </c>
      <c r="AZ485" s="155">
        <f>IF(A1taxstdlife="n/a","n/a",IF(AZ$3&gt;(A1taxstdlife+$E485),(Input!$J$211*$J$7)-SUM($J485:AY485),(Input!$J$211*$J$7)/A1taxstdlife))</f>
        <v>6.3174208834701746</v>
      </c>
      <c r="BA485" s="155">
        <f>IF(A1taxstdlife="n/a","n/a",IF(BA$3&gt;(A1taxstdlife+$E485),(Input!$J$211*$J$7)-SUM($J485:AZ485),(Input!$J$211*$J$7)/A1taxstdlife))</f>
        <v>6.3174208834701746</v>
      </c>
      <c r="BB485" s="155">
        <f>IF(A1taxstdlife="n/a","n/a",IF(BB$3&gt;(A1taxstdlife+$E485),(Input!$J$211*$J$7)-SUM($J485:BA485),(Input!$J$211*$J$7)/A1taxstdlife))</f>
        <v>6.3174208834701746</v>
      </c>
      <c r="BC485" s="155">
        <f>IF(A1taxstdlife="n/a","n/a",IF(BC$3&gt;(A1taxstdlife+$E485),(Input!$J$211*$J$7)-SUM($J485:BB485),(Input!$J$211*$J$7)/A1taxstdlife))</f>
        <v>6.3174208834701746</v>
      </c>
      <c r="BD485" s="155">
        <f>IF(A1taxstdlife="n/a","n/a",IF(BD$3&gt;(A1taxstdlife+$E485),(Input!$J$211*$J$7)-SUM($J485:BC485),(Input!$J$211*$J$7)/A1taxstdlife))</f>
        <v>6.3174208834701746</v>
      </c>
      <c r="BE485" s="155">
        <f>IF(A1taxstdlife="n/a","n/a",IF(BE$3&gt;(A1taxstdlife+$E485),(Input!$J$211*$J$7)-SUM($J485:BD485),(Input!$J$211*$J$7)/A1taxstdlife))</f>
        <v>6.3174208834701746</v>
      </c>
      <c r="BF485" s="155">
        <f>IF(A1taxstdlife="n/a","n/a",IF(BF$3&gt;(A1taxstdlife+$E485),(Input!$J$211*$J$7)-SUM($J485:BE485),(Input!$J$211*$J$7)/A1taxstdlife))</f>
        <v>3.1587104417353657</v>
      </c>
      <c r="BG485" s="155">
        <f>IF(A1taxstdlife="n/a","n/a",IF(BG$3&gt;(A1taxstdlife+$E485),(Input!$J$211*$J$7)-SUM($J485:BF485),(Input!$J$211*$J$7)/A1taxstdlife))</f>
        <v>0</v>
      </c>
      <c r="BH485" s="155">
        <f>IF(A1taxstdlife="n/a","n/a",IF(BH$3&gt;(A1taxstdlife+$E485),(Input!$J$211*$J$7)-SUM($J485:BG485),(Input!$J$211*$J$7)/A1taxstdlife))</f>
        <v>0</v>
      </c>
      <c r="BI485" s="155">
        <f>IF(A1taxstdlife="n/a","n/a",IF(BI$3&gt;(A1taxstdlife+$E485),(Input!$J$211*$J$7)-SUM($J485:BH485),(Input!$J$211*$J$7)/A1taxstdlife))</f>
        <v>0</v>
      </c>
      <c r="BJ485" s="14"/>
      <c r="BK485" s="14"/>
      <c r="BL485" s="14"/>
      <c r="BM485" s="14"/>
      <c r="BN485" s="14"/>
      <c r="BO485" s="14"/>
      <c r="BP485" s="14"/>
      <c r="BQ485" s="14"/>
      <c r="BR485" s="14"/>
      <c r="BS485" s="14"/>
      <c r="BT485" s="14"/>
      <c r="BU485" s="14"/>
      <c r="BV485" s="14"/>
      <c r="BW485" s="14"/>
      <c r="BX485" s="14"/>
      <c r="BY485" s="14"/>
      <c r="BZ485" s="14"/>
    </row>
    <row r="486" spans="1:78" s="3" customFormat="1" ht="12.75" hidden="1" customHeight="1" outlineLevel="2">
      <c r="A486" s="14"/>
      <c r="B486" s="27"/>
      <c r="C486" s="26"/>
      <c r="D486" s="413"/>
      <c r="E486" s="261">
        <v>5</v>
      </c>
      <c r="F486" s="372"/>
      <c r="G486" s="269"/>
      <c r="H486" s="271"/>
      <c r="I486" s="271"/>
      <c r="J486" s="271"/>
      <c r="K486" s="270"/>
      <c r="L486" s="155">
        <f>IF(A1taxstdlife="n/a","n/a",IF(L$3&gt;(A1taxstdlife+$E486),(Input!$K$211*$K$7)-SUM($K486:K486),(Input!$K$211*$K$7)/A1taxstdlife))</f>
        <v>5.4849611684446211</v>
      </c>
      <c r="M486" s="155">
        <f>IF(A1taxstdlife="n/a","n/a",IF(M$3&gt;(A1taxstdlife+$E486),(Input!$K$211*$K$7)-SUM($K486:L486),(Input!$K$211*$K$7)/A1taxstdlife))</f>
        <v>5.4849611684446211</v>
      </c>
      <c r="N486" s="155">
        <f>IF(A1taxstdlife="n/a","n/a",IF(N$3&gt;(A1taxstdlife+$E486),(Input!$K$211*$K$7)-SUM($K486:M486),(Input!$K$211*$K$7)/A1taxstdlife))</f>
        <v>5.4849611684446211</v>
      </c>
      <c r="O486" s="155">
        <f>IF(A1taxstdlife="n/a","n/a",IF(O$3&gt;(A1taxstdlife+$E486),(Input!$K$211*$K$7)-SUM($K486:N486),(Input!$K$211*$K$7)/A1taxstdlife))</f>
        <v>5.4849611684446211</v>
      </c>
      <c r="P486" s="155">
        <f>IF(A1taxstdlife="n/a","n/a",IF(P$3&gt;(A1taxstdlife+$E486),(Input!$K$211*$K$7)-SUM($K486:O486),(Input!$K$211*$K$7)/A1taxstdlife))</f>
        <v>5.4849611684446211</v>
      </c>
      <c r="Q486" s="155">
        <f>IF(A1taxstdlife="n/a","n/a",IF(Q$3&gt;(A1taxstdlife+$E486),(Input!$K$211*$K$7)-SUM($K486:P486),(Input!$K$211*$K$7)/A1taxstdlife))</f>
        <v>5.4849611684446211</v>
      </c>
      <c r="R486" s="155">
        <f>IF(A1taxstdlife="n/a","n/a",IF(R$3&gt;(A1taxstdlife+$E486),(Input!$K$211*$K$7)-SUM($K486:Q486),(Input!$K$211*$K$7)/A1taxstdlife))</f>
        <v>5.4849611684446211</v>
      </c>
      <c r="S486" s="155">
        <f>IF(A1taxstdlife="n/a","n/a",IF(S$3&gt;(A1taxstdlife+$E486),(Input!$K$211*$K$7)-SUM($K486:R486),(Input!$K$211*$K$7)/A1taxstdlife))</f>
        <v>5.4849611684446211</v>
      </c>
      <c r="T486" s="155">
        <f>IF(A1taxstdlife="n/a","n/a",IF(T$3&gt;(A1taxstdlife+$E486),(Input!$K$211*$K$7)-SUM($K486:S486),(Input!$K$211*$K$7)/A1taxstdlife))</f>
        <v>5.4849611684446211</v>
      </c>
      <c r="U486" s="155">
        <f>IF(A1taxstdlife="n/a","n/a",IF(U$3&gt;(A1taxstdlife+$E486),(Input!$K$211*$K$7)-SUM($K486:T486),(Input!$K$211*$K$7)/A1taxstdlife))</f>
        <v>5.4849611684446211</v>
      </c>
      <c r="V486" s="155">
        <f>IF(A1taxstdlife="n/a","n/a",IF(V$3&gt;(A1taxstdlife+$E486),(Input!$K$211*$K$7)-SUM($K486:U486),(Input!$K$211*$K$7)/A1taxstdlife))</f>
        <v>5.4849611684446211</v>
      </c>
      <c r="W486" s="155">
        <f>IF(A1taxstdlife="n/a","n/a",IF(W$3&gt;(A1taxstdlife+$E486),(Input!$K$211*$K$7)-SUM($K486:V486),(Input!$K$211*$K$7)/A1taxstdlife))</f>
        <v>5.4849611684446211</v>
      </c>
      <c r="X486" s="155">
        <f>IF(A1taxstdlife="n/a","n/a",IF(X$3&gt;(A1taxstdlife+$E486),(Input!$K$211*$K$7)-SUM($K486:W486),(Input!$K$211*$K$7)/A1taxstdlife))</f>
        <v>5.4849611684446211</v>
      </c>
      <c r="Y486" s="155">
        <f>IF(A1taxstdlife="n/a","n/a",IF(Y$3&gt;(A1taxstdlife+$E486),(Input!$K$211*$K$7)-SUM($K486:X486),(Input!$K$211*$K$7)/A1taxstdlife))</f>
        <v>5.4849611684446211</v>
      </c>
      <c r="Z486" s="155">
        <f>IF(A1taxstdlife="n/a","n/a",IF(Z$3&gt;(A1taxstdlife+$E486),(Input!$K$211*$K$7)-SUM($K486:Y486),(Input!$K$211*$K$7)/A1taxstdlife))</f>
        <v>5.4849611684446211</v>
      </c>
      <c r="AA486" s="155">
        <f>IF(A1taxstdlife="n/a","n/a",IF(AA$3&gt;(A1taxstdlife+$E486),(Input!$K$211*$K$7)-SUM($K486:Z486),(Input!$K$211*$K$7)/A1taxstdlife))</f>
        <v>5.4849611684446211</v>
      </c>
      <c r="AB486" s="155">
        <f>IF(A1taxstdlife="n/a","n/a",IF(AB$3&gt;(A1taxstdlife+$E486),(Input!$K$211*$K$7)-SUM($K486:AA486),(Input!$K$211*$K$7)/A1taxstdlife))</f>
        <v>5.4849611684446211</v>
      </c>
      <c r="AC486" s="155">
        <f>IF(A1taxstdlife="n/a","n/a",IF(AC$3&gt;(A1taxstdlife+$E486),(Input!$K$211*$K$7)-SUM($K486:AB486),(Input!$K$211*$K$7)/A1taxstdlife))</f>
        <v>5.4849611684446211</v>
      </c>
      <c r="AD486" s="155">
        <f>IF(A1taxstdlife="n/a","n/a",IF(AD$3&gt;(A1taxstdlife+$E486),(Input!$K$211*$K$7)-SUM($K486:AC486),(Input!$K$211*$K$7)/A1taxstdlife))</f>
        <v>5.4849611684446211</v>
      </c>
      <c r="AE486" s="155">
        <f>IF(A1taxstdlife="n/a","n/a",IF(AE$3&gt;(A1taxstdlife+$E486),(Input!$K$211*$K$7)-SUM($K486:AD486),(Input!$K$211*$K$7)/A1taxstdlife))</f>
        <v>5.4849611684446211</v>
      </c>
      <c r="AF486" s="155">
        <f>IF(A1taxstdlife="n/a","n/a",IF(AF$3&gt;(A1taxstdlife+$E486),(Input!$K$211*$K$7)-SUM($K486:AE486),(Input!$K$211*$K$7)/A1taxstdlife))</f>
        <v>5.4849611684446211</v>
      </c>
      <c r="AG486" s="155">
        <f>IF(A1taxstdlife="n/a","n/a",IF(AG$3&gt;(A1taxstdlife+$E486),(Input!$K$211*$K$7)-SUM($K486:AF486),(Input!$K$211*$K$7)/A1taxstdlife))</f>
        <v>5.4849611684446211</v>
      </c>
      <c r="AH486" s="155">
        <f>IF(A1taxstdlife="n/a","n/a",IF(AH$3&gt;(A1taxstdlife+$E486),(Input!$K$211*$K$7)-SUM($K486:AG486),(Input!$K$211*$K$7)/A1taxstdlife))</f>
        <v>5.4849611684446211</v>
      </c>
      <c r="AI486" s="155">
        <f>IF(A1taxstdlife="n/a","n/a",IF(AI$3&gt;(A1taxstdlife+$E486),(Input!$K$211*$K$7)-SUM($K486:AH486),(Input!$K$211*$K$7)/A1taxstdlife))</f>
        <v>5.4849611684446211</v>
      </c>
      <c r="AJ486" s="155">
        <f>IF(A1taxstdlife="n/a","n/a",IF(AJ$3&gt;(A1taxstdlife+$E486),(Input!$K$211*$K$7)-SUM($K486:AI486),(Input!$K$211*$K$7)/A1taxstdlife))</f>
        <v>5.4849611684446211</v>
      </c>
      <c r="AK486" s="155">
        <f>IF(A1taxstdlife="n/a","n/a",IF(AK$3&gt;(A1taxstdlife+$E486),(Input!$K$211*$K$7)-SUM($K486:AJ486),(Input!$K$211*$K$7)/A1taxstdlife))</f>
        <v>5.4849611684446211</v>
      </c>
      <c r="AL486" s="155">
        <f>IF(A1taxstdlife="n/a","n/a",IF(AL$3&gt;(A1taxstdlife+$E486),(Input!$K$211*$K$7)-SUM($K486:AK486),(Input!$K$211*$K$7)/A1taxstdlife))</f>
        <v>5.4849611684446211</v>
      </c>
      <c r="AM486" s="155">
        <f>IF(A1taxstdlife="n/a","n/a",IF(AM$3&gt;(A1taxstdlife+$E486),(Input!$K$211*$K$7)-SUM($K486:AL486),(Input!$K$211*$K$7)/A1taxstdlife))</f>
        <v>5.4849611684446211</v>
      </c>
      <c r="AN486" s="155">
        <f>IF(A1taxstdlife="n/a","n/a",IF(AN$3&gt;(A1taxstdlife+$E486),(Input!$K$211*$K$7)-SUM($K486:AM486),(Input!$K$211*$K$7)/A1taxstdlife))</f>
        <v>5.4849611684446211</v>
      </c>
      <c r="AO486" s="155">
        <f>IF(A1taxstdlife="n/a","n/a",IF(AO$3&gt;(A1taxstdlife+$E486),(Input!$K$211*$K$7)-SUM($K486:AN486),(Input!$K$211*$K$7)/A1taxstdlife))</f>
        <v>5.4849611684446211</v>
      </c>
      <c r="AP486" s="155">
        <f>IF(A1taxstdlife="n/a","n/a",IF(AP$3&gt;(A1taxstdlife+$E486),(Input!$K$211*$K$7)-SUM($K486:AO486),(Input!$K$211*$K$7)/A1taxstdlife))</f>
        <v>5.4849611684446211</v>
      </c>
      <c r="AQ486" s="155">
        <f>IF(A1taxstdlife="n/a","n/a",IF(AQ$3&gt;(A1taxstdlife+$E486),(Input!$K$211*$K$7)-SUM($K486:AP486),(Input!$K$211*$K$7)/A1taxstdlife))</f>
        <v>5.4849611684446211</v>
      </c>
      <c r="AR486" s="155">
        <f>IF(A1taxstdlife="n/a","n/a",IF(AR$3&gt;(A1taxstdlife+$E486),(Input!$K$211*$K$7)-SUM($K486:AQ486),(Input!$K$211*$K$7)/A1taxstdlife))</f>
        <v>5.4849611684446211</v>
      </c>
      <c r="AS486" s="155">
        <f>IF(A1taxstdlife="n/a","n/a",IF(AS$3&gt;(A1taxstdlife+$E486),(Input!$K$211*$K$7)-SUM($K486:AR486),(Input!$K$211*$K$7)/A1taxstdlife))</f>
        <v>5.4849611684446211</v>
      </c>
      <c r="AT486" s="155">
        <f>IF(A1taxstdlife="n/a","n/a",IF(AT$3&gt;(A1taxstdlife+$E486),(Input!$K$211*$K$7)-SUM($K486:AS486),(Input!$K$211*$K$7)/A1taxstdlife))</f>
        <v>5.4849611684446211</v>
      </c>
      <c r="AU486" s="155">
        <f>IF(A1taxstdlife="n/a","n/a",IF(AU$3&gt;(A1taxstdlife+$E486),(Input!$K$211*$K$7)-SUM($K486:AT486),(Input!$K$211*$K$7)/A1taxstdlife))</f>
        <v>5.4849611684446211</v>
      </c>
      <c r="AV486" s="155">
        <f>IF(A1taxstdlife="n/a","n/a",IF(AV$3&gt;(A1taxstdlife+$E486),(Input!$K$211*$K$7)-SUM($K486:AU486),(Input!$K$211*$K$7)/A1taxstdlife))</f>
        <v>5.4849611684446211</v>
      </c>
      <c r="AW486" s="155">
        <f>IF(A1taxstdlife="n/a","n/a",IF(AW$3&gt;(A1taxstdlife+$E486),(Input!$K$211*$K$7)-SUM($K486:AV486),(Input!$K$211*$K$7)/A1taxstdlife))</f>
        <v>5.4849611684446211</v>
      </c>
      <c r="AX486" s="155">
        <f>IF(A1taxstdlife="n/a","n/a",IF(AX$3&gt;(A1taxstdlife+$E486),(Input!$K$211*$K$7)-SUM($K486:AW486),(Input!$K$211*$K$7)/A1taxstdlife))</f>
        <v>5.4849611684446211</v>
      </c>
      <c r="AY486" s="155">
        <f>IF(A1taxstdlife="n/a","n/a",IF(AY$3&gt;(A1taxstdlife+$E486),(Input!$K$211*$K$7)-SUM($K486:AX486),(Input!$K$211*$K$7)/A1taxstdlife))</f>
        <v>5.4849611684446211</v>
      </c>
      <c r="AZ486" s="155">
        <f>IF(A1taxstdlife="n/a","n/a",IF(AZ$3&gt;(A1taxstdlife+$E486),(Input!$K$211*$K$7)-SUM($K486:AY486),(Input!$K$211*$K$7)/A1taxstdlife))</f>
        <v>5.4849611684446211</v>
      </c>
      <c r="BA486" s="155">
        <f>IF(A1taxstdlife="n/a","n/a",IF(BA$3&gt;(A1taxstdlife+$E486),(Input!$K$211*$K$7)-SUM($K486:AZ486),(Input!$K$211*$K$7)/A1taxstdlife))</f>
        <v>5.4849611684446211</v>
      </c>
      <c r="BB486" s="155">
        <f>IF(A1taxstdlife="n/a","n/a",IF(BB$3&gt;(A1taxstdlife+$E486),(Input!$K$211*$K$7)-SUM($K486:BA486),(Input!$K$211*$K$7)/A1taxstdlife))</f>
        <v>5.4849611684446211</v>
      </c>
      <c r="BC486" s="155">
        <f>IF(A1taxstdlife="n/a","n/a",IF(BC$3&gt;(A1taxstdlife+$E486),(Input!$K$211*$K$7)-SUM($K486:BB486),(Input!$K$211*$K$7)/A1taxstdlife))</f>
        <v>5.4849611684446211</v>
      </c>
      <c r="BD486" s="155">
        <f>IF(A1taxstdlife="n/a","n/a",IF(BD$3&gt;(A1taxstdlife+$E486),(Input!$K$211*$K$7)-SUM($K486:BC486),(Input!$K$211*$K$7)/A1taxstdlife))</f>
        <v>5.4849611684446211</v>
      </c>
      <c r="BE486" s="155">
        <f>IF(A1taxstdlife="n/a","n/a",IF(BE$3&gt;(A1taxstdlife+$E486),(Input!$K$211*$K$7)-SUM($K486:BD486),(Input!$K$211*$K$7)/A1taxstdlife))</f>
        <v>5.4849611684446211</v>
      </c>
      <c r="BF486" s="155">
        <f>IF(A1taxstdlife="n/a","n/a",IF(BF$3&gt;(A1taxstdlife+$E486),(Input!$K$211*$K$7)-SUM($K486:BE486),(Input!$K$211*$K$7)/A1taxstdlife))</f>
        <v>5.4849611684446211</v>
      </c>
      <c r="BG486" s="155">
        <f>IF(A1taxstdlife="n/a","n/a",IF(BG$3&gt;(A1taxstdlife+$E486),(Input!$K$211*$K$7)-SUM($K486:BF486),(Input!$K$211*$K$7)/A1taxstdlife))</f>
        <v>2.7424805842223918</v>
      </c>
      <c r="BH486" s="155">
        <f>IF(A1taxstdlife="n/a","n/a",IF(BH$3&gt;(A1taxstdlife+$E486),(Input!$K$211*$K$7)-SUM($K486:BG486),(Input!$K$211*$K$7)/A1taxstdlife))</f>
        <v>0</v>
      </c>
      <c r="BI486" s="155">
        <f>IF(A1taxstdlife="n/a","n/a",IF(BI$3&gt;(A1taxstdlife+$E486),(Input!$K$211*$K$7)-SUM($K486:BH486),(Input!$K$211*$K$7)/A1taxstdlife))</f>
        <v>0</v>
      </c>
      <c r="BJ486" s="14"/>
      <c r="BK486" s="14"/>
      <c r="BL486" s="14"/>
      <c r="BM486" s="14"/>
      <c r="BN486" s="14"/>
      <c r="BO486" s="14"/>
      <c r="BP486" s="14"/>
      <c r="BQ486" s="14"/>
      <c r="BR486" s="14"/>
      <c r="BS486" s="14"/>
      <c r="BT486" s="14"/>
      <c r="BU486" s="14"/>
      <c r="BV486" s="14"/>
      <c r="BW486" s="14"/>
      <c r="BX486" s="14"/>
      <c r="BY486" s="14"/>
      <c r="BZ486" s="14"/>
    </row>
    <row r="487" spans="1:78" s="3" customFormat="1" ht="12.75" hidden="1" customHeight="1" outlineLevel="2">
      <c r="A487" s="14"/>
      <c r="B487" s="27"/>
      <c r="C487" s="26"/>
      <c r="D487" s="413"/>
      <c r="E487" s="261">
        <v>6</v>
      </c>
      <c r="F487" s="372"/>
      <c r="G487" s="269"/>
      <c r="H487" s="271"/>
      <c r="I487" s="271"/>
      <c r="J487" s="271"/>
      <c r="K487" s="271"/>
      <c r="L487" s="270"/>
      <c r="M487" s="155">
        <f>IF(A1taxstdlife="n/a","n/a",IF(M$3&gt;(A1taxstdlife+$E487),(Input!$L$211*$L$7)-SUM($L487:L487),(Input!$L$211*$L$7)/A1taxstdlife))</f>
        <v>0</v>
      </c>
      <c r="N487" s="155">
        <f>IF(A1taxstdlife="n/a","n/a",IF(N$3&gt;(A1taxstdlife+$E487),(Input!$L$211*$L$7)-SUM($L487:M487),(Input!$L$211*$L$7)/A1taxstdlife))</f>
        <v>0</v>
      </c>
      <c r="O487" s="155">
        <f>IF(A1taxstdlife="n/a","n/a",IF(O$3&gt;(A1taxstdlife+$E487),(Input!$L$211*$L$7)-SUM($L487:N487),(Input!$L$211*$L$7)/A1taxstdlife))</f>
        <v>0</v>
      </c>
      <c r="P487" s="155">
        <f>IF(A1taxstdlife="n/a","n/a",IF(P$3&gt;(A1taxstdlife+$E487),(Input!$L$211*$L$7)-SUM($L487:O487),(Input!$L$211*$L$7)/A1taxstdlife))</f>
        <v>0</v>
      </c>
      <c r="Q487" s="155">
        <f>IF(A1taxstdlife="n/a","n/a",IF(Q$3&gt;(A1taxstdlife+$E487),(Input!$L$211*$L$7)-SUM($L487:P487),(Input!$L$211*$L$7)/A1taxstdlife))</f>
        <v>0</v>
      </c>
      <c r="R487" s="155">
        <f>IF(A1taxstdlife="n/a","n/a",IF(R$3&gt;(A1taxstdlife+$E487),(Input!$L$211*$L$7)-SUM($L487:Q487),(Input!$L$211*$L$7)/A1taxstdlife))</f>
        <v>0</v>
      </c>
      <c r="S487" s="155">
        <f>IF(A1taxstdlife="n/a","n/a",IF(S$3&gt;(A1taxstdlife+$E487),(Input!$L$211*$L$7)-SUM($L487:R487),(Input!$L$211*$L$7)/A1taxstdlife))</f>
        <v>0</v>
      </c>
      <c r="T487" s="155">
        <f>IF(A1taxstdlife="n/a","n/a",IF(T$3&gt;(A1taxstdlife+$E487),(Input!$L$211*$L$7)-SUM($L487:S487),(Input!$L$211*$L$7)/A1taxstdlife))</f>
        <v>0</v>
      </c>
      <c r="U487" s="155">
        <f>IF(A1taxstdlife="n/a","n/a",IF(U$3&gt;(A1taxstdlife+$E487),(Input!$L$211*$L$7)-SUM($L487:T487),(Input!$L$211*$L$7)/A1taxstdlife))</f>
        <v>0</v>
      </c>
      <c r="V487" s="155">
        <f>IF(A1taxstdlife="n/a","n/a",IF(V$3&gt;(A1taxstdlife+$E487),(Input!$L$211*$L$7)-SUM($L487:U487),(Input!$L$211*$L$7)/A1taxstdlife))</f>
        <v>0</v>
      </c>
      <c r="W487" s="155">
        <f>IF(A1taxstdlife="n/a","n/a",IF(W$3&gt;(A1taxstdlife+$E487),(Input!$L$211*$L$7)-SUM($L487:V487),(Input!$L$211*$L$7)/A1taxstdlife))</f>
        <v>0</v>
      </c>
      <c r="X487" s="155">
        <f>IF(A1taxstdlife="n/a","n/a",IF(X$3&gt;(A1taxstdlife+$E487),(Input!$L$211*$L$7)-SUM($L487:W487),(Input!$L$211*$L$7)/A1taxstdlife))</f>
        <v>0</v>
      </c>
      <c r="Y487" s="155">
        <f>IF(A1taxstdlife="n/a","n/a",IF(Y$3&gt;(A1taxstdlife+$E487),(Input!$L$211*$L$7)-SUM($L487:X487),(Input!$L$211*$L$7)/A1taxstdlife))</f>
        <v>0</v>
      </c>
      <c r="Z487" s="155">
        <f>IF(A1taxstdlife="n/a","n/a",IF(Z$3&gt;(A1taxstdlife+$E487),(Input!$L$211*$L$7)-SUM($L487:Y487),(Input!$L$211*$L$7)/A1taxstdlife))</f>
        <v>0</v>
      </c>
      <c r="AA487" s="155">
        <f>IF(A1taxstdlife="n/a","n/a",IF(AA$3&gt;(A1taxstdlife+$E487),(Input!$L$211*$L$7)-SUM($L487:Z487),(Input!$L$211*$L$7)/A1taxstdlife))</f>
        <v>0</v>
      </c>
      <c r="AB487" s="155">
        <f>IF(A1taxstdlife="n/a","n/a",IF(AB$3&gt;(A1taxstdlife+$E487),(Input!$L$211*$L$7)-SUM($L487:AA487),(Input!$L$211*$L$7)/A1taxstdlife))</f>
        <v>0</v>
      </c>
      <c r="AC487" s="155">
        <f>IF(A1taxstdlife="n/a","n/a",IF(AC$3&gt;(A1taxstdlife+$E487),(Input!$L$211*$L$7)-SUM($L487:AB487),(Input!$L$211*$L$7)/A1taxstdlife))</f>
        <v>0</v>
      </c>
      <c r="AD487" s="155">
        <f>IF(A1taxstdlife="n/a","n/a",IF(AD$3&gt;(A1taxstdlife+$E487),(Input!$L$211*$L$7)-SUM($L487:AC487),(Input!$L$211*$L$7)/A1taxstdlife))</f>
        <v>0</v>
      </c>
      <c r="AE487" s="155">
        <f>IF(A1taxstdlife="n/a","n/a",IF(AE$3&gt;(A1taxstdlife+$E487),(Input!$L$211*$L$7)-SUM($L487:AD487),(Input!$L$211*$L$7)/A1taxstdlife))</f>
        <v>0</v>
      </c>
      <c r="AF487" s="155">
        <f>IF(A1taxstdlife="n/a","n/a",IF(AF$3&gt;(A1taxstdlife+$E487),(Input!$L$211*$L$7)-SUM($L487:AE487),(Input!$L$211*$L$7)/A1taxstdlife))</f>
        <v>0</v>
      </c>
      <c r="AG487" s="155">
        <f>IF(A1taxstdlife="n/a","n/a",IF(AG$3&gt;(A1taxstdlife+$E487),(Input!$L$211*$L$7)-SUM($L487:AF487),(Input!$L$211*$L$7)/A1taxstdlife))</f>
        <v>0</v>
      </c>
      <c r="AH487" s="155">
        <f>IF(A1taxstdlife="n/a","n/a",IF(AH$3&gt;(A1taxstdlife+$E487),(Input!$L$211*$L$7)-SUM($L487:AG487),(Input!$L$211*$L$7)/A1taxstdlife))</f>
        <v>0</v>
      </c>
      <c r="AI487" s="155">
        <f>IF(A1taxstdlife="n/a","n/a",IF(AI$3&gt;(A1taxstdlife+$E487),(Input!$L$211*$L$7)-SUM($L487:AH487),(Input!$L$211*$L$7)/A1taxstdlife))</f>
        <v>0</v>
      </c>
      <c r="AJ487" s="155">
        <f>IF(A1taxstdlife="n/a","n/a",IF(AJ$3&gt;(A1taxstdlife+$E487),(Input!$L$211*$L$7)-SUM($L487:AI487),(Input!$L$211*$L$7)/A1taxstdlife))</f>
        <v>0</v>
      </c>
      <c r="AK487" s="155">
        <f>IF(A1taxstdlife="n/a","n/a",IF(AK$3&gt;(A1taxstdlife+$E487),(Input!$L$211*$L$7)-SUM($L487:AJ487),(Input!$L$211*$L$7)/A1taxstdlife))</f>
        <v>0</v>
      </c>
      <c r="AL487" s="155">
        <f>IF(A1taxstdlife="n/a","n/a",IF(AL$3&gt;(A1taxstdlife+$E487),(Input!$L$211*$L$7)-SUM($L487:AK487),(Input!$L$211*$L$7)/A1taxstdlife))</f>
        <v>0</v>
      </c>
      <c r="AM487" s="155">
        <f>IF(A1taxstdlife="n/a","n/a",IF(AM$3&gt;(A1taxstdlife+$E487),(Input!$L$211*$L$7)-SUM($L487:AL487),(Input!$L$211*$L$7)/A1taxstdlife))</f>
        <v>0</v>
      </c>
      <c r="AN487" s="155">
        <f>IF(A1taxstdlife="n/a","n/a",IF(AN$3&gt;(A1taxstdlife+$E487),(Input!$L$211*$L$7)-SUM($L487:AM487),(Input!$L$211*$L$7)/A1taxstdlife))</f>
        <v>0</v>
      </c>
      <c r="AO487" s="155">
        <f>IF(A1taxstdlife="n/a","n/a",IF(AO$3&gt;(A1taxstdlife+$E487),(Input!$L$211*$L$7)-SUM($L487:AN487),(Input!$L$211*$L$7)/A1taxstdlife))</f>
        <v>0</v>
      </c>
      <c r="AP487" s="155">
        <f>IF(A1taxstdlife="n/a","n/a",IF(AP$3&gt;(A1taxstdlife+$E487),(Input!$L$211*$L$7)-SUM($L487:AO487),(Input!$L$211*$L$7)/A1taxstdlife))</f>
        <v>0</v>
      </c>
      <c r="AQ487" s="155">
        <f>IF(A1taxstdlife="n/a","n/a",IF(AQ$3&gt;(A1taxstdlife+$E487),(Input!$L$211*$L$7)-SUM($L487:AP487),(Input!$L$211*$L$7)/A1taxstdlife))</f>
        <v>0</v>
      </c>
      <c r="AR487" s="155">
        <f>IF(A1taxstdlife="n/a","n/a",IF(AR$3&gt;(A1taxstdlife+$E487),(Input!$L$211*$L$7)-SUM($L487:AQ487),(Input!$L$211*$L$7)/A1taxstdlife))</f>
        <v>0</v>
      </c>
      <c r="AS487" s="155">
        <f>IF(A1taxstdlife="n/a","n/a",IF(AS$3&gt;(A1taxstdlife+$E487),(Input!$L$211*$L$7)-SUM($L487:AR487),(Input!$L$211*$L$7)/A1taxstdlife))</f>
        <v>0</v>
      </c>
      <c r="AT487" s="155">
        <f>IF(A1taxstdlife="n/a","n/a",IF(AT$3&gt;(A1taxstdlife+$E487),(Input!$L$211*$L$7)-SUM($L487:AS487),(Input!$L$211*$L$7)/A1taxstdlife))</f>
        <v>0</v>
      </c>
      <c r="AU487" s="155">
        <f>IF(A1taxstdlife="n/a","n/a",IF(AU$3&gt;(A1taxstdlife+$E487),(Input!$L$211*$L$7)-SUM($L487:AT487),(Input!$L$211*$L$7)/A1taxstdlife))</f>
        <v>0</v>
      </c>
      <c r="AV487" s="155">
        <f>IF(A1taxstdlife="n/a","n/a",IF(AV$3&gt;(A1taxstdlife+$E487),(Input!$L$211*$L$7)-SUM($L487:AU487),(Input!$L$211*$L$7)/A1taxstdlife))</f>
        <v>0</v>
      </c>
      <c r="AW487" s="155">
        <f>IF(A1taxstdlife="n/a","n/a",IF(AW$3&gt;(A1taxstdlife+$E487),(Input!$L$211*$L$7)-SUM($L487:AV487),(Input!$L$211*$L$7)/A1taxstdlife))</f>
        <v>0</v>
      </c>
      <c r="AX487" s="155">
        <f>IF(A1taxstdlife="n/a","n/a",IF(AX$3&gt;(A1taxstdlife+$E487),(Input!$L$211*$L$7)-SUM($L487:AW487),(Input!$L$211*$L$7)/A1taxstdlife))</f>
        <v>0</v>
      </c>
      <c r="AY487" s="155">
        <f>IF(A1taxstdlife="n/a","n/a",IF(AY$3&gt;(A1taxstdlife+$E487),(Input!$L$211*$L$7)-SUM($L487:AX487),(Input!$L$211*$L$7)/A1taxstdlife))</f>
        <v>0</v>
      </c>
      <c r="AZ487" s="155">
        <f>IF(A1taxstdlife="n/a","n/a",IF(AZ$3&gt;(A1taxstdlife+$E487),(Input!$L$211*$L$7)-SUM($L487:AY487),(Input!$L$211*$L$7)/A1taxstdlife))</f>
        <v>0</v>
      </c>
      <c r="BA487" s="155">
        <f>IF(A1taxstdlife="n/a","n/a",IF(BA$3&gt;(A1taxstdlife+$E487),(Input!$L$211*$L$7)-SUM($L487:AZ487),(Input!$L$211*$L$7)/A1taxstdlife))</f>
        <v>0</v>
      </c>
      <c r="BB487" s="155">
        <f>IF(A1taxstdlife="n/a","n/a",IF(BB$3&gt;(A1taxstdlife+$E487),(Input!$L$211*$L$7)-SUM($L487:BA487),(Input!$L$211*$L$7)/A1taxstdlife))</f>
        <v>0</v>
      </c>
      <c r="BC487" s="155">
        <f>IF(A1taxstdlife="n/a","n/a",IF(BC$3&gt;(A1taxstdlife+$E487),(Input!$L$211*$L$7)-SUM($L487:BB487),(Input!$L$211*$L$7)/A1taxstdlife))</f>
        <v>0</v>
      </c>
      <c r="BD487" s="155">
        <f>IF(A1taxstdlife="n/a","n/a",IF(BD$3&gt;(A1taxstdlife+$E487),(Input!$L$211*$L$7)-SUM($L487:BC487),(Input!$L$211*$L$7)/A1taxstdlife))</f>
        <v>0</v>
      </c>
      <c r="BE487" s="155">
        <f>IF(A1taxstdlife="n/a","n/a",IF(BE$3&gt;(A1taxstdlife+$E487),(Input!$L$211*$L$7)-SUM($L487:BD487),(Input!$L$211*$L$7)/A1taxstdlife))</f>
        <v>0</v>
      </c>
      <c r="BF487" s="155">
        <f>IF(A1taxstdlife="n/a","n/a",IF(BF$3&gt;(A1taxstdlife+$E487),(Input!$L$211*$L$7)-SUM($L487:BE487),(Input!$L$211*$L$7)/A1taxstdlife))</f>
        <v>0</v>
      </c>
      <c r="BG487" s="155">
        <f>IF(A1taxstdlife="n/a","n/a",IF(BG$3&gt;(A1taxstdlife+$E487),(Input!$L$211*$L$7)-SUM($L487:BF487),(Input!$L$211*$L$7)/A1taxstdlife))</f>
        <v>0</v>
      </c>
      <c r="BH487" s="155">
        <f>IF(A1taxstdlife="n/a","n/a",IF(BH$3&gt;(A1taxstdlife+$E487),(Input!$L$211*$L$7)-SUM($L487:BG487),(Input!$L$211*$L$7)/A1taxstdlife))</f>
        <v>0</v>
      </c>
      <c r="BI487" s="155">
        <f>IF(A1taxstdlife="n/a","n/a",IF(BI$3&gt;(A1taxstdlife+$E487),(Input!$L$211*$L$7)-SUM($L487:BH487),(Input!$L$211*$L$7)/A1taxstdlife))</f>
        <v>0</v>
      </c>
      <c r="BJ487" s="14"/>
      <c r="BK487" s="14"/>
      <c r="BL487" s="14"/>
      <c r="BM487" s="14"/>
      <c r="BN487" s="14"/>
      <c r="BO487" s="14"/>
      <c r="BP487" s="14"/>
      <c r="BQ487" s="14"/>
      <c r="BR487" s="14"/>
      <c r="BS487" s="14"/>
      <c r="BT487" s="14"/>
      <c r="BU487" s="14"/>
      <c r="BV487" s="14"/>
      <c r="BW487" s="14"/>
      <c r="BX487" s="14"/>
      <c r="BY487" s="14"/>
      <c r="BZ487" s="14"/>
    </row>
    <row r="488" spans="1:78" s="3" customFormat="1" ht="12.75" hidden="1" customHeight="1" outlineLevel="2">
      <c r="A488" s="14"/>
      <c r="B488" s="27"/>
      <c r="C488" s="26"/>
      <c r="D488" s="413"/>
      <c r="E488" s="261">
        <v>7</v>
      </c>
      <c r="F488" s="372"/>
      <c r="G488" s="269"/>
      <c r="H488" s="271"/>
      <c r="I488" s="271"/>
      <c r="J488" s="271"/>
      <c r="K488" s="271"/>
      <c r="L488" s="271"/>
      <c r="M488" s="270"/>
      <c r="N488" s="155">
        <f>IF(A1taxstdlife="n/a","n/a",IF(N$3&gt;(A1taxstdlife+$E488),(Input!$M$211*$M$7)-SUM($M488:M488),(Input!$M$211*$M$7)/A1taxstdlife))</f>
        <v>0</v>
      </c>
      <c r="O488" s="155">
        <f>IF(A1taxstdlife="n/a","n/a",IF(O$3&gt;(A1taxstdlife+$E488),(Input!$M$211*$M$7)-SUM($M488:N488),(Input!$M$211*$M$7)/A1taxstdlife))</f>
        <v>0</v>
      </c>
      <c r="P488" s="155">
        <f>IF(A1taxstdlife="n/a","n/a",IF(P$3&gt;(A1taxstdlife+$E488),(Input!$M$211*$M$7)-SUM($M488:O488),(Input!$M$211*$M$7)/A1taxstdlife))</f>
        <v>0</v>
      </c>
      <c r="Q488" s="155">
        <f>IF(A1taxstdlife="n/a","n/a",IF(Q$3&gt;(A1taxstdlife+$E488),(Input!$M$211*$M$7)-SUM($M488:P488),(Input!$M$211*$M$7)/A1taxstdlife))</f>
        <v>0</v>
      </c>
      <c r="R488" s="155">
        <f>IF(A1taxstdlife="n/a","n/a",IF(R$3&gt;(A1taxstdlife+$E488),(Input!$M$211*$M$7)-SUM($M488:Q488),(Input!$M$211*$M$7)/A1taxstdlife))</f>
        <v>0</v>
      </c>
      <c r="S488" s="155">
        <f>IF(A1taxstdlife="n/a","n/a",IF(S$3&gt;(A1taxstdlife+$E488),(Input!$M$211*$M$7)-SUM($M488:R488),(Input!$M$211*$M$7)/A1taxstdlife))</f>
        <v>0</v>
      </c>
      <c r="T488" s="155">
        <f>IF(A1taxstdlife="n/a","n/a",IF(T$3&gt;(A1taxstdlife+$E488),(Input!$M$211*$M$7)-SUM($M488:S488),(Input!$M$211*$M$7)/A1taxstdlife))</f>
        <v>0</v>
      </c>
      <c r="U488" s="155">
        <f>IF(A1taxstdlife="n/a","n/a",IF(U$3&gt;(A1taxstdlife+$E488),(Input!$M$211*$M$7)-SUM($M488:T488),(Input!$M$211*$M$7)/A1taxstdlife))</f>
        <v>0</v>
      </c>
      <c r="V488" s="155">
        <f>IF(A1taxstdlife="n/a","n/a",IF(V$3&gt;(A1taxstdlife+$E488),(Input!$M$211*$M$7)-SUM($M488:U488),(Input!$M$211*$M$7)/A1taxstdlife))</f>
        <v>0</v>
      </c>
      <c r="W488" s="155">
        <f>IF(A1taxstdlife="n/a","n/a",IF(W$3&gt;(A1taxstdlife+$E488),(Input!$M$211*$M$7)-SUM($M488:V488),(Input!$M$211*$M$7)/A1taxstdlife))</f>
        <v>0</v>
      </c>
      <c r="X488" s="155">
        <f>IF(A1taxstdlife="n/a","n/a",IF(X$3&gt;(A1taxstdlife+$E488),(Input!$M$211*$M$7)-SUM($M488:W488),(Input!$M$211*$M$7)/A1taxstdlife))</f>
        <v>0</v>
      </c>
      <c r="Y488" s="155">
        <f>IF(A1taxstdlife="n/a","n/a",IF(Y$3&gt;(A1taxstdlife+$E488),(Input!$M$211*$M$7)-SUM($M488:X488),(Input!$M$211*$M$7)/A1taxstdlife))</f>
        <v>0</v>
      </c>
      <c r="Z488" s="155">
        <f>IF(A1taxstdlife="n/a","n/a",IF(Z$3&gt;(A1taxstdlife+$E488),(Input!$M$211*$M$7)-SUM($M488:Y488),(Input!$M$211*$M$7)/A1taxstdlife))</f>
        <v>0</v>
      </c>
      <c r="AA488" s="155">
        <f>IF(A1taxstdlife="n/a","n/a",IF(AA$3&gt;(A1taxstdlife+$E488),(Input!$M$211*$M$7)-SUM($M488:Z488),(Input!$M$211*$M$7)/A1taxstdlife))</f>
        <v>0</v>
      </c>
      <c r="AB488" s="155">
        <f>IF(A1taxstdlife="n/a","n/a",IF(AB$3&gt;(A1taxstdlife+$E488),(Input!$M$211*$M$7)-SUM($M488:AA488),(Input!$M$211*$M$7)/A1taxstdlife))</f>
        <v>0</v>
      </c>
      <c r="AC488" s="155">
        <f>IF(A1taxstdlife="n/a","n/a",IF(AC$3&gt;(A1taxstdlife+$E488),(Input!$M$211*$M$7)-SUM($M488:AB488),(Input!$M$211*$M$7)/A1taxstdlife))</f>
        <v>0</v>
      </c>
      <c r="AD488" s="155">
        <f>IF(A1taxstdlife="n/a","n/a",IF(AD$3&gt;(A1taxstdlife+$E488),(Input!$M$211*$M$7)-SUM($M488:AC488),(Input!$M$211*$M$7)/A1taxstdlife))</f>
        <v>0</v>
      </c>
      <c r="AE488" s="155">
        <f>IF(A1taxstdlife="n/a","n/a",IF(AE$3&gt;(A1taxstdlife+$E488),(Input!$M$211*$M$7)-SUM($M488:AD488),(Input!$M$211*$M$7)/A1taxstdlife))</f>
        <v>0</v>
      </c>
      <c r="AF488" s="155">
        <f>IF(A1taxstdlife="n/a","n/a",IF(AF$3&gt;(A1taxstdlife+$E488),(Input!$M$211*$M$7)-SUM($M488:AE488),(Input!$M$211*$M$7)/A1taxstdlife))</f>
        <v>0</v>
      </c>
      <c r="AG488" s="155">
        <f>IF(A1taxstdlife="n/a","n/a",IF(AG$3&gt;(A1taxstdlife+$E488),(Input!$M$211*$M$7)-SUM($M488:AF488),(Input!$M$211*$M$7)/A1taxstdlife))</f>
        <v>0</v>
      </c>
      <c r="AH488" s="155">
        <f>IF(A1taxstdlife="n/a","n/a",IF(AH$3&gt;(A1taxstdlife+$E488),(Input!$M$211*$M$7)-SUM($M488:AG488),(Input!$M$211*$M$7)/A1taxstdlife))</f>
        <v>0</v>
      </c>
      <c r="AI488" s="155">
        <f>IF(A1taxstdlife="n/a","n/a",IF(AI$3&gt;(A1taxstdlife+$E488),(Input!$M$211*$M$7)-SUM($M488:AH488),(Input!$M$211*$M$7)/A1taxstdlife))</f>
        <v>0</v>
      </c>
      <c r="AJ488" s="155">
        <f>IF(A1taxstdlife="n/a","n/a",IF(AJ$3&gt;(A1taxstdlife+$E488),(Input!$M$211*$M$7)-SUM($M488:AI488),(Input!$M$211*$M$7)/A1taxstdlife))</f>
        <v>0</v>
      </c>
      <c r="AK488" s="155">
        <f>IF(A1taxstdlife="n/a","n/a",IF(AK$3&gt;(A1taxstdlife+$E488),(Input!$M$211*$M$7)-SUM($M488:AJ488),(Input!$M$211*$M$7)/A1taxstdlife))</f>
        <v>0</v>
      </c>
      <c r="AL488" s="155">
        <f>IF(A1taxstdlife="n/a","n/a",IF(AL$3&gt;(A1taxstdlife+$E488),(Input!$M$211*$M$7)-SUM($M488:AK488),(Input!$M$211*$M$7)/A1taxstdlife))</f>
        <v>0</v>
      </c>
      <c r="AM488" s="155">
        <f>IF(A1taxstdlife="n/a","n/a",IF(AM$3&gt;(A1taxstdlife+$E488),(Input!$M$211*$M$7)-SUM($M488:AL488),(Input!$M$211*$M$7)/A1taxstdlife))</f>
        <v>0</v>
      </c>
      <c r="AN488" s="155">
        <f>IF(A1taxstdlife="n/a","n/a",IF(AN$3&gt;(A1taxstdlife+$E488),(Input!$M$211*$M$7)-SUM($M488:AM488),(Input!$M$211*$M$7)/A1taxstdlife))</f>
        <v>0</v>
      </c>
      <c r="AO488" s="155">
        <f>IF(A1taxstdlife="n/a","n/a",IF(AO$3&gt;(A1taxstdlife+$E488),(Input!$M$211*$M$7)-SUM($M488:AN488),(Input!$M$211*$M$7)/A1taxstdlife))</f>
        <v>0</v>
      </c>
      <c r="AP488" s="155">
        <f>IF(A1taxstdlife="n/a","n/a",IF(AP$3&gt;(A1taxstdlife+$E488),(Input!$M$211*$M$7)-SUM($M488:AO488),(Input!$M$211*$M$7)/A1taxstdlife))</f>
        <v>0</v>
      </c>
      <c r="AQ488" s="155">
        <f>IF(A1taxstdlife="n/a","n/a",IF(AQ$3&gt;(A1taxstdlife+$E488),(Input!$M$211*$M$7)-SUM($M488:AP488),(Input!$M$211*$M$7)/A1taxstdlife))</f>
        <v>0</v>
      </c>
      <c r="AR488" s="155">
        <f>IF(A1taxstdlife="n/a","n/a",IF(AR$3&gt;(A1taxstdlife+$E488),(Input!$M$211*$M$7)-SUM($M488:AQ488),(Input!$M$211*$M$7)/A1taxstdlife))</f>
        <v>0</v>
      </c>
      <c r="AS488" s="155">
        <f>IF(A1taxstdlife="n/a","n/a",IF(AS$3&gt;(A1taxstdlife+$E488),(Input!$M$211*$M$7)-SUM($M488:AR488),(Input!$M$211*$M$7)/A1taxstdlife))</f>
        <v>0</v>
      </c>
      <c r="AT488" s="155">
        <f>IF(A1taxstdlife="n/a","n/a",IF(AT$3&gt;(A1taxstdlife+$E488),(Input!$M$211*$M$7)-SUM($M488:AS488),(Input!$M$211*$M$7)/A1taxstdlife))</f>
        <v>0</v>
      </c>
      <c r="AU488" s="155">
        <f>IF(A1taxstdlife="n/a","n/a",IF(AU$3&gt;(A1taxstdlife+$E488),(Input!$M$211*$M$7)-SUM($M488:AT488),(Input!$M$211*$M$7)/A1taxstdlife))</f>
        <v>0</v>
      </c>
      <c r="AV488" s="155">
        <f>IF(A1taxstdlife="n/a","n/a",IF(AV$3&gt;(A1taxstdlife+$E488),(Input!$M$211*$M$7)-SUM($M488:AU488),(Input!$M$211*$M$7)/A1taxstdlife))</f>
        <v>0</v>
      </c>
      <c r="AW488" s="155">
        <f>IF(A1taxstdlife="n/a","n/a",IF(AW$3&gt;(A1taxstdlife+$E488),(Input!$M$211*$M$7)-SUM($M488:AV488),(Input!$M$211*$M$7)/A1taxstdlife))</f>
        <v>0</v>
      </c>
      <c r="AX488" s="155">
        <f>IF(A1taxstdlife="n/a","n/a",IF(AX$3&gt;(A1taxstdlife+$E488),(Input!$M$211*$M$7)-SUM($M488:AW488),(Input!$M$211*$M$7)/A1taxstdlife))</f>
        <v>0</v>
      </c>
      <c r="AY488" s="155">
        <f>IF(A1taxstdlife="n/a","n/a",IF(AY$3&gt;(A1taxstdlife+$E488),(Input!$M$211*$M$7)-SUM($M488:AX488),(Input!$M$211*$M$7)/A1taxstdlife))</f>
        <v>0</v>
      </c>
      <c r="AZ488" s="155">
        <f>IF(A1taxstdlife="n/a","n/a",IF(AZ$3&gt;(A1taxstdlife+$E488),(Input!$M$211*$M$7)-SUM($M488:AY488),(Input!$M$211*$M$7)/A1taxstdlife))</f>
        <v>0</v>
      </c>
      <c r="BA488" s="155">
        <f>IF(A1taxstdlife="n/a","n/a",IF(BA$3&gt;(A1taxstdlife+$E488),(Input!$M$211*$M$7)-SUM($M488:AZ488),(Input!$M$211*$M$7)/A1taxstdlife))</f>
        <v>0</v>
      </c>
      <c r="BB488" s="155">
        <f>IF(A1taxstdlife="n/a","n/a",IF(BB$3&gt;(A1taxstdlife+$E488),(Input!$M$211*$M$7)-SUM($M488:BA488),(Input!$M$211*$M$7)/A1taxstdlife))</f>
        <v>0</v>
      </c>
      <c r="BC488" s="155">
        <f>IF(A1taxstdlife="n/a","n/a",IF(BC$3&gt;(A1taxstdlife+$E488),(Input!$M$211*$M$7)-SUM($M488:BB488),(Input!$M$211*$M$7)/A1taxstdlife))</f>
        <v>0</v>
      </c>
      <c r="BD488" s="155">
        <f>IF(A1taxstdlife="n/a","n/a",IF(BD$3&gt;(A1taxstdlife+$E488),(Input!$M$211*$M$7)-SUM($M488:BC488),(Input!$M$211*$M$7)/A1taxstdlife))</f>
        <v>0</v>
      </c>
      <c r="BE488" s="155">
        <f>IF(A1taxstdlife="n/a","n/a",IF(BE$3&gt;(A1taxstdlife+$E488),(Input!$M$211*$M$7)-SUM($M488:BD488),(Input!$M$211*$M$7)/A1taxstdlife))</f>
        <v>0</v>
      </c>
      <c r="BF488" s="155">
        <f>IF(A1taxstdlife="n/a","n/a",IF(BF$3&gt;(A1taxstdlife+$E488),(Input!$M$211*$M$7)-SUM($M488:BE488),(Input!$M$211*$M$7)/A1taxstdlife))</f>
        <v>0</v>
      </c>
      <c r="BG488" s="155">
        <f>IF(A1taxstdlife="n/a","n/a",IF(BG$3&gt;(A1taxstdlife+$E488),(Input!$M$211*$M$7)-SUM($M488:BF488),(Input!$M$211*$M$7)/A1taxstdlife))</f>
        <v>0</v>
      </c>
      <c r="BH488" s="155">
        <f>IF(A1taxstdlife="n/a","n/a",IF(BH$3&gt;(A1taxstdlife+$E488),(Input!$M$211*$M$7)-SUM($M488:BG488),(Input!$M$211*$M$7)/A1taxstdlife))</f>
        <v>0</v>
      </c>
      <c r="BI488" s="155">
        <f>IF(A1taxstdlife="n/a","n/a",IF(BI$3&gt;(A1taxstdlife+$E488),(Input!$M$211*$M$7)-SUM($M488:BH488),(Input!$M$211*$M$7)/A1taxstdlife))</f>
        <v>0</v>
      </c>
      <c r="BJ488" s="14"/>
      <c r="BK488" s="14"/>
      <c r="BL488" s="14"/>
      <c r="BM488" s="14"/>
      <c r="BN488" s="14"/>
      <c r="BO488" s="14"/>
      <c r="BP488" s="14"/>
      <c r="BQ488" s="14"/>
      <c r="BR488" s="14"/>
      <c r="BS488" s="14"/>
      <c r="BT488" s="14"/>
      <c r="BU488" s="14"/>
      <c r="BV488" s="14"/>
      <c r="BW488" s="14"/>
      <c r="BX488" s="14"/>
      <c r="BY488" s="14"/>
      <c r="BZ488" s="14"/>
    </row>
    <row r="489" spans="1:78" s="3" customFormat="1" ht="12.75" hidden="1" customHeight="1" outlineLevel="2">
      <c r="A489" s="14"/>
      <c r="B489" s="27"/>
      <c r="C489" s="26"/>
      <c r="D489" s="413"/>
      <c r="E489" s="261">
        <v>8</v>
      </c>
      <c r="F489" s="372"/>
      <c r="G489" s="269"/>
      <c r="H489" s="271"/>
      <c r="I489" s="271"/>
      <c r="J489" s="271"/>
      <c r="K489" s="271"/>
      <c r="L489" s="271"/>
      <c r="M489" s="271"/>
      <c r="N489" s="270"/>
      <c r="O489" s="155">
        <f>IF(A1taxstdlife="n/a","n/a",IF(O$3&gt;(A1taxstdlife+$E489),(Input!$N$211*$N$7)-SUM($N489:N489),(Input!$N$211*$N$7)/A1taxstdlife))</f>
        <v>0</v>
      </c>
      <c r="P489" s="155">
        <f>IF(A1taxstdlife="n/a","n/a",IF(P$3&gt;(A1taxstdlife+$E489),(Input!$N$211*$N$7)-SUM($N489:O489),(Input!$N$211*$N$7)/A1taxstdlife))</f>
        <v>0</v>
      </c>
      <c r="Q489" s="155">
        <f>IF(A1taxstdlife="n/a","n/a",IF(Q$3&gt;(A1taxstdlife+$E489),(Input!$N$211*$N$7)-SUM($N489:P489),(Input!$N$211*$N$7)/A1taxstdlife))</f>
        <v>0</v>
      </c>
      <c r="R489" s="155">
        <f>IF(A1taxstdlife="n/a","n/a",IF(R$3&gt;(A1taxstdlife+$E489),(Input!$N$211*$N$7)-SUM($N489:Q489),(Input!$N$211*$N$7)/A1taxstdlife))</f>
        <v>0</v>
      </c>
      <c r="S489" s="155">
        <f>IF(A1taxstdlife="n/a","n/a",IF(S$3&gt;(A1taxstdlife+$E489),(Input!$N$211*$N$7)-SUM($N489:R489),(Input!$N$211*$N$7)/A1taxstdlife))</f>
        <v>0</v>
      </c>
      <c r="T489" s="155">
        <f>IF(A1taxstdlife="n/a","n/a",IF(T$3&gt;(A1taxstdlife+$E489),(Input!$N$211*$N$7)-SUM($N489:S489),(Input!$N$211*$N$7)/A1taxstdlife))</f>
        <v>0</v>
      </c>
      <c r="U489" s="155">
        <f>IF(A1taxstdlife="n/a","n/a",IF(U$3&gt;(A1taxstdlife+$E489),(Input!$N$211*$N$7)-SUM($N489:T489),(Input!$N$211*$N$7)/A1taxstdlife))</f>
        <v>0</v>
      </c>
      <c r="V489" s="155">
        <f>IF(A1taxstdlife="n/a","n/a",IF(V$3&gt;(A1taxstdlife+$E489),(Input!$N$211*$N$7)-SUM($N489:U489),(Input!$N$211*$N$7)/A1taxstdlife))</f>
        <v>0</v>
      </c>
      <c r="W489" s="155">
        <f>IF(A1taxstdlife="n/a","n/a",IF(W$3&gt;(A1taxstdlife+$E489),(Input!$N$211*$N$7)-SUM($N489:V489),(Input!$N$211*$N$7)/A1taxstdlife))</f>
        <v>0</v>
      </c>
      <c r="X489" s="155">
        <f>IF(A1taxstdlife="n/a","n/a",IF(X$3&gt;(A1taxstdlife+$E489),(Input!$N$211*$N$7)-SUM($N489:W489),(Input!$N$211*$N$7)/A1taxstdlife))</f>
        <v>0</v>
      </c>
      <c r="Y489" s="155">
        <f>IF(A1taxstdlife="n/a","n/a",IF(Y$3&gt;(A1taxstdlife+$E489),(Input!$N$211*$N$7)-SUM($N489:X489),(Input!$N$211*$N$7)/A1taxstdlife))</f>
        <v>0</v>
      </c>
      <c r="Z489" s="155">
        <f>IF(A1taxstdlife="n/a","n/a",IF(Z$3&gt;(A1taxstdlife+$E489),(Input!$N$211*$N$7)-SUM($N489:Y489),(Input!$N$211*$N$7)/A1taxstdlife))</f>
        <v>0</v>
      </c>
      <c r="AA489" s="155">
        <f>IF(A1taxstdlife="n/a","n/a",IF(AA$3&gt;(A1taxstdlife+$E489),(Input!$N$211*$N$7)-SUM($N489:Z489),(Input!$N$211*$N$7)/A1taxstdlife))</f>
        <v>0</v>
      </c>
      <c r="AB489" s="155">
        <f>IF(A1taxstdlife="n/a","n/a",IF(AB$3&gt;(A1taxstdlife+$E489),(Input!$N$211*$N$7)-SUM($N489:AA489),(Input!$N$211*$N$7)/A1taxstdlife))</f>
        <v>0</v>
      </c>
      <c r="AC489" s="155">
        <f>IF(A1taxstdlife="n/a","n/a",IF(AC$3&gt;(A1taxstdlife+$E489),(Input!$N$211*$N$7)-SUM($N489:AB489),(Input!$N$211*$N$7)/A1taxstdlife))</f>
        <v>0</v>
      </c>
      <c r="AD489" s="155">
        <f>IF(A1taxstdlife="n/a","n/a",IF(AD$3&gt;(A1taxstdlife+$E489),(Input!$N$211*$N$7)-SUM($N489:AC489),(Input!$N$211*$N$7)/A1taxstdlife))</f>
        <v>0</v>
      </c>
      <c r="AE489" s="155">
        <f>IF(A1taxstdlife="n/a","n/a",IF(AE$3&gt;(A1taxstdlife+$E489),(Input!$N$211*$N$7)-SUM($N489:AD489),(Input!$N$211*$N$7)/A1taxstdlife))</f>
        <v>0</v>
      </c>
      <c r="AF489" s="155">
        <f>IF(A1taxstdlife="n/a","n/a",IF(AF$3&gt;(A1taxstdlife+$E489),(Input!$N$211*$N$7)-SUM($N489:AE489),(Input!$N$211*$N$7)/A1taxstdlife))</f>
        <v>0</v>
      </c>
      <c r="AG489" s="155">
        <f>IF(A1taxstdlife="n/a","n/a",IF(AG$3&gt;(A1taxstdlife+$E489),(Input!$N$211*$N$7)-SUM($N489:AF489),(Input!$N$211*$N$7)/A1taxstdlife))</f>
        <v>0</v>
      </c>
      <c r="AH489" s="155">
        <f>IF(A1taxstdlife="n/a","n/a",IF(AH$3&gt;(A1taxstdlife+$E489),(Input!$N$211*$N$7)-SUM($N489:AG489),(Input!$N$211*$N$7)/A1taxstdlife))</f>
        <v>0</v>
      </c>
      <c r="AI489" s="155">
        <f>IF(A1taxstdlife="n/a","n/a",IF(AI$3&gt;(A1taxstdlife+$E489),(Input!$N$211*$N$7)-SUM($N489:AH489),(Input!$N$211*$N$7)/A1taxstdlife))</f>
        <v>0</v>
      </c>
      <c r="AJ489" s="155">
        <f>IF(A1taxstdlife="n/a","n/a",IF(AJ$3&gt;(A1taxstdlife+$E489),(Input!$N$211*$N$7)-SUM($N489:AI489),(Input!$N$211*$N$7)/A1taxstdlife))</f>
        <v>0</v>
      </c>
      <c r="AK489" s="155">
        <f>IF(A1taxstdlife="n/a","n/a",IF(AK$3&gt;(A1taxstdlife+$E489),(Input!$N$211*$N$7)-SUM($N489:AJ489),(Input!$N$211*$N$7)/A1taxstdlife))</f>
        <v>0</v>
      </c>
      <c r="AL489" s="155">
        <f>IF(A1taxstdlife="n/a","n/a",IF(AL$3&gt;(A1taxstdlife+$E489),(Input!$N$211*$N$7)-SUM($N489:AK489),(Input!$N$211*$N$7)/A1taxstdlife))</f>
        <v>0</v>
      </c>
      <c r="AM489" s="155">
        <f>IF(A1taxstdlife="n/a","n/a",IF(AM$3&gt;(A1taxstdlife+$E489),(Input!$N$211*$N$7)-SUM($N489:AL489),(Input!$N$211*$N$7)/A1taxstdlife))</f>
        <v>0</v>
      </c>
      <c r="AN489" s="155">
        <f>IF(A1taxstdlife="n/a","n/a",IF(AN$3&gt;(A1taxstdlife+$E489),(Input!$N$211*$N$7)-SUM($N489:AM489),(Input!$N$211*$N$7)/A1taxstdlife))</f>
        <v>0</v>
      </c>
      <c r="AO489" s="155">
        <f>IF(A1taxstdlife="n/a","n/a",IF(AO$3&gt;(A1taxstdlife+$E489),(Input!$N$211*$N$7)-SUM($N489:AN489),(Input!$N$211*$N$7)/A1taxstdlife))</f>
        <v>0</v>
      </c>
      <c r="AP489" s="155">
        <f>IF(A1taxstdlife="n/a","n/a",IF(AP$3&gt;(A1taxstdlife+$E489),(Input!$N$211*$N$7)-SUM($N489:AO489),(Input!$N$211*$N$7)/A1taxstdlife))</f>
        <v>0</v>
      </c>
      <c r="AQ489" s="155">
        <f>IF(A1taxstdlife="n/a","n/a",IF(AQ$3&gt;(A1taxstdlife+$E489),(Input!$N$211*$N$7)-SUM($N489:AP489),(Input!$N$211*$N$7)/A1taxstdlife))</f>
        <v>0</v>
      </c>
      <c r="AR489" s="155">
        <f>IF(A1taxstdlife="n/a","n/a",IF(AR$3&gt;(A1taxstdlife+$E489),(Input!$N$211*$N$7)-SUM($N489:AQ489),(Input!$N$211*$N$7)/A1taxstdlife))</f>
        <v>0</v>
      </c>
      <c r="AS489" s="155">
        <f>IF(A1taxstdlife="n/a","n/a",IF(AS$3&gt;(A1taxstdlife+$E489),(Input!$N$211*$N$7)-SUM($N489:AR489),(Input!$N$211*$N$7)/A1taxstdlife))</f>
        <v>0</v>
      </c>
      <c r="AT489" s="155">
        <f>IF(A1taxstdlife="n/a","n/a",IF(AT$3&gt;(A1taxstdlife+$E489),(Input!$N$211*$N$7)-SUM($N489:AS489),(Input!$N$211*$N$7)/A1taxstdlife))</f>
        <v>0</v>
      </c>
      <c r="AU489" s="155">
        <f>IF(A1taxstdlife="n/a","n/a",IF(AU$3&gt;(A1taxstdlife+$E489),(Input!$N$211*$N$7)-SUM($N489:AT489),(Input!$N$211*$N$7)/A1taxstdlife))</f>
        <v>0</v>
      </c>
      <c r="AV489" s="155">
        <f>IF(A1taxstdlife="n/a","n/a",IF(AV$3&gt;(A1taxstdlife+$E489),(Input!$N$211*$N$7)-SUM($N489:AU489),(Input!$N$211*$N$7)/A1taxstdlife))</f>
        <v>0</v>
      </c>
      <c r="AW489" s="155">
        <f>IF(A1taxstdlife="n/a","n/a",IF(AW$3&gt;(A1taxstdlife+$E489),(Input!$N$211*$N$7)-SUM($N489:AV489),(Input!$N$211*$N$7)/A1taxstdlife))</f>
        <v>0</v>
      </c>
      <c r="AX489" s="155">
        <f>IF(A1taxstdlife="n/a","n/a",IF(AX$3&gt;(A1taxstdlife+$E489),(Input!$N$211*$N$7)-SUM($N489:AW489),(Input!$N$211*$N$7)/A1taxstdlife))</f>
        <v>0</v>
      </c>
      <c r="AY489" s="155">
        <f>IF(A1taxstdlife="n/a","n/a",IF(AY$3&gt;(A1taxstdlife+$E489),(Input!$N$211*$N$7)-SUM($N489:AX489),(Input!$N$211*$N$7)/A1taxstdlife))</f>
        <v>0</v>
      </c>
      <c r="AZ489" s="155">
        <f>IF(A1taxstdlife="n/a","n/a",IF(AZ$3&gt;(A1taxstdlife+$E489),(Input!$N$211*$N$7)-SUM($N489:AY489),(Input!$N$211*$N$7)/A1taxstdlife))</f>
        <v>0</v>
      </c>
      <c r="BA489" s="155">
        <f>IF(A1taxstdlife="n/a","n/a",IF(BA$3&gt;(A1taxstdlife+$E489),(Input!$N$211*$N$7)-SUM($N489:AZ489),(Input!$N$211*$N$7)/A1taxstdlife))</f>
        <v>0</v>
      </c>
      <c r="BB489" s="155">
        <f>IF(A1taxstdlife="n/a","n/a",IF(BB$3&gt;(A1taxstdlife+$E489),(Input!$N$211*$N$7)-SUM($N489:BA489),(Input!$N$211*$N$7)/A1taxstdlife))</f>
        <v>0</v>
      </c>
      <c r="BC489" s="155">
        <f>IF(A1taxstdlife="n/a","n/a",IF(BC$3&gt;(A1taxstdlife+$E489),(Input!$N$211*$N$7)-SUM($N489:BB489),(Input!$N$211*$N$7)/A1taxstdlife))</f>
        <v>0</v>
      </c>
      <c r="BD489" s="155">
        <f>IF(A1taxstdlife="n/a","n/a",IF(BD$3&gt;(A1taxstdlife+$E489),(Input!$N$211*$N$7)-SUM($N489:BC489),(Input!$N$211*$N$7)/A1taxstdlife))</f>
        <v>0</v>
      </c>
      <c r="BE489" s="155">
        <f>IF(A1taxstdlife="n/a","n/a",IF(BE$3&gt;(A1taxstdlife+$E489),(Input!$N$211*$N$7)-SUM($N489:BD489),(Input!$N$211*$N$7)/A1taxstdlife))</f>
        <v>0</v>
      </c>
      <c r="BF489" s="155">
        <f>IF(A1taxstdlife="n/a","n/a",IF(BF$3&gt;(A1taxstdlife+$E489),(Input!$N$211*$N$7)-SUM($N489:BE489),(Input!$N$211*$N$7)/A1taxstdlife))</f>
        <v>0</v>
      </c>
      <c r="BG489" s="155">
        <f>IF(A1taxstdlife="n/a","n/a",IF(BG$3&gt;(A1taxstdlife+$E489),(Input!$N$211*$N$7)-SUM($N489:BF489),(Input!$N$211*$N$7)/A1taxstdlife))</f>
        <v>0</v>
      </c>
      <c r="BH489" s="155">
        <f>IF(A1taxstdlife="n/a","n/a",IF(BH$3&gt;(A1taxstdlife+$E489),(Input!$N$211*$N$7)-SUM($N489:BG489),(Input!$N$211*$N$7)/A1taxstdlife))</f>
        <v>0</v>
      </c>
      <c r="BI489" s="155">
        <f>IF(A1taxstdlife="n/a","n/a",IF(BI$3&gt;(A1taxstdlife+$E489),(Input!$N$211*$N$7)-SUM($N489:BH489),(Input!$N$211*$N$7)/A1taxstdlife))</f>
        <v>0</v>
      </c>
      <c r="BJ489" s="14"/>
      <c r="BK489" s="14"/>
      <c r="BL489" s="14"/>
      <c r="BM489" s="14"/>
      <c r="BN489" s="14"/>
      <c r="BO489" s="14"/>
      <c r="BP489" s="14"/>
      <c r="BQ489" s="14"/>
      <c r="BR489" s="14"/>
      <c r="BS489" s="14"/>
      <c r="BT489" s="14"/>
      <c r="BU489" s="14"/>
      <c r="BV489" s="14"/>
      <c r="BW489" s="14"/>
      <c r="BX489" s="14"/>
      <c r="BY489" s="14"/>
      <c r="BZ489" s="14"/>
    </row>
    <row r="490" spans="1:78" s="3" customFormat="1" ht="12.75" hidden="1" customHeight="1" outlineLevel="2">
      <c r="A490" s="14"/>
      <c r="B490" s="27"/>
      <c r="C490" s="26"/>
      <c r="D490" s="413"/>
      <c r="E490" s="261">
        <v>9</v>
      </c>
      <c r="F490" s="372"/>
      <c r="G490" s="269"/>
      <c r="H490" s="271"/>
      <c r="I490" s="271"/>
      <c r="J490" s="271"/>
      <c r="K490" s="271"/>
      <c r="L490" s="271"/>
      <c r="M490" s="271"/>
      <c r="N490" s="271"/>
      <c r="O490" s="270"/>
      <c r="P490" s="155">
        <f>IF(A1taxstdlife="n/a","n/a",IF(P$3&gt;(A1taxstdlife+$E490),(Input!$O$211*$O$7)-SUM($O490:O490),(Input!$O$211*$O$7)/A1taxstdlife))</f>
        <v>0</v>
      </c>
      <c r="Q490" s="155">
        <f>IF(A1taxstdlife="n/a","n/a",IF(Q$3&gt;(A1taxstdlife+$E490),(Input!$O$211*$O$7)-SUM($O490:P490),(Input!$O$211*$O$7)/A1taxstdlife))</f>
        <v>0</v>
      </c>
      <c r="R490" s="155">
        <f>IF(A1taxstdlife="n/a","n/a",IF(R$3&gt;(A1taxstdlife+$E490),(Input!$O$211*$O$7)-SUM($O490:Q490),(Input!$O$211*$O$7)/A1taxstdlife))</f>
        <v>0</v>
      </c>
      <c r="S490" s="155">
        <f>IF(A1taxstdlife="n/a","n/a",IF(S$3&gt;(A1taxstdlife+$E490),(Input!$O$211*$O$7)-SUM($O490:R490),(Input!$O$211*$O$7)/A1taxstdlife))</f>
        <v>0</v>
      </c>
      <c r="T490" s="155">
        <f>IF(A1taxstdlife="n/a","n/a",IF(T$3&gt;(A1taxstdlife+$E490),(Input!$O$211*$O$7)-SUM($O490:S490),(Input!$O$211*$O$7)/A1taxstdlife))</f>
        <v>0</v>
      </c>
      <c r="U490" s="155">
        <f>IF(A1taxstdlife="n/a","n/a",IF(U$3&gt;(A1taxstdlife+$E490),(Input!$O$211*$O$7)-SUM($O490:T490),(Input!$O$211*$O$7)/A1taxstdlife))</f>
        <v>0</v>
      </c>
      <c r="V490" s="155">
        <f>IF(A1taxstdlife="n/a","n/a",IF(V$3&gt;(A1taxstdlife+$E490),(Input!$O$211*$O$7)-SUM($O490:U490),(Input!$O$211*$O$7)/A1taxstdlife))</f>
        <v>0</v>
      </c>
      <c r="W490" s="155">
        <f>IF(A1taxstdlife="n/a","n/a",IF(W$3&gt;(A1taxstdlife+$E490),(Input!$O$211*$O$7)-SUM($O490:V490),(Input!$O$211*$O$7)/A1taxstdlife))</f>
        <v>0</v>
      </c>
      <c r="X490" s="155">
        <f>IF(A1taxstdlife="n/a","n/a",IF(X$3&gt;(A1taxstdlife+$E490),(Input!$O$211*$O$7)-SUM($O490:W490),(Input!$O$211*$O$7)/A1taxstdlife))</f>
        <v>0</v>
      </c>
      <c r="Y490" s="155">
        <f>IF(A1taxstdlife="n/a","n/a",IF(Y$3&gt;(A1taxstdlife+$E490),(Input!$O$211*$O$7)-SUM($O490:X490),(Input!$O$211*$O$7)/A1taxstdlife))</f>
        <v>0</v>
      </c>
      <c r="Z490" s="155">
        <f>IF(A1taxstdlife="n/a","n/a",IF(Z$3&gt;(A1taxstdlife+$E490),(Input!$O$211*$O$7)-SUM($O490:Y490),(Input!$O$211*$O$7)/A1taxstdlife))</f>
        <v>0</v>
      </c>
      <c r="AA490" s="155">
        <f>IF(A1taxstdlife="n/a","n/a",IF(AA$3&gt;(A1taxstdlife+$E490),(Input!$O$211*$O$7)-SUM($O490:Z490),(Input!$O$211*$O$7)/A1taxstdlife))</f>
        <v>0</v>
      </c>
      <c r="AB490" s="155">
        <f>IF(A1taxstdlife="n/a","n/a",IF(AB$3&gt;(A1taxstdlife+$E490),(Input!$O$211*$O$7)-SUM($O490:AA490),(Input!$O$211*$O$7)/A1taxstdlife))</f>
        <v>0</v>
      </c>
      <c r="AC490" s="155">
        <f>IF(A1taxstdlife="n/a","n/a",IF(AC$3&gt;(A1taxstdlife+$E490),(Input!$O$211*$O$7)-SUM($O490:AB490),(Input!$O$211*$O$7)/A1taxstdlife))</f>
        <v>0</v>
      </c>
      <c r="AD490" s="155">
        <f>IF(A1taxstdlife="n/a","n/a",IF(AD$3&gt;(A1taxstdlife+$E490),(Input!$O$211*$O$7)-SUM($O490:AC490),(Input!$O$211*$O$7)/A1taxstdlife))</f>
        <v>0</v>
      </c>
      <c r="AE490" s="155">
        <f>IF(A1taxstdlife="n/a","n/a",IF(AE$3&gt;(A1taxstdlife+$E490),(Input!$O$211*$O$7)-SUM($O490:AD490),(Input!$O$211*$O$7)/A1taxstdlife))</f>
        <v>0</v>
      </c>
      <c r="AF490" s="155">
        <f>IF(A1taxstdlife="n/a","n/a",IF(AF$3&gt;(A1taxstdlife+$E490),(Input!$O$211*$O$7)-SUM($O490:AE490),(Input!$O$211*$O$7)/A1taxstdlife))</f>
        <v>0</v>
      </c>
      <c r="AG490" s="155">
        <f>IF(A1taxstdlife="n/a","n/a",IF(AG$3&gt;(A1taxstdlife+$E490),(Input!$O$211*$O$7)-SUM($O490:AF490),(Input!$O$211*$O$7)/A1taxstdlife))</f>
        <v>0</v>
      </c>
      <c r="AH490" s="155">
        <f>IF(A1taxstdlife="n/a","n/a",IF(AH$3&gt;(A1taxstdlife+$E490),(Input!$O$211*$O$7)-SUM($O490:AG490),(Input!$O$211*$O$7)/A1taxstdlife))</f>
        <v>0</v>
      </c>
      <c r="AI490" s="155">
        <f>IF(A1taxstdlife="n/a","n/a",IF(AI$3&gt;(A1taxstdlife+$E490),(Input!$O$211*$O$7)-SUM($O490:AH490),(Input!$O$211*$O$7)/A1taxstdlife))</f>
        <v>0</v>
      </c>
      <c r="AJ490" s="155">
        <f>IF(A1taxstdlife="n/a","n/a",IF(AJ$3&gt;(A1taxstdlife+$E490),(Input!$O$211*$O$7)-SUM($O490:AI490),(Input!$O$211*$O$7)/A1taxstdlife))</f>
        <v>0</v>
      </c>
      <c r="AK490" s="155">
        <f>IF(A1taxstdlife="n/a","n/a",IF(AK$3&gt;(A1taxstdlife+$E490),(Input!$O$211*$O$7)-SUM($O490:AJ490),(Input!$O$211*$O$7)/A1taxstdlife))</f>
        <v>0</v>
      </c>
      <c r="AL490" s="155">
        <f>IF(A1taxstdlife="n/a","n/a",IF(AL$3&gt;(A1taxstdlife+$E490),(Input!$O$211*$O$7)-SUM($O490:AK490),(Input!$O$211*$O$7)/A1taxstdlife))</f>
        <v>0</v>
      </c>
      <c r="AM490" s="155">
        <f>IF(A1taxstdlife="n/a","n/a",IF(AM$3&gt;(A1taxstdlife+$E490),(Input!$O$211*$O$7)-SUM($O490:AL490),(Input!$O$211*$O$7)/A1taxstdlife))</f>
        <v>0</v>
      </c>
      <c r="AN490" s="155">
        <f>IF(A1taxstdlife="n/a","n/a",IF(AN$3&gt;(A1taxstdlife+$E490),(Input!$O$211*$O$7)-SUM($O490:AM490),(Input!$O$211*$O$7)/A1taxstdlife))</f>
        <v>0</v>
      </c>
      <c r="AO490" s="155">
        <f>IF(A1taxstdlife="n/a","n/a",IF(AO$3&gt;(A1taxstdlife+$E490),(Input!$O$211*$O$7)-SUM($O490:AN490),(Input!$O$211*$O$7)/A1taxstdlife))</f>
        <v>0</v>
      </c>
      <c r="AP490" s="155">
        <f>IF(A1taxstdlife="n/a","n/a",IF(AP$3&gt;(A1taxstdlife+$E490),(Input!$O$211*$O$7)-SUM($O490:AO490),(Input!$O$211*$O$7)/A1taxstdlife))</f>
        <v>0</v>
      </c>
      <c r="AQ490" s="155">
        <f>IF(A1taxstdlife="n/a","n/a",IF(AQ$3&gt;(A1taxstdlife+$E490),(Input!$O$211*$O$7)-SUM($O490:AP490),(Input!$O$211*$O$7)/A1taxstdlife))</f>
        <v>0</v>
      </c>
      <c r="AR490" s="155">
        <f>IF(A1taxstdlife="n/a","n/a",IF(AR$3&gt;(A1taxstdlife+$E490),(Input!$O$211*$O$7)-SUM($O490:AQ490),(Input!$O$211*$O$7)/A1taxstdlife))</f>
        <v>0</v>
      </c>
      <c r="AS490" s="155">
        <f>IF(A1taxstdlife="n/a","n/a",IF(AS$3&gt;(A1taxstdlife+$E490),(Input!$O$211*$O$7)-SUM($O490:AR490),(Input!$O$211*$O$7)/A1taxstdlife))</f>
        <v>0</v>
      </c>
      <c r="AT490" s="155">
        <f>IF(A1taxstdlife="n/a","n/a",IF(AT$3&gt;(A1taxstdlife+$E490),(Input!$O$211*$O$7)-SUM($O490:AS490),(Input!$O$211*$O$7)/A1taxstdlife))</f>
        <v>0</v>
      </c>
      <c r="AU490" s="155">
        <f>IF(A1taxstdlife="n/a","n/a",IF(AU$3&gt;(A1taxstdlife+$E490),(Input!$O$211*$O$7)-SUM($O490:AT490),(Input!$O$211*$O$7)/A1taxstdlife))</f>
        <v>0</v>
      </c>
      <c r="AV490" s="155">
        <f>IF(A1taxstdlife="n/a","n/a",IF(AV$3&gt;(A1taxstdlife+$E490),(Input!$O$211*$O$7)-SUM($O490:AU490),(Input!$O$211*$O$7)/A1taxstdlife))</f>
        <v>0</v>
      </c>
      <c r="AW490" s="155">
        <f>IF(A1taxstdlife="n/a","n/a",IF(AW$3&gt;(A1taxstdlife+$E490),(Input!$O$211*$O$7)-SUM($O490:AV490),(Input!$O$211*$O$7)/A1taxstdlife))</f>
        <v>0</v>
      </c>
      <c r="AX490" s="155">
        <f>IF(A1taxstdlife="n/a","n/a",IF(AX$3&gt;(A1taxstdlife+$E490),(Input!$O$211*$O$7)-SUM($O490:AW490),(Input!$O$211*$O$7)/A1taxstdlife))</f>
        <v>0</v>
      </c>
      <c r="AY490" s="155">
        <f>IF(A1taxstdlife="n/a","n/a",IF(AY$3&gt;(A1taxstdlife+$E490),(Input!$O$211*$O$7)-SUM($O490:AX490),(Input!$O$211*$O$7)/A1taxstdlife))</f>
        <v>0</v>
      </c>
      <c r="AZ490" s="155">
        <f>IF(A1taxstdlife="n/a","n/a",IF(AZ$3&gt;(A1taxstdlife+$E490),(Input!$O$211*$O$7)-SUM($O490:AY490),(Input!$O$211*$O$7)/A1taxstdlife))</f>
        <v>0</v>
      </c>
      <c r="BA490" s="155">
        <f>IF(A1taxstdlife="n/a","n/a",IF(BA$3&gt;(A1taxstdlife+$E490),(Input!$O$211*$O$7)-SUM($O490:AZ490),(Input!$O$211*$O$7)/A1taxstdlife))</f>
        <v>0</v>
      </c>
      <c r="BB490" s="155">
        <f>IF(A1taxstdlife="n/a","n/a",IF(BB$3&gt;(A1taxstdlife+$E490),(Input!$O$211*$O$7)-SUM($O490:BA490),(Input!$O$211*$O$7)/A1taxstdlife))</f>
        <v>0</v>
      </c>
      <c r="BC490" s="155">
        <f>IF(A1taxstdlife="n/a","n/a",IF(BC$3&gt;(A1taxstdlife+$E490),(Input!$O$211*$O$7)-SUM($O490:BB490),(Input!$O$211*$O$7)/A1taxstdlife))</f>
        <v>0</v>
      </c>
      <c r="BD490" s="155">
        <f>IF(A1taxstdlife="n/a","n/a",IF(BD$3&gt;(A1taxstdlife+$E490),(Input!$O$211*$O$7)-SUM($O490:BC490),(Input!$O$211*$O$7)/A1taxstdlife))</f>
        <v>0</v>
      </c>
      <c r="BE490" s="155">
        <f>IF(A1taxstdlife="n/a","n/a",IF(BE$3&gt;(A1taxstdlife+$E490),(Input!$O$211*$O$7)-SUM($O490:BD490),(Input!$O$211*$O$7)/A1taxstdlife))</f>
        <v>0</v>
      </c>
      <c r="BF490" s="155">
        <f>IF(A1taxstdlife="n/a","n/a",IF(BF$3&gt;(A1taxstdlife+$E490),(Input!$O$211*$O$7)-SUM($O490:BE490),(Input!$O$211*$O$7)/A1taxstdlife))</f>
        <v>0</v>
      </c>
      <c r="BG490" s="155">
        <f>IF(A1taxstdlife="n/a","n/a",IF(BG$3&gt;(A1taxstdlife+$E490),(Input!$O$211*$O$7)-SUM($O490:BF490),(Input!$O$211*$O$7)/A1taxstdlife))</f>
        <v>0</v>
      </c>
      <c r="BH490" s="155">
        <f>IF(A1taxstdlife="n/a","n/a",IF(BH$3&gt;(A1taxstdlife+$E490),(Input!$O$211*$O$7)-SUM($O490:BG490),(Input!$O$211*$O$7)/A1taxstdlife))</f>
        <v>0</v>
      </c>
      <c r="BI490" s="155">
        <f>IF(A1taxstdlife="n/a","n/a",IF(BI$3&gt;(A1taxstdlife+$E490),(Input!$O$211*$O$7)-SUM($O490:BH490),(Input!$O$211*$O$7)/A1taxstdlife))</f>
        <v>0</v>
      </c>
      <c r="BJ490" s="14"/>
      <c r="BK490" s="14"/>
      <c r="BL490" s="14"/>
      <c r="BM490" s="14"/>
      <c r="BN490" s="14"/>
      <c r="BO490" s="14"/>
      <c r="BP490" s="14"/>
      <c r="BQ490" s="14"/>
      <c r="BR490" s="14"/>
      <c r="BS490" s="14"/>
      <c r="BT490" s="14"/>
      <c r="BU490" s="14"/>
      <c r="BV490" s="14"/>
      <c r="BW490" s="14"/>
      <c r="BX490" s="14"/>
      <c r="BY490" s="14"/>
      <c r="BZ490" s="14"/>
    </row>
    <row r="491" spans="1:78" s="3" customFormat="1" ht="12.75" hidden="1" customHeight="1" outlineLevel="2">
      <c r="A491" s="14"/>
      <c r="B491" s="27"/>
      <c r="C491" s="26"/>
      <c r="D491" s="413"/>
      <c r="E491" s="262">
        <v>10</v>
      </c>
      <c r="F491" s="372"/>
      <c r="G491" s="269"/>
      <c r="H491" s="271"/>
      <c r="I491" s="271"/>
      <c r="J491" s="271"/>
      <c r="K491" s="271"/>
      <c r="L491" s="271"/>
      <c r="M491" s="271"/>
      <c r="N491" s="271"/>
      <c r="O491" s="271"/>
      <c r="P491" s="270"/>
      <c r="Q491" s="155">
        <f>IF(A1taxstdlife="n/a","n/a",IF(Q$3&gt;(A1taxstdlife+$E491),(Input!$P$211*$P$7)-SUM($P491:P491),(Input!$P$211*$P$7)/A1taxstdlife))</f>
        <v>0</v>
      </c>
      <c r="R491" s="155">
        <f>IF(A1taxstdlife="n/a","n/a",IF(R$3&gt;(A1taxstdlife+$E491),(Input!$P$211*$P$7)-SUM($P491:Q491),(Input!$P$211*$P$7)/A1taxstdlife))</f>
        <v>0</v>
      </c>
      <c r="S491" s="155">
        <f>IF(A1taxstdlife="n/a","n/a",IF(S$3&gt;(A1taxstdlife+$E491),(Input!$P$211*$P$7)-SUM($P491:R491),(Input!$P$211*$P$7)/A1taxstdlife))</f>
        <v>0</v>
      </c>
      <c r="T491" s="155">
        <f>IF(A1taxstdlife="n/a","n/a",IF(T$3&gt;(A1taxstdlife+$E491),(Input!$P$211*$P$7)-SUM($P491:S491),(Input!$P$211*$P$7)/A1taxstdlife))</f>
        <v>0</v>
      </c>
      <c r="U491" s="155">
        <f>IF(A1taxstdlife="n/a","n/a",IF(U$3&gt;(A1taxstdlife+$E491),(Input!$P$211*$P$7)-SUM($P491:T491),(Input!$P$211*$P$7)/A1taxstdlife))</f>
        <v>0</v>
      </c>
      <c r="V491" s="155">
        <f>IF(A1taxstdlife="n/a","n/a",IF(V$3&gt;(A1taxstdlife+$E491),(Input!$P$211*$P$7)-SUM($P491:U491),(Input!$P$211*$P$7)/A1taxstdlife))</f>
        <v>0</v>
      </c>
      <c r="W491" s="155">
        <f>IF(A1taxstdlife="n/a","n/a",IF(W$3&gt;(A1taxstdlife+$E491),(Input!$P$211*$P$7)-SUM($P491:V491),(Input!$P$211*$P$7)/A1taxstdlife))</f>
        <v>0</v>
      </c>
      <c r="X491" s="155">
        <f>IF(A1taxstdlife="n/a","n/a",IF(X$3&gt;(A1taxstdlife+$E491),(Input!$P$211*$P$7)-SUM($P491:W491),(Input!$P$211*$P$7)/A1taxstdlife))</f>
        <v>0</v>
      </c>
      <c r="Y491" s="155">
        <f>IF(A1taxstdlife="n/a","n/a",IF(Y$3&gt;(A1taxstdlife+$E491),(Input!$P$211*$P$7)-SUM($P491:X491),(Input!$P$211*$P$7)/A1taxstdlife))</f>
        <v>0</v>
      </c>
      <c r="Z491" s="155">
        <f>IF(A1taxstdlife="n/a","n/a",IF(Z$3&gt;(A1taxstdlife+$E491),(Input!$P$211*$P$7)-SUM($P491:Y491),(Input!$P$211*$P$7)/A1taxstdlife))</f>
        <v>0</v>
      </c>
      <c r="AA491" s="155">
        <f>IF(A1taxstdlife="n/a","n/a",IF(AA$3&gt;(A1taxstdlife+$E491),(Input!$P$211*$P$7)-SUM($P491:Z491),(Input!$P$211*$P$7)/A1taxstdlife))</f>
        <v>0</v>
      </c>
      <c r="AB491" s="155">
        <f>IF(A1taxstdlife="n/a","n/a",IF(AB$3&gt;(A1taxstdlife+$E491),(Input!$P$211*$P$7)-SUM($P491:AA491),(Input!$P$211*$P$7)/A1taxstdlife))</f>
        <v>0</v>
      </c>
      <c r="AC491" s="155">
        <f>IF(A1taxstdlife="n/a","n/a",IF(AC$3&gt;(A1taxstdlife+$E491),(Input!$P$211*$P$7)-SUM($P491:AB491),(Input!$P$211*$P$7)/A1taxstdlife))</f>
        <v>0</v>
      </c>
      <c r="AD491" s="155">
        <f>IF(A1taxstdlife="n/a","n/a",IF(AD$3&gt;(A1taxstdlife+$E491),(Input!$P$211*$P$7)-SUM($P491:AC491),(Input!$P$211*$P$7)/A1taxstdlife))</f>
        <v>0</v>
      </c>
      <c r="AE491" s="155">
        <f>IF(A1taxstdlife="n/a","n/a",IF(AE$3&gt;(A1taxstdlife+$E491),(Input!$P$211*$P$7)-SUM($P491:AD491),(Input!$P$211*$P$7)/A1taxstdlife))</f>
        <v>0</v>
      </c>
      <c r="AF491" s="155">
        <f>IF(A1taxstdlife="n/a","n/a",IF(AF$3&gt;(A1taxstdlife+$E491),(Input!$P$211*$P$7)-SUM($P491:AE491),(Input!$P$211*$P$7)/A1taxstdlife))</f>
        <v>0</v>
      </c>
      <c r="AG491" s="155">
        <f>IF(A1taxstdlife="n/a","n/a",IF(AG$3&gt;(A1taxstdlife+$E491),(Input!$P$211*$P$7)-SUM($P491:AF491),(Input!$P$211*$P$7)/A1taxstdlife))</f>
        <v>0</v>
      </c>
      <c r="AH491" s="155">
        <f>IF(A1taxstdlife="n/a","n/a",IF(AH$3&gt;(A1taxstdlife+$E491),(Input!$P$211*$P$7)-SUM($P491:AG491),(Input!$P$211*$P$7)/A1taxstdlife))</f>
        <v>0</v>
      </c>
      <c r="AI491" s="155">
        <f>IF(A1taxstdlife="n/a","n/a",IF(AI$3&gt;(A1taxstdlife+$E491),(Input!$P$211*$P$7)-SUM($P491:AH491),(Input!$P$211*$P$7)/A1taxstdlife))</f>
        <v>0</v>
      </c>
      <c r="AJ491" s="155">
        <f>IF(A1taxstdlife="n/a","n/a",IF(AJ$3&gt;(A1taxstdlife+$E491),(Input!$P$211*$P$7)-SUM($P491:AI491),(Input!$P$211*$P$7)/A1taxstdlife))</f>
        <v>0</v>
      </c>
      <c r="AK491" s="155">
        <f>IF(A1taxstdlife="n/a","n/a",IF(AK$3&gt;(A1taxstdlife+$E491),(Input!$P$211*$P$7)-SUM($P491:AJ491),(Input!$P$211*$P$7)/A1taxstdlife))</f>
        <v>0</v>
      </c>
      <c r="AL491" s="155">
        <f>IF(A1taxstdlife="n/a","n/a",IF(AL$3&gt;(A1taxstdlife+$E491),(Input!$P$211*$P$7)-SUM($P491:AK491),(Input!$P$211*$P$7)/A1taxstdlife))</f>
        <v>0</v>
      </c>
      <c r="AM491" s="155">
        <f>IF(A1taxstdlife="n/a","n/a",IF(AM$3&gt;(A1taxstdlife+$E491),(Input!$P$211*$P$7)-SUM($P491:AL491),(Input!$P$211*$P$7)/A1taxstdlife))</f>
        <v>0</v>
      </c>
      <c r="AN491" s="155">
        <f>IF(A1taxstdlife="n/a","n/a",IF(AN$3&gt;(A1taxstdlife+$E491),(Input!$P$211*$P$7)-SUM($P491:AM491),(Input!$P$211*$P$7)/A1taxstdlife))</f>
        <v>0</v>
      </c>
      <c r="AO491" s="155">
        <f>IF(A1taxstdlife="n/a","n/a",IF(AO$3&gt;(A1taxstdlife+$E491),(Input!$P$211*$P$7)-SUM($P491:AN491),(Input!$P$211*$P$7)/A1taxstdlife))</f>
        <v>0</v>
      </c>
      <c r="AP491" s="155">
        <f>IF(A1taxstdlife="n/a","n/a",IF(AP$3&gt;(A1taxstdlife+$E491),(Input!$P$211*$P$7)-SUM($P491:AO491),(Input!$P$211*$P$7)/A1taxstdlife))</f>
        <v>0</v>
      </c>
      <c r="AQ491" s="155">
        <f>IF(A1taxstdlife="n/a","n/a",IF(AQ$3&gt;(A1taxstdlife+$E491),(Input!$P$211*$P$7)-SUM($P491:AP491),(Input!$P$211*$P$7)/A1taxstdlife))</f>
        <v>0</v>
      </c>
      <c r="AR491" s="155">
        <f>IF(A1taxstdlife="n/a","n/a",IF(AR$3&gt;(A1taxstdlife+$E491),(Input!$P$211*$P$7)-SUM($P491:AQ491),(Input!$P$211*$P$7)/A1taxstdlife))</f>
        <v>0</v>
      </c>
      <c r="AS491" s="155">
        <f>IF(A1taxstdlife="n/a","n/a",IF(AS$3&gt;(A1taxstdlife+$E491),(Input!$P$211*$P$7)-SUM($P491:AR491),(Input!$P$211*$P$7)/A1taxstdlife))</f>
        <v>0</v>
      </c>
      <c r="AT491" s="155">
        <f>IF(A1taxstdlife="n/a","n/a",IF(AT$3&gt;(A1taxstdlife+$E491),(Input!$P$211*$P$7)-SUM($P491:AS491),(Input!$P$211*$P$7)/A1taxstdlife))</f>
        <v>0</v>
      </c>
      <c r="AU491" s="155">
        <f>IF(A1taxstdlife="n/a","n/a",IF(AU$3&gt;(A1taxstdlife+$E491),(Input!$P$211*$P$7)-SUM($P491:AT491),(Input!$P$211*$P$7)/A1taxstdlife))</f>
        <v>0</v>
      </c>
      <c r="AV491" s="155">
        <f>IF(A1taxstdlife="n/a","n/a",IF(AV$3&gt;(A1taxstdlife+$E491),(Input!$P$211*$P$7)-SUM($P491:AU491),(Input!$P$211*$P$7)/A1taxstdlife))</f>
        <v>0</v>
      </c>
      <c r="AW491" s="155">
        <f>IF(A1taxstdlife="n/a","n/a",IF(AW$3&gt;(A1taxstdlife+$E491),(Input!$P$211*$P$7)-SUM($P491:AV491),(Input!$P$211*$P$7)/A1taxstdlife))</f>
        <v>0</v>
      </c>
      <c r="AX491" s="155">
        <f>IF(A1taxstdlife="n/a","n/a",IF(AX$3&gt;(A1taxstdlife+$E491),(Input!$P$211*$P$7)-SUM($P491:AW491),(Input!$P$211*$P$7)/A1taxstdlife))</f>
        <v>0</v>
      </c>
      <c r="AY491" s="155">
        <f>IF(A1taxstdlife="n/a","n/a",IF(AY$3&gt;(A1taxstdlife+$E491),(Input!$P$211*$P$7)-SUM($P491:AX491),(Input!$P$211*$P$7)/A1taxstdlife))</f>
        <v>0</v>
      </c>
      <c r="AZ491" s="155">
        <f>IF(A1taxstdlife="n/a","n/a",IF(AZ$3&gt;(A1taxstdlife+$E491),(Input!$P$211*$P$7)-SUM($P491:AY491),(Input!$P$211*$P$7)/A1taxstdlife))</f>
        <v>0</v>
      </c>
      <c r="BA491" s="155">
        <f>IF(A1taxstdlife="n/a","n/a",IF(BA$3&gt;(A1taxstdlife+$E491),(Input!$P$211*$P$7)-SUM($P491:AZ491),(Input!$P$211*$P$7)/A1taxstdlife))</f>
        <v>0</v>
      </c>
      <c r="BB491" s="155">
        <f>IF(A1taxstdlife="n/a","n/a",IF(BB$3&gt;(A1taxstdlife+$E491),(Input!$P$211*$P$7)-SUM($P491:BA491),(Input!$P$211*$P$7)/A1taxstdlife))</f>
        <v>0</v>
      </c>
      <c r="BC491" s="155">
        <f>IF(A1taxstdlife="n/a","n/a",IF(BC$3&gt;(A1taxstdlife+$E491),(Input!$P$211*$P$7)-SUM($P491:BB491),(Input!$P$211*$P$7)/A1taxstdlife))</f>
        <v>0</v>
      </c>
      <c r="BD491" s="155">
        <f>IF(A1taxstdlife="n/a","n/a",IF(BD$3&gt;(A1taxstdlife+$E491),(Input!$P$211*$P$7)-SUM($P491:BC491),(Input!$P$211*$P$7)/A1taxstdlife))</f>
        <v>0</v>
      </c>
      <c r="BE491" s="155">
        <f>IF(A1taxstdlife="n/a","n/a",IF(BE$3&gt;(A1taxstdlife+$E491),(Input!$P$211*$P$7)-SUM($P491:BD491),(Input!$P$211*$P$7)/A1taxstdlife))</f>
        <v>0</v>
      </c>
      <c r="BF491" s="155">
        <f>IF(A1taxstdlife="n/a","n/a",IF(BF$3&gt;(A1taxstdlife+$E491),(Input!$P$211*$P$7)-SUM($P491:BE491),(Input!$P$211*$P$7)/A1taxstdlife))</f>
        <v>0</v>
      </c>
      <c r="BG491" s="155">
        <f>IF(A1taxstdlife="n/a","n/a",IF(BG$3&gt;(A1taxstdlife+$E491),(Input!$P$211*$P$7)-SUM($P491:BF491),(Input!$P$211*$P$7)/A1taxstdlife))</f>
        <v>0</v>
      </c>
      <c r="BH491" s="155">
        <f>IF(A1taxstdlife="n/a","n/a",IF(BH$3&gt;(A1taxstdlife+$E491),(Input!$P$211*$P$7)-SUM($P491:BG491),(Input!$P$211*$P$7)/A1taxstdlife))</f>
        <v>0</v>
      </c>
      <c r="BI491" s="155">
        <f>IF(A1taxstdlife="n/a","n/a",IF(BI$3&gt;(A1taxstdlife+$E491),(Input!$P$211*$P$7)-SUM($P491:BH491),(Input!$P$211*$P$7)/A1taxstdlife))</f>
        <v>0</v>
      </c>
      <c r="BJ491" s="14"/>
      <c r="BK491" s="14"/>
      <c r="BL491" s="14"/>
      <c r="BM491" s="14"/>
      <c r="BN491" s="14"/>
      <c r="BO491" s="14"/>
      <c r="BP491" s="14"/>
      <c r="BQ491" s="14"/>
      <c r="BR491" s="14"/>
      <c r="BS491" s="14"/>
      <c r="BT491" s="14"/>
      <c r="BU491" s="14"/>
      <c r="BV491" s="14"/>
      <c r="BW491" s="14"/>
      <c r="BX491" s="14"/>
      <c r="BY491" s="14"/>
      <c r="BZ491" s="14"/>
    </row>
    <row r="492" spans="1:78" s="3" customFormat="1" ht="12.75" customHeight="1" outlineLevel="1" collapsed="1">
      <c r="A492" s="14"/>
      <c r="B492" s="14"/>
      <c r="C492" s="324" t="str">
        <f>Asset1</f>
        <v>Transmission Lines (OH-inc wood poles)</v>
      </c>
      <c r="D492" s="14"/>
      <c r="E492" s="14"/>
      <c r="F492" s="366"/>
      <c r="G492" s="364">
        <f>SUM(G480:G491)</f>
        <v>65.669180177679067</v>
      </c>
      <c r="H492" s="364">
        <f t="shared" ref="H492:BI492" si="92">SUM(H480:H491)</f>
        <v>72.316495591868005</v>
      </c>
      <c r="I492" s="364">
        <f t="shared" si="92"/>
        <v>77.044420199689398</v>
      </c>
      <c r="J492" s="364">
        <f t="shared" si="92"/>
        <v>79.698843541196752</v>
      </c>
      <c r="K492" s="364">
        <f t="shared" si="92"/>
        <v>86.016264424666929</v>
      </c>
      <c r="L492" s="364">
        <f t="shared" si="92"/>
        <v>91.501225593111556</v>
      </c>
      <c r="M492" s="364">
        <f t="shared" si="92"/>
        <v>91.501225593111556</v>
      </c>
      <c r="N492" s="364">
        <f t="shared" si="92"/>
        <v>91.501225593111556</v>
      </c>
      <c r="O492" s="364">
        <f t="shared" si="92"/>
        <v>91.501225593111556</v>
      </c>
      <c r="P492" s="364">
        <f t="shared" si="92"/>
        <v>91.501225593111556</v>
      </c>
      <c r="Q492" s="364">
        <f t="shared" si="92"/>
        <v>91.501225593111556</v>
      </c>
      <c r="R492" s="364">
        <f t="shared" si="92"/>
        <v>91.501225593111556</v>
      </c>
      <c r="S492" s="364">
        <f t="shared" si="92"/>
        <v>91.501225593111556</v>
      </c>
      <c r="T492" s="364">
        <f t="shared" si="92"/>
        <v>91.501225593111556</v>
      </c>
      <c r="U492" s="364">
        <f t="shared" si="92"/>
        <v>91.501225593111556</v>
      </c>
      <c r="V492" s="364">
        <f t="shared" si="92"/>
        <v>91.501225593111556</v>
      </c>
      <c r="W492" s="364">
        <f t="shared" si="92"/>
        <v>91.501225593111556</v>
      </c>
      <c r="X492" s="364">
        <f t="shared" si="92"/>
        <v>91.501225593111556</v>
      </c>
      <c r="Y492" s="364">
        <f t="shared" si="92"/>
        <v>91.501225593111556</v>
      </c>
      <c r="Z492" s="364">
        <f t="shared" si="92"/>
        <v>91.501225593111556</v>
      </c>
      <c r="AA492" s="364">
        <f t="shared" si="92"/>
        <v>91.501225593111556</v>
      </c>
      <c r="AB492" s="364">
        <f t="shared" si="92"/>
        <v>91.501225593111556</v>
      </c>
      <c r="AC492" s="364">
        <f t="shared" si="92"/>
        <v>91.501225593111556</v>
      </c>
      <c r="AD492" s="364">
        <f t="shared" si="92"/>
        <v>91.501225593111556</v>
      </c>
      <c r="AE492" s="364">
        <f t="shared" si="92"/>
        <v>91.501225593111556</v>
      </c>
      <c r="AF492" s="364">
        <f t="shared" si="92"/>
        <v>91.501225593111556</v>
      </c>
      <c r="AG492" s="364">
        <f t="shared" si="92"/>
        <v>91.501225593111556</v>
      </c>
      <c r="AH492" s="364">
        <f t="shared" si="92"/>
        <v>91.501225593111556</v>
      </c>
      <c r="AI492" s="364">
        <f t="shared" si="92"/>
        <v>91.501225593111556</v>
      </c>
      <c r="AJ492" s="364">
        <f t="shared" si="92"/>
        <v>91.501225593111556</v>
      </c>
      <c r="AK492" s="364">
        <f t="shared" si="92"/>
        <v>91.501225593111556</v>
      </c>
      <c r="AL492" s="364">
        <f t="shared" si="92"/>
        <v>91.501225593111556</v>
      </c>
      <c r="AM492" s="364">
        <f t="shared" si="92"/>
        <v>91.501225593111556</v>
      </c>
      <c r="AN492" s="364">
        <f t="shared" si="92"/>
        <v>91.501225593111556</v>
      </c>
      <c r="AO492" s="364">
        <f t="shared" si="92"/>
        <v>91.501225593111556</v>
      </c>
      <c r="AP492" s="364">
        <f t="shared" si="92"/>
        <v>91.501225593111556</v>
      </c>
      <c r="AQ492" s="364">
        <f t="shared" si="92"/>
        <v>27.145429018986508</v>
      </c>
      <c r="AR492" s="364">
        <f t="shared" si="92"/>
        <v>25.832045415432479</v>
      </c>
      <c r="AS492" s="364">
        <f t="shared" si="92"/>
        <v>25.832045415432479</v>
      </c>
      <c r="AT492" s="364">
        <f t="shared" si="92"/>
        <v>25.832045415432479</v>
      </c>
      <c r="AU492" s="364">
        <f t="shared" si="92"/>
        <v>25.832045415432479</v>
      </c>
      <c r="AV492" s="364">
        <f t="shared" si="92"/>
        <v>25.832045415432479</v>
      </c>
      <c r="AW492" s="364">
        <f t="shared" si="92"/>
        <v>25.832045415432479</v>
      </c>
      <c r="AX492" s="364">
        <f t="shared" si="92"/>
        <v>25.832045415432479</v>
      </c>
      <c r="AY492" s="364">
        <f t="shared" si="92"/>
        <v>25.832045415432479</v>
      </c>
      <c r="AZ492" s="364">
        <f t="shared" si="92"/>
        <v>25.832045415432479</v>
      </c>
      <c r="BA492" s="364">
        <f t="shared" si="92"/>
        <v>25.832045415432479</v>
      </c>
      <c r="BB492" s="364">
        <f t="shared" si="92"/>
        <v>25.832045415432479</v>
      </c>
      <c r="BC492" s="364">
        <f t="shared" si="92"/>
        <v>22.50838770833823</v>
      </c>
      <c r="BD492" s="364">
        <f t="shared" si="92"/>
        <v>16.820767697332631</v>
      </c>
      <c r="BE492" s="364">
        <f t="shared" si="92"/>
        <v>13.12959372266848</v>
      </c>
      <c r="BF492" s="364">
        <f t="shared" si="92"/>
        <v>8.643671610179986</v>
      </c>
      <c r="BG492" s="364">
        <f t="shared" si="92"/>
        <v>2.7424805842223918</v>
      </c>
      <c r="BH492" s="364">
        <f t="shared" si="92"/>
        <v>0</v>
      </c>
      <c r="BI492" s="364">
        <f t="shared" si="92"/>
        <v>0</v>
      </c>
      <c r="BJ492" s="14"/>
      <c r="BK492" s="14"/>
      <c r="BL492" s="14"/>
      <c r="BM492" s="14"/>
      <c r="BN492" s="14"/>
      <c r="BO492" s="14"/>
      <c r="BP492" s="14"/>
      <c r="BQ492" s="14"/>
      <c r="BR492" s="14"/>
      <c r="BS492" s="14"/>
      <c r="BT492" s="14"/>
      <c r="BU492" s="14"/>
      <c r="BV492" s="14"/>
      <c r="BW492" s="14"/>
      <c r="BX492" s="14"/>
      <c r="BY492" s="14"/>
      <c r="BZ492" s="14"/>
    </row>
    <row r="493" spans="1:78" s="3" customFormat="1" ht="12.75" hidden="1" customHeight="1" outlineLevel="2">
      <c r="A493" s="14"/>
      <c r="B493" s="325" t="str">
        <f>C505</f>
        <v>Transmission Lines (UG)</v>
      </c>
      <c r="C493" s="326"/>
      <c r="D493" s="33" t="s">
        <v>65</v>
      </c>
      <c r="E493" s="32"/>
      <c r="F493" s="371"/>
      <c r="G493" s="154">
        <f>IF(G$3&gt;A2taxremlife,A2taxvalue-SUM($F493:F493),IF(A2taxremlife="N/A","n/a",A2taxvalue/A2taxremlife))</f>
        <v>0.70657221259387637</v>
      </c>
      <c r="H493" s="154">
        <f>IF(H$3&gt;A2taxremlife,A2taxvalue-SUM($F493:G493),IF(A2taxremlife="N/A","n/a",A2taxvalue/A2taxremlife))</f>
        <v>0.70657221259387637</v>
      </c>
      <c r="I493" s="154">
        <f>IF(I$3&gt;A2taxremlife,A2taxvalue-SUM($F493:H493),IF(A2taxremlife="N/A","n/a",A2taxvalue/A2taxremlife))</f>
        <v>0.70657221259387637</v>
      </c>
      <c r="J493" s="154">
        <f>IF(J$3&gt;A2taxremlife,A2taxvalue-SUM($F493:I493),IF(A2taxremlife="N/A","n/a",A2taxvalue/A2taxremlife))</f>
        <v>0.70657221259387637</v>
      </c>
      <c r="K493" s="154">
        <f>IF(K$3&gt;A2taxremlife,A2taxvalue-SUM($F493:J493),IF(A2taxremlife="N/A","n/a",A2taxvalue/A2taxremlife))</f>
        <v>0.70657221259387637</v>
      </c>
      <c r="L493" s="154">
        <f>IF(L$3&gt;A2taxremlife,A2taxvalue-SUM($F493:K493),IF(A2taxremlife="N/A","n/a",A2taxvalue/A2taxremlife))</f>
        <v>0.70657221259387637</v>
      </c>
      <c r="M493" s="154">
        <f>IF(M$3&gt;A2taxremlife,A2taxvalue-SUM($F493:L493),IF(A2taxremlife="N/A","n/a",A2taxvalue/A2taxremlife))</f>
        <v>0.70657221259387637</v>
      </c>
      <c r="N493" s="154">
        <f>IF(N$3&gt;A2taxremlife,A2taxvalue-SUM($F493:M493),IF(A2taxremlife="N/A","n/a",A2taxvalue/A2taxremlife))</f>
        <v>0.70657221259387637</v>
      </c>
      <c r="O493" s="154">
        <f>IF(O$3&gt;A2taxremlife,A2taxvalue-SUM($F493:N493),IF(A2taxremlife="N/A","n/a",A2taxvalue/A2taxremlife))</f>
        <v>0.70657221259387637</v>
      </c>
      <c r="P493" s="154">
        <f>IF(P$3&gt;A2taxremlife,A2taxvalue-SUM($F493:O493),IF(A2taxremlife="N/A","n/a",A2taxvalue/A2taxremlife))</f>
        <v>0.70657221259387637</v>
      </c>
      <c r="Q493" s="154">
        <f>IF(Q$3&gt;A2taxremlife,A2taxvalue-SUM($F493:P493),IF(A2taxremlife="N/A","n/a",A2taxvalue/A2taxremlife))</f>
        <v>0.70657221259387637</v>
      </c>
      <c r="R493" s="154">
        <f>IF(R$3&gt;A2taxremlife,A2taxvalue-SUM($F493:Q493),IF(A2taxremlife="N/A","n/a",A2taxvalue/A2taxremlife))</f>
        <v>0.70657221259387637</v>
      </c>
      <c r="S493" s="154">
        <f>IF(S$3&gt;A2taxremlife,A2taxvalue-SUM($F493:R493),IF(A2taxremlife="N/A","n/a",A2taxvalue/A2taxremlife))</f>
        <v>0.70657221259387637</v>
      </c>
      <c r="T493" s="154">
        <f>IF(T$3&gt;A2taxremlife,A2taxvalue-SUM($F493:S493),IF(A2taxremlife="N/A","n/a",A2taxvalue/A2taxremlife))</f>
        <v>0.70657221259387637</v>
      </c>
      <c r="U493" s="154">
        <f>IF(U$3&gt;A2taxremlife,A2taxvalue-SUM($F493:T493),IF(A2taxremlife="N/A","n/a",A2taxvalue/A2taxremlife))</f>
        <v>0.70657221259387637</v>
      </c>
      <c r="V493" s="154">
        <f>IF(V$3&gt;A2taxremlife,A2taxvalue-SUM($F493:U493),IF(A2taxremlife="N/A","n/a",A2taxvalue/A2taxremlife))</f>
        <v>0.70657221259387637</v>
      </c>
      <c r="W493" s="154">
        <f>IF(W$3&gt;A2taxremlife,A2taxvalue-SUM($F493:V493),IF(A2taxremlife="N/A","n/a",A2taxvalue/A2taxremlife))</f>
        <v>0.70657221259387637</v>
      </c>
      <c r="X493" s="154">
        <f>IF(X$3&gt;A2taxremlife,A2taxvalue-SUM($F493:W493),IF(A2taxremlife="N/A","n/a",A2taxvalue/A2taxremlife))</f>
        <v>0.70657221259387637</v>
      </c>
      <c r="Y493" s="154">
        <f>IF(Y$3&gt;A2taxremlife,A2taxvalue-SUM($F493:X493),IF(A2taxremlife="N/A","n/a",A2taxvalue/A2taxremlife))</f>
        <v>0.70657221259387637</v>
      </c>
      <c r="Z493" s="154">
        <f>IF(Z$3&gt;A2taxremlife,A2taxvalue-SUM($F493:Y493),IF(A2taxremlife="N/A","n/a",A2taxvalue/A2taxremlife))</f>
        <v>0.70657221259387637</v>
      </c>
      <c r="AA493" s="154">
        <f>IF(AA$3&gt;A2taxremlife,A2taxvalue-SUM($F493:Z493),IF(A2taxremlife="N/A","n/a",A2taxvalue/A2taxremlife))</f>
        <v>0.70657221259387637</v>
      </c>
      <c r="AB493" s="154">
        <f>IF(AB$3&gt;A2taxremlife,A2taxvalue-SUM($F493:AA493),IF(A2taxremlife="N/A","n/a",A2taxvalue/A2taxremlife))</f>
        <v>0.70657221259387637</v>
      </c>
      <c r="AC493" s="154">
        <f>IF(AC$3&gt;A2taxremlife,A2taxvalue-SUM($F493:AB493),IF(A2taxremlife="N/A","n/a",A2taxvalue/A2taxremlife))</f>
        <v>0.70657221259387637</v>
      </c>
      <c r="AD493" s="154">
        <f>IF(AD$3&gt;A2taxremlife,A2taxvalue-SUM($F493:AC493),IF(A2taxremlife="N/A","n/a",A2taxvalue/A2taxremlife))</f>
        <v>0.70657221259387637</v>
      </c>
      <c r="AE493" s="154">
        <f>IF(AE$3&gt;A2taxremlife,A2taxvalue-SUM($F493:AD493),IF(A2taxremlife="N/A","n/a",A2taxvalue/A2taxremlife))</f>
        <v>0.70657221259387637</v>
      </c>
      <c r="AF493" s="154">
        <f>IF(AF$3&gt;A2taxremlife,A2taxvalue-SUM($F493:AE493),IF(A2taxremlife="N/A","n/a",A2taxvalue/A2taxremlife))</f>
        <v>0.70657221259387637</v>
      </c>
      <c r="AG493" s="154">
        <f>IF(AG$3&gt;A2taxremlife,A2taxvalue-SUM($F493:AF493),IF(A2taxremlife="N/A","n/a",A2taxvalue/A2taxremlife))</f>
        <v>0.70657221259387637</v>
      </c>
      <c r="AH493" s="154">
        <f>IF(AH$3&gt;A2taxremlife,A2taxvalue-SUM($F493:AG493),IF(A2taxremlife="N/A","n/a",A2taxvalue/A2taxremlife))</f>
        <v>0.70657221259387637</v>
      </c>
      <c r="AI493" s="154">
        <f>IF(AI$3&gt;A2taxremlife,A2taxvalue-SUM($F493:AH493),IF(A2taxremlife="N/A","n/a",A2taxvalue/A2taxremlife))</f>
        <v>0.70657221259387637</v>
      </c>
      <c r="AJ493" s="154">
        <f>IF(AJ$3&gt;A2taxremlife,A2taxvalue-SUM($F493:AI493),IF(A2taxremlife="N/A","n/a",A2taxvalue/A2taxremlife))</f>
        <v>0.70657221259387637</v>
      </c>
      <c r="AK493" s="154">
        <f>IF(AK$3&gt;A2taxremlife,A2taxvalue-SUM($F493:AJ493),IF(A2taxremlife="N/A","n/a",A2taxvalue/A2taxremlife))</f>
        <v>0.70657221259387637</v>
      </c>
      <c r="AL493" s="154">
        <f>IF(AL$3&gt;A2taxremlife,A2taxvalue-SUM($F493:AK493),IF(A2taxremlife="N/A","n/a",A2taxvalue/A2taxremlife))</f>
        <v>0.70657221259387637</v>
      </c>
      <c r="AM493" s="154">
        <f>IF(AM$3&gt;A2taxremlife,A2taxvalue-SUM($F493:AL493),IF(A2taxremlife="N/A","n/a",A2taxvalue/A2taxremlife))</f>
        <v>0.70657221259387637</v>
      </c>
      <c r="AN493" s="154">
        <f>IF(AN$3&gt;A2taxremlife,A2taxvalue-SUM($F493:AM493),IF(A2taxremlife="N/A","n/a",A2taxvalue/A2taxremlife))</f>
        <v>0.70657221259387637</v>
      </c>
      <c r="AO493" s="154">
        <f>IF(AO$3&gt;A2taxremlife,A2taxvalue-SUM($F493:AN493),IF(A2taxremlife="N/A","n/a",A2taxvalue/A2taxremlife))</f>
        <v>0.43807477180820342</v>
      </c>
      <c r="AP493" s="154">
        <f>IF(AP$3&gt;A2taxremlife,A2taxvalue-SUM($F493:AO493),IF(A2taxremlife="N/A","n/a",A2taxvalue/A2taxremlife))</f>
        <v>0</v>
      </c>
      <c r="AQ493" s="154">
        <f>IF(AQ$3&gt;A2taxremlife,A2taxvalue-SUM($F493:AP493),IF(A2taxremlife="N/A","n/a",A2taxvalue/A2taxremlife))</f>
        <v>0</v>
      </c>
      <c r="AR493" s="154">
        <f>IF(AR$3&gt;A2taxremlife,A2taxvalue-SUM($F493:AQ493),IF(A2taxremlife="N/A","n/a",A2taxvalue/A2taxremlife))</f>
        <v>0</v>
      </c>
      <c r="AS493" s="154">
        <f>IF(AS$3&gt;A2taxremlife,A2taxvalue-SUM($F493:AR493),IF(A2taxremlife="N/A","n/a",A2taxvalue/A2taxremlife))</f>
        <v>0</v>
      </c>
      <c r="AT493" s="154">
        <f>IF(AT$3&gt;A2taxremlife,A2taxvalue-SUM($F493:AS493),IF(A2taxremlife="N/A","n/a",A2taxvalue/A2taxremlife))</f>
        <v>0</v>
      </c>
      <c r="AU493" s="154">
        <f>IF(AU$3&gt;A2taxremlife,A2taxvalue-SUM($F493:AT493),IF(A2taxremlife="N/A","n/a",A2taxvalue/A2taxremlife))</f>
        <v>0</v>
      </c>
      <c r="AV493" s="154">
        <f>IF(AV$3&gt;A2taxremlife,A2taxvalue-SUM($F493:AU493),IF(A2taxremlife="N/A","n/a",A2taxvalue/A2taxremlife))</f>
        <v>0</v>
      </c>
      <c r="AW493" s="154">
        <f>IF(AW$3&gt;A2taxremlife,A2taxvalue-SUM($F493:AV493),IF(A2taxremlife="N/A","n/a",A2taxvalue/A2taxremlife))</f>
        <v>0</v>
      </c>
      <c r="AX493" s="154">
        <f>IF(AX$3&gt;A2taxremlife,A2taxvalue-SUM($F493:AW493),IF(A2taxremlife="N/A","n/a",A2taxvalue/A2taxremlife))</f>
        <v>0</v>
      </c>
      <c r="AY493" s="154">
        <f>IF(AY$3&gt;A2taxremlife,A2taxvalue-SUM($F493:AX493),IF(A2taxremlife="N/A","n/a",A2taxvalue/A2taxremlife))</f>
        <v>0</v>
      </c>
      <c r="AZ493" s="154">
        <f>IF(AZ$3&gt;A2taxremlife,A2taxvalue-SUM($F493:AY493),IF(A2taxremlife="N/A","n/a",A2taxvalue/A2taxremlife))</f>
        <v>0</v>
      </c>
      <c r="BA493" s="154">
        <f>IF(BA$3&gt;A2taxremlife,A2taxvalue-SUM($F493:AZ493),IF(A2taxremlife="N/A","n/a",A2taxvalue/A2taxremlife))</f>
        <v>0</v>
      </c>
      <c r="BB493" s="154">
        <f>IF(BB$3&gt;A2taxremlife,A2taxvalue-SUM($F493:BA493),IF(A2taxremlife="N/A","n/a",A2taxvalue/A2taxremlife))</f>
        <v>0</v>
      </c>
      <c r="BC493" s="154">
        <f>IF(BC$3&gt;A2taxremlife,A2taxvalue-SUM($F493:BB493),IF(A2taxremlife="N/A","n/a",A2taxvalue/A2taxremlife))</f>
        <v>0</v>
      </c>
      <c r="BD493" s="154">
        <f>IF(BD$3&gt;A2taxremlife,A2taxvalue-SUM($F493:BC493),IF(A2taxremlife="N/A","n/a",A2taxvalue/A2taxremlife))</f>
        <v>0</v>
      </c>
      <c r="BE493" s="154">
        <f>IF(BE$3&gt;A2taxremlife,A2taxvalue-SUM($F493:BD493),IF(A2taxremlife="N/A","n/a",A2taxvalue/A2taxremlife))</f>
        <v>0</v>
      </c>
      <c r="BF493" s="154">
        <f>IF(BF$3&gt;A2taxremlife,A2taxvalue-SUM($F493:BE493),IF(A2taxremlife="N/A","n/a",A2taxvalue/A2taxremlife))</f>
        <v>0</v>
      </c>
      <c r="BG493" s="154">
        <f>IF(BG$3&gt;A2taxremlife,A2taxvalue-SUM($F493:BF493),IF(A2taxremlife="N/A","n/a",A2taxvalue/A2taxremlife))</f>
        <v>0</v>
      </c>
      <c r="BH493" s="154">
        <f>IF(BH$3&gt;A2taxremlife,A2taxvalue-SUM($F493:BG493),IF(A2taxremlife="N/A","n/a",A2taxvalue/A2taxremlife))</f>
        <v>0</v>
      </c>
      <c r="BI493" s="154">
        <f>IF(BI$3&gt;A2taxremlife,A2taxvalue-SUM($F493:BH493),IF(A2taxremlife="N/A","n/a",A2taxvalue/A2taxremlife))</f>
        <v>0</v>
      </c>
      <c r="BJ493" s="14"/>
      <c r="BK493" s="14"/>
      <c r="BL493" s="14"/>
      <c r="BM493" s="14"/>
      <c r="BN493" s="14"/>
      <c r="BO493" s="14"/>
      <c r="BP493" s="14"/>
      <c r="BQ493" s="14"/>
      <c r="BR493" s="14"/>
      <c r="BS493" s="14"/>
      <c r="BT493" s="14"/>
      <c r="BU493" s="14"/>
      <c r="BV493" s="14"/>
      <c r="BW493" s="14"/>
      <c r="BX493" s="14"/>
      <c r="BY493" s="14"/>
      <c r="BZ493" s="14"/>
    </row>
    <row r="494" spans="1:78" s="3" customFormat="1" ht="12.75" hidden="1" customHeight="1" outlineLevel="2">
      <c r="A494" s="14"/>
      <c r="B494" s="14"/>
      <c r="C494" s="324"/>
      <c r="D494" s="412" t="s">
        <v>198</v>
      </c>
      <c r="E494" s="261">
        <v>0</v>
      </c>
      <c r="F494" s="372"/>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5"/>
      <c r="AY494" s="155"/>
      <c r="AZ494" s="155"/>
      <c r="BA494" s="155"/>
      <c r="BB494" s="155"/>
      <c r="BC494" s="155"/>
      <c r="BD494" s="155"/>
      <c r="BE494" s="155"/>
      <c r="BF494" s="155"/>
      <c r="BG494" s="155"/>
      <c r="BH494" s="155"/>
      <c r="BI494" s="155"/>
      <c r="BJ494" s="14"/>
      <c r="BK494" s="14"/>
      <c r="BL494" s="14"/>
      <c r="BM494" s="14"/>
      <c r="BN494" s="14"/>
      <c r="BO494" s="14"/>
      <c r="BP494" s="14"/>
      <c r="BQ494" s="14"/>
      <c r="BR494" s="14"/>
      <c r="BS494" s="14"/>
      <c r="BT494" s="14"/>
      <c r="BU494" s="14"/>
      <c r="BV494" s="14"/>
      <c r="BW494" s="14"/>
      <c r="BX494" s="14"/>
      <c r="BY494" s="14"/>
      <c r="BZ494" s="14"/>
    </row>
    <row r="495" spans="1:78" s="3" customFormat="1" ht="12.75" hidden="1" customHeight="1" outlineLevel="2">
      <c r="A495" s="14"/>
      <c r="B495" s="14"/>
      <c r="C495" s="324"/>
      <c r="D495" s="413"/>
      <c r="E495" s="261">
        <v>1</v>
      </c>
      <c r="F495" s="372"/>
      <c r="G495" s="268"/>
      <c r="H495" s="155">
        <f>IF(A2taxstdlife="n/a","n/a",IF(H$3&gt;(A2taxstdlife+$E495),(Input!$G$212*$G$7)-SUM($G495:G495),(Input!$G$212*$G$7)/A2taxstdlife))</f>
        <v>1.3759121956643306E-3</v>
      </c>
      <c r="I495" s="155">
        <f>IF(A2taxstdlife="n/a","n/a",IF(I$3&gt;(A2taxstdlife+$E495),(Input!$G$212*$G$7)-SUM($G495:H495),(Input!$G$212*$G$7)/A2taxstdlife))</f>
        <v>1.3759121956643306E-3</v>
      </c>
      <c r="J495" s="155">
        <f>IF(A2taxstdlife="n/a","n/a",IF(J$3&gt;(A2taxstdlife+$E495),(Input!$G$212*$G$7)-SUM($G495:I495),(Input!$G$212*$G$7)/A2taxstdlife))</f>
        <v>1.3759121956643306E-3</v>
      </c>
      <c r="K495" s="155">
        <f>IF(A2taxstdlife="n/a","n/a",IF(K$3&gt;(A2taxstdlife+$E495),(Input!$G$212*$G$7)-SUM($G495:J495),(Input!$G$212*$G$7)/A2taxstdlife))</f>
        <v>1.3759121956643306E-3</v>
      </c>
      <c r="L495" s="155">
        <f>IF(A2taxstdlife="n/a","n/a",IF(L$3&gt;(A2taxstdlife+$E495),(Input!$G$212*$G$7)-SUM($G495:K495),(Input!$G$212*$G$7)/A2taxstdlife))</f>
        <v>1.3759121956643306E-3</v>
      </c>
      <c r="M495" s="155">
        <f>IF(A2taxstdlife="n/a","n/a",IF(M$3&gt;(A2taxstdlife+$E495),(Input!$G$212*$G$7)-SUM($G495:L495),(Input!$G$212*$G$7)/A2taxstdlife))</f>
        <v>1.3759121956643306E-3</v>
      </c>
      <c r="N495" s="155">
        <f>IF(A2taxstdlife="n/a","n/a",IF(N$3&gt;(A2taxstdlife+$E495),(Input!$G$212*$G$7)-SUM($G495:M495),(Input!$G$212*$G$7)/A2taxstdlife))</f>
        <v>1.3759121956643306E-3</v>
      </c>
      <c r="O495" s="155">
        <f>IF(A2taxstdlife="n/a","n/a",IF(O$3&gt;(A2taxstdlife+$E495),(Input!$G$212*$G$7)-SUM($G495:N495),(Input!$G$212*$G$7)/A2taxstdlife))</f>
        <v>1.3759121956643306E-3</v>
      </c>
      <c r="P495" s="155">
        <f>IF(A2taxstdlife="n/a","n/a",IF(P$3&gt;(A2taxstdlife+$E495),(Input!$G$212*$G$7)-SUM($G495:O495),(Input!$G$212*$G$7)/A2taxstdlife))</f>
        <v>1.3759121956643306E-3</v>
      </c>
      <c r="Q495" s="155">
        <f>IF(A2taxstdlife="n/a","n/a",IF(Q$3&gt;(A2taxstdlife+$E495),(Input!$G$212*$G$7)-SUM($G495:P495),(Input!$G$212*$G$7)/A2taxstdlife))</f>
        <v>1.3759121956643306E-3</v>
      </c>
      <c r="R495" s="155">
        <f>IF(A2taxstdlife="n/a","n/a",IF(R$3&gt;(A2taxstdlife+$E495),(Input!$G$212*$G$7)-SUM($G495:Q495),(Input!$G$212*$G$7)/A2taxstdlife))</f>
        <v>1.3759121956643306E-3</v>
      </c>
      <c r="S495" s="155">
        <f>IF(A2taxstdlife="n/a","n/a",IF(S$3&gt;(A2taxstdlife+$E495),(Input!$G$212*$G$7)-SUM($G495:R495),(Input!$G$212*$G$7)/A2taxstdlife))</f>
        <v>1.3759121956643306E-3</v>
      </c>
      <c r="T495" s="155">
        <f>IF(A2taxstdlife="n/a","n/a",IF(T$3&gt;(A2taxstdlife+$E495),(Input!$G$212*$G$7)-SUM($G495:S495),(Input!$G$212*$G$7)/A2taxstdlife))</f>
        <v>1.3759121956643306E-3</v>
      </c>
      <c r="U495" s="155">
        <f>IF(A2taxstdlife="n/a","n/a",IF(U$3&gt;(A2taxstdlife+$E495),(Input!$G$212*$G$7)-SUM($G495:T495),(Input!$G$212*$G$7)/A2taxstdlife))</f>
        <v>1.3759121956643306E-3</v>
      </c>
      <c r="V495" s="155">
        <f>IF(A2taxstdlife="n/a","n/a",IF(V$3&gt;(A2taxstdlife+$E495),(Input!$G$212*$G$7)-SUM($G495:U495),(Input!$G$212*$G$7)/A2taxstdlife))</f>
        <v>1.3759121956643306E-3</v>
      </c>
      <c r="W495" s="155">
        <f>IF(A2taxstdlife="n/a","n/a",IF(W$3&gt;(A2taxstdlife+$E495),(Input!$G$212*$G$7)-SUM($G495:V495),(Input!$G$212*$G$7)/A2taxstdlife))</f>
        <v>1.3759121956643306E-3</v>
      </c>
      <c r="X495" s="155">
        <f>IF(A2taxstdlife="n/a","n/a",IF(X$3&gt;(A2taxstdlife+$E495),(Input!$G$212*$G$7)-SUM($G495:W495),(Input!$G$212*$G$7)/A2taxstdlife))</f>
        <v>1.3759121956643306E-3</v>
      </c>
      <c r="Y495" s="155">
        <f>IF(A2taxstdlife="n/a","n/a",IF(Y$3&gt;(A2taxstdlife+$E495),(Input!$G$212*$G$7)-SUM($G495:X495),(Input!$G$212*$G$7)/A2taxstdlife))</f>
        <v>1.3759121956643306E-3</v>
      </c>
      <c r="Z495" s="155">
        <f>IF(A2taxstdlife="n/a","n/a",IF(Z$3&gt;(A2taxstdlife+$E495),(Input!$G$212*$G$7)-SUM($G495:Y495),(Input!$G$212*$G$7)/A2taxstdlife))</f>
        <v>1.3759121956643306E-3</v>
      </c>
      <c r="AA495" s="155">
        <f>IF(A2taxstdlife="n/a","n/a",IF(AA$3&gt;(A2taxstdlife+$E495),(Input!$G$212*$G$7)-SUM($G495:Z495),(Input!$G$212*$G$7)/A2taxstdlife))</f>
        <v>1.3759121956643306E-3</v>
      </c>
      <c r="AB495" s="155">
        <f>IF(A2taxstdlife="n/a","n/a",IF(AB$3&gt;(A2taxstdlife+$E495),(Input!$G$212*$G$7)-SUM($G495:AA495),(Input!$G$212*$G$7)/A2taxstdlife))</f>
        <v>1.3759121956643306E-3</v>
      </c>
      <c r="AC495" s="155">
        <f>IF(A2taxstdlife="n/a","n/a",IF(AC$3&gt;(A2taxstdlife+$E495),(Input!$G$212*$G$7)-SUM($G495:AB495),(Input!$G$212*$G$7)/A2taxstdlife))</f>
        <v>1.3759121956643306E-3</v>
      </c>
      <c r="AD495" s="155">
        <f>IF(A2taxstdlife="n/a","n/a",IF(AD$3&gt;(A2taxstdlife+$E495),(Input!$G$212*$G$7)-SUM($G495:AC495),(Input!$G$212*$G$7)/A2taxstdlife))</f>
        <v>1.3759121956643306E-3</v>
      </c>
      <c r="AE495" s="155">
        <f>IF(A2taxstdlife="n/a","n/a",IF(AE$3&gt;(A2taxstdlife+$E495),(Input!$G$212*$G$7)-SUM($G495:AD495),(Input!$G$212*$G$7)/A2taxstdlife))</f>
        <v>1.3759121956643306E-3</v>
      </c>
      <c r="AF495" s="155">
        <f>IF(A2taxstdlife="n/a","n/a",IF(AF$3&gt;(A2taxstdlife+$E495),(Input!$G$212*$G$7)-SUM($G495:AE495),(Input!$G$212*$G$7)/A2taxstdlife))</f>
        <v>1.3759121956643306E-3</v>
      </c>
      <c r="AG495" s="155">
        <f>IF(A2taxstdlife="n/a","n/a",IF(AG$3&gt;(A2taxstdlife+$E495),(Input!$G$212*$G$7)-SUM($G495:AF495),(Input!$G$212*$G$7)/A2taxstdlife))</f>
        <v>1.3759121956643306E-3</v>
      </c>
      <c r="AH495" s="155">
        <f>IF(A2taxstdlife="n/a","n/a",IF(AH$3&gt;(A2taxstdlife+$E495),(Input!$G$212*$G$7)-SUM($G495:AG495),(Input!$G$212*$G$7)/A2taxstdlife))</f>
        <v>1.3759121956643306E-3</v>
      </c>
      <c r="AI495" s="155">
        <f>IF(A2taxstdlife="n/a","n/a",IF(AI$3&gt;(A2taxstdlife+$E495),(Input!$G$212*$G$7)-SUM($G495:AH495),(Input!$G$212*$G$7)/A2taxstdlife))</f>
        <v>1.3759121956643306E-3</v>
      </c>
      <c r="AJ495" s="155">
        <f>IF(A2taxstdlife="n/a","n/a",IF(AJ$3&gt;(A2taxstdlife+$E495),(Input!$G$212*$G$7)-SUM($G495:AI495),(Input!$G$212*$G$7)/A2taxstdlife))</f>
        <v>1.3759121956643306E-3</v>
      </c>
      <c r="AK495" s="155">
        <f>IF(A2taxstdlife="n/a","n/a",IF(AK$3&gt;(A2taxstdlife+$E495),(Input!$G$212*$G$7)-SUM($G495:AJ495),(Input!$G$212*$G$7)/A2taxstdlife))</f>
        <v>1.3759121956643306E-3</v>
      </c>
      <c r="AL495" s="155">
        <f>IF(A2taxstdlife="n/a","n/a",IF(AL$3&gt;(A2taxstdlife+$E495),(Input!$G$212*$G$7)-SUM($G495:AK495),(Input!$G$212*$G$7)/A2taxstdlife))</f>
        <v>1.3759121956643306E-3</v>
      </c>
      <c r="AM495" s="155">
        <f>IF(A2taxstdlife="n/a","n/a",IF(AM$3&gt;(A2taxstdlife+$E495),(Input!$G$212*$G$7)-SUM($G495:AL495),(Input!$G$212*$G$7)/A2taxstdlife))</f>
        <v>1.3759121956643306E-3</v>
      </c>
      <c r="AN495" s="155">
        <f>IF(A2taxstdlife="n/a","n/a",IF(AN$3&gt;(A2taxstdlife+$E495),(Input!$G$212*$G$7)-SUM($G495:AM495),(Input!$G$212*$G$7)/A2taxstdlife))</f>
        <v>1.3759121956643306E-3</v>
      </c>
      <c r="AO495" s="155">
        <f>IF(A2taxstdlife="n/a","n/a",IF(AO$3&gt;(A2taxstdlife+$E495),(Input!$G$212*$G$7)-SUM($G495:AN495),(Input!$G$212*$G$7)/A2taxstdlife))</f>
        <v>1.3759121956643306E-3</v>
      </c>
      <c r="AP495" s="155">
        <f>IF(A2taxstdlife="n/a","n/a",IF(AP$3&gt;(A2taxstdlife+$E495),(Input!$G$212*$G$7)-SUM($G495:AO495),(Input!$G$212*$G$7)/A2taxstdlife))</f>
        <v>1.3759121956643306E-3</v>
      </c>
      <c r="AQ495" s="155">
        <f>IF(A2taxstdlife="n/a","n/a",IF(AQ$3&gt;(A2taxstdlife+$E495),(Input!$G$212*$G$7)-SUM($G495:AP495),(Input!$G$212*$G$7)/A2taxstdlife))</f>
        <v>1.3759121956643306E-3</v>
      </c>
      <c r="AR495" s="155">
        <f>IF(A2taxstdlife="n/a","n/a",IF(AR$3&gt;(A2taxstdlife+$E495),(Input!$G$212*$G$7)-SUM($G495:AQ495),(Input!$G$212*$G$7)/A2taxstdlife))</f>
        <v>1.3759121956643306E-3</v>
      </c>
      <c r="AS495" s="155">
        <f>IF(A2taxstdlife="n/a","n/a",IF(AS$3&gt;(A2taxstdlife+$E495),(Input!$G$212*$G$7)-SUM($G495:AR495),(Input!$G$212*$G$7)/A2taxstdlife))</f>
        <v>1.3759121956643306E-3</v>
      </c>
      <c r="AT495" s="155">
        <f>IF(A2taxstdlife="n/a","n/a",IF(AT$3&gt;(A2taxstdlife+$E495),(Input!$G$212*$G$7)-SUM($G495:AS495),(Input!$G$212*$G$7)/A2taxstdlife))</f>
        <v>1.3759121956643306E-3</v>
      </c>
      <c r="AU495" s="155">
        <f>IF(A2taxstdlife="n/a","n/a",IF(AU$3&gt;(A2taxstdlife+$E495),(Input!$G$212*$G$7)-SUM($G495:AT495),(Input!$G$212*$G$7)/A2taxstdlife))</f>
        <v>1.3759121956643306E-3</v>
      </c>
      <c r="AV495" s="155">
        <f>IF(A2taxstdlife="n/a","n/a",IF(AV$3&gt;(A2taxstdlife+$E495),(Input!$G$212*$G$7)-SUM($G495:AU495),(Input!$G$212*$G$7)/A2taxstdlife))</f>
        <v>1.3759121956643306E-3</v>
      </c>
      <c r="AW495" s="155">
        <f>IF(A2taxstdlife="n/a","n/a",IF(AW$3&gt;(A2taxstdlife+$E495),(Input!$G$212*$G$7)-SUM($G495:AV495),(Input!$G$212*$G$7)/A2taxstdlife))</f>
        <v>1.3759121956643306E-3</v>
      </c>
      <c r="AX495" s="155">
        <f>IF(A2taxstdlife="n/a","n/a",IF(AX$3&gt;(A2taxstdlife+$E495),(Input!$G$212*$G$7)-SUM($G495:AW495),(Input!$G$212*$G$7)/A2taxstdlife))</f>
        <v>1.3759121956643306E-3</v>
      </c>
      <c r="AY495" s="155">
        <f>IF(A2taxstdlife="n/a","n/a",IF(AY$3&gt;(A2taxstdlife+$E495),(Input!$G$212*$G$7)-SUM($G495:AX495),(Input!$G$212*$G$7)/A2taxstdlife))</f>
        <v>1.3759121956643306E-3</v>
      </c>
      <c r="AZ495" s="155">
        <f>IF(A2taxstdlife="n/a","n/a",IF(AZ$3&gt;(A2taxstdlife+$E495),(Input!$G$212*$G$7)-SUM($G495:AY495),(Input!$G$212*$G$7)/A2taxstdlife))</f>
        <v>1.3759121956643306E-3</v>
      </c>
      <c r="BA495" s="155">
        <f>IF(A2taxstdlife="n/a","n/a",IF(BA$3&gt;(A2taxstdlife+$E495),(Input!$G$212*$G$7)-SUM($G495:AZ495),(Input!$G$212*$G$7)/A2taxstdlife))</f>
        <v>-3.4694469519536142E-17</v>
      </c>
      <c r="BB495" s="155">
        <f>IF(A2taxstdlife="n/a","n/a",IF(BB$3&gt;(A2taxstdlife+$E495),(Input!$G$212*$G$7)-SUM($G495:BA495),(Input!$G$212*$G$7)/A2taxstdlife))</f>
        <v>0</v>
      </c>
      <c r="BC495" s="155">
        <f>IF(A2taxstdlife="n/a","n/a",IF(BC$3&gt;(A2taxstdlife+$E495),(Input!$G$212*$G$7)-SUM($G495:BB495),(Input!$G$212*$G$7)/A2taxstdlife))</f>
        <v>0</v>
      </c>
      <c r="BD495" s="155">
        <f>IF(A2taxstdlife="n/a","n/a",IF(BD$3&gt;(A2taxstdlife+$E495),(Input!$G$212*$G$7)-SUM($G495:BC495),(Input!$G$212*$G$7)/A2taxstdlife))</f>
        <v>0</v>
      </c>
      <c r="BE495" s="155">
        <f>IF(A2taxstdlife="n/a","n/a",IF(BE$3&gt;(A2taxstdlife+$E495),(Input!$G$212*$G$7)-SUM($G495:BD495),(Input!$G$212*$G$7)/A2taxstdlife))</f>
        <v>0</v>
      </c>
      <c r="BF495" s="155">
        <f>IF(A2taxstdlife="n/a","n/a",IF(BF$3&gt;(A2taxstdlife+$E495),(Input!$G$212*$G$7)-SUM($G495:BE495),(Input!$G$212*$G$7)/A2taxstdlife))</f>
        <v>0</v>
      </c>
      <c r="BG495" s="155">
        <f>IF(A2taxstdlife="n/a","n/a",IF(BG$3&gt;(A2taxstdlife+$E495),(Input!$G$212*$G$7)-SUM($G495:BF495),(Input!$G$212*$G$7)/A2taxstdlife))</f>
        <v>0</v>
      </c>
      <c r="BH495" s="155">
        <f>IF(A2taxstdlife="n/a","n/a",IF(BH$3&gt;(A2taxstdlife+$E495),(Input!$G$212*$G$7)-SUM($G495:BG495),(Input!$G$212*$G$7)/A2taxstdlife))</f>
        <v>0</v>
      </c>
      <c r="BI495" s="155">
        <f>IF(A2taxstdlife="n/a","n/a",IF(BI$3&gt;(A2taxstdlife+$E495),(Input!$G$212*$G$7)-SUM($G495:BH495),(Input!$G$212*$G$7)/A2taxstdlife))</f>
        <v>0</v>
      </c>
      <c r="BJ495" s="14"/>
      <c r="BK495" s="14"/>
      <c r="BL495" s="14"/>
      <c r="BM495" s="14"/>
      <c r="BN495" s="14"/>
      <c r="BO495" s="14"/>
      <c r="BP495" s="14"/>
      <c r="BQ495" s="14"/>
      <c r="BR495" s="14"/>
      <c r="BS495" s="14"/>
      <c r="BT495" s="14"/>
      <c r="BU495" s="14"/>
      <c r="BV495" s="14"/>
      <c r="BW495" s="14"/>
      <c r="BX495" s="14"/>
      <c r="BY495" s="14"/>
      <c r="BZ495" s="14"/>
    </row>
    <row r="496" spans="1:78" s="3" customFormat="1" ht="12.75" hidden="1" customHeight="1" outlineLevel="2">
      <c r="A496" s="14"/>
      <c r="B496" s="14"/>
      <c r="C496" s="324"/>
      <c r="D496" s="413"/>
      <c r="E496" s="261">
        <v>2</v>
      </c>
      <c r="F496" s="372"/>
      <c r="G496" s="269"/>
      <c r="H496" s="270"/>
      <c r="I496" s="155">
        <f>IF(A2taxstdlife="n/a","n/a",IF(I$3&gt;(A2taxstdlife+$E496),(Input!$H$212*$H$7)-SUM($H496:H496),(Input!$H$212*$H$7)/A2taxstdlife))</f>
        <v>-6.2399929912122115E-6</v>
      </c>
      <c r="J496" s="155">
        <f>IF(A2taxstdlife="n/a","n/a",IF(J$3&gt;(A2taxstdlife+$E496),(Input!$H$212*$H$7)-SUM($H496:I496),(Input!$H$212*$H$7)/A2taxstdlife))</f>
        <v>-6.2399929912122115E-6</v>
      </c>
      <c r="K496" s="155">
        <f>IF(A2taxstdlife="n/a","n/a",IF(K$3&gt;(A2taxstdlife+$E496),(Input!$H$212*$H$7)-SUM($H496:J496),(Input!$H$212*$H$7)/A2taxstdlife))</f>
        <v>-6.2399929912122115E-6</v>
      </c>
      <c r="L496" s="155">
        <f>IF(A2taxstdlife="n/a","n/a",IF(L$3&gt;(A2taxstdlife+$E496),(Input!$H$212*$H$7)-SUM($H496:K496),(Input!$H$212*$H$7)/A2taxstdlife))</f>
        <v>-6.2399929912122115E-6</v>
      </c>
      <c r="M496" s="155">
        <f>IF(A2taxstdlife="n/a","n/a",IF(M$3&gt;(A2taxstdlife+$E496),(Input!$H$212*$H$7)-SUM($H496:L496),(Input!$H$212*$H$7)/A2taxstdlife))</f>
        <v>-6.2399929912122115E-6</v>
      </c>
      <c r="N496" s="155">
        <f>IF(A2taxstdlife="n/a","n/a",IF(N$3&gt;(A2taxstdlife+$E496),(Input!$H$212*$H$7)-SUM($H496:M496),(Input!$H$212*$H$7)/A2taxstdlife))</f>
        <v>-6.2399929912122115E-6</v>
      </c>
      <c r="O496" s="155">
        <f>IF(A2taxstdlife="n/a","n/a",IF(O$3&gt;(A2taxstdlife+$E496),(Input!$H$212*$H$7)-SUM($H496:N496),(Input!$H$212*$H$7)/A2taxstdlife))</f>
        <v>-6.2399929912122115E-6</v>
      </c>
      <c r="P496" s="155">
        <f>IF(A2taxstdlife="n/a","n/a",IF(P$3&gt;(A2taxstdlife+$E496),(Input!$H$212*$H$7)-SUM($H496:O496),(Input!$H$212*$H$7)/A2taxstdlife))</f>
        <v>-6.2399929912122115E-6</v>
      </c>
      <c r="Q496" s="155">
        <f>IF(A2taxstdlife="n/a","n/a",IF(Q$3&gt;(A2taxstdlife+$E496),(Input!$H$212*$H$7)-SUM($H496:P496),(Input!$H$212*$H$7)/A2taxstdlife))</f>
        <v>-6.2399929912122115E-6</v>
      </c>
      <c r="R496" s="155">
        <f>IF(A2taxstdlife="n/a","n/a",IF(R$3&gt;(A2taxstdlife+$E496),(Input!$H$212*$H$7)-SUM($H496:Q496),(Input!$H$212*$H$7)/A2taxstdlife))</f>
        <v>-6.2399929912122115E-6</v>
      </c>
      <c r="S496" s="155">
        <f>IF(A2taxstdlife="n/a","n/a",IF(S$3&gt;(A2taxstdlife+$E496),(Input!$H$212*$H$7)-SUM($H496:R496),(Input!$H$212*$H$7)/A2taxstdlife))</f>
        <v>-6.2399929912122115E-6</v>
      </c>
      <c r="T496" s="155">
        <f>IF(A2taxstdlife="n/a","n/a",IF(T$3&gt;(A2taxstdlife+$E496),(Input!$H$212*$H$7)-SUM($H496:S496),(Input!$H$212*$H$7)/A2taxstdlife))</f>
        <v>-6.2399929912122115E-6</v>
      </c>
      <c r="U496" s="155">
        <f>IF(A2taxstdlife="n/a","n/a",IF(U$3&gt;(A2taxstdlife+$E496),(Input!$H$212*$H$7)-SUM($H496:T496),(Input!$H$212*$H$7)/A2taxstdlife))</f>
        <v>-6.2399929912122115E-6</v>
      </c>
      <c r="V496" s="155">
        <f>IF(A2taxstdlife="n/a","n/a",IF(V$3&gt;(A2taxstdlife+$E496),(Input!$H$212*$H$7)-SUM($H496:U496),(Input!$H$212*$H$7)/A2taxstdlife))</f>
        <v>-6.2399929912122115E-6</v>
      </c>
      <c r="W496" s="155">
        <f>IF(A2taxstdlife="n/a","n/a",IF(W$3&gt;(A2taxstdlife+$E496),(Input!$H$212*$H$7)-SUM($H496:V496),(Input!$H$212*$H$7)/A2taxstdlife))</f>
        <v>-6.2399929912122115E-6</v>
      </c>
      <c r="X496" s="155">
        <f>IF(A2taxstdlife="n/a","n/a",IF(X$3&gt;(A2taxstdlife+$E496),(Input!$H$212*$H$7)-SUM($H496:W496),(Input!$H$212*$H$7)/A2taxstdlife))</f>
        <v>-6.2399929912122115E-6</v>
      </c>
      <c r="Y496" s="155">
        <f>IF(A2taxstdlife="n/a","n/a",IF(Y$3&gt;(A2taxstdlife+$E496),(Input!$H$212*$H$7)-SUM($H496:X496),(Input!$H$212*$H$7)/A2taxstdlife))</f>
        <v>-6.2399929912122115E-6</v>
      </c>
      <c r="Z496" s="155">
        <f>IF(A2taxstdlife="n/a","n/a",IF(Z$3&gt;(A2taxstdlife+$E496),(Input!$H$212*$H$7)-SUM($H496:Y496),(Input!$H$212*$H$7)/A2taxstdlife))</f>
        <v>-6.2399929912122115E-6</v>
      </c>
      <c r="AA496" s="155">
        <f>IF(A2taxstdlife="n/a","n/a",IF(AA$3&gt;(A2taxstdlife+$E496),(Input!$H$212*$H$7)-SUM($H496:Z496),(Input!$H$212*$H$7)/A2taxstdlife))</f>
        <v>-6.2399929912122115E-6</v>
      </c>
      <c r="AB496" s="155">
        <f>IF(A2taxstdlife="n/a","n/a",IF(AB$3&gt;(A2taxstdlife+$E496),(Input!$H$212*$H$7)-SUM($H496:AA496),(Input!$H$212*$H$7)/A2taxstdlife))</f>
        <v>-6.2399929912122115E-6</v>
      </c>
      <c r="AC496" s="155">
        <f>IF(A2taxstdlife="n/a","n/a",IF(AC$3&gt;(A2taxstdlife+$E496),(Input!$H$212*$H$7)-SUM($H496:AB496),(Input!$H$212*$H$7)/A2taxstdlife))</f>
        <v>-6.2399929912122115E-6</v>
      </c>
      <c r="AD496" s="155">
        <f>IF(A2taxstdlife="n/a","n/a",IF(AD$3&gt;(A2taxstdlife+$E496),(Input!$H$212*$H$7)-SUM($H496:AC496),(Input!$H$212*$H$7)/A2taxstdlife))</f>
        <v>-6.2399929912122115E-6</v>
      </c>
      <c r="AE496" s="155">
        <f>IF(A2taxstdlife="n/a","n/a",IF(AE$3&gt;(A2taxstdlife+$E496),(Input!$H$212*$H$7)-SUM($H496:AD496),(Input!$H$212*$H$7)/A2taxstdlife))</f>
        <v>-6.2399929912122115E-6</v>
      </c>
      <c r="AF496" s="155">
        <f>IF(A2taxstdlife="n/a","n/a",IF(AF$3&gt;(A2taxstdlife+$E496),(Input!$H$212*$H$7)-SUM($H496:AE496),(Input!$H$212*$H$7)/A2taxstdlife))</f>
        <v>-6.2399929912122115E-6</v>
      </c>
      <c r="AG496" s="155">
        <f>IF(A2taxstdlife="n/a","n/a",IF(AG$3&gt;(A2taxstdlife+$E496),(Input!$H$212*$H$7)-SUM($H496:AF496),(Input!$H$212*$H$7)/A2taxstdlife))</f>
        <v>-6.2399929912122115E-6</v>
      </c>
      <c r="AH496" s="155">
        <f>IF(A2taxstdlife="n/a","n/a",IF(AH$3&gt;(A2taxstdlife+$E496),(Input!$H$212*$H$7)-SUM($H496:AG496),(Input!$H$212*$H$7)/A2taxstdlife))</f>
        <v>-6.2399929912122115E-6</v>
      </c>
      <c r="AI496" s="155">
        <f>IF(A2taxstdlife="n/a","n/a",IF(AI$3&gt;(A2taxstdlife+$E496),(Input!$H$212*$H$7)-SUM($H496:AH496),(Input!$H$212*$H$7)/A2taxstdlife))</f>
        <v>-6.2399929912122115E-6</v>
      </c>
      <c r="AJ496" s="155">
        <f>IF(A2taxstdlife="n/a","n/a",IF(AJ$3&gt;(A2taxstdlife+$E496),(Input!$H$212*$H$7)-SUM($H496:AI496),(Input!$H$212*$H$7)/A2taxstdlife))</f>
        <v>-6.2399929912122115E-6</v>
      </c>
      <c r="AK496" s="155">
        <f>IF(A2taxstdlife="n/a","n/a",IF(AK$3&gt;(A2taxstdlife+$E496),(Input!$H$212*$H$7)-SUM($H496:AJ496),(Input!$H$212*$H$7)/A2taxstdlife))</f>
        <v>-6.2399929912122115E-6</v>
      </c>
      <c r="AL496" s="155">
        <f>IF(A2taxstdlife="n/a","n/a",IF(AL$3&gt;(A2taxstdlife+$E496),(Input!$H$212*$H$7)-SUM($H496:AK496),(Input!$H$212*$H$7)/A2taxstdlife))</f>
        <v>-6.2399929912122115E-6</v>
      </c>
      <c r="AM496" s="155">
        <f>IF(A2taxstdlife="n/a","n/a",IF(AM$3&gt;(A2taxstdlife+$E496),(Input!$H$212*$H$7)-SUM($H496:AL496),(Input!$H$212*$H$7)/A2taxstdlife))</f>
        <v>-6.2399929912122115E-6</v>
      </c>
      <c r="AN496" s="155">
        <f>IF(A2taxstdlife="n/a","n/a",IF(AN$3&gt;(A2taxstdlife+$E496),(Input!$H$212*$H$7)-SUM($H496:AM496),(Input!$H$212*$H$7)/A2taxstdlife))</f>
        <v>-6.2399929912122115E-6</v>
      </c>
      <c r="AO496" s="155">
        <f>IF(A2taxstdlife="n/a","n/a",IF(AO$3&gt;(A2taxstdlife+$E496),(Input!$H$212*$H$7)-SUM($H496:AN496),(Input!$H$212*$H$7)/A2taxstdlife))</f>
        <v>-6.2399929912122115E-6</v>
      </c>
      <c r="AP496" s="155">
        <f>IF(A2taxstdlife="n/a","n/a",IF(AP$3&gt;(A2taxstdlife+$E496),(Input!$H$212*$H$7)-SUM($H496:AO496),(Input!$H$212*$H$7)/A2taxstdlife))</f>
        <v>-6.2399929912122115E-6</v>
      </c>
      <c r="AQ496" s="155">
        <f>IF(A2taxstdlife="n/a","n/a",IF(AQ$3&gt;(A2taxstdlife+$E496),(Input!$H$212*$H$7)-SUM($H496:AP496),(Input!$H$212*$H$7)/A2taxstdlife))</f>
        <v>-6.2399929912122115E-6</v>
      </c>
      <c r="AR496" s="155">
        <f>IF(A2taxstdlife="n/a","n/a",IF(AR$3&gt;(A2taxstdlife+$E496),(Input!$H$212*$H$7)-SUM($H496:AQ496),(Input!$H$212*$H$7)/A2taxstdlife))</f>
        <v>-6.2399929912122115E-6</v>
      </c>
      <c r="AS496" s="155">
        <f>IF(A2taxstdlife="n/a","n/a",IF(AS$3&gt;(A2taxstdlife+$E496),(Input!$H$212*$H$7)-SUM($H496:AR496),(Input!$H$212*$H$7)/A2taxstdlife))</f>
        <v>-6.2399929912122115E-6</v>
      </c>
      <c r="AT496" s="155">
        <f>IF(A2taxstdlife="n/a","n/a",IF(AT$3&gt;(A2taxstdlife+$E496),(Input!$H$212*$H$7)-SUM($H496:AS496),(Input!$H$212*$H$7)/A2taxstdlife))</f>
        <v>-6.2399929912122115E-6</v>
      </c>
      <c r="AU496" s="155">
        <f>IF(A2taxstdlife="n/a","n/a",IF(AU$3&gt;(A2taxstdlife+$E496),(Input!$H$212*$H$7)-SUM($H496:AT496),(Input!$H$212*$H$7)/A2taxstdlife))</f>
        <v>-6.2399929912122115E-6</v>
      </c>
      <c r="AV496" s="155">
        <f>IF(A2taxstdlife="n/a","n/a",IF(AV$3&gt;(A2taxstdlife+$E496),(Input!$H$212*$H$7)-SUM($H496:AU496),(Input!$H$212*$H$7)/A2taxstdlife))</f>
        <v>-6.2399929912122115E-6</v>
      </c>
      <c r="AW496" s="155">
        <f>IF(A2taxstdlife="n/a","n/a",IF(AW$3&gt;(A2taxstdlife+$E496),(Input!$H$212*$H$7)-SUM($H496:AV496),(Input!$H$212*$H$7)/A2taxstdlife))</f>
        <v>-6.2399929912122115E-6</v>
      </c>
      <c r="AX496" s="155">
        <f>IF(A2taxstdlife="n/a","n/a",IF(AX$3&gt;(A2taxstdlife+$E496),(Input!$H$212*$H$7)-SUM($H496:AW496),(Input!$H$212*$H$7)/A2taxstdlife))</f>
        <v>-6.2399929912122115E-6</v>
      </c>
      <c r="AY496" s="155">
        <f>IF(A2taxstdlife="n/a","n/a",IF(AY$3&gt;(A2taxstdlife+$E496),(Input!$H$212*$H$7)-SUM($H496:AX496),(Input!$H$212*$H$7)/A2taxstdlife))</f>
        <v>-6.2399929912122115E-6</v>
      </c>
      <c r="AZ496" s="155">
        <f>IF(A2taxstdlife="n/a","n/a",IF(AZ$3&gt;(A2taxstdlife+$E496),(Input!$H$212*$H$7)-SUM($H496:AY496),(Input!$H$212*$H$7)/A2taxstdlife))</f>
        <v>-6.2399929912122115E-6</v>
      </c>
      <c r="BA496" s="155">
        <f>IF(A2taxstdlife="n/a","n/a",IF(BA$3&gt;(A2taxstdlife+$E496),(Input!$H$212*$H$7)-SUM($H496:AZ496),(Input!$H$212*$H$7)/A2taxstdlife))</f>
        <v>-6.2399929912122115E-6</v>
      </c>
      <c r="BB496" s="155">
        <f>IF(A2taxstdlife="n/a","n/a",IF(BB$3&gt;(A2taxstdlife+$E496),(Input!$H$212*$H$7)-SUM($H496:BA496),(Input!$H$212*$H$7)/A2taxstdlife))</f>
        <v>0</v>
      </c>
      <c r="BC496" s="155">
        <f>IF(A2taxstdlife="n/a","n/a",IF(BC$3&gt;(A2taxstdlife+$E496),(Input!$H$212*$H$7)-SUM($H496:BB496),(Input!$H$212*$H$7)/A2taxstdlife))</f>
        <v>0</v>
      </c>
      <c r="BD496" s="155">
        <f>IF(A2taxstdlife="n/a","n/a",IF(BD$3&gt;(A2taxstdlife+$E496),(Input!$H$212*$H$7)-SUM($H496:BC496),(Input!$H$212*$H$7)/A2taxstdlife))</f>
        <v>0</v>
      </c>
      <c r="BE496" s="155">
        <f>IF(A2taxstdlife="n/a","n/a",IF(BE$3&gt;(A2taxstdlife+$E496),(Input!$H$212*$H$7)-SUM($H496:BD496),(Input!$H$212*$H$7)/A2taxstdlife))</f>
        <v>0</v>
      </c>
      <c r="BF496" s="155">
        <f>IF(A2taxstdlife="n/a","n/a",IF(BF$3&gt;(A2taxstdlife+$E496),(Input!$H$212*$H$7)-SUM($H496:BE496),(Input!$H$212*$H$7)/A2taxstdlife))</f>
        <v>0</v>
      </c>
      <c r="BG496" s="155">
        <f>IF(A2taxstdlife="n/a","n/a",IF(BG$3&gt;(A2taxstdlife+$E496),(Input!$H$212*$H$7)-SUM($H496:BF496),(Input!$H$212*$H$7)/A2taxstdlife))</f>
        <v>0</v>
      </c>
      <c r="BH496" s="155">
        <f>IF(A2taxstdlife="n/a","n/a",IF(BH$3&gt;(A2taxstdlife+$E496),(Input!$H$212*$H$7)-SUM($H496:BG496),(Input!$H$212*$H$7)/A2taxstdlife))</f>
        <v>0</v>
      </c>
      <c r="BI496" s="155">
        <f>IF(A2taxstdlife="n/a","n/a",IF(BI$3&gt;(A2taxstdlife+$E496),(Input!$H$212*$H$7)-SUM($H496:BH496),(Input!$H$212*$H$7)/A2taxstdlife))</f>
        <v>0</v>
      </c>
      <c r="BJ496" s="155"/>
      <c r="BK496" s="14"/>
      <c r="BL496" s="14"/>
      <c r="BM496" s="14"/>
      <c r="BN496" s="14"/>
      <c r="BO496" s="14"/>
      <c r="BP496" s="14"/>
      <c r="BQ496" s="14"/>
      <c r="BR496" s="14"/>
      <c r="BS496" s="14"/>
      <c r="BT496" s="14"/>
      <c r="BU496" s="14"/>
      <c r="BV496" s="14"/>
      <c r="BW496" s="14"/>
      <c r="BX496" s="14"/>
      <c r="BY496" s="14"/>
      <c r="BZ496" s="14"/>
    </row>
    <row r="497" spans="1:78" s="3" customFormat="1" ht="12.75" hidden="1" customHeight="1" outlineLevel="2">
      <c r="A497" s="14"/>
      <c r="B497" s="14"/>
      <c r="C497" s="324"/>
      <c r="D497" s="413"/>
      <c r="E497" s="261">
        <v>3</v>
      </c>
      <c r="F497" s="372"/>
      <c r="G497" s="269"/>
      <c r="H497" s="271"/>
      <c r="I497" s="270"/>
      <c r="J497" s="155">
        <f>IF(A2taxstdlife="n/a","n/a",IF(J$3&gt;(A2taxstdlife+$E497),(Input!$I$212*$I$7)-SUM($I497:I497),(Input!$I$212*$I$7)/A2taxstdlife))</f>
        <v>4.4469489074829775E-2</v>
      </c>
      <c r="K497" s="155">
        <f>IF(A2taxstdlife="n/a","n/a",IF(K$3&gt;(A2taxstdlife+$E497),(Input!$I$212*$I$7)-SUM($I497:J497),(Input!$I$212*$I$7)/A2taxstdlife))</f>
        <v>4.4469489074829775E-2</v>
      </c>
      <c r="L497" s="155">
        <f>IF(A2taxstdlife="n/a","n/a",IF(L$3&gt;(A2taxstdlife+$E497),(Input!$I$212*$I$7)-SUM($I497:K497),(Input!$I$212*$I$7)/A2taxstdlife))</f>
        <v>4.4469489074829775E-2</v>
      </c>
      <c r="M497" s="155">
        <f>IF(A2taxstdlife="n/a","n/a",IF(M$3&gt;(A2taxstdlife+$E497),(Input!$I$212*$I$7)-SUM($I497:L497),(Input!$I$212*$I$7)/A2taxstdlife))</f>
        <v>4.4469489074829775E-2</v>
      </c>
      <c r="N497" s="155">
        <f>IF(A2taxstdlife="n/a","n/a",IF(N$3&gt;(A2taxstdlife+$E497),(Input!$I$212*$I$7)-SUM($I497:M497),(Input!$I$212*$I$7)/A2taxstdlife))</f>
        <v>4.4469489074829775E-2</v>
      </c>
      <c r="O497" s="155">
        <f>IF(A2taxstdlife="n/a","n/a",IF(O$3&gt;(A2taxstdlife+$E497),(Input!$I$212*$I$7)-SUM($I497:N497),(Input!$I$212*$I$7)/A2taxstdlife))</f>
        <v>4.4469489074829775E-2</v>
      </c>
      <c r="P497" s="155">
        <f>IF(A2taxstdlife="n/a","n/a",IF(P$3&gt;(A2taxstdlife+$E497),(Input!$I$212*$I$7)-SUM($I497:O497),(Input!$I$212*$I$7)/A2taxstdlife))</f>
        <v>4.4469489074829775E-2</v>
      </c>
      <c r="Q497" s="155">
        <f>IF(A2taxstdlife="n/a","n/a",IF(Q$3&gt;(A2taxstdlife+$E497),(Input!$I$212*$I$7)-SUM($I497:P497),(Input!$I$212*$I$7)/A2taxstdlife))</f>
        <v>4.4469489074829775E-2</v>
      </c>
      <c r="R497" s="155">
        <f>IF(A2taxstdlife="n/a","n/a",IF(R$3&gt;(A2taxstdlife+$E497),(Input!$I$212*$I$7)-SUM($I497:Q497),(Input!$I$212*$I$7)/A2taxstdlife))</f>
        <v>4.4469489074829775E-2</v>
      </c>
      <c r="S497" s="155">
        <f>IF(A2taxstdlife="n/a","n/a",IF(S$3&gt;(A2taxstdlife+$E497),(Input!$I$212*$I$7)-SUM($I497:R497),(Input!$I$212*$I$7)/A2taxstdlife))</f>
        <v>4.4469489074829775E-2</v>
      </c>
      <c r="T497" s="155">
        <f>IF(A2taxstdlife="n/a","n/a",IF(T$3&gt;(A2taxstdlife+$E497),(Input!$I$212*$I$7)-SUM($I497:S497),(Input!$I$212*$I$7)/A2taxstdlife))</f>
        <v>4.4469489074829775E-2</v>
      </c>
      <c r="U497" s="155">
        <f>IF(A2taxstdlife="n/a","n/a",IF(U$3&gt;(A2taxstdlife+$E497),(Input!$I$212*$I$7)-SUM($I497:T497),(Input!$I$212*$I$7)/A2taxstdlife))</f>
        <v>4.4469489074829775E-2</v>
      </c>
      <c r="V497" s="155">
        <f>IF(A2taxstdlife="n/a","n/a",IF(V$3&gt;(A2taxstdlife+$E497),(Input!$I$212*$I$7)-SUM($I497:U497),(Input!$I$212*$I$7)/A2taxstdlife))</f>
        <v>4.4469489074829775E-2</v>
      </c>
      <c r="W497" s="155">
        <f>IF(A2taxstdlife="n/a","n/a",IF(W$3&gt;(A2taxstdlife+$E497),(Input!$I$212*$I$7)-SUM($I497:V497),(Input!$I$212*$I$7)/A2taxstdlife))</f>
        <v>4.4469489074829775E-2</v>
      </c>
      <c r="X497" s="155">
        <f>IF(A2taxstdlife="n/a","n/a",IF(X$3&gt;(A2taxstdlife+$E497),(Input!$I$212*$I$7)-SUM($I497:W497),(Input!$I$212*$I$7)/A2taxstdlife))</f>
        <v>4.4469489074829775E-2</v>
      </c>
      <c r="Y497" s="155">
        <f>IF(A2taxstdlife="n/a","n/a",IF(Y$3&gt;(A2taxstdlife+$E497),(Input!$I$212*$I$7)-SUM($I497:X497),(Input!$I$212*$I$7)/A2taxstdlife))</f>
        <v>4.4469489074829775E-2</v>
      </c>
      <c r="Z497" s="155">
        <f>IF(A2taxstdlife="n/a","n/a",IF(Z$3&gt;(A2taxstdlife+$E497),(Input!$I$212*$I$7)-SUM($I497:Y497),(Input!$I$212*$I$7)/A2taxstdlife))</f>
        <v>4.4469489074829775E-2</v>
      </c>
      <c r="AA497" s="155">
        <f>IF(A2taxstdlife="n/a","n/a",IF(AA$3&gt;(A2taxstdlife+$E497),(Input!$I$212*$I$7)-SUM($I497:Z497),(Input!$I$212*$I$7)/A2taxstdlife))</f>
        <v>4.4469489074829775E-2</v>
      </c>
      <c r="AB497" s="155">
        <f>IF(A2taxstdlife="n/a","n/a",IF(AB$3&gt;(A2taxstdlife+$E497),(Input!$I$212*$I$7)-SUM($I497:AA497),(Input!$I$212*$I$7)/A2taxstdlife))</f>
        <v>4.4469489074829775E-2</v>
      </c>
      <c r="AC497" s="155">
        <f>IF(A2taxstdlife="n/a","n/a",IF(AC$3&gt;(A2taxstdlife+$E497),(Input!$I$212*$I$7)-SUM($I497:AB497),(Input!$I$212*$I$7)/A2taxstdlife))</f>
        <v>4.4469489074829775E-2</v>
      </c>
      <c r="AD497" s="155">
        <f>IF(A2taxstdlife="n/a","n/a",IF(AD$3&gt;(A2taxstdlife+$E497),(Input!$I$212*$I$7)-SUM($I497:AC497),(Input!$I$212*$I$7)/A2taxstdlife))</f>
        <v>4.4469489074829775E-2</v>
      </c>
      <c r="AE497" s="155">
        <f>IF(A2taxstdlife="n/a","n/a",IF(AE$3&gt;(A2taxstdlife+$E497),(Input!$I$212*$I$7)-SUM($I497:AD497),(Input!$I$212*$I$7)/A2taxstdlife))</f>
        <v>4.4469489074829775E-2</v>
      </c>
      <c r="AF497" s="155">
        <f>IF(A2taxstdlife="n/a","n/a",IF(AF$3&gt;(A2taxstdlife+$E497),(Input!$I$212*$I$7)-SUM($I497:AE497),(Input!$I$212*$I$7)/A2taxstdlife))</f>
        <v>4.4469489074829775E-2</v>
      </c>
      <c r="AG497" s="155">
        <f>IF(A2taxstdlife="n/a","n/a",IF(AG$3&gt;(A2taxstdlife+$E497),(Input!$I$212*$I$7)-SUM($I497:AF497),(Input!$I$212*$I$7)/A2taxstdlife))</f>
        <v>4.4469489074829775E-2</v>
      </c>
      <c r="AH497" s="155">
        <f>IF(A2taxstdlife="n/a","n/a",IF(AH$3&gt;(A2taxstdlife+$E497),(Input!$I$212*$I$7)-SUM($I497:AG497),(Input!$I$212*$I$7)/A2taxstdlife))</f>
        <v>4.4469489074829775E-2</v>
      </c>
      <c r="AI497" s="155">
        <f>IF(A2taxstdlife="n/a","n/a",IF(AI$3&gt;(A2taxstdlife+$E497),(Input!$I$212*$I$7)-SUM($I497:AH497),(Input!$I$212*$I$7)/A2taxstdlife))</f>
        <v>4.4469489074829775E-2</v>
      </c>
      <c r="AJ497" s="155">
        <f>IF(A2taxstdlife="n/a","n/a",IF(AJ$3&gt;(A2taxstdlife+$E497),(Input!$I$212*$I$7)-SUM($I497:AI497),(Input!$I$212*$I$7)/A2taxstdlife))</f>
        <v>4.4469489074829775E-2</v>
      </c>
      <c r="AK497" s="155">
        <f>IF(A2taxstdlife="n/a","n/a",IF(AK$3&gt;(A2taxstdlife+$E497),(Input!$I$212*$I$7)-SUM($I497:AJ497),(Input!$I$212*$I$7)/A2taxstdlife))</f>
        <v>4.4469489074829775E-2</v>
      </c>
      <c r="AL497" s="155">
        <f>IF(A2taxstdlife="n/a","n/a",IF(AL$3&gt;(A2taxstdlife+$E497),(Input!$I$212*$I$7)-SUM($I497:AK497),(Input!$I$212*$I$7)/A2taxstdlife))</f>
        <v>4.4469489074829775E-2</v>
      </c>
      <c r="AM497" s="155">
        <f>IF(A2taxstdlife="n/a","n/a",IF(AM$3&gt;(A2taxstdlife+$E497),(Input!$I$212*$I$7)-SUM($I497:AL497),(Input!$I$212*$I$7)/A2taxstdlife))</f>
        <v>4.4469489074829775E-2</v>
      </c>
      <c r="AN497" s="155">
        <f>IF(A2taxstdlife="n/a","n/a",IF(AN$3&gt;(A2taxstdlife+$E497),(Input!$I$212*$I$7)-SUM($I497:AM497),(Input!$I$212*$I$7)/A2taxstdlife))</f>
        <v>4.4469489074829775E-2</v>
      </c>
      <c r="AO497" s="155">
        <f>IF(A2taxstdlife="n/a","n/a",IF(AO$3&gt;(A2taxstdlife+$E497),(Input!$I$212*$I$7)-SUM($I497:AN497),(Input!$I$212*$I$7)/A2taxstdlife))</f>
        <v>4.4469489074829775E-2</v>
      </c>
      <c r="AP497" s="155">
        <f>IF(A2taxstdlife="n/a","n/a",IF(AP$3&gt;(A2taxstdlife+$E497),(Input!$I$212*$I$7)-SUM($I497:AO497),(Input!$I$212*$I$7)/A2taxstdlife))</f>
        <v>4.4469489074829775E-2</v>
      </c>
      <c r="AQ497" s="155">
        <f>IF(A2taxstdlife="n/a","n/a",IF(AQ$3&gt;(A2taxstdlife+$E497),(Input!$I$212*$I$7)-SUM($I497:AP497),(Input!$I$212*$I$7)/A2taxstdlife))</f>
        <v>4.4469489074829775E-2</v>
      </c>
      <c r="AR497" s="155">
        <f>IF(A2taxstdlife="n/a","n/a",IF(AR$3&gt;(A2taxstdlife+$E497),(Input!$I$212*$I$7)-SUM($I497:AQ497),(Input!$I$212*$I$7)/A2taxstdlife))</f>
        <v>4.4469489074829775E-2</v>
      </c>
      <c r="AS497" s="155">
        <f>IF(A2taxstdlife="n/a","n/a",IF(AS$3&gt;(A2taxstdlife+$E497),(Input!$I$212*$I$7)-SUM($I497:AR497),(Input!$I$212*$I$7)/A2taxstdlife))</f>
        <v>4.4469489074829775E-2</v>
      </c>
      <c r="AT497" s="155">
        <f>IF(A2taxstdlife="n/a","n/a",IF(AT$3&gt;(A2taxstdlife+$E497),(Input!$I$212*$I$7)-SUM($I497:AS497),(Input!$I$212*$I$7)/A2taxstdlife))</f>
        <v>4.4469489074829775E-2</v>
      </c>
      <c r="AU497" s="155">
        <f>IF(A2taxstdlife="n/a","n/a",IF(AU$3&gt;(A2taxstdlife+$E497),(Input!$I$212*$I$7)-SUM($I497:AT497),(Input!$I$212*$I$7)/A2taxstdlife))</f>
        <v>4.4469489074829775E-2</v>
      </c>
      <c r="AV497" s="155">
        <f>IF(A2taxstdlife="n/a","n/a",IF(AV$3&gt;(A2taxstdlife+$E497),(Input!$I$212*$I$7)-SUM($I497:AU497),(Input!$I$212*$I$7)/A2taxstdlife))</f>
        <v>4.4469489074829775E-2</v>
      </c>
      <c r="AW497" s="155">
        <f>IF(A2taxstdlife="n/a","n/a",IF(AW$3&gt;(A2taxstdlife+$E497),(Input!$I$212*$I$7)-SUM($I497:AV497),(Input!$I$212*$I$7)/A2taxstdlife))</f>
        <v>4.4469489074829775E-2</v>
      </c>
      <c r="AX497" s="155">
        <f>IF(A2taxstdlife="n/a","n/a",IF(AX$3&gt;(A2taxstdlife+$E497),(Input!$I$212*$I$7)-SUM($I497:AW497),(Input!$I$212*$I$7)/A2taxstdlife))</f>
        <v>4.4469489074829775E-2</v>
      </c>
      <c r="AY497" s="155">
        <f>IF(A2taxstdlife="n/a","n/a",IF(AY$3&gt;(A2taxstdlife+$E497),(Input!$I$212*$I$7)-SUM($I497:AX497),(Input!$I$212*$I$7)/A2taxstdlife))</f>
        <v>4.4469489074829775E-2</v>
      </c>
      <c r="AZ497" s="155">
        <f>IF(A2taxstdlife="n/a","n/a",IF(AZ$3&gt;(A2taxstdlife+$E497),(Input!$I$212*$I$7)-SUM($I497:AY497),(Input!$I$212*$I$7)/A2taxstdlife))</f>
        <v>4.4469489074829775E-2</v>
      </c>
      <c r="BA497" s="155">
        <f>IF(A2taxstdlife="n/a","n/a",IF(BA$3&gt;(A2taxstdlife+$E497),(Input!$I$212*$I$7)-SUM($I497:AZ497),(Input!$I$212*$I$7)/A2taxstdlife))</f>
        <v>4.4469489074829775E-2</v>
      </c>
      <c r="BB497" s="155">
        <f>IF(A2taxstdlife="n/a","n/a",IF(BB$3&gt;(A2taxstdlife+$E497),(Input!$I$212*$I$7)-SUM($I497:BA497),(Input!$I$212*$I$7)/A2taxstdlife))</f>
        <v>4.4469489074829775E-2</v>
      </c>
      <c r="BC497" s="155">
        <f>IF(A2taxstdlife="n/a","n/a",IF(BC$3&gt;(A2taxstdlife+$E497),(Input!$I$212*$I$7)-SUM($I497:BB497),(Input!$I$212*$I$7)/A2taxstdlife))</f>
        <v>-4.4408920985006262E-16</v>
      </c>
      <c r="BD497" s="155">
        <f>IF(A2taxstdlife="n/a","n/a",IF(BD$3&gt;(A2taxstdlife+$E497),(Input!$I$212*$I$7)-SUM($I497:BC497),(Input!$I$212*$I$7)/A2taxstdlife))</f>
        <v>0</v>
      </c>
      <c r="BE497" s="155">
        <f>IF(A2taxstdlife="n/a","n/a",IF(BE$3&gt;(A2taxstdlife+$E497),(Input!$I$212*$I$7)-SUM($I497:BD497),(Input!$I$212*$I$7)/A2taxstdlife))</f>
        <v>0</v>
      </c>
      <c r="BF497" s="155">
        <f>IF(A2taxstdlife="n/a","n/a",IF(BF$3&gt;(A2taxstdlife+$E497),(Input!$I$212*$I$7)-SUM($I497:BE497),(Input!$I$212*$I$7)/A2taxstdlife))</f>
        <v>0</v>
      </c>
      <c r="BG497" s="155">
        <f>IF(A2taxstdlife="n/a","n/a",IF(BG$3&gt;(A2taxstdlife+$E497),(Input!$I$212*$I$7)-SUM($I497:BF497),(Input!$I$212*$I$7)/A2taxstdlife))</f>
        <v>0</v>
      </c>
      <c r="BH497" s="155">
        <f>IF(A2taxstdlife="n/a","n/a",IF(BH$3&gt;(A2taxstdlife+$E497),(Input!$I$212*$I$7)-SUM($I497:BG497),(Input!$I$212*$I$7)/A2taxstdlife))</f>
        <v>0</v>
      </c>
      <c r="BI497" s="155">
        <f>IF(A2taxstdlife="n/a","n/a",IF(BI$3&gt;(A2taxstdlife+$E497),(Input!$I$212*$I$7)-SUM($I497:BH497),(Input!$I$212*$I$7)/A2taxstdlife))</f>
        <v>0</v>
      </c>
      <c r="BJ497" s="14"/>
      <c r="BK497" s="14"/>
      <c r="BL497" s="14"/>
      <c r="BM497" s="14"/>
      <c r="BN497" s="14"/>
      <c r="BO497" s="14"/>
      <c r="BP497" s="14"/>
      <c r="BQ497" s="14"/>
      <c r="BR497" s="14"/>
      <c r="BS497" s="14"/>
      <c r="BT497" s="14"/>
      <c r="BU497" s="14"/>
      <c r="BV497" s="14"/>
      <c r="BW497" s="14"/>
      <c r="BX497" s="14"/>
      <c r="BY497" s="14"/>
      <c r="BZ497" s="14"/>
    </row>
    <row r="498" spans="1:78" s="3" customFormat="1" ht="12.75" hidden="1" customHeight="1" outlineLevel="2">
      <c r="A498" s="14"/>
      <c r="B498" s="14"/>
      <c r="C498" s="324"/>
      <c r="D498" s="413"/>
      <c r="E498" s="261">
        <v>4</v>
      </c>
      <c r="F498" s="372"/>
      <c r="G498" s="269"/>
      <c r="H498" s="271"/>
      <c r="I498" s="271"/>
      <c r="J498" s="270"/>
      <c r="K498" s="155">
        <f>IF(A2taxstdlife="n/a","n/a",IF(K$3&gt;(A2taxstdlife+$E498),(Input!$J$212*$J$7)-SUM($J498:J498),(Input!$J$212*$J$7)/A2taxstdlife))</f>
        <v>0.53300843031132439</v>
      </c>
      <c r="L498" s="155">
        <f>IF(A2taxstdlife="n/a","n/a",IF(L$3&gt;(A2taxstdlife+$E498),(Input!$J$212*$J$7)-SUM($J498:K498),(Input!$J$212*$J$7)/A2taxstdlife))</f>
        <v>0.53300843031132439</v>
      </c>
      <c r="M498" s="155">
        <f>IF(A2taxstdlife="n/a","n/a",IF(M$3&gt;(A2taxstdlife+$E498),(Input!$J$212*$J$7)-SUM($J498:L498),(Input!$J$212*$J$7)/A2taxstdlife))</f>
        <v>0.53300843031132439</v>
      </c>
      <c r="N498" s="155">
        <f>IF(A2taxstdlife="n/a","n/a",IF(N$3&gt;(A2taxstdlife+$E498),(Input!$J$212*$J$7)-SUM($J498:M498),(Input!$J$212*$J$7)/A2taxstdlife))</f>
        <v>0.53300843031132439</v>
      </c>
      <c r="O498" s="155">
        <f>IF(A2taxstdlife="n/a","n/a",IF(O$3&gt;(A2taxstdlife+$E498),(Input!$J$212*$J$7)-SUM($J498:N498),(Input!$J$212*$J$7)/A2taxstdlife))</f>
        <v>0.53300843031132439</v>
      </c>
      <c r="P498" s="155">
        <f>IF(A2taxstdlife="n/a","n/a",IF(P$3&gt;(A2taxstdlife+$E498),(Input!$J$212*$J$7)-SUM($J498:O498),(Input!$J$212*$J$7)/A2taxstdlife))</f>
        <v>0.53300843031132439</v>
      </c>
      <c r="Q498" s="155">
        <f>IF(A2taxstdlife="n/a","n/a",IF(Q$3&gt;(A2taxstdlife+$E498),(Input!$J$212*$J$7)-SUM($J498:P498),(Input!$J$212*$J$7)/A2taxstdlife))</f>
        <v>0.53300843031132439</v>
      </c>
      <c r="R498" s="155">
        <f>IF(A2taxstdlife="n/a","n/a",IF(R$3&gt;(A2taxstdlife+$E498),(Input!$J$212*$J$7)-SUM($J498:Q498),(Input!$J$212*$J$7)/A2taxstdlife))</f>
        <v>0.53300843031132439</v>
      </c>
      <c r="S498" s="155">
        <f>IF(A2taxstdlife="n/a","n/a",IF(S$3&gt;(A2taxstdlife+$E498),(Input!$J$212*$J$7)-SUM($J498:R498),(Input!$J$212*$J$7)/A2taxstdlife))</f>
        <v>0.53300843031132439</v>
      </c>
      <c r="T498" s="155">
        <f>IF(A2taxstdlife="n/a","n/a",IF(T$3&gt;(A2taxstdlife+$E498),(Input!$J$212*$J$7)-SUM($J498:S498),(Input!$J$212*$J$7)/A2taxstdlife))</f>
        <v>0.53300843031132439</v>
      </c>
      <c r="U498" s="155">
        <f>IF(A2taxstdlife="n/a","n/a",IF(U$3&gt;(A2taxstdlife+$E498),(Input!$J$212*$J$7)-SUM($J498:T498),(Input!$J$212*$J$7)/A2taxstdlife))</f>
        <v>0.53300843031132439</v>
      </c>
      <c r="V498" s="155">
        <f>IF(A2taxstdlife="n/a","n/a",IF(V$3&gt;(A2taxstdlife+$E498),(Input!$J$212*$J$7)-SUM($J498:U498),(Input!$J$212*$J$7)/A2taxstdlife))</f>
        <v>0.53300843031132439</v>
      </c>
      <c r="W498" s="155">
        <f>IF(A2taxstdlife="n/a","n/a",IF(W$3&gt;(A2taxstdlife+$E498),(Input!$J$212*$J$7)-SUM($J498:V498),(Input!$J$212*$J$7)/A2taxstdlife))</f>
        <v>0.53300843031132439</v>
      </c>
      <c r="X498" s="155">
        <f>IF(A2taxstdlife="n/a","n/a",IF(X$3&gt;(A2taxstdlife+$E498),(Input!$J$212*$J$7)-SUM($J498:W498),(Input!$J$212*$J$7)/A2taxstdlife))</f>
        <v>0.53300843031132439</v>
      </c>
      <c r="Y498" s="155">
        <f>IF(A2taxstdlife="n/a","n/a",IF(Y$3&gt;(A2taxstdlife+$E498),(Input!$J$212*$J$7)-SUM($J498:X498),(Input!$J$212*$J$7)/A2taxstdlife))</f>
        <v>0.53300843031132439</v>
      </c>
      <c r="Z498" s="155">
        <f>IF(A2taxstdlife="n/a","n/a",IF(Z$3&gt;(A2taxstdlife+$E498),(Input!$J$212*$J$7)-SUM($J498:Y498),(Input!$J$212*$J$7)/A2taxstdlife))</f>
        <v>0.53300843031132439</v>
      </c>
      <c r="AA498" s="155">
        <f>IF(A2taxstdlife="n/a","n/a",IF(AA$3&gt;(A2taxstdlife+$E498),(Input!$J$212*$J$7)-SUM($J498:Z498),(Input!$J$212*$J$7)/A2taxstdlife))</f>
        <v>0.53300843031132439</v>
      </c>
      <c r="AB498" s="155">
        <f>IF(A2taxstdlife="n/a","n/a",IF(AB$3&gt;(A2taxstdlife+$E498),(Input!$J$212*$J$7)-SUM($J498:AA498),(Input!$J$212*$J$7)/A2taxstdlife))</f>
        <v>0.53300843031132439</v>
      </c>
      <c r="AC498" s="155">
        <f>IF(A2taxstdlife="n/a","n/a",IF(AC$3&gt;(A2taxstdlife+$E498),(Input!$J$212*$J$7)-SUM($J498:AB498),(Input!$J$212*$J$7)/A2taxstdlife))</f>
        <v>0.53300843031132439</v>
      </c>
      <c r="AD498" s="155">
        <f>IF(A2taxstdlife="n/a","n/a",IF(AD$3&gt;(A2taxstdlife+$E498),(Input!$J$212*$J$7)-SUM($J498:AC498),(Input!$J$212*$J$7)/A2taxstdlife))</f>
        <v>0.53300843031132439</v>
      </c>
      <c r="AE498" s="155">
        <f>IF(A2taxstdlife="n/a","n/a",IF(AE$3&gt;(A2taxstdlife+$E498),(Input!$J$212*$J$7)-SUM($J498:AD498),(Input!$J$212*$J$7)/A2taxstdlife))</f>
        <v>0.53300843031132439</v>
      </c>
      <c r="AF498" s="155">
        <f>IF(A2taxstdlife="n/a","n/a",IF(AF$3&gt;(A2taxstdlife+$E498),(Input!$J$212*$J$7)-SUM($J498:AE498),(Input!$J$212*$J$7)/A2taxstdlife))</f>
        <v>0.53300843031132439</v>
      </c>
      <c r="AG498" s="155">
        <f>IF(A2taxstdlife="n/a","n/a",IF(AG$3&gt;(A2taxstdlife+$E498),(Input!$J$212*$J$7)-SUM($J498:AF498),(Input!$J$212*$J$7)/A2taxstdlife))</f>
        <v>0.53300843031132439</v>
      </c>
      <c r="AH498" s="155">
        <f>IF(A2taxstdlife="n/a","n/a",IF(AH$3&gt;(A2taxstdlife+$E498),(Input!$J$212*$J$7)-SUM($J498:AG498),(Input!$J$212*$J$7)/A2taxstdlife))</f>
        <v>0.53300843031132439</v>
      </c>
      <c r="AI498" s="155">
        <f>IF(A2taxstdlife="n/a","n/a",IF(AI$3&gt;(A2taxstdlife+$E498),(Input!$J$212*$J$7)-SUM($J498:AH498),(Input!$J$212*$J$7)/A2taxstdlife))</f>
        <v>0.53300843031132439</v>
      </c>
      <c r="AJ498" s="155">
        <f>IF(A2taxstdlife="n/a","n/a",IF(AJ$3&gt;(A2taxstdlife+$E498),(Input!$J$212*$J$7)-SUM($J498:AI498),(Input!$J$212*$J$7)/A2taxstdlife))</f>
        <v>0.53300843031132439</v>
      </c>
      <c r="AK498" s="155">
        <f>IF(A2taxstdlife="n/a","n/a",IF(AK$3&gt;(A2taxstdlife+$E498),(Input!$J$212*$J$7)-SUM($J498:AJ498),(Input!$J$212*$J$7)/A2taxstdlife))</f>
        <v>0.53300843031132439</v>
      </c>
      <c r="AL498" s="155">
        <f>IF(A2taxstdlife="n/a","n/a",IF(AL$3&gt;(A2taxstdlife+$E498),(Input!$J$212*$J$7)-SUM($J498:AK498),(Input!$J$212*$J$7)/A2taxstdlife))</f>
        <v>0.53300843031132439</v>
      </c>
      <c r="AM498" s="155">
        <f>IF(A2taxstdlife="n/a","n/a",IF(AM$3&gt;(A2taxstdlife+$E498),(Input!$J$212*$J$7)-SUM($J498:AL498),(Input!$J$212*$J$7)/A2taxstdlife))</f>
        <v>0.53300843031132439</v>
      </c>
      <c r="AN498" s="155">
        <f>IF(A2taxstdlife="n/a","n/a",IF(AN$3&gt;(A2taxstdlife+$E498),(Input!$J$212*$J$7)-SUM($J498:AM498),(Input!$J$212*$J$7)/A2taxstdlife))</f>
        <v>0.53300843031132439</v>
      </c>
      <c r="AO498" s="155">
        <f>IF(A2taxstdlife="n/a","n/a",IF(AO$3&gt;(A2taxstdlife+$E498),(Input!$J$212*$J$7)-SUM($J498:AN498),(Input!$J$212*$J$7)/A2taxstdlife))</f>
        <v>0.53300843031132439</v>
      </c>
      <c r="AP498" s="155">
        <f>IF(A2taxstdlife="n/a","n/a",IF(AP$3&gt;(A2taxstdlife+$E498),(Input!$J$212*$J$7)-SUM($J498:AO498),(Input!$J$212*$J$7)/A2taxstdlife))</f>
        <v>0.53300843031132439</v>
      </c>
      <c r="AQ498" s="155">
        <f>IF(A2taxstdlife="n/a","n/a",IF(AQ$3&gt;(A2taxstdlife+$E498),(Input!$J$212*$J$7)-SUM($J498:AP498),(Input!$J$212*$J$7)/A2taxstdlife))</f>
        <v>0.53300843031132439</v>
      </c>
      <c r="AR498" s="155">
        <f>IF(A2taxstdlife="n/a","n/a",IF(AR$3&gt;(A2taxstdlife+$E498),(Input!$J$212*$J$7)-SUM($J498:AQ498),(Input!$J$212*$J$7)/A2taxstdlife))</f>
        <v>0.53300843031132439</v>
      </c>
      <c r="AS498" s="155">
        <f>IF(A2taxstdlife="n/a","n/a",IF(AS$3&gt;(A2taxstdlife+$E498),(Input!$J$212*$J$7)-SUM($J498:AR498),(Input!$J$212*$J$7)/A2taxstdlife))</f>
        <v>0.53300843031132439</v>
      </c>
      <c r="AT498" s="155">
        <f>IF(A2taxstdlife="n/a","n/a",IF(AT$3&gt;(A2taxstdlife+$E498),(Input!$J$212*$J$7)-SUM($J498:AS498),(Input!$J$212*$J$7)/A2taxstdlife))</f>
        <v>0.53300843031132439</v>
      </c>
      <c r="AU498" s="155">
        <f>IF(A2taxstdlife="n/a","n/a",IF(AU$3&gt;(A2taxstdlife+$E498),(Input!$J$212*$J$7)-SUM($J498:AT498),(Input!$J$212*$J$7)/A2taxstdlife))</f>
        <v>0.53300843031132439</v>
      </c>
      <c r="AV498" s="155">
        <f>IF(A2taxstdlife="n/a","n/a",IF(AV$3&gt;(A2taxstdlife+$E498),(Input!$J$212*$J$7)-SUM($J498:AU498),(Input!$J$212*$J$7)/A2taxstdlife))</f>
        <v>0.53300843031132439</v>
      </c>
      <c r="AW498" s="155">
        <f>IF(A2taxstdlife="n/a","n/a",IF(AW$3&gt;(A2taxstdlife+$E498),(Input!$J$212*$J$7)-SUM($J498:AV498),(Input!$J$212*$J$7)/A2taxstdlife))</f>
        <v>0.53300843031132439</v>
      </c>
      <c r="AX498" s="155">
        <f>IF(A2taxstdlife="n/a","n/a",IF(AX$3&gt;(A2taxstdlife+$E498),(Input!$J$212*$J$7)-SUM($J498:AW498),(Input!$J$212*$J$7)/A2taxstdlife))</f>
        <v>0.53300843031132439</v>
      </c>
      <c r="AY498" s="155">
        <f>IF(A2taxstdlife="n/a","n/a",IF(AY$3&gt;(A2taxstdlife+$E498),(Input!$J$212*$J$7)-SUM($J498:AX498),(Input!$J$212*$J$7)/A2taxstdlife))</f>
        <v>0.53300843031132439</v>
      </c>
      <c r="AZ498" s="155">
        <f>IF(A2taxstdlife="n/a","n/a",IF(AZ$3&gt;(A2taxstdlife+$E498),(Input!$J$212*$J$7)-SUM($J498:AY498),(Input!$J$212*$J$7)/A2taxstdlife))</f>
        <v>0.53300843031132439</v>
      </c>
      <c r="BA498" s="155">
        <f>IF(A2taxstdlife="n/a","n/a",IF(BA$3&gt;(A2taxstdlife+$E498),(Input!$J$212*$J$7)-SUM($J498:AZ498),(Input!$J$212*$J$7)/A2taxstdlife))</f>
        <v>0.53300843031132439</v>
      </c>
      <c r="BB498" s="155">
        <f>IF(A2taxstdlife="n/a","n/a",IF(BB$3&gt;(A2taxstdlife+$E498),(Input!$J$212*$J$7)-SUM($J498:BA498),(Input!$J$212*$J$7)/A2taxstdlife))</f>
        <v>0.53300843031132439</v>
      </c>
      <c r="BC498" s="155">
        <f>IF(A2taxstdlife="n/a","n/a",IF(BC$3&gt;(A2taxstdlife+$E498),(Input!$J$212*$J$7)-SUM($J498:BB498),(Input!$J$212*$J$7)/A2taxstdlife))</f>
        <v>0.53300843031132439</v>
      </c>
      <c r="BD498" s="155">
        <f>IF(A2taxstdlife="n/a","n/a",IF(BD$3&gt;(A2taxstdlife+$E498),(Input!$J$212*$J$7)-SUM($J498:BC498),(Input!$J$212*$J$7)/A2taxstdlife))</f>
        <v>1.0658141036401503E-14</v>
      </c>
      <c r="BE498" s="155">
        <f>IF(A2taxstdlife="n/a","n/a",IF(BE$3&gt;(A2taxstdlife+$E498),(Input!$J$212*$J$7)-SUM($J498:BD498),(Input!$J$212*$J$7)/A2taxstdlife))</f>
        <v>0</v>
      </c>
      <c r="BF498" s="155">
        <f>IF(A2taxstdlife="n/a","n/a",IF(BF$3&gt;(A2taxstdlife+$E498),(Input!$J$212*$J$7)-SUM($J498:BE498),(Input!$J$212*$J$7)/A2taxstdlife))</f>
        <v>0</v>
      </c>
      <c r="BG498" s="155">
        <f>IF(A2taxstdlife="n/a","n/a",IF(BG$3&gt;(A2taxstdlife+$E498),(Input!$J$212*$J$7)-SUM($J498:BF498),(Input!$J$212*$J$7)/A2taxstdlife))</f>
        <v>0</v>
      </c>
      <c r="BH498" s="155">
        <f>IF(A2taxstdlife="n/a","n/a",IF(BH$3&gt;(A2taxstdlife+$E498),(Input!$J$212*$J$7)-SUM($J498:BG498),(Input!$J$212*$J$7)/A2taxstdlife))</f>
        <v>0</v>
      </c>
      <c r="BI498" s="155">
        <f>IF(A2taxstdlife="n/a","n/a",IF(BI$3&gt;(A2taxstdlife+$E498),(Input!$J$212*$J$7)-SUM($J498:BH498),(Input!$J$212*$J$7)/A2taxstdlife))</f>
        <v>0</v>
      </c>
      <c r="BJ498" s="14"/>
      <c r="BK498" s="14"/>
      <c r="BL498" s="14"/>
      <c r="BM498" s="14"/>
      <c r="BN498" s="14"/>
      <c r="BO498" s="14"/>
      <c r="BP498" s="14"/>
      <c r="BQ498" s="14"/>
      <c r="BR498" s="14"/>
      <c r="BS498" s="14"/>
      <c r="BT498" s="14"/>
      <c r="BU498" s="14"/>
      <c r="BV498" s="14"/>
      <c r="BW498" s="14"/>
      <c r="BX498" s="14"/>
      <c r="BY498" s="14"/>
      <c r="BZ498" s="14"/>
    </row>
    <row r="499" spans="1:78" s="3" customFormat="1" ht="12.75" hidden="1" customHeight="1" outlineLevel="2">
      <c r="A499" s="14"/>
      <c r="B499" s="14"/>
      <c r="C499" s="324"/>
      <c r="D499" s="413"/>
      <c r="E499" s="261">
        <v>5</v>
      </c>
      <c r="F499" s="372"/>
      <c r="G499" s="269"/>
      <c r="H499" s="271"/>
      <c r="I499" s="271"/>
      <c r="J499" s="271"/>
      <c r="K499" s="270"/>
      <c r="L499" s="155">
        <f>IF(A2taxstdlife="n/a","n/a",IF(L$3&gt;(A2taxstdlife+$E499),(Input!$K$212*$K$7)-SUM($K499:K499),(Input!$K$212*$K$7)/A2taxstdlife))</f>
        <v>0.36241334377702716</v>
      </c>
      <c r="M499" s="155">
        <f>IF(A2taxstdlife="n/a","n/a",IF(M$3&gt;(A2taxstdlife+$E499),(Input!$K$212*$K$7)-SUM($K499:L499),(Input!$K$212*$K$7)/A2taxstdlife))</f>
        <v>0.36241334377702716</v>
      </c>
      <c r="N499" s="155">
        <f>IF(A2taxstdlife="n/a","n/a",IF(N$3&gt;(A2taxstdlife+$E499),(Input!$K$212*$K$7)-SUM($K499:M499),(Input!$K$212*$K$7)/A2taxstdlife))</f>
        <v>0.36241334377702716</v>
      </c>
      <c r="O499" s="155">
        <f>IF(A2taxstdlife="n/a","n/a",IF(O$3&gt;(A2taxstdlife+$E499),(Input!$K$212*$K$7)-SUM($K499:N499),(Input!$K$212*$K$7)/A2taxstdlife))</f>
        <v>0.36241334377702716</v>
      </c>
      <c r="P499" s="155">
        <f>IF(A2taxstdlife="n/a","n/a",IF(P$3&gt;(A2taxstdlife+$E499),(Input!$K$212*$K$7)-SUM($K499:O499),(Input!$K$212*$K$7)/A2taxstdlife))</f>
        <v>0.36241334377702716</v>
      </c>
      <c r="Q499" s="155">
        <f>IF(A2taxstdlife="n/a","n/a",IF(Q$3&gt;(A2taxstdlife+$E499),(Input!$K$212*$K$7)-SUM($K499:P499),(Input!$K$212*$K$7)/A2taxstdlife))</f>
        <v>0.36241334377702716</v>
      </c>
      <c r="R499" s="155">
        <f>IF(A2taxstdlife="n/a","n/a",IF(R$3&gt;(A2taxstdlife+$E499),(Input!$K$212*$K$7)-SUM($K499:Q499),(Input!$K$212*$K$7)/A2taxstdlife))</f>
        <v>0.36241334377702716</v>
      </c>
      <c r="S499" s="155">
        <f>IF(A2taxstdlife="n/a","n/a",IF(S$3&gt;(A2taxstdlife+$E499),(Input!$K$212*$K$7)-SUM($K499:R499),(Input!$K$212*$K$7)/A2taxstdlife))</f>
        <v>0.36241334377702716</v>
      </c>
      <c r="T499" s="155">
        <f>IF(A2taxstdlife="n/a","n/a",IF(T$3&gt;(A2taxstdlife+$E499),(Input!$K$212*$K$7)-SUM($K499:S499),(Input!$K$212*$K$7)/A2taxstdlife))</f>
        <v>0.36241334377702716</v>
      </c>
      <c r="U499" s="155">
        <f>IF(A2taxstdlife="n/a","n/a",IF(U$3&gt;(A2taxstdlife+$E499),(Input!$K$212*$K$7)-SUM($K499:T499),(Input!$K$212*$K$7)/A2taxstdlife))</f>
        <v>0.36241334377702716</v>
      </c>
      <c r="V499" s="155">
        <f>IF(A2taxstdlife="n/a","n/a",IF(V$3&gt;(A2taxstdlife+$E499),(Input!$K$212*$K$7)-SUM($K499:U499),(Input!$K$212*$K$7)/A2taxstdlife))</f>
        <v>0.36241334377702716</v>
      </c>
      <c r="W499" s="155">
        <f>IF(A2taxstdlife="n/a","n/a",IF(W$3&gt;(A2taxstdlife+$E499),(Input!$K$212*$K$7)-SUM($K499:V499),(Input!$K$212*$K$7)/A2taxstdlife))</f>
        <v>0.36241334377702716</v>
      </c>
      <c r="X499" s="155">
        <f>IF(A2taxstdlife="n/a","n/a",IF(X$3&gt;(A2taxstdlife+$E499),(Input!$K$212*$K$7)-SUM($K499:W499),(Input!$K$212*$K$7)/A2taxstdlife))</f>
        <v>0.36241334377702716</v>
      </c>
      <c r="Y499" s="155">
        <f>IF(A2taxstdlife="n/a","n/a",IF(Y$3&gt;(A2taxstdlife+$E499),(Input!$K$212*$K$7)-SUM($K499:X499),(Input!$K$212*$K$7)/A2taxstdlife))</f>
        <v>0.36241334377702716</v>
      </c>
      <c r="Z499" s="155">
        <f>IF(A2taxstdlife="n/a","n/a",IF(Z$3&gt;(A2taxstdlife+$E499),(Input!$K$212*$K$7)-SUM($K499:Y499),(Input!$K$212*$K$7)/A2taxstdlife))</f>
        <v>0.36241334377702716</v>
      </c>
      <c r="AA499" s="155">
        <f>IF(A2taxstdlife="n/a","n/a",IF(AA$3&gt;(A2taxstdlife+$E499),(Input!$K$212*$K$7)-SUM($K499:Z499),(Input!$K$212*$K$7)/A2taxstdlife))</f>
        <v>0.36241334377702716</v>
      </c>
      <c r="AB499" s="155">
        <f>IF(A2taxstdlife="n/a","n/a",IF(AB$3&gt;(A2taxstdlife+$E499),(Input!$K$212*$K$7)-SUM($K499:AA499),(Input!$K$212*$K$7)/A2taxstdlife))</f>
        <v>0.36241334377702716</v>
      </c>
      <c r="AC499" s="155">
        <f>IF(A2taxstdlife="n/a","n/a",IF(AC$3&gt;(A2taxstdlife+$E499),(Input!$K$212*$K$7)-SUM($K499:AB499),(Input!$K$212*$K$7)/A2taxstdlife))</f>
        <v>0.36241334377702716</v>
      </c>
      <c r="AD499" s="155">
        <f>IF(A2taxstdlife="n/a","n/a",IF(AD$3&gt;(A2taxstdlife+$E499),(Input!$K$212*$K$7)-SUM($K499:AC499),(Input!$K$212*$K$7)/A2taxstdlife))</f>
        <v>0.36241334377702716</v>
      </c>
      <c r="AE499" s="155">
        <f>IF(A2taxstdlife="n/a","n/a",IF(AE$3&gt;(A2taxstdlife+$E499),(Input!$K$212*$K$7)-SUM($K499:AD499),(Input!$K$212*$K$7)/A2taxstdlife))</f>
        <v>0.36241334377702716</v>
      </c>
      <c r="AF499" s="155">
        <f>IF(A2taxstdlife="n/a","n/a",IF(AF$3&gt;(A2taxstdlife+$E499),(Input!$K$212*$K$7)-SUM($K499:AE499),(Input!$K$212*$K$7)/A2taxstdlife))</f>
        <v>0.36241334377702716</v>
      </c>
      <c r="AG499" s="155">
        <f>IF(A2taxstdlife="n/a","n/a",IF(AG$3&gt;(A2taxstdlife+$E499),(Input!$K$212*$K$7)-SUM($K499:AF499),(Input!$K$212*$K$7)/A2taxstdlife))</f>
        <v>0.36241334377702716</v>
      </c>
      <c r="AH499" s="155">
        <f>IF(A2taxstdlife="n/a","n/a",IF(AH$3&gt;(A2taxstdlife+$E499),(Input!$K$212*$K$7)-SUM($K499:AG499),(Input!$K$212*$K$7)/A2taxstdlife))</f>
        <v>0.36241334377702716</v>
      </c>
      <c r="AI499" s="155">
        <f>IF(A2taxstdlife="n/a","n/a",IF(AI$3&gt;(A2taxstdlife+$E499),(Input!$K$212*$K$7)-SUM($K499:AH499),(Input!$K$212*$K$7)/A2taxstdlife))</f>
        <v>0.36241334377702716</v>
      </c>
      <c r="AJ499" s="155">
        <f>IF(A2taxstdlife="n/a","n/a",IF(AJ$3&gt;(A2taxstdlife+$E499),(Input!$K$212*$K$7)-SUM($K499:AI499),(Input!$K$212*$K$7)/A2taxstdlife))</f>
        <v>0.36241334377702716</v>
      </c>
      <c r="AK499" s="155">
        <f>IF(A2taxstdlife="n/a","n/a",IF(AK$3&gt;(A2taxstdlife+$E499),(Input!$K$212*$K$7)-SUM($K499:AJ499),(Input!$K$212*$K$7)/A2taxstdlife))</f>
        <v>0.36241334377702716</v>
      </c>
      <c r="AL499" s="155">
        <f>IF(A2taxstdlife="n/a","n/a",IF(AL$3&gt;(A2taxstdlife+$E499),(Input!$K$212*$K$7)-SUM($K499:AK499),(Input!$K$212*$K$7)/A2taxstdlife))</f>
        <v>0.36241334377702716</v>
      </c>
      <c r="AM499" s="155">
        <f>IF(A2taxstdlife="n/a","n/a",IF(AM$3&gt;(A2taxstdlife+$E499),(Input!$K$212*$K$7)-SUM($K499:AL499),(Input!$K$212*$K$7)/A2taxstdlife))</f>
        <v>0.36241334377702716</v>
      </c>
      <c r="AN499" s="155">
        <f>IF(A2taxstdlife="n/a","n/a",IF(AN$3&gt;(A2taxstdlife+$E499),(Input!$K$212*$K$7)-SUM($K499:AM499),(Input!$K$212*$K$7)/A2taxstdlife))</f>
        <v>0.36241334377702716</v>
      </c>
      <c r="AO499" s="155">
        <f>IF(A2taxstdlife="n/a","n/a",IF(AO$3&gt;(A2taxstdlife+$E499),(Input!$K$212*$K$7)-SUM($K499:AN499),(Input!$K$212*$K$7)/A2taxstdlife))</f>
        <v>0.36241334377702716</v>
      </c>
      <c r="AP499" s="155">
        <f>IF(A2taxstdlife="n/a","n/a",IF(AP$3&gt;(A2taxstdlife+$E499),(Input!$K$212*$K$7)-SUM($K499:AO499),(Input!$K$212*$K$7)/A2taxstdlife))</f>
        <v>0.36241334377702716</v>
      </c>
      <c r="AQ499" s="155">
        <f>IF(A2taxstdlife="n/a","n/a",IF(AQ$3&gt;(A2taxstdlife+$E499),(Input!$K$212*$K$7)-SUM($K499:AP499),(Input!$K$212*$K$7)/A2taxstdlife))</f>
        <v>0.36241334377702716</v>
      </c>
      <c r="AR499" s="155">
        <f>IF(A2taxstdlife="n/a","n/a",IF(AR$3&gt;(A2taxstdlife+$E499),(Input!$K$212*$K$7)-SUM($K499:AQ499),(Input!$K$212*$K$7)/A2taxstdlife))</f>
        <v>0.36241334377702716</v>
      </c>
      <c r="AS499" s="155">
        <f>IF(A2taxstdlife="n/a","n/a",IF(AS$3&gt;(A2taxstdlife+$E499),(Input!$K$212*$K$7)-SUM($K499:AR499),(Input!$K$212*$K$7)/A2taxstdlife))</f>
        <v>0.36241334377702716</v>
      </c>
      <c r="AT499" s="155">
        <f>IF(A2taxstdlife="n/a","n/a",IF(AT$3&gt;(A2taxstdlife+$E499),(Input!$K$212*$K$7)-SUM($K499:AS499),(Input!$K$212*$K$7)/A2taxstdlife))</f>
        <v>0.36241334377702716</v>
      </c>
      <c r="AU499" s="155">
        <f>IF(A2taxstdlife="n/a","n/a",IF(AU$3&gt;(A2taxstdlife+$E499),(Input!$K$212*$K$7)-SUM($K499:AT499),(Input!$K$212*$K$7)/A2taxstdlife))</f>
        <v>0.36241334377702716</v>
      </c>
      <c r="AV499" s="155">
        <f>IF(A2taxstdlife="n/a","n/a",IF(AV$3&gt;(A2taxstdlife+$E499),(Input!$K$212*$K$7)-SUM($K499:AU499),(Input!$K$212*$K$7)/A2taxstdlife))</f>
        <v>0.36241334377702716</v>
      </c>
      <c r="AW499" s="155">
        <f>IF(A2taxstdlife="n/a","n/a",IF(AW$3&gt;(A2taxstdlife+$E499),(Input!$K$212*$K$7)-SUM($K499:AV499),(Input!$K$212*$K$7)/A2taxstdlife))</f>
        <v>0.36241334377702716</v>
      </c>
      <c r="AX499" s="155">
        <f>IF(A2taxstdlife="n/a","n/a",IF(AX$3&gt;(A2taxstdlife+$E499),(Input!$K$212*$K$7)-SUM($K499:AW499),(Input!$K$212*$K$7)/A2taxstdlife))</f>
        <v>0.36241334377702716</v>
      </c>
      <c r="AY499" s="155">
        <f>IF(A2taxstdlife="n/a","n/a",IF(AY$3&gt;(A2taxstdlife+$E499),(Input!$K$212*$K$7)-SUM($K499:AX499),(Input!$K$212*$K$7)/A2taxstdlife))</f>
        <v>0.36241334377702716</v>
      </c>
      <c r="AZ499" s="155">
        <f>IF(A2taxstdlife="n/a","n/a",IF(AZ$3&gt;(A2taxstdlife+$E499),(Input!$K$212*$K$7)-SUM($K499:AY499),(Input!$K$212*$K$7)/A2taxstdlife))</f>
        <v>0.36241334377702716</v>
      </c>
      <c r="BA499" s="155">
        <f>IF(A2taxstdlife="n/a","n/a",IF(BA$3&gt;(A2taxstdlife+$E499),(Input!$K$212*$K$7)-SUM($K499:AZ499),(Input!$K$212*$K$7)/A2taxstdlife))</f>
        <v>0.36241334377702716</v>
      </c>
      <c r="BB499" s="155">
        <f>IF(A2taxstdlife="n/a","n/a",IF(BB$3&gt;(A2taxstdlife+$E499),(Input!$K$212*$K$7)-SUM($K499:BA499),(Input!$K$212*$K$7)/A2taxstdlife))</f>
        <v>0.36241334377702716</v>
      </c>
      <c r="BC499" s="155">
        <f>IF(A2taxstdlife="n/a","n/a",IF(BC$3&gt;(A2taxstdlife+$E499),(Input!$K$212*$K$7)-SUM($K499:BB499),(Input!$K$212*$K$7)/A2taxstdlife))</f>
        <v>0.36241334377702716</v>
      </c>
      <c r="BD499" s="155">
        <f>IF(A2taxstdlife="n/a","n/a",IF(BD$3&gt;(A2taxstdlife+$E499),(Input!$K$212*$K$7)-SUM($K499:BC499),(Input!$K$212*$K$7)/A2taxstdlife))</f>
        <v>0.36241334377702716</v>
      </c>
      <c r="BE499" s="155">
        <f>IF(A2taxstdlife="n/a","n/a",IF(BE$3&gt;(A2taxstdlife+$E499),(Input!$K$212*$K$7)-SUM($K499:BD499),(Input!$K$212*$K$7)/A2taxstdlife))</f>
        <v>1.0658141036401503E-14</v>
      </c>
      <c r="BF499" s="155">
        <f>IF(A2taxstdlife="n/a","n/a",IF(BF$3&gt;(A2taxstdlife+$E499),(Input!$K$212*$K$7)-SUM($K499:BE499),(Input!$K$212*$K$7)/A2taxstdlife))</f>
        <v>0</v>
      </c>
      <c r="BG499" s="155">
        <f>IF(A2taxstdlife="n/a","n/a",IF(BG$3&gt;(A2taxstdlife+$E499),(Input!$K$212*$K$7)-SUM($K499:BF499),(Input!$K$212*$K$7)/A2taxstdlife))</f>
        <v>0</v>
      </c>
      <c r="BH499" s="155">
        <f>IF(A2taxstdlife="n/a","n/a",IF(BH$3&gt;(A2taxstdlife+$E499),(Input!$K$212*$K$7)-SUM($K499:BG499),(Input!$K$212*$K$7)/A2taxstdlife))</f>
        <v>0</v>
      </c>
      <c r="BI499" s="155">
        <f>IF(A2taxstdlife="n/a","n/a",IF(BI$3&gt;(A2taxstdlife+$E499),(Input!$K$212*$K$7)-SUM($K499:BH499),(Input!$K$212*$K$7)/A2taxstdlife))</f>
        <v>0</v>
      </c>
      <c r="BJ499" s="14"/>
      <c r="BK499" s="14"/>
      <c r="BL499" s="14"/>
      <c r="BM499" s="14"/>
      <c r="BN499" s="14"/>
      <c r="BO499" s="14"/>
      <c r="BP499" s="14"/>
      <c r="BQ499" s="14"/>
      <c r="BR499" s="14"/>
      <c r="BS499" s="14"/>
      <c r="BT499" s="14"/>
      <c r="BU499" s="14"/>
      <c r="BV499" s="14"/>
      <c r="BW499" s="14"/>
      <c r="BX499" s="14"/>
      <c r="BY499" s="14"/>
      <c r="BZ499" s="14"/>
    </row>
    <row r="500" spans="1:78" s="3" customFormat="1" ht="12.75" hidden="1" customHeight="1" outlineLevel="2">
      <c r="A500" s="14"/>
      <c r="B500" s="14"/>
      <c r="C500" s="324"/>
      <c r="D500" s="413"/>
      <c r="E500" s="261">
        <v>6</v>
      </c>
      <c r="F500" s="372"/>
      <c r="G500" s="269"/>
      <c r="H500" s="271"/>
      <c r="I500" s="271"/>
      <c r="J500" s="271"/>
      <c r="K500" s="271"/>
      <c r="L500" s="270"/>
      <c r="M500" s="155">
        <f>IF(A2taxstdlife="n/a","n/a",IF(M$3&gt;(A2taxstdlife+$E500),(Input!$L$212*$L$7)-SUM($L500:L500),(Input!$L$212*$L$7)/A2taxstdlife))</f>
        <v>0</v>
      </c>
      <c r="N500" s="155">
        <f>IF(A2taxstdlife="n/a","n/a",IF(N$3&gt;(A2taxstdlife+$E500),(Input!$L$212*$L$7)-SUM($L500:M500),(Input!$L$212*$L$7)/A2taxstdlife))</f>
        <v>0</v>
      </c>
      <c r="O500" s="155">
        <f>IF(A2taxstdlife="n/a","n/a",IF(O$3&gt;(A2taxstdlife+$E500),(Input!$L$212*$L$7)-SUM($L500:N500),(Input!$L$212*$L$7)/A2taxstdlife))</f>
        <v>0</v>
      </c>
      <c r="P500" s="155">
        <f>IF(A2taxstdlife="n/a","n/a",IF(P$3&gt;(A2taxstdlife+$E500),(Input!$L$212*$L$7)-SUM($L500:O500),(Input!$L$212*$L$7)/A2taxstdlife))</f>
        <v>0</v>
      </c>
      <c r="Q500" s="155">
        <f>IF(A2taxstdlife="n/a","n/a",IF(Q$3&gt;(A2taxstdlife+$E500),(Input!$L$212*$L$7)-SUM($L500:P500),(Input!$L$212*$L$7)/A2taxstdlife))</f>
        <v>0</v>
      </c>
      <c r="R500" s="155">
        <f>IF(A2taxstdlife="n/a","n/a",IF(R$3&gt;(A2taxstdlife+$E500),(Input!$L$212*$L$7)-SUM($L500:Q500),(Input!$L$212*$L$7)/A2taxstdlife))</f>
        <v>0</v>
      </c>
      <c r="S500" s="155">
        <f>IF(A2taxstdlife="n/a","n/a",IF(S$3&gt;(A2taxstdlife+$E500),(Input!$L$212*$L$7)-SUM($L500:R500),(Input!$L$212*$L$7)/A2taxstdlife))</f>
        <v>0</v>
      </c>
      <c r="T500" s="155">
        <f>IF(A2taxstdlife="n/a","n/a",IF(T$3&gt;(A2taxstdlife+$E500),(Input!$L$212*$L$7)-SUM($L500:S500),(Input!$L$212*$L$7)/A2taxstdlife))</f>
        <v>0</v>
      </c>
      <c r="U500" s="155">
        <f>IF(A2taxstdlife="n/a","n/a",IF(U$3&gt;(A2taxstdlife+$E500),(Input!$L$212*$L$7)-SUM($L500:T500),(Input!$L$212*$L$7)/A2taxstdlife))</f>
        <v>0</v>
      </c>
      <c r="V500" s="155">
        <f>IF(A2taxstdlife="n/a","n/a",IF(V$3&gt;(A2taxstdlife+$E500),(Input!$L$212*$L$7)-SUM($L500:U500),(Input!$L$212*$L$7)/A2taxstdlife))</f>
        <v>0</v>
      </c>
      <c r="W500" s="155">
        <f>IF(A2taxstdlife="n/a","n/a",IF(W$3&gt;(A2taxstdlife+$E500),(Input!$L$212*$L$7)-SUM($L500:V500),(Input!$L$212*$L$7)/A2taxstdlife))</f>
        <v>0</v>
      </c>
      <c r="X500" s="155">
        <f>IF(A2taxstdlife="n/a","n/a",IF(X$3&gt;(A2taxstdlife+$E500),(Input!$L$212*$L$7)-SUM($L500:W500),(Input!$L$212*$L$7)/A2taxstdlife))</f>
        <v>0</v>
      </c>
      <c r="Y500" s="155">
        <f>IF(A2taxstdlife="n/a","n/a",IF(Y$3&gt;(A2taxstdlife+$E500),(Input!$L$212*$L$7)-SUM($L500:X500),(Input!$L$212*$L$7)/A2taxstdlife))</f>
        <v>0</v>
      </c>
      <c r="Z500" s="155">
        <f>IF(A2taxstdlife="n/a","n/a",IF(Z$3&gt;(A2taxstdlife+$E500),(Input!$L$212*$L$7)-SUM($L500:Y500),(Input!$L$212*$L$7)/A2taxstdlife))</f>
        <v>0</v>
      </c>
      <c r="AA500" s="155">
        <f>IF(A2taxstdlife="n/a","n/a",IF(AA$3&gt;(A2taxstdlife+$E500),(Input!$L$212*$L$7)-SUM($L500:Z500),(Input!$L$212*$L$7)/A2taxstdlife))</f>
        <v>0</v>
      </c>
      <c r="AB500" s="155">
        <f>IF(A2taxstdlife="n/a","n/a",IF(AB$3&gt;(A2taxstdlife+$E500),(Input!$L$212*$L$7)-SUM($L500:AA500),(Input!$L$212*$L$7)/A2taxstdlife))</f>
        <v>0</v>
      </c>
      <c r="AC500" s="155">
        <f>IF(A2taxstdlife="n/a","n/a",IF(AC$3&gt;(A2taxstdlife+$E500),(Input!$L$212*$L$7)-SUM($L500:AB500),(Input!$L$212*$L$7)/A2taxstdlife))</f>
        <v>0</v>
      </c>
      <c r="AD500" s="155">
        <f>IF(A2taxstdlife="n/a","n/a",IF(AD$3&gt;(A2taxstdlife+$E500),(Input!$L$212*$L$7)-SUM($L500:AC500),(Input!$L$212*$L$7)/A2taxstdlife))</f>
        <v>0</v>
      </c>
      <c r="AE500" s="155">
        <f>IF(A2taxstdlife="n/a","n/a",IF(AE$3&gt;(A2taxstdlife+$E500),(Input!$L$212*$L$7)-SUM($L500:AD500),(Input!$L$212*$L$7)/A2taxstdlife))</f>
        <v>0</v>
      </c>
      <c r="AF500" s="155">
        <f>IF(A2taxstdlife="n/a","n/a",IF(AF$3&gt;(A2taxstdlife+$E500),(Input!$L$212*$L$7)-SUM($L500:AE500),(Input!$L$212*$L$7)/A2taxstdlife))</f>
        <v>0</v>
      </c>
      <c r="AG500" s="155">
        <f>IF(A2taxstdlife="n/a","n/a",IF(AG$3&gt;(A2taxstdlife+$E500),(Input!$L$212*$L$7)-SUM($L500:AF500),(Input!$L$212*$L$7)/A2taxstdlife))</f>
        <v>0</v>
      </c>
      <c r="AH500" s="155">
        <f>IF(A2taxstdlife="n/a","n/a",IF(AH$3&gt;(A2taxstdlife+$E500),(Input!$L$212*$L$7)-SUM($L500:AG500),(Input!$L$212*$L$7)/A2taxstdlife))</f>
        <v>0</v>
      </c>
      <c r="AI500" s="155">
        <f>IF(A2taxstdlife="n/a","n/a",IF(AI$3&gt;(A2taxstdlife+$E500),(Input!$L$212*$L$7)-SUM($L500:AH500),(Input!$L$212*$L$7)/A2taxstdlife))</f>
        <v>0</v>
      </c>
      <c r="AJ500" s="155">
        <f>IF(A2taxstdlife="n/a","n/a",IF(AJ$3&gt;(A2taxstdlife+$E500),(Input!$L$212*$L$7)-SUM($L500:AI500),(Input!$L$212*$L$7)/A2taxstdlife))</f>
        <v>0</v>
      </c>
      <c r="AK500" s="155">
        <f>IF(A2taxstdlife="n/a","n/a",IF(AK$3&gt;(A2taxstdlife+$E500),(Input!$L$212*$L$7)-SUM($L500:AJ500),(Input!$L$212*$L$7)/A2taxstdlife))</f>
        <v>0</v>
      </c>
      <c r="AL500" s="155">
        <f>IF(A2taxstdlife="n/a","n/a",IF(AL$3&gt;(A2taxstdlife+$E500),(Input!$L$212*$L$7)-SUM($L500:AK500),(Input!$L$212*$L$7)/A2taxstdlife))</f>
        <v>0</v>
      </c>
      <c r="AM500" s="155">
        <f>IF(A2taxstdlife="n/a","n/a",IF(AM$3&gt;(A2taxstdlife+$E500),(Input!$L$212*$L$7)-SUM($L500:AL500),(Input!$L$212*$L$7)/A2taxstdlife))</f>
        <v>0</v>
      </c>
      <c r="AN500" s="155">
        <f>IF(A2taxstdlife="n/a","n/a",IF(AN$3&gt;(A2taxstdlife+$E500),(Input!$L$212*$L$7)-SUM($L500:AM500),(Input!$L$212*$L$7)/A2taxstdlife))</f>
        <v>0</v>
      </c>
      <c r="AO500" s="155">
        <f>IF(A2taxstdlife="n/a","n/a",IF(AO$3&gt;(A2taxstdlife+$E500),(Input!$L$212*$L$7)-SUM($L500:AN500),(Input!$L$212*$L$7)/A2taxstdlife))</f>
        <v>0</v>
      </c>
      <c r="AP500" s="155">
        <f>IF(A2taxstdlife="n/a","n/a",IF(AP$3&gt;(A2taxstdlife+$E500),(Input!$L$212*$L$7)-SUM($L500:AO500),(Input!$L$212*$L$7)/A2taxstdlife))</f>
        <v>0</v>
      </c>
      <c r="AQ500" s="155">
        <f>IF(A2taxstdlife="n/a","n/a",IF(AQ$3&gt;(A2taxstdlife+$E500),(Input!$L$212*$L$7)-SUM($L500:AP500),(Input!$L$212*$L$7)/A2taxstdlife))</f>
        <v>0</v>
      </c>
      <c r="AR500" s="155">
        <f>IF(A2taxstdlife="n/a","n/a",IF(AR$3&gt;(A2taxstdlife+$E500),(Input!$L$212*$L$7)-SUM($L500:AQ500),(Input!$L$212*$L$7)/A2taxstdlife))</f>
        <v>0</v>
      </c>
      <c r="AS500" s="155">
        <f>IF(A2taxstdlife="n/a","n/a",IF(AS$3&gt;(A2taxstdlife+$E500),(Input!$L$212*$L$7)-SUM($L500:AR500),(Input!$L$212*$L$7)/A2taxstdlife))</f>
        <v>0</v>
      </c>
      <c r="AT500" s="155">
        <f>IF(A2taxstdlife="n/a","n/a",IF(AT$3&gt;(A2taxstdlife+$E500),(Input!$L$212*$L$7)-SUM($L500:AS500),(Input!$L$212*$L$7)/A2taxstdlife))</f>
        <v>0</v>
      </c>
      <c r="AU500" s="155">
        <f>IF(A2taxstdlife="n/a","n/a",IF(AU$3&gt;(A2taxstdlife+$E500),(Input!$L$212*$L$7)-SUM($L500:AT500),(Input!$L$212*$L$7)/A2taxstdlife))</f>
        <v>0</v>
      </c>
      <c r="AV500" s="155">
        <f>IF(A2taxstdlife="n/a","n/a",IF(AV$3&gt;(A2taxstdlife+$E500),(Input!$L$212*$L$7)-SUM($L500:AU500),(Input!$L$212*$L$7)/A2taxstdlife))</f>
        <v>0</v>
      </c>
      <c r="AW500" s="155">
        <f>IF(A2taxstdlife="n/a","n/a",IF(AW$3&gt;(A2taxstdlife+$E500),(Input!$L$212*$L$7)-SUM($L500:AV500),(Input!$L$212*$L$7)/A2taxstdlife))</f>
        <v>0</v>
      </c>
      <c r="AX500" s="155">
        <f>IF(A2taxstdlife="n/a","n/a",IF(AX$3&gt;(A2taxstdlife+$E500),(Input!$L$212*$L$7)-SUM($L500:AW500),(Input!$L$212*$L$7)/A2taxstdlife))</f>
        <v>0</v>
      </c>
      <c r="AY500" s="155">
        <f>IF(A2taxstdlife="n/a","n/a",IF(AY$3&gt;(A2taxstdlife+$E500),(Input!$L$212*$L$7)-SUM($L500:AX500),(Input!$L$212*$L$7)/A2taxstdlife))</f>
        <v>0</v>
      </c>
      <c r="AZ500" s="155">
        <f>IF(A2taxstdlife="n/a","n/a",IF(AZ$3&gt;(A2taxstdlife+$E500),(Input!$L$212*$L$7)-SUM($L500:AY500),(Input!$L$212*$L$7)/A2taxstdlife))</f>
        <v>0</v>
      </c>
      <c r="BA500" s="155">
        <f>IF(A2taxstdlife="n/a","n/a",IF(BA$3&gt;(A2taxstdlife+$E500),(Input!$L$212*$L$7)-SUM($L500:AZ500),(Input!$L$212*$L$7)/A2taxstdlife))</f>
        <v>0</v>
      </c>
      <c r="BB500" s="155">
        <f>IF(A2taxstdlife="n/a","n/a",IF(BB$3&gt;(A2taxstdlife+$E500),(Input!$L$212*$L$7)-SUM($L500:BA500),(Input!$L$212*$L$7)/A2taxstdlife))</f>
        <v>0</v>
      </c>
      <c r="BC500" s="155">
        <f>IF(A2taxstdlife="n/a","n/a",IF(BC$3&gt;(A2taxstdlife+$E500),(Input!$L$212*$L$7)-SUM($L500:BB500),(Input!$L$212*$L$7)/A2taxstdlife))</f>
        <v>0</v>
      </c>
      <c r="BD500" s="155">
        <f>IF(A2taxstdlife="n/a","n/a",IF(BD$3&gt;(A2taxstdlife+$E500),(Input!$L$212*$L$7)-SUM($L500:BC500),(Input!$L$212*$L$7)/A2taxstdlife))</f>
        <v>0</v>
      </c>
      <c r="BE500" s="155">
        <f>IF(A2taxstdlife="n/a","n/a",IF(BE$3&gt;(A2taxstdlife+$E500),(Input!$L$212*$L$7)-SUM($L500:BD500),(Input!$L$212*$L$7)/A2taxstdlife))</f>
        <v>0</v>
      </c>
      <c r="BF500" s="155">
        <f>IF(A2taxstdlife="n/a","n/a",IF(BF$3&gt;(A2taxstdlife+$E500),(Input!$L$212*$L$7)-SUM($L500:BE500),(Input!$L$212*$L$7)/A2taxstdlife))</f>
        <v>0</v>
      </c>
      <c r="BG500" s="155">
        <f>IF(A2taxstdlife="n/a","n/a",IF(BG$3&gt;(A2taxstdlife+$E500),(Input!$L$212*$L$7)-SUM($L500:BF500),(Input!$L$212*$L$7)/A2taxstdlife))</f>
        <v>0</v>
      </c>
      <c r="BH500" s="155">
        <f>IF(A2taxstdlife="n/a","n/a",IF(BH$3&gt;(A2taxstdlife+$E500),(Input!$L$212*$L$7)-SUM($L500:BG500),(Input!$L$212*$L$7)/A2taxstdlife))</f>
        <v>0</v>
      </c>
      <c r="BI500" s="155">
        <f>IF(A2taxstdlife="n/a","n/a",IF(BI$3&gt;(A2taxstdlife+$E500),(Input!$L$212*$L$7)-SUM($L500:BH500),(Input!$L$212*$L$7)/A2taxstdlife))</f>
        <v>0</v>
      </c>
      <c r="BJ500" s="14"/>
      <c r="BK500" s="14"/>
      <c r="BL500" s="14"/>
      <c r="BM500" s="14"/>
      <c r="BN500" s="14"/>
      <c r="BO500" s="14"/>
      <c r="BP500" s="14"/>
      <c r="BQ500" s="14"/>
      <c r="BR500" s="14"/>
      <c r="BS500" s="14"/>
      <c r="BT500" s="14"/>
      <c r="BU500" s="14"/>
      <c r="BV500" s="14"/>
      <c r="BW500" s="14"/>
      <c r="BX500" s="14"/>
      <c r="BY500" s="14"/>
      <c r="BZ500" s="14"/>
    </row>
    <row r="501" spans="1:78" s="3" customFormat="1" ht="12.75" hidden="1" customHeight="1" outlineLevel="2">
      <c r="A501" s="14"/>
      <c r="B501" s="14"/>
      <c r="C501" s="324"/>
      <c r="D501" s="413"/>
      <c r="E501" s="261">
        <v>7</v>
      </c>
      <c r="F501" s="372"/>
      <c r="G501" s="269"/>
      <c r="H501" s="271"/>
      <c r="I501" s="271"/>
      <c r="J501" s="271"/>
      <c r="K501" s="271"/>
      <c r="L501" s="271"/>
      <c r="M501" s="270"/>
      <c r="N501" s="155">
        <f>IF(A2taxstdlife="n/a","n/a",IF(N$3&gt;(A2taxstdlife+$E501),(Input!$M$212*$M$7)-SUM($M501:M501),(Input!$M$212*$M$7)/A2taxstdlife))</f>
        <v>0</v>
      </c>
      <c r="O501" s="155">
        <f>IF(A2taxstdlife="n/a","n/a",IF(O$3&gt;(A2taxstdlife+$E501),(Input!$M$212*$M$7)-SUM($M501:N501),(Input!$M$212*$M$7)/A2taxstdlife))</f>
        <v>0</v>
      </c>
      <c r="P501" s="155">
        <f>IF(A2taxstdlife="n/a","n/a",IF(P$3&gt;(A2taxstdlife+$E501),(Input!$M$212*$M$7)-SUM($M501:O501),(Input!$M$212*$M$7)/A2taxstdlife))</f>
        <v>0</v>
      </c>
      <c r="Q501" s="155">
        <f>IF(A2taxstdlife="n/a","n/a",IF(Q$3&gt;(A2taxstdlife+$E501),(Input!$M$212*$M$7)-SUM($M501:P501),(Input!$M$212*$M$7)/A2taxstdlife))</f>
        <v>0</v>
      </c>
      <c r="R501" s="155">
        <f>IF(A2taxstdlife="n/a","n/a",IF(R$3&gt;(A2taxstdlife+$E501),(Input!$M$212*$M$7)-SUM($M501:Q501),(Input!$M$212*$M$7)/A2taxstdlife))</f>
        <v>0</v>
      </c>
      <c r="S501" s="155">
        <f>IF(A2taxstdlife="n/a","n/a",IF(S$3&gt;(A2taxstdlife+$E501),(Input!$M$212*$M$7)-SUM($M501:R501),(Input!$M$212*$M$7)/A2taxstdlife))</f>
        <v>0</v>
      </c>
      <c r="T501" s="155">
        <f>IF(A2taxstdlife="n/a","n/a",IF(T$3&gt;(A2taxstdlife+$E501),(Input!$M$212*$M$7)-SUM($M501:S501),(Input!$M$212*$M$7)/A2taxstdlife))</f>
        <v>0</v>
      </c>
      <c r="U501" s="155">
        <f>IF(A2taxstdlife="n/a","n/a",IF(U$3&gt;(A2taxstdlife+$E501),(Input!$M$212*$M$7)-SUM($M501:T501),(Input!$M$212*$M$7)/A2taxstdlife))</f>
        <v>0</v>
      </c>
      <c r="V501" s="155">
        <f>IF(A2taxstdlife="n/a","n/a",IF(V$3&gt;(A2taxstdlife+$E501),(Input!$M$212*$M$7)-SUM($M501:U501),(Input!$M$212*$M$7)/A2taxstdlife))</f>
        <v>0</v>
      </c>
      <c r="W501" s="155">
        <f>IF(A2taxstdlife="n/a","n/a",IF(W$3&gt;(A2taxstdlife+$E501),(Input!$M$212*$M$7)-SUM($M501:V501),(Input!$M$212*$M$7)/A2taxstdlife))</f>
        <v>0</v>
      </c>
      <c r="X501" s="155">
        <f>IF(A2taxstdlife="n/a","n/a",IF(X$3&gt;(A2taxstdlife+$E501),(Input!$M$212*$M$7)-SUM($M501:W501),(Input!$M$212*$M$7)/A2taxstdlife))</f>
        <v>0</v>
      </c>
      <c r="Y501" s="155">
        <f>IF(A2taxstdlife="n/a","n/a",IF(Y$3&gt;(A2taxstdlife+$E501),(Input!$M$212*$M$7)-SUM($M501:X501),(Input!$M$212*$M$7)/A2taxstdlife))</f>
        <v>0</v>
      </c>
      <c r="Z501" s="155">
        <f>IF(A2taxstdlife="n/a","n/a",IF(Z$3&gt;(A2taxstdlife+$E501),(Input!$M$212*$M$7)-SUM($M501:Y501),(Input!$M$212*$M$7)/A2taxstdlife))</f>
        <v>0</v>
      </c>
      <c r="AA501" s="155">
        <f>IF(A2taxstdlife="n/a","n/a",IF(AA$3&gt;(A2taxstdlife+$E501),(Input!$M$212*$M$7)-SUM($M501:Z501),(Input!$M$212*$M$7)/A2taxstdlife))</f>
        <v>0</v>
      </c>
      <c r="AB501" s="155">
        <f>IF(A2taxstdlife="n/a","n/a",IF(AB$3&gt;(A2taxstdlife+$E501),(Input!$M$212*$M$7)-SUM($M501:AA501),(Input!$M$212*$M$7)/A2taxstdlife))</f>
        <v>0</v>
      </c>
      <c r="AC501" s="155">
        <f>IF(A2taxstdlife="n/a","n/a",IF(AC$3&gt;(A2taxstdlife+$E501),(Input!$M$212*$M$7)-SUM($M501:AB501),(Input!$M$212*$M$7)/A2taxstdlife))</f>
        <v>0</v>
      </c>
      <c r="AD501" s="155">
        <f>IF(A2taxstdlife="n/a","n/a",IF(AD$3&gt;(A2taxstdlife+$E501),(Input!$M$212*$M$7)-SUM($M501:AC501),(Input!$M$212*$M$7)/A2taxstdlife))</f>
        <v>0</v>
      </c>
      <c r="AE501" s="155">
        <f>IF(A2taxstdlife="n/a","n/a",IF(AE$3&gt;(A2taxstdlife+$E501),(Input!$M$212*$M$7)-SUM($M501:AD501),(Input!$M$212*$M$7)/A2taxstdlife))</f>
        <v>0</v>
      </c>
      <c r="AF501" s="155">
        <f>IF(A2taxstdlife="n/a","n/a",IF(AF$3&gt;(A2taxstdlife+$E501),(Input!$M$212*$M$7)-SUM($M501:AE501),(Input!$M$212*$M$7)/A2taxstdlife))</f>
        <v>0</v>
      </c>
      <c r="AG501" s="155">
        <f>IF(A2taxstdlife="n/a","n/a",IF(AG$3&gt;(A2taxstdlife+$E501),(Input!$M$212*$M$7)-SUM($M501:AF501),(Input!$M$212*$M$7)/A2taxstdlife))</f>
        <v>0</v>
      </c>
      <c r="AH501" s="155">
        <f>IF(A2taxstdlife="n/a","n/a",IF(AH$3&gt;(A2taxstdlife+$E501),(Input!$M$212*$M$7)-SUM($M501:AG501),(Input!$M$212*$M$7)/A2taxstdlife))</f>
        <v>0</v>
      </c>
      <c r="AI501" s="155">
        <f>IF(A2taxstdlife="n/a","n/a",IF(AI$3&gt;(A2taxstdlife+$E501),(Input!$M$212*$M$7)-SUM($M501:AH501),(Input!$M$212*$M$7)/A2taxstdlife))</f>
        <v>0</v>
      </c>
      <c r="AJ501" s="155">
        <f>IF(A2taxstdlife="n/a","n/a",IF(AJ$3&gt;(A2taxstdlife+$E501),(Input!$M$212*$M$7)-SUM($M501:AI501),(Input!$M$212*$M$7)/A2taxstdlife))</f>
        <v>0</v>
      </c>
      <c r="AK501" s="155">
        <f>IF(A2taxstdlife="n/a","n/a",IF(AK$3&gt;(A2taxstdlife+$E501),(Input!$M$212*$M$7)-SUM($M501:AJ501),(Input!$M$212*$M$7)/A2taxstdlife))</f>
        <v>0</v>
      </c>
      <c r="AL501" s="155">
        <f>IF(A2taxstdlife="n/a","n/a",IF(AL$3&gt;(A2taxstdlife+$E501),(Input!$M$212*$M$7)-SUM($M501:AK501),(Input!$M$212*$M$7)/A2taxstdlife))</f>
        <v>0</v>
      </c>
      <c r="AM501" s="155">
        <f>IF(A2taxstdlife="n/a","n/a",IF(AM$3&gt;(A2taxstdlife+$E501),(Input!$M$212*$M$7)-SUM($M501:AL501),(Input!$M$212*$M$7)/A2taxstdlife))</f>
        <v>0</v>
      </c>
      <c r="AN501" s="155">
        <f>IF(A2taxstdlife="n/a","n/a",IF(AN$3&gt;(A2taxstdlife+$E501),(Input!$M$212*$M$7)-SUM($M501:AM501),(Input!$M$212*$M$7)/A2taxstdlife))</f>
        <v>0</v>
      </c>
      <c r="AO501" s="155">
        <f>IF(A2taxstdlife="n/a","n/a",IF(AO$3&gt;(A2taxstdlife+$E501),(Input!$M$212*$M$7)-SUM($M501:AN501),(Input!$M$212*$M$7)/A2taxstdlife))</f>
        <v>0</v>
      </c>
      <c r="AP501" s="155">
        <f>IF(A2taxstdlife="n/a","n/a",IF(AP$3&gt;(A2taxstdlife+$E501),(Input!$M$212*$M$7)-SUM($M501:AO501),(Input!$M$212*$M$7)/A2taxstdlife))</f>
        <v>0</v>
      </c>
      <c r="AQ501" s="155">
        <f>IF(A2taxstdlife="n/a","n/a",IF(AQ$3&gt;(A2taxstdlife+$E501),(Input!$M$212*$M$7)-SUM($M501:AP501),(Input!$M$212*$M$7)/A2taxstdlife))</f>
        <v>0</v>
      </c>
      <c r="AR501" s="155">
        <f>IF(A2taxstdlife="n/a","n/a",IF(AR$3&gt;(A2taxstdlife+$E501),(Input!$M$212*$M$7)-SUM($M501:AQ501),(Input!$M$212*$M$7)/A2taxstdlife))</f>
        <v>0</v>
      </c>
      <c r="AS501" s="155">
        <f>IF(A2taxstdlife="n/a","n/a",IF(AS$3&gt;(A2taxstdlife+$E501),(Input!$M$212*$M$7)-SUM($M501:AR501),(Input!$M$212*$M$7)/A2taxstdlife))</f>
        <v>0</v>
      </c>
      <c r="AT501" s="155">
        <f>IF(A2taxstdlife="n/a","n/a",IF(AT$3&gt;(A2taxstdlife+$E501),(Input!$M$212*$M$7)-SUM($M501:AS501),(Input!$M$212*$M$7)/A2taxstdlife))</f>
        <v>0</v>
      </c>
      <c r="AU501" s="155">
        <f>IF(A2taxstdlife="n/a","n/a",IF(AU$3&gt;(A2taxstdlife+$E501),(Input!$M$212*$M$7)-SUM($M501:AT501),(Input!$M$212*$M$7)/A2taxstdlife))</f>
        <v>0</v>
      </c>
      <c r="AV501" s="155">
        <f>IF(A2taxstdlife="n/a","n/a",IF(AV$3&gt;(A2taxstdlife+$E501),(Input!$M$212*$M$7)-SUM($M501:AU501),(Input!$M$212*$M$7)/A2taxstdlife))</f>
        <v>0</v>
      </c>
      <c r="AW501" s="155">
        <f>IF(A2taxstdlife="n/a","n/a",IF(AW$3&gt;(A2taxstdlife+$E501),(Input!$M$212*$M$7)-SUM($M501:AV501),(Input!$M$212*$M$7)/A2taxstdlife))</f>
        <v>0</v>
      </c>
      <c r="AX501" s="155">
        <f>IF(A2taxstdlife="n/a","n/a",IF(AX$3&gt;(A2taxstdlife+$E501),(Input!$M$212*$M$7)-SUM($M501:AW501),(Input!$M$212*$M$7)/A2taxstdlife))</f>
        <v>0</v>
      </c>
      <c r="AY501" s="155">
        <f>IF(A2taxstdlife="n/a","n/a",IF(AY$3&gt;(A2taxstdlife+$E501),(Input!$M$212*$M$7)-SUM($M501:AX501),(Input!$M$212*$M$7)/A2taxstdlife))</f>
        <v>0</v>
      </c>
      <c r="AZ501" s="155">
        <f>IF(A2taxstdlife="n/a","n/a",IF(AZ$3&gt;(A2taxstdlife+$E501),(Input!$M$212*$M$7)-SUM($M501:AY501),(Input!$M$212*$M$7)/A2taxstdlife))</f>
        <v>0</v>
      </c>
      <c r="BA501" s="155">
        <f>IF(A2taxstdlife="n/a","n/a",IF(BA$3&gt;(A2taxstdlife+$E501),(Input!$M$212*$M$7)-SUM($M501:AZ501),(Input!$M$212*$M$7)/A2taxstdlife))</f>
        <v>0</v>
      </c>
      <c r="BB501" s="155">
        <f>IF(A2taxstdlife="n/a","n/a",IF(BB$3&gt;(A2taxstdlife+$E501),(Input!$M$212*$M$7)-SUM($M501:BA501),(Input!$M$212*$M$7)/A2taxstdlife))</f>
        <v>0</v>
      </c>
      <c r="BC501" s="155">
        <f>IF(A2taxstdlife="n/a","n/a",IF(BC$3&gt;(A2taxstdlife+$E501),(Input!$M$212*$M$7)-SUM($M501:BB501),(Input!$M$212*$M$7)/A2taxstdlife))</f>
        <v>0</v>
      </c>
      <c r="BD501" s="155">
        <f>IF(A2taxstdlife="n/a","n/a",IF(BD$3&gt;(A2taxstdlife+$E501),(Input!$M$212*$M$7)-SUM($M501:BC501),(Input!$M$212*$M$7)/A2taxstdlife))</f>
        <v>0</v>
      </c>
      <c r="BE501" s="155">
        <f>IF(A2taxstdlife="n/a","n/a",IF(BE$3&gt;(A2taxstdlife+$E501),(Input!$M$212*$M$7)-SUM($M501:BD501),(Input!$M$212*$M$7)/A2taxstdlife))</f>
        <v>0</v>
      </c>
      <c r="BF501" s="155">
        <f>IF(A2taxstdlife="n/a","n/a",IF(BF$3&gt;(A2taxstdlife+$E501),(Input!$M$212*$M$7)-SUM($M501:BE501),(Input!$M$212*$M$7)/A2taxstdlife))</f>
        <v>0</v>
      </c>
      <c r="BG501" s="155">
        <f>IF(A2taxstdlife="n/a","n/a",IF(BG$3&gt;(A2taxstdlife+$E501),(Input!$M$212*$M$7)-SUM($M501:BF501),(Input!$M$212*$M$7)/A2taxstdlife))</f>
        <v>0</v>
      </c>
      <c r="BH501" s="155">
        <f>IF(A2taxstdlife="n/a","n/a",IF(BH$3&gt;(A2taxstdlife+$E501),(Input!$M$212*$M$7)-SUM($M501:BG501),(Input!$M$212*$M$7)/A2taxstdlife))</f>
        <v>0</v>
      </c>
      <c r="BI501" s="155">
        <f>IF(A2taxstdlife="n/a","n/a",IF(BI$3&gt;(A2taxstdlife+$E501),(Input!$M$212*$M$7)-SUM($M501:BH501),(Input!$M$212*$M$7)/A2taxstdlife))</f>
        <v>0</v>
      </c>
      <c r="BJ501" s="14"/>
      <c r="BK501" s="14"/>
      <c r="BL501" s="14"/>
      <c r="BM501" s="14"/>
      <c r="BN501" s="14"/>
      <c r="BO501" s="14"/>
      <c r="BP501" s="14"/>
      <c r="BQ501" s="14"/>
      <c r="BR501" s="14"/>
      <c r="BS501" s="14"/>
      <c r="BT501" s="14"/>
      <c r="BU501" s="14"/>
      <c r="BV501" s="14"/>
      <c r="BW501" s="14"/>
      <c r="BX501" s="14"/>
      <c r="BY501" s="14"/>
      <c r="BZ501" s="14"/>
    </row>
    <row r="502" spans="1:78" s="3" customFormat="1" ht="12.75" hidden="1" customHeight="1" outlineLevel="2">
      <c r="A502" s="14"/>
      <c r="B502" s="14"/>
      <c r="C502" s="324"/>
      <c r="D502" s="413"/>
      <c r="E502" s="261">
        <v>8</v>
      </c>
      <c r="F502" s="372"/>
      <c r="G502" s="269"/>
      <c r="H502" s="271"/>
      <c r="I502" s="271"/>
      <c r="J502" s="271"/>
      <c r="K502" s="271"/>
      <c r="L502" s="271"/>
      <c r="M502" s="271"/>
      <c r="N502" s="270"/>
      <c r="O502" s="155">
        <f>IF(A2taxstdlife="n/a","n/a",IF(O$3&gt;(A2taxstdlife+$E502),(Input!$N$212*$N$7)-SUM($N502:N502),(Input!$N$212*$N$7)/A2taxstdlife))</f>
        <v>0</v>
      </c>
      <c r="P502" s="155">
        <f>IF(A2taxstdlife="n/a","n/a",IF(P$3&gt;(A2taxstdlife+$E502),(Input!$N$212*$N$7)-SUM($N502:O502),(Input!$N$212*$N$7)/A2taxstdlife))</f>
        <v>0</v>
      </c>
      <c r="Q502" s="155">
        <f>IF(A2taxstdlife="n/a","n/a",IF(Q$3&gt;(A2taxstdlife+$E502),(Input!$N$212*$N$7)-SUM($N502:P502),(Input!$N$212*$N$7)/A2taxstdlife))</f>
        <v>0</v>
      </c>
      <c r="R502" s="155">
        <f>IF(A2taxstdlife="n/a","n/a",IF(R$3&gt;(A2taxstdlife+$E502),(Input!$N$212*$N$7)-SUM($N502:Q502),(Input!$N$212*$N$7)/A2taxstdlife))</f>
        <v>0</v>
      </c>
      <c r="S502" s="155">
        <f>IF(A2taxstdlife="n/a","n/a",IF(S$3&gt;(A2taxstdlife+$E502),(Input!$N$212*$N$7)-SUM($N502:R502),(Input!$N$212*$N$7)/A2taxstdlife))</f>
        <v>0</v>
      </c>
      <c r="T502" s="155">
        <f>IF(A2taxstdlife="n/a","n/a",IF(T$3&gt;(A2taxstdlife+$E502),(Input!$N$212*$N$7)-SUM($N502:S502),(Input!$N$212*$N$7)/A2taxstdlife))</f>
        <v>0</v>
      </c>
      <c r="U502" s="155">
        <f>IF(A2taxstdlife="n/a","n/a",IF(U$3&gt;(A2taxstdlife+$E502),(Input!$N$212*$N$7)-SUM($N502:T502),(Input!$N$212*$N$7)/A2taxstdlife))</f>
        <v>0</v>
      </c>
      <c r="V502" s="155">
        <f>IF(A2taxstdlife="n/a","n/a",IF(V$3&gt;(A2taxstdlife+$E502),(Input!$N$212*$N$7)-SUM($N502:U502),(Input!$N$212*$N$7)/A2taxstdlife))</f>
        <v>0</v>
      </c>
      <c r="W502" s="155">
        <f>IF(A2taxstdlife="n/a","n/a",IF(W$3&gt;(A2taxstdlife+$E502),(Input!$N$212*$N$7)-SUM($N502:V502),(Input!$N$212*$N$7)/A2taxstdlife))</f>
        <v>0</v>
      </c>
      <c r="X502" s="155">
        <f>IF(A2taxstdlife="n/a","n/a",IF(X$3&gt;(A2taxstdlife+$E502),(Input!$N$212*$N$7)-SUM($N502:W502),(Input!$N$212*$N$7)/A2taxstdlife))</f>
        <v>0</v>
      </c>
      <c r="Y502" s="155">
        <f>IF(A2taxstdlife="n/a","n/a",IF(Y$3&gt;(A2taxstdlife+$E502),(Input!$N$212*$N$7)-SUM($N502:X502),(Input!$N$212*$N$7)/A2taxstdlife))</f>
        <v>0</v>
      </c>
      <c r="Z502" s="155">
        <f>IF(A2taxstdlife="n/a","n/a",IF(Z$3&gt;(A2taxstdlife+$E502),(Input!$N$212*$N$7)-SUM($N502:Y502),(Input!$N$212*$N$7)/A2taxstdlife))</f>
        <v>0</v>
      </c>
      <c r="AA502" s="155">
        <f>IF(A2taxstdlife="n/a","n/a",IF(AA$3&gt;(A2taxstdlife+$E502),(Input!$N$212*$N$7)-SUM($N502:Z502),(Input!$N$212*$N$7)/A2taxstdlife))</f>
        <v>0</v>
      </c>
      <c r="AB502" s="155">
        <f>IF(A2taxstdlife="n/a","n/a",IF(AB$3&gt;(A2taxstdlife+$E502),(Input!$N$212*$N$7)-SUM($N502:AA502),(Input!$N$212*$N$7)/A2taxstdlife))</f>
        <v>0</v>
      </c>
      <c r="AC502" s="155">
        <f>IF(A2taxstdlife="n/a","n/a",IF(AC$3&gt;(A2taxstdlife+$E502),(Input!$N$212*$N$7)-SUM($N502:AB502),(Input!$N$212*$N$7)/A2taxstdlife))</f>
        <v>0</v>
      </c>
      <c r="AD502" s="155">
        <f>IF(A2taxstdlife="n/a","n/a",IF(AD$3&gt;(A2taxstdlife+$E502),(Input!$N$212*$N$7)-SUM($N502:AC502),(Input!$N$212*$N$7)/A2taxstdlife))</f>
        <v>0</v>
      </c>
      <c r="AE502" s="155">
        <f>IF(A2taxstdlife="n/a","n/a",IF(AE$3&gt;(A2taxstdlife+$E502),(Input!$N$212*$N$7)-SUM($N502:AD502),(Input!$N$212*$N$7)/A2taxstdlife))</f>
        <v>0</v>
      </c>
      <c r="AF502" s="155">
        <f>IF(A2taxstdlife="n/a","n/a",IF(AF$3&gt;(A2taxstdlife+$E502),(Input!$N$212*$N$7)-SUM($N502:AE502),(Input!$N$212*$N$7)/A2taxstdlife))</f>
        <v>0</v>
      </c>
      <c r="AG502" s="155">
        <f>IF(A2taxstdlife="n/a","n/a",IF(AG$3&gt;(A2taxstdlife+$E502),(Input!$N$212*$N$7)-SUM($N502:AF502),(Input!$N$212*$N$7)/A2taxstdlife))</f>
        <v>0</v>
      </c>
      <c r="AH502" s="155">
        <f>IF(A2taxstdlife="n/a","n/a",IF(AH$3&gt;(A2taxstdlife+$E502),(Input!$N$212*$N$7)-SUM($N502:AG502),(Input!$N$212*$N$7)/A2taxstdlife))</f>
        <v>0</v>
      </c>
      <c r="AI502" s="155">
        <f>IF(A2taxstdlife="n/a","n/a",IF(AI$3&gt;(A2taxstdlife+$E502),(Input!$N$212*$N$7)-SUM($N502:AH502),(Input!$N$212*$N$7)/A2taxstdlife))</f>
        <v>0</v>
      </c>
      <c r="AJ502" s="155">
        <f>IF(A2taxstdlife="n/a","n/a",IF(AJ$3&gt;(A2taxstdlife+$E502),(Input!$N$212*$N$7)-SUM($N502:AI502),(Input!$N$212*$N$7)/A2taxstdlife))</f>
        <v>0</v>
      </c>
      <c r="AK502" s="155">
        <f>IF(A2taxstdlife="n/a","n/a",IF(AK$3&gt;(A2taxstdlife+$E502),(Input!$N$212*$N$7)-SUM($N502:AJ502),(Input!$N$212*$N$7)/A2taxstdlife))</f>
        <v>0</v>
      </c>
      <c r="AL502" s="155">
        <f>IF(A2taxstdlife="n/a","n/a",IF(AL$3&gt;(A2taxstdlife+$E502),(Input!$N$212*$N$7)-SUM($N502:AK502),(Input!$N$212*$N$7)/A2taxstdlife))</f>
        <v>0</v>
      </c>
      <c r="AM502" s="155">
        <f>IF(A2taxstdlife="n/a","n/a",IF(AM$3&gt;(A2taxstdlife+$E502),(Input!$N$212*$N$7)-SUM($N502:AL502),(Input!$N$212*$N$7)/A2taxstdlife))</f>
        <v>0</v>
      </c>
      <c r="AN502" s="155">
        <f>IF(A2taxstdlife="n/a","n/a",IF(AN$3&gt;(A2taxstdlife+$E502),(Input!$N$212*$N$7)-SUM($N502:AM502),(Input!$N$212*$N$7)/A2taxstdlife))</f>
        <v>0</v>
      </c>
      <c r="AO502" s="155">
        <f>IF(A2taxstdlife="n/a","n/a",IF(AO$3&gt;(A2taxstdlife+$E502),(Input!$N$212*$N$7)-SUM($N502:AN502),(Input!$N$212*$N$7)/A2taxstdlife))</f>
        <v>0</v>
      </c>
      <c r="AP502" s="155">
        <f>IF(A2taxstdlife="n/a","n/a",IF(AP$3&gt;(A2taxstdlife+$E502),(Input!$N$212*$N$7)-SUM($N502:AO502),(Input!$N$212*$N$7)/A2taxstdlife))</f>
        <v>0</v>
      </c>
      <c r="AQ502" s="155">
        <f>IF(A2taxstdlife="n/a","n/a",IF(AQ$3&gt;(A2taxstdlife+$E502),(Input!$N$212*$N$7)-SUM($N502:AP502),(Input!$N$212*$N$7)/A2taxstdlife))</f>
        <v>0</v>
      </c>
      <c r="AR502" s="155">
        <f>IF(A2taxstdlife="n/a","n/a",IF(AR$3&gt;(A2taxstdlife+$E502),(Input!$N$212*$N$7)-SUM($N502:AQ502),(Input!$N$212*$N$7)/A2taxstdlife))</f>
        <v>0</v>
      </c>
      <c r="AS502" s="155">
        <f>IF(A2taxstdlife="n/a","n/a",IF(AS$3&gt;(A2taxstdlife+$E502),(Input!$N$212*$N$7)-SUM($N502:AR502),(Input!$N$212*$N$7)/A2taxstdlife))</f>
        <v>0</v>
      </c>
      <c r="AT502" s="155">
        <f>IF(A2taxstdlife="n/a","n/a",IF(AT$3&gt;(A2taxstdlife+$E502),(Input!$N$212*$N$7)-SUM($N502:AS502),(Input!$N$212*$N$7)/A2taxstdlife))</f>
        <v>0</v>
      </c>
      <c r="AU502" s="155">
        <f>IF(A2taxstdlife="n/a","n/a",IF(AU$3&gt;(A2taxstdlife+$E502),(Input!$N$212*$N$7)-SUM($N502:AT502),(Input!$N$212*$N$7)/A2taxstdlife))</f>
        <v>0</v>
      </c>
      <c r="AV502" s="155">
        <f>IF(A2taxstdlife="n/a","n/a",IF(AV$3&gt;(A2taxstdlife+$E502),(Input!$N$212*$N$7)-SUM($N502:AU502),(Input!$N$212*$N$7)/A2taxstdlife))</f>
        <v>0</v>
      </c>
      <c r="AW502" s="155">
        <f>IF(A2taxstdlife="n/a","n/a",IF(AW$3&gt;(A2taxstdlife+$E502),(Input!$N$212*$N$7)-SUM($N502:AV502),(Input!$N$212*$N$7)/A2taxstdlife))</f>
        <v>0</v>
      </c>
      <c r="AX502" s="155">
        <f>IF(A2taxstdlife="n/a","n/a",IF(AX$3&gt;(A2taxstdlife+$E502),(Input!$N$212*$N$7)-SUM($N502:AW502),(Input!$N$212*$N$7)/A2taxstdlife))</f>
        <v>0</v>
      </c>
      <c r="AY502" s="155">
        <f>IF(A2taxstdlife="n/a","n/a",IF(AY$3&gt;(A2taxstdlife+$E502),(Input!$N$212*$N$7)-SUM($N502:AX502),(Input!$N$212*$N$7)/A2taxstdlife))</f>
        <v>0</v>
      </c>
      <c r="AZ502" s="155">
        <f>IF(A2taxstdlife="n/a","n/a",IF(AZ$3&gt;(A2taxstdlife+$E502),(Input!$N$212*$N$7)-SUM($N502:AY502),(Input!$N$212*$N$7)/A2taxstdlife))</f>
        <v>0</v>
      </c>
      <c r="BA502" s="155">
        <f>IF(A2taxstdlife="n/a","n/a",IF(BA$3&gt;(A2taxstdlife+$E502),(Input!$N$212*$N$7)-SUM($N502:AZ502),(Input!$N$212*$N$7)/A2taxstdlife))</f>
        <v>0</v>
      </c>
      <c r="BB502" s="155">
        <f>IF(A2taxstdlife="n/a","n/a",IF(BB$3&gt;(A2taxstdlife+$E502),(Input!$N$212*$N$7)-SUM($N502:BA502),(Input!$N$212*$N$7)/A2taxstdlife))</f>
        <v>0</v>
      </c>
      <c r="BC502" s="155">
        <f>IF(A2taxstdlife="n/a","n/a",IF(BC$3&gt;(A2taxstdlife+$E502),(Input!$N$212*$N$7)-SUM($N502:BB502),(Input!$N$212*$N$7)/A2taxstdlife))</f>
        <v>0</v>
      </c>
      <c r="BD502" s="155">
        <f>IF(A2taxstdlife="n/a","n/a",IF(BD$3&gt;(A2taxstdlife+$E502),(Input!$N$212*$N$7)-SUM($N502:BC502),(Input!$N$212*$N$7)/A2taxstdlife))</f>
        <v>0</v>
      </c>
      <c r="BE502" s="155">
        <f>IF(A2taxstdlife="n/a","n/a",IF(BE$3&gt;(A2taxstdlife+$E502),(Input!$N$212*$N$7)-SUM($N502:BD502),(Input!$N$212*$N$7)/A2taxstdlife))</f>
        <v>0</v>
      </c>
      <c r="BF502" s="155">
        <f>IF(A2taxstdlife="n/a","n/a",IF(BF$3&gt;(A2taxstdlife+$E502),(Input!$N$212*$N$7)-SUM($N502:BE502),(Input!$N$212*$N$7)/A2taxstdlife))</f>
        <v>0</v>
      </c>
      <c r="BG502" s="155">
        <f>IF(A2taxstdlife="n/a","n/a",IF(BG$3&gt;(A2taxstdlife+$E502),(Input!$N$212*$N$7)-SUM($N502:BF502),(Input!$N$212*$N$7)/A2taxstdlife))</f>
        <v>0</v>
      </c>
      <c r="BH502" s="155">
        <f>IF(A2taxstdlife="n/a","n/a",IF(BH$3&gt;(A2taxstdlife+$E502),(Input!$N$212*$N$7)-SUM($N502:BG502),(Input!$N$212*$N$7)/A2taxstdlife))</f>
        <v>0</v>
      </c>
      <c r="BI502" s="155">
        <f>IF(A2taxstdlife="n/a","n/a",IF(BI$3&gt;(A2taxstdlife+$E502),(Input!$N$212*$N$7)-SUM($N502:BH502),(Input!$N$212*$N$7)/A2taxstdlife))</f>
        <v>0</v>
      </c>
      <c r="BJ502" s="14"/>
      <c r="BK502" s="14"/>
      <c r="BL502" s="14"/>
      <c r="BM502" s="14"/>
      <c r="BN502" s="14"/>
      <c r="BO502" s="14"/>
      <c r="BP502" s="14"/>
      <c r="BQ502" s="14"/>
      <c r="BR502" s="14"/>
      <c r="BS502" s="14"/>
      <c r="BT502" s="14"/>
      <c r="BU502" s="14"/>
      <c r="BV502" s="14"/>
      <c r="BW502" s="14"/>
      <c r="BX502" s="14"/>
      <c r="BY502" s="14"/>
      <c r="BZ502" s="14"/>
    </row>
    <row r="503" spans="1:78" s="3" customFormat="1" ht="12.75" hidden="1" customHeight="1" outlineLevel="2">
      <c r="A503" s="14"/>
      <c r="B503" s="14"/>
      <c r="C503" s="324"/>
      <c r="D503" s="413"/>
      <c r="E503" s="261">
        <v>9</v>
      </c>
      <c r="F503" s="372"/>
      <c r="G503" s="269"/>
      <c r="H503" s="271"/>
      <c r="I503" s="271"/>
      <c r="J503" s="271"/>
      <c r="K503" s="271"/>
      <c r="L503" s="271"/>
      <c r="M503" s="271"/>
      <c r="N503" s="271"/>
      <c r="O503" s="270"/>
      <c r="P503" s="155">
        <f>IF(A2taxstdlife="n/a","n/a",IF(P$3&gt;(A2taxstdlife+$E503),(Input!$O$212*$O$7)-SUM($O503:O503),(Input!$O$212*$O$7)/A2taxstdlife))</f>
        <v>0</v>
      </c>
      <c r="Q503" s="155">
        <f>IF(A2taxstdlife="n/a","n/a",IF(Q$3&gt;(A2taxstdlife+$E503),(Input!$O$212*$O$7)-SUM($O503:P503),(Input!$O$212*$O$7)/A2taxstdlife))</f>
        <v>0</v>
      </c>
      <c r="R503" s="155">
        <f>IF(A2taxstdlife="n/a","n/a",IF(R$3&gt;(A2taxstdlife+$E503),(Input!$O$212*$O$7)-SUM($O503:Q503),(Input!$O$212*$O$7)/A2taxstdlife))</f>
        <v>0</v>
      </c>
      <c r="S503" s="155">
        <f>IF(A2taxstdlife="n/a","n/a",IF(S$3&gt;(A2taxstdlife+$E503),(Input!$O$212*$O$7)-SUM($O503:R503),(Input!$O$212*$O$7)/A2taxstdlife))</f>
        <v>0</v>
      </c>
      <c r="T503" s="155">
        <f>IF(A2taxstdlife="n/a","n/a",IF(T$3&gt;(A2taxstdlife+$E503),(Input!$O$212*$O$7)-SUM($O503:S503),(Input!$O$212*$O$7)/A2taxstdlife))</f>
        <v>0</v>
      </c>
      <c r="U503" s="155">
        <f>IF(A2taxstdlife="n/a","n/a",IF(U$3&gt;(A2taxstdlife+$E503),(Input!$O$212*$O$7)-SUM($O503:T503),(Input!$O$212*$O$7)/A2taxstdlife))</f>
        <v>0</v>
      </c>
      <c r="V503" s="155">
        <f>IF(A2taxstdlife="n/a","n/a",IF(V$3&gt;(A2taxstdlife+$E503),(Input!$O$212*$O$7)-SUM($O503:U503),(Input!$O$212*$O$7)/A2taxstdlife))</f>
        <v>0</v>
      </c>
      <c r="W503" s="155">
        <f>IF(A2taxstdlife="n/a","n/a",IF(W$3&gt;(A2taxstdlife+$E503),(Input!$O$212*$O$7)-SUM($O503:V503),(Input!$O$212*$O$7)/A2taxstdlife))</f>
        <v>0</v>
      </c>
      <c r="X503" s="155">
        <f>IF(A2taxstdlife="n/a","n/a",IF(X$3&gt;(A2taxstdlife+$E503),(Input!$O$212*$O$7)-SUM($O503:W503),(Input!$O$212*$O$7)/A2taxstdlife))</f>
        <v>0</v>
      </c>
      <c r="Y503" s="155">
        <f>IF(A2taxstdlife="n/a","n/a",IF(Y$3&gt;(A2taxstdlife+$E503),(Input!$O$212*$O$7)-SUM($O503:X503),(Input!$O$212*$O$7)/A2taxstdlife))</f>
        <v>0</v>
      </c>
      <c r="Z503" s="155">
        <f>IF(A2taxstdlife="n/a","n/a",IF(Z$3&gt;(A2taxstdlife+$E503),(Input!$O$212*$O$7)-SUM($O503:Y503),(Input!$O$212*$O$7)/A2taxstdlife))</f>
        <v>0</v>
      </c>
      <c r="AA503" s="155">
        <f>IF(A2taxstdlife="n/a","n/a",IF(AA$3&gt;(A2taxstdlife+$E503),(Input!$O$212*$O$7)-SUM($O503:Z503),(Input!$O$212*$O$7)/A2taxstdlife))</f>
        <v>0</v>
      </c>
      <c r="AB503" s="155">
        <f>IF(A2taxstdlife="n/a","n/a",IF(AB$3&gt;(A2taxstdlife+$E503),(Input!$O$212*$O$7)-SUM($O503:AA503),(Input!$O$212*$O$7)/A2taxstdlife))</f>
        <v>0</v>
      </c>
      <c r="AC503" s="155">
        <f>IF(A2taxstdlife="n/a","n/a",IF(AC$3&gt;(A2taxstdlife+$E503),(Input!$O$212*$O$7)-SUM($O503:AB503),(Input!$O$212*$O$7)/A2taxstdlife))</f>
        <v>0</v>
      </c>
      <c r="AD503" s="155">
        <f>IF(A2taxstdlife="n/a","n/a",IF(AD$3&gt;(A2taxstdlife+$E503),(Input!$O$212*$O$7)-SUM($O503:AC503),(Input!$O$212*$O$7)/A2taxstdlife))</f>
        <v>0</v>
      </c>
      <c r="AE503" s="155">
        <f>IF(A2taxstdlife="n/a","n/a",IF(AE$3&gt;(A2taxstdlife+$E503),(Input!$O$212*$O$7)-SUM($O503:AD503),(Input!$O$212*$O$7)/A2taxstdlife))</f>
        <v>0</v>
      </c>
      <c r="AF503" s="155">
        <f>IF(A2taxstdlife="n/a","n/a",IF(AF$3&gt;(A2taxstdlife+$E503),(Input!$O$212*$O$7)-SUM($O503:AE503),(Input!$O$212*$O$7)/A2taxstdlife))</f>
        <v>0</v>
      </c>
      <c r="AG503" s="155">
        <f>IF(A2taxstdlife="n/a","n/a",IF(AG$3&gt;(A2taxstdlife+$E503),(Input!$O$212*$O$7)-SUM($O503:AF503),(Input!$O$212*$O$7)/A2taxstdlife))</f>
        <v>0</v>
      </c>
      <c r="AH503" s="155">
        <f>IF(A2taxstdlife="n/a","n/a",IF(AH$3&gt;(A2taxstdlife+$E503),(Input!$O$212*$O$7)-SUM($O503:AG503),(Input!$O$212*$O$7)/A2taxstdlife))</f>
        <v>0</v>
      </c>
      <c r="AI503" s="155">
        <f>IF(A2taxstdlife="n/a","n/a",IF(AI$3&gt;(A2taxstdlife+$E503),(Input!$O$212*$O$7)-SUM($O503:AH503),(Input!$O$212*$O$7)/A2taxstdlife))</f>
        <v>0</v>
      </c>
      <c r="AJ503" s="155">
        <f>IF(A2taxstdlife="n/a","n/a",IF(AJ$3&gt;(A2taxstdlife+$E503),(Input!$O$212*$O$7)-SUM($O503:AI503),(Input!$O$212*$O$7)/A2taxstdlife))</f>
        <v>0</v>
      </c>
      <c r="AK503" s="155">
        <f>IF(A2taxstdlife="n/a","n/a",IF(AK$3&gt;(A2taxstdlife+$E503),(Input!$O$212*$O$7)-SUM($O503:AJ503),(Input!$O$212*$O$7)/A2taxstdlife))</f>
        <v>0</v>
      </c>
      <c r="AL503" s="155">
        <f>IF(A2taxstdlife="n/a","n/a",IF(AL$3&gt;(A2taxstdlife+$E503),(Input!$O$212*$O$7)-SUM($O503:AK503),(Input!$O$212*$O$7)/A2taxstdlife))</f>
        <v>0</v>
      </c>
      <c r="AM503" s="155">
        <f>IF(A2taxstdlife="n/a","n/a",IF(AM$3&gt;(A2taxstdlife+$E503),(Input!$O$212*$O$7)-SUM($O503:AL503),(Input!$O$212*$O$7)/A2taxstdlife))</f>
        <v>0</v>
      </c>
      <c r="AN503" s="155">
        <f>IF(A2taxstdlife="n/a","n/a",IF(AN$3&gt;(A2taxstdlife+$E503),(Input!$O$212*$O$7)-SUM($O503:AM503),(Input!$O$212*$O$7)/A2taxstdlife))</f>
        <v>0</v>
      </c>
      <c r="AO503" s="155">
        <f>IF(A2taxstdlife="n/a","n/a",IF(AO$3&gt;(A2taxstdlife+$E503),(Input!$O$212*$O$7)-SUM($O503:AN503),(Input!$O$212*$O$7)/A2taxstdlife))</f>
        <v>0</v>
      </c>
      <c r="AP503" s="155">
        <f>IF(A2taxstdlife="n/a","n/a",IF(AP$3&gt;(A2taxstdlife+$E503),(Input!$O$212*$O$7)-SUM($O503:AO503),(Input!$O$212*$O$7)/A2taxstdlife))</f>
        <v>0</v>
      </c>
      <c r="AQ503" s="155">
        <f>IF(A2taxstdlife="n/a","n/a",IF(AQ$3&gt;(A2taxstdlife+$E503),(Input!$O$212*$O$7)-SUM($O503:AP503),(Input!$O$212*$O$7)/A2taxstdlife))</f>
        <v>0</v>
      </c>
      <c r="AR503" s="155">
        <f>IF(A2taxstdlife="n/a","n/a",IF(AR$3&gt;(A2taxstdlife+$E503),(Input!$O$212*$O$7)-SUM($O503:AQ503),(Input!$O$212*$O$7)/A2taxstdlife))</f>
        <v>0</v>
      </c>
      <c r="AS503" s="155">
        <f>IF(A2taxstdlife="n/a","n/a",IF(AS$3&gt;(A2taxstdlife+$E503),(Input!$O$212*$O$7)-SUM($O503:AR503),(Input!$O$212*$O$7)/A2taxstdlife))</f>
        <v>0</v>
      </c>
      <c r="AT503" s="155">
        <f>IF(A2taxstdlife="n/a","n/a",IF(AT$3&gt;(A2taxstdlife+$E503),(Input!$O$212*$O$7)-SUM($O503:AS503),(Input!$O$212*$O$7)/A2taxstdlife))</f>
        <v>0</v>
      </c>
      <c r="AU503" s="155">
        <f>IF(A2taxstdlife="n/a","n/a",IF(AU$3&gt;(A2taxstdlife+$E503),(Input!$O$212*$O$7)-SUM($O503:AT503),(Input!$O$212*$O$7)/A2taxstdlife))</f>
        <v>0</v>
      </c>
      <c r="AV503" s="155">
        <f>IF(A2taxstdlife="n/a","n/a",IF(AV$3&gt;(A2taxstdlife+$E503),(Input!$O$212*$O$7)-SUM($O503:AU503),(Input!$O$212*$O$7)/A2taxstdlife))</f>
        <v>0</v>
      </c>
      <c r="AW503" s="155">
        <f>IF(A2taxstdlife="n/a","n/a",IF(AW$3&gt;(A2taxstdlife+$E503),(Input!$O$212*$O$7)-SUM($O503:AV503),(Input!$O$212*$O$7)/A2taxstdlife))</f>
        <v>0</v>
      </c>
      <c r="AX503" s="155">
        <f>IF(A2taxstdlife="n/a","n/a",IF(AX$3&gt;(A2taxstdlife+$E503),(Input!$O$212*$O$7)-SUM($O503:AW503),(Input!$O$212*$O$7)/A2taxstdlife))</f>
        <v>0</v>
      </c>
      <c r="AY503" s="155">
        <f>IF(A2taxstdlife="n/a","n/a",IF(AY$3&gt;(A2taxstdlife+$E503),(Input!$O$212*$O$7)-SUM($O503:AX503),(Input!$O$212*$O$7)/A2taxstdlife))</f>
        <v>0</v>
      </c>
      <c r="AZ503" s="155">
        <f>IF(A2taxstdlife="n/a","n/a",IF(AZ$3&gt;(A2taxstdlife+$E503),(Input!$O$212*$O$7)-SUM($O503:AY503),(Input!$O$212*$O$7)/A2taxstdlife))</f>
        <v>0</v>
      </c>
      <c r="BA503" s="155">
        <f>IF(A2taxstdlife="n/a","n/a",IF(BA$3&gt;(A2taxstdlife+$E503),(Input!$O$212*$O$7)-SUM($O503:AZ503),(Input!$O$212*$O$7)/A2taxstdlife))</f>
        <v>0</v>
      </c>
      <c r="BB503" s="155">
        <f>IF(A2taxstdlife="n/a","n/a",IF(BB$3&gt;(A2taxstdlife+$E503),(Input!$O$212*$O$7)-SUM($O503:BA503),(Input!$O$212*$O$7)/A2taxstdlife))</f>
        <v>0</v>
      </c>
      <c r="BC503" s="155">
        <f>IF(A2taxstdlife="n/a","n/a",IF(BC$3&gt;(A2taxstdlife+$E503),(Input!$O$212*$O$7)-SUM($O503:BB503),(Input!$O$212*$O$7)/A2taxstdlife))</f>
        <v>0</v>
      </c>
      <c r="BD503" s="155">
        <f>IF(A2taxstdlife="n/a","n/a",IF(BD$3&gt;(A2taxstdlife+$E503),(Input!$O$212*$O$7)-SUM($O503:BC503),(Input!$O$212*$O$7)/A2taxstdlife))</f>
        <v>0</v>
      </c>
      <c r="BE503" s="155">
        <f>IF(A2taxstdlife="n/a","n/a",IF(BE$3&gt;(A2taxstdlife+$E503),(Input!$O$212*$O$7)-SUM($O503:BD503),(Input!$O$212*$O$7)/A2taxstdlife))</f>
        <v>0</v>
      </c>
      <c r="BF503" s="155">
        <f>IF(A2taxstdlife="n/a","n/a",IF(BF$3&gt;(A2taxstdlife+$E503),(Input!$O$212*$O$7)-SUM($O503:BE503),(Input!$O$212*$O$7)/A2taxstdlife))</f>
        <v>0</v>
      </c>
      <c r="BG503" s="155">
        <f>IF(A2taxstdlife="n/a","n/a",IF(BG$3&gt;(A2taxstdlife+$E503),(Input!$O$212*$O$7)-SUM($O503:BF503),(Input!$O$212*$O$7)/A2taxstdlife))</f>
        <v>0</v>
      </c>
      <c r="BH503" s="155">
        <f>IF(A2taxstdlife="n/a","n/a",IF(BH$3&gt;(A2taxstdlife+$E503),(Input!$O$212*$O$7)-SUM($O503:BG503),(Input!$O$212*$O$7)/A2taxstdlife))</f>
        <v>0</v>
      </c>
      <c r="BI503" s="155">
        <f>IF(A2taxstdlife="n/a","n/a",IF(BI$3&gt;(A2taxstdlife+$E503),(Input!$O$212*$O$7)-SUM($O503:BH503),(Input!$O$212*$O$7)/A2taxstdlife))</f>
        <v>0</v>
      </c>
      <c r="BJ503" s="14"/>
      <c r="BK503" s="14"/>
      <c r="BL503" s="14"/>
      <c r="BM503" s="14"/>
      <c r="BN503" s="14"/>
      <c r="BO503" s="14"/>
      <c r="BP503" s="14"/>
      <c r="BQ503" s="14"/>
      <c r="BR503" s="14"/>
      <c r="BS503" s="14"/>
      <c r="BT503" s="14"/>
      <c r="BU503" s="14"/>
      <c r="BV503" s="14"/>
      <c r="BW503" s="14"/>
      <c r="BX503" s="14"/>
      <c r="BY503" s="14"/>
      <c r="BZ503" s="14"/>
    </row>
    <row r="504" spans="1:78" s="3" customFormat="1" ht="12.75" hidden="1" customHeight="1" outlineLevel="2">
      <c r="A504" s="14"/>
      <c r="B504" s="14"/>
      <c r="C504" s="324"/>
      <c r="D504" s="413"/>
      <c r="E504" s="262">
        <v>10</v>
      </c>
      <c r="F504" s="372"/>
      <c r="G504" s="269"/>
      <c r="H504" s="271"/>
      <c r="I504" s="271"/>
      <c r="J504" s="271"/>
      <c r="K504" s="271"/>
      <c r="L504" s="271"/>
      <c r="M504" s="271"/>
      <c r="N504" s="271"/>
      <c r="O504" s="271"/>
      <c r="P504" s="270"/>
      <c r="Q504" s="155">
        <f>IF(A2taxstdlife="n/a","n/a",IF(Q$3&gt;(A2taxstdlife+$E504),(Input!$P$212*$P$7)-SUM($P504:P504),(Input!$P$212*$P$7)/A2taxstdlife))</f>
        <v>0</v>
      </c>
      <c r="R504" s="155">
        <f>IF(A2taxstdlife="n/a","n/a",IF(R$3&gt;(A2taxstdlife+$E504),(Input!$P$212*$P$7)-SUM($P504:Q504),(Input!$P$212*$P$7)/A2taxstdlife))</f>
        <v>0</v>
      </c>
      <c r="S504" s="155">
        <f>IF(A2taxstdlife="n/a","n/a",IF(S$3&gt;(A2taxstdlife+$E504),(Input!$P$212*$P$7)-SUM($P504:R504),(Input!$P$212*$P$7)/A2taxstdlife))</f>
        <v>0</v>
      </c>
      <c r="T504" s="155">
        <f>IF(A2taxstdlife="n/a","n/a",IF(T$3&gt;(A2taxstdlife+$E504),(Input!$P$212*$P$7)-SUM($P504:S504),(Input!$P$212*$P$7)/A2taxstdlife))</f>
        <v>0</v>
      </c>
      <c r="U504" s="155">
        <f>IF(A2taxstdlife="n/a","n/a",IF(U$3&gt;(A2taxstdlife+$E504),(Input!$P$212*$P$7)-SUM($P504:T504),(Input!$P$212*$P$7)/A2taxstdlife))</f>
        <v>0</v>
      </c>
      <c r="V504" s="155">
        <f>IF(A2taxstdlife="n/a","n/a",IF(V$3&gt;(A2taxstdlife+$E504),(Input!$P$212*$P$7)-SUM($P504:U504),(Input!$P$212*$P$7)/A2taxstdlife))</f>
        <v>0</v>
      </c>
      <c r="W504" s="155">
        <f>IF(A2taxstdlife="n/a","n/a",IF(W$3&gt;(A2taxstdlife+$E504),(Input!$P$212*$P$7)-SUM($P504:V504),(Input!$P$212*$P$7)/A2taxstdlife))</f>
        <v>0</v>
      </c>
      <c r="X504" s="155">
        <f>IF(A2taxstdlife="n/a","n/a",IF(X$3&gt;(A2taxstdlife+$E504),(Input!$P$212*$P$7)-SUM($P504:W504),(Input!$P$212*$P$7)/A2taxstdlife))</f>
        <v>0</v>
      </c>
      <c r="Y504" s="155">
        <f>IF(A2taxstdlife="n/a","n/a",IF(Y$3&gt;(A2taxstdlife+$E504),(Input!$P$212*$P$7)-SUM($P504:X504),(Input!$P$212*$P$7)/A2taxstdlife))</f>
        <v>0</v>
      </c>
      <c r="Z504" s="155">
        <f>IF(A2taxstdlife="n/a","n/a",IF(Z$3&gt;(A2taxstdlife+$E504),(Input!$P$212*$P$7)-SUM($P504:Y504),(Input!$P$212*$P$7)/A2taxstdlife))</f>
        <v>0</v>
      </c>
      <c r="AA504" s="155">
        <f>IF(A2taxstdlife="n/a","n/a",IF(AA$3&gt;(A2taxstdlife+$E504),(Input!$P$212*$P$7)-SUM($P504:Z504),(Input!$P$212*$P$7)/A2taxstdlife))</f>
        <v>0</v>
      </c>
      <c r="AB504" s="155">
        <f>IF(A2taxstdlife="n/a","n/a",IF(AB$3&gt;(A2taxstdlife+$E504),(Input!$P$212*$P$7)-SUM($P504:AA504),(Input!$P$212*$P$7)/A2taxstdlife))</f>
        <v>0</v>
      </c>
      <c r="AC504" s="155">
        <f>IF(A2taxstdlife="n/a","n/a",IF(AC$3&gt;(A2taxstdlife+$E504),(Input!$P$212*$P$7)-SUM($P504:AB504),(Input!$P$212*$P$7)/A2taxstdlife))</f>
        <v>0</v>
      </c>
      <c r="AD504" s="155">
        <f>IF(A2taxstdlife="n/a","n/a",IF(AD$3&gt;(A2taxstdlife+$E504),(Input!$P$212*$P$7)-SUM($P504:AC504),(Input!$P$212*$P$7)/A2taxstdlife))</f>
        <v>0</v>
      </c>
      <c r="AE504" s="155">
        <f>IF(A2taxstdlife="n/a","n/a",IF(AE$3&gt;(A2taxstdlife+$E504),(Input!$P$212*$P$7)-SUM($P504:AD504),(Input!$P$212*$P$7)/A2taxstdlife))</f>
        <v>0</v>
      </c>
      <c r="AF504" s="155">
        <f>IF(A2taxstdlife="n/a","n/a",IF(AF$3&gt;(A2taxstdlife+$E504),(Input!$P$212*$P$7)-SUM($P504:AE504),(Input!$P$212*$P$7)/A2taxstdlife))</f>
        <v>0</v>
      </c>
      <c r="AG504" s="155">
        <f>IF(A2taxstdlife="n/a","n/a",IF(AG$3&gt;(A2taxstdlife+$E504),(Input!$P$212*$P$7)-SUM($P504:AF504),(Input!$P$212*$P$7)/A2taxstdlife))</f>
        <v>0</v>
      </c>
      <c r="AH504" s="155">
        <f>IF(A2taxstdlife="n/a","n/a",IF(AH$3&gt;(A2taxstdlife+$E504),(Input!$P$212*$P$7)-SUM($P504:AG504),(Input!$P$212*$P$7)/A2taxstdlife))</f>
        <v>0</v>
      </c>
      <c r="AI504" s="155">
        <f>IF(A2taxstdlife="n/a","n/a",IF(AI$3&gt;(A2taxstdlife+$E504),(Input!$P$212*$P$7)-SUM($P504:AH504),(Input!$P$212*$P$7)/A2taxstdlife))</f>
        <v>0</v>
      </c>
      <c r="AJ504" s="155">
        <f>IF(A2taxstdlife="n/a","n/a",IF(AJ$3&gt;(A2taxstdlife+$E504),(Input!$P$212*$P$7)-SUM($P504:AI504),(Input!$P$212*$P$7)/A2taxstdlife))</f>
        <v>0</v>
      </c>
      <c r="AK504" s="155">
        <f>IF(A2taxstdlife="n/a","n/a",IF(AK$3&gt;(A2taxstdlife+$E504),(Input!$P$212*$P$7)-SUM($P504:AJ504),(Input!$P$212*$P$7)/A2taxstdlife))</f>
        <v>0</v>
      </c>
      <c r="AL504" s="155">
        <f>IF(A2taxstdlife="n/a","n/a",IF(AL$3&gt;(A2taxstdlife+$E504),(Input!$P$212*$P$7)-SUM($P504:AK504),(Input!$P$212*$P$7)/A2taxstdlife))</f>
        <v>0</v>
      </c>
      <c r="AM504" s="155">
        <f>IF(A2taxstdlife="n/a","n/a",IF(AM$3&gt;(A2taxstdlife+$E504),(Input!$P$212*$P$7)-SUM($P504:AL504),(Input!$P$212*$P$7)/A2taxstdlife))</f>
        <v>0</v>
      </c>
      <c r="AN504" s="155">
        <f>IF(A2taxstdlife="n/a","n/a",IF(AN$3&gt;(A2taxstdlife+$E504),(Input!$P$212*$P$7)-SUM($P504:AM504),(Input!$P$212*$P$7)/A2taxstdlife))</f>
        <v>0</v>
      </c>
      <c r="AO504" s="155">
        <f>IF(A2taxstdlife="n/a","n/a",IF(AO$3&gt;(A2taxstdlife+$E504),(Input!$P$212*$P$7)-SUM($P504:AN504),(Input!$P$212*$P$7)/A2taxstdlife))</f>
        <v>0</v>
      </c>
      <c r="AP504" s="155">
        <f>IF(A2taxstdlife="n/a","n/a",IF(AP$3&gt;(A2taxstdlife+$E504),(Input!$P$212*$P$7)-SUM($P504:AO504),(Input!$P$212*$P$7)/A2taxstdlife))</f>
        <v>0</v>
      </c>
      <c r="AQ504" s="155">
        <f>IF(A2taxstdlife="n/a","n/a",IF(AQ$3&gt;(A2taxstdlife+$E504),(Input!$P$212*$P$7)-SUM($P504:AP504),(Input!$P$212*$P$7)/A2taxstdlife))</f>
        <v>0</v>
      </c>
      <c r="AR504" s="155">
        <f>IF(A2taxstdlife="n/a","n/a",IF(AR$3&gt;(A2taxstdlife+$E504),(Input!$P$212*$P$7)-SUM($P504:AQ504),(Input!$P$212*$P$7)/A2taxstdlife))</f>
        <v>0</v>
      </c>
      <c r="AS504" s="155">
        <f>IF(A2taxstdlife="n/a","n/a",IF(AS$3&gt;(A2taxstdlife+$E504),(Input!$P$212*$P$7)-SUM($P504:AR504),(Input!$P$212*$P$7)/A2taxstdlife))</f>
        <v>0</v>
      </c>
      <c r="AT504" s="155">
        <f>IF(A2taxstdlife="n/a","n/a",IF(AT$3&gt;(A2taxstdlife+$E504),(Input!$P$212*$P$7)-SUM($P504:AS504),(Input!$P$212*$P$7)/A2taxstdlife))</f>
        <v>0</v>
      </c>
      <c r="AU504" s="155">
        <f>IF(A2taxstdlife="n/a","n/a",IF(AU$3&gt;(A2taxstdlife+$E504),(Input!$P$212*$P$7)-SUM($P504:AT504),(Input!$P$212*$P$7)/A2taxstdlife))</f>
        <v>0</v>
      </c>
      <c r="AV504" s="155">
        <f>IF(A2taxstdlife="n/a","n/a",IF(AV$3&gt;(A2taxstdlife+$E504),(Input!$P$212*$P$7)-SUM($P504:AU504),(Input!$P$212*$P$7)/A2taxstdlife))</f>
        <v>0</v>
      </c>
      <c r="AW504" s="155">
        <f>IF(A2taxstdlife="n/a","n/a",IF(AW$3&gt;(A2taxstdlife+$E504),(Input!$P$212*$P$7)-SUM($P504:AV504),(Input!$P$212*$P$7)/A2taxstdlife))</f>
        <v>0</v>
      </c>
      <c r="AX504" s="155">
        <f>IF(A2taxstdlife="n/a","n/a",IF(AX$3&gt;(A2taxstdlife+$E504),(Input!$P$212*$P$7)-SUM($P504:AW504),(Input!$P$212*$P$7)/A2taxstdlife))</f>
        <v>0</v>
      </c>
      <c r="AY504" s="155">
        <f>IF(A2taxstdlife="n/a","n/a",IF(AY$3&gt;(A2taxstdlife+$E504),(Input!$P$212*$P$7)-SUM($P504:AX504),(Input!$P$212*$P$7)/A2taxstdlife))</f>
        <v>0</v>
      </c>
      <c r="AZ504" s="155">
        <f>IF(A2taxstdlife="n/a","n/a",IF(AZ$3&gt;(A2taxstdlife+$E504),(Input!$P$212*$P$7)-SUM($P504:AY504),(Input!$P$212*$P$7)/A2taxstdlife))</f>
        <v>0</v>
      </c>
      <c r="BA504" s="155">
        <f>IF(A2taxstdlife="n/a","n/a",IF(BA$3&gt;(A2taxstdlife+$E504),(Input!$P$212*$P$7)-SUM($P504:AZ504),(Input!$P$212*$P$7)/A2taxstdlife))</f>
        <v>0</v>
      </c>
      <c r="BB504" s="155">
        <f>IF(A2taxstdlife="n/a","n/a",IF(BB$3&gt;(A2taxstdlife+$E504),(Input!$P$212*$P$7)-SUM($P504:BA504),(Input!$P$212*$P$7)/A2taxstdlife))</f>
        <v>0</v>
      </c>
      <c r="BC504" s="155">
        <f>IF(A2taxstdlife="n/a","n/a",IF(BC$3&gt;(A2taxstdlife+$E504),(Input!$P$212*$P$7)-SUM($P504:BB504),(Input!$P$212*$P$7)/A2taxstdlife))</f>
        <v>0</v>
      </c>
      <c r="BD504" s="155">
        <f>IF(A2taxstdlife="n/a","n/a",IF(BD$3&gt;(A2taxstdlife+$E504),(Input!$P$212*$P$7)-SUM($P504:BC504),(Input!$P$212*$P$7)/A2taxstdlife))</f>
        <v>0</v>
      </c>
      <c r="BE504" s="155">
        <f>IF(A2taxstdlife="n/a","n/a",IF(BE$3&gt;(A2taxstdlife+$E504),(Input!$P$212*$P$7)-SUM($P504:BD504),(Input!$P$212*$P$7)/A2taxstdlife))</f>
        <v>0</v>
      </c>
      <c r="BF504" s="155">
        <f>IF(A2taxstdlife="n/a","n/a",IF(BF$3&gt;(A2taxstdlife+$E504),(Input!$P$212*$P$7)-SUM($P504:BE504),(Input!$P$212*$P$7)/A2taxstdlife))</f>
        <v>0</v>
      </c>
      <c r="BG504" s="155">
        <f>IF(A2taxstdlife="n/a","n/a",IF(BG$3&gt;(A2taxstdlife+$E504),(Input!$P$212*$P$7)-SUM($P504:BF504),(Input!$P$212*$P$7)/A2taxstdlife))</f>
        <v>0</v>
      </c>
      <c r="BH504" s="155">
        <f>IF(A2taxstdlife="n/a","n/a",IF(BH$3&gt;(A2taxstdlife+$E504),(Input!$P$212*$P$7)-SUM($P504:BG504),(Input!$P$212*$P$7)/A2taxstdlife))</f>
        <v>0</v>
      </c>
      <c r="BI504" s="155">
        <f>IF(A2taxstdlife="n/a","n/a",IF(BI$3&gt;(A2taxstdlife+$E504),(Input!$P$212*$P$7)-SUM($P504:BH504),(Input!$P$212*$P$7)/A2taxstdlife))</f>
        <v>0</v>
      </c>
      <c r="BJ504" s="14"/>
      <c r="BK504" s="14"/>
      <c r="BL504" s="14"/>
      <c r="BM504" s="14"/>
      <c r="BN504" s="14"/>
      <c r="BO504" s="14"/>
      <c r="BP504" s="14"/>
      <c r="BQ504" s="14"/>
      <c r="BR504" s="14"/>
      <c r="BS504" s="14"/>
      <c r="BT504" s="14"/>
      <c r="BU504" s="14"/>
      <c r="BV504" s="14"/>
      <c r="BW504" s="14"/>
      <c r="BX504" s="14"/>
      <c r="BY504" s="14"/>
      <c r="BZ504" s="14"/>
    </row>
    <row r="505" spans="1:78" s="3" customFormat="1" ht="12.75" customHeight="1" outlineLevel="1" collapsed="1">
      <c r="A505" s="14"/>
      <c r="B505" s="14"/>
      <c r="C505" s="324" t="str">
        <f>Asset2</f>
        <v>Transmission Lines (UG)</v>
      </c>
      <c r="D505" s="14"/>
      <c r="E505" s="14"/>
      <c r="F505" s="366"/>
      <c r="G505" s="364">
        <f>SUM(G493:G504)</f>
        <v>0.70657221259387637</v>
      </c>
      <c r="H505" s="364">
        <f t="shared" ref="H505:BI505" si="93">SUM(H493:H504)</f>
        <v>0.70794812478954072</v>
      </c>
      <c r="I505" s="364">
        <f t="shared" si="93"/>
        <v>0.70794188479654951</v>
      </c>
      <c r="J505" s="364">
        <f t="shared" si="93"/>
        <v>0.75241137387137924</v>
      </c>
      <c r="K505" s="364">
        <f t="shared" si="93"/>
        <v>1.2854198041827036</v>
      </c>
      <c r="L505" s="364">
        <f t="shared" si="93"/>
        <v>1.6478331479597308</v>
      </c>
      <c r="M505" s="364">
        <f t="shared" si="93"/>
        <v>1.6478331479597308</v>
      </c>
      <c r="N505" s="364">
        <f t="shared" si="93"/>
        <v>1.6478331479597308</v>
      </c>
      <c r="O505" s="364">
        <f t="shared" si="93"/>
        <v>1.6478331479597308</v>
      </c>
      <c r="P505" s="364">
        <f t="shared" si="93"/>
        <v>1.6478331479597308</v>
      </c>
      <c r="Q505" s="364">
        <f t="shared" si="93"/>
        <v>1.6478331479597308</v>
      </c>
      <c r="R505" s="364">
        <f t="shared" si="93"/>
        <v>1.6478331479597308</v>
      </c>
      <c r="S505" s="364">
        <f t="shared" si="93"/>
        <v>1.6478331479597308</v>
      </c>
      <c r="T505" s="364">
        <f t="shared" si="93"/>
        <v>1.6478331479597308</v>
      </c>
      <c r="U505" s="364">
        <f t="shared" si="93"/>
        <v>1.6478331479597308</v>
      </c>
      <c r="V505" s="364">
        <f t="shared" si="93"/>
        <v>1.6478331479597308</v>
      </c>
      <c r="W505" s="364">
        <f t="shared" si="93"/>
        <v>1.6478331479597308</v>
      </c>
      <c r="X505" s="364">
        <f t="shared" si="93"/>
        <v>1.6478331479597308</v>
      </c>
      <c r="Y505" s="364">
        <f t="shared" si="93"/>
        <v>1.6478331479597308</v>
      </c>
      <c r="Z505" s="364">
        <f t="shared" si="93"/>
        <v>1.6478331479597308</v>
      </c>
      <c r="AA505" s="364">
        <f t="shared" si="93"/>
        <v>1.6478331479597308</v>
      </c>
      <c r="AB505" s="364">
        <f t="shared" si="93"/>
        <v>1.6478331479597308</v>
      </c>
      <c r="AC505" s="364">
        <f t="shared" si="93"/>
        <v>1.6478331479597308</v>
      </c>
      <c r="AD505" s="364">
        <f t="shared" si="93"/>
        <v>1.6478331479597308</v>
      </c>
      <c r="AE505" s="364">
        <f t="shared" si="93"/>
        <v>1.6478331479597308</v>
      </c>
      <c r="AF505" s="364">
        <f t="shared" si="93"/>
        <v>1.6478331479597308</v>
      </c>
      <c r="AG505" s="364">
        <f t="shared" si="93"/>
        <v>1.6478331479597308</v>
      </c>
      <c r="AH505" s="364">
        <f t="shared" si="93"/>
        <v>1.6478331479597308</v>
      </c>
      <c r="AI505" s="364">
        <f t="shared" si="93"/>
        <v>1.6478331479597308</v>
      </c>
      <c r="AJ505" s="364">
        <f t="shared" si="93"/>
        <v>1.6478331479597308</v>
      </c>
      <c r="AK505" s="364">
        <f t="shared" si="93"/>
        <v>1.6478331479597308</v>
      </c>
      <c r="AL505" s="364">
        <f t="shared" si="93"/>
        <v>1.6478331479597308</v>
      </c>
      <c r="AM505" s="364">
        <f t="shared" si="93"/>
        <v>1.6478331479597308</v>
      </c>
      <c r="AN505" s="364">
        <f t="shared" si="93"/>
        <v>1.6478331479597308</v>
      </c>
      <c r="AO505" s="364">
        <f t="shared" si="93"/>
        <v>1.379335707174058</v>
      </c>
      <c r="AP505" s="364">
        <f t="shared" si="93"/>
        <v>0.94126093536585442</v>
      </c>
      <c r="AQ505" s="364">
        <f t="shared" si="93"/>
        <v>0.94126093536585442</v>
      </c>
      <c r="AR505" s="364">
        <f t="shared" si="93"/>
        <v>0.94126093536585442</v>
      </c>
      <c r="AS505" s="364">
        <f t="shared" si="93"/>
        <v>0.94126093536585442</v>
      </c>
      <c r="AT505" s="364">
        <f t="shared" si="93"/>
        <v>0.94126093536585442</v>
      </c>
      <c r="AU505" s="364">
        <f t="shared" si="93"/>
        <v>0.94126093536585442</v>
      </c>
      <c r="AV505" s="364">
        <f t="shared" si="93"/>
        <v>0.94126093536585442</v>
      </c>
      <c r="AW505" s="364">
        <f t="shared" si="93"/>
        <v>0.94126093536585442</v>
      </c>
      <c r="AX505" s="364">
        <f t="shared" si="93"/>
        <v>0.94126093536585442</v>
      </c>
      <c r="AY505" s="364">
        <f t="shared" si="93"/>
        <v>0.94126093536585442</v>
      </c>
      <c r="AZ505" s="364">
        <f t="shared" si="93"/>
        <v>0.94126093536585442</v>
      </c>
      <c r="BA505" s="364">
        <f t="shared" si="93"/>
        <v>0.93988502317019007</v>
      </c>
      <c r="BB505" s="364">
        <f t="shared" si="93"/>
        <v>0.93989126316318128</v>
      </c>
      <c r="BC505" s="364">
        <f t="shared" si="93"/>
        <v>0.89542177408835111</v>
      </c>
      <c r="BD505" s="364">
        <f t="shared" si="93"/>
        <v>0.36241334377703782</v>
      </c>
      <c r="BE505" s="364">
        <f t="shared" si="93"/>
        <v>1.0658141036401503E-14</v>
      </c>
      <c r="BF505" s="364">
        <f t="shared" si="93"/>
        <v>0</v>
      </c>
      <c r="BG505" s="364">
        <f t="shared" si="93"/>
        <v>0</v>
      </c>
      <c r="BH505" s="364">
        <f t="shared" si="93"/>
        <v>0</v>
      </c>
      <c r="BI505" s="364">
        <f t="shared" si="93"/>
        <v>0</v>
      </c>
      <c r="BJ505" s="14"/>
      <c r="BK505" s="14"/>
      <c r="BL505" s="14"/>
      <c r="BM505" s="14"/>
      <c r="BN505" s="14"/>
      <c r="BO505" s="14"/>
      <c r="BP505" s="14"/>
      <c r="BQ505" s="14"/>
      <c r="BR505" s="14"/>
      <c r="BS505" s="14"/>
      <c r="BT505" s="14"/>
      <c r="BU505" s="14"/>
      <c r="BV505" s="14"/>
      <c r="BW505" s="14"/>
      <c r="BX505" s="14"/>
      <c r="BY505" s="14"/>
      <c r="BZ505" s="14"/>
    </row>
    <row r="506" spans="1:78" s="3" customFormat="1" ht="12.75" hidden="1" customHeight="1" outlineLevel="2">
      <c r="A506" s="14"/>
      <c r="B506" s="325" t="str">
        <f>C518</f>
        <v>Transmission Lines (LE)</v>
      </c>
      <c r="C506" s="326"/>
      <c r="D506" s="33" t="s">
        <v>65</v>
      </c>
      <c r="E506" s="32"/>
      <c r="F506" s="371"/>
      <c r="G506" s="154" t="str">
        <f>IF(G$3&gt;A3taxremlife,A3taxvalue-SUM($F506:F506),IF(A3taxremlife="N/A","n/a",A3taxvalue/A3taxremlife))</f>
        <v>n/a</v>
      </c>
      <c r="H506" s="154" t="str">
        <f>IF(H$3&gt;A3taxremlife,A3taxvalue-SUM($F506:G506),IF(A3taxremlife="N/A","n/a",A3taxvalue/A3taxremlife))</f>
        <v>n/a</v>
      </c>
      <c r="I506" s="154" t="str">
        <f>IF(I$3&gt;A3taxremlife,A3taxvalue-SUM($F506:H506),IF(A3taxremlife="N/A","n/a",A3taxvalue/A3taxremlife))</f>
        <v>n/a</v>
      </c>
      <c r="J506" s="154" t="str">
        <f>IF(J$3&gt;A3taxremlife,A3taxvalue-SUM($F506:I506),IF(A3taxremlife="N/A","n/a",A3taxvalue/A3taxremlife))</f>
        <v>n/a</v>
      </c>
      <c r="K506" s="154" t="str">
        <f>IF(K$3&gt;A3taxremlife,A3taxvalue-SUM($F506:J506),IF(A3taxremlife="N/A","n/a",A3taxvalue/A3taxremlife))</f>
        <v>n/a</v>
      </c>
      <c r="L506" s="154" t="str">
        <f>IF(L$3&gt;A3taxremlife,A3taxvalue-SUM($F506:K506),IF(A3taxremlife="N/A","n/a",A3taxvalue/A3taxremlife))</f>
        <v>n/a</v>
      </c>
      <c r="M506" s="154" t="str">
        <f>IF(M$3&gt;A3taxremlife,A3taxvalue-SUM($F506:L506),IF(A3taxremlife="N/A","n/a",A3taxvalue/A3taxremlife))</f>
        <v>n/a</v>
      </c>
      <c r="N506" s="154" t="str">
        <f>IF(N$3&gt;A3taxremlife,A3taxvalue-SUM($F506:M506),IF(A3taxremlife="N/A","n/a",A3taxvalue/A3taxremlife))</f>
        <v>n/a</v>
      </c>
      <c r="O506" s="154" t="str">
        <f>IF(O$3&gt;A3taxremlife,A3taxvalue-SUM($F506:N506),IF(A3taxremlife="N/A","n/a",A3taxvalue/A3taxremlife))</f>
        <v>n/a</v>
      </c>
      <c r="P506" s="154" t="str">
        <f>IF(P$3&gt;A3taxremlife,A3taxvalue-SUM($F506:O506),IF(A3taxremlife="N/A","n/a",A3taxvalue/A3taxremlife))</f>
        <v>n/a</v>
      </c>
      <c r="Q506" s="154" t="str">
        <f>IF(Q$3&gt;A3taxremlife,A3taxvalue-SUM($F506:P506),IF(A3taxremlife="N/A","n/a",A3taxvalue/A3taxremlife))</f>
        <v>n/a</v>
      </c>
      <c r="R506" s="154" t="str">
        <f>IF(R$3&gt;A3taxremlife,A3taxvalue-SUM($F506:Q506),IF(A3taxremlife="N/A","n/a",A3taxvalue/A3taxremlife))</f>
        <v>n/a</v>
      </c>
      <c r="S506" s="154" t="str">
        <f>IF(S$3&gt;A3taxremlife,A3taxvalue-SUM($F506:R506),IF(A3taxremlife="N/A","n/a",A3taxvalue/A3taxremlife))</f>
        <v>n/a</v>
      </c>
      <c r="T506" s="154" t="str">
        <f>IF(T$3&gt;A3taxremlife,A3taxvalue-SUM($F506:S506),IF(A3taxremlife="N/A","n/a",A3taxvalue/A3taxremlife))</f>
        <v>n/a</v>
      </c>
      <c r="U506" s="154" t="str">
        <f>IF(U$3&gt;A3taxremlife,A3taxvalue-SUM($F506:T506),IF(A3taxremlife="N/A","n/a",A3taxvalue/A3taxremlife))</f>
        <v>n/a</v>
      </c>
      <c r="V506" s="154" t="str">
        <f>IF(V$3&gt;A3taxremlife,A3taxvalue-SUM($F506:U506),IF(A3taxremlife="N/A","n/a",A3taxvalue/A3taxremlife))</f>
        <v>n/a</v>
      </c>
      <c r="W506" s="154" t="str">
        <f>IF(W$3&gt;A3taxremlife,A3taxvalue-SUM($F506:V506),IF(A3taxremlife="N/A","n/a",A3taxvalue/A3taxremlife))</f>
        <v>n/a</v>
      </c>
      <c r="X506" s="154" t="str">
        <f>IF(X$3&gt;A3taxremlife,A3taxvalue-SUM($F506:W506),IF(A3taxremlife="N/A","n/a",A3taxvalue/A3taxremlife))</f>
        <v>n/a</v>
      </c>
      <c r="Y506" s="154" t="str">
        <f>IF(Y$3&gt;A3taxremlife,A3taxvalue-SUM($F506:X506),IF(A3taxremlife="N/A","n/a",A3taxvalue/A3taxremlife))</f>
        <v>n/a</v>
      </c>
      <c r="Z506" s="154" t="str">
        <f>IF(Z$3&gt;A3taxremlife,A3taxvalue-SUM($F506:Y506),IF(A3taxremlife="N/A","n/a",A3taxvalue/A3taxremlife))</f>
        <v>n/a</v>
      </c>
      <c r="AA506" s="154" t="str">
        <f>IF(AA$3&gt;A3taxremlife,A3taxvalue-SUM($F506:Z506),IF(A3taxremlife="N/A","n/a",A3taxvalue/A3taxremlife))</f>
        <v>n/a</v>
      </c>
      <c r="AB506" s="154" t="str">
        <f>IF(AB$3&gt;A3taxremlife,A3taxvalue-SUM($F506:AA506),IF(A3taxremlife="N/A","n/a",A3taxvalue/A3taxremlife))</f>
        <v>n/a</v>
      </c>
      <c r="AC506" s="154" t="str">
        <f>IF(AC$3&gt;A3taxremlife,A3taxvalue-SUM($F506:AB506),IF(A3taxremlife="N/A","n/a",A3taxvalue/A3taxremlife))</f>
        <v>n/a</v>
      </c>
      <c r="AD506" s="154" t="str">
        <f>IF(AD$3&gt;A3taxremlife,A3taxvalue-SUM($F506:AC506),IF(A3taxremlife="N/A","n/a",A3taxvalue/A3taxremlife))</f>
        <v>n/a</v>
      </c>
      <c r="AE506" s="154" t="str">
        <f>IF(AE$3&gt;A3taxremlife,A3taxvalue-SUM($F506:AD506),IF(A3taxremlife="N/A","n/a",A3taxvalue/A3taxremlife))</f>
        <v>n/a</v>
      </c>
      <c r="AF506" s="154" t="str">
        <f>IF(AF$3&gt;A3taxremlife,A3taxvalue-SUM($F506:AE506),IF(A3taxremlife="N/A","n/a",A3taxvalue/A3taxremlife))</f>
        <v>n/a</v>
      </c>
      <c r="AG506" s="154" t="str">
        <f>IF(AG$3&gt;A3taxremlife,A3taxvalue-SUM($F506:AF506),IF(A3taxremlife="N/A","n/a",A3taxvalue/A3taxremlife))</f>
        <v>n/a</v>
      </c>
      <c r="AH506" s="154" t="str">
        <f>IF(AH$3&gt;A3taxremlife,A3taxvalue-SUM($F506:AG506),IF(A3taxremlife="N/A","n/a",A3taxvalue/A3taxremlife))</f>
        <v>n/a</v>
      </c>
      <c r="AI506" s="154" t="str">
        <f>IF(AI$3&gt;A3taxremlife,A3taxvalue-SUM($F506:AH506),IF(A3taxremlife="N/A","n/a",A3taxvalue/A3taxremlife))</f>
        <v>n/a</v>
      </c>
      <c r="AJ506" s="154" t="str">
        <f>IF(AJ$3&gt;A3taxremlife,A3taxvalue-SUM($F506:AI506),IF(A3taxremlife="N/A","n/a",A3taxvalue/A3taxremlife))</f>
        <v>n/a</v>
      </c>
      <c r="AK506" s="154" t="str">
        <f>IF(AK$3&gt;A3taxremlife,A3taxvalue-SUM($F506:AJ506),IF(A3taxremlife="N/A","n/a",A3taxvalue/A3taxremlife))</f>
        <v>n/a</v>
      </c>
      <c r="AL506" s="154" t="str">
        <f>IF(AL$3&gt;A3taxremlife,A3taxvalue-SUM($F506:AK506),IF(A3taxremlife="N/A","n/a",A3taxvalue/A3taxremlife))</f>
        <v>n/a</v>
      </c>
      <c r="AM506" s="154" t="str">
        <f>IF(AM$3&gt;A3taxremlife,A3taxvalue-SUM($F506:AL506),IF(A3taxremlife="N/A","n/a",A3taxvalue/A3taxremlife))</f>
        <v>n/a</v>
      </c>
      <c r="AN506" s="154" t="str">
        <f>IF(AN$3&gt;A3taxremlife,A3taxvalue-SUM($F506:AM506),IF(A3taxremlife="N/A","n/a",A3taxvalue/A3taxremlife))</f>
        <v>n/a</v>
      </c>
      <c r="AO506" s="154" t="str">
        <f>IF(AO$3&gt;A3taxremlife,A3taxvalue-SUM($F506:AN506),IF(A3taxremlife="N/A","n/a",A3taxvalue/A3taxremlife))</f>
        <v>n/a</v>
      </c>
      <c r="AP506" s="154" t="str">
        <f>IF(AP$3&gt;A3taxremlife,A3taxvalue-SUM($F506:AO506),IF(A3taxremlife="N/A","n/a",A3taxvalue/A3taxremlife))</f>
        <v>n/a</v>
      </c>
      <c r="AQ506" s="154" t="str">
        <f>IF(AQ$3&gt;A3taxremlife,A3taxvalue-SUM($F506:AP506),IF(A3taxremlife="N/A","n/a",A3taxvalue/A3taxremlife))</f>
        <v>n/a</v>
      </c>
      <c r="AR506" s="154" t="str">
        <f>IF(AR$3&gt;A3taxremlife,A3taxvalue-SUM($F506:AQ506),IF(A3taxremlife="N/A","n/a",A3taxvalue/A3taxremlife))</f>
        <v>n/a</v>
      </c>
      <c r="AS506" s="154" t="str">
        <f>IF(AS$3&gt;A3taxremlife,A3taxvalue-SUM($F506:AR506),IF(A3taxremlife="N/A","n/a",A3taxvalue/A3taxremlife))</f>
        <v>n/a</v>
      </c>
      <c r="AT506" s="154" t="str">
        <f>IF(AT$3&gt;A3taxremlife,A3taxvalue-SUM($F506:AS506),IF(A3taxremlife="N/A","n/a",A3taxvalue/A3taxremlife))</f>
        <v>n/a</v>
      </c>
      <c r="AU506" s="154" t="str">
        <f>IF(AU$3&gt;A3taxremlife,A3taxvalue-SUM($F506:AT506),IF(A3taxremlife="N/A","n/a",A3taxvalue/A3taxremlife))</f>
        <v>n/a</v>
      </c>
      <c r="AV506" s="154" t="str">
        <f>IF(AV$3&gt;A3taxremlife,A3taxvalue-SUM($F506:AU506),IF(A3taxremlife="N/A","n/a",A3taxvalue/A3taxremlife))</f>
        <v>n/a</v>
      </c>
      <c r="AW506" s="154" t="str">
        <f>IF(AW$3&gt;A3taxremlife,A3taxvalue-SUM($F506:AV506),IF(A3taxremlife="N/A","n/a",A3taxvalue/A3taxremlife))</f>
        <v>n/a</v>
      </c>
      <c r="AX506" s="154" t="str">
        <f>IF(AX$3&gt;A3taxremlife,A3taxvalue-SUM($F506:AW506),IF(A3taxremlife="N/A","n/a",A3taxvalue/A3taxremlife))</f>
        <v>n/a</v>
      </c>
      <c r="AY506" s="154" t="str">
        <f>IF(AY$3&gt;A3taxremlife,A3taxvalue-SUM($F506:AX506),IF(A3taxremlife="N/A","n/a",A3taxvalue/A3taxremlife))</f>
        <v>n/a</v>
      </c>
      <c r="AZ506" s="154" t="str">
        <f>IF(AZ$3&gt;A3taxremlife,A3taxvalue-SUM($F506:AY506),IF(A3taxremlife="N/A","n/a",A3taxvalue/A3taxremlife))</f>
        <v>n/a</v>
      </c>
      <c r="BA506" s="154" t="str">
        <f>IF(BA$3&gt;A3taxremlife,A3taxvalue-SUM($F506:AZ506),IF(A3taxremlife="N/A","n/a",A3taxvalue/A3taxremlife))</f>
        <v>n/a</v>
      </c>
      <c r="BB506" s="154" t="str">
        <f>IF(BB$3&gt;A3taxremlife,A3taxvalue-SUM($F506:BA506),IF(A3taxremlife="N/A","n/a",A3taxvalue/A3taxremlife))</f>
        <v>n/a</v>
      </c>
      <c r="BC506" s="154" t="str">
        <f>IF(BC$3&gt;A3taxremlife,A3taxvalue-SUM($F506:BB506),IF(A3taxremlife="N/A","n/a",A3taxvalue/A3taxremlife))</f>
        <v>n/a</v>
      </c>
      <c r="BD506" s="154" t="str">
        <f>IF(BD$3&gt;A3taxremlife,A3taxvalue-SUM($F506:BC506),IF(A3taxremlife="N/A","n/a",A3taxvalue/A3taxremlife))</f>
        <v>n/a</v>
      </c>
      <c r="BE506" s="154" t="str">
        <f>IF(BE$3&gt;A3taxremlife,A3taxvalue-SUM($F506:BD506),IF(A3taxremlife="N/A","n/a",A3taxvalue/A3taxremlife))</f>
        <v>n/a</v>
      </c>
      <c r="BF506" s="154" t="str">
        <f>IF(BF$3&gt;A3taxremlife,A3taxvalue-SUM($F506:BE506),IF(A3taxremlife="N/A","n/a",A3taxvalue/A3taxremlife))</f>
        <v>n/a</v>
      </c>
      <c r="BG506" s="154" t="str">
        <f>IF(BG$3&gt;A3taxremlife,A3taxvalue-SUM($F506:BF506),IF(A3taxremlife="N/A","n/a",A3taxvalue/A3taxremlife))</f>
        <v>n/a</v>
      </c>
      <c r="BH506" s="154" t="str">
        <f>IF(BH$3&gt;A3taxremlife,A3taxvalue-SUM($F506:BG506),IF(A3taxremlife="N/A","n/a",A3taxvalue/A3taxremlife))</f>
        <v>n/a</v>
      </c>
      <c r="BI506" s="154" t="str">
        <f>IF(BI$3&gt;A3taxremlife,A3taxvalue-SUM($F506:BH506),IF(A3taxremlife="N/A","n/a",A3taxvalue/A3taxremlife))</f>
        <v>n/a</v>
      </c>
      <c r="BJ506" s="14"/>
      <c r="BK506" s="14"/>
      <c r="BL506" s="14"/>
      <c r="BM506" s="14"/>
      <c r="BN506" s="14"/>
      <c r="BO506" s="14"/>
      <c r="BP506" s="14"/>
      <c r="BQ506" s="14"/>
      <c r="BR506" s="14"/>
      <c r="BS506" s="14"/>
      <c r="BT506" s="14"/>
      <c r="BU506" s="14"/>
      <c r="BV506" s="14"/>
      <c r="BW506" s="14"/>
      <c r="BX506" s="14"/>
      <c r="BY506" s="14"/>
      <c r="BZ506" s="14"/>
    </row>
    <row r="507" spans="1:78" s="3" customFormat="1" ht="12.75" hidden="1" customHeight="1" outlineLevel="2">
      <c r="A507" s="14"/>
      <c r="B507" s="14"/>
      <c r="C507" s="324"/>
      <c r="D507" s="412" t="s">
        <v>198</v>
      </c>
      <c r="E507" s="261">
        <v>0</v>
      </c>
      <c r="F507" s="372"/>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5"/>
      <c r="AY507" s="155"/>
      <c r="AZ507" s="155"/>
      <c r="BA507" s="155"/>
      <c r="BB507" s="155"/>
      <c r="BC507" s="155"/>
      <c r="BD507" s="155"/>
      <c r="BE507" s="155"/>
      <c r="BF507" s="155"/>
      <c r="BG507" s="155"/>
      <c r="BH507" s="155"/>
      <c r="BI507" s="155"/>
      <c r="BJ507" s="14"/>
      <c r="BK507" s="14"/>
      <c r="BL507" s="14"/>
      <c r="BM507" s="14"/>
      <c r="BN507" s="14"/>
      <c r="BO507" s="14"/>
      <c r="BP507" s="14"/>
      <c r="BQ507" s="14"/>
      <c r="BR507" s="14"/>
      <c r="BS507" s="14"/>
      <c r="BT507" s="14"/>
      <c r="BU507" s="14"/>
      <c r="BV507" s="14"/>
      <c r="BW507" s="14"/>
      <c r="BX507" s="14"/>
      <c r="BY507" s="14"/>
      <c r="BZ507" s="14"/>
    </row>
    <row r="508" spans="1:78" s="3" customFormat="1" ht="12.75" hidden="1" customHeight="1" outlineLevel="2">
      <c r="A508" s="14"/>
      <c r="B508" s="14"/>
      <c r="C508" s="324"/>
      <c r="D508" s="413"/>
      <c r="E508" s="261">
        <v>1</v>
      </c>
      <c r="F508" s="372"/>
      <c r="G508" s="268"/>
      <c r="H508" s="155">
        <f>IF(A3taxstdlife="n/a","n/a",IF(H$3&gt;(A3taxstdlife+$E508),(Input!$G$213*$G$7)-SUM($G508:G508),(Input!$G$213*$G$7)/A3taxstdlife))</f>
        <v>0.21305060191522837</v>
      </c>
      <c r="I508" s="155">
        <f>IF(A3taxstdlife="n/a","n/a",IF(I$3&gt;(A3taxstdlife+$E508),(Input!$G$213*$G$7)-SUM($G508:H508),(Input!$G$213*$G$7)/A3taxstdlife))</f>
        <v>0.21305060191522837</v>
      </c>
      <c r="J508" s="155">
        <f>IF(A3taxstdlife="n/a","n/a",IF(J$3&gt;(A3taxstdlife+$E508),(Input!$G$213*$G$7)-SUM($G508:I508),(Input!$G$213*$G$7)/A3taxstdlife))</f>
        <v>0.21305060191522837</v>
      </c>
      <c r="K508" s="155">
        <f>IF(A3taxstdlife="n/a","n/a",IF(K$3&gt;(A3taxstdlife+$E508),(Input!$G$213*$G$7)-SUM($G508:J508),(Input!$G$213*$G$7)/A3taxstdlife))</f>
        <v>0.21305060191522837</v>
      </c>
      <c r="L508" s="155">
        <f>IF(A3taxstdlife="n/a","n/a",IF(L$3&gt;(A3taxstdlife+$E508),(Input!$G$213*$G$7)-SUM($G508:K508),(Input!$G$213*$G$7)/A3taxstdlife))</f>
        <v>0.21305060191522837</v>
      </c>
      <c r="M508" s="155">
        <f>IF(A3taxstdlife="n/a","n/a",IF(M$3&gt;(A3taxstdlife+$E508),(Input!$G$213*$G$7)-SUM($G508:L508),(Input!$G$213*$G$7)/A3taxstdlife))</f>
        <v>0.21305060191522837</v>
      </c>
      <c r="N508" s="155">
        <f>IF(A3taxstdlife="n/a","n/a",IF(N$3&gt;(A3taxstdlife+$E508),(Input!$G$213*$G$7)-SUM($G508:M508),(Input!$G$213*$G$7)/A3taxstdlife))</f>
        <v>0.21305060191522837</v>
      </c>
      <c r="O508" s="155">
        <f>IF(A3taxstdlife="n/a","n/a",IF(O$3&gt;(A3taxstdlife+$E508),(Input!$G$213*$G$7)-SUM($G508:N508),(Input!$G$213*$G$7)/A3taxstdlife))</f>
        <v>0.21305060191522837</v>
      </c>
      <c r="P508" s="155">
        <f>IF(A3taxstdlife="n/a","n/a",IF(P$3&gt;(A3taxstdlife+$E508),(Input!$G$213*$G$7)-SUM($G508:O508),(Input!$G$213*$G$7)/A3taxstdlife))</f>
        <v>0.21305060191522837</v>
      </c>
      <c r="Q508" s="155">
        <f>IF(A3taxstdlife="n/a","n/a",IF(Q$3&gt;(A3taxstdlife+$E508),(Input!$G$213*$G$7)-SUM($G508:P508),(Input!$G$213*$G$7)/A3taxstdlife))</f>
        <v>0.21305060191522837</v>
      </c>
      <c r="R508" s="155">
        <f>IF(A3taxstdlife="n/a","n/a",IF(R$3&gt;(A3taxstdlife+$E508),(Input!$G$213*$G$7)-SUM($G508:Q508),(Input!$G$213*$G$7)/A3taxstdlife))</f>
        <v>0.21305060191522837</v>
      </c>
      <c r="S508" s="155">
        <f>IF(A3taxstdlife="n/a","n/a",IF(S$3&gt;(A3taxstdlife+$E508),(Input!$G$213*$G$7)-SUM($G508:R508),(Input!$G$213*$G$7)/A3taxstdlife))</f>
        <v>0.21305060191522837</v>
      </c>
      <c r="T508" s="155">
        <f>IF(A3taxstdlife="n/a","n/a",IF(T$3&gt;(A3taxstdlife+$E508),(Input!$G$213*$G$7)-SUM($G508:S508),(Input!$G$213*$G$7)/A3taxstdlife))</f>
        <v>0.21305060191522837</v>
      </c>
      <c r="U508" s="155">
        <f>IF(A3taxstdlife="n/a","n/a",IF(U$3&gt;(A3taxstdlife+$E508),(Input!$G$213*$G$7)-SUM($G508:T508),(Input!$G$213*$G$7)/A3taxstdlife))</f>
        <v>0.21305060191522837</v>
      </c>
      <c r="V508" s="155">
        <f>IF(A3taxstdlife="n/a","n/a",IF(V$3&gt;(A3taxstdlife+$E508),(Input!$G$213*$G$7)-SUM($G508:U508),(Input!$G$213*$G$7)/A3taxstdlife))</f>
        <v>0.21305060191522837</v>
      </c>
      <c r="W508" s="155">
        <f>IF(A3taxstdlife="n/a","n/a",IF(W$3&gt;(A3taxstdlife+$E508),(Input!$G$213*$G$7)-SUM($G508:V508),(Input!$G$213*$G$7)/A3taxstdlife))</f>
        <v>8.8817841970012523E-16</v>
      </c>
      <c r="X508" s="155">
        <f>IF(A3taxstdlife="n/a","n/a",IF(X$3&gt;(A3taxstdlife+$E508),(Input!$G$213*$G$7)-SUM($G508:W508),(Input!$G$213*$G$7)/A3taxstdlife))</f>
        <v>0</v>
      </c>
      <c r="Y508" s="155">
        <f>IF(A3taxstdlife="n/a","n/a",IF(Y$3&gt;(A3taxstdlife+$E508),(Input!$G$213*$G$7)-SUM($G508:X508),(Input!$G$213*$G$7)/A3taxstdlife))</f>
        <v>0</v>
      </c>
      <c r="Z508" s="155">
        <f>IF(A3taxstdlife="n/a","n/a",IF(Z$3&gt;(A3taxstdlife+$E508),(Input!$G$213*$G$7)-SUM($G508:Y508),(Input!$G$213*$G$7)/A3taxstdlife))</f>
        <v>0</v>
      </c>
      <c r="AA508" s="155">
        <f>IF(A3taxstdlife="n/a","n/a",IF(AA$3&gt;(A3taxstdlife+$E508),(Input!$G$213*$G$7)-SUM($G508:Z508),(Input!$G$213*$G$7)/A3taxstdlife))</f>
        <v>0</v>
      </c>
      <c r="AB508" s="155">
        <f>IF(A3taxstdlife="n/a","n/a",IF(AB$3&gt;(A3taxstdlife+$E508),(Input!$G$213*$G$7)-SUM($G508:AA508),(Input!$G$213*$G$7)/A3taxstdlife))</f>
        <v>0</v>
      </c>
      <c r="AC508" s="155">
        <f>IF(A3taxstdlife="n/a","n/a",IF(AC$3&gt;(A3taxstdlife+$E508),(Input!$G$213*$G$7)-SUM($G508:AB508),(Input!$G$213*$G$7)/A3taxstdlife))</f>
        <v>0</v>
      </c>
      <c r="AD508" s="155">
        <f>IF(A3taxstdlife="n/a","n/a",IF(AD$3&gt;(A3taxstdlife+$E508),(Input!$G$213*$G$7)-SUM($G508:AC508),(Input!$G$213*$G$7)/A3taxstdlife))</f>
        <v>0</v>
      </c>
      <c r="AE508" s="155">
        <f>IF(A3taxstdlife="n/a","n/a",IF(AE$3&gt;(A3taxstdlife+$E508),(Input!$G$213*$G$7)-SUM($G508:AD508),(Input!$G$213*$G$7)/A3taxstdlife))</f>
        <v>0</v>
      </c>
      <c r="AF508" s="155">
        <f>IF(A3taxstdlife="n/a","n/a",IF(AF$3&gt;(A3taxstdlife+$E508),(Input!$G$213*$G$7)-SUM($G508:AE508),(Input!$G$213*$G$7)/A3taxstdlife))</f>
        <v>0</v>
      </c>
      <c r="AG508" s="155">
        <f>IF(A3taxstdlife="n/a","n/a",IF(AG$3&gt;(A3taxstdlife+$E508),(Input!$G$213*$G$7)-SUM($G508:AF508),(Input!$G$213*$G$7)/A3taxstdlife))</f>
        <v>0</v>
      </c>
      <c r="AH508" s="155">
        <f>IF(A3taxstdlife="n/a","n/a",IF(AH$3&gt;(A3taxstdlife+$E508),(Input!$G$213*$G$7)-SUM($G508:AG508),(Input!$G$213*$G$7)/A3taxstdlife))</f>
        <v>0</v>
      </c>
      <c r="AI508" s="155">
        <f>IF(A3taxstdlife="n/a","n/a",IF(AI$3&gt;(A3taxstdlife+$E508),(Input!$G$213*$G$7)-SUM($G508:AH508),(Input!$G$213*$G$7)/A3taxstdlife))</f>
        <v>0</v>
      </c>
      <c r="AJ508" s="155">
        <f>IF(A3taxstdlife="n/a","n/a",IF(AJ$3&gt;(A3taxstdlife+$E508),(Input!$G$213*$G$7)-SUM($G508:AI508),(Input!$G$213*$G$7)/A3taxstdlife))</f>
        <v>0</v>
      </c>
      <c r="AK508" s="155">
        <f>IF(A3taxstdlife="n/a","n/a",IF(AK$3&gt;(A3taxstdlife+$E508),(Input!$G$213*$G$7)-SUM($G508:AJ508),(Input!$G$213*$G$7)/A3taxstdlife))</f>
        <v>0</v>
      </c>
      <c r="AL508" s="155">
        <f>IF(A3taxstdlife="n/a","n/a",IF(AL$3&gt;(A3taxstdlife+$E508),(Input!$G$213*$G$7)-SUM($G508:AK508),(Input!$G$213*$G$7)/A3taxstdlife))</f>
        <v>0</v>
      </c>
      <c r="AM508" s="155">
        <f>IF(A3taxstdlife="n/a","n/a",IF(AM$3&gt;(A3taxstdlife+$E508),(Input!$G$213*$G$7)-SUM($G508:AL508),(Input!$G$213*$G$7)/A3taxstdlife))</f>
        <v>0</v>
      </c>
      <c r="AN508" s="155">
        <f>IF(A3taxstdlife="n/a","n/a",IF(AN$3&gt;(A3taxstdlife+$E508),(Input!$G$213*$G$7)-SUM($G508:AM508),(Input!$G$213*$G$7)/A3taxstdlife))</f>
        <v>0</v>
      </c>
      <c r="AO508" s="155">
        <f>IF(A3taxstdlife="n/a","n/a",IF(AO$3&gt;(A3taxstdlife+$E508),(Input!$G$213*$G$7)-SUM($G508:AN508),(Input!$G$213*$G$7)/A3taxstdlife))</f>
        <v>0</v>
      </c>
      <c r="AP508" s="155">
        <f>IF(A3taxstdlife="n/a","n/a",IF(AP$3&gt;(A3taxstdlife+$E508),(Input!$G$213*$G$7)-SUM($G508:AO508),(Input!$G$213*$G$7)/A3taxstdlife))</f>
        <v>0</v>
      </c>
      <c r="AQ508" s="155">
        <f>IF(A3taxstdlife="n/a","n/a",IF(AQ$3&gt;(A3taxstdlife+$E508),(Input!$G$213*$G$7)-SUM($G508:AP508),(Input!$G$213*$G$7)/A3taxstdlife))</f>
        <v>0</v>
      </c>
      <c r="AR508" s="155">
        <f>IF(A3taxstdlife="n/a","n/a",IF(AR$3&gt;(A3taxstdlife+$E508),(Input!$G$213*$G$7)-SUM($G508:AQ508),(Input!$G$213*$G$7)/A3taxstdlife))</f>
        <v>0</v>
      </c>
      <c r="AS508" s="155">
        <f>IF(A3taxstdlife="n/a","n/a",IF(AS$3&gt;(A3taxstdlife+$E508),(Input!$G$213*$G$7)-SUM($G508:AR508),(Input!$G$213*$G$7)/A3taxstdlife))</f>
        <v>0</v>
      </c>
      <c r="AT508" s="155">
        <f>IF(A3taxstdlife="n/a","n/a",IF(AT$3&gt;(A3taxstdlife+$E508),(Input!$G$213*$G$7)-SUM($G508:AS508),(Input!$G$213*$G$7)/A3taxstdlife))</f>
        <v>0</v>
      </c>
      <c r="AU508" s="155">
        <f>IF(A3taxstdlife="n/a","n/a",IF(AU$3&gt;(A3taxstdlife+$E508),(Input!$G$213*$G$7)-SUM($G508:AT508),(Input!$G$213*$G$7)/A3taxstdlife))</f>
        <v>0</v>
      </c>
      <c r="AV508" s="155">
        <f>IF(A3taxstdlife="n/a","n/a",IF(AV$3&gt;(A3taxstdlife+$E508),(Input!$G$213*$G$7)-SUM($G508:AU508),(Input!$G$213*$G$7)/A3taxstdlife))</f>
        <v>0</v>
      </c>
      <c r="AW508" s="155">
        <f>IF(A3taxstdlife="n/a","n/a",IF(AW$3&gt;(A3taxstdlife+$E508),(Input!$G$213*$G$7)-SUM($G508:AV508),(Input!$G$213*$G$7)/A3taxstdlife))</f>
        <v>0</v>
      </c>
      <c r="AX508" s="155">
        <f>IF(A3taxstdlife="n/a","n/a",IF(AX$3&gt;(A3taxstdlife+$E508),(Input!$G$213*$G$7)-SUM($G508:AW508),(Input!$G$213*$G$7)/A3taxstdlife))</f>
        <v>0</v>
      </c>
      <c r="AY508" s="155">
        <f>IF(A3taxstdlife="n/a","n/a",IF(AY$3&gt;(A3taxstdlife+$E508),(Input!$G$213*$G$7)-SUM($G508:AX508),(Input!$G$213*$G$7)/A3taxstdlife))</f>
        <v>0</v>
      </c>
      <c r="AZ508" s="155">
        <f>IF(A3taxstdlife="n/a","n/a",IF(AZ$3&gt;(A3taxstdlife+$E508),(Input!$G$213*$G$7)-SUM($G508:AY508),(Input!$G$213*$G$7)/A3taxstdlife))</f>
        <v>0</v>
      </c>
      <c r="BA508" s="155">
        <f>IF(A3taxstdlife="n/a","n/a",IF(BA$3&gt;(A3taxstdlife+$E508),(Input!$G$213*$G$7)-SUM($G508:AZ508),(Input!$G$213*$G$7)/A3taxstdlife))</f>
        <v>0</v>
      </c>
      <c r="BB508" s="155">
        <f>IF(A3taxstdlife="n/a","n/a",IF(BB$3&gt;(A3taxstdlife+$E508),(Input!$G$213*$G$7)-SUM($G508:BA508),(Input!$G$213*$G$7)/A3taxstdlife))</f>
        <v>0</v>
      </c>
      <c r="BC508" s="155">
        <f>IF(A3taxstdlife="n/a","n/a",IF(BC$3&gt;(A3taxstdlife+$E508),(Input!$G$213*$G$7)-SUM($G508:BB508),(Input!$G$213*$G$7)/A3taxstdlife))</f>
        <v>0</v>
      </c>
      <c r="BD508" s="155">
        <f>IF(A3taxstdlife="n/a","n/a",IF(BD$3&gt;(A3taxstdlife+$E508),(Input!$G$213*$G$7)-SUM($G508:BC508),(Input!$G$213*$G$7)/A3taxstdlife))</f>
        <v>0</v>
      </c>
      <c r="BE508" s="155">
        <f>IF(A3taxstdlife="n/a","n/a",IF(BE$3&gt;(A3taxstdlife+$E508),(Input!$G$213*$G$7)-SUM($G508:BD508),(Input!$G$213*$G$7)/A3taxstdlife))</f>
        <v>0</v>
      </c>
      <c r="BF508" s="155">
        <f>IF(A3taxstdlife="n/a","n/a",IF(BF$3&gt;(A3taxstdlife+$E508),(Input!$G$213*$G$7)-SUM($G508:BE508),(Input!$G$213*$G$7)/A3taxstdlife))</f>
        <v>0</v>
      </c>
      <c r="BG508" s="155">
        <f>IF(A3taxstdlife="n/a","n/a",IF(BG$3&gt;(A3taxstdlife+$E508),(Input!$G$213*$G$7)-SUM($G508:BF508),(Input!$G$213*$G$7)/A3taxstdlife))</f>
        <v>0</v>
      </c>
      <c r="BH508" s="155">
        <f>IF(A3taxstdlife="n/a","n/a",IF(BH$3&gt;(A3taxstdlife+$E508),(Input!$G$213*$G$7)-SUM($G508:BG508),(Input!$G$213*$G$7)/A3taxstdlife))</f>
        <v>0</v>
      </c>
      <c r="BI508" s="155">
        <f>IF(A3taxstdlife="n/a","n/a",IF(BI$3&gt;(A3taxstdlife+$E508),(Input!$G$213*$G$7)-SUM($G508:BH508),(Input!$G$213*$G$7)/A3taxstdlife))</f>
        <v>0</v>
      </c>
      <c r="BJ508" s="14"/>
      <c r="BK508" s="14"/>
      <c r="BL508" s="14"/>
      <c r="BM508" s="14"/>
      <c r="BN508" s="14"/>
      <c r="BO508" s="14"/>
      <c r="BP508" s="14"/>
      <c r="BQ508" s="14"/>
      <c r="BR508" s="14"/>
      <c r="BS508" s="14"/>
      <c r="BT508" s="14"/>
      <c r="BU508" s="14"/>
      <c r="BV508" s="14"/>
      <c r="BW508" s="14"/>
      <c r="BX508" s="14"/>
      <c r="BY508" s="14"/>
      <c r="BZ508" s="14"/>
    </row>
    <row r="509" spans="1:78" s="3" customFormat="1" ht="12.75" hidden="1" customHeight="1" outlineLevel="2">
      <c r="A509" s="14"/>
      <c r="B509" s="14"/>
      <c r="C509" s="324"/>
      <c r="D509" s="413"/>
      <c r="E509" s="261">
        <v>2</v>
      </c>
      <c r="F509" s="372"/>
      <c r="G509" s="269"/>
      <c r="H509" s="270"/>
      <c r="I509" s="155">
        <f>IF(A3taxstdlife="n/a","n/a",IF(I$3&gt;(A3taxstdlife+$E509),(Input!$H$213*$H$7)-SUM($H509:H509),(Input!$H$213*$H$7)/A3taxstdlife))</f>
        <v>0.4356630127750597</v>
      </c>
      <c r="J509" s="155">
        <f>IF(A3taxstdlife="n/a","n/a",IF(J$3&gt;(A3taxstdlife+$E509),(Input!$H$213*$H$7)-SUM($H509:I509),(Input!$H$213*$H$7)/A3taxstdlife))</f>
        <v>0.4356630127750597</v>
      </c>
      <c r="K509" s="155">
        <f>IF(A3taxstdlife="n/a","n/a",IF(K$3&gt;(A3taxstdlife+$E509),(Input!$H$213*$H$7)-SUM($H509:J509),(Input!$H$213*$H$7)/A3taxstdlife))</f>
        <v>0.4356630127750597</v>
      </c>
      <c r="L509" s="155">
        <f>IF(A3taxstdlife="n/a","n/a",IF(L$3&gt;(A3taxstdlife+$E509),(Input!$H$213*$H$7)-SUM($H509:K509),(Input!$H$213*$H$7)/A3taxstdlife))</f>
        <v>0.4356630127750597</v>
      </c>
      <c r="M509" s="155">
        <f>IF(A3taxstdlife="n/a","n/a",IF(M$3&gt;(A3taxstdlife+$E509),(Input!$H$213*$H$7)-SUM($H509:L509),(Input!$H$213*$H$7)/A3taxstdlife))</f>
        <v>0.4356630127750597</v>
      </c>
      <c r="N509" s="155">
        <f>IF(A3taxstdlife="n/a","n/a",IF(N$3&gt;(A3taxstdlife+$E509),(Input!$H$213*$H$7)-SUM($H509:M509),(Input!$H$213*$H$7)/A3taxstdlife))</f>
        <v>0.4356630127750597</v>
      </c>
      <c r="O509" s="155">
        <f>IF(A3taxstdlife="n/a","n/a",IF(O$3&gt;(A3taxstdlife+$E509),(Input!$H$213*$H$7)-SUM($H509:N509),(Input!$H$213*$H$7)/A3taxstdlife))</f>
        <v>0.4356630127750597</v>
      </c>
      <c r="P509" s="155">
        <f>IF(A3taxstdlife="n/a","n/a",IF(P$3&gt;(A3taxstdlife+$E509),(Input!$H$213*$H$7)-SUM($H509:O509),(Input!$H$213*$H$7)/A3taxstdlife))</f>
        <v>0.4356630127750597</v>
      </c>
      <c r="Q509" s="155">
        <f>IF(A3taxstdlife="n/a","n/a",IF(Q$3&gt;(A3taxstdlife+$E509),(Input!$H$213*$H$7)-SUM($H509:P509),(Input!$H$213*$H$7)/A3taxstdlife))</f>
        <v>0.4356630127750597</v>
      </c>
      <c r="R509" s="155">
        <f>IF(A3taxstdlife="n/a","n/a",IF(R$3&gt;(A3taxstdlife+$E509),(Input!$H$213*$H$7)-SUM($H509:Q509),(Input!$H$213*$H$7)/A3taxstdlife))</f>
        <v>0.4356630127750597</v>
      </c>
      <c r="S509" s="155">
        <f>IF(A3taxstdlife="n/a","n/a",IF(S$3&gt;(A3taxstdlife+$E509),(Input!$H$213*$H$7)-SUM($H509:R509),(Input!$H$213*$H$7)/A3taxstdlife))</f>
        <v>0.4356630127750597</v>
      </c>
      <c r="T509" s="155">
        <f>IF(A3taxstdlife="n/a","n/a",IF(T$3&gt;(A3taxstdlife+$E509),(Input!$H$213*$H$7)-SUM($H509:S509),(Input!$H$213*$H$7)/A3taxstdlife))</f>
        <v>0.4356630127750597</v>
      </c>
      <c r="U509" s="155">
        <f>IF(A3taxstdlife="n/a","n/a",IF(U$3&gt;(A3taxstdlife+$E509),(Input!$H$213*$H$7)-SUM($H509:T509),(Input!$H$213*$H$7)/A3taxstdlife))</f>
        <v>0.4356630127750597</v>
      </c>
      <c r="V509" s="155">
        <f>IF(A3taxstdlife="n/a","n/a",IF(V$3&gt;(A3taxstdlife+$E509),(Input!$H$213*$H$7)-SUM($H509:U509),(Input!$H$213*$H$7)/A3taxstdlife))</f>
        <v>0.4356630127750597</v>
      </c>
      <c r="W509" s="155">
        <f>IF(A3taxstdlife="n/a","n/a",IF(W$3&gt;(A3taxstdlife+$E509),(Input!$H$213*$H$7)-SUM($H509:V509),(Input!$H$213*$H$7)/A3taxstdlife))</f>
        <v>0.4356630127750597</v>
      </c>
      <c r="X509" s="155">
        <f>IF(A3taxstdlife="n/a","n/a",IF(X$3&gt;(A3taxstdlife+$E509),(Input!$H$213*$H$7)-SUM($H509:W509),(Input!$H$213*$H$7)/A3taxstdlife))</f>
        <v>-1.7763568394002505E-15</v>
      </c>
      <c r="Y509" s="155">
        <f>IF(A3taxstdlife="n/a","n/a",IF(Y$3&gt;(A3taxstdlife+$E509),(Input!$H$213*$H$7)-SUM($H509:X509),(Input!$H$213*$H$7)/A3taxstdlife))</f>
        <v>0</v>
      </c>
      <c r="Z509" s="155">
        <f>IF(A3taxstdlife="n/a","n/a",IF(Z$3&gt;(A3taxstdlife+$E509),(Input!$H$213*$H$7)-SUM($H509:Y509),(Input!$H$213*$H$7)/A3taxstdlife))</f>
        <v>0</v>
      </c>
      <c r="AA509" s="155">
        <f>IF(A3taxstdlife="n/a","n/a",IF(AA$3&gt;(A3taxstdlife+$E509),(Input!$H$213*$H$7)-SUM($H509:Z509),(Input!$H$213*$H$7)/A3taxstdlife))</f>
        <v>0</v>
      </c>
      <c r="AB509" s="155">
        <f>IF(A3taxstdlife="n/a","n/a",IF(AB$3&gt;(A3taxstdlife+$E509),(Input!$H$213*$H$7)-SUM($H509:AA509),(Input!$H$213*$H$7)/A3taxstdlife))</f>
        <v>0</v>
      </c>
      <c r="AC509" s="155">
        <f>IF(A3taxstdlife="n/a","n/a",IF(AC$3&gt;(A3taxstdlife+$E509),(Input!$H$213*$H$7)-SUM($H509:AB509),(Input!$H$213*$H$7)/A3taxstdlife))</f>
        <v>0</v>
      </c>
      <c r="AD509" s="155">
        <f>IF(A3taxstdlife="n/a","n/a",IF(AD$3&gt;(A3taxstdlife+$E509),(Input!$H$213*$H$7)-SUM($H509:AC509),(Input!$H$213*$H$7)/A3taxstdlife))</f>
        <v>0</v>
      </c>
      <c r="AE509" s="155">
        <f>IF(A3taxstdlife="n/a","n/a",IF(AE$3&gt;(A3taxstdlife+$E509),(Input!$H$213*$H$7)-SUM($H509:AD509),(Input!$H$213*$H$7)/A3taxstdlife))</f>
        <v>0</v>
      </c>
      <c r="AF509" s="155">
        <f>IF(A3taxstdlife="n/a","n/a",IF(AF$3&gt;(A3taxstdlife+$E509),(Input!$H$213*$H$7)-SUM($H509:AE509),(Input!$H$213*$H$7)/A3taxstdlife))</f>
        <v>0</v>
      </c>
      <c r="AG509" s="155">
        <f>IF(A3taxstdlife="n/a","n/a",IF(AG$3&gt;(A3taxstdlife+$E509),(Input!$H$213*$H$7)-SUM($H509:AF509),(Input!$H$213*$H$7)/A3taxstdlife))</f>
        <v>0</v>
      </c>
      <c r="AH509" s="155">
        <f>IF(A3taxstdlife="n/a","n/a",IF(AH$3&gt;(A3taxstdlife+$E509),(Input!$H$213*$H$7)-SUM($H509:AG509),(Input!$H$213*$H$7)/A3taxstdlife))</f>
        <v>0</v>
      </c>
      <c r="AI509" s="155">
        <f>IF(A3taxstdlife="n/a","n/a",IF(AI$3&gt;(A3taxstdlife+$E509),(Input!$H$213*$H$7)-SUM($H509:AH509),(Input!$H$213*$H$7)/A3taxstdlife))</f>
        <v>0</v>
      </c>
      <c r="AJ509" s="155">
        <f>IF(A3taxstdlife="n/a","n/a",IF(AJ$3&gt;(A3taxstdlife+$E509),(Input!$H$213*$H$7)-SUM($H509:AI509),(Input!$H$213*$H$7)/A3taxstdlife))</f>
        <v>0</v>
      </c>
      <c r="AK509" s="155">
        <f>IF(A3taxstdlife="n/a","n/a",IF(AK$3&gt;(A3taxstdlife+$E509),(Input!$H$213*$H$7)-SUM($H509:AJ509),(Input!$H$213*$H$7)/A3taxstdlife))</f>
        <v>0</v>
      </c>
      <c r="AL509" s="155">
        <f>IF(A3taxstdlife="n/a","n/a",IF(AL$3&gt;(A3taxstdlife+$E509),(Input!$H$213*$H$7)-SUM($H509:AK509),(Input!$H$213*$H$7)/A3taxstdlife))</f>
        <v>0</v>
      </c>
      <c r="AM509" s="155">
        <f>IF(A3taxstdlife="n/a","n/a",IF(AM$3&gt;(A3taxstdlife+$E509),(Input!$H$213*$H$7)-SUM($H509:AL509),(Input!$H$213*$H$7)/A3taxstdlife))</f>
        <v>0</v>
      </c>
      <c r="AN509" s="155">
        <f>IF(A3taxstdlife="n/a","n/a",IF(AN$3&gt;(A3taxstdlife+$E509),(Input!$H$213*$H$7)-SUM($H509:AM509),(Input!$H$213*$H$7)/A3taxstdlife))</f>
        <v>0</v>
      </c>
      <c r="AO509" s="155">
        <f>IF(A3taxstdlife="n/a","n/a",IF(AO$3&gt;(A3taxstdlife+$E509),(Input!$H$213*$H$7)-SUM($H509:AN509),(Input!$H$213*$H$7)/A3taxstdlife))</f>
        <v>0</v>
      </c>
      <c r="AP509" s="155">
        <f>IF(A3taxstdlife="n/a","n/a",IF(AP$3&gt;(A3taxstdlife+$E509),(Input!$H$213*$H$7)-SUM($H509:AO509),(Input!$H$213*$H$7)/A3taxstdlife))</f>
        <v>0</v>
      </c>
      <c r="AQ509" s="155">
        <f>IF(A3taxstdlife="n/a","n/a",IF(AQ$3&gt;(A3taxstdlife+$E509),(Input!$H$213*$H$7)-SUM($H509:AP509),(Input!$H$213*$H$7)/A3taxstdlife))</f>
        <v>0</v>
      </c>
      <c r="AR509" s="155">
        <f>IF(A3taxstdlife="n/a","n/a",IF(AR$3&gt;(A3taxstdlife+$E509),(Input!$H$213*$H$7)-SUM($H509:AQ509),(Input!$H$213*$H$7)/A3taxstdlife))</f>
        <v>0</v>
      </c>
      <c r="AS509" s="155">
        <f>IF(A3taxstdlife="n/a","n/a",IF(AS$3&gt;(A3taxstdlife+$E509),(Input!$H$213*$H$7)-SUM($H509:AR509),(Input!$H$213*$H$7)/A3taxstdlife))</f>
        <v>0</v>
      </c>
      <c r="AT509" s="155">
        <f>IF(A3taxstdlife="n/a","n/a",IF(AT$3&gt;(A3taxstdlife+$E509),(Input!$H$213*$H$7)-SUM($H509:AS509),(Input!$H$213*$H$7)/A3taxstdlife))</f>
        <v>0</v>
      </c>
      <c r="AU509" s="155">
        <f>IF(A3taxstdlife="n/a","n/a",IF(AU$3&gt;(A3taxstdlife+$E509),(Input!$H$213*$H$7)-SUM($H509:AT509),(Input!$H$213*$H$7)/A3taxstdlife))</f>
        <v>0</v>
      </c>
      <c r="AV509" s="155">
        <f>IF(A3taxstdlife="n/a","n/a",IF(AV$3&gt;(A3taxstdlife+$E509),(Input!$H$213*$H$7)-SUM($H509:AU509),(Input!$H$213*$H$7)/A3taxstdlife))</f>
        <v>0</v>
      </c>
      <c r="AW509" s="155">
        <f>IF(A3taxstdlife="n/a","n/a",IF(AW$3&gt;(A3taxstdlife+$E509),(Input!$H$213*$H$7)-SUM($H509:AV509),(Input!$H$213*$H$7)/A3taxstdlife))</f>
        <v>0</v>
      </c>
      <c r="AX509" s="155">
        <f>IF(A3taxstdlife="n/a","n/a",IF(AX$3&gt;(A3taxstdlife+$E509),(Input!$H$213*$H$7)-SUM($H509:AW509),(Input!$H$213*$H$7)/A3taxstdlife))</f>
        <v>0</v>
      </c>
      <c r="AY509" s="155">
        <f>IF(A3taxstdlife="n/a","n/a",IF(AY$3&gt;(A3taxstdlife+$E509),(Input!$H$213*$H$7)-SUM($H509:AX509),(Input!$H$213*$H$7)/A3taxstdlife))</f>
        <v>0</v>
      </c>
      <c r="AZ509" s="155">
        <f>IF(A3taxstdlife="n/a","n/a",IF(AZ$3&gt;(A3taxstdlife+$E509),(Input!$H$213*$H$7)-SUM($H509:AY509),(Input!$H$213*$H$7)/A3taxstdlife))</f>
        <v>0</v>
      </c>
      <c r="BA509" s="155">
        <f>IF(A3taxstdlife="n/a","n/a",IF(BA$3&gt;(A3taxstdlife+$E509),(Input!$H$213*$H$7)-SUM($H509:AZ509),(Input!$H$213*$H$7)/A3taxstdlife))</f>
        <v>0</v>
      </c>
      <c r="BB509" s="155">
        <f>IF(A3taxstdlife="n/a","n/a",IF(BB$3&gt;(A3taxstdlife+$E509),(Input!$H$213*$H$7)-SUM($H509:BA509),(Input!$H$213*$H$7)/A3taxstdlife))</f>
        <v>0</v>
      </c>
      <c r="BC509" s="155">
        <f>IF(A3taxstdlife="n/a","n/a",IF(BC$3&gt;(A3taxstdlife+$E509),(Input!$H$213*$H$7)-SUM($H509:BB509),(Input!$H$213*$H$7)/A3taxstdlife))</f>
        <v>0</v>
      </c>
      <c r="BD509" s="155">
        <f>IF(A3taxstdlife="n/a","n/a",IF(BD$3&gt;(A3taxstdlife+$E509),(Input!$H$213*$H$7)-SUM($H509:BC509),(Input!$H$213*$H$7)/A3taxstdlife))</f>
        <v>0</v>
      </c>
      <c r="BE509" s="155">
        <f>IF(A3taxstdlife="n/a","n/a",IF(BE$3&gt;(A3taxstdlife+$E509),(Input!$H$213*$H$7)-SUM($H509:BD509),(Input!$H$213*$H$7)/A3taxstdlife))</f>
        <v>0</v>
      </c>
      <c r="BF509" s="155">
        <f>IF(A3taxstdlife="n/a","n/a",IF(BF$3&gt;(A3taxstdlife+$E509),(Input!$H$213*$H$7)-SUM($H509:BE509),(Input!$H$213*$H$7)/A3taxstdlife))</f>
        <v>0</v>
      </c>
      <c r="BG509" s="155">
        <f>IF(A3taxstdlife="n/a","n/a",IF(BG$3&gt;(A3taxstdlife+$E509),(Input!$H$213*$H$7)-SUM($H509:BF509),(Input!$H$213*$H$7)/A3taxstdlife))</f>
        <v>0</v>
      </c>
      <c r="BH509" s="155">
        <f>IF(A3taxstdlife="n/a","n/a",IF(BH$3&gt;(A3taxstdlife+$E509),(Input!$H$213*$H$7)-SUM($H509:BG509),(Input!$H$213*$H$7)/A3taxstdlife))</f>
        <v>0</v>
      </c>
      <c r="BI509" s="155">
        <f>IF(A3taxstdlife="n/a","n/a",IF(BI$3&gt;(A3taxstdlife+$E509),(Input!$H$213*$H$7)-SUM($H509:BH509),(Input!$H$213*$H$7)/A3taxstdlife))</f>
        <v>0</v>
      </c>
      <c r="BJ509" s="14"/>
      <c r="BK509" s="14"/>
      <c r="BL509" s="14"/>
      <c r="BM509" s="14"/>
      <c r="BN509" s="14"/>
      <c r="BO509" s="14"/>
      <c r="BP509" s="14"/>
      <c r="BQ509" s="14"/>
      <c r="BR509" s="14"/>
      <c r="BS509" s="14"/>
      <c r="BT509" s="14"/>
      <c r="BU509" s="14"/>
      <c r="BV509" s="14"/>
      <c r="BW509" s="14"/>
      <c r="BX509" s="14"/>
      <c r="BY509" s="14"/>
      <c r="BZ509" s="14"/>
    </row>
    <row r="510" spans="1:78" s="3" customFormat="1" ht="12.75" hidden="1" customHeight="1" outlineLevel="2">
      <c r="A510" s="14"/>
      <c r="B510" s="14"/>
      <c r="C510" s="324"/>
      <c r="D510" s="413"/>
      <c r="E510" s="261">
        <v>3</v>
      </c>
      <c r="F510" s="372"/>
      <c r="G510" s="269"/>
      <c r="H510" s="271"/>
      <c r="I510" s="270"/>
      <c r="J510" s="155">
        <f>IF(A3taxstdlife="n/a","n/a",IF(J$3&gt;(A3taxstdlife+$E510),(Input!$I$213*$I$7)-SUM($I510:I510),(Input!$I$213*$I$7)/A3taxstdlife))</f>
        <v>0.99986534307448904</v>
      </c>
      <c r="K510" s="155">
        <f>IF(A3taxstdlife="n/a","n/a",IF(K$3&gt;(A3taxstdlife+$E510),(Input!$I$213*$I$7)-SUM($I510:J510),(Input!$I$213*$I$7)/A3taxstdlife))</f>
        <v>0.99986534307448904</v>
      </c>
      <c r="L510" s="155">
        <f>IF(A3taxstdlife="n/a","n/a",IF(L$3&gt;(A3taxstdlife+$E510),(Input!$I$213*$I$7)-SUM($I510:K510),(Input!$I$213*$I$7)/A3taxstdlife))</f>
        <v>0.99986534307448904</v>
      </c>
      <c r="M510" s="155">
        <f>IF(A3taxstdlife="n/a","n/a",IF(M$3&gt;(A3taxstdlife+$E510),(Input!$I$213*$I$7)-SUM($I510:L510),(Input!$I$213*$I$7)/A3taxstdlife))</f>
        <v>0.99986534307448904</v>
      </c>
      <c r="N510" s="155">
        <f>IF(A3taxstdlife="n/a","n/a",IF(N$3&gt;(A3taxstdlife+$E510),(Input!$I$213*$I$7)-SUM($I510:M510),(Input!$I$213*$I$7)/A3taxstdlife))</f>
        <v>0.99986534307448904</v>
      </c>
      <c r="O510" s="155">
        <f>IF(A3taxstdlife="n/a","n/a",IF(O$3&gt;(A3taxstdlife+$E510),(Input!$I$213*$I$7)-SUM($I510:N510),(Input!$I$213*$I$7)/A3taxstdlife))</f>
        <v>0.99986534307448904</v>
      </c>
      <c r="P510" s="155">
        <f>IF(A3taxstdlife="n/a","n/a",IF(P$3&gt;(A3taxstdlife+$E510),(Input!$I$213*$I$7)-SUM($I510:O510),(Input!$I$213*$I$7)/A3taxstdlife))</f>
        <v>0.99986534307448904</v>
      </c>
      <c r="Q510" s="155">
        <f>IF(A3taxstdlife="n/a","n/a",IF(Q$3&gt;(A3taxstdlife+$E510),(Input!$I$213*$I$7)-SUM($I510:P510),(Input!$I$213*$I$7)/A3taxstdlife))</f>
        <v>0.99986534307448904</v>
      </c>
      <c r="R510" s="155">
        <f>IF(A3taxstdlife="n/a","n/a",IF(R$3&gt;(A3taxstdlife+$E510),(Input!$I$213*$I$7)-SUM($I510:Q510),(Input!$I$213*$I$7)/A3taxstdlife))</f>
        <v>0.99986534307448904</v>
      </c>
      <c r="S510" s="155">
        <f>IF(A3taxstdlife="n/a","n/a",IF(S$3&gt;(A3taxstdlife+$E510),(Input!$I$213*$I$7)-SUM($I510:R510),(Input!$I$213*$I$7)/A3taxstdlife))</f>
        <v>0.99986534307448904</v>
      </c>
      <c r="T510" s="155">
        <f>IF(A3taxstdlife="n/a","n/a",IF(T$3&gt;(A3taxstdlife+$E510),(Input!$I$213*$I$7)-SUM($I510:S510),(Input!$I$213*$I$7)/A3taxstdlife))</f>
        <v>0.99986534307448904</v>
      </c>
      <c r="U510" s="155">
        <f>IF(A3taxstdlife="n/a","n/a",IF(U$3&gt;(A3taxstdlife+$E510),(Input!$I$213*$I$7)-SUM($I510:T510),(Input!$I$213*$I$7)/A3taxstdlife))</f>
        <v>0.99986534307448904</v>
      </c>
      <c r="V510" s="155">
        <f>IF(A3taxstdlife="n/a","n/a",IF(V$3&gt;(A3taxstdlife+$E510),(Input!$I$213*$I$7)-SUM($I510:U510),(Input!$I$213*$I$7)/A3taxstdlife))</f>
        <v>0.99986534307448904</v>
      </c>
      <c r="W510" s="155">
        <f>IF(A3taxstdlife="n/a","n/a",IF(W$3&gt;(A3taxstdlife+$E510),(Input!$I$213*$I$7)-SUM($I510:V510),(Input!$I$213*$I$7)/A3taxstdlife))</f>
        <v>0.99986534307448904</v>
      </c>
      <c r="X510" s="155">
        <f>IF(A3taxstdlife="n/a","n/a",IF(X$3&gt;(A3taxstdlife+$E510),(Input!$I$213*$I$7)-SUM($I510:W510),(Input!$I$213*$I$7)/A3taxstdlife))</f>
        <v>0.99986534307448904</v>
      </c>
      <c r="Y510" s="155">
        <f>IF(A3taxstdlife="n/a","n/a",IF(Y$3&gt;(A3taxstdlife+$E510),(Input!$I$213*$I$7)-SUM($I510:X510),(Input!$I$213*$I$7)/A3taxstdlife))</f>
        <v>-5.3290705182007514E-15</v>
      </c>
      <c r="Z510" s="155">
        <f>IF(A3taxstdlife="n/a","n/a",IF(Z$3&gt;(A3taxstdlife+$E510),(Input!$I$213*$I$7)-SUM($I510:Y510),(Input!$I$213*$I$7)/A3taxstdlife))</f>
        <v>0</v>
      </c>
      <c r="AA510" s="155">
        <f>IF(A3taxstdlife="n/a","n/a",IF(AA$3&gt;(A3taxstdlife+$E510),(Input!$I$213*$I$7)-SUM($I510:Z510),(Input!$I$213*$I$7)/A3taxstdlife))</f>
        <v>0</v>
      </c>
      <c r="AB510" s="155">
        <f>IF(A3taxstdlife="n/a","n/a",IF(AB$3&gt;(A3taxstdlife+$E510),(Input!$I$213*$I$7)-SUM($I510:AA510),(Input!$I$213*$I$7)/A3taxstdlife))</f>
        <v>0</v>
      </c>
      <c r="AC510" s="155">
        <f>IF(A3taxstdlife="n/a","n/a",IF(AC$3&gt;(A3taxstdlife+$E510),(Input!$I$213*$I$7)-SUM($I510:AB510),(Input!$I$213*$I$7)/A3taxstdlife))</f>
        <v>0</v>
      </c>
      <c r="AD510" s="155">
        <f>IF(A3taxstdlife="n/a","n/a",IF(AD$3&gt;(A3taxstdlife+$E510),(Input!$I$213*$I$7)-SUM($I510:AC510),(Input!$I$213*$I$7)/A3taxstdlife))</f>
        <v>0</v>
      </c>
      <c r="AE510" s="155">
        <f>IF(A3taxstdlife="n/a","n/a",IF(AE$3&gt;(A3taxstdlife+$E510),(Input!$I$213*$I$7)-SUM($I510:AD510),(Input!$I$213*$I$7)/A3taxstdlife))</f>
        <v>0</v>
      </c>
      <c r="AF510" s="155">
        <f>IF(A3taxstdlife="n/a","n/a",IF(AF$3&gt;(A3taxstdlife+$E510),(Input!$I$213*$I$7)-SUM($I510:AE510),(Input!$I$213*$I$7)/A3taxstdlife))</f>
        <v>0</v>
      </c>
      <c r="AG510" s="155">
        <f>IF(A3taxstdlife="n/a","n/a",IF(AG$3&gt;(A3taxstdlife+$E510),(Input!$I$213*$I$7)-SUM($I510:AF510),(Input!$I$213*$I$7)/A3taxstdlife))</f>
        <v>0</v>
      </c>
      <c r="AH510" s="155">
        <f>IF(A3taxstdlife="n/a","n/a",IF(AH$3&gt;(A3taxstdlife+$E510),(Input!$I$213*$I$7)-SUM($I510:AG510),(Input!$I$213*$I$7)/A3taxstdlife))</f>
        <v>0</v>
      </c>
      <c r="AI510" s="155">
        <f>IF(A3taxstdlife="n/a","n/a",IF(AI$3&gt;(A3taxstdlife+$E510),(Input!$I$213*$I$7)-SUM($I510:AH510),(Input!$I$213*$I$7)/A3taxstdlife))</f>
        <v>0</v>
      </c>
      <c r="AJ510" s="155">
        <f>IF(A3taxstdlife="n/a","n/a",IF(AJ$3&gt;(A3taxstdlife+$E510),(Input!$I$213*$I$7)-SUM($I510:AI510),(Input!$I$213*$I$7)/A3taxstdlife))</f>
        <v>0</v>
      </c>
      <c r="AK510" s="155">
        <f>IF(A3taxstdlife="n/a","n/a",IF(AK$3&gt;(A3taxstdlife+$E510),(Input!$I$213*$I$7)-SUM($I510:AJ510),(Input!$I$213*$I$7)/A3taxstdlife))</f>
        <v>0</v>
      </c>
      <c r="AL510" s="155">
        <f>IF(A3taxstdlife="n/a","n/a",IF(AL$3&gt;(A3taxstdlife+$E510),(Input!$I$213*$I$7)-SUM($I510:AK510),(Input!$I$213*$I$7)/A3taxstdlife))</f>
        <v>0</v>
      </c>
      <c r="AM510" s="155">
        <f>IF(A3taxstdlife="n/a","n/a",IF(AM$3&gt;(A3taxstdlife+$E510),(Input!$I$213*$I$7)-SUM($I510:AL510),(Input!$I$213*$I$7)/A3taxstdlife))</f>
        <v>0</v>
      </c>
      <c r="AN510" s="155">
        <f>IF(A3taxstdlife="n/a","n/a",IF(AN$3&gt;(A3taxstdlife+$E510),(Input!$I$213*$I$7)-SUM($I510:AM510),(Input!$I$213*$I$7)/A3taxstdlife))</f>
        <v>0</v>
      </c>
      <c r="AO510" s="155">
        <f>IF(A3taxstdlife="n/a","n/a",IF(AO$3&gt;(A3taxstdlife+$E510),(Input!$I$213*$I$7)-SUM($I510:AN510),(Input!$I$213*$I$7)/A3taxstdlife))</f>
        <v>0</v>
      </c>
      <c r="AP510" s="155">
        <f>IF(A3taxstdlife="n/a","n/a",IF(AP$3&gt;(A3taxstdlife+$E510),(Input!$I$213*$I$7)-SUM($I510:AO510),(Input!$I$213*$I$7)/A3taxstdlife))</f>
        <v>0</v>
      </c>
      <c r="AQ510" s="155">
        <f>IF(A3taxstdlife="n/a","n/a",IF(AQ$3&gt;(A3taxstdlife+$E510),(Input!$I$213*$I$7)-SUM($I510:AP510),(Input!$I$213*$I$7)/A3taxstdlife))</f>
        <v>0</v>
      </c>
      <c r="AR510" s="155">
        <f>IF(A3taxstdlife="n/a","n/a",IF(AR$3&gt;(A3taxstdlife+$E510),(Input!$I$213*$I$7)-SUM($I510:AQ510),(Input!$I$213*$I$7)/A3taxstdlife))</f>
        <v>0</v>
      </c>
      <c r="AS510" s="155">
        <f>IF(A3taxstdlife="n/a","n/a",IF(AS$3&gt;(A3taxstdlife+$E510),(Input!$I$213*$I$7)-SUM($I510:AR510),(Input!$I$213*$I$7)/A3taxstdlife))</f>
        <v>0</v>
      </c>
      <c r="AT510" s="155">
        <f>IF(A3taxstdlife="n/a","n/a",IF(AT$3&gt;(A3taxstdlife+$E510),(Input!$I$213*$I$7)-SUM($I510:AS510),(Input!$I$213*$I$7)/A3taxstdlife))</f>
        <v>0</v>
      </c>
      <c r="AU510" s="155">
        <f>IF(A3taxstdlife="n/a","n/a",IF(AU$3&gt;(A3taxstdlife+$E510),(Input!$I$213*$I$7)-SUM($I510:AT510),(Input!$I$213*$I$7)/A3taxstdlife))</f>
        <v>0</v>
      </c>
      <c r="AV510" s="155">
        <f>IF(A3taxstdlife="n/a","n/a",IF(AV$3&gt;(A3taxstdlife+$E510),(Input!$I$213*$I$7)-SUM($I510:AU510),(Input!$I$213*$I$7)/A3taxstdlife))</f>
        <v>0</v>
      </c>
      <c r="AW510" s="155">
        <f>IF(A3taxstdlife="n/a","n/a",IF(AW$3&gt;(A3taxstdlife+$E510),(Input!$I$213*$I$7)-SUM($I510:AV510),(Input!$I$213*$I$7)/A3taxstdlife))</f>
        <v>0</v>
      </c>
      <c r="AX510" s="155">
        <f>IF(A3taxstdlife="n/a","n/a",IF(AX$3&gt;(A3taxstdlife+$E510),(Input!$I$213*$I$7)-SUM($I510:AW510),(Input!$I$213*$I$7)/A3taxstdlife))</f>
        <v>0</v>
      </c>
      <c r="AY510" s="155">
        <f>IF(A3taxstdlife="n/a","n/a",IF(AY$3&gt;(A3taxstdlife+$E510),(Input!$I$213*$I$7)-SUM($I510:AX510),(Input!$I$213*$I$7)/A3taxstdlife))</f>
        <v>0</v>
      </c>
      <c r="AZ510" s="155">
        <f>IF(A3taxstdlife="n/a","n/a",IF(AZ$3&gt;(A3taxstdlife+$E510),(Input!$I$213*$I$7)-SUM($I510:AY510),(Input!$I$213*$I$7)/A3taxstdlife))</f>
        <v>0</v>
      </c>
      <c r="BA510" s="155">
        <f>IF(A3taxstdlife="n/a","n/a",IF(BA$3&gt;(A3taxstdlife+$E510),(Input!$I$213*$I$7)-SUM($I510:AZ510),(Input!$I$213*$I$7)/A3taxstdlife))</f>
        <v>0</v>
      </c>
      <c r="BB510" s="155">
        <f>IF(A3taxstdlife="n/a","n/a",IF(BB$3&gt;(A3taxstdlife+$E510),(Input!$I$213*$I$7)-SUM($I510:BA510),(Input!$I$213*$I$7)/A3taxstdlife))</f>
        <v>0</v>
      </c>
      <c r="BC510" s="155">
        <f>IF(A3taxstdlife="n/a","n/a",IF(BC$3&gt;(A3taxstdlife+$E510),(Input!$I$213*$I$7)-SUM($I510:BB510),(Input!$I$213*$I$7)/A3taxstdlife))</f>
        <v>0</v>
      </c>
      <c r="BD510" s="155">
        <f>IF(A3taxstdlife="n/a","n/a",IF(BD$3&gt;(A3taxstdlife+$E510),(Input!$I$213*$I$7)-SUM($I510:BC510),(Input!$I$213*$I$7)/A3taxstdlife))</f>
        <v>0</v>
      </c>
      <c r="BE510" s="155">
        <f>IF(A3taxstdlife="n/a","n/a",IF(BE$3&gt;(A3taxstdlife+$E510),(Input!$I$213*$I$7)-SUM($I510:BD510),(Input!$I$213*$I$7)/A3taxstdlife))</f>
        <v>0</v>
      </c>
      <c r="BF510" s="155">
        <f>IF(A3taxstdlife="n/a","n/a",IF(BF$3&gt;(A3taxstdlife+$E510),(Input!$I$213*$I$7)-SUM($I510:BE510),(Input!$I$213*$I$7)/A3taxstdlife))</f>
        <v>0</v>
      </c>
      <c r="BG510" s="155">
        <f>IF(A3taxstdlife="n/a","n/a",IF(BG$3&gt;(A3taxstdlife+$E510),(Input!$I$213*$I$7)-SUM($I510:BF510),(Input!$I$213*$I$7)/A3taxstdlife))</f>
        <v>0</v>
      </c>
      <c r="BH510" s="155">
        <f>IF(A3taxstdlife="n/a","n/a",IF(BH$3&gt;(A3taxstdlife+$E510),(Input!$I$213*$I$7)-SUM($I510:BG510),(Input!$I$213*$I$7)/A3taxstdlife))</f>
        <v>0</v>
      </c>
      <c r="BI510" s="155">
        <f>IF(A3taxstdlife="n/a","n/a",IF(BI$3&gt;(A3taxstdlife+$E510),(Input!$I$213*$I$7)-SUM($I510:BH510),(Input!$I$213*$I$7)/A3taxstdlife))</f>
        <v>0</v>
      </c>
      <c r="BJ510" s="14"/>
      <c r="BK510" s="14"/>
      <c r="BL510" s="14"/>
      <c r="BM510" s="14"/>
      <c r="BN510" s="14"/>
      <c r="BO510" s="14"/>
      <c r="BP510" s="14"/>
      <c r="BQ510" s="14"/>
      <c r="BR510" s="14"/>
      <c r="BS510" s="14"/>
      <c r="BT510" s="14"/>
      <c r="BU510" s="14"/>
      <c r="BV510" s="14"/>
      <c r="BW510" s="14"/>
      <c r="BX510" s="14"/>
      <c r="BY510" s="14"/>
      <c r="BZ510" s="14"/>
    </row>
    <row r="511" spans="1:78" s="3" customFormat="1" ht="12.75" hidden="1" customHeight="1" outlineLevel="2">
      <c r="A511" s="14"/>
      <c r="B511" s="14"/>
      <c r="C511" s="324"/>
      <c r="D511" s="413"/>
      <c r="E511" s="261">
        <v>4</v>
      </c>
      <c r="F511" s="372"/>
      <c r="G511" s="269"/>
      <c r="H511" s="271"/>
      <c r="I511" s="271"/>
      <c r="J511" s="270"/>
      <c r="K511" s="155">
        <f>IF(A3taxstdlife="n/a","n/a",IF(K$3&gt;(A3taxstdlife+$E511),(Input!$J$213*$J$7)-SUM($J511:J511),(Input!$J$213*$J$7)/A3taxstdlife))</f>
        <v>1.1711481583041052</v>
      </c>
      <c r="L511" s="155">
        <f>IF(A3taxstdlife="n/a","n/a",IF(L$3&gt;(A3taxstdlife+$E511),(Input!$J$213*$J$7)-SUM($J511:K511),(Input!$J$213*$J$7)/A3taxstdlife))</f>
        <v>1.1711481583041052</v>
      </c>
      <c r="M511" s="155">
        <f>IF(A3taxstdlife="n/a","n/a",IF(M$3&gt;(A3taxstdlife+$E511),(Input!$J$213*$J$7)-SUM($J511:L511),(Input!$J$213*$J$7)/A3taxstdlife))</f>
        <v>1.1711481583041052</v>
      </c>
      <c r="N511" s="155">
        <f>IF(A3taxstdlife="n/a","n/a",IF(N$3&gt;(A3taxstdlife+$E511),(Input!$J$213*$J$7)-SUM($J511:M511),(Input!$J$213*$J$7)/A3taxstdlife))</f>
        <v>1.1711481583041052</v>
      </c>
      <c r="O511" s="155">
        <f>IF(A3taxstdlife="n/a","n/a",IF(O$3&gt;(A3taxstdlife+$E511),(Input!$J$213*$J$7)-SUM($J511:N511),(Input!$J$213*$J$7)/A3taxstdlife))</f>
        <v>1.1711481583041052</v>
      </c>
      <c r="P511" s="155">
        <f>IF(A3taxstdlife="n/a","n/a",IF(P$3&gt;(A3taxstdlife+$E511),(Input!$J$213*$J$7)-SUM($J511:O511),(Input!$J$213*$J$7)/A3taxstdlife))</f>
        <v>1.1711481583041052</v>
      </c>
      <c r="Q511" s="155">
        <f>IF(A3taxstdlife="n/a","n/a",IF(Q$3&gt;(A3taxstdlife+$E511),(Input!$J$213*$J$7)-SUM($J511:P511),(Input!$J$213*$J$7)/A3taxstdlife))</f>
        <v>1.1711481583041052</v>
      </c>
      <c r="R511" s="155">
        <f>IF(A3taxstdlife="n/a","n/a",IF(R$3&gt;(A3taxstdlife+$E511),(Input!$J$213*$J$7)-SUM($J511:Q511),(Input!$J$213*$J$7)/A3taxstdlife))</f>
        <v>1.1711481583041052</v>
      </c>
      <c r="S511" s="155">
        <f>IF(A3taxstdlife="n/a","n/a",IF(S$3&gt;(A3taxstdlife+$E511),(Input!$J$213*$J$7)-SUM($J511:R511),(Input!$J$213*$J$7)/A3taxstdlife))</f>
        <v>1.1711481583041052</v>
      </c>
      <c r="T511" s="155">
        <f>IF(A3taxstdlife="n/a","n/a",IF(T$3&gt;(A3taxstdlife+$E511),(Input!$J$213*$J$7)-SUM($J511:S511),(Input!$J$213*$J$7)/A3taxstdlife))</f>
        <v>1.1711481583041052</v>
      </c>
      <c r="U511" s="155">
        <f>IF(A3taxstdlife="n/a","n/a",IF(U$3&gt;(A3taxstdlife+$E511),(Input!$J$213*$J$7)-SUM($J511:T511),(Input!$J$213*$J$7)/A3taxstdlife))</f>
        <v>1.1711481583041052</v>
      </c>
      <c r="V511" s="155">
        <f>IF(A3taxstdlife="n/a","n/a",IF(V$3&gt;(A3taxstdlife+$E511),(Input!$J$213*$J$7)-SUM($J511:U511),(Input!$J$213*$J$7)/A3taxstdlife))</f>
        <v>1.1711481583041052</v>
      </c>
      <c r="W511" s="155">
        <f>IF(A3taxstdlife="n/a","n/a",IF(W$3&gt;(A3taxstdlife+$E511),(Input!$J$213*$J$7)-SUM($J511:V511),(Input!$J$213*$J$7)/A3taxstdlife))</f>
        <v>1.1711481583041052</v>
      </c>
      <c r="X511" s="155">
        <f>IF(A3taxstdlife="n/a","n/a",IF(X$3&gt;(A3taxstdlife+$E511),(Input!$J$213*$J$7)-SUM($J511:W511),(Input!$J$213*$J$7)/A3taxstdlife))</f>
        <v>1.1711481583041052</v>
      </c>
      <c r="Y511" s="155">
        <f>IF(A3taxstdlife="n/a","n/a",IF(Y$3&gt;(A3taxstdlife+$E511),(Input!$J$213*$J$7)-SUM($J511:X511),(Input!$J$213*$J$7)/A3taxstdlife))</f>
        <v>1.1711481583041052</v>
      </c>
      <c r="Z511" s="155">
        <f>IF(A3taxstdlife="n/a","n/a",IF(Z$3&gt;(A3taxstdlife+$E511),(Input!$J$213*$J$7)-SUM($J511:Y511),(Input!$J$213*$J$7)/A3taxstdlife))</f>
        <v>0</v>
      </c>
      <c r="AA511" s="155">
        <f>IF(A3taxstdlife="n/a","n/a",IF(AA$3&gt;(A3taxstdlife+$E511),(Input!$J$213*$J$7)-SUM($J511:Z511),(Input!$J$213*$J$7)/A3taxstdlife))</f>
        <v>0</v>
      </c>
      <c r="AB511" s="155">
        <f>IF(A3taxstdlife="n/a","n/a",IF(AB$3&gt;(A3taxstdlife+$E511),(Input!$J$213*$J$7)-SUM($J511:AA511),(Input!$J$213*$J$7)/A3taxstdlife))</f>
        <v>0</v>
      </c>
      <c r="AC511" s="155">
        <f>IF(A3taxstdlife="n/a","n/a",IF(AC$3&gt;(A3taxstdlife+$E511),(Input!$J$213*$J$7)-SUM($J511:AB511),(Input!$J$213*$J$7)/A3taxstdlife))</f>
        <v>0</v>
      </c>
      <c r="AD511" s="155">
        <f>IF(A3taxstdlife="n/a","n/a",IF(AD$3&gt;(A3taxstdlife+$E511),(Input!$J$213*$J$7)-SUM($J511:AC511),(Input!$J$213*$J$7)/A3taxstdlife))</f>
        <v>0</v>
      </c>
      <c r="AE511" s="155">
        <f>IF(A3taxstdlife="n/a","n/a",IF(AE$3&gt;(A3taxstdlife+$E511),(Input!$J$213*$J$7)-SUM($J511:AD511),(Input!$J$213*$J$7)/A3taxstdlife))</f>
        <v>0</v>
      </c>
      <c r="AF511" s="155">
        <f>IF(A3taxstdlife="n/a","n/a",IF(AF$3&gt;(A3taxstdlife+$E511),(Input!$J$213*$J$7)-SUM($J511:AE511),(Input!$J$213*$J$7)/A3taxstdlife))</f>
        <v>0</v>
      </c>
      <c r="AG511" s="155">
        <f>IF(A3taxstdlife="n/a","n/a",IF(AG$3&gt;(A3taxstdlife+$E511),(Input!$J$213*$J$7)-SUM($J511:AF511),(Input!$J$213*$J$7)/A3taxstdlife))</f>
        <v>0</v>
      </c>
      <c r="AH511" s="155">
        <f>IF(A3taxstdlife="n/a","n/a",IF(AH$3&gt;(A3taxstdlife+$E511),(Input!$J$213*$J$7)-SUM($J511:AG511),(Input!$J$213*$J$7)/A3taxstdlife))</f>
        <v>0</v>
      </c>
      <c r="AI511" s="155">
        <f>IF(A3taxstdlife="n/a","n/a",IF(AI$3&gt;(A3taxstdlife+$E511),(Input!$J$213*$J$7)-SUM($J511:AH511),(Input!$J$213*$J$7)/A3taxstdlife))</f>
        <v>0</v>
      </c>
      <c r="AJ511" s="155">
        <f>IF(A3taxstdlife="n/a","n/a",IF(AJ$3&gt;(A3taxstdlife+$E511),(Input!$J$213*$J$7)-SUM($J511:AI511),(Input!$J$213*$J$7)/A3taxstdlife))</f>
        <v>0</v>
      </c>
      <c r="AK511" s="155">
        <f>IF(A3taxstdlife="n/a","n/a",IF(AK$3&gt;(A3taxstdlife+$E511),(Input!$J$213*$J$7)-SUM($J511:AJ511),(Input!$J$213*$J$7)/A3taxstdlife))</f>
        <v>0</v>
      </c>
      <c r="AL511" s="155">
        <f>IF(A3taxstdlife="n/a","n/a",IF(AL$3&gt;(A3taxstdlife+$E511),(Input!$J$213*$J$7)-SUM($J511:AK511),(Input!$J$213*$J$7)/A3taxstdlife))</f>
        <v>0</v>
      </c>
      <c r="AM511" s="155">
        <f>IF(A3taxstdlife="n/a","n/a",IF(AM$3&gt;(A3taxstdlife+$E511),(Input!$J$213*$J$7)-SUM($J511:AL511),(Input!$J$213*$J$7)/A3taxstdlife))</f>
        <v>0</v>
      </c>
      <c r="AN511" s="155">
        <f>IF(A3taxstdlife="n/a","n/a",IF(AN$3&gt;(A3taxstdlife+$E511),(Input!$J$213*$J$7)-SUM($J511:AM511),(Input!$J$213*$J$7)/A3taxstdlife))</f>
        <v>0</v>
      </c>
      <c r="AO511" s="155">
        <f>IF(A3taxstdlife="n/a","n/a",IF(AO$3&gt;(A3taxstdlife+$E511),(Input!$J$213*$J$7)-SUM($J511:AN511),(Input!$J$213*$J$7)/A3taxstdlife))</f>
        <v>0</v>
      </c>
      <c r="AP511" s="155">
        <f>IF(A3taxstdlife="n/a","n/a",IF(AP$3&gt;(A3taxstdlife+$E511),(Input!$J$213*$J$7)-SUM($J511:AO511),(Input!$J$213*$J$7)/A3taxstdlife))</f>
        <v>0</v>
      </c>
      <c r="AQ511" s="155">
        <f>IF(A3taxstdlife="n/a","n/a",IF(AQ$3&gt;(A3taxstdlife+$E511),(Input!$J$213*$J$7)-SUM($J511:AP511),(Input!$J$213*$J$7)/A3taxstdlife))</f>
        <v>0</v>
      </c>
      <c r="AR511" s="155">
        <f>IF(A3taxstdlife="n/a","n/a",IF(AR$3&gt;(A3taxstdlife+$E511),(Input!$J$213*$J$7)-SUM($J511:AQ511),(Input!$J$213*$J$7)/A3taxstdlife))</f>
        <v>0</v>
      </c>
      <c r="AS511" s="155">
        <f>IF(A3taxstdlife="n/a","n/a",IF(AS$3&gt;(A3taxstdlife+$E511),(Input!$J$213*$J$7)-SUM($J511:AR511),(Input!$J$213*$J$7)/A3taxstdlife))</f>
        <v>0</v>
      </c>
      <c r="AT511" s="155">
        <f>IF(A3taxstdlife="n/a","n/a",IF(AT$3&gt;(A3taxstdlife+$E511),(Input!$J$213*$J$7)-SUM($J511:AS511),(Input!$J$213*$J$7)/A3taxstdlife))</f>
        <v>0</v>
      </c>
      <c r="AU511" s="155">
        <f>IF(A3taxstdlife="n/a","n/a",IF(AU$3&gt;(A3taxstdlife+$E511),(Input!$J$213*$J$7)-SUM($J511:AT511),(Input!$J$213*$J$7)/A3taxstdlife))</f>
        <v>0</v>
      </c>
      <c r="AV511" s="155">
        <f>IF(A3taxstdlife="n/a","n/a",IF(AV$3&gt;(A3taxstdlife+$E511),(Input!$J$213*$J$7)-SUM($J511:AU511),(Input!$J$213*$J$7)/A3taxstdlife))</f>
        <v>0</v>
      </c>
      <c r="AW511" s="155">
        <f>IF(A3taxstdlife="n/a","n/a",IF(AW$3&gt;(A3taxstdlife+$E511),(Input!$J$213*$J$7)-SUM($J511:AV511),(Input!$J$213*$J$7)/A3taxstdlife))</f>
        <v>0</v>
      </c>
      <c r="AX511" s="155">
        <f>IF(A3taxstdlife="n/a","n/a",IF(AX$3&gt;(A3taxstdlife+$E511),(Input!$J$213*$J$7)-SUM($J511:AW511),(Input!$J$213*$J$7)/A3taxstdlife))</f>
        <v>0</v>
      </c>
      <c r="AY511" s="155">
        <f>IF(A3taxstdlife="n/a","n/a",IF(AY$3&gt;(A3taxstdlife+$E511),(Input!$J$213*$J$7)-SUM($J511:AX511),(Input!$J$213*$J$7)/A3taxstdlife))</f>
        <v>0</v>
      </c>
      <c r="AZ511" s="155">
        <f>IF(A3taxstdlife="n/a","n/a",IF(AZ$3&gt;(A3taxstdlife+$E511),(Input!$J$213*$J$7)-SUM($J511:AY511),(Input!$J$213*$J$7)/A3taxstdlife))</f>
        <v>0</v>
      </c>
      <c r="BA511" s="155">
        <f>IF(A3taxstdlife="n/a","n/a",IF(BA$3&gt;(A3taxstdlife+$E511),(Input!$J$213*$J$7)-SUM($J511:AZ511),(Input!$J$213*$J$7)/A3taxstdlife))</f>
        <v>0</v>
      </c>
      <c r="BB511" s="155">
        <f>IF(A3taxstdlife="n/a","n/a",IF(BB$3&gt;(A3taxstdlife+$E511),(Input!$J$213*$J$7)-SUM($J511:BA511),(Input!$J$213*$J$7)/A3taxstdlife))</f>
        <v>0</v>
      </c>
      <c r="BC511" s="155">
        <f>IF(A3taxstdlife="n/a","n/a",IF(BC$3&gt;(A3taxstdlife+$E511),(Input!$J$213*$J$7)-SUM($J511:BB511),(Input!$J$213*$J$7)/A3taxstdlife))</f>
        <v>0</v>
      </c>
      <c r="BD511" s="155">
        <f>IF(A3taxstdlife="n/a","n/a",IF(BD$3&gt;(A3taxstdlife+$E511),(Input!$J$213*$J$7)-SUM($J511:BC511),(Input!$J$213*$J$7)/A3taxstdlife))</f>
        <v>0</v>
      </c>
      <c r="BE511" s="155">
        <f>IF(A3taxstdlife="n/a","n/a",IF(BE$3&gt;(A3taxstdlife+$E511),(Input!$J$213*$J$7)-SUM($J511:BD511),(Input!$J$213*$J$7)/A3taxstdlife))</f>
        <v>0</v>
      </c>
      <c r="BF511" s="155">
        <f>IF(A3taxstdlife="n/a","n/a",IF(BF$3&gt;(A3taxstdlife+$E511),(Input!$J$213*$J$7)-SUM($J511:BE511),(Input!$J$213*$J$7)/A3taxstdlife))</f>
        <v>0</v>
      </c>
      <c r="BG511" s="155">
        <f>IF(A3taxstdlife="n/a","n/a",IF(BG$3&gt;(A3taxstdlife+$E511),(Input!$J$213*$J$7)-SUM($J511:BF511),(Input!$J$213*$J$7)/A3taxstdlife))</f>
        <v>0</v>
      </c>
      <c r="BH511" s="155">
        <f>IF(A3taxstdlife="n/a","n/a",IF(BH$3&gt;(A3taxstdlife+$E511),(Input!$J$213*$J$7)-SUM($J511:BG511),(Input!$J$213*$J$7)/A3taxstdlife))</f>
        <v>0</v>
      </c>
      <c r="BI511" s="155">
        <f>IF(A3taxstdlife="n/a","n/a",IF(BI$3&gt;(A3taxstdlife+$E511),(Input!$J$213*$J$7)-SUM($J511:BH511),(Input!$J$213*$J$7)/A3taxstdlife))</f>
        <v>0</v>
      </c>
      <c r="BJ511" s="14"/>
      <c r="BK511" s="14"/>
      <c r="BL511" s="14"/>
      <c r="BM511" s="14"/>
      <c r="BN511" s="14"/>
      <c r="BO511" s="14"/>
      <c r="BP511" s="14"/>
      <c r="BQ511" s="14"/>
      <c r="BR511" s="14"/>
      <c r="BS511" s="14"/>
      <c r="BT511" s="14"/>
      <c r="BU511" s="14"/>
      <c r="BV511" s="14"/>
      <c r="BW511" s="14"/>
      <c r="BX511" s="14"/>
      <c r="BY511" s="14"/>
      <c r="BZ511" s="14"/>
    </row>
    <row r="512" spans="1:78" s="3" customFormat="1" ht="12.75" hidden="1" customHeight="1" outlineLevel="2">
      <c r="A512" s="14"/>
      <c r="B512" s="14"/>
      <c r="C512" s="324"/>
      <c r="D512" s="413"/>
      <c r="E512" s="261">
        <v>5</v>
      </c>
      <c r="F512" s="372"/>
      <c r="G512" s="269"/>
      <c r="H512" s="271"/>
      <c r="I512" s="271"/>
      <c r="J512" s="271"/>
      <c r="K512" s="270"/>
      <c r="L512" s="155">
        <f>IF(A3taxstdlife="n/a","n/a",IF(L$3&gt;(A3taxstdlife+$E512),(Input!$K$213*$K$7)-SUM($K512:K512),(Input!$K$213*$K$7)/A3taxstdlife))</f>
        <v>2.457218425265284</v>
      </c>
      <c r="M512" s="155">
        <f>IF(A3taxstdlife="n/a","n/a",IF(M$3&gt;(A3taxstdlife+$E512),(Input!$K$213*$K$7)-SUM($K512:L512),(Input!$K$213*$K$7)/A3taxstdlife))</f>
        <v>2.457218425265284</v>
      </c>
      <c r="N512" s="155">
        <f>IF(A3taxstdlife="n/a","n/a",IF(N$3&gt;(A3taxstdlife+$E512),(Input!$K$213*$K$7)-SUM($K512:M512),(Input!$K$213*$K$7)/A3taxstdlife))</f>
        <v>2.457218425265284</v>
      </c>
      <c r="O512" s="155">
        <f>IF(A3taxstdlife="n/a","n/a",IF(O$3&gt;(A3taxstdlife+$E512),(Input!$K$213*$K$7)-SUM($K512:N512),(Input!$K$213*$K$7)/A3taxstdlife))</f>
        <v>2.457218425265284</v>
      </c>
      <c r="P512" s="155">
        <f>IF(A3taxstdlife="n/a","n/a",IF(P$3&gt;(A3taxstdlife+$E512),(Input!$K$213*$K$7)-SUM($K512:O512),(Input!$K$213*$K$7)/A3taxstdlife))</f>
        <v>2.457218425265284</v>
      </c>
      <c r="Q512" s="155">
        <f>IF(A3taxstdlife="n/a","n/a",IF(Q$3&gt;(A3taxstdlife+$E512),(Input!$K$213*$K$7)-SUM($K512:P512),(Input!$K$213*$K$7)/A3taxstdlife))</f>
        <v>2.457218425265284</v>
      </c>
      <c r="R512" s="155">
        <f>IF(A3taxstdlife="n/a","n/a",IF(R$3&gt;(A3taxstdlife+$E512),(Input!$K$213*$K$7)-SUM($K512:Q512),(Input!$K$213*$K$7)/A3taxstdlife))</f>
        <v>2.457218425265284</v>
      </c>
      <c r="S512" s="155">
        <f>IF(A3taxstdlife="n/a","n/a",IF(S$3&gt;(A3taxstdlife+$E512),(Input!$K$213*$K$7)-SUM($K512:R512),(Input!$K$213*$K$7)/A3taxstdlife))</f>
        <v>2.457218425265284</v>
      </c>
      <c r="T512" s="155">
        <f>IF(A3taxstdlife="n/a","n/a",IF(T$3&gt;(A3taxstdlife+$E512),(Input!$K$213*$K$7)-SUM($K512:S512),(Input!$K$213*$K$7)/A3taxstdlife))</f>
        <v>2.457218425265284</v>
      </c>
      <c r="U512" s="155">
        <f>IF(A3taxstdlife="n/a","n/a",IF(U$3&gt;(A3taxstdlife+$E512),(Input!$K$213*$K$7)-SUM($K512:T512),(Input!$K$213*$K$7)/A3taxstdlife))</f>
        <v>2.457218425265284</v>
      </c>
      <c r="V512" s="155">
        <f>IF(A3taxstdlife="n/a","n/a",IF(V$3&gt;(A3taxstdlife+$E512),(Input!$K$213*$K$7)-SUM($K512:U512),(Input!$K$213*$K$7)/A3taxstdlife))</f>
        <v>2.457218425265284</v>
      </c>
      <c r="W512" s="155">
        <f>IF(A3taxstdlife="n/a","n/a",IF(W$3&gt;(A3taxstdlife+$E512),(Input!$K$213*$K$7)-SUM($K512:V512),(Input!$K$213*$K$7)/A3taxstdlife))</f>
        <v>2.457218425265284</v>
      </c>
      <c r="X512" s="155">
        <f>IF(A3taxstdlife="n/a","n/a",IF(X$3&gt;(A3taxstdlife+$E512),(Input!$K$213*$K$7)-SUM($K512:W512),(Input!$K$213*$K$7)/A3taxstdlife))</f>
        <v>2.457218425265284</v>
      </c>
      <c r="Y512" s="155">
        <f>IF(A3taxstdlife="n/a","n/a",IF(Y$3&gt;(A3taxstdlife+$E512),(Input!$K$213*$K$7)-SUM($K512:X512),(Input!$K$213*$K$7)/A3taxstdlife))</f>
        <v>2.457218425265284</v>
      </c>
      <c r="Z512" s="155">
        <f>IF(A3taxstdlife="n/a","n/a",IF(Z$3&gt;(A3taxstdlife+$E512),(Input!$K$213*$K$7)-SUM($K512:Y512),(Input!$K$213*$K$7)/A3taxstdlife))</f>
        <v>2.457218425265284</v>
      </c>
      <c r="AA512" s="155">
        <f>IF(A3taxstdlife="n/a","n/a",IF(AA$3&gt;(A3taxstdlife+$E512),(Input!$K$213*$K$7)-SUM($K512:Z512),(Input!$K$213*$K$7)/A3taxstdlife))</f>
        <v>0</v>
      </c>
      <c r="AB512" s="155">
        <f>IF(A3taxstdlife="n/a","n/a",IF(AB$3&gt;(A3taxstdlife+$E512),(Input!$K$213*$K$7)-SUM($K512:AA512),(Input!$K$213*$K$7)/A3taxstdlife))</f>
        <v>0</v>
      </c>
      <c r="AC512" s="155">
        <f>IF(A3taxstdlife="n/a","n/a",IF(AC$3&gt;(A3taxstdlife+$E512),(Input!$K$213*$K$7)-SUM($K512:AB512),(Input!$K$213*$K$7)/A3taxstdlife))</f>
        <v>0</v>
      </c>
      <c r="AD512" s="155">
        <f>IF(A3taxstdlife="n/a","n/a",IF(AD$3&gt;(A3taxstdlife+$E512),(Input!$K$213*$K$7)-SUM($K512:AC512),(Input!$K$213*$K$7)/A3taxstdlife))</f>
        <v>0</v>
      </c>
      <c r="AE512" s="155">
        <f>IF(A3taxstdlife="n/a","n/a",IF(AE$3&gt;(A3taxstdlife+$E512),(Input!$K$213*$K$7)-SUM($K512:AD512),(Input!$K$213*$K$7)/A3taxstdlife))</f>
        <v>0</v>
      </c>
      <c r="AF512" s="155">
        <f>IF(A3taxstdlife="n/a","n/a",IF(AF$3&gt;(A3taxstdlife+$E512),(Input!$K$213*$K$7)-SUM($K512:AE512),(Input!$K$213*$K$7)/A3taxstdlife))</f>
        <v>0</v>
      </c>
      <c r="AG512" s="155">
        <f>IF(A3taxstdlife="n/a","n/a",IF(AG$3&gt;(A3taxstdlife+$E512),(Input!$K$213*$K$7)-SUM($K512:AF512),(Input!$K$213*$K$7)/A3taxstdlife))</f>
        <v>0</v>
      </c>
      <c r="AH512" s="155">
        <f>IF(A3taxstdlife="n/a","n/a",IF(AH$3&gt;(A3taxstdlife+$E512),(Input!$K$213*$K$7)-SUM($K512:AG512),(Input!$K$213*$K$7)/A3taxstdlife))</f>
        <v>0</v>
      </c>
      <c r="AI512" s="155">
        <f>IF(A3taxstdlife="n/a","n/a",IF(AI$3&gt;(A3taxstdlife+$E512),(Input!$K$213*$K$7)-SUM($K512:AH512),(Input!$K$213*$K$7)/A3taxstdlife))</f>
        <v>0</v>
      </c>
      <c r="AJ512" s="155">
        <f>IF(A3taxstdlife="n/a","n/a",IF(AJ$3&gt;(A3taxstdlife+$E512),(Input!$K$213*$K$7)-SUM($K512:AI512),(Input!$K$213*$K$7)/A3taxstdlife))</f>
        <v>0</v>
      </c>
      <c r="AK512" s="155">
        <f>IF(A3taxstdlife="n/a","n/a",IF(AK$3&gt;(A3taxstdlife+$E512),(Input!$K$213*$K$7)-SUM($K512:AJ512),(Input!$K$213*$K$7)/A3taxstdlife))</f>
        <v>0</v>
      </c>
      <c r="AL512" s="155">
        <f>IF(A3taxstdlife="n/a","n/a",IF(AL$3&gt;(A3taxstdlife+$E512),(Input!$K$213*$K$7)-SUM($K512:AK512),(Input!$K$213*$K$7)/A3taxstdlife))</f>
        <v>0</v>
      </c>
      <c r="AM512" s="155">
        <f>IF(A3taxstdlife="n/a","n/a",IF(AM$3&gt;(A3taxstdlife+$E512),(Input!$K$213*$K$7)-SUM($K512:AL512),(Input!$K$213*$K$7)/A3taxstdlife))</f>
        <v>0</v>
      </c>
      <c r="AN512" s="155">
        <f>IF(A3taxstdlife="n/a","n/a",IF(AN$3&gt;(A3taxstdlife+$E512),(Input!$K$213*$K$7)-SUM($K512:AM512),(Input!$K$213*$K$7)/A3taxstdlife))</f>
        <v>0</v>
      </c>
      <c r="AO512" s="155">
        <f>IF(A3taxstdlife="n/a","n/a",IF(AO$3&gt;(A3taxstdlife+$E512),(Input!$K$213*$K$7)-SUM($K512:AN512),(Input!$K$213*$K$7)/A3taxstdlife))</f>
        <v>0</v>
      </c>
      <c r="AP512" s="155">
        <f>IF(A3taxstdlife="n/a","n/a",IF(AP$3&gt;(A3taxstdlife+$E512),(Input!$K$213*$K$7)-SUM($K512:AO512),(Input!$K$213*$K$7)/A3taxstdlife))</f>
        <v>0</v>
      </c>
      <c r="AQ512" s="155">
        <f>IF(A3taxstdlife="n/a","n/a",IF(AQ$3&gt;(A3taxstdlife+$E512),(Input!$K$213*$K$7)-SUM($K512:AP512),(Input!$K$213*$K$7)/A3taxstdlife))</f>
        <v>0</v>
      </c>
      <c r="AR512" s="155">
        <f>IF(A3taxstdlife="n/a","n/a",IF(AR$3&gt;(A3taxstdlife+$E512),(Input!$K$213*$K$7)-SUM($K512:AQ512),(Input!$K$213*$K$7)/A3taxstdlife))</f>
        <v>0</v>
      </c>
      <c r="AS512" s="155">
        <f>IF(A3taxstdlife="n/a","n/a",IF(AS$3&gt;(A3taxstdlife+$E512),(Input!$K$213*$K$7)-SUM($K512:AR512),(Input!$K$213*$K$7)/A3taxstdlife))</f>
        <v>0</v>
      </c>
      <c r="AT512" s="155">
        <f>IF(A3taxstdlife="n/a","n/a",IF(AT$3&gt;(A3taxstdlife+$E512),(Input!$K$213*$K$7)-SUM($K512:AS512),(Input!$K$213*$K$7)/A3taxstdlife))</f>
        <v>0</v>
      </c>
      <c r="AU512" s="155">
        <f>IF(A3taxstdlife="n/a","n/a",IF(AU$3&gt;(A3taxstdlife+$E512),(Input!$K$213*$K$7)-SUM($K512:AT512),(Input!$K$213*$K$7)/A3taxstdlife))</f>
        <v>0</v>
      </c>
      <c r="AV512" s="155">
        <f>IF(A3taxstdlife="n/a","n/a",IF(AV$3&gt;(A3taxstdlife+$E512),(Input!$K$213*$K$7)-SUM($K512:AU512),(Input!$K$213*$K$7)/A3taxstdlife))</f>
        <v>0</v>
      </c>
      <c r="AW512" s="155">
        <f>IF(A3taxstdlife="n/a","n/a",IF(AW$3&gt;(A3taxstdlife+$E512),(Input!$K$213*$K$7)-SUM($K512:AV512),(Input!$K$213*$K$7)/A3taxstdlife))</f>
        <v>0</v>
      </c>
      <c r="AX512" s="155">
        <f>IF(A3taxstdlife="n/a","n/a",IF(AX$3&gt;(A3taxstdlife+$E512),(Input!$K$213*$K$7)-SUM($K512:AW512),(Input!$K$213*$K$7)/A3taxstdlife))</f>
        <v>0</v>
      </c>
      <c r="AY512" s="155">
        <f>IF(A3taxstdlife="n/a","n/a",IF(AY$3&gt;(A3taxstdlife+$E512),(Input!$K$213*$K$7)-SUM($K512:AX512),(Input!$K$213*$K$7)/A3taxstdlife))</f>
        <v>0</v>
      </c>
      <c r="AZ512" s="155">
        <f>IF(A3taxstdlife="n/a","n/a",IF(AZ$3&gt;(A3taxstdlife+$E512),(Input!$K$213*$K$7)-SUM($K512:AY512),(Input!$K$213*$K$7)/A3taxstdlife))</f>
        <v>0</v>
      </c>
      <c r="BA512" s="155">
        <f>IF(A3taxstdlife="n/a","n/a",IF(BA$3&gt;(A3taxstdlife+$E512),(Input!$K$213*$K$7)-SUM($K512:AZ512),(Input!$K$213*$K$7)/A3taxstdlife))</f>
        <v>0</v>
      </c>
      <c r="BB512" s="155">
        <f>IF(A3taxstdlife="n/a","n/a",IF(BB$3&gt;(A3taxstdlife+$E512),(Input!$K$213*$K$7)-SUM($K512:BA512),(Input!$K$213*$K$7)/A3taxstdlife))</f>
        <v>0</v>
      </c>
      <c r="BC512" s="155">
        <f>IF(A3taxstdlife="n/a","n/a",IF(BC$3&gt;(A3taxstdlife+$E512),(Input!$K$213*$K$7)-SUM($K512:BB512),(Input!$K$213*$K$7)/A3taxstdlife))</f>
        <v>0</v>
      </c>
      <c r="BD512" s="155">
        <f>IF(A3taxstdlife="n/a","n/a",IF(BD$3&gt;(A3taxstdlife+$E512),(Input!$K$213*$K$7)-SUM($K512:BC512),(Input!$K$213*$K$7)/A3taxstdlife))</f>
        <v>0</v>
      </c>
      <c r="BE512" s="155">
        <f>IF(A3taxstdlife="n/a","n/a",IF(BE$3&gt;(A3taxstdlife+$E512),(Input!$K$213*$K$7)-SUM($K512:BD512),(Input!$K$213*$K$7)/A3taxstdlife))</f>
        <v>0</v>
      </c>
      <c r="BF512" s="155">
        <f>IF(A3taxstdlife="n/a","n/a",IF(BF$3&gt;(A3taxstdlife+$E512),(Input!$K$213*$K$7)-SUM($K512:BE512),(Input!$K$213*$K$7)/A3taxstdlife))</f>
        <v>0</v>
      </c>
      <c r="BG512" s="155">
        <f>IF(A3taxstdlife="n/a","n/a",IF(BG$3&gt;(A3taxstdlife+$E512),(Input!$K$213*$K$7)-SUM($K512:BF512),(Input!$K$213*$K$7)/A3taxstdlife))</f>
        <v>0</v>
      </c>
      <c r="BH512" s="155">
        <f>IF(A3taxstdlife="n/a","n/a",IF(BH$3&gt;(A3taxstdlife+$E512),(Input!$K$213*$K$7)-SUM($K512:BG512),(Input!$K$213*$K$7)/A3taxstdlife))</f>
        <v>0</v>
      </c>
      <c r="BI512" s="155">
        <f>IF(A3taxstdlife="n/a","n/a",IF(BI$3&gt;(A3taxstdlife+$E512),(Input!$K$213*$K$7)-SUM($K512:BH512),(Input!$K$213*$K$7)/A3taxstdlife))</f>
        <v>0</v>
      </c>
      <c r="BJ512" s="14"/>
      <c r="BK512" s="14"/>
      <c r="BL512" s="14"/>
      <c r="BM512" s="14"/>
      <c r="BN512" s="14"/>
      <c r="BO512" s="14"/>
      <c r="BP512" s="14"/>
      <c r="BQ512" s="14"/>
      <c r="BR512" s="14"/>
      <c r="BS512" s="14"/>
      <c r="BT512" s="14"/>
      <c r="BU512" s="14"/>
      <c r="BV512" s="14"/>
      <c r="BW512" s="14"/>
      <c r="BX512" s="14"/>
      <c r="BY512" s="14"/>
      <c r="BZ512" s="14"/>
    </row>
    <row r="513" spans="1:78" s="3" customFormat="1" ht="12.75" hidden="1" customHeight="1" outlineLevel="2">
      <c r="A513" s="14"/>
      <c r="B513" s="14"/>
      <c r="C513" s="324"/>
      <c r="D513" s="413"/>
      <c r="E513" s="261">
        <v>6</v>
      </c>
      <c r="F513" s="372"/>
      <c r="G513" s="269"/>
      <c r="H513" s="271"/>
      <c r="I513" s="271"/>
      <c r="J513" s="271"/>
      <c r="K513" s="271"/>
      <c r="L513" s="270"/>
      <c r="M513" s="155">
        <f>IF(A3taxstdlife="n/a","n/a",IF(M$3&gt;(A3taxstdlife+$E513),(Input!$L$213*$L$7)-SUM($L513:L513),(Input!$L$213*$L$7)/A3taxstdlife))</f>
        <v>0</v>
      </c>
      <c r="N513" s="155">
        <f>IF(A3taxstdlife="n/a","n/a",IF(N$3&gt;(A3taxstdlife+$E513),(Input!$L$213*$L$7)-SUM($L513:M513),(Input!$L$213*$L$7)/A3taxstdlife))</f>
        <v>0</v>
      </c>
      <c r="O513" s="155">
        <f>IF(A3taxstdlife="n/a","n/a",IF(O$3&gt;(A3taxstdlife+$E513),(Input!$L$213*$L$7)-SUM($L513:N513),(Input!$L$213*$L$7)/A3taxstdlife))</f>
        <v>0</v>
      </c>
      <c r="P513" s="155">
        <f>IF(A3taxstdlife="n/a","n/a",IF(P$3&gt;(A3taxstdlife+$E513),(Input!$L$213*$L$7)-SUM($L513:O513),(Input!$L$213*$L$7)/A3taxstdlife))</f>
        <v>0</v>
      </c>
      <c r="Q513" s="155">
        <f>IF(A3taxstdlife="n/a","n/a",IF(Q$3&gt;(A3taxstdlife+$E513),(Input!$L$213*$L$7)-SUM($L513:P513),(Input!$L$213*$L$7)/A3taxstdlife))</f>
        <v>0</v>
      </c>
      <c r="R513" s="155">
        <f>IF(A3taxstdlife="n/a","n/a",IF(R$3&gt;(A3taxstdlife+$E513),(Input!$L$213*$L$7)-SUM($L513:Q513),(Input!$L$213*$L$7)/A3taxstdlife))</f>
        <v>0</v>
      </c>
      <c r="S513" s="155">
        <f>IF(A3taxstdlife="n/a","n/a",IF(S$3&gt;(A3taxstdlife+$E513),(Input!$L$213*$L$7)-SUM($L513:R513),(Input!$L$213*$L$7)/A3taxstdlife))</f>
        <v>0</v>
      </c>
      <c r="T513" s="155">
        <f>IF(A3taxstdlife="n/a","n/a",IF(T$3&gt;(A3taxstdlife+$E513),(Input!$L$213*$L$7)-SUM($L513:S513),(Input!$L$213*$L$7)/A3taxstdlife))</f>
        <v>0</v>
      </c>
      <c r="U513" s="155">
        <f>IF(A3taxstdlife="n/a","n/a",IF(U$3&gt;(A3taxstdlife+$E513),(Input!$L$213*$L$7)-SUM($L513:T513),(Input!$L$213*$L$7)/A3taxstdlife))</f>
        <v>0</v>
      </c>
      <c r="V513" s="155">
        <f>IF(A3taxstdlife="n/a","n/a",IF(V$3&gt;(A3taxstdlife+$E513),(Input!$L$213*$L$7)-SUM($L513:U513),(Input!$L$213*$L$7)/A3taxstdlife))</f>
        <v>0</v>
      </c>
      <c r="W513" s="155">
        <f>IF(A3taxstdlife="n/a","n/a",IF(W$3&gt;(A3taxstdlife+$E513),(Input!$L$213*$L$7)-SUM($L513:V513),(Input!$L$213*$L$7)/A3taxstdlife))</f>
        <v>0</v>
      </c>
      <c r="X513" s="155">
        <f>IF(A3taxstdlife="n/a","n/a",IF(X$3&gt;(A3taxstdlife+$E513),(Input!$L$213*$L$7)-SUM($L513:W513),(Input!$L$213*$L$7)/A3taxstdlife))</f>
        <v>0</v>
      </c>
      <c r="Y513" s="155">
        <f>IF(A3taxstdlife="n/a","n/a",IF(Y$3&gt;(A3taxstdlife+$E513),(Input!$L$213*$L$7)-SUM($L513:X513),(Input!$L$213*$L$7)/A3taxstdlife))</f>
        <v>0</v>
      </c>
      <c r="Z513" s="155">
        <f>IF(A3taxstdlife="n/a","n/a",IF(Z$3&gt;(A3taxstdlife+$E513),(Input!$L$213*$L$7)-SUM($L513:Y513),(Input!$L$213*$L$7)/A3taxstdlife))</f>
        <v>0</v>
      </c>
      <c r="AA513" s="155">
        <f>IF(A3taxstdlife="n/a","n/a",IF(AA$3&gt;(A3taxstdlife+$E513),(Input!$L$213*$L$7)-SUM($L513:Z513),(Input!$L$213*$L$7)/A3taxstdlife))</f>
        <v>0</v>
      </c>
      <c r="AB513" s="155">
        <f>IF(A3taxstdlife="n/a","n/a",IF(AB$3&gt;(A3taxstdlife+$E513),(Input!$L$213*$L$7)-SUM($L513:AA513),(Input!$L$213*$L$7)/A3taxstdlife))</f>
        <v>0</v>
      </c>
      <c r="AC513" s="155">
        <f>IF(A3taxstdlife="n/a","n/a",IF(AC$3&gt;(A3taxstdlife+$E513),(Input!$L$213*$L$7)-SUM($L513:AB513),(Input!$L$213*$L$7)/A3taxstdlife))</f>
        <v>0</v>
      </c>
      <c r="AD513" s="155">
        <f>IF(A3taxstdlife="n/a","n/a",IF(AD$3&gt;(A3taxstdlife+$E513),(Input!$L$213*$L$7)-SUM($L513:AC513),(Input!$L$213*$L$7)/A3taxstdlife))</f>
        <v>0</v>
      </c>
      <c r="AE513" s="155">
        <f>IF(A3taxstdlife="n/a","n/a",IF(AE$3&gt;(A3taxstdlife+$E513),(Input!$L$213*$L$7)-SUM($L513:AD513),(Input!$L$213*$L$7)/A3taxstdlife))</f>
        <v>0</v>
      </c>
      <c r="AF513" s="155">
        <f>IF(A3taxstdlife="n/a","n/a",IF(AF$3&gt;(A3taxstdlife+$E513),(Input!$L$213*$L$7)-SUM($L513:AE513),(Input!$L$213*$L$7)/A3taxstdlife))</f>
        <v>0</v>
      </c>
      <c r="AG513" s="155">
        <f>IF(A3taxstdlife="n/a","n/a",IF(AG$3&gt;(A3taxstdlife+$E513),(Input!$L$213*$L$7)-SUM($L513:AF513),(Input!$L$213*$L$7)/A3taxstdlife))</f>
        <v>0</v>
      </c>
      <c r="AH513" s="155">
        <f>IF(A3taxstdlife="n/a","n/a",IF(AH$3&gt;(A3taxstdlife+$E513),(Input!$L$213*$L$7)-SUM($L513:AG513),(Input!$L$213*$L$7)/A3taxstdlife))</f>
        <v>0</v>
      </c>
      <c r="AI513" s="155">
        <f>IF(A3taxstdlife="n/a","n/a",IF(AI$3&gt;(A3taxstdlife+$E513),(Input!$L$213*$L$7)-SUM($L513:AH513),(Input!$L$213*$L$7)/A3taxstdlife))</f>
        <v>0</v>
      </c>
      <c r="AJ513" s="155">
        <f>IF(A3taxstdlife="n/a","n/a",IF(AJ$3&gt;(A3taxstdlife+$E513),(Input!$L$213*$L$7)-SUM($L513:AI513),(Input!$L$213*$L$7)/A3taxstdlife))</f>
        <v>0</v>
      </c>
      <c r="AK513" s="155">
        <f>IF(A3taxstdlife="n/a","n/a",IF(AK$3&gt;(A3taxstdlife+$E513),(Input!$L$213*$L$7)-SUM($L513:AJ513),(Input!$L$213*$L$7)/A3taxstdlife))</f>
        <v>0</v>
      </c>
      <c r="AL513" s="155">
        <f>IF(A3taxstdlife="n/a","n/a",IF(AL$3&gt;(A3taxstdlife+$E513),(Input!$L$213*$L$7)-SUM($L513:AK513),(Input!$L$213*$L$7)/A3taxstdlife))</f>
        <v>0</v>
      </c>
      <c r="AM513" s="155">
        <f>IF(A3taxstdlife="n/a","n/a",IF(AM$3&gt;(A3taxstdlife+$E513),(Input!$L$213*$L$7)-SUM($L513:AL513),(Input!$L$213*$L$7)/A3taxstdlife))</f>
        <v>0</v>
      </c>
      <c r="AN513" s="155">
        <f>IF(A3taxstdlife="n/a","n/a",IF(AN$3&gt;(A3taxstdlife+$E513),(Input!$L$213*$L$7)-SUM($L513:AM513),(Input!$L$213*$L$7)/A3taxstdlife))</f>
        <v>0</v>
      </c>
      <c r="AO513" s="155">
        <f>IF(A3taxstdlife="n/a","n/a",IF(AO$3&gt;(A3taxstdlife+$E513),(Input!$L$213*$L$7)-SUM($L513:AN513),(Input!$L$213*$L$7)/A3taxstdlife))</f>
        <v>0</v>
      </c>
      <c r="AP513" s="155">
        <f>IF(A3taxstdlife="n/a","n/a",IF(AP$3&gt;(A3taxstdlife+$E513),(Input!$L$213*$L$7)-SUM($L513:AO513),(Input!$L$213*$L$7)/A3taxstdlife))</f>
        <v>0</v>
      </c>
      <c r="AQ513" s="155">
        <f>IF(A3taxstdlife="n/a","n/a",IF(AQ$3&gt;(A3taxstdlife+$E513),(Input!$L$213*$L$7)-SUM($L513:AP513),(Input!$L$213*$L$7)/A3taxstdlife))</f>
        <v>0</v>
      </c>
      <c r="AR513" s="155">
        <f>IF(A3taxstdlife="n/a","n/a",IF(AR$3&gt;(A3taxstdlife+$E513),(Input!$L$213*$L$7)-SUM($L513:AQ513),(Input!$L$213*$L$7)/A3taxstdlife))</f>
        <v>0</v>
      </c>
      <c r="AS513" s="155">
        <f>IF(A3taxstdlife="n/a","n/a",IF(AS$3&gt;(A3taxstdlife+$E513),(Input!$L$213*$L$7)-SUM($L513:AR513),(Input!$L$213*$L$7)/A3taxstdlife))</f>
        <v>0</v>
      </c>
      <c r="AT513" s="155">
        <f>IF(A3taxstdlife="n/a","n/a",IF(AT$3&gt;(A3taxstdlife+$E513),(Input!$L$213*$L$7)-SUM($L513:AS513),(Input!$L$213*$L$7)/A3taxstdlife))</f>
        <v>0</v>
      </c>
      <c r="AU513" s="155">
        <f>IF(A3taxstdlife="n/a","n/a",IF(AU$3&gt;(A3taxstdlife+$E513),(Input!$L$213*$L$7)-SUM($L513:AT513),(Input!$L$213*$L$7)/A3taxstdlife))</f>
        <v>0</v>
      </c>
      <c r="AV513" s="155">
        <f>IF(A3taxstdlife="n/a","n/a",IF(AV$3&gt;(A3taxstdlife+$E513),(Input!$L$213*$L$7)-SUM($L513:AU513),(Input!$L$213*$L$7)/A3taxstdlife))</f>
        <v>0</v>
      </c>
      <c r="AW513" s="155">
        <f>IF(A3taxstdlife="n/a","n/a",IF(AW$3&gt;(A3taxstdlife+$E513),(Input!$L$213*$L$7)-SUM($L513:AV513),(Input!$L$213*$L$7)/A3taxstdlife))</f>
        <v>0</v>
      </c>
      <c r="AX513" s="155">
        <f>IF(A3taxstdlife="n/a","n/a",IF(AX$3&gt;(A3taxstdlife+$E513),(Input!$L$213*$L$7)-SUM($L513:AW513),(Input!$L$213*$L$7)/A3taxstdlife))</f>
        <v>0</v>
      </c>
      <c r="AY513" s="155">
        <f>IF(A3taxstdlife="n/a","n/a",IF(AY$3&gt;(A3taxstdlife+$E513),(Input!$L$213*$L$7)-SUM($L513:AX513),(Input!$L$213*$L$7)/A3taxstdlife))</f>
        <v>0</v>
      </c>
      <c r="AZ513" s="155">
        <f>IF(A3taxstdlife="n/a","n/a",IF(AZ$3&gt;(A3taxstdlife+$E513),(Input!$L$213*$L$7)-SUM($L513:AY513),(Input!$L$213*$L$7)/A3taxstdlife))</f>
        <v>0</v>
      </c>
      <c r="BA513" s="155">
        <f>IF(A3taxstdlife="n/a","n/a",IF(BA$3&gt;(A3taxstdlife+$E513),(Input!$L$213*$L$7)-SUM($L513:AZ513),(Input!$L$213*$L$7)/A3taxstdlife))</f>
        <v>0</v>
      </c>
      <c r="BB513" s="155">
        <f>IF(A3taxstdlife="n/a","n/a",IF(BB$3&gt;(A3taxstdlife+$E513),(Input!$L$213*$L$7)-SUM($L513:BA513),(Input!$L$213*$L$7)/A3taxstdlife))</f>
        <v>0</v>
      </c>
      <c r="BC513" s="155">
        <f>IF(A3taxstdlife="n/a","n/a",IF(BC$3&gt;(A3taxstdlife+$E513),(Input!$L$213*$L$7)-SUM($L513:BB513),(Input!$L$213*$L$7)/A3taxstdlife))</f>
        <v>0</v>
      </c>
      <c r="BD513" s="155">
        <f>IF(A3taxstdlife="n/a","n/a",IF(BD$3&gt;(A3taxstdlife+$E513),(Input!$L$213*$L$7)-SUM($L513:BC513),(Input!$L$213*$L$7)/A3taxstdlife))</f>
        <v>0</v>
      </c>
      <c r="BE513" s="155">
        <f>IF(A3taxstdlife="n/a","n/a",IF(BE$3&gt;(A3taxstdlife+$E513),(Input!$L$213*$L$7)-SUM($L513:BD513),(Input!$L$213*$L$7)/A3taxstdlife))</f>
        <v>0</v>
      </c>
      <c r="BF513" s="155">
        <f>IF(A3taxstdlife="n/a","n/a",IF(BF$3&gt;(A3taxstdlife+$E513),(Input!$L$213*$L$7)-SUM($L513:BE513),(Input!$L$213*$L$7)/A3taxstdlife))</f>
        <v>0</v>
      </c>
      <c r="BG513" s="155">
        <f>IF(A3taxstdlife="n/a","n/a",IF(BG$3&gt;(A3taxstdlife+$E513),(Input!$L$213*$L$7)-SUM($L513:BF513),(Input!$L$213*$L$7)/A3taxstdlife))</f>
        <v>0</v>
      </c>
      <c r="BH513" s="155">
        <f>IF(A3taxstdlife="n/a","n/a",IF(BH$3&gt;(A3taxstdlife+$E513),(Input!$L$213*$L$7)-SUM($L513:BG513),(Input!$L$213*$L$7)/A3taxstdlife))</f>
        <v>0</v>
      </c>
      <c r="BI513" s="155">
        <f>IF(A3taxstdlife="n/a","n/a",IF(BI$3&gt;(A3taxstdlife+$E513),(Input!$L$213*$L$7)-SUM($L513:BH513),(Input!$L$213*$L$7)/A3taxstdlife))</f>
        <v>0</v>
      </c>
      <c r="BJ513" s="14"/>
      <c r="BK513" s="14"/>
      <c r="BL513" s="14"/>
      <c r="BM513" s="14"/>
      <c r="BN513" s="14"/>
      <c r="BO513" s="14"/>
      <c r="BP513" s="14"/>
      <c r="BQ513" s="14"/>
      <c r="BR513" s="14"/>
      <c r="BS513" s="14"/>
      <c r="BT513" s="14"/>
      <c r="BU513" s="14"/>
      <c r="BV513" s="14"/>
      <c r="BW513" s="14"/>
      <c r="BX513" s="14"/>
      <c r="BY513" s="14"/>
      <c r="BZ513" s="14"/>
    </row>
    <row r="514" spans="1:78" s="3" customFormat="1" ht="12.75" hidden="1" customHeight="1" outlineLevel="2">
      <c r="A514" s="14"/>
      <c r="B514" s="14"/>
      <c r="C514" s="324"/>
      <c r="D514" s="413"/>
      <c r="E514" s="261">
        <v>7</v>
      </c>
      <c r="F514" s="372"/>
      <c r="G514" s="269"/>
      <c r="H514" s="271"/>
      <c r="I514" s="271"/>
      <c r="J514" s="271"/>
      <c r="K514" s="271"/>
      <c r="L514" s="271"/>
      <c r="M514" s="270"/>
      <c r="N514" s="155">
        <f>IF(A3taxstdlife="n/a","n/a",IF(N$3&gt;(A3taxstdlife+$E514),(Input!$M$213*$M$7)-SUM($M514:M514),(Input!$M$213*$M$7)/A3taxstdlife))</f>
        <v>0</v>
      </c>
      <c r="O514" s="155">
        <f>IF(A3taxstdlife="n/a","n/a",IF(O$3&gt;(A3taxstdlife+$E514),(Input!$M$213*$M$7)-SUM($M514:N514),(Input!$M$213*$M$7)/A3taxstdlife))</f>
        <v>0</v>
      </c>
      <c r="P514" s="155">
        <f>IF(A3taxstdlife="n/a","n/a",IF(P$3&gt;(A3taxstdlife+$E514),(Input!$M$213*$M$7)-SUM($M514:O514),(Input!$M$213*$M$7)/A3taxstdlife))</f>
        <v>0</v>
      </c>
      <c r="Q514" s="155">
        <f>IF(A3taxstdlife="n/a","n/a",IF(Q$3&gt;(A3taxstdlife+$E514),(Input!$M$213*$M$7)-SUM($M514:P514),(Input!$M$213*$M$7)/A3taxstdlife))</f>
        <v>0</v>
      </c>
      <c r="R514" s="155">
        <f>IF(A3taxstdlife="n/a","n/a",IF(R$3&gt;(A3taxstdlife+$E514),(Input!$M$213*$M$7)-SUM($M514:Q514),(Input!$M$213*$M$7)/A3taxstdlife))</f>
        <v>0</v>
      </c>
      <c r="S514" s="155">
        <f>IF(A3taxstdlife="n/a","n/a",IF(S$3&gt;(A3taxstdlife+$E514),(Input!$M$213*$M$7)-SUM($M514:R514),(Input!$M$213*$M$7)/A3taxstdlife))</f>
        <v>0</v>
      </c>
      <c r="T514" s="155">
        <f>IF(A3taxstdlife="n/a","n/a",IF(T$3&gt;(A3taxstdlife+$E514),(Input!$M$213*$M$7)-SUM($M514:S514),(Input!$M$213*$M$7)/A3taxstdlife))</f>
        <v>0</v>
      </c>
      <c r="U514" s="155">
        <f>IF(A3taxstdlife="n/a","n/a",IF(U$3&gt;(A3taxstdlife+$E514),(Input!$M$213*$M$7)-SUM($M514:T514),(Input!$M$213*$M$7)/A3taxstdlife))</f>
        <v>0</v>
      </c>
      <c r="V514" s="155">
        <f>IF(A3taxstdlife="n/a","n/a",IF(V$3&gt;(A3taxstdlife+$E514),(Input!$M$213*$M$7)-SUM($M514:U514),(Input!$M$213*$M$7)/A3taxstdlife))</f>
        <v>0</v>
      </c>
      <c r="W514" s="155">
        <f>IF(A3taxstdlife="n/a","n/a",IF(W$3&gt;(A3taxstdlife+$E514),(Input!$M$213*$M$7)-SUM($M514:V514),(Input!$M$213*$M$7)/A3taxstdlife))</f>
        <v>0</v>
      </c>
      <c r="X514" s="155">
        <f>IF(A3taxstdlife="n/a","n/a",IF(X$3&gt;(A3taxstdlife+$E514),(Input!$M$213*$M$7)-SUM($M514:W514),(Input!$M$213*$M$7)/A3taxstdlife))</f>
        <v>0</v>
      </c>
      <c r="Y514" s="155">
        <f>IF(A3taxstdlife="n/a","n/a",IF(Y$3&gt;(A3taxstdlife+$E514),(Input!$M$213*$M$7)-SUM($M514:X514),(Input!$M$213*$M$7)/A3taxstdlife))</f>
        <v>0</v>
      </c>
      <c r="Z514" s="155">
        <f>IF(A3taxstdlife="n/a","n/a",IF(Z$3&gt;(A3taxstdlife+$E514),(Input!$M$213*$M$7)-SUM($M514:Y514),(Input!$M$213*$M$7)/A3taxstdlife))</f>
        <v>0</v>
      </c>
      <c r="AA514" s="155">
        <f>IF(A3taxstdlife="n/a","n/a",IF(AA$3&gt;(A3taxstdlife+$E514),(Input!$M$213*$M$7)-SUM($M514:Z514),(Input!$M$213*$M$7)/A3taxstdlife))</f>
        <v>0</v>
      </c>
      <c r="AB514" s="155">
        <f>IF(A3taxstdlife="n/a","n/a",IF(AB$3&gt;(A3taxstdlife+$E514),(Input!$M$213*$M$7)-SUM($M514:AA514),(Input!$M$213*$M$7)/A3taxstdlife))</f>
        <v>0</v>
      </c>
      <c r="AC514" s="155">
        <f>IF(A3taxstdlife="n/a","n/a",IF(AC$3&gt;(A3taxstdlife+$E514),(Input!$M$213*$M$7)-SUM($M514:AB514),(Input!$M$213*$M$7)/A3taxstdlife))</f>
        <v>0</v>
      </c>
      <c r="AD514" s="155">
        <f>IF(A3taxstdlife="n/a","n/a",IF(AD$3&gt;(A3taxstdlife+$E514),(Input!$M$213*$M$7)-SUM($M514:AC514),(Input!$M$213*$M$7)/A3taxstdlife))</f>
        <v>0</v>
      </c>
      <c r="AE514" s="155">
        <f>IF(A3taxstdlife="n/a","n/a",IF(AE$3&gt;(A3taxstdlife+$E514),(Input!$M$213*$M$7)-SUM($M514:AD514),(Input!$M$213*$M$7)/A3taxstdlife))</f>
        <v>0</v>
      </c>
      <c r="AF514" s="155">
        <f>IF(A3taxstdlife="n/a","n/a",IF(AF$3&gt;(A3taxstdlife+$E514),(Input!$M$213*$M$7)-SUM($M514:AE514),(Input!$M$213*$M$7)/A3taxstdlife))</f>
        <v>0</v>
      </c>
      <c r="AG514" s="155">
        <f>IF(A3taxstdlife="n/a","n/a",IF(AG$3&gt;(A3taxstdlife+$E514),(Input!$M$213*$M$7)-SUM($M514:AF514),(Input!$M$213*$M$7)/A3taxstdlife))</f>
        <v>0</v>
      </c>
      <c r="AH514" s="155">
        <f>IF(A3taxstdlife="n/a","n/a",IF(AH$3&gt;(A3taxstdlife+$E514),(Input!$M$213*$M$7)-SUM($M514:AG514),(Input!$M$213*$M$7)/A3taxstdlife))</f>
        <v>0</v>
      </c>
      <c r="AI514" s="155">
        <f>IF(A3taxstdlife="n/a","n/a",IF(AI$3&gt;(A3taxstdlife+$E514),(Input!$M$213*$M$7)-SUM($M514:AH514),(Input!$M$213*$M$7)/A3taxstdlife))</f>
        <v>0</v>
      </c>
      <c r="AJ514" s="155">
        <f>IF(A3taxstdlife="n/a","n/a",IF(AJ$3&gt;(A3taxstdlife+$E514),(Input!$M$213*$M$7)-SUM($M514:AI514),(Input!$M$213*$M$7)/A3taxstdlife))</f>
        <v>0</v>
      </c>
      <c r="AK514" s="155">
        <f>IF(A3taxstdlife="n/a","n/a",IF(AK$3&gt;(A3taxstdlife+$E514),(Input!$M$213*$M$7)-SUM($M514:AJ514),(Input!$M$213*$M$7)/A3taxstdlife))</f>
        <v>0</v>
      </c>
      <c r="AL514" s="155">
        <f>IF(A3taxstdlife="n/a","n/a",IF(AL$3&gt;(A3taxstdlife+$E514),(Input!$M$213*$M$7)-SUM($M514:AK514),(Input!$M$213*$M$7)/A3taxstdlife))</f>
        <v>0</v>
      </c>
      <c r="AM514" s="155">
        <f>IF(A3taxstdlife="n/a","n/a",IF(AM$3&gt;(A3taxstdlife+$E514),(Input!$M$213*$M$7)-SUM($M514:AL514),(Input!$M$213*$M$7)/A3taxstdlife))</f>
        <v>0</v>
      </c>
      <c r="AN514" s="155">
        <f>IF(A3taxstdlife="n/a","n/a",IF(AN$3&gt;(A3taxstdlife+$E514),(Input!$M$213*$M$7)-SUM($M514:AM514),(Input!$M$213*$M$7)/A3taxstdlife))</f>
        <v>0</v>
      </c>
      <c r="AO514" s="155">
        <f>IF(A3taxstdlife="n/a","n/a",IF(AO$3&gt;(A3taxstdlife+$E514),(Input!$M$213*$M$7)-SUM($M514:AN514),(Input!$M$213*$M$7)/A3taxstdlife))</f>
        <v>0</v>
      </c>
      <c r="AP514" s="155">
        <f>IF(A3taxstdlife="n/a","n/a",IF(AP$3&gt;(A3taxstdlife+$E514),(Input!$M$213*$M$7)-SUM($M514:AO514),(Input!$M$213*$M$7)/A3taxstdlife))</f>
        <v>0</v>
      </c>
      <c r="AQ514" s="155">
        <f>IF(A3taxstdlife="n/a","n/a",IF(AQ$3&gt;(A3taxstdlife+$E514),(Input!$M$213*$M$7)-SUM($M514:AP514),(Input!$M$213*$M$7)/A3taxstdlife))</f>
        <v>0</v>
      </c>
      <c r="AR514" s="155">
        <f>IF(A3taxstdlife="n/a","n/a",IF(AR$3&gt;(A3taxstdlife+$E514),(Input!$M$213*$M$7)-SUM($M514:AQ514),(Input!$M$213*$M$7)/A3taxstdlife))</f>
        <v>0</v>
      </c>
      <c r="AS514" s="155">
        <f>IF(A3taxstdlife="n/a","n/a",IF(AS$3&gt;(A3taxstdlife+$E514),(Input!$M$213*$M$7)-SUM($M514:AR514),(Input!$M$213*$M$7)/A3taxstdlife))</f>
        <v>0</v>
      </c>
      <c r="AT514" s="155">
        <f>IF(A3taxstdlife="n/a","n/a",IF(AT$3&gt;(A3taxstdlife+$E514),(Input!$M$213*$M$7)-SUM($M514:AS514),(Input!$M$213*$M$7)/A3taxstdlife))</f>
        <v>0</v>
      </c>
      <c r="AU514" s="155">
        <f>IF(A3taxstdlife="n/a","n/a",IF(AU$3&gt;(A3taxstdlife+$E514),(Input!$M$213*$M$7)-SUM($M514:AT514),(Input!$M$213*$M$7)/A3taxstdlife))</f>
        <v>0</v>
      </c>
      <c r="AV514" s="155">
        <f>IF(A3taxstdlife="n/a","n/a",IF(AV$3&gt;(A3taxstdlife+$E514),(Input!$M$213*$M$7)-SUM($M514:AU514),(Input!$M$213*$M$7)/A3taxstdlife))</f>
        <v>0</v>
      </c>
      <c r="AW514" s="155">
        <f>IF(A3taxstdlife="n/a","n/a",IF(AW$3&gt;(A3taxstdlife+$E514),(Input!$M$213*$M$7)-SUM($M514:AV514),(Input!$M$213*$M$7)/A3taxstdlife))</f>
        <v>0</v>
      </c>
      <c r="AX514" s="155">
        <f>IF(A3taxstdlife="n/a","n/a",IF(AX$3&gt;(A3taxstdlife+$E514),(Input!$M$213*$M$7)-SUM($M514:AW514),(Input!$M$213*$M$7)/A3taxstdlife))</f>
        <v>0</v>
      </c>
      <c r="AY514" s="155">
        <f>IF(A3taxstdlife="n/a","n/a",IF(AY$3&gt;(A3taxstdlife+$E514),(Input!$M$213*$M$7)-SUM($M514:AX514),(Input!$M$213*$M$7)/A3taxstdlife))</f>
        <v>0</v>
      </c>
      <c r="AZ514" s="155">
        <f>IF(A3taxstdlife="n/a","n/a",IF(AZ$3&gt;(A3taxstdlife+$E514),(Input!$M$213*$M$7)-SUM($M514:AY514),(Input!$M$213*$M$7)/A3taxstdlife))</f>
        <v>0</v>
      </c>
      <c r="BA514" s="155">
        <f>IF(A3taxstdlife="n/a","n/a",IF(BA$3&gt;(A3taxstdlife+$E514),(Input!$M$213*$M$7)-SUM($M514:AZ514),(Input!$M$213*$M$7)/A3taxstdlife))</f>
        <v>0</v>
      </c>
      <c r="BB514" s="155">
        <f>IF(A3taxstdlife="n/a","n/a",IF(BB$3&gt;(A3taxstdlife+$E514),(Input!$M$213*$M$7)-SUM($M514:BA514),(Input!$M$213*$M$7)/A3taxstdlife))</f>
        <v>0</v>
      </c>
      <c r="BC514" s="155">
        <f>IF(A3taxstdlife="n/a","n/a",IF(BC$3&gt;(A3taxstdlife+$E514),(Input!$M$213*$M$7)-SUM($M514:BB514),(Input!$M$213*$M$7)/A3taxstdlife))</f>
        <v>0</v>
      </c>
      <c r="BD514" s="155">
        <f>IF(A3taxstdlife="n/a","n/a",IF(BD$3&gt;(A3taxstdlife+$E514),(Input!$M$213*$M$7)-SUM($M514:BC514),(Input!$M$213*$M$7)/A3taxstdlife))</f>
        <v>0</v>
      </c>
      <c r="BE514" s="155">
        <f>IF(A3taxstdlife="n/a","n/a",IF(BE$3&gt;(A3taxstdlife+$E514),(Input!$M$213*$M$7)-SUM($M514:BD514),(Input!$M$213*$M$7)/A3taxstdlife))</f>
        <v>0</v>
      </c>
      <c r="BF514" s="155">
        <f>IF(A3taxstdlife="n/a","n/a",IF(BF$3&gt;(A3taxstdlife+$E514),(Input!$M$213*$M$7)-SUM($M514:BE514),(Input!$M$213*$M$7)/A3taxstdlife))</f>
        <v>0</v>
      </c>
      <c r="BG514" s="155">
        <f>IF(A3taxstdlife="n/a","n/a",IF(BG$3&gt;(A3taxstdlife+$E514),(Input!$M$213*$M$7)-SUM($M514:BF514),(Input!$M$213*$M$7)/A3taxstdlife))</f>
        <v>0</v>
      </c>
      <c r="BH514" s="155">
        <f>IF(A3taxstdlife="n/a","n/a",IF(BH$3&gt;(A3taxstdlife+$E514),(Input!$M$213*$M$7)-SUM($M514:BG514),(Input!$M$213*$M$7)/A3taxstdlife))</f>
        <v>0</v>
      </c>
      <c r="BI514" s="155">
        <f>IF(A3taxstdlife="n/a","n/a",IF(BI$3&gt;(A3taxstdlife+$E514),(Input!$M$213*$M$7)-SUM($M514:BH514),(Input!$M$213*$M$7)/A3taxstdlife))</f>
        <v>0</v>
      </c>
      <c r="BJ514" s="14"/>
      <c r="BK514" s="14"/>
      <c r="BL514" s="14"/>
      <c r="BM514" s="14"/>
      <c r="BN514" s="14"/>
      <c r="BO514" s="14"/>
      <c r="BP514" s="14"/>
      <c r="BQ514" s="14"/>
      <c r="BR514" s="14"/>
      <c r="BS514" s="14"/>
      <c r="BT514" s="14"/>
      <c r="BU514" s="14"/>
      <c r="BV514" s="14"/>
      <c r="BW514" s="14"/>
      <c r="BX514" s="14"/>
      <c r="BY514" s="14"/>
      <c r="BZ514" s="14"/>
    </row>
    <row r="515" spans="1:78" s="3" customFormat="1" ht="12.75" hidden="1" customHeight="1" outlineLevel="2">
      <c r="A515" s="14"/>
      <c r="B515" s="14"/>
      <c r="C515" s="324"/>
      <c r="D515" s="413"/>
      <c r="E515" s="261">
        <v>8</v>
      </c>
      <c r="F515" s="372"/>
      <c r="G515" s="269"/>
      <c r="H515" s="271"/>
      <c r="I515" s="271"/>
      <c r="J515" s="271"/>
      <c r="K515" s="271"/>
      <c r="L515" s="271"/>
      <c r="M515" s="271"/>
      <c r="N515" s="270"/>
      <c r="O515" s="155">
        <f>IF(A3taxstdlife="n/a","n/a",IF(O$3&gt;(A3taxstdlife+$E515),(Input!$N$213*$N$7)-SUM($N515:N515),(Input!$N$213*$N$7)/A3taxstdlife))</f>
        <v>0</v>
      </c>
      <c r="P515" s="155">
        <f>IF(A3taxstdlife="n/a","n/a",IF(P$3&gt;(A3taxstdlife+$E515),(Input!$N$213*$N$7)-SUM($N515:O515),(Input!$N$213*$N$7)/A3taxstdlife))</f>
        <v>0</v>
      </c>
      <c r="Q515" s="155">
        <f>IF(A3taxstdlife="n/a","n/a",IF(Q$3&gt;(A3taxstdlife+$E515),(Input!$N$213*$N$7)-SUM($N515:P515),(Input!$N$213*$N$7)/A3taxstdlife))</f>
        <v>0</v>
      </c>
      <c r="R515" s="155">
        <f>IF(A3taxstdlife="n/a","n/a",IF(R$3&gt;(A3taxstdlife+$E515),(Input!$N$213*$N$7)-SUM($N515:Q515),(Input!$N$213*$N$7)/A3taxstdlife))</f>
        <v>0</v>
      </c>
      <c r="S515" s="155">
        <f>IF(A3taxstdlife="n/a","n/a",IF(S$3&gt;(A3taxstdlife+$E515),(Input!$N$213*$N$7)-SUM($N515:R515),(Input!$N$213*$N$7)/A3taxstdlife))</f>
        <v>0</v>
      </c>
      <c r="T515" s="155">
        <f>IF(A3taxstdlife="n/a","n/a",IF(T$3&gt;(A3taxstdlife+$E515),(Input!$N$213*$N$7)-SUM($N515:S515),(Input!$N$213*$N$7)/A3taxstdlife))</f>
        <v>0</v>
      </c>
      <c r="U515" s="155">
        <f>IF(A3taxstdlife="n/a","n/a",IF(U$3&gt;(A3taxstdlife+$E515),(Input!$N$213*$N$7)-SUM($N515:T515),(Input!$N$213*$N$7)/A3taxstdlife))</f>
        <v>0</v>
      </c>
      <c r="V515" s="155">
        <f>IF(A3taxstdlife="n/a","n/a",IF(V$3&gt;(A3taxstdlife+$E515),(Input!$N$213*$N$7)-SUM($N515:U515),(Input!$N$213*$N$7)/A3taxstdlife))</f>
        <v>0</v>
      </c>
      <c r="W515" s="155">
        <f>IF(A3taxstdlife="n/a","n/a",IF(W$3&gt;(A3taxstdlife+$E515),(Input!$N$213*$N$7)-SUM($N515:V515),(Input!$N$213*$N$7)/A3taxstdlife))</f>
        <v>0</v>
      </c>
      <c r="X515" s="155">
        <f>IF(A3taxstdlife="n/a","n/a",IF(X$3&gt;(A3taxstdlife+$E515),(Input!$N$213*$N$7)-SUM($N515:W515),(Input!$N$213*$N$7)/A3taxstdlife))</f>
        <v>0</v>
      </c>
      <c r="Y515" s="155">
        <f>IF(A3taxstdlife="n/a","n/a",IF(Y$3&gt;(A3taxstdlife+$E515),(Input!$N$213*$N$7)-SUM($N515:X515),(Input!$N$213*$N$7)/A3taxstdlife))</f>
        <v>0</v>
      </c>
      <c r="Z515" s="155">
        <f>IF(A3taxstdlife="n/a","n/a",IF(Z$3&gt;(A3taxstdlife+$E515),(Input!$N$213*$N$7)-SUM($N515:Y515),(Input!$N$213*$N$7)/A3taxstdlife))</f>
        <v>0</v>
      </c>
      <c r="AA515" s="155">
        <f>IF(A3taxstdlife="n/a","n/a",IF(AA$3&gt;(A3taxstdlife+$E515),(Input!$N$213*$N$7)-SUM($N515:Z515),(Input!$N$213*$N$7)/A3taxstdlife))</f>
        <v>0</v>
      </c>
      <c r="AB515" s="155">
        <f>IF(A3taxstdlife="n/a","n/a",IF(AB$3&gt;(A3taxstdlife+$E515),(Input!$N$213*$N$7)-SUM($N515:AA515),(Input!$N$213*$N$7)/A3taxstdlife))</f>
        <v>0</v>
      </c>
      <c r="AC515" s="155">
        <f>IF(A3taxstdlife="n/a","n/a",IF(AC$3&gt;(A3taxstdlife+$E515),(Input!$N$213*$N$7)-SUM($N515:AB515),(Input!$N$213*$N$7)/A3taxstdlife))</f>
        <v>0</v>
      </c>
      <c r="AD515" s="155">
        <f>IF(A3taxstdlife="n/a","n/a",IF(AD$3&gt;(A3taxstdlife+$E515),(Input!$N$213*$N$7)-SUM($N515:AC515),(Input!$N$213*$N$7)/A3taxstdlife))</f>
        <v>0</v>
      </c>
      <c r="AE515" s="155">
        <f>IF(A3taxstdlife="n/a","n/a",IF(AE$3&gt;(A3taxstdlife+$E515),(Input!$N$213*$N$7)-SUM($N515:AD515),(Input!$N$213*$N$7)/A3taxstdlife))</f>
        <v>0</v>
      </c>
      <c r="AF515" s="155">
        <f>IF(A3taxstdlife="n/a","n/a",IF(AF$3&gt;(A3taxstdlife+$E515),(Input!$N$213*$N$7)-SUM($N515:AE515),(Input!$N$213*$N$7)/A3taxstdlife))</f>
        <v>0</v>
      </c>
      <c r="AG515" s="155">
        <f>IF(A3taxstdlife="n/a","n/a",IF(AG$3&gt;(A3taxstdlife+$E515),(Input!$N$213*$N$7)-SUM($N515:AF515),(Input!$N$213*$N$7)/A3taxstdlife))</f>
        <v>0</v>
      </c>
      <c r="AH515" s="155">
        <f>IF(A3taxstdlife="n/a","n/a",IF(AH$3&gt;(A3taxstdlife+$E515),(Input!$N$213*$N$7)-SUM($N515:AG515),(Input!$N$213*$N$7)/A3taxstdlife))</f>
        <v>0</v>
      </c>
      <c r="AI515" s="155">
        <f>IF(A3taxstdlife="n/a","n/a",IF(AI$3&gt;(A3taxstdlife+$E515),(Input!$N$213*$N$7)-SUM($N515:AH515),(Input!$N$213*$N$7)/A3taxstdlife))</f>
        <v>0</v>
      </c>
      <c r="AJ515" s="155">
        <f>IF(A3taxstdlife="n/a","n/a",IF(AJ$3&gt;(A3taxstdlife+$E515),(Input!$N$213*$N$7)-SUM($N515:AI515),(Input!$N$213*$N$7)/A3taxstdlife))</f>
        <v>0</v>
      </c>
      <c r="AK515" s="155">
        <f>IF(A3taxstdlife="n/a","n/a",IF(AK$3&gt;(A3taxstdlife+$E515),(Input!$N$213*$N$7)-SUM($N515:AJ515),(Input!$N$213*$N$7)/A3taxstdlife))</f>
        <v>0</v>
      </c>
      <c r="AL515" s="155">
        <f>IF(A3taxstdlife="n/a","n/a",IF(AL$3&gt;(A3taxstdlife+$E515),(Input!$N$213*$N$7)-SUM($N515:AK515),(Input!$N$213*$N$7)/A3taxstdlife))</f>
        <v>0</v>
      </c>
      <c r="AM515" s="155">
        <f>IF(A3taxstdlife="n/a","n/a",IF(AM$3&gt;(A3taxstdlife+$E515),(Input!$N$213*$N$7)-SUM($N515:AL515),(Input!$N$213*$N$7)/A3taxstdlife))</f>
        <v>0</v>
      </c>
      <c r="AN515" s="155">
        <f>IF(A3taxstdlife="n/a","n/a",IF(AN$3&gt;(A3taxstdlife+$E515),(Input!$N$213*$N$7)-SUM($N515:AM515),(Input!$N$213*$N$7)/A3taxstdlife))</f>
        <v>0</v>
      </c>
      <c r="AO515" s="155">
        <f>IF(A3taxstdlife="n/a","n/a",IF(AO$3&gt;(A3taxstdlife+$E515),(Input!$N$213*$N$7)-SUM($N515:AN515),(Input!$N$213*$N$7)/A3taxstdlife))</f>
        <v>0</v>
      </c>
      <c r="AP515" s="155">
        <f>IF(A3taxstdlife="n/a","n/a",IF(AP$3&gt;(A3taxstdlife+$E515),(Input!$N$213*$N$7)-SUM($N515:AO515),(Input!$N$213*$N$7)/A3taxstdlife))</f>
        <v>0</v>
      </c>
      <c r="AQ515" s="155">
        <f>IF(A3taxstdlife="n/a","n/a",IF(AQ$3&gt;(A3taxstdlife+$E515),(Input!$N$213*$N$7)-SUM($N515:AP515),(Input!$N$213*$N$7)/A3taxstdlife))</f>
        <v>0</v>
      </c>
      <c r="AR515" s="155">
        <f>IF(A3taxstdlife="n/a","n/a",IF(AR$3&gt;(A3taxstdlife+$E515),(Input!$N$213*$N$7)-SUM($N515:AQ515),(Input!$N$213*$N$7)/A3taxstdlife))</f>
        <v>0</v>
      </c>
      <c r="AS515" s="155">
        <f>IF(A3taxstdlife="n/a","n/a",IF(AS$3&gt;(A3taxstdlife+$E515),(Input!$N$213*$N$7)-SUM($N515:AR515),(Input!$N$213*$N$7)/A3taxstdlife))</f>
        <v>0</v>
      </c>
      <c r="AT515" s="155">
        <f>IF(A3taxstdlife="n/a","n/a",IF(AT$3&gt;(A3taxstdlife+$E515),(Input!$N$213*$N$7)-SUM($N515:AS515),(Input!$N$213*$N$7)/A3taxstdlife))</f>
        <v>0</v>
      </c>
      <c r="AU515" s="155">
        <f>IF(A3taxstdlife="n/a","n/a",IF(AU$3&gt;(A3taxstdlife+$E515),(Input!$N$213*$N$7)-SUM($N515:AT515),(Input!$N$213*$N$7)/A3taxstdlife))</f>
        <v>0</v>
      </c>
      <c r="AV515" s="155">
        <f>IF(A3taxstdlife="n/a","n/a",IF(AV$3&gt;(A3taxstdlife+$E515),(Input!$N$213*$N$7)-SUM($N515:AU515),(Input!$N$213*$N$7)/A3taxstdlife))</f>
        <v>0</v>
      </c>
      <c r="AW515" s="155">
        <f>IF(A3taxstdlife="n/a","n/a",IF(AW$3&gt;(A3taxstdlife+$E515),(Input!$N$213*$N$7)-SUM($N515:AV515),(Input!$N$213*$N$7)/A3taxstdlife))</f>
        <v>0</v>
      </c>
      <c r="AX515" s="155">
        <f>IF(A3taxstdlife="n/a","n/a",IF(AX$3&gt;(A3taxstdlife+$E515),(Input!$N$213*$N$7)-SUM($N515:AW515),(Input!$N$213*$N$7)/A3taxstdlife))</f>
        <v>0</v>
      </c>
      <c r="AY515" s="155">
        <f>IF(A3taxstdlife="n/a","n/a",IF(AY$3&gt;(A3taxstdlife+$E515),(Input!$N$213*$N$7)-SUM($N515:AX515),(Input!$N$213*$N$7)/A3taxstdlife))</f>
        <v>0</v>
      </c>
      <c r="AZ515" s="155">
        <f>IF(A3taxstdlife="n/a","n/a",IF(AZ$3&gt;(A3taxstdlife+$E515),(Input!$N$213*$N$7)-SUM($N515:AY515),(Input!$N$213*$N$7)/A3taxstdlife))</f>
        <v>0</v>
      </c>
      <c r="BA515" s="155">
        <f>IF(A3taxstdlife="n/a","n/a",IF(BA$3&gt;(A3taxstdlife+$E515),(Input!$N$213*$N$7)-SUM($N515:AZ515),(Input!$N$213*$N$7)/A3taxstdlife))</f>
        <v>0</v>
      </c>
      <c r="BB515" s="155">
        <f>IF(A3taxstdlife="n/a","n/a",IF(BB$3&gt;(A3taxstdlife+$E515),(Input!$N$213*$N$7)-SUM($N515:BA515),(Input!$N$213*$N$7)/A3taxstdlife))</f>
        <v>0</v>
      </c>
      <c r="BC515" s="155">
        <f>IF(A3taxstdlife="n/a","n/a",IF(BC$3&gt;(A3taxstdlife+$E515),(Input!$N$213*$N$7)-SUM($N515:BB515),(Input!$N$213*$N$7)/A3taxstdlife))</f>
        <v>0</v>
      </c>
      <c r="BD515" s="155">
        <f>IF(A3taxstdlife="n/a","n/a",IF(BD$3&gt;(A3taxstdlife+$E515),(Input!$N$213*$N$7)-SUM($N515:BC515),(Input!$N$213*$N$7)/A3taxstdlife))</f>
        <v>0</v>
      </c>
      <c r="BE515" s="155">
        <f>IF(A3taxstdlife="n/a","n/a",IF(BE$3&gt;(A3taxstdlife+$E515),(Input!$N$213*$N$7)-SUM($N515:BD515),(Input!$N$213*$N$7)/A3taxstdlife))</f>
        <v>0</v>
      </c>
      <c r="BF515" s="155">
        <f>IF(A3taxstdlife="n/a","n/a",IF(BF$3&gt;(A3taxstdlife+$E515),(Input!$N$213*$N$7)-SUM($N515:BE515),(Input!$N$213*$N$7)/A3taxstdlife))</f>
        <v>0</v>
      </c>
      <c r="BG515" s="155">
        <f>IF(A3taxstdlife="n/a","n/a",IF(BG$3&gt;(A3taxstdlife+$E515),(Input!$N$213*$N$7)-SUM($N515:BF515),(Input!$N$213*$N$7)/A3taxstdlife))</f>
        <v>0</v>
      </c>
      <c r="BH515" s="155">
        <f>IF(A3taxstdlife="n/a","n/a",IF(BH$3&gt;(A3taxstdlife+$E515),(Input!$N$213*$N$7)-SUM($N515:BG515),(Input!$N$213*$N$7)/A3taxstdlife))</f>
        <v>0</v>
      </c>
      <c r="BI515" s="155">
        <f>IF(A3taxstdlife="n/a","n/a",IF(BI$3&gt;(A3taxstdlife+$E515),(Input!$N$213*$N$7)-SUM($N515:BH515),(Input!$N$213*$N$7)/A3taxstdlife))</f>
        <v>0</v>
      </c>
      <c r="BJ515" s="14"/>
      <c r="BK515" s="14"/>
      <c r="BL515" s="14"/>
      <c r="BM515" s="14"/>
      <c r="BN515" s="14"/>
      <c r="BO515" s="14"/>
      <c r="BP515" s="14"/>
      <c r="BQ515" s="14"/>
      <c r="BR515" s="14"/>
      <c r="BS515" s="14"/>
      <c r="BT515" s="14"/>
      <c r="BU515" s="14"/>
      <c r="BV515" s="14"/>
      <c r="BW515" s="14"/>
      <c r="BX515" s="14"/>
      <c r="BY515" s="14"/>
      <c r="BZ515" s="14"/>
    </row>
    <row r="516" spans="1:78" s="3" customFormat="1" ht="12.75" hidden="1" customHeight="1" outlineLevel="2">
      <c r="A516" s="14"/>
      <c r="B516" s="14"/>
      <c r="C516" s="324"/>
      <c r="D516" s="413"/>
      <c r="E516" s="261">
        <v>9</v>
      </c>
      <c r="F516" s="372"/>
      <c r="G516" s="269"/>
      <c r="H516" s="271"/>
      <c r="I516" s="271"/>
      <c r="J516" s="271"/>
      <c r="K516" s="271"/>
      <c r="L516" s="271"/>
      <c r="M516" s="271"/>
      <c r="N516" s="271"/>
      <c r="O516" s="270"/>
      <c r="P516" s="155">
        <f>IF(A3taxstdlife="n/a","n/a",IF(P$3&gt;(A3taxstdlife+$E516),(Input!$O$213*$O$7)-SUM($O516:O516),(Input!$O$213*$O$7)/A3taxstdlife))</f>
        <v>0</v>
      </c>
      <c r="Q516" s="155">
        <f>IF(A3taxstdlife="n/a","n/a",IF(Q$3&gt;(A3taxstdlife+$E516),(Input!$O$213*$O$7)-SUM($O516:P516),(Input!$O$213*$O$7)/A3taxstdlife))</f>
        <v>0</v>
      </c>
      <c r="R516" s="155">
        <f>IF(A3taxstdlife="n/a","n/a",IF(R$3&gt;(A3taxstdlife+$E516),(Input!$O$213*$O$7)-SUM($O516:Q516),(Input!$O$213*$O$7)/A3taxstdlife))</f>
        <v>0</v>
      </c>
      <c r="S516" s="155">
        <f>IF(A3taxstdlife="n/a","n/a",IF(S$3&gt;(A3taxstdlife+$E516),(Input!$O$213*$O$7)-SUM($O516:R516),(Input!$O$213*$O$7)/A3taxstdlife))</f>
        <v>0</v>
      </c>
      <c r="T516" s="155">
        <f>IF(A3taxstdlife="n/a","n/a",IF(T$3&gt;(A3taxstdlife+$E516),(Input!$O$213*$O$7)-SUM($O516:S516),(Input!$O$213*$O$7)/A3taxstdlife))</f>
        <v>0</v>
      </c>
      <c r="U516" s="155">
        <f>IF(A3taxstdlife="n/a","n/a",IF(U$3&gt;(A3taxstdlife+$E516),(Input!$O$213*$O$7)-SUM($O516:T516),(Input!$O$213*$O$7)/A3taxstdlife))</f>
        <v>0</v>
      </c>
      <c r="V516" s="155">
        <f>IF(A3taxstdlife="n/a","n/a",IF(V$3&gt;(A3taxstdlife+$E516),(Input!$O$213*$O$7)-SUM($O516:U516),(Input!$O$213*$O$7)/A3taxstdlife))</f>
        <v>0</v>
      </c>
      <c r="W516" s="155">
        <f>IF(A3taxstdlife="n/a","n/a",IF(W$3&gt;(A3taxstdlife+$E516),(Input!$O$213*$O$7)-SUM($O516:V516),(Input!$O$213*$O$7)/A3taxstdlife))</f>
        <v>0</v>
      </c>
      <c r="X516" s="155">
        <f>IF(A3taxstdlife="n/a","n/a",IF(X$3&gt;(A3taxstdlife+$E516),(Input!$O$213*$O$7)-SUM($O516:W516),(Input!$O$213*$O$7)/A3taxstdlife))</f>
        <v>0</v>
      </c>
      <c r="Y516" s="155">
        <f>IF(A3taxstdlife="n/a","n/a",IF(Y$3&gt;(A3taxstdlife+$E516),(Input!$O$213*$O$7)-SUM($O516:X516),(Input!$O$213*$O$7)/A3taxstdlife))</f>
        <v>0</v>
      </c>
      <c r="Z516" s="155">
        <f>IF(A3taxstdlife="n/a","n/a",IF(Z$3&gt;(A3taxstdlife+$E516),(Input!$O$213*$O$7)-SUM($O516:Y516),(Input!$O$213*$O$7)/A3taxstdlife))</f>
        <v>0</v>
      </c>
      <c r="AA516" s="155">
        <f>IF(A3taxstdlife="n/a","n/a",IF(AA$3&gt;(A3taxstdlife+$E516),(Input!$O$213*$O$7)-SUM($O516:Z516),(Input!$O$213*$O$7)/A3taxstdlife))</f>
        <v>0</v>
      </c>
      <c r="AB516" s="155">
        <f>IF(A3taxstdlife="n/a","n/a",IF(AB$3&gt;(A3taxstdlife+$E516),(Input!$O$213*$O$7)-SUM($O516:AA516),(Input!$O$213*$O$7)/A3taxstdlife))</f>
        <v>0</v>
      </c>
      <c r="AC516" s="155">
        <f>IF(A3taxstdlife="n/a","n/a",IF(AC$3&gt;(A3taxstdlife+$E516),(Input!$O$213*$O$7)-SUM($O516:AB516),(Input!$O$213*$O$7)/A3taxstdlife))</f>
        <v>0</v>
      </c>
      <c r="AD516" s="155">
        <f>IF(A3taxstdlife="n/a","n/a",IF(AD$3&gt;(A3taxstdlife+$E516),(Input!$O$213*$O$7)-SUM($O516:AC516),(Input!$O$213*$O$7)/A3taxstdlife))</f>
        <v>0</v>
      </c>
      <c r="AE516" s="155">
        <f>IF(A3taxstdlife="n/a","n/a",IF(AE$3&gt;(A3taxstdlife+$E516),(Input!$O$213*$O$7)-SUM($O516:AD516),(Input!$O$213*$O$7)/A3taxstdlife))</f>
        <v>0</v>
      </c>
      <c r="AF516" s="155">
        <f>IF(A3taxstdlife="n/a","n/a",IF(AF$3&gt;(A3taxstdlife+$E516),(Input!$O$213*$O$7)-SUM($O516:AE516),(Input!$O$213*$O$7)/A3taxstdlife))</f>
        <v>0</v>
      </c>
      <c r="AG516" s="155">
        <f>IF(A3taxstdlife="n/a","n/a",IF(AG$3&gt;(A3taxstdlife+$E516),(Input!$O$213*$O$7)-SUM($O516:AF516),(Input!$O$213*$O$7)/A3taxstdlife))</f>
        <v>0</v>
      </c>
      <c r="AH516" s="155">
        <f>IF(A3taxstdlife="n/a","n/a",IF(AH$3&gt;(A3taxstdlife+$E516),(Input!$O$213*$O$7)-SUM($O516:AG516),(Input!$O$213*$O$7)/A3taxstdlife))</f>
        <v>0</v>
      </c>
      <c r="AI516" s="155">
        <f>IF(A3taxstdlife="n/a","n/a",IF(AI$3&gt;(A3taxstdlife+$E516),(Input!$O$213*$O$7)-SUM($O516:AH516),(Input!$O$213*$O$7)/A3taxstdlife))</f>
        <v>0</v>
      </c>
      <c r="AJ516" s="155">
        <f>IF(A3taxstdlife="n/a","n/a",IF(AJ$3&gt;(A3taxstdlife+$E516),(Input!$O$213*$O$7)-SUM($O516:AI516),(Input!$O$213*$O$7)/A3taxstdlife))</f>
        <v>0</v>
      </c>
      <c r="AK516" s="155">
        <f>IF(A3taxstdlife="n/a","n/a",IF(AK$3&gt;(A3taxstdlife+$E516),(Input!$O$213*$O$7)-SUM($O516:AJ516),(Input!$O$213*$O$7)/A3taxstdlife))</f>
        <v>0</v>
      </c>
      <c r="AL516" s="155">
        <f>IF(A3taxstdlife="n/a","n/a",IF(AL$3&gt;(A3taxstdlife+$E516),(Input!$O$213*$O$7)-SUM($O516:AK516),(Input!$O$213*$O$7)/A3taxstdlife))</f>
        <v>0</v>
      </c>
      <c r="AM516" s="155">
        <f>IF(A3taxstdlife="n/a","n/a",IF(AM$3&gt;(A3taxstdlife+$E516),(Input!$O$213*$O$7)-SUM($O516:AL516),(Input!$O$213*$O$7)/A3taxstdlife))</f>
        <v>0</v>
      </c>
      <c r="AN516" s="155">
        <f>IF(A3taxstdlife="n/a","n/a",IF(AN$3&gt;(A3taxstdlife+$E516),(Input!$O$213*$O$7)-SUM($O516:AM516),(Input!$O$213*$O$7)/A3taxstdlife))</f>
        <v>0</v>
      </c>
      <c r="AO516" s="155">
        <f>IF(A3taxstdlife="n/a","n/a",IF(AO$3&gt;(A3taxstdlife+$E516),(Input!$O$213*$O$7)-SUM($O516:AN516),(Input!$O$213*$O$7)/A3taxstdlife))</f>
        <v>0</v>
      </c>
      <c r="AP516" s="155">
        <f>IF(A3taxstdlife="n/a","n/a",IF(AP$3&gt;(A3taxstdlife+$E516),(Input!$O$213*$O$7)-SUM($O516:AO516),(Input!$O$213*$O$7)/A3taxstdlife))</f>
        <v>0</v>
      </c>
      <c r="AQ516" s="155">
        <f>IF(A3taxstdlife="n/a","n/a",IF(AQ$3&gt;(A3taxstdlife+$E516),(Input!$O$213*$O$7)-SUM($O516:AP516),(Input!$O$213*$O$7)/A3taxstdlife))</f>
        <v>0</v>
      </c>
      <c r="AR516" s="155">
        <f>IF(A3taxstdlife="n/a","n/a",IF(AR$3&gt;(A3taxstdlife+$E516),(Input!$O$213*$O$7)-SUM($O516:AQ516),(Input!$O$213*$O$7)/A3taxstdlife))</f>
        <v>0</v>
      </c>
      <c r="AS516" s="155">
        <f>IF(A3taxstdlife="n/a","n/a",IF(AS$3&gt;(A3taxstdlife+$E516),(Input!$O$213*$O$7)-SUM($O516:AR516),(Input!$O$213*$O$7)/A3taxstdlife))</f>
        <v>0</v>
      </c>
      <c r="AT516" s="155">
        <f>IF(A3taxstdlife="n/a","n/a",IF(AT$3&gt;(A3taxstdlife+$E516),(Input!$O$213*$O$7)-SUM($O516:AS516),(Input!$O$213*$O$7)/A3taxstdlife))</f>
        <v>0</v>
      </c>
      <c r="AU516" s="155">
        <f>IF(A3taxstdlife="n/a","n/a",IF(AU$3&gt;(A3taxstdlife+$E516),(Input!$O$213*$O$7)-SUM($O516:AT516),(Input!$O$213*$O$7)/A3taxstdlife))</f>
        <v>0</v>
      </c>
      <c r="AV516" s="155">
        <f>IF(A3taxstdlife="n/a","n/a",IF(AV$3&gt;(A3taxstdlife+$E516),(Input!$O$213*$O$7)-SUM($O516:AU516),(Input!$O$213*$O$7)/A3taxstdlife))</f>
        <v>0</v>
      </c>
      <c r="AW516" s="155">
        <f>IF(A3taxstdlife="n/a","n/a",IF(AW$3&gt;(A3taxstdlife+$E516),(Input!$O$213*$O$7)-SUM($O516:AV516),(Input!$O$213*$O$7)/A3taxstdlife))</f>
        <v>0</v>
      </c>
      <c r="AX516" s="155">
        <f>IF(A3taxstdlife="n/a","n/a",IF(AX$3&gt;(A3taxstdlife+$E516),(Input!$O$213*$O$7)-SUM($O516:AW516),(Input!$O$213*$O$7)/A3taxstdlife))</f>
        <v>0</v>
      </c>
      <c r="AY516" s="155">
        <f>IF(A3taxstdlife="n/a","n/a",IF(AY$3&gt;(A3taxstdlife+$E516),(Input!$O$213*$O$7)-SUM($O516:AX516),(Input!$O$213*$O$7)/A3taxstdlife))</f>
        <v>0</v>
      </c>
      <c r="AZ516" s="155">
        <f>IF(A3taxstdlife="n/a","n/a",IF(AZ$3&gt;(A3taxstdlife+$E516),(Input!$O$213*$O$7)-SUM($O516:AY516),(Input!$O$213*$O$7)/A3taxstdlife))</f>
        <v>0</v>
      </c>
      <c r="BA516" s="155">
        <f>IF(A3taxstdlife="n/a","n/a",IF(BA$3&gt;(A3taxstdlife+$E516),(Input!$O$213*$O$7)-SUM($O516:AZ516),(Input!$O$213*$O$7)/A3taxstdlife))</f>
        <v>0</v>
      </c>
      <c r="BB516" s="155">
        <f>IF(A3taxstdlife="n/a","n/a",IF(BB$3&gt;(A3taxstdlife+$E516),(Input!$O$213*$O$7)-SUM($O516:BA516),(Input!$O$213*$O$7)/A3taxstdlife))</f>
        <v>0</v>
      </c>
      <c r="BC516" s="155">
        <f>IF(A3taxstdlife="n/a","n/a",IF(BC$3&gt;(A3taxstdlife+$E516),(Input!$O$213*$O$7)-SUM($O516:BB516),(Input!$O$213*$O$7)/A3taxstdlife))</f>
        <v>0</v>
      </c>
      <c r="BD516" s="155">
        <f>IF(A3taxstdlife="n/a","n/a",IF(BD$3&gt;(A3taxstdlife+$E516),(Input!$O$213*$O$7)-SUM($O516:BC516),(Input!$O$213*$O$7)/A3taxstdlife))</f>
        <v>0</v>
      </c>
      <c r="BE516" s="155">
        <f>IF(A3taxstdlife="n/a","n/a",IF(BE$3&gt;(A3taxstdlife+$E516),(Input!$O$213*$O$7)-SUM($O516:BD516),(Input!$O$213*$O$7)/A3taxstdlife))</f>
        <v>0</v>
      </c>
      <c r="BF516" s="155">
        <f>IF(A3taxstdlife="n/a","n/a",IF(BF$3&gt;(A3taxstdlife+$E516),(Input!$O$213*$O$7)-SUM($O516:BE516),(Input!$O$213*$O$7)/A3taxstdlife))</f>
        <v>0</v>
      </c>
      <c r="BG516" s="155">
        <f>IF(A3taxstdlife="n/a","n/a",IF(BG$3&gt;(A3taxstdlife+$E516),(Input!$O$213*$O$7)-SUM($O516:BF516),(Input!$O$213*$O$7)/A3taxstdlife))</f>
        <v>0</v>
      </c>
      <c r="BH516" s="155">
        <f>IF(A3taxstdlife="n/a","n/a",IF(BH$3&gt;(A3taxstdlife+$E516),(Input!$O$213*$O$7)-SUM($O516:BG516),(Input!$O$213*$O$7)/A3taxstdlife))</f>
        <v>0</v>
      </c>
      <c r="BI516" s="155">
        <f>IF(A3taxstdlife="n/a","n/a",IF(BI$3&gt;(A3taxstdlife+$E516),(Input!$O$213*$O$7)-SUM($O516:BH516),(Input!$O$213*$O$7)/A3taxstdlife))</f>
        <v>0</v>
      </c>
      <c r="BJ516" s="14"/>
      <c r="BK516" s="14"/>
      <c r="BL516" s="14"/>
      <c r="BM516" s="14"/>
      <c r="BN516" s="14"/>
      <c r="BO516" s="14"/>
      <c r="BP516" s="14"/>
      <c r="BQ516" s="14"/>
      <c r="BR516" s="14"/>
      <c r="BS516" s="14"/>
      <c r="BT516" s="14"/>
      <c r="BU516" s="14"/>
      <c r="BV516" s="14"/>
      <c r="BW516" s="14"/>
      <c r="BX516" s="14"/>
      <c r="BY516" s="14"/>
      <c r="BZ516" s="14"/>
    </row>
    <row r="517" spans="1:78" s="3" customFormat="1" ht="12.75" hidden="1" customHeight="1" outlineLevel="2">
      <c r="A517" s="14"/>
      <c r="B517" s="14"/>
      <c r="C517" s="324"/>
      <c r="D517" s="413"/>
      <c r="E517" s="262">
        <v>10</v>
      </c>
      <c r="F517" s="372"/>
      <c r="G517" s="269"/>
      <c r="H517" s="271"/>
      <c r="I517" s="271"/>
      <c r="J517" s="271"/>
      <c r="K517" s="271"/>
      <c r="L517" s="271"/>
      <c r="M517" s="271"/>
      <c r="N517" s="271"/>
      <c r="O517" s="271"/>
      <c r="P517" s="270"/>
      <c r="Q517" s="155">
        <f>IF(A3taxstdlife="n/a","n/a",IF(Q$3&gt;(A3taxstdlife+$E517),(Input!$P$213*$P$7)-SUM($P517:P517),(Input!$P$213*$P$7)/A3taxstdlife))</f>
        <v>0</v>
      </c>
      <c r="R517" s="155">
        <f>IF(A3taxstdlife="n/a","n/a",IF(R$3&gt;(A3taxstdlife+$E517),(Input!$P$213*$P$7)-SUM($P517:Q517),(Input!$P$213*$P$7)/A3taxstdlife))</f>
        <v>0</v>
      </c>
      <c r="S517" s="155">
        <f>IF(A3taxstdlife="n/a","n/a",IF(S$3&gt;(A3taxstdlife+$E517),(Input!$P$213*$P$7)-SUM($P517:R517),(Input!$P$213*$P$7)/A3taxstdlife))</f>
        <v>0</v>
      </c>
      <c r="T517" s="155">
        <f>IF(A3taxstdlife="n/a","n/a",IF(T$3&gt;(A3taxstdlife+$E517),(Input!$P$213*$P$7)-SUM($P517:S517),(Input!$P$213*$P$7)/A3taxstdlife))</f>
        <v>0</v>
      </c>
      <c r="U517" s="155">
        <f>IF(A3taxstdlife="n/a","n/a",IF(U$3&gt;(A3taxstdlife+$E517),(Input!$P$213*$P$7)-SUM($P517:T517),(Input!$P$213*$P$7)/A3taxstdlife))</f>
        <v>0</v>
      </c>
      <c r="V517" s="155">
        <f>IF(A3taxstdlife="n/a","n/a",IF(V$3&gt;(A3taxstdlife+$E517),(Input!$P$213*$P$7)-SUM($P517:U517),(Input!$P$213*$P$7)/A3taxstdlife))</f>
        <v>0</v>
      </c>
      <c r="W517" s="155">
        <f>IF(A3taxstdlife="n/a","n/a",IF(W$3&gt;(A3taxstdlife+$E517),(Input!$P$213*$P$7)-SUM($P517:V517),(Input!$P$213*$P$7)/A3taxstdlife))</f>
        <v>0</v>
      </c>
      <c r="X517" s="155">
        <f>IF(A3taxstdlife="n/a","n/a",IF(X$3&gt;(A3taxstdlife+$E517),(Input!$P$213*$P$7)-SUM($P517:W517),(Input!$P$213*$P$7)/A3taxstdlife))</f>
        <v>0</v>
      </c>
      <c r="Y517" s="155">
        <f>IF(A3taxstdlife="n/a","n/a",IF(Y$3&gt;(A3taxstdlife+$E517),(Input!$P$213*$P$7)-SUM($P517:X517),(Input!$P$213*$P$7)/A3taxstdlife))</f>
        <v>0</v>
      </c>
      <c r="Z517" s="155">
        <f>IF(A3taxstdlife="n/a","n/a",IF(Z$3&gt;(A3taxstdlife+$E517),(Input!$P$213*$P$7)-SUM($P517:Y517),(Input!$P$213*$P$7)/A3taxstdlife))</f>
        <v>0</v>
      </c>
      <c r="AA517" s="155">
        <f>IF(A3taxstdlife="n/a","n/a",IF(AA$3&gt;(A3taxstdlife+$E517),(Input!$P$213*$P$7)-SUM($P517:Z517),(Input!$P$213*$P$7)/A3taxstdlife))</f>
        <v>0</v>
      </c>
      <c r="AB517" s="155">
        <f>IF(A3taxstdlife="n/a","n/a",IF(AB$3&gt;(A3taxstdlife+$E517),(Input!$P$213*$P$7)-SUM($P517:AA517),(Input!$P$213*$P$7)/A3taxstdlife))</f>
        <v>0</v>
      </c>
      <c r="AC517" s="155">
        <f>IF(A3taxstdlife="n/a","n/a",IF(AC$3&gt;(A3taxstdlife+$E517),(Input!$P$213*$P$7)-SUM($P517:AB517),(Input!$P$213*$P$7)/A3taxstdlife))</f>
        <v>0</v>
      </c>
      <c r="AD517" s="155">
        <f>IF(A3taxstdlife="n/a","n/a",IF(AD$3&gt;(A3taxstdlife+$E517),(Input!$P$213*$P$7)-SUM($P517:AC517),(Input!$P$213*$P$7)/A3taxstdlife))</f>
        <v>0</v>
      </c>
      <c r="AE517" s="155">
        <f>IF(A3taxstdlife="n/a","n/a",IF(AE$3&gt;(A3taxstdlife+$E517),(Input!$P$213*$P$7)-SUM($P517:AD517),(Input!$P$213*$P$7)/A3taxstdlife))</f>
        <v>0</v>
      </c>
      <c r="AF517" s="155">
        <f>IF(A3taxstdlife="n/a","n/a",IF(AF$3&gt;(A3taxstdlife+$E517),(Input!$P$213*$P$7)-SUM($P517:AE517),(Input!$P$213*$P$7)/A3taxstdlife))</f>
        <v>0</v>
      </c>
      <c r="AG517" s="155">
        <f>IF(A3taxstdlife="n/a","n/a",IF(AG$3&gt;(A3taxstdlife+$E517),(Input!$P$213*$P$7)-SUM($P517:AF517),(Input!$P$213*$P$7)/A3taxstdlife))</f>
        <v>0</v>
      </c>
      <c r="AH517" s="155">
        <f>IF(A3taxstdlife="n/a","n/a",IF(AH$3&gt;(A3taxstdlife+$E517),(Input!$P$213*$P$7)-SUM($P517:AG517),(Input!$P$213*$P$7)/A3taxstdlife))</f>
        <v>0</v>
      </c>
      <c r="AI517" s="155">
        <f>IF(A3taxstdlife="n/a","n/a",IF(AI$3&gt;(A3taxstdlife+$E517),(Input!$P$213*$P$7)-SUM($P517:AH517),(Input!$P$213*$P$7)/A3taxstdlife))</f>
        <v>0</v>
      </c>
      <c r="AJ517" s="155">
        <f>IF(A3taxstdlife="n/a","n/a",IF(AJ$3&gt;(A3taxstdlife+$E517),(Input!$P$213*$P$7)-SUM($P517:AI517),(Input!$P$213*$P$7)/A3taxstdlife))</f>
        <v>0</v>
      </c>
      <c r="AK517" s="155">
        <f>IF(A3taxstdlife="n/a","n/a",IF(AK$3&gt;(A3taxstdlife+$E517),(Input!$P$213*$P$7)-SUM($P517:AJ517),(Input!$P$213*$P$7)/A3taxstdlife))</f>
        <v>0</v>
      </c>
      <c r="AL517" s="155">
        <f>IF(A3taxstdlife="n/a","n/a",IF(AL$3&gt;(A3taxstdlife+$E517),(Input!$P$213*$P$7)-SUM($P517:AK517),(Input!$P$213*$P$7)/A3taxstdlife))</f>
        <v>0</v>
      </c>
      <c r="AM517" s="155">
        <f>IF(A3taxstdlife="n/a","n/a",IF(AM$3&gt;(A3taxstdlife+$E517),(Input!$P$213*$P$7)-SUM($P517:AL517),(Input!$P$213*$P$7)/A3taxstdlife))</f>
        <v>0</v>
      </c>
      <c r="AN517" s="155">
        <f>IF(A3taxstdlife="n/a","n/a",IF(AN$3&gt;(A3taxstdlife+$E517),(Input!$P$213*$P$7)-SUM($P517:AM517),(Input!$P$213*$P$7)/A3taxstdlife))</f>
        <v>0</v>
      </c>
      <c r="AO517" s="155">
        <f>IF(A3taxstdlife="n/a","n/a",IF(AO$3&gt;(A3taxstdlife+$E517),(Input!$P$213*$P$7)-SUM($P517:AN517),(Input!$P$213*$P$7)/A3taxstdlife))</f>
        <v>0</v>
      </c>
      <c r="AP517" s="155">
        <f>IF(A3taxstdlife="n/a","n/a",IF(AP$3&gt;(A3taxstdlife+$E517),(Input!$P$213*$P$7)-SUM($P517:AO517),(Input!$P$213*$P$7)/A3taxstdlife))</f>
        <v>0</v>
      </c>
      <c r="AQ517" s="155">
        <f>IF(A3taxstdlife="n/a","n/a",IF(AQ$3&gt;(A3taxstdlife+$E517),(Input!$P$213*$P$7)-SUM($P517:AP517),(Input!$P$213*$P$7)/A3taxstdlife))</f>
        <v>0</v>
      </c>
      <c r="AR517" s="155">
        <f>IF(A3taxstdlife="n/a","n/a",IF(AR$3&gt;(A3taxstdlife+$E517),(Input!$P$213*$P$7)-SUM($P517:AQ517),(Input!$P$213*$P$7)/A3taxstdlife))</f>
        <v>0</v>
      </c>
      <c r="AS517" s="155">
        <f>IF(A3taxstdlife="n/a","n/a",IF(AS$3&gt;(A3taxstdlife+$E517),(Input!$P$213*$P$7)-SUM($P517:AR517),(Input!$P$213*$P$7)/A3taxstdlife))</f>
        <v>0</v>
      </c>
      <c r="AT517" s="155">
        <f>IF(A3taxstdlife="n/a","n/a",IF(AT$3&gt;(A3taxstdlife+$E517),(Input!$P$213*$P$7)-SUM($P517:AS517),(Input!$P$213*$P$7)/A3taxstdlife))</f>
        <v>0</v>
      </c>
      <c r="AU517" s="155">
        <f>IF(A3taxstdlife="n/a","n/a",IF(AU$3&gt;(A3taxstdlife+$E517),(Input!$P$213*$P$7)-SUM($P517:AT517),(Input!$P$213*$P$7)/A3taxstdlife))</f>
        <v>0</v>
      </c>
      <c r="AV517" s="155">
        <f>IF(A3taxstdlife="n/a","n/a",IF(AV$3&gt;(A3taxstdlife+$E517),(Input!$P$213*$P$7)-SUM($P517:AU517),(Input!$P$213*$P$7)/A3taxstdlife))</f>
        <v>0</v>
      </c>
      <c r="AW517" s="155">
        <f>IF(A3taxstdlife="n/a","n/a",IF(AW$3&gt;(A3taxstdlife+$E517),(Input!$P$213*$P$7)-SUM($P517:AV517),(Input!$P$213*$P$7)/A3taxstdlife))</f>
        <v>0</v>
      </c>
      <c r="AX517" s="155">
        <f>IF(A3taxstdlife="n/a","n/a",IF(AX$3&gt;(A3taxstdlife+$E517),(Input!$P$213*$P$7)-SUM($P517:AW517),(Input!$P$213*$P$7)/A3taxstdlife))</f>
        <v>0</v>
      </c>
      <c r="AY517" s="155">
        <f>IF(A3taxstdlife="n/a","n/a",IF(AY$3&gt;(A3taxstdlife+$E517),(Input!$P$213*$P$7)-SUM($P517:AX517),(Input!$P$213*$P$7)/A3taxstdlife))</f>
        <v>0</v>
      </c>
      <c r="AZ517" s="155">
        <f>IF(A3taxstdlife="n/a","n/a",IF(AZ$3&gt;(A3taxstdlife+$E517),(Input!$P$213*$P$7)-SUM($P517:AY517),(Input!$P$213*$P$7)/A3taxstdlife))</f>
        <v>0</v>
      </c>
      <c r="BA517" s="155">
        <f>IF(A3taxstdlife="n/a","n/a",IF(BA$3&gt;(A3taxstdlife+$E517),(Input!$P$213*$P$7)-SUM($P517:AZ517),(Input!$P$213*$P$7)/A3taxstdlife))</f>
        <v>0</v>
      </c>
      <c r="BB517" s="155">
        <f>IF(A3taxstdlife="n/a","n/a",IF(BB$3&gt;(A3taxstdlife+$E517),(Input!$P$213*$P$7)-SUM($P517:BA517),(Input!$P$213*$P$7)/A3taxstdlife))</f>
        <v>0</v>
      </c>
      <c r="BC517" s="155">
        <f>IF(A3taxstdlife="n/a","n/a",IF(BC$3&gt;(A3taxstdlife+$E517),(Input!$P$213*$P$7)-SUM($P517:BB517),(Input!$P$213*$P$7)/A3taxstdlife))</f>
        <v>0</v>
      </c>
      <c r="BD517" s="155">
        <f>IF(A3taxstdlife="n/a","n/a",IF(BD$3&gt;(A3taxstdlife+$E517),(Input!$P$213*$P$7)-SUM($P517:BC517),(Input!$P$213*$P$7)/A3taxstdlife))</f>
        <v>0</v>
      </c>
      <c r="BE517" s="155">
        <f>IF(A3taxstdlife="n/a","n/a",IF(BE$3&gt;(A3taxstdlife+$E517),(Input!$P$213*$P$7)-SUM($P517:BD517),(Input!$P$213*$P$7)/A3taxstdlife))</f>
        <v>0</v>
      </c>
      <c r="BF517" s="155">
        <f>IF(A3taxstdlife="n/a","n/a",IF(BF$3&gt;(A3taxstdlife+$E517),(Input!$P$213*$P$7)-SUM($P517:BE517),(Input!$P$213*$P$7)/A3taxstdlife))</f>
        <v>0</v>
      </c>
      <c r="BG517" s="155">
        <f>IF(A3taxstdlife="n/a","n/a",IF(BG$3&gt;(A3taxstdlife+$E517),(Input!$P$213*$P$7)-SUM($P517:BF517),(Input!$P$213*$P$7)/A3taxstdlife))</f>
        <v>0</v>
      </c>
      <c r="BH517" s="155">
        <f>IF(A3taxstdlife="n/a","n/a",IF(BH$3&gt;(A3taxstdlife+$E517),(Input!$P$213*$P$7)-SUM($P517:BG517),(Input!$P$213*$P$7)/A3taxstdlife))</f>
        <v>0</v>
      </c>
      <c r="BI517" s="155">
        <f>IF(A3taxstdlife="n/a","n/a",IF(BI$3&gt;(A3taxstdlife+$E517),(Input!$P$213*$P$7)-SUM($P517:BH517),(Input!$P$213*$P$7)/A3taxstdlife))</f>
        <v>0</v>
      </c>
      <c r="BJ517" s="14"/>
      <c r="BK517" s="14"/>
      <c r="BL517" s="14"/>
      <c r="BM517" s="14"/>
      <c r="BN517" s="14"/>
      <c r="BO517" s="14"/>
      <c r="BP517" s="14"/>
      <c r="BQ517" s="14"/>
      <c r="BR517" s="14"/>
      <c r="BS517" s="14"/>
      <c r="BT517" s="14"/>
      <c r="BU517" s="14"/>
      <c r="BV517" s="14"/>
      <c r="BW517" s="14"/>
      <c r="BX517" s="14"/>
      <c r="BY517" s="14"/>
      <c r="BZ517" s="14"/>
    </row>
    <row r="518" spans="1:78" s="3" customFormat="1" ht="12.75" customHeight="1" outlineLevel="1" collapsed="1">
      <c r="A518" s="14"/>
      <c r="B518" s="14"/>
      <c r="C518" s="324" t="str">
        <f>Asset3</f>
        <v>Transmission Lines (LE)</v>
      </c>
      <c r="D518" s="14"/>
      <c r="E518" s="14"/>
      <c r="F518" s="366"/>
      <c r="G518" s="364">
        <f>SUM(G506:G517)</f>
        <v>0</v>
      </c>
      <c r="H518" s="364">
        <f t="shared" ref="H518:BH518" si="94">SUM(H506:H517)</f>
        <v>0.21305060191522837</v>
      </c>
      <c r="I518" s="364">
        <f t="shared" si="94"/>
        <v>0.6487136146902881</v>
      </c>
      <c r="J518" s="364">
        <f t="shared" si="94"/>
        <v>1.6485789577647771</v>
      </c>
      <c r="K518" s="364">
        <f t="shared" si="94"/>
        <v>2.8197271160688824</v>
      </c>
      <c r="L518" s="364">
        <f t="shared" si="94"/>
        <v>5.2769455413341664</v>
      </c>
      <c r="M518" s="364">
        <f t="shared" si="94"/>
        <v>5.2769455413341664</v>
      </c>
      <c r="N518" s="364">
        <f t="shared" si="94"/>
        <v>5.2769455413341664</v>
      </c>
      <c r="O518" s="364">
        <f t="shared" si="94"/>
        <v>5.2769455413341664</v>
      </c>
      <c r="P518" s="364">
        <f t="shared" si="94"/>
        <v>5.2769455413341664</v>
      </c>
      <c r="Q518" s="364">
        <f t="shared" si="94"/>
        <v>5.2769455413341664</v>
      </c>
      <c r="R518" s="364">
        <f t="shared" si="94"/>
        <v>5.2769455413341664</v>
      </c>
      <c r="S518" s="364">
        <f t="shared" si="94"/>
        <v>5.2769455413341664</v>
      </c>
      <c r="T518" s="364">
        <f t="shared" si="94"/>
        <v>5.2769455413341664</v>
      </c>
      <c r="U518" s="364">
        <f t="shared" si="94"/>
        <v>5.2769455413341664</v>
      </c>
      <c r="V518" s="364">
        <f t="shared" si="94"/>
        <v>5.2769455413341664</v>
      </c>
      <c r="W518" s="364">
        <f t="shared" si="94"/>
        <v>5.0638949394189385</v>
      </c>
      <c r="X518" s="364">
        <f t="shared" si="94"/>
        <v>4.6282319266438758</v>
      </c>
      <c r="Y518" s="364">
        <f t="shared" si="94"/>
        <v>3.6283665835693837</v>
      </c>
      <c r="Z518" s="364">
        <f t="shared" si="94"/>
        <v>2.457218425265284</v>
      </c>
      <c r="AA518" s="364">
        <f t="shared" si="94"/>
        <v>0</v>
      </c>
      <c r="AB518" s="364">
        <f t="shared" si="94"/>
        <v>0</v>
      </c>
      <c r="AC518" s="364">
        <f t="shared" si="94"/>
        <v>0</v>
      </c>
      <c r="AD518" s="364">
        <f t="shared" si="94"/>
        <v>0</v>
      </c>
      <c r="AE518" s="364">
        <f t="shared" si="94"/>
        <v>0</v>
      </c>
      <c r="AF518" s="364">
        <f t="shared" si="94"/>
        <v>0</v>
      </c>
      <c r="AG518" s="364">
        <f t="shared" si="94"/>
        <v>0</v>
      </c>
      <c r="AH518" s="364">
        <f t="shared" si="94"/>
        <v>0</v>
      </c>
      <c r="AI518" s="364">
        <f t="shared" si="94"/>
        <v>0</v>
      </c>
      <c r="AJ518" s="364">
        <f t="shared" si="94"/>
        <v>0</v>
      </c>
      <c r="AK518" s="364">
        <f t="shared" si="94"/>
        <v>0</v>
      </c>
      <c r="AL518" s="364">
        <f t="shared" si="94"/>
        <v>0</v>
      </c>
      <c r="AM518" s="364">
        <f t="shared" si="94"/>
        <v>0</v>
      </c>
      <c r="AN518" s="364">
        <f t="shared" si="94"/>
        <v>0</v>
      </c>
      <c r="AO518" s="364">
        <f t="shared" si="94"/>
        <v>0</v>
      </c>
      <c r="AP518" s="364">
        <f t="shared" si="94"/>
        <v>0</v>
      </c>
      <c r="AQ518" s="364">
        <f t="shared" si="94"/>
        <v>0</v>
      </c>
      <c r="AR518" s="364">
        <f t="shared" si="94"/>
        <v>0</v>
      </c>
      <c r="AS518" s="364">
        <f t="shared" si="94"/>
        <v>0</v>
      </c>
      <c r="AT518" s="364">
        <f t="shared" si="94"/>
        <v>0</v>
      </c>
      <c r="AU518" s="364">
        <f t="shared" si="94"/>
        <v>0</v>
      </c>
      <c r="AV518" s="364">
        <f t="shared" si="94"/>
        <v>0</v>
      </c>
      <c r="AW518" s="364">
        <f t="shared" si="94"/>
        <v>0</v>
      </c>
      <c r="AX518" s="364">
        <f t="shared" si="94"/>
        <v>0</v>
      </c>
      <c r="AY518" s="364">
        <f t="shared" si="94"/>
        <v>0</v>
      </c>
      <c r="AZ518" s="364">
        <f t="shared" si="94"/>
        <v>0</v>
      </c>
      <c r="BA518" s="364">
        <f t="shared" si="94"/>
        <v>0</v>
      </c>
      <c r="BB518" s="364">
        <f t="shared" si="94"/>
        <v>0</v>
      </c>
      <c r="BC518" s="364">
        <f t="shared" si="94"/>
        <v>0</v>
      </c>
      <c r="BD518" s="364">
        <f t="shared" si="94"/>
        <v>0</v>
      </c>
      <c r="BE518" s="364">
        <f t="shared" si="94"/>
        <v>0</v>
      </c>
      <c r="BF518" s="364">
        <f t="shared" si="94"/>
        <v>0</v>
      </c>
      <c r="BG518" s="364">
        <f t="shared" si="94"/>
        <v>0</v>
      </c>
      <c r="BH518" s="364">
        <f t="shared" si="94"/>
        <v>0</v>
      </c>
      <c r="BI518" s="364">
        <f>SUM(BI506:BI517)</f>
        <v>0</v>
      </c>
      <c r="BJ518" s="14"/>
      <c r="BK518" s="14"/>
      <c r="BL518" s="14"/>
      <c r="BM518" s="14"/>
      <c r="BN518" s="14"/>
      <c r="BO518" s="14"/>
      <c r="BP518" s="14"/>
      <c r="BQ518" s="14"/>
      <c r="BR518" s="14"/>
      <c r="BS518" s="14"/>
      <c r="BT518" s="14"/>
      <c r="BU518" s="14"/>
      <c r="BV518" s="14"/>
      <c r="BW518" s="14"/>
      <c r="BX518" s="14"/>
      <c r="BY518" s="14"/>
      <c r="BZ518" s="14"/>
    </row>
    <row r="519" spans="1:78" s="3" customFormat="1" ht="12.75" hidden="1" customHeight="1" outlineLevel="2">
      <c r="A519" s="14"/>
      <c r="B519" s="325" t="str">
        <f>C531</f>
        <v>Substations Primary Plant</v>
      </c>
      <c r="C519" s="326"/>
      <c r="D519" s="33" t="s">
        <v>65</v>
      </c>
      <c r="E519" s="32"/>
      <c r="F519" s="371"/>
      <c r="G519" s="154">
        <f>IF(G$3&gt;A4taxremlife,A4taxvalue-SUM($F519:F519),IF(A4taxremlife="N/A","n/a",A4taxvalue/A4taxremlife))</f>
        <v>41.514792638843247</v>
      </c>
      <c r="H519" s="154">
        <f>IF(H$3&gt;A4taxremlife,A4taxvalue-SUM($F519:G519),IF(A4taxremlife="N/A","n/a",A4taxvalue/A4taxremlife))</f>
        <v>41.514792638843247</v>
      </c>
      <c r="I519" s="154">
        <f>IF(I$3&gt;A4taxremlife,A4taxvalue-SUM($F519:H519),IF(A4taxremlife="N/A","n/a",A4taxvalue/A4taxremlife))</f>
        <v>41.514792638843247</v>
      </c>
      <c r="J519" s="154">
        <f>IF(J$3&gt;A4taxremlife,A4taxvalue-SUM($F519:I519),IF(A4taxremlife="N/A","n/a",A4taxvalue/A4taxremlife))</f>
        <v>41.514792638843247</v>
      </c>
      <c r="K519" s="154">
        <f>IF(K$3&gt;A4taxremlife,A4taxvalue-SUM($F519:J519),IF(A4taxremlife="N/A","n/a",A4taxvalue/A4taxremlife))</f>
        <v>41.514792638843247</v>
      </c>
      <c r="L519" s="154">
        <f>IF(L$3&gt;A4taxremlife,A4taxvalue-SUM($F519:K519),IF(A4taxremlife="N/A","n/a",A4taxvalue/A4taxremlife))</f>
        <v>41.514792638843247</v>
      </c>
      <c r="M519" s="154">
        <f>IF(M$3&gt;A4taxremlife,A4taxvalue-SUM($F519:L519),IF(A4taxremlife="N/A","n/a",A4taxvalue/A4taxremlife))</f>
        <v>41.514792638843247</v>
      </c>
      <c r="N519" s="154">
        <f>IF(N$3&gt;A4taxremlife,A4taxvalue-SUM($F519:M519),IF(A4taxremlife="N/A","n/a",A4taxvalue/A4taxremlife))</f>
        <v>41.514792638843247</v>
      </c>
      <c r="O519" s="154">
        <f>IF(O$3&gt;A4taxremlife,A4taxvalue-SUM($F519:N519),IF(A4taxremlife="N/A","n/a",A4taxvalue/A4taxremlife))</f>
        <v>41.514792638843247</v>
      </c>
      <c r="P519" s="154">
        <f>IF(P$3&gt;A4taxremlife,A4taxvalue-SUM($F519:O519),IF(A4taxremlife="N/A","n/a",A4taxvalue/A4taxremlife))</f>
        <v>41.514792638843247</v>
      </c>
      <c r="Q519" s="154">
        <f>IF(Q$3&gt;A4taxremlife,A4taxvalue-SUM($F519:P519),IF(A4taxremlife="N/A","n/a",A4taxvalue/A4taxremlife))</f>
        <v>41.514792638843247</v>
      </c>
      <c r="R519" s="154">
        <f>IF(R$3&gt;A4taxremlife,A4taxvalue-SUM($F519:Q519),IF(A4taxremlife="N/A","n/a",A4taxvalue/A4taxremlife))</f>
        <v>41.514792638843247</v>
      </c>
      <c r="S519" s="154">
        <f>IF(S$3&gt;A4taxremlife,A4taxvalue-SUM($F519:R519),IF(A4taxremlife="N/A","n/a",A4taxvalue/A4taxremlife))</f>
        <v>41.514792638843247</v>
      </c>
      <c r="T519" s="154">
        <f>IF(T$3&gt;A4taxremlife,A4taxvalue-SUM($F519:S519),IF(A4taxremlife="N/A","n/a",A4taxvalue/A4taxremlife))</f>
        <v>41.514792638843247</v>
      </c>
      <c r="U519" s="154">
        <f>IF(U$3&gt;A4taxremlife,A4taxvalue-SUM($F519:T519),IF(A4taxremlife="N/A","n/a",A4taxvalue/A4taxremlife))</f>
        <v>41.514792638843247</v>
      </c>
      <c r="V519" s="154">
        <f>IF(V$3&gt;A4taxremlife,A4taxvalue-SUM($F519:U519),IF(A4taxremlife="N/A","n/a",A4taxvalue/A4taxremlife))</f>
        <v>41.514792638843247</v>
      </c>
      <c r="W519" s="154">
        <f>IF(W$3&gt;A4taxremlife,A4taxvalue-SUM($F519:V519),IF(A4taxremlife="N/A","n/a",A4taxvalue/A4taxremlife))</f>
        <v>41.514792638843247</v>
      </c>
      <c r="X519" s="154">
        <f>IF(X$3&gt;A4taxremlife,A4taxvalue-SUM($F519:W519),IF(A4taxremlife="N/A","n/a",A4taxvalue/A4taxremlife))</f>
        <v>41.514792638843247</v>
      </c>
      <c r="Y519" s="154">
        <f>IF(Y$3&gt;A4taxremlife,A4taxvalue-SUM($F519:X519),IF(A4taxremlife="N/A","n/a",A4taxvalue/A4taxremlife))</f>
        <v>41.514792638843247</v>
      </c>
      <c r="Z519" s="154">
        <f>IF(Z$3&gt;A4taxremlife,A4taxvalue-SUM($F519:Y519),IF(A4taxremlife="N/A","n/a",A4taxvalue/A4taxremlife))</f>
        <v>41.514792638843247</v>
      </c>
      <c r="AA519" s="154">
        <f>IF(AA$3&gt;A4taxremlife,A4taxvalue-SUM($F519:Z519),IF(A4taxremlife="N/A","n/a",A4taxvalue/A4taxremlife))</f>
        <v>41.514792638843247</v>
      </c>
      <c r="AB519" s="154">
        <f>IF(AB$3&gt;A4taxremlife,A4taxvalue-SUM($F519:AA519),IF(A4taxremlife="N/A","n/a",A4taxvalue/A4taxremlife))</f>
        <v>41.514792638843247</v>
      </c>
      <c r="AC519" s="154">
        <f>IF(AC$3&gt;A4taxremlife,A4taxvalue-SUM($F519:AB519),IF(A4taxremlife="N/A","n/a",A4taxvalue/A4taxremlife))</f>
        <v>41.514792638843247</v>
      </c>
      <c r="AD519" s="154">
        <f>IF(AD$3&gt;A4taxremlife,A4taxvalue-SUM($F519:AC519),IF(A4taxremlife="N/A","n/a",A4taxvalue/A4taxremlife))</f>
        <v>41.514792638843247</v>
      </c>
      <c r="AE519" s="154">
        <f>IF(AE$3&gt;A4taxremlife,A4taxvalue-SUM($F519:AD519),IF(A4taxremlife="N/A","n/a",A4taxvalue/A4taxremlife))</f>
        <v>41.514792638843247</v>
      </c>
      <c r="AF519" s="154">
        <f>IF(AF$3&gt;A4taxremlife,A4taxvalue-SUM($F519:AE519),IF(A4taxremlife="N/A","n/a",A4taxvalue/A4taxremlife))</f>
        <v>41.514792638843247</v>
      </c>
      <c r="AG519" s="154">
        <f>IF(AG$3&gt;A4taxremlife,A4taxvalue-SUM($F519:AF519),IF(A4taxremlife="N/A","n/a",A4taxvalue/A4taxremlife))</f>
        <v>41.514792638843247</v>
      </c>
      <c r="AH519" s="154">
        <f>IF(AH$3&gt;A4taxremlife,A4taxvalue-SUM($F519:AG519),IF(A4taxremlife="N/A","n/a",A4taxvalue/A4taxremlife))</f>
        <v>41.514792638843247</v>
      </c>
      <c r="AI519" s="154">
        <f>IF(AI$3&gt;A4taxremlife,A4taxvalue-SUM($F519:AH519),IF(A4taxremlife="N/A","n/a",A4taxvalue/A4taxremlife))</f>
        <v>41.514792638843247</v>
      </c>
      <c r="AJ519" s="154">
        <f>IF(AJ$3&gt;A4taxremlife,A4taxvalue-SUM($F519:AI519),IF(A4taxremlife="N/A","n/a",A4taxvalue/A4taxremlife))</f>
        <v>41.514792638843247</v>
      </c>
      <c r="AK519" s="154">
        <f>IF(AK$3&gt;A4taxremlife,A4taxvalue-SUM($F519:AJ519),IF(A4taxremlife="N/A","n/a",A4taxvalue/A4taxremlife))</f>
        <v>17.851360834702291</v>
      </c>
      <c r="AL519" s="154">
        <f>IF(AL$3&gt;A4taxremlife,A4taxvalue-SUM($F519:AK519),IF(A4taxremlife="N/A","n/a",A4taxvalue/A4taxremlife))</f>
        <v>0</v>
      </c>
      <c r="AM519" s="154">
        <f>IF(AM$3&gt;A4taxremlife,A4taxvalue-SUM($F519:AL519),IF(A4taxremlife="N/A","n/a",A4taxvalue/A4taxremlife))</f>
        <v>0</v>
      </c>
      <c r="AN519" s="154">
        <f>IF(AN$3&gt;A4taxremlife,A4taxvalue-SUM($F519:AM519),IF(A4taxremlife="N/A","n/a",A4taxvalue/A4taxremlife))</f>
        <v>0</v>
      </c>
      <c r="AO519" s="154">
        <f>IF(AO$3&gt;A4taxremlife,A4taxvalue-SUM($F519:AN519),IF(A4taxremlife="N/A","n/a",A4taxvalue/A4taxremlife))</f>
        <v>0</v>
      </c>
      <c r="AP519" s="154">
        <f>IF(AP$3&gt;A4taxremlife,A4taxvalue-SUM($F519:AO519),IF(A4taxremlife="N/A","n/a",A4taxvalue/A4taxremlife))</f>
        <v>0</v>
      </c>
      <c r="AQ519" s="154">
        <f>IF(AQ$3&gt;A4taxremlife,A4taxvalue-SUM($F519:AP519),IF(A4taxremlife="N/A","n/a",A4taxvalue/A4taxremlife))</f>
        <v>0</v>
      </c>
      <c r="AR519" s="154">
        <f>IF(AR$3&gt;A4taxremlife,A4taxvalue-SUM($F519:AQ519),IF(A4taxremlife="N/A","n/a",A4taxvalue/A4taxremlife))</f>
        <v>0</v>
      </c>
      <c r="AS519" s="154">
        <f>IF(AS$3&gt;A4taxremlife,A4taxvalue-SUM($F519:AR519),IF(A4taxremlife="N/A","n/a",A4taxvalue/A4taxremlife))</f>
        <v>0</v>
      </c>
      <c r="AT519" s="154">
        <f>IF(AT$3&gt;A4taxremlife,A4taxvalue-SUM($F519:AS519),IF(A4taxremlife="N/A","n/a",A4taxvalue/A4taxremlife))</f>
        <v>0</v>
      </c>
      <c r="AU519" s="154">
        <f>IF(AU$3&gt;A4taxremlife,A4taxvalue-SUM($F519:AT519),IF(A4taxremlife="N/A","n/a",A4taxvalue/A4taxremlife))</f>
        <v>0</v>
      </c>
      <c r="AV519" s="154">
        <f>IF(AV$3&gt;A4taxremlife,A4taxvalue-SUM($F519:AU519),IF(A4taxremlife="N/A","n/a",A4taxvalue/A4taxremlife))</f>
        <v>0</v>
      </c>
      <c r="AW519" s="154">
        <f>IF(AW$3&gt;A4taxremlife,A4taxvalue-SUM($F519:AV519),IF(A4taxremlife="N/A","n/a",A4taxvalue/A4taxremlife))</f>
        <v>0</v>
      </c>
      <c r="AX519" s="154">
        <f>IF(AX$3&gt;A4taxremlife,A4taxvalue-SUM($F519:AW519),IF(A4taxremlife="N/A","n/a",A4taxvalue/A4taxremlife))</f>
        <v>0</v>
      </c>
      <c r="AY519" s="154">
        <f>IF(AY$3&gt;A4taxremlife,A4taxvalue-SUM($F519:AX519),IF(A4taxremlife="N/A","n/a",A4taxvalue/A4taxremlife))</f>
        <v>0</v>
      </c>
      <c r="AZ519" s="154">
        <f>IF(AZ$3&gt;A4taxremlife,A4taxvalue-SUM($F519:AY519),IF(A4taxremlife="N/A","n/a",A4taxvalue/A4taxremlife))</f>
        <v>0</v>
      </c>
      <c r="BA519" s="154">
        <f>IF(BA$3&gt;A4taxremlife,A4taxvalue-SUM($F519:AZ519),IF(A4taxremlife="N/A","n/a",A4taxvalue/A4taxremlife))</f>
        <v>0</v>
      </c>
      <c r="BB519" s="154">
        <f>IF(BB$3&gt;A4taxremlife,A4taxvalue-SUM($F519:BA519),IF(A4taxremlife="N/A","n/a",A4taxvalue/A4taxremlife))</f>
        <v>0</v>
      </c>
      <c r="BC519" s="154">
        <f>IF(BC$3&gt;A4taxremlife,A4taxvalue-SUM($F519:BB519),IF(A4taxremlife="N/A","n/a",A4taxvalue/A4taxremlife))</f>
        <v>0</v>
      </c>
      <c r="BD519" s="154">
        <f>IF(BD$3&gt;A4taxremlife,A4taxvalue-SUM($F519:BC519),IF(A4taxremlife="N/A","n/a",A4taxvalue/A4taxremlife))</f>
        <v>0</v>
      </c>
      <c r="BE519" s="154">
        <f>IF(BE$3&gt;A4taxremlife,A4taxvalue-SUM($F519:BD519),IF(A4taxremlife="N/A","n/a",A4taxvalue/A4taxremlife))</f>
        <v>0</v>
      </c>
      <c r="BF519" s="154">
        <f>IF(BF$3&gt;A4taxremlife,A4taxvalue-SUM($F519:BE519),IF(A4taxremlife="N/A","n/a",A4taxvalue/A4taxremlife))</f>
        <v>0</v>
      </c>
      <c r="BG519" s="154">
        <f>IF(BG$3&gt;A4taxremlife,A4taxvalue-SUM($F519:BF519),IF(A4taxremlife="N/A","n/a",A4taxvalue/A4taxremlife))</f>
        <v>0</v>
      </c>
      <c r="BH519" s="154">
        <f>IF(BH$3&gt;A4taxremlife,A4taxvalue-SUM($F519:BG519),IF(A4taxremlife="N/A","n/a",A4taxvalue/A4taxremlife))</f>
        <v>0</v>
      </c>
      <c r="BI519" s="154">
        <f>IF(BI$3&gt;A4taxremlife,A4taxvalue-SUM($F519:BH519),IF(A4taxremlife="N/A","n/a",A4taxvalue/A4taxremlife))</f>
        <v>0</v>
      </c>
      <c r="BJ519" s="14"/>
      <c r="BK519" s="14"/>
      <c r="BL519" s="14"/>
      <c r="BM519" s="14"/>
      <c r="BN519" s="14"/>
      <c r="BO519" s="14"/>
      <c r="BP519" s="14"/>
      <c r="BQ519" s="14"/>
      <c r="BR519" s="14"/>
      <c r="BS519" s="14"/>
      <c r="BT519" s="14"/>
      <c r="BU519" s="14"/>
      <c r="BV519" s="14"/>
      <c r="BW519" s="14"/>
      <c r="BX519" s="14"/>
      <c r="BY519" s="14"/>
      <c r="BZ519" s="14"/>
    </row>
    <row r="520" spans="1:78" s="3" customFormat="1" ht="12.75" hidden="1" customHeight="1" outlineLevel="2">
      <c r="A520" s="14"/>
      <c r="B520" s="14"/>
      <c r="C520" s="324"/>
      <c r="D520" s="412" t="s">
        <v>198</v>
      </c>
      <c r="E520" s="261">
        <v>0</v>
      </c>
      <c r="F520" s="372"/>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5"/>
      <c r="AY520" s="155"/>
      <c r="AZ520" s="155"/>
      <c r="BA520" s="155"/>
      <c r="BB520" s="155"/>
      <c r="BC520" s="155"/>
      <c r="BD520" s="155"/>
      <c r="BE520" s="155"/>
      <c r="BF520" s="155"/>
      <c r="BG520" s="155"/>
      <c r="BH520" s="155"/>
      <c r="BI520" s="155"/>
      <c r="BJ520" s="14"/>
      <c r="BK520" s="14"/>
      <c r="BL520" s="14"/>
      <c r="BM520" s="14"/>
      <c r="BN520" s="14"/>
      <c r="BO520" s="14"/>
      <c r="BP520" s="14"/>
      <c r="BQ520" s="14"/>
      <c r="BR520" s="14"/>
      <c r="BS520" s="14"/>
      <c r="BT520" s="14"/>
      <c r="BU520" s="14"/>
      <c r="BV520" s="14"/>
      <c r="BW520" s="14"/>
      <c r="BX520" s="14"/>
      <c r="BY520" s="14"/>
      <c r="BZ520" s="14"/>
    </row>
    <row r="521" spans="1:78" s="3" customFormat="1" ht="12.75" hidden="1" customHeight="1" outlineLevel="2">
      <c r="A521" s="14"/>
      <c r="B521" s="14"/>
      <c r="C521" s="324"/>
      <c r="D521" s="413"/>
      <c r="E521" s="261">
        <v>1</v>
      </c>
      <c r="F521" s="372"/>
      <c r="G521" s="268"/>
      <c r="H521" s="155">
        <f>IF(A4taxstdlife="n/a","n/a",IF(H$3&gt;(A4taxstdlife+$E521),(Input!$G$214*$G$7)-SUM($G521:G521),(Input!$G$214*$G$7)/A4taxstdlife))</f>
        <v>7.2728734144771296</v>
      </c>
      <c r="I521" s="155">
        <f>IF(A4taxstdlife="n/a","n/a",IF(I$3&gt;(A4taxstdlife+$E521),(Input!$G$214*$G$7)-SUM($G521:H521),(Input!$G$214*$G$7)/A4taxstdlife))</f>
        <v>7.2728734144771296</v>
      </c>
      <c r="J521" s="155">
        <f>IF(A4taxstdlife="n/a","n/a",IF(J$3&gt;(A4taxstdlife+$E521),(Input!$G$214*$G$7)-SUM($G521:I521),(Input!$G$214*$G$7)/A4taxstdlife))</f>
        <v>7.2728734144771296</v>
      </c>
      <c r="K521" s="155">
        <f>IF(A4taxstdlife="n/a","n/a",IF(K$3&gt;(A4taxstdlife+$E521),(Input!$G$214*$G$7)-SUM($G521:J521),(Input!$G$214*$G$7)/A4taxstdlife))</f>
        <v>7.2728734144771296</v>
      </c>
      <c r="L521" s="155">
        <f>IF(A4taxstdlife="n/a","n/a",IF(L$3&gt;(A4taxstdlife+$E521),(Input!$G$214*$G$7)-SUM($G521:K521),(Input!$G$214*$G$7)/A4taxstdlife))</f>
        <v>7.2728734144771296</v>
      </c>
      <c r="M521" s="155">
        <f>IF(A4taxstdlife="n/a","n/a",IF(M$3&gt;(A4taxstdlife+$E521),(Input!$G$214*$G$7)-SUM($G521:L521),(Input!$G$214*$G$7)/A4taxstdlife))</f>
        <v>7.2728734144771296</v>
      </c>
      <c r="N521" s="155">
        <f>IF(A4taxstdlife="n/a","n/a",IF(N$3&gt;(A4taxstdlife+$E521),(Input!$G$214*$G$7)-SUM($G521:M521),(Input!$G$214*$G$7)/A4taxstdlife))</f>
        <v>7.2728734144771296</v>
      </c>
      <c r="O521" s="155">
        <f>IF(A4taxstdlife="n/a","n/a",IF(O$3&gt;(A4taxstdlife+$E521),(Input!$G$214*$G$7)-SUM($G521:N521),(Input!$G$214*$G$7)/A4taxstdlife))</f>
        <v>7.2728734144771296</v>
      </c>
      <c r="P521" s="155">
        <f>IF(A4taxstdlife="n/a","n/a",IF(P$3&gt;(A4taxstdlife+$E521),(Input!$G$214*$G$7)-SUM($G521:O521),(Input!$G$214*$G$7)/A4taxstdlife))</f>
        <v>7.2728734144771296</v>
      </c>
      <c r="Q521" s="155">
        <f>IF(A4taxstdlife="n/a","n/a",IF(Q$3&gt;(A4taxstdlife+$E521),(Input!$G$214*$G$7)-SUM($G521:P521),(Input!$G$214*$G$7)/A4taxstdlife))</f>
        <v>7.2728734144771296</v>
      </c>
      <c r="R521" s="155">
        <f>IF(A4taxstdlife="n/a","n/a",IF(R$3&gt;(A4taxstdlife+$E521),(Input!$G$214*$G$7)-SUM($G521:Q521),(Input!$G$214*$G$7)/A4taxstdlife))</f>
        <v>7.2728734144771296</v>
      </c>
      <c r="S521" s="155">
        <f>IF(A4taxstdlife="n/a","n/a",IF(S$3&gt;(A4taxstdlife+$E521),(Input!$G$214*$G$7)-SUM($G521:R521),(Input!$G$214*$G$7)/A4taxstdlife))</f>
        <v>7.2728734144771296</v>
      </c>
      <c r="T521" s="155">
        <f>IF(A4taxstdlife="n/a","n/a",IF(T$3&gt;(A4taxstdlife+$E521),(Input!$G$214*$G$7)-SUM($G521:S521),(Input!$G$214*$G$7)/A4taxstdlife))</f>
        <v>7.2728734144771296</v>
      </c>
      <c r="U521" s="155">
        <f>IF(A4taxstdlife="n/a","n/a",IF(U$3&gt;(A4taxstdlife+$E521),(Input!$G$214*$G$7)-SUM($G521:T521),(Input!$G$214*$G$7)/A4taxstdlife))</f>
        <v>7.2728734144771296</v>
      </c>
      <c r="V521" s="155">
        <f>IF(A4taxstdlife="n/a","n/a",IF(V$3&gt;(A4taxstdlife+$E521),(Input!$G$214*$G$7)-SUM($G521:U521),(Input!$G$214*$G$7)/A4taxstdlife))</f>
        <v>7.2728734144771296</v>
      </c>
      <c r="W521" s="155">
        <f>IF(A4taxstdlife="n/a","n/a",IF(W$3&gt;(A4taxstdlife+$E521),(Input!$G$214*$G$7)-SUM($G521:V521),(Input!$G$214*$G$7)/A4taxstdlife))</f>
        <v>7.2728734144771296</v>
      </c>
      <c r="X521" s="155">
        <f>IF(A4taxstdlife="n/a","n/a",IF(X$3&gt;(A4taxstdlife+$E521),(Input!$G$214*$G$7)-SUM($G521:W521),(Input!$G$214*$G$7)/A4taxstdlife))</f>
        <v>7.2728734144771296</v>
      </c>
      <c r="Y521" s="155">
        <f>IF(A4taxstdlife="n/a","n/a",IF(Y$3&gt;(A4taxstdlife+$E521),(Input!$G$214*$G$7)-SUM($G521:X521),(Input!$G$214*$G$7)/A4taxstdlife))</f>
        <v>7.2728734144771296</v>
      </c>
      <c r="Z521" s="155">
        <f>IF(A4taxstdlife="n/a","n/a",IF(Z$3&gt;(A4taxstdlife+$E521),(Input!$G$214*$G$7)-SUM($G521:Y521),(Input!$G$214*$G$7)/A4taxstdlife))</f>
        <v>7.2728734144771296</v>
      </c>
      <c r="AA521" s="155">
        <f>IF(A4taxstdlife="n/a","n/a",IF(AA$3&gt;(A4taxstdlife+$E521),(Input!$G$214*$G$7)-SUM($G521:Z521),(Input!$G$214*$G$7)/A4taxstdlife))</f>
        <v>7.2728734144771296</v>
      </c>
      <c r="AB521" s="155">
        <f>IF(A4taxstdlife="n/a","n/a",IF(AB$3&gt;(A4taxstdlife+$E521),(Input!$G$214*$G$7)-SUM($G521:AA521),(Input!$G$214*$G$7)/A4taxstdlife))</f>
        <v>7.2728734144771296</v>
      </c>
      <c r="AC521" s="155">
        <f>IF(A4taxstdlife="n/a","n/a",IF(AC$3&gt;(A4taxstdlife+$E521),(Input!$G$214*$G$7)-SUM($G521:AB521),(Input!$G$214*$G$7)/A4taxstdlife))</f>
        <v>7.2728734144771296</v>
      </c>
      <c r="AD521" s="155">
        <f>IF(A4taxstdlife="n/a","n/a",IF(AD$3&gt;(A4taxstdlife+$E521),(Input!$G$214*$G$7)-SUM($G521:AC521),(Input!$G$214*$G$7)/A4taxstdlife))</f>
        <v>7.2728734144771296</v>
      </c>
      <c r="AE521" s="155">
        <f>IF(A4taxstdlife="n/a","n/a",IF(AE$3&gt;(A4taxstdlife+$E521),(Input!$G$214*$G$7)-SUM($G521:AD521),(Input!$G$214*$G$7)/A4taxstdlife))</f>
        <v>7.2728734144771296</v>
      </c>
      <c r="AF521" s="155">
        <f>IF(A4taxstdlife="n/a","n/a",IF(AF$3&gt;(A4taxstdlife+$E521),(Input!$G$214*$G$7)-SUM($G521:AE521),(Input!$G$214*$G$7)/A4taxstdlife))</f>
        <v>7.2728734144771296</v>
      </c>
      <c r="AG521" s="155">
        <f>IF(A4taxstdlife="n/a","n/a",IF(AG$3&gt;(A4taxstdlife+$E521),(Input!$G$214*$G$7)-SUM($G521:AF521),(Input!$G$214*$G$7)/A4taxstdlife))</f>
        <v>7.2728734144771296</v>
      </c>
      <c r="AH521" s="155">
        <f>IF(A4taxstdlife="n/a","n/a",IF(AH$3&gt;(A4taxstdlife+$E521),(Input!$G$214*$G$7)-SUM($G521:AG521),(Input!$G$214*$G$7)/A4taxstdlife))</f>
        <v>7.2728734144771296</v>
      </c>
      <c r="AI521" s="155">
        <f>IF(A4taxstdlife="n/a","n/a",IF(AI$3&gt;(A4taxstdlife+$E521),(Input!$G$214*$G$7)-SUM($G521:AH521),(Input!$G$214*$G$7)/A4taxstdlife))</f>
        <v>7.2728734144771296</v>
      </c>
      <c r="AJ521" s="155">
        <f>IF(A4taxstdlife="n/a","n/a",IF(AJ$3&gt;(A4taxstdlife+$E521),(Input!$G$214*$G$7)-SUM($G521:AI521),(Input!$G$214*$G$7)/A4taxstdlife))</f>
        <v>7.2728734144771296</v>
      </c>
      <c r="AK521" s="155">
        <f>IF(A4taxstdlife="n/a","n/a",IF(AK$3&gt;(A4taxstdlife+$E521),(Input!$G$214*$G$7)-SUM($G521:AJ521),(Input!$G$214*$G$7)/A4taxstdlife))</f>
        <v>7.2728734144771296</v>
      </c>
      <c r="AL521" s="155">
        <f>IF(A4taxstdlife="n/a","n/a",IF(AL$3&gt;(A4taxstdlife+$E521),(Input!$G$214*$G$7)-SUM($G521:AK521),(Input!$G$214*$G$7)/A4taxstdlife))</f>
        <v>7.2728734144771296</v>
      </c>
      <c r="AM521" s="155">
        <f>IF(A4taxstdlife="n/a","n/a",IF(AM$3&gt;(A4taxstdlife+$E521),(Input!$G$214*$G$7)-SUM($G521:AL521),(Input!$G$214*$G$7)/A4taxstdlife))</f>
        <v>7.2728734144771296</v>
      </c>
      <c r="AN521" s="155">
        <f>IF(A4taxstdlife="n/a","n/a",IF(AN$3&gt;(A4taxstdlife+$E521),(Input!$G$214*$G$7)-SUM($G521:AM521),(Input!$G$214*$G$7)/A4taxstdlife))</f>
        <v>7.2728734144771296</v>
      </c>
      <c r="AO521" s="155">
        <f>IF(A4taxstdlife="n/a","n/a",IF(AO$3&gt;(A4taxstdlife+$E521),(Input!$G$214*$G$7)-SUM($G521:AN521),(Input!$G$214*$G$7)/A4taxstdlife))</f>
        <v>7.2728734144771296</v>
      </c>
      <c r="AP521" s="155">
        <f>IF(A4taxstdlife="n/a","n/a",IF(AP$3&gt;(A4taxstdlife+$E521),(Input!$G$214*$G$7)-SUM($G521:AO521),(Input!$G$214*$G$7)/A4taxstdlife))</f>
        <v>7.2728734144771296</v>
      </c>
      <c r="AQ521" s="155">
        <f>IF(A4taxstdlife="n/a","n/a",IF(AQ$3&gt;(A4taxstdlife+$E521),(Input!$G$214*$G$7)-SUM($G521:AP521),(Input!$G$214*$G$7)/A4taxstdlife))</f>
        <v>7.2728734144771296</v>
      </c>
      <c r="AR521" s="155">
        <f>IF(A4taxstdlife="n/a","n/a",IF(AR$3&gt;(A4taxstdlife+$E521),(Input!$G$214*$G$7)-SUM($G521:AQ521),(Input!$G$214*$G$7)/A4taxstdlife))</f>
        <v>7.2728734144771296</v>
      </c>
      <c r="AS521" s="155">
        <f>IF(A4taxstdlife="n/a","n/a",IF(AS$3&gt;(A4taxstdlife+$E521),(Input!$G$214*$G$7)-SUM($G521:AR521),(Input!$G$214*$G$7)/A4taxstdlife))</f>
        <v>7.2728734144771296</v>
      </c>
      <c r="AT521" s="155">
        <f>IF(A4taxstdlife="n/a","n/a",IF(AT$3&gt;(A4taxstdlife+$E521),(Input!$G$214*$G$7)-SUM($G521:AS521),(Input!$G$214*$G$7)/A4taxstdlife))</f>
        <v>7.2728734144771296</v>
      </c>
      <c r="AU521" s="155">
        <f>IF(A4taxstdlife="n/a","n/a",IF(AU$3&gt;(A4taxstdlife+$E521),(Input!$G$214*$G$7)-SUM($G521:AT521),(Input!$G$214*$G$7)/A4taxstdlife))</f>
        <v>7.2728734144771296</v>
      </c>
      <c r="AV521" s="155">
        <f>IF(A4taxstdlife="n/a","n/a",IF(AV$3&gt;(A4taxstdlife+$E521),(Input!$G$214*$G$7)-SUM($G521:AU521),(Input!$G$214*$G$7)/A4taxstdlife))</f>
        <v>1.1368683772161603E-13</v>
      </c>
      <c r="AW521" s="155">
        <f>IF(A4taxstdlife="n/a","n/a",IF(AW$3&gt;(A4taxstdlife+$E521),(Input!$G$214*$G$7)-SUM($G521:AV521),(Input!$G$214*$G$7)/A4taxstdlife))</f>
        <v>0</v>
      </c>
      <c r="AX521" s="155">
        <f>IF(A4taxstdlife="n/a","n/a",IF(AX$3&gt;(A4taxstdlife+$E521),(Input!$G$214*$G$7)-SUM($G521:AW521),(Input!$G$214*$G$7)/A4taxstdlife))</f>
        <v>0</v>
      </c>
      <c r="AY521" s="155">
        <f>IF(A4taxstdlife="n/a","n/a",IF(AY$3&gt;(A4taxstdlife+$E521),(Input!$G$214*$G$7)-SUM($G521:AX521),(Input!$G$214*$G$7)/A4taxstdlife))</f>
        <v>0</v>
      </c>
      <c r="AZ521" s="155">
        <f>IF(A4taxstdlife="n/a","n/a",IF(AZ$3&gt;(A4taxstdlife+$E521),(Input!$G$214*$G$7)-SUM($G521:AY521),(Input!$G$214*$G$7)/A4taxstdlife))</f>
        <v>0</v>
      </c>
      <c r="BA521" s="155">
        <f>IF(A4taxstdlife="n/a","n/a",IF(BA$3&gt;(A4taxstdlife+$E521),(Input!$G$214*$G$7)-SUM($G521:AZ521),(Input!$G$214*$G$7)/A4taxstdlife))</f>
        <v>0</v>
      </c>
      <c r="BB521" s="155">
        <f>IF(A4taxstdlife="n/a","n/a",IF(BB$3&gt;(A4taxstdlife+$E521),(Input!$G$214*$G$7)-SUM($G521:BA521),(Input!$G$214*$G$7)/A4taxstdlife))</f>
        <v>0</v>
      </c>
      <c r="BC521" s="155">
        <f>IF(A4taxstdlife="n/a","n/a",IF(BC$3&gt;(A4taxstdlife+$E521),(Input!$G$214*$G$7)-SUM($G521:BB521),(Input!$G$214*$G$7)/A4taxstdlife))</f>
        <v>0</v>
      </c>
      <c r="BD521" s="155">
        <f>IF(A4taxstdlife="n/a","n/a",IF(BD$3&gt;(A4taxstdlife+$E521),(Input!$G$214*$G$7)-SUM($G521:BC521),(Input!$G$214*$G$7)/A4taxstdlife))</f>
        <v>0</v>
      </c>
      <c r="BE521" s="155">
        <f>IF(A4taxstdlife="n/a","n/a",IF(BE$3&gt;(A4taxstdlife+$E521),(Input!$G$214*$G$7)-SUM($G521:BD521),(Input!$G$214*$G$7)/A4taxstdlife))</f>
        <v>0</v>
      </c>
      <c r="BF521" s="155">
        <f>IF(A4taxstdlife="n/a","n/a",IF(BF$3&gt;(A4taxstdlife+$E521),(Input!$G$214*$G$7)-SUM($G521:BE521),(Input!$G$214*$G$7)/A4taxstdlife))</f>
        <v>0</v>
      </c>
      <c r="BG521" s="155">
        <f>IF(A4taxstdlife="n/a","n/a",IF(BG$3&gt;(A4taxstdlife+$E521),(Input!$G$214*$G$7)-SUM($G521:BF521),(Input!$G$214*$G$7)/A4taxstdlife))</f>
        <v>0</v>
      </c>
      <c r="BH521" s="155">
        <f>IF(A4taxstdlife="n/a","n/a",IF(BH$3&gt;(A4taxstdlife+$E521),(Input!$G$214*$G$7)-SUM($G521:BG521),(Input!$G$214*$G$7)/A4taxstdlife))</f>
        <v>0</v>
      </c>
      <c r="BI521" s="155">
        <f>IF(A4taxstdlife="n/a","n/a",IF(BI$3&gt;(A4taxstdlife+$E521),(Input!$G$214*$G$7)-SUM($G521:BH521),(Input!$G$214*$G$7)/A4taxstdlife))</f>
        <v>0</v>
      </c>
      <c r="BJ521" s="14"/>
      <c r="BK521" s="14"/>
      <c r="BL521" s="14"/>
      <c r="BM521" s="14"/>
      <c r="BN521" s="14"/>
      <c r="BO521" s="14"/>
      <c r="BP521" s="14"/>
      <c r="BQ521" s="14"/>
      <c r="BR521" s="14"/>
      <c r="BS521" s="14"/>
      <c r="BT521" s="14"/>
      <c r="BU521" s="14"/>
      <c r="BV521" s="14"/>
      <c r="BW521" s="14"/>
      <c r="BX521" s="14"/>
      <c r="BY521" s="14"/>
      <c r="BZ521" s="14"/>
    </row>
    <row r="522" spans="1:78" s="3" customFormat="1" ht="12.75" hidden="1" customHeight="1" outlineLevel="2">
      <c r="A522" s="14"/>
      <c r="B522" s="14"/>
      <c r="C522" s="324"/>
      <c r="D522" s="413"/>
      <c r="E522" s="261">
        <v>2</v>
      </c>
      <c r="F522" s="372"/>
      <c r="G522" s="269"/>
      <c r="H522" s="270"/>
      <c r="I522" s="155">
        <f>IF(A4taxstdlife="n/a","n/a",IF(I$3&gt;(A4taxstdlife+$E522),(Input!$H$214*$H$7)-SUM($H522:H522),(Input!$H$214*$H$7)/A4taxstdlife))</f>
        <v>3.2489310369892102</v>
      </c>
      <c r="J522" s="155">
        <f>IF(A4taxstdlife="n/a","n/a",IF(J$3&gt;(A4taxstdlife+$E522),(Input!$H$214*$H$7)-SUM($H522:I522),(Input!$H$214*$H$7)/A4taxstdlife))</f>
        <v>3.2489310369892102</v>
      </c>
      <c r="K522" s="155">
        <f>IF(A4taxstdlife="n/a","n/a",IF(K$3&gt;(A4taxstdlife+$E522),(Input!$H$214*$H$7)-SUM($H522:J522),(Input!$H$214*$H$7)/A4taxstdlife))</f>
        <v>3.2489310369892102</v>
      </c>
      <c r="L522" s="155">
        <f>IF(A4taxstdlife="n/a","n/a",IF(L$3&gt;(A4taxstdlife+$E522),(Input!$H$214*$H$7)-SUM($H522:K522),(Input!$H$214*$H$7)/A4taxstdlife))</f>
        <v>3.2489310369892102</v>
      </c>
      <c r="M522" s="155">
        <f>IF(A4taxstdlife="n/a","n/a",IF(M$3&gt;(A4taxstdlife+$E522),(Input!$H$214*$H$7)-SUM($H522:L522),(Input!$H$214*$H$7)/A4taxstdlife))</f>
        <v>3.2489310369892102</v>
      </c>
      <c r="N522" s="155">
        <f>IF(A4taxstdlife="n/a","n/a",IF(N$3&gt;(A4taxstdlife+$E522),(Input!$H$214*$H$7)-SUM($H522:M522),(Input!$H$214*$H$7)/A4taxstdlife))</f>
        <v>3.2489310369892102</v>
      </c>
      <c r="O522" s="155">
        <f>IF(A4taxstdlife="n/a","n/a",IF(O$3&gt;(A4taxstdlife+$E522),(Input!$H$214*$H$7)-SUM($H522:N522),(Input!$H$214*$H$7)/A4taxstdlife))</f>
        <v>3.2489310369892102</v>
      </c>
      <c r="P522" s="155">
        <f>IF(A4taxstdlife="n/a","n/a",IF(P$3&gt;(A4taxstdlife+$E522),(Input!$H$214*$H$7)-SUM($H522:O522),(Input!$H$214*$H$7)/A4taxstdlife))</f>
        <v>3.2489310369892102</v>
      </c>
      <c r="Q522" s="155">
        <f>IF(A4taxstdlife="n/a","n/a",IF(Q$3&gt;(A4taxstdlife+$E522),(Input!$H$214*$H$7)-SUM($H522:P522),(Input!$H$214*$H$7)/A4taxstdlife))</f>
        <v>3.2489310369892102</v>
      </c>
      <c r="R522" s="155">
        <f>IF(A4taxstdlife="n/a","n/a",IF(R$3&gt;(A4taxstdlife+$E522),(Input!$H$214*$H$7)-SUM($H522:Q522),(Input!$H$214*$H$7)/A4taxstdlife))</f>
        <v>3.2489310369892102</v>
      </c>
      <c r="S522" s="155">
        <f>IF(A4taxstdlife="n/a","n/a",IF(S$3&gt;(A4taxstdlife+$E522),(Input!$H$214*$H$7)-SUM($H522:R522),(Input!$H$214*$H$7)/A4taxstdlife))</f>
        <v>3.2489310369892102</v>
      </c>
      <c r="T522" s="155">
        <f>IF(A4taxstdlife="n/a","n/a",IF(T$3&gt;(A4taxstdlife+$E522),(Input!$H$214*$H$7)-SUM($H522:S522),(Input!$H$214*$H$7)/A4taxstdlife))</f>
        <v>3.2489310369892102</v>
      </c>
      <c r="U522" s="155">
        <f>IF(A4taxstdlife="n/a","n/a",IF(U$3&gt;(A4taxstdlife+$E522),(Input!$H$214*$H$7)-SUM($H522:T522),(Input!$H$214*$H$7)/A4taxstdlife))</f>
        <v>3.2489310369892102</v>
      </c>
      <c r="V522" s="155">
        <f>IF(A4taxstdlife="n/a","n/a",IF(V$3&gt;(A4taxstdlife+$E522),(Input!$H$214*$H$7)-SUM($H522:U522),(Input!$H$214*$H$7)/A4taxstdlife))</f>
        <v>3.2489310369892102</v>
      </c>
      <c r="W522" s="155">
        <f>IF(A4taxstdlife="n/a","n/a",IF(W$3&gt;(A4taxstdlife+$E522),(Input!$H$214*$H$7)-SUM($H522:V522),(Input!$H$214*$H$7)/A4taxstdlife))</f>
        <v>3.2489310369892102</v>
      </c>
      <c r="X522" s="155">
        <f>IF(A4taxstdlife="n/a","n/a",IF(X$3&gt;(A4taxstdlife+$E522),(Input!$H$214*$H$7)-SUM($H522:W522),(Input!$H$214*$H$7)/A4taxstdlife))</f>
        <v>3.2489310369892102</v>
      </c>
      <c r="Y522" s="155">
        <f>IF(A4taxstdlife="n/a","n/a",IF(Y$3&gt;(A4taxstdlife+$E522),(Input!$H$214*$H$7)-SUM($H522:X522),(Input!$H$214*$H$7)/A4taxstdlife))</f>
        <v>3.2489310369892102</v>
      </c>
      <c r="Z522" s="155">
        <f>IF(A4taxstdlife="n/a","n/a",IF(Z$3&gt;(A4taxstdlife+$E522),(Input!$H$214*$H$7)-SUM($H522:Y522),(Input!$H$214*$H$7)/A4taxstdlife))</f>
        <v>3.2489310369892102</v>
      </c>
      <c r="AA522" s="155">
        <f>IF(A4taxstdlife="n/a","n/a",IF(AA$3&gt;(A4taxstdlife+$E522),(Input!$H$214*$H$7)-SUM($H522:Z522),(Input!$H$214*$H$7)/A4taxstdlife))</f>
        <v>3.2489310369892102</v>
      </c>
      <c r="AB522" s="155">
        <f>IF(A4taxstdlife="n/a","n/a",IF(AB$3&gt;(A4taxstdlife+$E522),(Input!$H$214*$H$7)-SUM($H522:AA522),(Input!$H$214*$H$7)/A4taxstdlife))</f>
        <v>3.2489310369892102</v>
      </c>
      <c r="AC522" s="155">
        <f>IF(A4taxstdlife="n/a","n/a",IF(AC$3&gt;(A4taxstdlife+$E522),(Input!$H$214*$H$7)-SUM($H522:AB522),(Input!$H$214*$H$7)/A4taxstdlife))</f>
        <v>3.2489310369892102</v>
      </c>
      <c r="AD522" s="155">
        <f>IF(A4taxstdlife="n/a","n/a",IF(AD$3&gt;(A4taxstdlife+$E522),(Input!$H$214*$H$7)-SUM($H522:AC522),(Input!$H$214*$H$7)/A4taxstdlife))</f>
        <v>3.2489310369892102</v>
      </c>
      <c r="AE522" s="155">
        <f>IF(A4taxstdlife="n/a","n/a",IF(AE$3&gt;(A4taxstdlife+$E522),(Input!$H$214*$H$7)-SUM($H522:AD522),(Input!$H$214*$H$7)/A4taxstdlife))</f>
        <v>3.2489310369892102</v>
      </c>
      <c r="AF522" s="155">
        <f>IF(A4taxstdlife="n/a","n/a",IF(AF$3&gt;(A4taxstdlife+$E522),(Input!$H$214*$H$7)-SUM($H522:AE522),(Input!$H$214*$H$7)/A4taxstdlife))</f>
        <v>3.2489310369892102</v>
      </c>
      <c r="AG522" s="155">
        <f>IF(A4taxstdlife="n/a","n/a",IF(AG$3&gt;(A4taxstdlife+$E522),(Input!$H$214*$H$7)-SUM($H522:AF522),(Input!$H$214*$H$7)/A4taxstdlife))</f>
        <v>3.2489310369892102</v>
      </c>
      <c r="AH522" s="155">
        <f>IF(A4taxstdlife="n/a","n/a",IF(AH$3&gt;(A4taxstdlife+$E522),(Input!$H$214*$H$7)-SUM($H522:AG522),(Input!$H$214*$H$7)/A4taxstdlife))</f>
        <v>3.2489310369892102</v>
      </c>
      <c r="AI522" s="155">
        <f>IF(A4taxstdlife="n/a","n/a",IF(AI$3&gt;(A4taxstdlife+$E522),(Input!$H$214*$H$7)-SUM($H522:AH522),(Input!$H$214*$H$7)/A4taxstdlife))</f>
        <v>3.2489310369892102</v>
      </c>
      <c r="AJ522" s="155">
        <f>IF(A4taxstdlife="n/a","n/a",IF(AJ$3&gt;(A4taxstdlife+$E522),(Input!$H$214*$H$7)-SUM($H522:AI522),(Input!$H$214*$H$7)/A4taxstdlife))</f>
        <v>3.2489310369892102</v>
      </c>
      <c r="AK522" s="155">
        <f>IF(A4taxstdlife="n/a","n/a",IF(AK$3&gt;(A4taxstdlife+$E522),(Input!$H$214*$H$7)-SUM($H522:AJ522),(Input!$H$214*$H$7)/A4taxstdlife))</f>
        <v>3.2489310369892102</v>
      </c>
      <c r="AL522" s="155">
        <f>IF(A4taxstdlife="n/a","n/a",IF(AL$3&gt;(A4taxstdlife+$E522),(Input!$H$214*$H$7)-SUM($H522:AK522),(Input!$H$214*$H$7)/A4taxstdlife))</f>
        <v>3.2489310369892102</v>
      </c>
      <c r="AM522" s="155">
        <f>IF(A4taxstdlife="n/a","n/a",IF(AM$3&gt;(A4taxstdlife+$E522),(Input!$H$214*$H$7)-SUM($H522:AL522),(Input!$H$214*$H$7)/A4taxstdlife))</f>
        <v>3.2489310369892102</v>
      </c>
      <c r="AN522" s="155">
        <f>IF(A4taxstdlife="n/a","n/a",IF(AN$3&gt;(A4taxstdlife+$E522),(Input!$H$214*$H$7)-SUM($H522:AM522),(Input!$H$214*$H$7)/A4taxstdlife))</f>
        <v>3.2489310369892102</v>
      </c>
      <c r="AO522" s="155">
        <f>IF(A4taxstdlife="n/a","n/a",IF(AO$3&gt;(A4taxstdlife+$E522),(Input!$H$214*$H$7)-SUM($H522:AN522),(Input!$H$214*$H$7)/A4taxstdlife))</f>
        <v>3.2489310369892102</v>
      </c>
      <c r="AP522" s="155">
        <f>IF(A4taxstdlife="n/a","n/a",IF(AP$3&gt;(A4taxstdlife+$E522),(Input!$H$214*$H$7)-SUM($H522:AO522),(Input!$H$214*$H$7)/A4taxstdlife))</f>
        <v>3.2489310369892102</v>
      </c>
      <c r="AQ522" s="155">
        <f>IF(A4taxstdlife="n/a","n/a",IF(AQ$3&gt;(A4taxstdlife+$E522),(Input!$H$214*$H$7)-SUM($H522:AP522),(Input!$H$214*$H$7)/A4taxstdlife))</f>
        <v>3.2489310369892102</v>
      </c>
      <c r="AR522" s="155">
        <f>IF(A4taxstdlife="n/a","n/a",IF(AR$3&gt;(A4taxstdlife+$E522),(Input!$H$214*$H$7)-SUM($H522:AQ522),(Input!$H$214*$H$7)/A4taxstdlife))</f>
        <v>3.2489310369892102</v>
      </c>
      <c r="AS522" s="155">
        <f>IF(A4taxstdlife="n/a","n/a",IF(AS$3&gt;(A4taxstdlife+$E522),(Input!$H$214*$H$7)-SUM($H522:AR522),(Input!$H$214*$H$7)/A4taxstdlife))</f>
        <v>3.2489310369892102</v>
      </c>
      <c r="AT522" s="155">
        <f>IF(A4taxstdlife="n/a","n/a",IF(AT$3&gt;(A4taxstdlife+$E522),(Input!$H$214*$H$7)-SUM($H522:AS522),(Input!$H$214*$H$7)/A4taxstdlife))</f>
        <v>3.2489310369892102</v>
      </c>
      <c r="AU522" s="155">
        <f>IF(A4taxstdlife="n/a","n/a",IF(AU$3&gt;(A4taxstdlife+$E522),(Input!$H$214*$H$7)-SUM($H522:AT522),(Input!$H$214*$H$7)/A4taxstdlife))</f>
        <v>3.2489310369892102</v>
      </c>
      <c r="AV522" s="155">
        <f>IF(A4taxstdlife="n/a","n/a",IF(AV$3&gt;(A4taxstdlife+$E522),(Input!$H$214*$H$7)-SUM($H522:AU522),(Input!$H$214*$H$7)/A4taxstdlife))</f>
        <v>3.2489310369892102</v>
      </c>
      <c r="AW522" s="155">
        <f>IF(A4taxstdlife="n/a","n/a",IF(AW$3&gt;(A4taxstdlife+$E522),(Input!$H$214*$H$7)-SUM($H522:AV522),(Input!$H$214*$H$7)/A4taxstdlife))</f>
        <v>8.5265128291212022E-14</v>
      </c>
      <c r="AX522" s="155">
        <f>IF(A4taxstdlife="n/a","n/a",IF(AX$3&gt;(A4taxstdlife+$E522),(Input!$H$214*$H$7)-SUM($H522:AW522),(Input!$H$214*$H$7)/A4taxstdlife))</f>
        <v>0</v>
      </c>
      <c r="AY522" s="155">
        <f>IF(A4taxstdlife="n/a","n/a",IF(AY$3&gt;(A4taxstdlife+$E522),(Input!$H$214*$H$7)-SUM($H522:AX522),(Input!$H$214*$H$7)/A4taxstdlife))</f>
        <v>0</v>
      </c>
      <c r="AZ522" s="155">
        <f>IF(A4taxstdlife="n/a","n/a",IF(AZ$3&gt;(A4taxstdlife+$E522),(Input!$H$214*$H$7)-SUM($H522:AY522),(Input!$H$214*$H$7)/A4taxstdlife))</f>
        <v>0</v>
      </c>
      <c r="BA522" s="155">
        <f>IF(A4taxstdlife="n/a","n/a",IF(BA$3&gt;(A4taxstdlife+$E522),(Input!$H$214*$H$7)-SUM($H522:AZ522),(Input!$H$214*$H$7)/A4taxstdlife))</f>
        <v>0</v>
      </c>
      <c r="BB522" s="155">
        <f>IF(A4taxstdlife="n/a","n/a",IF(BB$3&gt;(A4taxstdlife+$E522),(Input!$H$214*$H$7)-SUM($H522:BA522),(Input!$H$214*$H$7)/A4taxstdlife))</f>
        <v>0</v>
      </c>
      <c r="BC522" s="155">
        <f>IF(A4taxstdlife="n/a","n/a",IF(BC$3&gt;(A4taxstdlife+$E522),(Input!$H$214*$H$7)-SUM($H522:BB522),(Input!$H$214*$H$7)/A4taxstdlife))</f>
        <v>0</v>
      </c>
      <c r="BD522" s="155">
        <f>IF(A4taxstdlife="n/a","n/a",IF(BD$3&gt;(A4taxstdlife+$E522),(Input!$H$214*$H$7)-SUM($H522:BC522),(Input!$H$214*$H$7)/A4taxstdlife))</f>
        <v>0</v>
      </c>
      <c r="BE522" s="155">
        <f>IF(A4taxstdlife="n/a","n/a",IF(BE$3&gt;(A4taxstdlife+$E522),(Input!$H$214*$H$7)-SUM($H522:BD522),(Input!$H$214*$H$7)/A4taxstdlife))</f>
        <v>0</v>
      </c>
      <c r="BF522" s="155">
        <f>IF(A4taxstdlife="n/a","n/a",IF(BF$3&gt;(A4taxstdlife+$E522),(Input!$H$214*$H$7)-SUM($H522:BE522),(Input!$H$214*$H$7)/A4taxstdlife))</f>
        <v>0</v>
      </c>
      <c r="BG522" s="155">
        <f>IF(A4taxstdlife="n/a","n/a",IF(BG$3&gt;(A4taxstdlife+$E522),(Input!$H$214*$H$7)-SUM($H522:BF522),(Input!$H$214*$H$7)/A4taxstdlife))</f>
        <v>0</v>
      </c>
      <c r="BH522" s="155">
        <f>IF(A4taxstdlife="n/a","n/a",IF(BH$3&gt;(A4taxstdlife+$E522),(Input!$H$214*$H$7)-SUM($H522:BG522),(Input!$H$214*$H$7)/A4taxstdlife))</f>
        <v>0</v>
      </c>
      <c r="BI522" s="155">
        <f>IF(A4taxstdlife="n/a","n/a",IF(BI$3&gt;(A4taxstdlife+$E522),(Input!$H$214*$H$7)-SUM($H522:BH522),(Input!$H$214*$H$7)/A4taxstdlife))</f>
        <v>0</v>
      </c>
      <c r="BJ522" s="14"/>
      <c r="BK522" s="14"/>
      <c r="BL522" s="14"/>
      <c r="BM522" s="14"/>
      <c r="BN522" s="14"/>
      <c r="BO522" s="14"/>
      <c r="BP522" s="14"/>
      <c r="BQ522" s="14"/>
      <c r="BR522" s="14"/>
      <c r="BS522" s="14"/>
      <c r="BT522" s="14"/>
      <c r="BU522" s="14"/>
      <c r="BV522" s="14"/>
      <c r="BW522" s="14"/>
      <c r="BX522" s="14"/>
      <c r="BY522" s="14"/>
      <c r="BZ522" s="14"/>
    </row>
    <row r="523" spans="1:78" s="3" customFormat="1" ht="12.75" hidden="1" customHeight="1" outlineLevel="2">
      <c r="A523" s="14"/>
      <c r="B523" s="14"/>
      <c r="C523" s="324"/>
      <c r="D523" s="413"/>
      <c r="E523" s="261">
        <v>3</v>
      </c>
      <c r="F523" s="372"/>
      <c r="G523" s="269"/>
      <c r="H523" s="271"/>
      <c r="I523" s="270"/>
      <c r="J523" s="155">
        <f>IF(A4taxstdlife="n/a","n/a",IF(J$3&gt;(A4taxstdlife+$E523),(Input!$I$214*$I$7)-SUM($I523:I523),(Input!$I$214*$I$7)/A4taxstdlife))</f>
        <v>2.3750187104077845</v>
      </c>
      <c r="K523" s="155">
        <f>IF(A4taxstdlife="n/a","n/a",IF(K$3&gt;(A4taxstdlife+$E523),(Input!$I$214*$I$7)-SUM($I523:J523),(Input!$I$214*$I$7)/A4taxstdlife))</f>
        <v>2.3750187104077845</v>
      </c>
      <c r="L523" s="155">
        <f>IF(A4taxstdlife="n/a","n/a",IF(L$3&gt;(A4taxstdlife+$E523),(Input!$I$214*$I$7)-SUM($I523:K523),(Input!$I$214*$I$7)/A4taxstdlife))</f>
        <v>2.3750187104077845</v>
      </c>
      <c r="M523" s="155">
        <f>IF(A4taxstdlife="n/a","n/a",IF(M$3&gt;(A4taxstdlife+$E523),(Input!$I$214*$I$7)-SUM($I523:L523),(Input!$I$214*$I$7)/A4taxstdlife))</f>
        <v>2.3750187104077845</v>
      </c>
      <c r="N523" s="155">
        <f>IF(A4taxstdlife="n/a","n/a",IF(N$3&gt;(A4taxstdlife+$E523),(Input!$I$214*$I$7)-SUM($I523:M523),(Input!$I$214*$I$7)/A4taxstdlife))</f>
        <v>2.3750187104077845</v>
      </c>
      <c r="O523" s="155">
        <f>IF(A4taxstdlife="n/a","n/a",IF(O$3&gt;(A4taxstdlife+$E523),(Input!$I$214*$I$7)-SUM($I523:N523),(Input!$I$214*$I$7)/A4taxstdlife))</f>
        <v>2.3750187104077845</v>
      </c>
      <c r="P523" s="155">
        <f>IF(A4taxstdlife="n/a","n/a",IF(P$3&gt;(A4taxstdlife+$E523),(Input!$I$214*$I$7)-SUM($I523:O523),(Input!$I$214*$I$7)/A4taxstdlife))</f>
        <v>2.3750187104077845</v>
      </c>
      <c r="Q523" s="155">
        <f>IF(A4taxstdlife="n/a","n/a",IF(Q$3&gt;(A4taxstdlife+$E523),(Input!$I$214*$I$7)-SUM($I523:P523),(Input!$I$214*$I$7)/A4taxstdlife))</f>
        <v>2.3750187104077845</v>
      </c>
      <c r="R523" s="155">
        <f>IF(A4taxstdlife="n/a","n/a",IF(R$3&gt;(A4taxstdlife+$E523),(Input!$I$214*$I$7)-SUM($I523:Q523),(Input!$I$214*$I$7)/A4taxstdlife))</f>
        <v>2.3750187104077845</v>
      </c>
      <c r="S523" s="155">
        <f>IF(A4taxstdlife="n/a","n/a",IF(S$3&gt;(A4taxstdlife+$E523),(Input!$I$214*$I$7)-SUM($I523:R523),(Input!$I$214*$I$7)/A4taxstdlife))</f>
        <v>2.3750187104077845</v>
      </c>
      <c r="T523" s="155">
        <f>IF(A4taxstdlife="n/a","n/a",IF(T$3&gt;(A4taxstdlife+$E523),(Input!$I$214*$I$7)-SUM($I523:S523),(Input!$I$214*$I$7)/A4taxstdlife))</f>
        <v>2.3750187104077845</v>
      </c>
      <c r="U523" s="155">
        <f>IF(A4taxstdlife="n/a","n/a",IF(U$3&gt;(A4taxstdlife+$E523),(Input!$I$214*$I$7)-SUM($I523:T523),(Input!$I$214*$I$7)/A4taxstdlife))</f>
        <v>2.3750187104077845</v>
      </c>
      <c r="V523" s="155">
        <f>IF(A4taxstdlife="n/a","n/a",IF(V$3&gt;(A4taxstdlife+$E523),(Input!$I$214*$I$7)-SUM($I523:U523),(Input!$I$214*$I$7)/A4taxstdlife))</f>
        <v>2.3750187104077845</v>
      </c>
      <c r="W523" s="155">
        <f>IF(A4taxstdlife="n/a","n/a",IF(W$3&gt;(A4taxstdlife+$E523),(Input!$I$214*$I$7)-SUM($I523:V523),(Input!$I$214*$I$7)/A4taxstdlife))</f>
        <v>2.3750187104077845</v>
      </c>
      <c r="X523" s="155">
        <f>IF(A4taxstdlife="n/a","n/a",IF(X$3&gt;(A4taxstdlife+$E523),(Input!$I$214*$I$7)-SUM($I523:W523),(Input!$I$214*$I$7)/A4taxstdlife))</f>
        <v>2.3750187104077845</v>
      </c>
      <c r="Y523" s="155">
        <f>IF(A4taxstdlife="n/a","n/a",IF(Y$3&gt;(A4taxstdlife+$E523),(Input!$I$214*$I$7)-SUM($I523:X523),(Input!$I$214*$I$7)/A4taxstdlife))</f>
        <v>2.3750187104077845</v>
      </c>
      <c r="Z523" s="155">
        <f>IF(A4taxstdlife="n/a","n/a",IF(Z$3&gt;(A4taxstdlife+$E523),(Input!$I$214*$I$7)-SUM($I523:Y523),(Input!$I$214*$I$7)/A4taxstdlife))</f>
        <v>2.3750187104077845</v>
      </c>
      <c r="AA523" s="155">
        <f>IF(A4taxstdlife="n/a","n/a",IF(AA$3&gt;(A4taxstdlife+$E523),(Input!$I$214*$I$7)-SUM($I523:Z523),(Input!$I$214*$I$7)/A4taxstdlife))</f>
        <v>2.3750187104077845</v>
      </c>
      <c r="AB523" s="155">
        <f>IF(A4taxstdlife="n/a","n/a",IF(AB$3&gt;(A4taxstdlife+$E523),(Input!$I$214*$I$7)-SUM($I523:AA523),(Input!$I$214*$I$7)/A4taxstdlife))</f>
        <v>2.3750187104077845</v>
      </c>
      <c r="AC523" s="155">
        <f>IF(A4taxstdlife="n/a","n/a",IF(AC$3&gt;(A4taxstdlife+$E523),(Input!$I$214*$I$7)-SUM($I523:AB523),(Input!$I$214*$I$7)/A4taxstdlife))</f>
        <v>2.3750187104077845</v>
      </c>
      <c r="AD523" s="155">
        <f>IF(A4taxstdlife="n/a","n/a",IF(AD$3&gt;(A4taxstdlife+$E523),(Input!$I$214*$I$7)-SUM($I523:AC523),(Input!$I$214*$I$7)/A4taxstdlife))</f>
        <v>2.3750187104077845</v>
      </c>
      <c r="AE523" s="155">
        <f>IF(A4taxstdlife="n/a","n/a",IF(AE$3&gt;(A4taxstdlife+$E523),(Input!$I$214*$I$7)-SUM($I523:AD523),(Input!$I$214*$I$7)/A4taxstdlife))</f>
        <v>2.3750187104077845</v>
      </c>
      <c r="AF523" s="155">
        <f>IF(A4taxstdlife="n/a","n/a",IF(AF$3&gt;(A4taxstdlife+$E523),(Input!$I$214*$I$7)-SUM($I523:AE523),(Input!$I$214*$I$7)/A4taxstdlife))</f>
        <v>2.3750187104077845</v>
      </c>
      <c r="AG523" s="155">
        <f>IF(A4taxstdlife="n/a","n/a",IF(AG$3&gt;(A4taxstdlife+$E523),(Input!$I$214*$I$7)-SUM($I523:AF523),(Input!$I$214*$I$7)/A4taxstdlife))</f>
        <v>2.3750187104077845</v>
      </c>
      <c r="AH523" s="155">
        <f>IF(A4taxstdlife="n/a","n/a",IF(AH$3&gt;(A4taxstdlife+$E523),(Input!$I$214*$I$7)-SUM($I523:AG523),(Input!$I$214*$I$7)/A4taxstdlife))</f>
        <v>2.3750187104077845</v>
      </c>
      <c r="AI523" s="155">
        <f>IF(A4taxstdlife="n/a","n/a",IF(AI$3&gt;(A4taxstdlife+$E523),(Input!$I$214*$I$7)-SUM($I523:AH523),(Input!$I$214*$I$7)/A4taxstdlife))</f>
        <v>2.3750187104077845</v>
      </c>
      <c r="AJ523" s="155">
        <f>IF(A4taxstdlife="n/a","n/a",IF(AJ$3&gt;(A4taxstdlife+$E523),(Input!$I$214*$I$7)-SUM($I523:AI523),(Input!$I$214*$I$7)/A4taxstdlife))</f>
        <v>2.3750187104077845</v>
      </c>
      <c r="AK523" s="155">
        <f>IF(A4taxstdlife="n/a","n/a",IF(AK$3&gt;(A4taxstdlife+$E523),(Input!$I$214*$I$7)-SUM($I523:AJ523),(Input!$I$214*$I$7)/A4taxstdlife))</f>
        <v>2.3750187104077845</v>
      </c>
      <c r="AL523" s="155">
        <f>IF(A4taxstdlife="n/a","n/a",IF(AL$3&gt;(A4taxstdlife+$E523),(Input!$I$214*$I$7)-SUM($I523:AK523),(Input!$I$214*$I$7)/A4taxstdlife))</f>
        <v>2.3750187104077845</v>
      </c>
      <c r="AM523" s="155">
        <f>IF(A4taxstdlife="n/a","n/a",IF(AM$3&gt;(A4taxstdlife+$E523),(Input!$I$214*$I$7)-SUM($I523:AL523),(Input!$I$214*$I$7)/A4taxstdlife))</f>
        <v>2.3750187104077845</v>
      </c>
      <c r="AN523" s="155">
        <f>IF(A4taxstdlife="n/a","n/a",IF(AN$3&gt;(A4taxstdlife+$E523),(Input!$I$214*$I$7)-SUM($I523:AM523),(Input!$I$214*$I$7)/A4taxstdlife))</f>
        <v>2.3750187104077845</v>
      </c>
      <c r="AO523" s="155">
        <f>IF(A4taxstdlife="n/a","n/a",IF(AO$3&gt;(A4taxstdlife+$E523),(Input!$I$214*$I$7)-SUM($I523:AN523),(Input!$I$214*$I$7)/A4taxstdlife))</f>
        <v>2.3750187104077845</v>
      </c>
      <c r="AP523" s="155">
        <f>IF(A4taxstdlife="n/a","n/a",IF(AP$3&gt;(A4taxstdlife+$E523),(Input!$I$214*$I$7)-SUM($I523:AO523),(Input!$I$214*$I$7)/A4taxstdlife))</f>
        <v>2.3750187104077845</v>
      </c>
      <c r="AQ523" s="155">
        <f>IF(A4taxstdlife="n/a","n/a",IF(AQ$3&gt;(A4taxstdlife+$E523),(Input!$I$214*$I$7)-SUM($I523:AP523),(Input!$I$214*$I$7)/A4taxstdlife))</f>
        <v>2.3750187104077845</v>
      </c>
      <c r="AR523" s="155">
        <f>IF(A4taxstdlife="n/a","n/a",IF(AR$3&gt;(A4taxstdlife+$E523),(Input!$I$214*$I$7)-SUM($I523:AQ523),(Input!$I$214*$I$7)/A4taxstdlife))</f>
        <v>2.3750187104077845</v>
      </c>
      <c r="AS523" s="155">
        <f>IF(A4taxstdlife="n/a","n/a",IF(AS$3&gt;(A4taxstdlife+$E523),(Input!$I$214*$I$7)-SUM($I523:AR523),(Input!$I$214*$I$7)/A4taxstdlife))</f>
        <v>2.3750187104077845</v>
      </c>
      <c r="AT523" s="155">
        <f>IF(A4taxstdlife="n/a","n/a",IF(AT$3&gt;(A4taxstdlife+$E523),(Input!$I$214*$I$7)-SUM($I523:AS523),(Input!$I$214*$I$7)/A4taxstdlife))</f>
        <v>2.3750187104077845</v>
      </c>
      <c r="AU523" s="155">
        <f>IF(A4taxstdlife="n/a","n/a",IF(AU$3&gt;(A4taxstdlife+$E523),(Input!$I$214*$I$7)-SUM($I523:AT523),(Input!$I$214*$I$7)/A4taxstdlife))</f>
        <v>2.3750187104077845</v>
      </c>
      <c r="AV523" s="155">
        <f>IF(A4taxstdlife="n/a","n/a",IF(AV$3&gt;(A4taxstdlife+$E523),(Input!$I$214*$I$7)-SUM($I523:AU523),(Input!$I$214*$I$7)/A4taxstdlife))</f>
        <v>2.3750187104077845</v>
      </c>
      <c r="AW523" s="155">
        <f>IF(A4taxstdlife="n/a","n/a",IF(AW$3&gt;(A4taxstdlife+$E523),(Input!$I$214*$I$7)-SUM($I523:AV523),(Input!$I$214*$I$7)/A4taxstdlife))</f>
        <v>2.3750187104077845</v>
      </c>
      <c r="AX523" s="155">
        <f>IF(A4taxstdlife="n/a","n/a",IF(AX$3&gt;(A4taxstdlife+$E523),(Input!$I$214*$I$7)-SUM($I523:AW523),(Input!$I$214*$I$7)/A4taxstdlife))</f>
        <v>-4.2632564145606011E-14</v>
      </c>
      <c r="AY523" s="155">
        <f>IF(A4taxstdlife="n/a","n/a",IF(AY$3&gt;(A4taxstdlife+$E523),(Input!$I$214*$I$7)-SUM($I523:AX523),(Input!$I$214*$I$7)/A4taxstdlife))</f>
        <v>0</v>
      </c>
      <c r="AZ523" s="155">
        <f>IF(A4taxstdlife="n/a","n/a",IF(AZ$3&gt;(A4taxstdlife+$E523),(Input!$I$214*$I$7)-SUM($I523:AY523),(Input!$I$214*$I$7)/A4taxstdlife))</f>
        <v>0</v>
      </c>
      <c r="BA523" s="155">
        <f>IF(A4taxstdlife="n/a","n/a",IF(BA$3&gt;(A4taxstdlife+$E523),(Input!$I$214*$I$7)-SUM($I523:AZ523),(Input!$I$214*$I$7)/A4taxstdlife))</f>
        <v>0</v>
      </c>
      <c r="BB523" s="155">
        <f>IF(A4taxstdlife="n/a","n/a",IF(BB$3&gt;(A4taxstdlife+$E523),(Input!$I$214*$I$7)-SUM($I523:BA523),(Input!$I$214*$I$7)/A4taxstdlife))</f>
        <v>0</v>
      </c>
      <c r="BC523" s="155">
        <f>IF(A4taxstdlife="n/a","n/a",IF(BC$3&gt;(A4taxstdlife+$E523),(Input!$I$214*$I$7)-SUM($I523:BB523),(Input!$I$214*$I$7)/A4taxstdlife))</f>
        <v>0</v>
      </c>
      <c r="BD523" s="155">
        <f>IF(A4taxstdlife="n/a","n/a",IF(BD$3&gt;(A4taxstdlife+$E523),(Input!$I$214*$I$7)-SUM($I523:BC523),(Input!$I$214*$I$7)/A4taxstdlife))</f>
        <v>0</v>
      </c>
      <c r="BE523" s="155">
        <f>IF(A4taxstdlife="n/a","n/a",IF(BE$3&gt;(A4taxstdlife+$E523),(Input!$I$214*$I$7)-SUM($I523:BD523),(Input!$I$214*$I$7)/A4taxstdlife))</f>
        <v>0</v>
      </c>
      <c r="BF523" s="155">
        <f>IF(A4taxstdlife="n/a","n/a",IF(BF$3&gt;(A4taxstdlife+$E523),(Input!$I$214*$I$7)-SUM($I523:BE523),(Input!$I$214*$I$7)/A4taxstdlife))</f>
        <v>0</v>
      </c>
      <c r="BG523" s="155">
        <f>IF(A4taxstdlife="n/a","n/a",IF(BG$3&gt;(A4taxstdlife+$E523),(Input!$I$214*$I$7)-SUM($I523:BF523),(Input!$I$214*$I$7)/A4taxstdlife))</f>
        <v>0</v>
      </c>
      <c r="BH523" s="155">
        <f>IF(A4taxstdlife="n/a","n/a",IF(BH$3&gt;(A4taxstdlife+$E523),(Input!$I$214*$I$7)-SUM($I523:BG523),(Input!$I$214*$I$7)/A4taxstdlife))</f>
        <v>0</v>
      </c>
      <c r="BI523" s="155">
        <f>IF(A4taxstdlife="n/a","n/a",IF(BI$3&gt;(A4taxstdlife+$E523),(Input!$I$214*$I$7)-SUM($I523:BH523),(Input!$I$214*$I$7)/A4taxstdlife))</f>
        <v>0</v>
      </c>
      <c r="BJ523" s="14"/>
      <c r="BK523" s="14"/>
      <c r="BL523" s="14"/>
      <c r="BM523" s="14"/>
      <c r="BN523" s="14"/>
      <c r="BO523" s="14"/>
      <c r="BP523" s="14"/>
      <c r="BQ523" s="14"/>
      <c r="BR523" s="14"/>
      <c r="BS523" s="14"/>
      <c r="BT523" s="14"/>
      <c r="BU523" s="14"/>
      <c r="BV523" s="14"/>
      <c r="BW523" s="14"/>
      <c r="BX523" s="14"/>
      <c r="BY523" s="14"/>
      <c r="BZ523" s="14"/>
    </row>
    <row r="524" spans="1:78" s="3" customFormat="1" ht="12.75" hidden="1" customHeight="1" outlineLevel="2">
      <c r="A524" s="14"/>
      <c r="B524" s="14"/>
      <c r="C524" s="324"/>
      <c r="D524" s="413"/>
      <c r="E524" s="261">
        <v>4</v>
      </c>
      <c r="F524" s="372"/>
      <c r="G524" s="269"/>
      <c r="H524" s="271"/>
      <c r="I524" s="271"/>
      <c r="J524" s="270"/>
      <c r="K524" s="155">
        <f>IF(A4taxstdlife="n/a","n/a",IF(K$3&gt;(A4taxstdlife+$E524),(Input!$J$214*$J$7)-SUM($J524:J524),(Input!$J$214*$J$7)/A4taxstdlife))</f>
        <v>2.5514782050818217</v>
      </c>
      <c r="L524" s="155">
        <f>IF(A4taxstdlife="n/a","n/a",IF(L$3&gt;(A4taxstdlife+$E524),(Input!$J$214*$J$7)-SUM($J524:K524),(Input!$J$214*$J$7)/A4taxstdlife))</f>
        <v>2.5514782050818217</v>
      </c>
      <c r="M524" s="155">
        <f>IF(A4taxstdlife="n/a","n/a",IF(M$3&gt;(A4taxstdlife+$E524),(Input!$J$214*$J$7)-SUM($J524:L524),(Input!$J$214*$J$7)/A4taxstdlife))</f>
        <v>2.5514782050818217</v>
      </c>
      <c r="N524" s="155">
        <f>IF(A4taxstdlife="n/a","n/a",IF(N$3&gt;(A4taxstdlife+$E524),(Input!$J$214*$J$7)-SUM($J524:M524),(Input!$J$214*$J$7)/A4taxstdlife))</f>
        <v>2.5514782050818217</v>
      </c>
      <c r="O524" s="155">
        <f>IF(A4taxstdlife="n/a","n/a",IF(O$3&gt;(A4taxstdlife+$E524),(Input!$J$214*$J$7)-SUM($J524:N524),(Input!$J$214*$J$7)/A4taxstdlife))</f>
        <v>2.5514782050818217</v>
      </c>
      <c r="P524" s="155">
        <f>IF(A4taxstdlife="n/a","n/a",IF(P$3&gt;(A4taxstdlife+$E524),(Input!$J$214*$J$7)-SUM($J524:O524),(Input!$J$214*$J$7)/A4taxstdlife))</f>
        <v>2.5514782050818217</v>
      </c>
      <c r="Q524" s="155">
        <f>IF(A4taxstdlife="n/a","n/a",IF(Q$3&gt;(A4taxstdlife+$E524),(Input!$J$214*$J$7)-SUM($J524:P524),(Input!$J$214*$J$7)/A4taxstdlife))</f>
        <v>2.5514782050818217</v>
      </c>
      <c r="R524" s="155">
        <f>IF(A4taxstdlife="n/a","n/a",IF(R$3&gt;(A4taxstdlife+$E524),(Input!$J$214*$J$7)-SUM($J524:Q524),(Input!$J$214*$J$7)/A4taxstdlife))</f>
        <v>2.5514782050818217</v>
      </c>
      <c r="S524" s="155">
        <f>IF(A4taxstdlife="n/a","n/a",IF(S$3&gt;(A4taxstdlife+$E524),(Input!$J$214*$J$7)-SUM($J524:R524),(Input!$J$214*$J$7)/A4taxstdlife))</f>
        <v>2.5514782050818217</v>
      </c>
      <c r="T524" s="155">
        <f>IF(A4taxstdlife="n/a","n/a",IF(T$3&gt;(A4taxstdlife+$E524),(Input!$J$214*$J$7)-SUM($J524:S524),(Input!$J$214*$J$7)/A4taxstdlife))</f>
        <v>2.5514782050818217</v>
      </c>
      <c r="U524" s="155">
        <f>IF(A4taxstdlife="n/a","n/a",IF(U$3&gt;(A4taxstdlife+$E524),(Input!$J$214*$J$7)-SUM($J524:T524),(Input!$J$214*$J$7)/A4taxstdlife))</f>
        <v>2.5514782050818217</v>
      </c>
      <c r="V524" s="155">
        <f>IF(A4taxstdlife="n/a","n/a",IF(V$3&gt;(A4taxstdlife+$E524),(Input!$J$214*$J$7)-SUM($J524:U524),(Input!$J$214*$J$7)/A4taxstdlife))</f>
        <v>2.5514782050818217</v>
      </c>
      <c r="W524" s="155">
        <f>IF(A4taxstdlife="n/a","n/a",IF(W$3&gt;(A4taxstdlife+$E524),(Input!$J$214*$J$7)-SUM($J524:V524),(Input!$J$214*$J$7)/A4taxstdlife))</f>
        <v>2.5514782050818217</v>
      </c>
      <c r="X524" s="155">
        <f>IF(A4taxstdlife="n/a","n/a",IF(X$3&gt;(A4taxstdlife+$E524),(Input!$J$214*$J$7)-SUM($J524:W524),(Input!$J$214*$J$7)/A4taxstdlife))</f>
        <v>2.5514782050818217</v>
      </c>
      <c r="Y524" s="155">
        <f>IF(A4taxstdlife="n/a","n/a",IF(Y$3&gt;(A4taxstdlife+$E524),(Input!$J$214*$J$7)-SUM($J524:X524),(Input!$J$214*$J$7)/A4taxstdlife))</f>
        <v>2.5514782050818217</v>
      </c>
      <c r="Z524" s="155">
        <f>IF(A4taxstdlife="n/a","n/a",IF(Z$3&gt;(A4taxstdlife+$E524),(Input!$J$214*$J$7)-SUM($J524:Y524),(Input!$J$214*$J$7)/A4taxstdlife))</f>
        <v>2.5514782050818217</v>
      </c>
      <c r="AA524" s="155">
        <f>IF(A4taxstdlife="n/a","n/a",IF(AA$3&gt;(A4taxstdlife+$E524),(Input!$J$214*$J$7)-SUM($J524:Z524),(Input!$J$214*$J$7)/A4taxstdlife))</f>
        <v>2.5514782050818217</v>
      </c>
      <c r="AB524" s="155">
        <f>IF(A4taxstdlife="n/a","n/a",IF(AB$3&gt;(A4taxstdlife+$E524),(Input!$J$214*$J$7)-SUM($J524:AA524),(Input!$J$214*$J$7)/A4taxstdlife))</f>
        <v>2.5514782050818217</v>
      </c>
      <c r="AC524" s="155">
        <f>IF(A4taxstdlife="n/a","n/a",IF(AC$3&gt;(A4taxstdlife+$E524),(Input!$J$214*$J$7)-SUM($J524:AB524),(Input!$J$214*$J$7)/A4taxstdlife))</f>
        <v>2.5514782050818217</v>
      </c>
      <c r="AD524" s="155">
        <f>IF(A4taxstdlife="n/a","n/a",IF(AD$3&gt;(A4taxstdlife+$E524),(Input!$J$214*$J$7)-SUM($J524:AC524),(Input!$J$214*$J$7)/A4taxstdlife))</f>
        <v>2.5514782050818217</v>
      </c>
      <c r="AE524" s="155">
        <f>IF(A4taxstdlife="n/a","n/a",IF(AE$3&gt;(A4taxstdlife+$E524),(Input!$J$214*$J$7)-SUM($J524:AD524),(Input!$J$214*$J$7)/A4taxstdlife))</f>
        <v>2.5514782050818217</v>
      </c>
      <c r="AF524" s="155">
        <f>IF(A4taxstdlife="n/a","n/a",IF(AF$3&gt;(A4taxstdlife+$E524),(Input!$J$214*$J$7)-SUM($J524:AE524),(Input!$J$214*$J$7)/A4taxstdlife))</f>
        <v>2.5514782050818217</v>
      </c>
      <c r="AG524" s="155">
        <f>IF(A4taxstdlife="n/a","n/a",IF(AG$3&gt;(A4taxstdlife+$E524),(Input!$J$214*$J$7)-SUM($J524:AF524),(Input!$J$214*$J$7)/A4taxstdlife))</f>
        <v>2.5514782050818217</v>
      </c>
      <c r="AH524" s="155">
        <f>IF(A4taxstdlife="n/a","n/a",IF(AH$3&gt;(A4taxstdlife+$E524),(Input!$J$214*$J$7)-SUM($J524:AG524),(Input!$J$214*$J$7)/A4taxstdlife))</f>
        <v>2.5514782050818217</v>
      </c>
      <c r="AI524" s="155">
        <f>IF(A4taxstdlife="n/a","n/a",IF(AI$3&gt;(A4taxstdlife+$E524),(Input!$J$214*$J$7)-SUM($J524:AH524),(Input!$J$214*$J$7)/A4taxstdlife))</f>
        <v>2.5514782050818217</v>
      </c>
      <c r="AJ524" s="155">
        <f>IF(A4taxstdlife="n/a","n/a",IF(AJ$3&gt;(A4taxstdlife+$E524),(Input!$J$214*$J$7)-SUM($J524:AI524),(Input!$J$214*$J$7)/A4taxstdlife))</f>
        <v>2.5514782050818217</v>
      </c>
      <c r="AK524" s="155">
        <f>IF(A4taxstdlife="n/a","n/a",IF(AK$3&gt;(A4taxstdlife+$E524),(Input!$J$214*$J$7)-SUM($J524:AJ524),(Input!$J$214*$J$7)/A4taxstdlife))</f>
        <v>2.5514782050818217</v>
      </c>
      <c r="AL524" s="155">
        <f>IF(A4taxstdlife="n/a","n/a",IF(AL$3&gt;(A4taxstdlife+$E524),(Input!$J$214*$J$7)-SUM($J524:AK524),(Input!$J$214*$J$7)/A4taxstdlife))</f>
        <v>2.5514782050818217</v>
      </c>
      <c r="AM524" s="155">
        <f>IF(A4taxstdlife="n/a","n/a",IF(AM$3&gt;(A4taxstdlife+$E524),(Input!$J$214*$J$7)-SUM($J524:AL524),(Input!$J$214*$J$7)/A4taxstdlife))</f>
        <v>2.5514782050818217</v>
      </c>
      <c r="AN524" s="155">
        <f>IF(A4taxstdlife="n/a","n/a",IF(AN$3&gt;(A4taxstdlife+$E524),(Input!$J$214*$J$7)-SUM($J524:AM524),(Input!$J$214*$J$7)/A4taxstdlife))</f>
        <v>2.5514782050818217</v>
      </c>
      <c r="AO524" s="155">
        <f>IF(A4taxstdlife="n/a","n/a",IF(AO$3&gt;(A4taxstdlife+$E524),(Input!$J$214*$J$7)-SUM($J524:AN524),(Input!$J$214*$J$7)/A4taxstdlife))</f>
        <v>2.5514782050818217</v>
      </c>
      <c r="AP524" s="155">
        <f>IF(A4taxstdlife="n/a","n/a",IF(AP$3&gt;(A4taxstdlife+$E524),(Input!$J$214*$J$7)-SUM($J524:AO524),(Input!$J$214*$J$7)/A4taxstdlife))</f>
        <v>2.5514782050818217</v>
      </c>
      <c r="AQ524" s="155">
        <f>IF(A4taxstdlife="n/a","n/a",IF(AQ$3&gt;(A4taxstdlife+$E524),(Input!$J$214*$J$7)-SUM($J524:AP524),(Input!$J$214*$J$7)/A4taxstdlife))</f>
        <v>2.5514782050818217</v>
      </c>
      <c r="AR524" s="155">
        <f>IF(A4taxstdlife="n/a","n/a",IF(AR$3&gt;(A4taxstdlife+$E524),(Input!$J$214*$J$7)-SUM($J524:AQ524),(Input!$J$214*$J$7)/A4taxstdlife))</f>
        <v>2.5514782050818217</v>
      </c>
      <c r="AS524" s="155">
        <f>IF(A4taxstdlife="n/a","n/a",IF(AS$3&gt;(A4taxstdlife+$E524),(Input!$J$214*$J$7)-SUM($J524:AR524),(Input!$J$214*$J$7)/A4taxstdlife))</f>
        <v>2.5514782050818217</v>
      </c>
      <c r="AT524" s="155">
        <f>IF(A4taxstdlife="n/a","n/a",IF(AT$3&gt;(A4taxstdlife+$E524),(Input!$J$214*$J$7)-SUM($J524:AS524),(Input!$J$214*$J$7)/A4taxstdlife))</f>
        <v>2.5514782050818217</v>
      </c>
      <c r="AU524" s="155">
        <f>IF(A4taxstdlife="n/a","n/a",IF(AU$3&gt;(A4taxstdlife+$E524),(Input!$J$214*$J$7)-SUM($J524:AT524),(Input!$J$214*$J$7)/A4taxstdlife))</f>
        <v>2.5514782050818217</v>
      </c>
      <c r="AV524" s="155">
        <f>IF(A4taxstdlife="n/a","n/a",IF(AV$3&gt;(A4taxstdlife+$E524),(Input!$J$214*$J$7)-SUM($J524:AU524),(Input!$J$214*$J$7)/A4taxstdlife))</f>
        <v>2.5514782050818217</v>
      </c>
      <c r="AW524" s="155">
        <f>IF(A4taxstdlife="n/a","n/a",IF(AW$3&gt;(A4taxstdlife+$E524),(Input!$J$214*$J$7)-SUM($J524:AV524),(Input!$J$214*$J$7)/A4taxstdlife))</f>
        <v>2.5514782050818217</v>
      </c>
      <c r="AX524" s="155">
        <f>IF(A4taxstdlife="n/a","n/a",IF(AX$3&gt;(A4taxstdlife+$E524),(Input!$J$214*$J$7)-SUM($J524:AW524),(Input!$J$214*$J$7)/A4taxstdlife))</f>
        <v>2.5514782050818217</v>
      </c>
      <c r="AY524" s="155">
        <f>IF(A4taxstdlife="n/a","n/a",IF(AY$3&gt;(A4taxstdlife+$E524),(Input!$J$214*$J$7)-SUM($J524:AX524),(Input!$J$214*$J$7)/A4taxstdlife))</f>
        <v>0</v>
      </c>
      <c r="AZ524" s="155">
        <f>IF(A4taxstdlife="n/a","n/a",IF(AZ$3&gt;(A4taxstdlife+$E524),(Input!$J$214*$J$7)-SUM($J524:AY524),(Input!$J$214*$J$7)/A4taxstdlife))</f>
        <v>0</v>
      </c>
      <c r="BA524" s="155">
        <f>IF(A4taxstdlife="n/a","n/a",IF(BA$3&gt;(A4taxstdlife+$E524),(Input!$J$214*$J$7)-SUM($J524:AZ524),(Input!$J$214*$J$7)/A4taxstdlife))</f>
        <v>0</v>
      </c>
      <c r="BB524" s="155">
        <f>IF(A4taxstdlife="n/a","n/a",IF(BB$3&gt;(A4taxstdlife+$E524),(Input!$J$214*$J$7)-SUM($J524:BA524),(Input!$J$214*$J$7)/A4taxstdlife))</f>
        <v>0</v>
      </c>
      <c r="BC524" s="155">
        <f>IF(A4taxstdlife="n/a","n/a",IF(BC$3&gt;(A4taxstdlife+$E524),(Input!$J$214*$J$7)-SUM($J524:BB524),(Input!$J$214*$J$7)/A4taxstdlife))</f>
        <v>0</v>
      </c>
      <c r="BD524" s="155">
        <f>IF(A4taxstdlife="n/a","n/a",IF(BD$3&gt;(A4taxstdlife+$E524),(Input!$J$214*$J$7)-SUM($J524:BC524),(Input!$J$214*$J$7)/A4taxstdlife))</f>
        <v>0</v>
      </c>
      <c r="BE524" s="155">
        <f>IF(A4taxstdlife="n/a","n/a",IF(BE$3&gt;(A4taxstdlife+$E524),(Input!$J$214*$J$7)-SUM($J524:BD524),(Input!$J$214*$J$7)/A4taxstdlife))</f>
        <v>0</v>
      </c>
      <c r="BF524" s="155">
        <f>IF(A4taxstdlife="n/a","n/a",IF(BF$3&gt;(A4taxstdlife+$E524),(Input!$J$214*$J$7)-SUM($J524:BE524),(Input!$J$214*$J$7)/A4taxstdlife))</f>
        <v>0</v>
      </c>
      <c r="BG524" s="155">
        <f>IF(A4taxstdlife="n/a","n/a",IF(BG$3&gt;(A4taxstdlife+$E524),(Input!$J$214*$J$7)-SUM($J524:BF524),(Input!$J$214*$J$7)/A4taxstdlife))</f>
        <v>0</v>
      </c>
      <c r="BH524" s="155">
        <f>IF(A4taxstdlife="n/a","n/a",IF(BH$3&gt;(A4taxstdlife+$E524),(Input!$J$214*$J$7)-SUM($J524:BG524),(Input!$J$214*$J$7)/A4taxstdlife))</f>
        <v>0</v>
      </c>
      <c r="BI524" s="155">
        <f>IF(A4taxstdlife="n/a","n/a",IF(BI$3&gt;(A4taxstdlife+$E524),(Input!$J$214*$J$7)-SUM($J524:BH524),(Input!$J$214*$J$7)/A4taxstdlife))</f>
        <v>0</v>
      </c>
      <c r="BJ524" s="14"/>
      <c r="BK524" s="14"/>
      <c r="BL524" s="14"/>
      <c r="BM524" s="14"/>
      <c r="BN524" s="14"/>
      <c r="BO524" s="14"/>
      <c r="BP524" s="14"/>
      <c r="BQ524" s="14"/>
      <c r="BR524" s="14"/>
      <c r="BS524" s="14"/>
      <c r="BT524" s="14"/>
      <c r="BU524" s="14"/>
      <c r="BV524" s="14"/>
      <c r="BW524" s="14"/>
      <c r="BX524" s="14"/>
      <c r="BY524" s="14"/>
      <c r="BZ524" s="14"/>
    </row>
    <row r="525" spans="1:78" s="3" customFormat="1" ht="12.75" hidden="1" customHeight="1" outlineLevel="2">
      <c r="A525" s="14"/>
      <c r="B525" s="14"/>
      <c r="C525" s="324"/>
      <c r="D525" s="413"/>
      <c r="E525" s="261">
        <v>5</v>
      </c>
      <c r="F525" s="372"/>
      <c r="G525" s="269"/>
      <c r="H525" s="271"/>
      <c r="I525" s="271"/>
      <c r="J525" s="271"/>
      <c r="K525" s="270"/>
      <c r="L525" s="155">
        <f>IF(A4taxstdlife="n/a","n/a",IF(L$3&gt;(A4taxstdlife+$E525),(Input!$K$214*$K$7)-SUM($K525:K525),(Input!$K$214*$K$7)/A4taxstdlife))</f>
        <v>2.562593863312534</v>
      </c>
      <c r="M525" s="155">
        <f>IF(A4taxstdlife="n/a","n/a",IF(M$3&gt;(A4taxstdlife+$E525),(Input!$K$214*$K$7)-SUM($K525:L525),(Input!$K$214*$K$7)/A4taxstdlife))</f>
        <v>2.562593863312534</v>
      </c>
      <c r="N525" s="155">
        <f>IF(A4taxstdlife="n/a","n/a",IF(N$3&gt;(A4taxstdlife+$E525),(Input!$K$214*$K$7)-SUM($K525:M525),(Input!$K$214*$K$7)/A4taxstdlife))</f>
        <v>2.562593863312534</v>
      </c>
      <c r="O525" s="155">
        <f>IF(A4taxstdlife="n/a","n/a",IF(O$3&gt;(A4taxstdlife+$E525),(Input!$K$214*$K$7)-SUM($K525:N525),(Input!$K$214*$K$7)/A4taxstdlife))</f>
        <v>2.562593863312534</v>
      </c>
      <c r="P525" s="155">
        <f>IF(A4taxstdlife="n/a","n/a",IF(P$3&gt;(A4taxstdlife+$E525),(Input!$K$214*$K$7)-SUM($K525:O525),(Input!$K$214*$K$7)/A4taxstdlife))</f>
        <v>2.562593863312534</v>
      </c>
      <c r="Q525" s="155">
        <f>IF(A4taxstdlife="n/a","n/a",IF(Q$3&gt;(A4taxstdlife+$E525),(Input!$K$214*$K$7)-SUM($K525:P525),(Input!$K$214*$K$7)/A4taxstdlife))</f>
        <v>2.562593863312534</v>
      </c>
      <c r="R525" s="155">
        <f>IF(A4taxstdlife="n/a","n/a",IF(R$3&gt;(A4taxstdlife+$E525),(Input!$K$214*$K$7)-SUM($K525:Q525),(Input!$K$214*$K$7)/A4taxstdlife))</f>
        <v>2.562593863312534</v>
      </c>
      <c r="S525" s="155">
        <f>IF(A4taxstdlife="n/a","n/a",IF(S$3&gt;(A4taxstdlife+$E525),(Input!$K$214*$K$7)-SUM($K525:R525),(Input!$K$214*$K$7)/A4taxstdlife))</f>
        <v>2.562593863312534</v>
      </c>
      <c r="T525" s="155">
        <f>IF(A4taxstdlife="n/a","n/a",IF(T$3&gt;(A4taxstdlife+$E525),(Input!$K$214*$K$7)-SUM($K525:S525),(Input!$K$214*$K$7)/A4taxstdlife))</f>
        <v>2.562593863312534</v>
      </c>
      <c r="U525" s="155">
        <f>IF(A4taxstdlife="n/a","n/a",IF(U$3&gt;(A4taxstdlife+$E525),(Input!$K$214*$K$7)-SUM($K525:T525),(Input!$K$214*$K$7)/A4taxstdlife))</f>
        <v>2.562593863312534</v>
      </c>
      <c r="V525" s="155">
        <f>IF(A4taxstdlife="n/a","n/a",IF(V$3&gt;(A4taxstdlife+$E525),(Input!$K$214*$K$7)-SUM($K525:U525),(Input!$K$214*$K$7)/A4taxstdlife))</f>
        <v>2.562593863312534</v>
      </c>
      <c r="W525" s="155">
        <f>IF(A4taxstdlife="n/a","n/a",IF(W$3&gt;(A4taxstdlife+$E525),(Input!$K$214*$K$7)-SUM($K525:V525),(Input!$K$214*$K$7)/A4taxstdlife))</f>
        <v>2.562593863312534</v>
      </c>
      <c r="X525" s="155">
        <f>IF(A4taxstdlife="n/a","n/a",IF(X$3&gt;(A4taxstdlife+$E525),(Input!$K$214*$K$7)-SUM($K525:W525),(Input!$K$214*$K$7)/A4taxstdlife))</f>
        <v>2.562593863312534</v>
      </c>
      <c r="Y525" s="155">
        <f>IF(A4taxstdlife="n/a","n/a",IF(Y$3&gt;(A4taxstdlife+$E525),(Input!$K$214*$K$7)-SUM($K525:X525),(Input!$K$214*$K$7)/A4taxstdlife))</f>
        <v>2.562593863312534</v>
      </c>
      <c r="Z525" s="155">
        <f>IF(A4taxstdlife="n/a","n/a",IF(Z$3&gt;(A4taxstdlife+$E525),(Input!$K$214*$K$7)-SUM($K525:Y525),(Input!$K$214*$K$7)/A4taxstdlife))</f>
        <v>2.562593863312534</v>
      </c>
      <c r="AA525" s="155">
        <f>IF(A4taxstdlife="n/a","n/a",IF(AA$3&gt;(A4taxstdlife+$E525),(Input!$K$214*$K$7)-SUM($K525:Z525),(Input!$K$214*$K$7)/A4taxstdlife))</f>
        <v>2.562593863312534</v>
      </c>
      <c r="AB525" s="155">
        <f>IF(A4taxstdlife="n/a","n/a",IF(AB$3&gt;(A4taxstdlife+$E525),(Input!$K$214*$K$7)-SUM($K525:AA525),(Input!$K$214*$K$7)/A4taxstdlife))</f>
        <v>2.562593863312534</v>
      </c>
      <c r="AC525" s="155">
        <f>IF(A4taxstdlife="n/a","n/a",IF(AC$3&gt;(A4taxstdlife+$E525),(Input!$K$214*$K$7)-SUM($K525:AB525),(Input!$K$214*$K$7)/A4taxstdlife))</f>
        <v>2.562593863312534</v>
      </c>
      <c r="AD525" s="155">
        <f>IF(A4taxstdlife="n/a","n/a",IF(AD$3&gt;(A4taxstdlife+$E525),(Input!$K$214*$K$7)-SUM($K525:AC525),(Input!$K$214*$K$7)/A4taxstdlife))</f>
        <v>2.562593863312534</v>
      </c>
      <c r="AE525" s="155">
        <f>IF(A4taxstdlife="n/a","n/a",IF(AE$3&gt;(A4taxstdlife+$E525),(Input!$K$214*$K$7)-SUM($K525:AD525),(Input!$K$214*$K$7)/A4taxstdlife))</f>
        <v>2.562593863312534</v>
      </c>
      <c r="AF525" s="155">
        <f>IF(A4taxstdlife="n/a","n/a",IF(AF$3&gt;(A4taxstdlife+$E525),(Input!$K$214*$K$7)-SUM($K525:AE525),(Input!$K$214*$K$7)/A4taxstdlife))</f>
        <v>2.562593863312534</v>
      </c>
      <c r="AG525" s="155">
        <f>IF(A4taxstdlife="n/a","n/a",IF(AG$3&gt;(A4taxstdlife+$E525),(Input!$K$214*$K$7)-SUM($K525:AF525),(Input!$K$214*$K$7)/A4taxstdlife))</f>
        <v>2.562593863312534</v>
      </c>
      <c r="AH525" s="155">
        <f>IF(A4taxstdlife="n/a","n/a",IF(AH$3&gt;(A4taxstdlife+$E525),(Input!$K$214*$K$7)-SUM($K525:AG525),(Input!$K$214*$K$7)/A4taxstdlife))</f>
        <v>2.562593863312534</v>
      </c>
      <c r="AI525" s="155">
        <f>IF(A4taxstdlife="n/a","n/a",IF(AI$3&gt;(A4taxstdlife+$E525),(Input!$K$214*$K$7)-SUM($K525:AH525),(Input!$K$214*$K$7)/A4taxstdlife))</f>
        <v>2.562593863312534</v>
      </c>
      <c r="AJ525" s="155">
        <f>IF(A4taxstdlife="n/a","n/a",IF(AJ$3&gt;(A4taxstdlife+$E525),(Input!$K$214*$K$7)-SUM($K525:AI525),(Input!$K$214*$K$7)/A4taxstdlife))</f>
        <v>2.562593863312534</v>
      </c>
      <c r="AK525" s="155">
        <f>IF(A4taxstdlife="n/a","n/a",IF(AK$3&gt;(A4taxstdlife+$E525),(Input!$K$214*$K$7)-SUM($K525:AJ525),(Input!$K$214*$K$7)/A4taxstdlife))</f>
        <v>2.562593863312534</v>
      </c>
      <c r="AL525" s="155">
        <f>IF(A4taxstdlife="n/a","n/a",IF(AL$3&gt;(A4taxstdlife+$E525),(Input!$K$214*$K$7)-SUM($K525:AK525),(Input!$K$214*$K$7)/A4taxstdlife))</f>
        <v>2.562593863312534</v>
      </c>
      <c r="AM525" s="155">
        <f>IF(A4taxstdlife="n/a","n/a",IF(AM$3&gt;(A4taxstdlife+$E525),(Input!$K$214*$K$7)-SUM($K525:AL525),(Input!$K$214*$K$7)/A4taxstdlife))</f>
        <v>2.562593863312534</v>
      </c>
      <c r="AN525" s="155">
        <f>IF(A4taxstdlife="n/a","n/a",IF(AN$3&gt;(A4taxstdlife+$E525),(Input!$K$214*$K$7)-SUM($K525:AM525),(Input!$K$214*$K$7)/A4taxstdlife))</f>
        <v>2.562593863312534</v>
      </c>
      <c r="AO525" s="155">
        <f>IF(A4taxstdlife="n/a","n/a",IF(AO$3&gt;(A4taxstdlife+$E525),(Input!$K$214*$K$7)-SUM($K525:AN525),(Input!$K$214*$K$7)/A4taxstdlife))</f>
        <v>2.562593863312534</v>
      </c>
      <c r="AP525" s="155">
        <f>IF(A4taxstdlife="n/a","n/a",IF(AP$3&gt;(A4taxstdlife+$E525),(Input!$K$214*$K$7)-SUM($K525:AO525),(Input!$K$214*$K$7)/A4taxstdlife))</f>
        <v>2.562593863312534</v>
      </c>
      <c r="AQ525" s="155">
        <f>IF(A4taxstdlife="n/a","n/a",IF(AQ$3&gt;(A4taxstdlife+$E525),(Input!$K$214*$K$7)-SUM($K525:AP525),(Input!$K$214*$K$7)/A4taxstdlife))</f>
        <v>2.562593863312534</v>
      </c>
      <c r="AR525" s="155">
        <f>IF(A4taxstdlife="n/a","n/a",IF(AR$3&gt;(A4taxstdlife+$E525),(Input!$K$214*$K$7)-SUM($K525:AQ525),(Input!$K$214*$K$7)/A4taxstdlife))</f>
        <v>2.562593863312534</v>
      </c>
      <c r="AS525" s="155">
        <f>IF(A4taxstdlife="n/a","n/a",IF(AS$3&gt;(A4taxstdlife+$E525),(Input!$K$214*$K$7)-SUM($K525:AR525),(Input!$K$214*$K$7)/A4taxstdlife))</f>
        <v>2.562593863312534</v>
      </c>
      <c r="AT525" s="155">
        <f>IF(A4taxstdlife="n/a","n/a",IF(AT$3&gt;(A4taxstdlife+$E525),(Input!$K$214*$K$7)-SUM($K525:AS525),(Input!$K$214*$K$7)/A4taxstdlife))</f>
        <v>2.562593863312534</v>
      </c>
      <c r="AU525" s="155">
        <f>IF(A4taxstdlife="n/a","n/a",IF(AU$3&gt;(A4taxstdlife+$E525),(Input!$K$214*$K$7)-SUM($K525:AT525),(Input!$K$214*$K$7)/A4taxstdlife))</f>
        <v>2.562593863312534</v>
      </c>
      <c r="AV525" s="155">
        <f>IF(A4taxstdlife="n/a","n/a",IF(AV$3&gt;(A4taxstdlife+$E525),(Input!$K$214*$K$7)-SUM($K525:AU525),(Input!$K$214*$K$7)/A4taxstdlife))</f>
        <v>2.562593863312534</v>
      </c>
      <c r="AW525" s="155">
        <f>IF(A4taxstdlife="n/a","n/a",IF(AW$3&gt;(A4taxstdlife+$E525),(Input!$K$214*$K$7)-SUM($K525:AV525),(Input!$K$214*$K$7)/A4taxstdlife))</f>
        <v>2.562593863312534</v>
      </c>
      <c r="AX525" s="155">
        <f>IF(A4taxstdlife="n/a","n/a",IF(AX$3&gt;(A4taxstdlife+$E525),(Input!$K$214*$K$7)-SUM($K525:AW525),(Input!$K$214*$K$7)/A4taxstdlife))</f>
        <v>2.562593863312534</v>
      </c>
      <c r="AY525" s="155">
        <f>IF(A4taxstdlife="n/a","n/a",IF(AY$3&gt;(A4taxstdlife+$E525),(Input!$K$214*$K$7)-SUM($K525:AX525),(Input!$K$214*$K$7)/A4taxstdlife))</f>
        <v>2.562593863312534</v>
      </c>
      <c r="AZ525" s="155">
        <f>IF(A4taxstdlife="n/a","n/a",IF(AZ$3&gt;(A4taxstdlife+$E525),(Input!$K$214*$K$7)-SUM($K525:AY525),(Input!$K$214*$K$7)/A4taxstdlife))</f>
        <v>5.6843418860808015E-14</v>
      </c>
      <c r="BA525" s="155">
        <f>IF(A4taxstdlife="n/a","n/a",IF(BA$3&gt;(A4taxstdlife+$E525),(Input!$K$214*$K$7)-SUM($K525:AZ525),(Input!$K$214*$K$7)/A4taxstdlife))</f>
        <v>0</v>
      </c>
      <c r="BB525" s="155">
        <f>IF(A4taxstdlife="n/a","n/a",IF(BB$3&gt;(A4taxstdlife+$E525),(Input!$K$214*$K$7)-SUM($K525:BA525),(Input!$K$214*$K$7)/A4taxstdlife))</f>
        <v>0</v>
      </c>
      <c r="BC525" s="155">
        <f>IF(A4taxstdlife="n/a","n/a",IF(BC$3&gt;(A4taxstdlife+$E525),(Input!$K$214*$K$7)-SUM($K525:BB525),(Input!$K$214*$K$7)/A4taxstdlife))</f>
        <v>0</v>
      </c>
      <c r="BD525" s="155">
        <f>IF(A4taxstdlife="n/a","n/a",IF(BD$3&gt;(A4taxstdlife+$E525),(Input!$K$214*$K$7)-SUM($K525:BC525),(Input!$K$214*$K$7)/A4taxstdlife))</f>
        <v>0</v>
      </c>
      <c r="BE525" s="155">
        <f>IF(A4taxstdlife="n/a","n/a",IF(BE$3&gt;(A4taxstdlife+$E525),(Input!$K$214*$K$7)-SUM($K525:BD525),(Input!$K$214*$K$7)/A4taxstdlife))</f>
        <v>0</v>
      </c>
      <c r="BF525" s="155">
        <f>IF(A4taxstdlife="n/a","n/a",IF(BF$3&gt;(A4taxstdlife+$E525),(Input!$K$214*$K$7)-SUM($K525:BE525),(Input!$K$214*$K$7)/A4taxstdlife))</f>
        <v>0</v>
      </c>
      <c r="BG525" s="155">
        <f>IF(A4taxstdlife="n/a","n/a",IF(BG$3&gt;(A4taxstdlife+$E525),(Input!$K$214*$K$7)-SUM($K525:BF525),(Input!$K$214*$K$7)/A4taxstdlife))</f>
        <v>0</v>
      </c>
      <c r="BH525" s="155">
        <f>IF(A4taxstdlife="n/a","n/a",IF(BH$3&gt;(A4taxstdlife+$E525),(Input!$K$214*$K$7)-SUM($K525:BG525),(Input!$K$214*$K$7)/A4taxstdlife))</f>
        <v>0</v>
      </c>
      <c r="BI525" s="155">
        <f>IF(A4taxstdlife="n/a","n/a",IF(BI$3&gt;(A4taxstdlife+$E525),(Input!$K$214*$K$7)-SUM($K525:BH525),(Input!$K$214*$K$7)/A4taxstdlife))</f>
        <v>0</v>
      </c>
      <c r="BJ525" s="14"/>
      <c r="BK525" s="14"/>
      <c r="BL525" s="14"/>
      <c r="BM525" s="14"/>
      <c r="BN525" s="14"/>
      <c r="BO525" s="14"/>
      <c r="BP525" s="14"/>
      <c r="BQ525" s="14"/>
      <c r="BR525" s="14"/>
      <c r="BS525" s="14"/>
      <c r="BT525" s="14"/>
      <c r="BU525" s="14"/>
      <c r="BV525" s="14"/>
      <c r="BW525" s="14"/>
      <c r="BX525" s="14"/>
      <c r="BY525" s="14"/>
      <c r="BZ525" s="14"/>
    </row>
    <row r="526" spans="1:78" s="3" customFormat="1" ht="12.75" hidden="1" customHeight="1" outlineLevel="2">
      <c r="A526" s="14"/>
      <c r="B526" s="14"/>
      <c r="C526" s="324"/>
      <c r="D526" s="413"/>
      <c r="E526" s="261">
        <v>6</v>
      </c>
      <c r="F526" s="372"/>
      <c r="G526" s="269"/>
      <c r="H526" s="271"/>
      <c r="I526" s="271"/>
      <c r="J526" s="271"/>
      <c r="K526" s="271"/>
      <c r="L526" s="270"/>
      <c r="M526" s="155">
        <f>IF(A4taxstdlife="n/a","n/a",IF(M$3&gt;(A4taxstdlife+$E526),(Input!$L$214*$L$7)-SUM($L526:L526),(Input!$L$214*$L$7)/A4taxstdlife))</f>
        <v>0</v>
      </c>
      <c r="N526" s="155">
        <f>IF(A4taxstdlife="n/a","n/a",IF(N$3&gt;(A4taxstdlife+$E526),(Input!$L$214*$L$7)-SUM($L526:M526),(Input!$L$214*$L$7)/A4taxstdlife))</f>
        <v>0</v>
      </c>
      <c r="O526" s="155">
        <f>IF(A4taxstdlife="n/a","n/a",IF(O$3&gt;(A4taxstdlife+$E526),(Input!$L$214*$L$7)-SUM($L526:N526),(Input!$L$214*$L$7)/A4taxstdlife))</f>
        <v>0</v>
      </c>
      <c r="P526" s="155">
        <f>IF(A4taxstdlife="n/a","n/a",IF(P$3&gt;(A4taxstdlife+$E526),(Input!$L$214*$L$7)-SUM($L526:O526),(Input!$L$214*$L$7)/A4taxstdlife))</f>
        <v>0</v>
      </c>
      <c r="Q526" s="155">
        <f>IF(A4taxstdlife="n/a","n/a",IF(Q$3&gt;(A4taxstdlife+$E526),(Input!$L$214*$L$7)-SUM($L526:P526),(Input!$L$214*$L$7)/A4taxstdlife))</f>
        <v>0</v>
      </c>
      <c r="R526" s="155">
        <f>IF(A4taxstdlife="n/a","n/a",IF(R$3&gt;(A4taxstdlife+$E526),(Input!$L$214*$L$7)-SUM($L526:Q526),(Input!$L$214*$L$7)/A4taxstdlife))</f>
        <v>0</v>
      </c>
      <c r="S526" s="155">
        <f>IF(A4taxstdlife="n/a","n/a",IF(S$3&gt;(A4taxstdlife+$E526),(Input!$L$214*$L$7)-SUM($L526:R526),(Input!$L$214*$L$7)/A4taxstdlife))</f>
        <v>0</v>
      </c>
      <c r="T526" s="155">
        <f>IF(A4taxstdlife="n/a","n/a",IF(T$3&gt;(A4taxstdlife+$E526),(Input!$L$214*$L$7)-SUM($L526:S526),(Input!$L$214*$L$7)/A4taxstdlife))</f>
        <v>0</v>
      </c>
      <c r="U526" s="155">
        <f>IF(A4taxstdlife="n/a","n/a",IF(U$3&gt;(A4taxstdlife+$E526),(Input!$L$214*$L$7)-SUM($L526:T526),(Input!$L$214*$L$7)/A4taxstdlife))</f>
        <v>0</v>
      </c>
      <c r="V526" s="155">
        <f>IF(A4taxstdlife="n/a","n/a",IF(V$3&gt;(A4taxstdlife+$E526),(Input!$L$214*$L$7)-SUM($L526:U526),(Input!$L$214*$L$7)/A4taxstdlife))</f>
        <v>0</v>
      </c>
      <c r="W526" s="155">
        <f>IF(A4taxstdlife="n/a","n/a",IF(W$3&gt;(A4taxstdlife+$E526),(Input!$L$214*$L$7)-SUM($L526:V526),(Input!$L$214*$L$7)/A4taxstdlife))</f>
        <v>0</v>
      </c>
      <c r="X526" s="155">
        <f>IF(A4taxstdlife="n/a","n/a",IF(X$3&gt;(A4taxstdlife+$E526),(Input!$L$214*$L$7)-SUM($L526:W526),(Input!$L$214*$L$7)/A4taxstdlife))</f>
        <v>0</v>
      </c>
      <c r="Y526" s="155">
        <f>IF(A4taxstdlife="n/a","n/a",IF(Y$3&gt;(A4taxstdlife+$E526),(Input!$L$214*$L$7)-SUM($L526:X526),(Input!$L$214*$L$7)/A4taxstdlife))</f>
        <v>0</v>
      </c>
      <c r="Z526" s="155">
        <f>IF(A4taxstdlife="n/a","n/a",IF(Z$3&gt;(A4taxstdlife+$E526),(Input!$L$214*$L$7)-SUM($L526:Y526),(Input!$L$214*$L$7)/A4taxstdlife))</f>
        <v>0</v>
      </c>
      <c r="AA526" s="155">
        <f>IF(A4taxstdlife="n/a","n/a",IF(AA$3&gt;(A4taxstdlife+$E526),(Input!$L$214*$L$7)-SUM($L526:Z526),(Input!$L$214*$L$7)/A4taxstdlife))</f>
        <v>0</v>
      </c>
      <c r="AB526" s="155">
        <f>IF(A4taxstdlife="n/a","n/a",IF(AB$3&gt;(A4taxstdlife+$E526),(Input!$L$214*$L$7)-SUM($L526:AA526),(Input!$L$214*$L$7)/A4taxstdlife))</f>
        <v>0</v>
      </c>
      <c r="AC526" s="155">
        <f>IF(A4taxstdlife="n/a","n/a",IF(AC$3&gt;(A4taxstdlife+$E526),(Input!$L$214*$L$7)-SUM($L526:AB526),(Input!$L$214*$L$7)/A4taxstdlife))</f>
        <v>0</v>
      </c>
      <c r="AD526" s="155">
        <f>IF(A4taxstdlife="n/a","n/a",IF(AD$3&gt;(A4taxstdlife+$E526),(Input!$L$214*$L$7)-SUM($L526:AC526),(Input!$L$214*$L$7)/A4taxstdlife))</f>
        <v>0</v>
      </c>
      <c r="AE526" s="155">
        <f>IF(A4taxstdlife="n/a","n/a",IF(AE$3&gt;(A4taxstdlife+$E526),(Input!$L$214*$L$7)-SUM($L526:AD526),(Input!$L$214*$L$7)/A4taxstdlife))</f>
        <v>0</v>
      </c>
      <c r="AF526" s="155">
        <f>IF(A4taxstdlife="n/a","n/a",IF(AF$3&gt;(A4taxstdlife+$E526),(Input!$L$214*$L$7)-SUM($L526:AE526),(Input!$L$214*$L$7)/A4taxstdlife))</f>
        <v>0</v>
      </c>
      <c r="AG526" s="155">
        <f>IF(A4taxstdlife="n/a","n/a",IF(AG$3&gt;(A4taxstdlife+$E526),(Input!$L$214*$L$7)-SUM($L526:AF526),(Input!$L$214*$L$7)/A4taxstdlife))</f>
        <v>0</v>
      </c>
      <c r="AH526" s="155">
        <f>IF(A4taxstdlife="n/a","n/a",IF(AH$3&gt;(A4taxstdlife+$E526),(Input!$L$214*$L$7)-SUM($L526:AG526),(Input!$L$214*$L$7)/A4taxstdlife))</f>
        <v>0</v>
      </c>
      <c r="AI526" s="155">
        <f>IF(A4taxstdlife="n/a","n/a",IF(AI$3&gt;(A4taxstdlife+$E526),(Input!$L$214*$L$7)-SUM($L526:AH526),(Input!$L$214*$L$7)/A4taxstdlife))</f>
        <v>0</v>
      </c>
      <c r="AJ526" s="155">
        <f>IF(A4taxstdlife="n/a","n/a",IF(AJ$3&gt;(A4taxstdlife+$E526),(Input!$L$214*$L$7)-SUM($L526:AI526),(Input!$L$214*$L$7)/A4taxstdlife))</f>
        <v>0</v>
      </c>
      <c r="AK526" s="155">
        <f>IF(A4taxstdlife="n/a","n/a",IF(AK$3&gt;(A4taxstdlife+$E526),(Input!$L$214*$L$7)-SUM($L526:AJ526),(Input!$L$214*$L$7)/A4taxstdlife))</f>
        <v>0</v>
      </c>
      <c r="AL526" s="155">
        <f>IF(A4taxstdlife="n/a","n/a",IF(AL$3&gt;(A4taxstdlife+$E526),(Input!$L$214*$L$7)-SUM($L526:AK526),(Input!$L$214*$L$7)/A4taxstdlife))</f>
        <v>0</v>
      </c>
      <c r="AM526" s="155">
        <f>IF(A4taxstdlife="n/a","n/a",IF(AM$3&gt;(A4taxstdlife+$E526),(Input!$L$214*$L$7)-SUM($L526:AL526),(Input!$L$214*$L$7)/A4taxstdlife))</f>
        <v>0</v>
      </c>
      <c r="AN526" s="155">
        <f>IF(A4taxstdlife="n/a","n/a",IF(AN$3&gt;(A4taxstdlife+$E526),(Input!$L$214*$L$7)-SUM($L526:AM526),(Input!$L$214*$L$7)/A4taxstdlife))</f>
        <v>0</v>
      </c>
      <c r="AO526" s="155">
        <f>IF(A4taxstdlife="n/a","n/a",IF(AO$3&gt;(A4taxstdlife+$E526),(Input!$L$214*$L$7)-SUM($L526:AN526),(Input!$L$214*$L$7)/A4taxstdlife))</f>
        <v>0</v>
      </c>
      <c r="AP526" s="155">
        <f>IF(A4taxstdlife="n/a","n/a",IF(AP$3&gt;(A4taxstdlife+$E526),(Input!$L$214*$L$7)-SUM($L526:AO526),(Input!$L$214*$L$7)/A4taxstdlife))</f>
        <v>0</v>
      </c>
      <c r="AQ526" s="155">
        <f>IF(A4taxstdlife="n/a","n/a",IF(AQ$3&gt;(A4taxstdlife+$E526),(Input!$L$214*$L$7)-SUM($L526:AP526),(Input!$L$214*$L$7)/A4taxstdlife))</f>
        <v>0</v>
      </c>
      <c r="AR526" s="155">
        <f>IF(A4taxstdlife="n/a","n/a",IF(AR$3&gt;(A4taxstdlife+$E526),(Input!$L$214*$L$7)-SUM($L526:AQ526),(Input!$L$214*$L$7)/A4taxstdlife))</f>
        <v>0</v>
      </c>
      <c r="AS526" s="155">
        <f>IF(A4taxstdlife="n/a","n/a",IF(AS$3&gt;(A4taxstdlife+$E526),(Input!$L$214*$L$7)-SUM($L526:AR526),(Input!$L$214*$L$7)/A4taxstdlife))</f>
        <v>0</v>
      </c>
      <c r="AT526" s="155">
        <f>IF(A4taxstdlife="n/a","n/a",IF(AT$3&gt;(A4taxstdlife+$E526),(Input!$L$214*$L$7)-SUM($L526:AS526),(Input!$L$214*$L$7)/A4taxstdlife))</f>
        <v>0</v>
      </c>
      <c r="AU526" s="155">
        <f>IF(A4taxstdlife="n/a","n/a",IF(AU$3&gt;(A4taxstdlife+$E526),(Input!$L$214*$L$7)-SUM($L526:AT526),(Input!$L$214*$L$7)/A4taxstdlife))</f>
        <v>0</v>
      </c>
      <c r="AV526" s="155">
        <f>IF(A4taxstdlife="n/a","n/a",IF(AV$3&gt;(A4taxstdlife+$E526),(Input!$L$214*$L$7)-SUM($L526:AU526),(Input!$L$214*$L$7)/A4taxstdlife))</f>
        <v>0</v>
      </c>
      <c r="AW526" s="155">
        <f>IF(A4taxstdlife="n/a","n/a",IF(AW$3&gt;(A4taxstdlife+$E526),(Input!$L$214*$L$7)-SUM($L526:AV526),(Input!$L$214*$L$7)/A4taxstdlife))</f>
        <v>0</v>
      </c>
      <c r="AX526" s="155">
        <f>IF(A4taxstdlife="n/a","n/a",IF(AX$3&gt;(A4taxstdlife+$E526),(Input!$L$214*$L$7)-SUM($L526:AW526),(Input!$L$214*$L$7)/A4taxstdlife))</f>
        <v>0</v>
      </c>
      <c r="AY526" s="155">
        <f>IF(A4taxstdlife="n/a","n/a",IF(AY$3&gt;(A4taxstdlife+$E526),(Input!$L$214*$L$7)-SUM($L526:AX526),(Input!$L$214*$L$7)/A4taxstdlife))</f>
        <v>0</v>
      </c>
      <c r="AZ526" s="155">
        <f>IF(A4taxstdlife="n/a","n/a",IF(AZ$3&gt;(A4taxstdlife+$E526),(Input!$L$214*$L$7)-SUM($L526:AY526),(Input!$L$214*$L$7)/A4taxstdlife))</f>
        <v>0</v>
      </c>
      <c r="BA526" s="155">
        <f>IF(A4taxstdlife="n/a","n/a",IF(BA$3&gt;(A4taxstdlife+$E526),(Input!$L$214*$L$7)-SUM($L526:AZ526),(Input!$L$214*$L$7)/A4taxstdlife))</f>
        <v>0</v>
      </c>
      <c r="BB526" s="155">
        <f>IF(A4taxstdlife="n/a","n/a",IF(BB$3&gt;(A4taxstdlife+$E526),(Input!$L$214*$L$7)-SUM($L526:BA526),(Input!$L$214*$L$7)/A4taxstdlife))</f>
        <v>0</v>
      </c>
      <c r="BC526" s="155">
        <f>IF(A4taxstdlife="n/a","n/a",IF(BC$3&gt;(A4taxstdlife+$E526),(Input!$L$214*$L$7)-SUM($L526:BB526),(Input!$L$214*$L$7)/A4taxstdlife))</f>
        <v>0</v>
      </c>
      <c r="BD526" s="155">
        <f>IF(A4taxstdlife="n/a","n/a",IF(BD$3&gt;(A4taxstdlife+$E526),(Input!$L$214*$L$7)-SUM($L526:BC526),(Input!$L$214*$L$7)/A4taxstdlife))</f>
        <v>0</v>
      </c>
      <c r="BE526" s="155">
        <f>IF(A4taxstdlife="n/a","n/a",IF(BE$3&gt;(A4taxstdlife+$E526),(Input!$L$214*$L$7)-SUM($L526:BD526),(Input!$L$214*$L$7)/A4taxstdlife))</f>
        <v>0</v>
      </c>
      <c r="BF526" s="155">
        <f>IF(A4taxstdlife="n/a","n/a",IF(BF$3&gt;(A4taxstdlife+$E526),(Input!$L$214*$L$7)-SUM($L526:BE526),(Input!$L$214*$L$7)/A4taxstdlife))</f>
        <v>0</v>
      </c>
      <c r="BG526" s="155">
        <f>IF(A4taxstdlife="n/a","n/a",IF(BG$3&gt;(A4taxstdlife+$E526),(Input!$L$214*$L$7)-SUM($L526:BF526),(Input!$L$214*$L$7)/A4taxstdlife))</f>
        <v>0</v>
      </c>
      <c r="BH526" s="155">
        <f>IF(A4taxstdlife="n/a","n/a",IF(BH$3&gt;(A4taxstdlife+$E526),(Input!$L$214*$L$7)-SUM($L526:BG526),(Input!$L$214*$L$7)/A4taxstdlife))</f>
        <v>0</v>
      </c>
      <c r="BI526" s="155">
        <f>IF(A4taxstdlife="n/a","n/a",IF(BI$3&gt;(A4taxstdlife+$E526),(Input!$L$214*$L$7)-SUM($L526:BH526),(Input!$L$214*$L$7)/A4taxstdlife))</f>
        <v>0</v>
      </c>
      <c r="BJ526" s="14"/>
      <c r="BK526" s="14"/>
      <c r="BL526" s="14"/>
      <c r="BM526" s="14"/>
      <c r="BN526" s="14"/>
      <c r="BO526" s="14"/>
      <c r="BP526" s="14"/>
      <c r="BQ526" s="14"/>
      <c r="BR526" s="14"/>
      <c r="BS526" s="14"/>
      <c r="BT526" s="14"/>
      <c r="BU526" s="14"/>
      <c r="BV526" s="14"/>
      <c r="BW526" s="14"/>
      <c r="BX526" s="14"/>
      <c r="BY526" s="14"/>
      <c r="BZ526" s="14"/>
    </row>
    <row r="527" spans="1:78" s="3" customFormat="1" ht="12.75" hidden="1" customHeight="1" outlineLevel="2">
      <c r="A527" s="14"/>
      <c r="B527" s="14"/>
      <c r="C527" s="324"/>
      <c r="D527" s="413"/>
      <c r="E527" s="261">
        <v>7</v>
      </c>
      <c r="F527" s="372"/>
      <c r="G527" s="269"/>
      <c r="H527" s="271"/>
      <c r="I527" s="271"/>
      <c r="J527" s="271"/>
      <c r="K527" s="271"/>
      <c r="L527" s="271"/>
      <c r="M527" s="270"/>
      <c r="N527" s="155">
        <f>IF(A4taxstdlife="n/a","n/a",IF(N$3&gt;(A4taxstdlife+$E527),(Input!$M$214*$M$7)-SUM($M527:M527),(Input!$M$214*$M$7)/A4taxstdlife))</f>
        <v>0</v>
      </c>
      <c r="O527" s="155">
        <f>IF(A4taxstdlife="n/a","n/a",IF(O$3&gt;(A4taxstdlife+$E527),(Input!$M$214*$M$7)-SUM($M527:N527),(Input!$M$214*$M$7)/A4taxstdlife))</f>
        <v>0</v>
      </c>
      <c r="P527" s="155">
        <f>IF(A4taxstdlife="n/a","n/a",IF(P$3&gt;(A4taxstdlife+$E527),(Input!$M$214*$M$7)-SUM($M527:O527),(Input!$M$214*$M$7)/A4taxstdlife))</f>
        <v>0</v>
      </c>
      <c r="Q527" s="155">
        <f>IF(A4taxstdlife="n/a","n/a",IF(Q$3&gt;(A4taxstdlife+$E527),(Input!$M$214*$M$7)-SUM($M527:P527),(Input!$M$214*$M$7)/A4taxstdlife))</f>
        <v>0</v>
      </c>
      <c r="R527" s="155">
        <f>IF(A4taxstdlife="n/a","n/a",IF(R$3&gt;(A4taxstdlife+$E527),(Input!$M$214*$M$7)-SUM($M527:Q527),(Input!$M$214*$M$7)/A4taxstdlife))</f>
        <v>0</v>
      </c>
      <c r="S527" s="155">
        <f>IF(A4taxstdlife="n/a","n/a",IF(S$3&gt;(A4taxstdlife+$E527),(Input!$M$214*$M$7)-SUM($M527:R527),(Input!$M$214*$M$7)/A4taxstdlife))</f>
        <v>0</v>
      </c>
      <c r="T527" s="155">
        <f>IF(A4taxstdlife="n/a","n/a",IF(T$3&gt;(A4taxstdlife+$E527),(Input!$M$214*$M$7)-SUM($M527:S527),(Input!$M$214*$M$7)/A4taxstdlife))</f>
        <v>0</v>
      </c>
      <c r="U527" s="155">
        <f>IF(A4taxstdlife="n/a","n/a",IF(U$3&gt;(A4taxstdlife+$E527),(Input!$M$214*$M$7)-SUM($M527:T527),(Input!$M$214*$M$7)/A4taxstdlife))</f>
        <v>0</v>
      </c>
      <c r="V527" s="155">
        <f>IF(A4taxstdlife="n/a","n/a",IF(V$3&gt;(A4taxstdlife+$E527),(Input!$M$214*$M$7)-SUM($M527:U527),(Input!$M$214*$M$7)/A4taxstdlife))</f>
        <v>0</v>
      </c>
      <c r="W527" s="155">
        <f>IF(A4taxstdlife="n/a","n/a",IF(W$3&gt;(A4taxstdlife+$E527),(Input!$M$214*$M$7)-SUM($M527:V527),(Input!$M$214*$M$7)/A4taxstdlife))</f>
        <v>0</v>
      </c>
      <c r="X527" s="155">
        <f>IF(A4taxstdlife="n/a","n/a",IF(X$3&gt;(A4taxstdlife+$E527),(Input!$M$214*$M$7)-SUM($M527:W527),(Input!$M$214*$M$7)/A4taxstdlife))</f>
        <v>0</v>
      </c>
      <c r="Y527" s="155">
        <f>IF(A4taxstdlife="n/a","n/a",IF(Y$3&gt;(A4taxstdlife+$E527),(Input!$M$214*$M$7)-SUM($M527:X527),(Input!$M$214*$M$7)/A4taxstdlife))</f>
        <v>0</v>
      </c>
      <c r="Z527" s="155">
        <f>IF(A4taxstdlife="n/a","n/a",IF(Z$3&gt;(A4taxstdlife+$E527),(Input!$M$214*$M$7)-SUM($M527:Y527),(Input!$M$214*$M$7)/A4taxstdlife))</f>
        <v>0</v>
      </c>
      <c r="AA527" s="155">
        <f>IF(A4taxstdlife="n/a","n/a",IF(AA$3&gt;(A4taxstdlife+$E527),(Input!$M$214*$M$7)-SUM($M527:Z527),(Input!$M$214*$M$7)/A4taxstdlife))</f>
        <v>0</v>
      </c>
      <c r="AB527" s="155">
        <f>IF(A4taxstdlife="n/a","n/a",IF(AB$3&gt;(A4taxstdlife+$E527),(Input!$M$214*$M$7)-SUM($M527:AA527),(Input!$M$214*$M$7)/A4taxstdlife))</f>
        <v>0</v>
      </c>
      <c r="AC527" s="155">
        <f>IF(A4taxstdlife="n/a","n/a",IF(AC$3&gt;(A4taxstdlife+$E527),(Input!$M$214*$M$7)-SUM($M527:AB527),(Input!$M$214*$M$7)/A4taxstdlife))</f>
        <v>0</v>
      </c>
      <c r="AD527" s="155">
        <f>IF(A4taxstdlife="n/a","n/a",IF(AD$3&gt;(A4taxstdlife+$E527),(Input!$M$214*$M$7)-SUM($M527:AC527),(Input!$M$214*$M$7)/A4taxstdlife))</f>
        <v>0</v>
      </c>
      <c r="AE527" s="155">
        <f>IF(A4taxstdlife="n/a","n/a",IF(AE$3&gt;(A4taxstdlife+$E527),(Input!$M$214*$M$7)-SUM($M527:AD527),(Input!$M$214*$M$7)/A4taxstdlife))</f>
        <v>0</v>
      </c>
      <c r="AF527" s="155">
        <f>IF(A4taxstdlife="n/a","n/a",IF(AF$3&gt;(A4taxstdlife+$E527),(Input!$M$214*$M$7)-SUM($M527:AE527),(Input!$M$214*$M$7)/A4taxstdlife))</f>
        <v>0</v>
      </c>
      <c r="AG527" s="155">
        <f>IF(A4taxstdlife="n/a","n/a",IF(AG$3&gt;(A4taxstdlife+$E527),(Input!$M$214*$M$7)-SUM($M527:AF527),(Input!$M$214*$M$7)/A4taxstdlife))</f>
        <v>0</v>
      </c>
      <c r="AH527" s="155">
        <f>IF(A4taxstdlife="n/a","n/a",IF(AH$3&gt;(A4taxstdlife+$E527),(Input!$M$214*$M$7)-SUM($M527:AG527),(Input!$M$214*$M$7)/A4taxstdlife))</f>
        <v>0</v>
      </c>
      <c r="AI527" s="155">
        <f>IF(A4taxstdlife="n/a","n/a",IF(AI$3&gt;(A4taxstdlife+$E527),(Input!$M$214*$M$7)-SUM($M527:AH527),(Input!$M$214*$M$7)/A4taxstdlife))</f>
        <v>0</v>
      </c>
      <c r="AJ527" s="155">
        <f>IF(A4taxstdlife="n/a","n/a",IF(AJ$3&gt;(A4taxstdlife+$E527),(Input!$M$214*$M$7)-SUM($M527:AI527),(Input!$M$214*$M$7)/A4taxstdlife))</f>
        <v>0</v>
      </c>
      <c r="AK527" s="155">
        <f>IF(A4taxstdlife="n/a","n/a",IF(AK$3&gt;(A4taxstdlife+$E527),(Input!$M$214*$M$7)-SUM($M527:AJ527),(Input!$M$214*$M$7)/A4taxstdlife))</f>
        <v>0</v>
      </c>
      <c r="AL527" s="155">
        <f>IF(A4taxstdlife="n/a","n/a",IF(AL$3&gt;(A4taxstdlife+$E527),(Input!$M$214*$M$7)-SUM($M527:AK527),(Input!$M$214*$M$7)/A4taxstdlife))</f>
        <v>0</v>
      </c>
      <c r="AM527" s="155">
        <f>IF(A4taxstdlife="n/a","n/a",IF(AM$3&gt;(A4taxstdlife+$E527),(Input!$M$214*$M$7)-SUM($M527:AL527),(Input!$M$214*$M$7)/A4taxstdlife))</f>
        <v>0</v>
      </c>
      <c r="AN527" s="155">
        <f>IF(A4taxstdlife="n/a","n/a",IF(AN$3&gt;(A4taxstdlife+$E527),(Input!$M$214*$M$7)-SUM($M527:AM527),(Input!$M$214*$M$7)/A4taxstdlife))</f>
        <v>0</v>
      </c>
      <c r="AO527" s="155">
        <f>IF(A4taxstdlife="n/a","n/a",IF(AO$3&gt;(A4taxstdlife+$E527),(Input!$M$214*$M$7)-SUM($M527:AN527),(Input!$M$214*$M$7)/A4taxstdlife))</f>
        <v>0</v>
      </c>
      <c r="AP527" s="155">
        <f>IF(A4taxstdlife="n/a","n/a",IF(AP$3&gt;(A4taxstdlife+$E527),(Input!$M$214*$M$7)-SUM($M527:AO527),(Input!$M$214*$M$7)/A4taxstdlife))</f>
        <v>0</v>
      </c>
      <c r="AQ527" s="155">
        <f>IF(A4taxstdlife="n/a","n/a",IF(AQ$3&gt;(A4taxstdlife+$E527),(Input!$M$214*$M$7)-SUM($M527:AP527),(Input!$M$214*$M$7)/A4taxstdlife))</f>
        <v>0</v>
      </c>
      <c r="AR527" s="155">
        <f>IF(A4taxstdlife="n/a","n/a",IF(AR$3&gt;(A4taxstdlife+$E527),(Input!$M$214*$M$7)-SUM($M527:AQ527),(Input!$M$214*$M$7)/A4taxstdlife))</f>
        <v>0</v>
      </c>
      <c r="AS527" s="155">
        <f>IF(A4taxstdlife="n/a","n/a",IF(AS$3&gt;(A4taxstdlife+$E527),(Input!$M$214*$M$7)-SUM($M527:AR527),(Input!$M$214*$M$7)/A4taxstdlife))</f>
        <v>0</v>
      </c>
      <c r="AT527" s="155">
        <f>IF(A4taxstdlife="n/a","n/a",IF(AT$3&gt;(A4taxstdlife+$E527),(Input!$M$214*$M$7)-SUM($M527:AS527),(Input!$M$214*$M$7)/A4taxstdlife))</f>
        <v>0</v>
      </c>
      <c r="AU527" s="155">
        <f>IF(A4taxstdlife="n/a","n/a",IF(AU$3&gt;(A4taxstdlife+$E527),(Input!$M$214*$M$7)-SUM($M527:AT527),(Input!$M$214*$M$7)/A4taxstdlife))</f>
        <v>0</v>
      </c>
      <c r="AV527" s="155">
        <f>IF(A4taxstdlife="n/a","n/a",IF(AV$3&gt;(A4taxstdlife+$E527),(Input!$M$214*$M$7)-SUM($M527:AU527),(Input!$M$214*$M$7)/A4taxstdlife))</f>
        <v>0</v>
      </c>
      <c r="AW527" s="155">
        <f>IF(A4taxstdlife="n/a","n/a",IF(AW$3&gt;(A4taxstdlife+$E527),(Input!$M$214*$M$7)-SUM($M527:AV527),(Input!$M$214*$M$7)/A4taxstdlife))</f>
        <v>0</v>
      </c>
      <c r="AX527" s="155">
        <f>IF(A4taxstdlife="n/a","n/a",IF(AX$3&gt;(A4taxstdlife+$E527),(Input!$M$214*$M$7)-SUM($M527:AW527),(Input!$M$214*$M$7)/A4taxstdlife))</f>
        <v>0</v>
      </c>
      <c r="AY527" s="155">
        <f>IF(A4taxstdlife="n/a","n/a",IF(AY$3&gt;(A4taxstdlife+$E527),(Input!$M$214*$M$7)-SUM($M527:AX527),(Input!$M$214*$M$7)/A4taxstdlife))</f>
        <v>0</v>
      </c>
      <c r="AZ527" s="155">
        <f>IF(A4taxstdlife="n/a","n/a",IF(AZ$3&gt;(A4taxstdlife+$E527),(Input!$M$214*$M$7)-SUM($M527:AY527),(Input!$M$214*$M$7)/A4taxstdlife))</f>
        <v>0</v>
      </c>
      <c r="BA527" s="155">
        <f>IF(A4taxstdlife="n/a","n/a",IF(BA$3&gt;(A4taxstdlife+$E527),(Input!$M$214*$M$7)-SUM($M527:AZ527),(Input!$M$214*$M$7)/A4taxstdlife))</f>
        <v>0</v>
      </c>
      <c r="BB527" s="155">
        <f>IF(A4taxstdlife="n/a","n/a",IF(BB$3&gt;(A4taxstdlife+$E527),(Input!$M$214*$M$7)-SUM($M527:BA527),(Input!$M$214*$M$7)/A4taxstdlife))</f>
        <v>0</v>
      </c>
      <c r="BC527" s="155">
        <f>IF(A4taxstdlife="n/a","n/a",IF(BC$3&gt;(A4taxstdlife+$E527),(Input!$M$214*$M$7)-SUM($M527:BB527),(Input!$M$214*$M$7)/A4taxstdlife))</f>
        <v>0</v>
      </c>
      <c r="BD527" s="155">
        <f>IF(A4taxstdlife="n/a","n/a",IF(BD$3&gt;(A4taxstdlife+$E527),(Input!$M$214*$M$7)-SUM($M527:BC527),(Input!$M$214*$M$7)/A4taxstdlife))</f>
        <v>0</v>
      </c>
      <c r="BE527" s="155">
        <f>IF(A4taxstdlife="n/a","n/a",IF(BE$3&gt;(A4taxstdlife+$E527),(Input!$M$214*$M$7)-SUM($M527:BD527),(Input!$M$214*$M$7)/A4taxstdlife))</f>
        <v>0</v>
      </c>
      <c r="BF527" s="155">
        <f>IF(A4taxstdlife="n/a","n/a",IF(BF$3&gt;(A4taxstdlife+$E527),(Input!$M$214*$M$7)-SUM($M527:BE527),(Input!$M$214*$M$7)/A4taxstdlife))</f>
        <v>0</v>
      </c>
      <c r="BG527" s="155">
        <f>IF(A4taxstdlife="n/a","n/a",IF(BG$3&gt;(A4taxstdlife+$E527),(Input!$M$214*$M$7)-SUM($M527:BF527),(Input!$M$214*$M$7)/A4taxstdlife))</f>
        <v>0</v>
      </c>
      <c r="BH527" s="155">
        <f>IF(A4taxstdlife="n/a","n/a",IF(BH$3&gt;(A4taxstdlife+$E527),(Input!$M$214*$M$7)-SUM($M527:BG527),(Input!$M$214*$M$7)/A4taxstdlife))</f>
        <v>0</v>
      </c>
      <c r="BI527" s="155">
        <f>IF(A4taxstdlife="n/a","n/a",IF(BI$3&gt;(A4taxstdlife+$E527),(Input!$M$214*$M$7)-SUM($M527:BH527),(Input!$M$214*$M$7)/A4taxstdlife))</f>
        <v>0</v>
      </c>
      <c r="BJ527" s="14"/>
      <c r="BK527" s="14"/>
      <c r="BL527" s="14"/>
      <c r="BM527" s="14"/>
      <c r="BN527" s="14"/>
      <c r="BO527" s="14"/>
      <c r="BP527" s="14"/>
      <c r="BQ527" s="14"/>
      <c r="BR527" s="14"/>
      <c r="BS527" s="14"/>
      <c r="BT527" s="14"/>
      <c r="BU527" s="14"/>
      <c r="BV527" s="14"/>
      <c r="BW527" s="14"/>
      <c r="BX527" s="14"/>
      <c r="BY527" s="14"/>
      <c r="BZ527" s="14"/>
    </row>
    <row r="528" spans="1:78" s="3" customFormat="1" ht="12.75" hidden="1" customHeight="1" outlineLevel="2">
      <c r="A528" s="14"/>
      <c r="B528" s="14"/>
      <c r="C528" s="324"/>
      <c r="D528" s="413"/>
      <c r="E528" s="261">
        <v>8</v>
      </c>
      <c r="F528" s="372"/>
      <c r="G528" s="269"/>
      <c r="H528" s="271"/>
      <c r="I528" s="271"/>
      <c r="J528" s="271"/>
      <c r="K528" s="271"/>
      <c r="L528" s="271"/>
      <c r="M528" s="271"/>
      <c r="N528" s="270"/>
      <c r="O528" s="155">
        <f>IF(A4taxstdlife="n/a","n/a",IF(O$3&gt;(A4taxstdlife+$E528),(Input!$N$214*$N$7)-SUM($N528:N528),(Input!$N$214*$N$7)/A4taxstdlife))</f>
        <v>0</v>
      </c>
      <c r="P528" s="155">
        <f>IF(A4taxstdlife="n/a","n/a",IF(P$3&gt;(A4taxstdlife+$E528),(Input!$N$214*$N$7)-SUM($N528:O528),(Input!$N$214*$N$7)/A4taxstdlife))</f>
        <v>0</v>
      </c>
      <c r="Q528" s="155">
        <f>IF(A4taxstdlife="n/a","n/a",IF(Q$3&gt;(A4taxstdlife+$E528),(Input!$N$214*$N$7)-SUM($N528:P528),(Input!$N$214*$N$7)/A4taxstdlife))</f>
        <v>0</v>
      </c>
      <c r="R528" s="155">
        <f>IF(A4taxstdlife="n/a","n/a",IF(R$3&gt;(A4taxstdlife+$E528),(Input!$N$214*$N$7)-SUM($N528:Q528),(Input!$N$214*$N$7)/A4taxstdlife))</f>
        <v>0</v>
      </c>
      <c r="S528" s="155">
        <f>IF(A4taxstdlife="n/a","n/a",IF(S$3&gt;(A4taxstdlife+$E528),(Input!$N$214*$N$7)-SUM($N528:R528),(Input!$N$214*$N$7)/A4taxstdlife))</f>
        <v>0</v>
      </c>
      <c r="T528" s="155">
        <f>IF(A4taxstdlife="n/a","n/a",IF(T$3&gt;(A4taxstdlife+$E528),(Input!$N$214*$N$7)-SUM($N528:S528),(Input!$N$214*$N$7)/A4taxstdlife))</f>
        <v>0</v>
      </c>
      <c r="U528" s="155">
        <f>IF(A4taxstdlife="n/a","n/a",IF(U$3&gt;(A4taxstdlife+$E528),(Input!$N$214*$N$7)-SUM($N528:T528),(Input!$N$214*$N$7)/A4taxstdlife))</f>
        <v>0</v>
      </c>
      <c r="V528" s="155">
        <f>IF(A4taxstdlife="n/a","n/a",IF(V$3&gt;(A4taxstdlife+$E528),(Input!$N$214*$N$7)-SUM($N528:U528),(Input!$N$214*$N$7)/A4taxstdlife))</f>
        <v>0</v>
      </c>
      <c r="W528" s="155">
        <f>IF(A4taxstdlife="n/a","n/a",IF(W$3&gt;(A4taxstdlife+$E528),(Input!$N$214*$N$7)-SUM($N528:V528),(Input!$N$214*$N$7)/A4taxstdlife))</f>
        <v>0</v>
      </c>
      <c r="X528" s="155">
        <f>IF(A4taxstdlife="n/a","n/a",IF(X$3&gt;(A4taxstdlife+$E528),(Input!$N$214*$N$7)-SUM($N528:W528),(Input!$N$214*$N$7)/A4taxstdlife))</f>
        <v>0</v>
      </c>
      <c r="Y528" s="155">
        <f>IF(A4taxstdlife="n/a","n/a",IF(Y$3&gt;(A4taxstdlife+$E528),(Input!$N$214*$N$7)-SUM($N528:X528),(Input!$N$214*$N$7)/A4taxstdlife))</f>
        <v>0</v>
      </c>
      <c r="Z528" s="155">
        <f>IF(A4taxstdlife="n/a","n/a",IF(Z$3&gt;(A4taxstdlife+$E528),(Input!$N$214*$N$7)-SUM($N528:Y528),(Input!$N$214*$N$7)/A4taxstdlife))</f>
        <v>0</v>
      </c>
      <c r="AA528" s="155">
        <f>IF(A4taxstdlife="n/a","n/a",IF(AA$3&gt;(A4taxstdlife+$E528),(Input!$N$214*$N$7)-SUM($N528:Z528),(Input!$N$214*$N$7)/A4taxstdlife))</f>
        <v>0</v>
      </c>
      <c r="AB528" s="155">
        <f>IF(A4taxstdlife="n/a","n/a",IF(AB$3&gt;(A4taxstdlife+$E528),(Input!$N$214*$N$7)-SUM($N528:AA528),(Input!$N$214*$N$7)/A4taxstdlife))</f>
        <v>0</v>
      </c>
      <c r="AC528" s="155">
        <f>IF(A4taxstdlife="n/a","n/a",IF(AC$3&gt;(A4taxstdlife+$E528),(Input!$N$214*$N$7)-SUM($N528:AB528),(Input!$N$214*$N$7)/A4taxstdlife))</f>
        <v>0</v>
      </c>
      <c r="AD528" s="155">
        <f>IF(A4taxstdlife="n/a","n/a",IF(AD$3&gt;(A4taxstdlife+$E528),(Input!$N$214*$N$7)-SUM($N528:AC528),(Input!$N$214*$N$7)/A4taxstdlife))</f>
        <v>0</v>
      </c>
      <c r="AE528" s="155">
        <f>IF(A4taxstdlife="n/a","n/a",IF(AE$3&gt;(A4taxstdlife+$E528),(Input!$N$214*$N$7)-SUM($N528:AD528),(Input!$N$214*$N$7)/A4taxstdlife))</f>
        <v>0</v>
      </c>
      <c r="AF528" s="155">
        <f>IF(A4taxstdlife="n/a","n/a",IF(AF$3&gt;(A4taxstdlife+$E528),(Input!$N$214*$N$7)-SUM($N528:AE528),(Input!$N$214*$N$7)/A4taxstdlife))</f>
        <v>0</v>
      </c>
      <c r="AG528" s="155">
        <f>IF(A4taxstdlife="n/a","n/a",IF(AG$3&gt;(A4taxstdlife+$E528),(Input!$N$214*$N$7)-SUM($N528:AF528),(Input!$N$214*$N$7)/A4taxstdlife))</f>
        <v>0</v>
      </c>
      <c r="AH528" s="155">
        <f>IF(A4taxstdlife="n/a","n/a",IF(AH$3&gt;(A4taxstdlife+$E528),(Input!$N$214*$N$7)-SUM($N528:AG528),(Input!$N$214*$N$7)/A4taxstdlife))</f>
        <v>0</v>
      </c>
      <c r="AI528" s="155">
        <f>IF(A4taxstdlife="n/a","n/a",IF(AI$3&gt;(A4taxstdlife+$E528),(Input!$N$214*$N$7)-SUM($N528:AH528),(Input!$N$214*$N$7)/A4taxstdlife))</f>
        <v>0</v>
      </c>
      <c r="AJ528" s="155">
        <f>IF(A4taxstdlife="n/a","n/a",IF(AJ$3&gt;(A4taxstdlife+$E528),(Input!$N$214*$N$7)-SUM($N528:AI528),(Input!$N$214*$N$7)/A4taxstdlife))</f>
        <v>0</v>
      </c>
      <c r="AK528" s="155">
        <f>IF(A4taxstdlife="n/a","n/a",IF(AK$3&gt;(A4taxstdlife+$E528),(Input!$N$214*$N$7)-SUM($N528:AJ528),(Input!$N$214*$N$7)/A4taxstdlife))</f>
        <v>0</v>
      </c>
      <c r="AL528" s="155">
        <f>IF(A4taxstdlife="n/a","n/a",IF(AL$3&gt;(A4taxstdlife+$E528),(Input!$N$214*$N$7)-SUM($N528:AK528),(Input!$N$214*$N$7)/A4taxstdlife))</f>
        <v>0</v>
      </c>
      <c r="AM528" s="155">
        <f>IF(A4taxstdlife="n/a","n/a",IF(AM$3&gt;(A4taxstdlife+$E528),(Input!$N$214*$N$7)-SUM($N528:AL528),(Input!$N$214*$N$7)/A4taxstdlife))</f>
        <v>0</v>
      </c>
      <c r="AN528" s="155">
        <f>IF(A4taxstdlife="n/a","n/a",IF(AN$3&gt;(A4taxstdlife+$E528),(Input!$N$214*$N$7)-SUM($N528:AM528),(Input!$N$214*$N$7)/A4taxstdlife))</f>
        <v>0</v>
      </c>
      <c r="AO528" s="155">
        <f>IF(A4taxstdlife="n/a","n/a",IF(AO$3&gt;(A4taxstdlife+$E528),(Input!$N$214*$N$7)-SUM($N528:AN528),(Input!$N$214*$N$7)/A4taxstdlife))</f>
        <v>0</v>
      </c>
      <c r="AP528" s="155">
        <f>IF(A4taxstdlife="n/a","n/a",IF(AP$3&gt;(A4taxstdlife+$E528),(Input!$N$214*$N$7)-SUM($N528:AO528),(Input!$N$214*$N$7)/A4taxstdlife))</f>
        <v>0</v>
      </c>
      <c r="AQ528" s="155">
        <f>IF(A4taxstdlife="n/a","n/a",IF(AQ$3&gt;(A4taxstdlife+$E528),(Input!$N$214*$N$7)-SUM($N528:AP528),(Input!$N$214*$N$7)/A4taxstdlife))</f>
        <v>0</v>
      </c>
      <c r="AR528" s="155">
        <f>IF(A4taxstdlife="n/a","n/a",IF(AR$3&gt;(A4taxstdlife+$E528),(Input!$N$214*$N$7)-SUM($N528:AQ528),(Input!$N$214*$N$7)/A4taxstdlife))</f>
        <v>0</v>
      </c>
      <c r="AS528" s="155">
        <f>IF(A4taxstdlife="n/a","n/a",IF(AS$3&gt;(A4taxstdlife+$E528),(Input!$N$214*$N$7)-SUM($N528:AR528),(Input!$N$214*$N$7)/A4taxstdlife))</f>
        <v>0</v>
      </c>
      <c r="AT528" s="155">
        <f>IF(A4taxstdlife="n/a","n/a",IF(AT$3&gt;(A4taxstdlife+$E528),(Input!$N$214*$N$7)-SUM($N528:AS528),(Input!$N$214*$N$7)/A4taxstdlife))</f>
        <v>0</v>
      </c>
      <c r="AU528" s="155">
        <f>IF(A4taxstdlife="n/a","n/a",IF(AU$3&gt;(A4taxstdlife+$E528),(Input!$N$214*$N$7)-SUM($N528:AT528),(Input!$N$214*$N$7)/A4taxstdlife))</f>
        <v>0</v>
      </c>
      <c r="AV528" s="155">
        <f>IF(A4taxstdlife="n/a","n/a",IF(AV$3&gt;(A4taxstdlife+$E528),(Input!$N$214*$N$7)-SUM($N528:AU528),(Input!$N$214*$N$7)/A4taxstdlife))</f>
        <v>0</v>
      </c>
      <c r="AW528" s="155">
        <f>IF(A4taxstdlife="n/a","n/a",IF(AW$3&gt;(A4taxstdlife+$E528),(Input!$N$214*$N$7)-SUM($N528:AV528),(Input!$N$214*$N$7)/A4taxstdlife))</f>
        <v>0</v>
      </c>
      <c r="AX528" s="155">
        <f>IF(A4taxstdlife="n/a","n/a",IF(AX$3&gt;(A4taxstdlife+$E528),(Input!$N$214*$N$7)-SUM($N528:AW528),(Input!$N$214*$N$7)/A4taxstdlife))</f>
        <v>0</v>
      </c>
      <c r="AY528" s="155">
        <f>IF(A4taxstdlife="n/a","n/a",IF(AY$3&gt;(A4taxstdlife+$E528),(Input!$N$214*$N$7)-SUM($N528:AX528),(Input!$N$214*$N$7)/A4taxstdlife))</f>
        <v>0</v>
      </c>
      <c r="AZ528" s="155">
        <f>IF(A4taxstdlife="n/a","n/a",IF(AZ$3&gt;(A4taxstdlife+$E528),(Input!$N$214*$N$7)-SUM($N528:AY528),(Input!$N$214*$N$7)/A4taxstdlife))</f>
        <v>0</v>
      </c>
      <c r="BA528" s="155">
        <f>IF(A4taxstdlife="n/a","n/a",IF(BA$3&gt;(A4taxstdlife+$E528),(Input!$N$214*$N$7)-SUM($N528:AZ528),(Input!$N$214*$N$7)/A4taxstdlife))</f>
        <v>0</v>
      </c>
      <c r="BB528" s="155">
        <f>IF(A4taxstdlife="n/a","n/a",IF(BB$3&gt;(A4taxstdlife+$E528),(Input!$N$214*$N$7)-SUM($N528:BA528),(Input!$N$214*$N$7)/A4taxstdlife))</f>
        <v>0</v>
      </c>
      <c r="BC528" s="155">
        <f>IF(A4taxstdlife="n/a","n/a",IF(BC$3&gt;(A4taxstdlife+$E528),(Input!$N$214*$N$7)-SUM($N528:BB528),(Input!$N$214*$N$7)/A4taxstdlife))</f>
        <v>0</v>
      </c>
      <c r="BD528" s="155">
        <f>IF(A4taxstdlife="n/a","n/a",IF(BD$3&gt;(A4taxstdlife+$E528),(Input!$N$214*$N$7)-SUM($N528:BC528),(Input!$N$214*$N$7)/A4taxstdlife))</f>
        <v>0</v>
      </c>
      <c r="BE528" s="155">
        <f>IF(A4taxstdlife="n/a","n/a",IF(BE$3&gt;(A4taxstdlife+$E528),(Input!$N$214*$N$7)-SUM($N528:BD528),(Input!$N$214*$N$7)/A4taxstdlife))</f>
        <v>0</v>
      </c>
      <c r="BF528" s="155">
        <f>IF(A4taxstdlife="n/a","n/a",IF(BF$3&gt;(A4taxstdlife+$E528),(Input!$N$214*$N$7)-SUM($N528:BE528),(Input!$N$214*$N$7)/A4taxstdlife))</f>
        <v>0</v>
      </c>
      <c r="BG528" s="155">
        <f>IF(A4taxstdlife="n/a","n/a",IF(BG$3&gt;(A4taxstdlife+$E528),(Input!$N$214*$N$7)-SUM($N528:BF528),(Input!$N$214*$N$7)/A4taxstdlife))</f>
        <v>0</v>
      </c>
      <c r="BH528" s="155">
        <f>IF(A4taxstdlife="n/a","n/a",IF(BH$3&gt;(A4taxstdlife+$E528),(Input!$N$214*$N$7)-SUM($N528:BG528),(Input!$N$214*$N$7)/A4taxstdlife))</f>
        <v>0</v>
      </c>
      <c r="BI528" s="155">
        <f>IF(A4taxstdlife="n/a","n/a",IF(BI$3&gt;(A4taxstdlife+$E528),(Input!$N$214*$N$7)-SUM($N528:BH528),(Input!$N$214*$N$7)/A4taxstdlife))</f>
        <v>0</v>
      </c>
      <c r="BJ528" s="14"/>
      <c r="BK528" s="14"/>
      <c r="BL528" s="14"/>
      <c r="BM528" s="14"/>
      <c r="BN528" s="14"/>
      <c r="BO528" s="14"/>
      <c r="BP528" s="14"/>
      <c r="BQ528" s="14"/>
      <c r="BR528" s="14"/>
      <c r="BS528" s="14"/>
      <c r="BT528" s="14"/>
      <c r="BU528" s="14"/>
      <c r="BV528" s="14"/>
      <c r="BW528" s="14"/>
      <c r="BX528" s="14"/>
      <c r="BY528" s="14"/>
      <c r="BZ528" s="14"/>
    </row>
    <row r="529" spans="1:78" s="3" customFormat="1" ht="12.75" hidden="1" customHeight="1" outlineLevel="2">
      <c r="A529" s="14"/>
      <c r="B529" s="14"/>
      <c r="C529" s="324"/>
      <c r="D529" s="413"/>
      <c r="E529" s="261">
        <v>9</v>
      </c>
      <c r="F529" s="372"/>
      <c r="G529" s="269"/>
      <c r="H529" s="271"/>
      <c r="I529" s="271"/>
      <c r="J529" s="271"/>
      <c r="K529" s="271"/>
      <c r="L529" s="271"/>
      <c r="M529" s="271"/>
      <c r="N529" s="271"/>
      <c r="O529" s="270"/>
      <c r="P529" s="155">
        <f>IF(A4taxstdlife="n/a","n/a",IF(P$3&gt;(A4taxstdlife+$E529),(Input!$O$214*$O$7)-SUM($O529:O529),(Input!$O$214*$O$7)/A4taxstdlife))</f>
        <v>0</v>
      </c>
      <c r="Q529" s="155">
        <f>IF(A4taxstdlife="n/a","n/a",IF(Q$3&gt;(A4taxstdlife+$E529),(Input!$O$214*$O$7)-SUM($O529:P529),(Input!$O$214*$O$7)/A4taxstdlife))</f>
        <v>0</v>
      </c>
      <c r="R529" s="155">
        <f>IF(A4taxstdlife="n/a","n/a",IF(R$3&gt;(A4taxstdlife+$E529),(Input!$O$214*$O$7)-SUM($O529:Q529),(Input!$O$214*$O$7)/A4taxstdlife))</f>
        <v>0</v>
      </c>
      <c r="S529" s="155">
        <f>IF(A4taxstdlife="n/a","n/a",IF(S$3&gt;(A4taxstdlife+$E529),(Input!$O$214*$O$7)-SUM($O529:R529),(Input!$O$214*$O$7)/A4taxstdlife))</f>
        <v>0</v>
      </c>
      <c r="T529" s="155">
        <f>IF(A4taxstdlife="n/a","n/a",IF(T$3&gt;(A4taxstdlife+$E529),(Input!$O$214*$O$7)-SUM($O529:S529),(Input!$O$214*$O$7)/A4taxstdlife))</f>
        <v>0</v>
      </c>
      <c r="U529" s="155">
        <f>IF(A4taxstdlife="n/a","n/a",IF(U$3&gt;(A4taxstdlife+$E529),(Input!$O$214*$O$7)-SUM($O529:T529),(Input!$O$214*$O$7)/A4taxstdlife))</f>
        <v>0</v>
      </c>
      <c r="V529" s="155">
        <f>IF(A4taxstdlife="n/a","n/a",IF(V$3&gt;(A4taxstdlife+$E529),(Input!$O$214*$O$7)-SUM($O529:U529),(Input!$O$214*$O$7)/A4taxstdlife))</f>
        <v>0</v>
      </c>
      <c r="W529" s="155">
        <f>IF(A4taxstdlife="n/a","n/a",IF(W$3&gt;(A4taxstdlife+$E529),(Input!$O$214*$O$7)-SUM($O529:V529),(Input!$O$214*$O$7)/A4taxstdlife))</f>
        <v>0</v>
      </c>
      <c r="X529" s="155">
        <f>IF(A4taxstdlife="n/a","n/a",IF(X$3&gt;(A4taxstdlife+$E529),(Input!$O$214*$O$7)-SUM($O529:W529),(Input!$O$214*$O$7)/A4taxstdlife))</f>
        <v>0</v>
      </c>
      <c r="Y529" s="155">
        <f>IF(A4taxstdlife="n/a","n/a",IF(Y$3&gt;(A4taxstdlife+$E529),(Input!$O$214*$O$7)-SUM($O529:X529),(Input!$O$214*$O$7)/A4taxstdlife))</f>
        <v>0</v>
      </c>
      <c r="Z529" s="155">
        <f>IF(A4taxstdlife="n/a","n/a",IF(Z$3&gt;(A4taxstdlife+$E529),(Input!$O$214*$O$7)-SUM($O529:Y529),(Input!$O$214*$O$7)/A4taxstdlife))</f>
        <v>0</v>
      </c>
      <c r="AA529" s="155">
        <f>IF(A4taxstdlife="n/a","n/a",IF(AA$3&gt;(A4taxstdlife+$E529),(Input!$O$214*$O$7)-SUM($O529:Z529),(Input!$O$214*$O$7)/A4taxstdlife))</f>
        <v>0</v>
      </c>
      <c r="AB529" s="155">
        <f>IF(A4taxstdlife="n/a","n/a",IF(AB$3&gt;(A4taxstdlife+$E529),(Input!$O$214*$O$7)-SUM($O529:AA529),(Input!$O$214*$O$7)/A4taxstdlife))</f>
        <v>0</v>
      </c>
      <c r="AC529" s="155">
        <f>IF(A4taxstdlife="n/a","n/a",IF(AC$3&gt;(A4taxstdlife+$E529),(Input!$O$214*$O$7)-SUM($O529:AB529),(Input!$O$214*$O$7)/A4taxstdlife))</f>
        <v>0</v>
      </c>
      <c r="AD529" s="155">
        <f>IF(A4taxstdlife="n/a","n/a",IF(AD$3&gt;(A4taxstdlife+$E529),(Input!$O$214*$O$7)-SUM($O529:AC529),(Input!$O$214*$O$7)/A4taxstdlife))</f>
        <v>0</v>
      </c>
      <c r="AE529" s="155">
        <f>IF(A4taxstdlife="n/a","n/a",IF(AE$3&gt;(A4taxstdlife+$E529),(Input!$O$214*$O$7)-SUM($O529:AD529),(Input!$O$214*$O$7)/A4taxstdlife))</f>
        <v>0</v>
      </c>
      <c r="AF529" s="155">
        <f>IF(A4taxstdlife="n/a","n/a",IF(AF$3&gt;(A4taxstdlife+$E529),(Input!$O$214*$O$7)-SUM($O529:AE529),(Input!$O$214*$O$7)/A4taxstdlife))</f>
        <v>0</v>
      </c>
      <c r="AG529" s="155">
        <f>IF(A4taxstdlife="n/a","n/a",IF(AG$3&gt;(A4taxstdlife+$E529),(Input!$O$214*$O$7)-SUM($O529:AF529),(Input!$O$214*$O$7)/A4taxstdlife))</f>
        <v>0</v>
      </c>
      <c r="AH529" s="155">
        <f>IF(A4taxstdlife="n/a","n/a",IF(AH$3&gt;(A4taxstdlife+$E529),(Input!$O$214*$O$7)-SUM($O529:AG529),(Input!$O$214*$O$7)/A4taxstdlife))</f>
        <v>0</v>
      </c>
      <c r="AI529" s="155">
        <f>IF(A4taxstdlife="n/a","n/a",IF(AI$3&gt;(A4taxstdlife+$E529),(Input!$O$214*$O$7)-SUM($O529:AH529),(Input!$O$214*$O$7)/A4taxstdlife))</f>
        <v>0</v>
      </c>
      <c r="AJ529" s="155">
        <f>IF(A4taxstdlife="n/a","n/a",IF(AJ$3&gt;(A4taxstdlife+$E529),(Input!$O$214*$O$7)-SUM($O529:AI529),(Input!$O$214*$O$7)/A4taxstdlife))</f>
        <v>0</v>
      </c>
      <c r="AK529" s="155">
        <f>IF(A4taxstdlife="n/a","n/a",IF(AK$3&gt;(A4taxstdlife+$E529),(Input!$O$214*$O$7)-SUM($O529:AJ529),(Input!$O$214*$O$7)/A4taxstdlife))</f>
        <v>0</v>
      </c>
      <c r="AL529" s="155">
        <f>IF(A4taxstdlife="n/a","n/a",IF(AL$3&gt;(A4taxstdlife+$E529),(Input!$O$214*$O$7)-SUM($O529:AK529),(Input!$O$214*$O$7)/A4taxstdlife))</f>
        <v>0</v>
      </c>
      <c r="AM529" s="155">
        <f>IF(A4taxstdlife="n/a","n/a",IF(AM$3&gt;(A4taxstdlife+$E529),(Input!$O$214*$O$7)-SUM($O529:AL529),(Input!$O$214*$O$7)/A4taxstdlife))</f>
        <v>0</v>
      </c>
      <c r="AN529" s="155">
        <f>IF(A4taxstdlife="n/a","n/a",IF(AN$3&gt;(A4taxstdlife+$E529),(Input!$O$214*$O$7)-SUM($O529:AM529),(Input!$O$214*$O$7)/A4taxstdlife))</f>
        <v>0</v>
      </c>
      <c r="AO529" s="155">
        <f>IF(A4taxstdlife="n/a","n/a",IF(AO$3&gt;(A4taxstdlife+$E529),(Input!$O$214*$O$7)-SUM($O529:AN529),(Input!$O$214*$O$7)/A4taxstdlife))</f>
        <v>0</v>
      </c>
      <c r="AP529" s="155">
        <f>IF(A4taxstdlife="n/a","n/a",IF(AP$3&gt;(A4taxstdlife+$E529),(Input!$O$214*$O$7)-SUM($O529:AO529),(Input!$O$214*$O$7)/A4taxstdlife))</f>
        <v>0</v>
      </c>
      <c r="AQ529" s="155">
        <f>IF(A4taxstdlife="n/a","n/a",IF(AQ$3&gt;(A4taxstdlife+$E529),(Input!$O$214*$O$7)-SUM($O529:AP529),(Input!$O$214*$O$7)/A4taxstdlife))</f>
        <v>0</v>
      </c>
      <c r="AR529" s="155">
        <f>IF(A4taxstdlife="n/a","n/a",IF(AR$3&gt;(A4taxstdlife+$E529),(Input!$O$214*$O$7)-SUM($O529:AQ529),(Input!$O$214*$O$7)/A4taxstdlife))</f>
        <v>0</v>
      </c>
      <c r="AS529" s="155">
        <f>IF(A4taxstdlife="n/a","n/a",IF(AS$3&gt;(A4taxstdlife+$E529),(Input!$O$214*$O$7)-SUM($O529:AR529),(Input!$O$214*$O$7)/A4taxstdlife))</f>
        <v>0</v>
      </c>
      <c r="AT529" s="155">
        <f>IF(A4taxstdlife="n/a","n/a",IF(AT$3&gt;(A4taxstdlife+$E529),(Input!$O$214*$O$7)-SUM($O529:AS529),(Input!$O$214*$O$7)/A4taxstdlife))</f>
        <v>0</v>
      </c>
      <c r="AU529" s="155">
        <f>IF(A4taxstdlife="n/a","n/a",IF(AU$3&gt;(A4taxstdlife+$E529),(Input!$O$214*$O$7)-SUM($O529:AT529),(Input!$O$214*$O$7)/A4taxstdlife))</f>
        <v>0</v>
      </c>
      <c r="AV529" s="155">
        <f>IF(A4taxstdlife="n/a","n/a",IF(AV$3&gt;(A4taxstdlife+$E529),(Input!$O$214*$O$7)-SUM($O529:AU529),(Input!$O$214*$O$7)/A4taxstdlife))</f>
        <v>0</v>
      </c>
      <c r="AW529" s="155">
        <f>IF(A4taxstdlife="n/a","n/a",IF(AW$3&gt;(A4taxstdlife+$E529),(Input!$O$214*$O$7)-SUM($O529:AV529),(Input!$O$214*$O$7)/A4taxstdlife))</f>
        <v>0</v>
      </c>
      <c r="AX529" s="155">
        <f>IF(A4taxstdlife="n/a","n/a",IF(AX$3&gt;(A4taxstdlife+$E529),(Input!$O$214*$O$7)-SUM($O529:AW529),(Input!$O$214*$O$7)/A4taxstdlife))</f>
        <v>0</v>
      </c>
      <c r="AY529" s="155">
        <f>IF(A4taxstdlife="n/a","n/a",IF(AY$3&gt;(A4taxstdlife+$E529),(Input!$O$214*$O$7)-SUM($O529:AX529),(Input!$O$214*$O$7)/A4taxstdlife))</f>
        <v>0</v>
      </c>
      <c r="AZ529" s="155">
        <f>IF(A4taxstdlife="n/a","n/a",IF(AZ$3&gt;(A4taxstdlife+$E529),(Input!$O$214*$O$7)-SUM($O529:AY529),(Input!$O$214*$O$7)/A4taxstdlife))</f>
        <v>0</v>
      </c>
      <c r="BA529" s="155">
        <f>IF(A4taxstdlife="n/a","n/a",IF(BA$3&gt;(A4taxstdlife+$E529),(Input!$O$214*$O$7)-SUM($O529:AZ529),(Input!$O$214*$O$7)/A4taxstdlife))</f>
        <v>0</v>
      </c>
      <c r="BB529" s="155">
        <f>IF(A4taxstdlife="n/a","n/a",IF(BB$3&gt;(A4taxstdlife+$E529),(Input!$O$214*$O$7)-SUM($O529:BA529),(Input!$O$214*$O$7)/A4taxstdlife))</f>
        <v>0</v>
      </c>
      <c r="BC529" s="155">
        <f>IF(A4taxstdlife="n/a","n/a",IF(BC$3&gt;(A4taxstdlife+$E529),(Input!$O$214*$O$7)-SUM($O529:BB529),(Input!$O$214*$O$7)/A4taxstdlife))</f>
        <v>0</v>
      </c>
      <c r="BD529" s="155">
        <f>IF(A4taxstdlife="n/a","n/a",IF(BD$3&gt;(A4taxstdlife+$E529),(Input!$O$214*$O$7)-SUM($O529:BC529),(Input!$O$214*$O$7)/A4taxstdlife))</f>
        <v>0</v>
      </c>
      <c r="BE529" s="155">
        <f>IF(A4taxstdlife="n/a","n/a",IF(BE$3&gt;(A4taxstdlife+$E529),(Input!$O$214*$O$7)-SUM($O529:BD529),(Input!$O$214*$O$7)/A4taxstdlife))</f>
        <v>0</v>
      </c>
      <c r="BF529" s="155">
        <f>IF(A4taxstdlife="n/a","n/a",IF(BF$3&gt;(A4taxstdlife+$E529),(Input!$O$214*$O$7)-SUM($O529:BE529),(Input!$O$214*$O$7)/A4taxstdlife))</f>
        <v>0</v>
      </c>
      <c r="BG529" s="155">
        <f>IF(A4taxstdlife="n/a","n/a",IF(BG$3&gt;(A4taxstdlife+$E529),(Input!$O$214*$O$7)-SUM($O529:BF529),(Input!$O$214*$O$7)/A4taxstdlife))</f>
        <v>0</v>
      </c>
      <c r="BH529" s="155">
        <f>IF(A4taxstdlife="n/a","n/a",IF(BH$3&gt;(A4taxstdlife+$E529),(Input!$O$214*$O$7)-SUM($O529:BG529),(Input!$O$214*$O$7)/A4taxstdlife))</f>
        <v>0</v>
      </c>
      <c r="BI529" s="155">
        <f>IF(A4taxstdlife="n/a","n/a",IF(BI$3&gt;(A4taxstdlife+$E529),(Input!$O$214*$O$7)-SUM($O529:BH529),(Input!$O$214*$O$7)/A4taxstdlife))</f>
        <v>0</v>
      </c>
      <c r="BJ529" s="14"/>
      <c r="BK529" s="14"/>
      <c r="BL529" s="14"/>
      <c r="BM529" s="14"/>
      <c r="BN529" s="14"/>
      <c r="BO529" s="14"/>
      <c r="BP529" s="14"/>
      <c r="BQ529" s="14"/>
      <c r="BR529" s="14"/>
      <c r="BS529" s="14"/>
      <c r="BT529" s="14"/>
      <c r="BU529" s="14"/>
      <c r="BV529" s="14"/>
      <c r="BW529" s="14"/>
      <c r="BX529" s="14"/>
      <c r="BY529" s="14"/>
      <c r="BZ529" s="14"/>
    </row>
    <row r="530" spans="1:78" s="3" customFormat="1" ht="12.75" hidden="1" customHeight="1" outlineLevel="2">
      <c r="A530" s="14"/>
      <c r="B530" s="14"/>
      <c r="C530" s="324"/>
      <c r="D530" s="413"/>
      <c r="E530" s="262">
        <v>10</v>
      </c>
      <c r="F530" s="372"/>
      <c r="G530" s="269"/>
      <c r="H530" s="271"/>
      <c r="I530" s="271"/>
      <c r="J530" s="271"/>
      <c r="K530" s="271"/>
      <c r="L530" s="271"/>
      <c r="M530" s="271"/>
      <c r="N530" s="271"/>
      <c r="O530" s="271"/>
      <c r="P530" s="270"/>
      <c r="Q530" s="155">
        <f>IF(A4taxstdlife="n/a","n/a",IF(Q$3&gt;(A4taxstdlife+$E530),(Input!$P$214*$P$7)-SUM($P530:P530),(Input!$P$214*$P$7)/A4taxstdlife))</f>
        <v>0</v>
      </c>
      <c r="R530" s="155">
        <f>IF(A4taxstdlife="n/a","n/a",IF(R$3&gt;(A4taxstdlife+$E530),(Input!$P$214*$P$7)-SUM($P530:Q530),(Input!$P$214*$P$7)/A4taxstdlife))</f>
        <v>0</v>
      </c>
      <c r="S530" s="155">
        <f>IF(A4taxstdlife="n/a","n/a",IF(S$3&gt;(A4taxstdlife+$E530),(Input!$P$214*$P$7)-SUM($P530:R530),(Input!$P$214*$P$7)/A4taxstdlife))</f>
        <v>0</v>
      </c>
      <c r="T530" s="155">
        <f>IF(A4taxstdlife="n/a","n/a",IF(T$3&gt;(A4taxstdlife+$E530),(Input!$P$214*$P$7)-SUM($P530:S530),(Input!$P$214*$P$7)/A4taxstdlife))</f>
        <v>0</v>
      </c>
      <c r="U530" s="155">
        <f>IF(A4taxstdlife="n/a","n/a",IF(U$3&gt;(A4taxstdlife+$E530),(Input!$P$214*$P$7)-SUM($P530:T530),(Input!$P$214*$P$7)/A4taxstdlife))</f>
        <v>0</v>
      </c>
      <c r="V530" s="155">
        <f>IF(A4taxstdlife="n/a","n/a",IF(V$3&gt;(A4taxstdlife+$E530),(Input!$P$214*$P$7)-SUM($P530:U530),(Input!$P$214*$P$7)/A4taxstdlife))</f>
        <v>0</v>
      </c>
      <c r="W530" s="155">
        <f>IF(A4taxstdlife="n/a","n/a",IF(W$3&gt;(A4taxstdlife+$E530),(Input!$P$214*$P$7)-SUM($P530:V530),(Input!$P$214*$P$7)/A4taxstdlife))</f>
        <v>0</v>
      </c>
      <c r="X530" s="155">
        <f>IF(A4taxstdlife="n/a","n/a",IF(X$3&gt;(A4taxstdlife+$E530),(Input!$P$214*$P$7)-SUM($P530:W530),(Input!$P$214*$P$7)/A4taxstdlife))</f>
        <v>0</v>
      </c>
      <c r="Y530" s="155">
        <f>IF(A4taxstdlife="n/a","n/a",IF(Y$3&gt;(A4taxstdlife+$E530),(Input!$P$214*$P$7)-SUM($P530:X530),(Input!$P$214*$P$7)/A4taxstdlife))</f>
        <v>0</v>
      </c>
      <c r="Z530" s="155">
        <f>IF(A4taxstdlife="n/a","n/a",IF(Z$3&gt;(A4taxstdlife+$E530),(Input!$P$214*$P$7)-SUM($P530:Y530),(Input!$P$214*$P$7)/A4taxstdlife))</f>
        <v>0</v>
      </c>
      <c r="AA530" s="155">
        <f>IF(A4taxstdlife="n/a","n/a",IF(AA$3&gt;(A4taxstdlife+$E530),(Input!$P$214*$P$7)-SUM($P530:Z530),(Input!$P$214*$P$7)/A4taxstdlife))</f>
        <v>0</v>
      </c>
      <c r="AB530" s="155">
        <f>IF(A4taxstdlife="n/a","n/a",IF(AB$3&gt;(A4taxstdlife+$E530),(Input!$P$214*$P$7)-SUM($P530:AA530),(Input!$P$214*$P$7)/A4taxstdlife))</f>
        <v>0</v>
      </c>
      <c r="AC530" s="155">
        <f>IF(A4taxstdlife="n/a","n/a",IF(AC$3&gt;(A4taxstdlife+$E530),(Input!$P$214*$P$7)-SUM($P530:AB530),(Input!$P$214*$P$7)/A4taxstdlife))</f>
        <v>0</v>
      </c>
      <c r="AD530" s="155">
        <f>IF(A4taxstdlife="n/a","n/a",IF(AD$3&gt;(A4taxstdlife+$E530),(Input!$P$214*$P$7)-SUM($P530:AC530),(Input!$P$214*$P$7)/A4taxstdlife))</f>
        <v>0</v>
      </c>
      <c r="AE530" s="155">
        <f>IF(A4taxstdlife="n/a","n/a",IF(AE$3&gt;(A4taxstdlife+$E530),(Input!$P$214*$P$7)-SUM($P530:AD530),(Input!$P$214*$P$7)/A4taxstdlife))</f>
        <v>0</v>
      </c>
      <c r="AF530" s="155">
        <f>IF(A4taxstdlife="n/a","n/a",IF(AF$3&gt;(A4taxstdlife+$E530),(Input!$P$214*$P$7)-SUM($P530:AE530),(Input!$P$214*$P$7)/A4taxstdlife))</f>
        <v>0</v>
      </c>
      <c r="AG530" s="155">
        <f>IF(A4taxstdlife="n/a","n/a",IF(AG$3&gt;(A4taxstdlife+$E530),(Input!$P$214*$P$7)-SUM($P530:AF530),(Input!$P$214*$P$7)/A4taxstdlife))</f>
        <v>0</v>
      </c>
      <c r="AH530" s="155">
        <f>IF(A4taxstdlife="n/a","n/a",IF(AH$3&gt;(A4taxstdlife+$E530),(Input!$P$214*$P$7)-SUM($P530:AG530),(Input!$P$214*$P$7)/A4taxstdlife))</f>
        <v>0</v>
      </c>
      <c r="AI530" s="155">
        <f>IF(A4taxstdlife="n/a","n/a",IF(AI$3&gt;(A4taxstdlife+$E530),(Input!$P$214*$P$7)-SUM($P530:AH530),(Input!$P$214*$P$7)/A4taxstdlife))</f>
        <v>0</v>
      </c>
      <c r="AJ530" s="155">
        <f>IF(A4taxstdlife="n/a","n/a",IF(AJ$3&gt;(A4taxstdlife+$E530),(Input!$P$214*$P$7)-SUM($P530:AI530),(Input!$P$214*$P$7)/A4taxstdlife))</f>
        <v>0</v>
      </c>
      <c r="AK530" s="155">
        <f>IF(A4taxstdlife="n/a","n/a",IF(AK$3&gt;(A4taxstdlife+$E530),(Input!$P$214*$P$7)-SUM($P530:AJ530),(Input!$P$214*$P$7)/A4taxstdlife))</f>
        <v>0</v>
      </c>
      <c r="AL530" s="155">
        <f>IF(A4taxstdlife="n/a","n/a",IF(AL$3&gt;(A4taxstdlife+$E530),(Input!$P$214*$P$7)-SUM($P530:AK530),(Input!$P$214*$P$7)/A4taxstdlife))</f>
        <v>0</v>
      </c>
      <c r="AM530" s="155">
        <f>IF(A4taxstdlife="n/a","n/a",IF(AM$3&gt;(A4taxstdlife+$E530),(Input!$P$214*$P$7)-SUM($P530:AL530),(Input!$P$214*$P$7)/A4taxstdlife))</f>
        <v>0</v>
      </c>
      <c r="AN530" s="155">
        <f>IF(A4taxstdlife="n/a","n/a",IF(AN$3&gt;(A4taxstdlife+$E530),(Input!$P$214*$P$7)-SUM($P530:AM530),(Input!$P$214*$P$7)/A4taxstdlife))</f>
        <v>0</v>
      </c>
      <c r="AO530" s="155">
        <f>IF(A4taxstdlife="n/a","n/a",IF(AO$3&gt;(A4taxstdlife+$E530),(Input!$P$214*$P$7)-SUM($P530:AN530),(Input!$P$214*$P$7)/A4taxstdlife))</f>
        <v>0</v>
      </c>
      <c r="AP530" s="155">
        <f>IF(A4taxstdlife="n/a","n/a",IF(AP$3&gt;(A4taxstdlife+$E530),(Input!$P$214*$P$7)-SUM($P530:AO530),(Input!$P$214*$P$7)/A4taxstdlife))</f>
        <v>0</v>
      </c>
      <c r="AQ530" s="155">
        <f>IF(A4taxstdlife="n/a","n/a",IF(AQ$3&gt;(A4taxstdlife+$E530),(Input!$P$214*$P$7)-SUM($P530:AP530),(Input!$P$214*$P$7)/A4taxstdlife))</f>
        <v>0</v>
      </c>
      <c r="AR530" s="155">
        <f>IF(A4taxstdlife="n/a","n/a",IF(AR$3&gt;(A4taxstdlife+$E530),(Input!$P$214*$P$7)-SUM($P530:AQ530),(Input!$P$214*$P$7)/A4taxstdlife))</f>
        <v>0</v>
      </c>
      <c r="AS530" s="155">
        <f>IF(A4taxstdlife="n/a","n/a",IF(AS$3&gt;(A4taxstdlife+$E530),(Input!$P$214*$P$7)-SUM($P530:AR530),(Input!$P$214*$P$7)/A4taxstdlife))</f>
        <v>0</v>
      </c>
      <c r="AT530" s="155">
        <f>IF(A4taxstdlife="n/a","n/a",IF(AT$3&gt;(A4taxstdlife+$E530),(Input!$P$214*$P$7)-SUM($P530:AS530),(Input!$P$214*$P$7)/A4taxstdlife))</f>
        <v>0</v>
      </c>
      <c r="AU530" s="155">
        <f>IF(A4taxstdlife="n/a","n/a",IF(AU$3&gt;(A4taxstdlife+$E530),(Input!$P$214*$P$7)-SUM($P530:AT530),(Input!$P$214*$P$7)/A4taxstdlife))</f>
        <v>0</v>
      </c>
      <c r="AV530" s="155">
        <f>IF(A4taxstdlife="n/a","n/a",IF(AV$3&gt;(A4taxstdlife+$E530),(Input!$P$214*$P$7)-SUM($P530:AU530),(Input!$P$214*$P$7)/A4taxstdlife))</f>
        <v>0</v>
      </c>
      <c r="AW530" s="155">
        <f>IF(A4taxstdlife="n/a","n/a",IF(AW$3&gt;(A4taxstdlife+$E530),(Input!$P$214*$P$7)-SUM($P530:AV530),(Input!$P$214*$P$7)/A4taxstdlife))</f>
        <v>0</v>
      </c>
      <c r="AX530" s="155">
        <f>IF(A4taxstdlife="n/a","n/a",IF(AX$3&gt;(A4taxstdlife+$E530),(Input!$P$214*$P$7)-SUM($P530:AW530),(Input!$P$214*$P$7)/A4taxstdlife))</f>
        <v>0</v>
      </c>
      <c r="AY530" s="155">
        <f>IF(A4taxstdlife="n/a","n/a",IF(AY$3&gt;(A4taxstdlife+$E530),(Input!$P$214*$P$7)-SUM($P530:AX530),(Input!$P$214*$P$7)/A4taxstdlife))</f>
        <v>0</v>
      </c>
      <c r="AZ530" s="155">
        <f>IF(A4taxstdlife="n/a","n/a",IF(AZ$3&gt;(A4taxstdlife+$E530),(Input!$P$214*$P$7)-SUM($P530:AY530),(Input!$P$214*$P$7)/A4taxstdlife))</f>
        <v>0</v>
      </c>
      <c r="BA530" s="155">
        <f>IF(A4taxstdlife="n/a","n/a",IF(BA$3&gt;(A4taxstdlife+$E530),(Input!$P$214*$P$7)-SUM($P530:AZ530),(Input!$P$214*$P$7)/A4taxstdlife))</f>
        <v>0</v>
      </c>
      <c r="BB530" s="155">
        <f>IF(A4taxstdlife="n/a","n/a",IF(BB$3&gt;(A4taxstdlife+$E530),(Input!$P$214*$P$7)-SUM($P530:BA530),(Input!$P$214*$P$7)/A4taxstdlife))</f>
        <v>0</v>
      </c>
      <c r="BC530" s="155">
        <f>IF(A4taxstdlife="n/a","n/a",IF(BC$3&gt;(A4taxstdlife+$E530),(Input!$P$214*$P$7)-SUM($P530:BB530),(Input!$P$214*$P$7)/A4taxstdlife))</f>
        <v>0</v>
      </c>
      <c r="BD530" s="155">
        <f>IF(A4taxstdlife="n/a","n/a",IF(BD$3&gt;(A4taxstdlife+$E530),(Input!$P$214*$P$7)-SUM($P530:BC530),(Input!$P$214*$P$7)/A4taxstdlife))</f>
        <v>0</v>
      </c>
      <c r="BE530" s="155">
        <f>IF(A4taxstdlife="n/a","n/a",IF(BE$3&gt;(A4taxstdlife+$E530),(Input!$P$214*$P$7)-SUM($P530:BD530),(Input!$P$214*$P$7)/A4taxstdlife))</f>
        <v>0</v>
      </c>
      <c r="BF530" s="155">
        <f>IF(A4taxstdlife="n/a","n/a",IF(BF$3&gt;(A4taxstdlife+$E530),(Input!$P$214*$P$7)-SUM($P530:BE530),(Input!$P$214*$P$7)/A4taxstdlife))</f>
        <v>0</v>
      </c>
      <c r="BG530" s="155">
        <f>IF(A4taxstdlife="n/a","n/a",IF(BG$3&gt;(A4taxstdlife+$E530),(Input!$P$214*$P$7)-SUM($P530:BF530),(Input!$P$214*$P$7)/A4taxstdlife))</f>
        <v>0</v>
      </c>
      <c r="BH530" s="155">
        <f>IF(A4taxstdlife="n/a","n/a",IF(BH$3&gt;(A4taxstdlife+$E530),(Input!$P$214*$P$7)-SUM($P530:BG530),(Input!$P$214*$P$7)/A4taxstdlife))</f>
        <v>0</v>
      </c>
      <c r="BI530" s="155">
        <f>IF(A4taxstdlife="n/a","n/a",IF(BI$3&gt;(A4taxstdlife+$E530),(Input!$P$214*$P$7)-SUM($P530:BH530),(Input!$P$214*$P$7)/A4taxstdlife))</f>
        <v>0</v>
      </c>
      <c r="BJ530" s="14"/>
      <c r="BK530" s="14"/>
      <c r="BL530" s="14"/>
      <c r="BM530" s="14"/>
      <c r="BN530" s="14"/>
      <c r="BO530" s="14"/>
      <c r="BP530" s="14"/>
      <c r="BQ530" s="14"/>
      <c r="BR530" s="14"/>
      <c r="BS530" s="14"/>
      <c r="BT530" s="14"/>
      <c r="BU530" s="14"/>
      <c r="BV530" s="14"/>
      <c r="BW530" s="14"/>
      <c r="BX530" s="14"/>
      <c r="BY530" s="14"/>
      <c r="BZ530" s="14"/>
    </row>
    <row r="531" spans="1:78" s="3" customFormat="1" ht="12.75" customHeight="1" outlineLevel="1" collapsed="1">
      <c r="A531" s="14"/>
      <c r="B531" s="14"/>
      <c r="C531" s="324" t="str">
        <f>Asset4</f>
        <v>Substations Primary Plant</v>
      </c>
      <c r="D531" s="14"/>
      <c r="E531" s="14"/>
      <c r="F531" s="366"/>
      <c r="G531" s="364">
        <f t="shared" ref="G531:AL531" si="95">SUM(G519:G530)</f>
        <v>41.514792638843247</v>
      </c>
      <c r="H531" s="364">
        <f t="shared" si="95"/>
        <v>48.787666053320379</v>
      </c>
      <c r="I531" s="364">
        <f t="shared" si="95"/>
        <v>52.036597090309591</v>
      </c>
      <c r="J531" s="364">
        <f t="shared" si="95"/>
        <v>54.411615800717378</v>
      </c>
      <c r="K531" s="364">
        <f t="shared" si="95"/>
        <v>56.963094005799199</v>
      </c>
      <c r="L531" s="364">
        <f t="shared" si="95"/>
        <v>59.525687869111735</v>
      </c>
      <c r="M531" s="364">
        <f t="shared" si="95"/>
        <v>59.525687869111735</v>
      </c>
      <c r="N531" s="364">
        <f t="shared" si="95"/>
        <v>59.525687869111735</v>
      </c>
      <c r="O531" s="364">
        <f t="shared" si="95"/>
        <v>59.525687869111735</v>
      </c>
      <c r="P531" s="364">
        <f t="shared" si="95"/>
        <v>59.525687869111735</v>
      </c>
      <c r="Q531" s="364">
        <f t="shared" si="95"/>
        <v>59.525687869111735</v>
      </c>
      <c r="R531" s="364">
        <f t="shared" si="95"/>
        <v>59.525687869111735</v>
      </c>
      <c r="S531" s="364">
        <f t="shared" si="95"/>
        <v>59.525687869111735</v>
      </c>
      <c r="T531" s="364">
        <f t="shared" si="95"/>
        <v>59.525687869111735</v>
      </c>
      <c r="U531" s="364">
        <f t="shared" si="95"/>
        <v>59.525687869111735</v>
      </c>
      <c r="V531" s="364">
        <f t="shared" si="95"/>
        <v>59.525687869111735</v>
      </c>
      <c r="W531" s="364">
        <f t="shared" si="95"/>
        <v>59.525687869111735</v>
      </c>
      <c r="X531" s="364">
        <f t="shared" si="95"/>
        <v>59.525687869111735</v>
      </c>
      <c r="Y531" s="364">
        <f t="shared" si="95"/>
        <v>59.525687869111735</v>
      </c>
      <c r="Z531" s="364">
        <f t="shared" si="95"/>
        <v>59.525687869111735</v>
      </c>
      <c r="AA531" s="364">
        <f t="shared" si="95"/>
        <v>59.525687869111735</v>
      </c>
      <c r="AB531" s="364">
        <f t="shared" si="95"/>
        <v>59.525687869111735</v>
      </c>
      <c r="AC531" s="364">
        <f t="shared" si="95"/>
        <v>59.525687869111735</v>
      </c>
      <c r="AD531" s="364">
        <f t="shared" si="95"/>
        <v>59.525687869111735</v>
      </c>
      <c r="AE531" s="364">
        <f t="shared" si="95"/>
        <v>59.525687869111735</v>
      </c>
      <c r="AF531" s="364">
        <f t="shared" si="95"/>
        <v>59.525687869111735</v>
      </c>
      <c r="AG531" s="364">
        <f t="shared" si="95"/>
        <v>59.525687869111735</v>
      </c>
      <c r="AH531" s="364">
        <f t="shared" si="95"/>
        <v>59.525687869111735</v>
      </c>
      <c r="AI531" s="364">
        <f t="shared" si="95"/>
        <v>59.525687869111735</v>
      </c>
      <c r="AJ531" s="364">
        <f t="shared" si="95"/>
        <v>59.525687869111735</v>
      </c>
      <c r="AK531" s="364">
        <f t="shared" si="95"/>
        <v>35.862256064970772</v>
      </c>
      <c r="AL531" s="364">
        <f t="shared" si="95"/>
        <v>18.010895230268481</v>
      </c>
      <c r="AM531" s="364">
        <f t="shared" ref="AM531:BI531" si="96">SUM(AM519:AM530)</f>
        <v>18.010895230268481</v>
      </c>
      <c r="AN531" s="364">
        <f t="shared" si="96"/>
        <v>18.010895230268481</v>
      </c>
      <c r="AO531" s="364">
        <f t="shared" si="96"/>
        <v>18.010895230268481</v>
      </c>
      <c r="AP531" s="364">
        <f t="shared" si="96"/>
        <v>18.010895230268481</v>
      </c>
      <c r="AQ531" s="364">
        <f t="shared" si="96"/>
        <v>18.010895230268481</v>
      </c>
      <c r="AR531" s="364">
        <f t="shared" si="96"/>
        <v>18.010895230268481</v>
      </c>
      <c r="AS531" s="364">
        <f t="shared" si="96"/>
        <v>18.010895230268481</v>
      </c>
      <c r="AT531" s="364">
        <f t="shared" si="96"/>
        <v>18.010895230268481</v>
      </c>
      <c r="AU531" s="364">
        <f t="shared" si="96"/>
        <v>18.010895230268481</v>
      </c>
      <c r="AV531" s="364">
        <f t="shared" si="96"/>
        <v>10.738021815791464</v>
      </c>
      <c r="AW531" s="364">
        <f t="shared" si="96"/>
        <v>7.4890907788022254</v>
      </c>
      <c r="AX531" s="364">
        <f t="shared" si="96"/>
        <v>5.1140720683943126</v>
      </c>
      <c r="AY531" s="364">
        <f t="shared" si="96"/>
        <v>2.562593863312534</v>
      </c>
      <c r="AZ531" s="364">
        <f t="shared" si="96"/>
        <v>5.6843418860808015E-14</v>
      </c>
      <c r="BA531" s="364">
        <f t="shared" si="96"/>
        <v>0</v>
      </c>
      <c r="BB531" s="364">
        <f t="shared" si="96"/>
        <v>0</v>
      </c>
      <c r="BC531" s="364">
        <f t="shared" si="96"/>
        <v>0</v>
      </c>
      <c r="BD531" s="364">
        <f t="shared" si="96"/>
        <v>0</v>
      </c>
      <c r="BE531" s="364">
        <f t="shared" si="96"/>
        <v>0</v>
      </c>
      <c r="BF531" s="364">
        <f t="shared" si="96"/>
        <v>0</v>
      </c>
      <c r="BG531" s="364">
        <f t="shared" si="96"/>
        <v>0</v>
      </c>
      <c r="BH531" s="364">
        <f t="shared" si="96"/>
        <v>0</v>
      </c>
      <c r="BI531" s="364">
        <f t="shared" si="96"/>
        <v>0</v>
      </c>
      <c r="BJ531" s="14"/>
      <c r="BK531" s="14"/>
      <c r="BL531" s="14"/>
      <c r="BM531" s="14"/>
      <c r="BN531" s="14"/>
      <c r="BO531" s="14"/>
      <c r="BP531" s="14"/>
      <c r="BQ531" s="14"/>
      <c r="BR531" s="14"/>
      <c r="BS531" s="14"/>
      <c r="BT531" s="14"/>
      <c r="BU531" s="14"/>
      <c r="BV531" s="14"/>
      <c r="BW531" s="14"/>
      <c r="BX531" s="14"/>
      <c r="BY531" s="14"/>
      <c r="BZ531" s="14"/>
    </row>
    <row r="532" spans="1:78" s="3" customFormat="1" ht="12.75" hidden="1" customHeight="1" outlineLevel="2">
      <c r="A532" s="14"/>
      <c r="B532" s="384" t="str">
        <f>C544</f>
        <v>Substations Secondary Systems</v>
      </c>
      <c r="C532" s="326"/>
      <c r="D532" s="33" t="s">
        <v>65</v>
      </c>
      <c r="E532" s="32"/>
      <c r="F532" s="371"/>
      <c r="G532" s="154">
        <f>IF(G$3&gt;A5taxremlife,A5taxvalue-SUM($F532:F532),IF(A5taxremlife="N/A","n/a",A5taxvalue/A5taxremlife))</f>
        <v>29.700768069039917</v>
      </c>
      <c r="H532" s="154">
        <f>IF(H$3&gt;A5taxremlife,A5taxvalue-SUM($F532:G532),IF(A5taxremlife="N/A","n/a",A5taxvalue/A5taxremlife))</f>
        <v>29.700768069039917</v>
      </c>
      <c r="I532" s="154">
        <f>IF(I$3&gt;A5taxremlife,A5taxvalue-SUM($F532:H532),IF(A5taxremlife="N/A","n/a",A5taxvalue/A5taxremlife))</f>
        <v>29.700768069039917</v>
      </c>
      <c r="J532" s="154">
        <f>IF(J$3&gt;A5taxremlife,A5taxvalue-SUM($F532:I532),IF(A5taxremlife="N/A","n/a",A5taxvalue/A5taxremlife))</f>
        <v>29.700768069039917</v>
      </c>
      <c r="K532" s="154">
        <f>IF(K$3&gt;A5taxremlife,A5taxvalue-SUM($F532:J532),IF(A5taxremlife="N/A","n/a",A5taxvalue/A5taxremlife))</f>
        <v>29.700768069039917</v>
      </c>
      <c r="L532" s="154">
        <f>IF(L$3&gt;A5taxremlife,A5taxvalue-SUM($F532:K532),IF(A5taxremlife="N/A","n/a",A5taxvalue/A5taxremlife))</f>
        <v>29.700768069039917</v>
      </c>
      <c r="M532" s="154">
        <f>IF(M$3&gt;A5taxremlife,A5taxvalue-SUM($F532:L532),IF(A5taxremlife="N/A","n/a",A5taxvalue/A5taxremlife))</f>
        <v>29.700768069039917</v>
      </c>
      <c r="N532" s="154">
        <f>IF(N$3&gt;A5taxremlife,A5taxvalue-SUM($F532:M532),IF(A5taxremlife="N/A","n/a",A5taxvalue/A5taxremlife))</f>
        <v>29.700768069039917</v>
      </c>
      <c r="O532" s="154">
        <f>IF(O$3&gt;A5taxremlife,A5taxvalue-SUM($F532:N532),IF(A5taxremlife="N/A","n/a",A5taxvalue/A5taxremlife))</f>
        <v>29.700768069039917</v>
      </c>
      <c r="P532" s="154">
        <f>IF(P$3&gt;A5taxremlife,A5taxvalue-SUM($F532:O532),IF(A5taxremlife="N/A","n/a",A5taxvalue/A5taxremlife))</f>
        <v>8.019207378640715</v>
      </c>
      <c r="Q532" s="154">
        <f>IF(Q$3&gt;A5taxremlife,A5taxvalue-SUM($F532:P532),IF(A5taxremlife="N/A","n/a",A5taxvalue/A5taxremlife))</f>
        <v>0</v>
      </c>
      <c r="R532" s="154">
        <f>IF(R$3&gt;A5taxremlife,A5taxvalue-SUM($F532:Q532),IF(A5taxremlife="N/A","n/a",A5taxvalue/A5taxremlife))</f>
        <v>0</v>
      </c>
      <c r="S532" s="154">
        <f>IF(S$3&gt;A5taxremlife,A5taxvalue-SUM($F532:R532),IF(A5taxremlife="N/A","n/a",A5taxvalue/A5taxremlife))</f>
        <v>0</v>
      </c>
      <c r="T532" s="154">
        <f>IF(T$3&gt;A5taxremlife,A5taxvalue-SUM($F532:S532),IF(A5taxremlife="N/A","n/a",A5taxvalue/A5taxremlife))</f>
        <v>0</v>
      </c>
      <c r="U532" s="154">
        <f>IF(U$3&gt;A5taxremlife,A5taxvalue-SUM($F532:T532),IF(A5taxremlife="N/A","n/a",A5taxvalue/A5taxremlife))</f>
        <v>0</v>
      </c>
      <c r="V532" s="154">
        <f>IF(V$3&gt;A5taxremlife,A5taxvalue-SUM($F532:U532),IF(A5taxremlife="N/A","n/a",A5taxvalue/A5taxremlife))</f>
        <v>0</v>
      </c>
      <c r="W532" s="154">
        <f>IF(W$3&gt;A5taxremlife,A5taxvalue-SUM($F532:V532),IF(A5taxremlife="N/A","n/a",A5taxvalue/A5taxremlife))</f>
        <v>0</v>
      </c>
      <c r="X532" s="154">
        <f>IF(X$3&gt;A5taxremlife,A5taxvalue-SUM($F532:W532),IF(A5taxremlife="N/A","n/a",A5taxvalue/A5taxremlife))</f>
        <v>0</v>
      </c>
      <c r="Y532" s="154">
        <f>IF(Y$3&gt;A5taxremlife,A5taxvalue-SUM($F532:X532),IF(A5taxremlife="N/A","n/a",A5taxvalue/A5taxremlife))</f>
        <v>0</v>
      </c>
      <c r="Z532" s="154">
        <f>IF(Z$3&gt;A5taxremlife,A5taxvalue-SUM($F532:Y532),IF(A5taxremlife="N/A","n/a",A5taxvalue/A5taxremlife))</f>
        <v>0</v>
      </c>
      <c r="AA532" s="154">
        <f>IF(AA$3&gt;A5taxremlife,A5taxvalue-SUM($F532:Z532),IF(A5taxremlife="N/A","n/a",A5taxvalue/A5taxremlife))</f>
        <v>0</v>
      </c>
      <c r="AB532" s="154">
        <f>IF(AB$3&gt;A5taxremlife,A5taxvalue-SUM($F532:AA532),IF(A5taxremlife="N/A","n/a",A5taxvalue/A5taxremlife))</f>
        <v>0</v>
      </c>
      <c r="AC532" s="154">
        <f>IF(AC$3&gt;A5taxremlife,A5taxvalue-SUM($F532:AB532),IF(A5taxremlife="N/A","n/a",A5taxvalue/A5taxremlife))</f>
        <v>0</v>
      </c>
      <c r="AD532" s="154">
        <f>IF(AD$3&gt;A5taxremlife,A5taxvalue-SUM($F532:AC532),IF(A5taxremlife="N/A","n/a",A5taxvalue/A5taxremlife))</f>
        <v>0</v>
      </c>
      <c r="AE532" s="154">
        <f>IF(AE$3&gt;A5taxremlife,A5taxvalue-SUM($F532:AD532),IF(A5taxremlife="N/A","n/a",A5taxvalue/A5taxremlife))</f>
        <v>0</v>
      </c>
      <c r="AF532" s="154">
        <f>IF(AF$3&gt;A5taxremlife,A5taxvalue-SUM($F532:AE532),IF(A5taxremlife="N/A","n/a",A5taxvalue/A5taxremlife))</f>
        <v>0</v>
      </c>
      <c r="AG532" s="154">
        <f>IF(AG$3&gt;A5taxremlife,A5taxvalue-SUM($F532:AF532),IF(A5taxremlife="N/A","n/a",A5taxvalue/A5taxremlife))</f>
        <v>0</v>
      </c>
      <c r="AH532" s="154">
        <f>IF(AH$3&gt;A5taxremlife,A5taxvalue-SUM($F532:AG532),IF(A5taxremlife="N/A","n/a",A5taxvalue/A5taxremlife))</f>
        <v>0</v>
      </c>
      <c r="AI532" s="154">
        <f>IF(AI$3&gt;A5taxremlife,A5taxvalue-SUM($F532:AH532),IF(A5taxremlife="N/A","n/a",A5taxvalue/A5taxremlife))</f>
        <v>0</v>
      </c>
      <c r="AJ532" s="154">
        <f>IF(AJ$3&gt;A5taxremlife,A5taxvalue-SUM($F532:AI532),IF(A5taxremlife="N/A","n/a",A5taxvalue/A5taxremlife))</f>
        <v>0</v>
      </c>
      <c r="AK532" s="154">
        <f>IF(AK$3&gt;A5taxremlife,A5taxvalue-SUM($F532:AJ532),IF(A5taxremlife="N/A","n/a",A5taxvalue/A5taxremlife))</f>
        <v>0</v>
      </c>
      <c r="AL532" s="154">
        <f>IF(AL$3&gt;A5taxremlife,A5taxvalue-SUM($F532:AK532),IF(A5taxremlife="N/A","n/a",A5taxvalue/A5taxremlife))</f>
        <v>0</v>
      </c>
      <c r="AM532" s="154">
        <f>IF(AM$3&gt;A5taxremlife,A5taxvalue-SUM($F532:AL532),IF(A5taxremlife="N/A","n/a",A5taxvalue/A5taxremlife))</f>
        <v>0</v>
      </c>
      <c r="AN532" s="154">
        <f>IF(AN$3&gt;A5taxremlife,A5taxvalue-SUM($F532:AM532),IF(A5taxremlife="N/A","n/a",A5taxvalue/A5taxremlife))</f>
        <v>0</v>
      </c>
      <c r="AO532" s="154">
        <f>IF(AO$3&gt;A5taxremlife,A5taxvalue-SUM($F532:AN532),IF(A5taxremlife="N/A","n/a",A5taxvalue/A5taxremlife))</f>
        <v>0</v>
      </c>
      <c r="AP532" s="154">
        <f>IF(AP$3&gt;A5taxremlife,A5taxvalue-SUM($F532:AO532),IF(A5taxremlife="N/A","n/a",A5taxvalue/A5taxremlife))</f>
        <v>0</v>
      </c>
      <c r="AQ532" s="154">
        <f>IF(AQ$3&gt;A5taxremlife,A5taxvalue-SUM($F532:AP532),IF(A5taxremlife="N/A","n/a",A5taxvalue/A5taxremlife))</f>
        <v>0</v>
      </c>
      <c r="AR532" s="154">
        <f>IF(AR$3&gt;A5taxremlife,A5taxvalue-SUM($F532:AQ532),IF(A5taxremlife="N/A","n/a",A5taxvalue/A5taxremlife))</f>
        <v>0</v>
      </c>
      <c r="AS532" s="154">
        <f>IF(AS$3&gt;A5taxremlife,A5taxvalue-SUM($F532:AR532),IF(A5taxremlife="N/A","n/a",A5taxvalue/A5taxremlife))</f>
        <v>0</v>
      </c>
      <c r="AT532" s="154">
        <f>IF(AT$3&gt;A5taxremlife,A5taxvalue-SUM($F532:AS532),IF(A5taxremlife="N/A","n/a",A5taxvalue/A5taxremlife))</f>
        <v>0</v>
      </c>
      <c r="AU532" s="154">
        <f>IF(AU$3&gt;A5taxremlife,A5taxvalue-SUM($F532:AT532),IF(A5taxremlife="N/A","n/a",A5taxvalue/A5taxremlife))</f>
        <v>0</v>
      </c>
      <c r="AV532" s="154">
        <f>IF(AV$3&gt;A5taxremlife,A5taxvalue-SUM($F532:AU532),IF(A5taxremlife="N/A","n/a",A5taxvalue/A5taxremlife))</f>
        <v>0</v>
      </c>
      <c r="AW532" s="154">
        <f>IF(AW$3&gt;A5taxremlife,A5taxvalue-SUM($F532:AV532),IF(A5taxremlife="N/A","n/a",A5taxvalue/A5taxremlife))</f>
        <v>0</v>
      </c>
      <c r="AX532" s="154">
        <f>IF(AX$3&gt;A5taxremlife,A5taxvalue-SUM($F532:AW532),IF(A5taxremlife="N/A","n/a",A5taxvalue/A5taxremlife))</f>
        <v>0</v>
      </c>
      <c r="AY532" s="154">
        <f>IF(AY$3&gt;A5taxremlife,A5taxvalue-SUM($F532:AX532),IF(A5taxremlife="N/A","n/a",A5taxvalue/A5taxremlife))</f>
        <v>0</v>
      </c>
      <c r="AZ532" s="154">
        <f>IF(AZ$3&gt;A5taxremlife,A5taxvalue-SUM($F532:AY532),IF(A5taxremlife="N/A","n/a",A5taxvalue/A5taxremlife))</f>
        <v>0</v>
      </c>
      <c r="BA532" s="154">
        <f>IF(BA$3&gt;A5taxremlife,A5taxvalue-SUM($F532:AZ532),IF(A5taxremlife="N/A","n/a",A5taxvalue/A5taxremlife))</f>
        <v>0</v>
      </c>
      <c r="BB532" s="154">
        <f>IF(BB$3&gt;A5taxremlife,A5taxvalue-SUM($F532:BA532),IF(A5taxremlife="N/A","n/a",A5taxvalue/A5taxremlife))</f>
        <v>0</v>
      </c>
      <c r="BC532" s="154">
        <f>IF(BC$3&gt;A5taxremlife,A5taxvalue-SUM($F532:BB532),IF(A5taxremlife="N/A","n/a",A5taxvalue/A5taxremlife))</f>
        <v>0</v>
      </c>
      <c r="BD532" s="154">
        <f>IF(BD$3&gt;A5taxremlife,A5taxvalue-SUM($F532:BC532),IF(A5taxremlife="N/A","n/a",A5taxvalue/A5taxremlife))</f>
        <v>0</v>
      </c>
      <c r="BE532" s="154">
        <f>IF(BE$3&gt;A5taxremlife,A5taxvalue-SUM($F532:BD532),IF(A5taxremlife="N/A","n/a",A5taxvalue/A5taxremlife))</f>
        <v>0</v>
      </c>
      <c r="BF532" s="154">
        <f>IF(BF$3&gt;A5taxremlife,A5taxvalue-SUM($F532:BE532),IF(A5taxremlife="N/A","n/a",A5taxvalue/A5taxremlife))</f>
        <v>0</v>
      </c>
      <c r="BG532" s="154">
        <f>IF(BG$3&gt;A5taxremlife,A5taxvalue-SUM($F532:BF532),IF(A5taxremlife="N/A","n/a",A5taxvalue/A5taxremlife))</f>
        <v>0</v>
      </c>
      <c r="BH532" s="154">
        <f>IF(BH$3&gt;A5taxremlife,A5taxvalue-SUM($F532:BG532),IF(A5taxremlife="N/A","n/a",A5taxvalue/A5taxremlife))</f>
        <v>0</v>
      </c>
      <c r="BI532" s="154">
        <f>IF(BI$3&gt;A5taxremlife,A5taxvalue-SUM($F532:BH532),IF(A5taxremlife="N/A","n/a",A5taxvalue/A5taxremlife))</f>
        <v>0</v>
      </c>
      <c r="BJ532" s="14"/>
      <c r="BK532" s="14"/>
      <c r="BL532" s="14"/>
      <c r="BM532" s="14"/>
      <c r="BN532" s="14"/>
      <c r="BO532" s="14"/>
      <c r="BP532" s="14"/>
      <c r="BQ532" s="14"/>
      <c r="BR532" s="14"/>
      <c r="BS532" s="14"/>
      <c r="BT532" s="14"/>
      <c r="BU532" s="14"/>
      <c r="BV532" s="14"/>
      <c r="BW532" s="14"/>
      <c r="BX532" s="14"/>
      <c r="BY532" s="14"/>
      <c r="BZ532" s="14"/>
    </row>
    <row r="533" spans="1:78" s="3" customFormat="1" ht="12.75" hidden="1" customHeight="1" outlineLevel="2">
      <c r="A533" s="14"/>
      <c r="B533" s="14"/>
      <c r="C533" s="324"/>
      <c r="D533" s="412" t="s">
        <v>198</v>
      </c>
      <c r="E533" s="261">
        <v>0</v>
      </c>
      <c r="F533" s="372"/>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14"/>
      <c r="BK533" s="14"/>
      <c r="BL533" s="14"/>
      <c r="BM533" s="14"/>
      <c r="BN533" s="14"/>
      <c r="BO533" s="14"/>
      <c r="BP533" s="14"/>
      <c r="BQ533" s="14"/>
      <c r="BR533" s="14"/>
      <c r="BS533" s="14"/>
      <c r="BT533" s="14"/>
      <c r="BU533" s="14"/>
      <c r="BV533" s="14"/>
      <c r="BW533" s="14"/>
      <c r="BX533" s="14"/>
      <c r="BY533" s="14"/>
      <c r="BZ533" s="14"/>
    </row>
    <row r="534" spans="1:78" s="3" customFormat="1" ht="12.75" hidden="1" customHeight="1" outlineLevel="2">
      <c r="A534" s="14"/>
      <c r="B534" s="14"/>
      <c r="C534" s="324"/>
      <c r="D534" s="413"/>
      <c r="E534" s="261">
        <v>1</v>
      </c>
      <c r="F534" s="372"/>
      <c r="G534" s="268"/>
      <c r="H534" s="155">
        <f>IF(A5taxstdlife="n/a","n/a",IF(H$3&gt;(A5taxstdlife+$E534),(Input!$G$215*$G$7)-SUM($G534:G534),(Input!$G$215*$G$7)/A5taxstdlife))</f>
        <v>8.3163234384223284</v>
      </c>
      <c r="I534" s="155">
        <f>IF(A5taxstdlife="n/a","n/a",IF(I$3&gt;(A5taxstdlife+$E534),(Input!$G$215*$G$7)-SUM($G534:H534),(Input!$G$215*$G$7)/A5taxstdlife))</f>
        <v>8.3163234384223284</v>
      </c>
      <c r="J534" s="155">
        <f>IF(A5taxstdlife="n/a","n/a",IF(J$3&gt;(A5taxstdlife+$E534),(Input!$G$215*$G$7)-SUM($G534:I534),(Input!$G$215*$G$7)/A5taxstdlife))</f>
        <v>8.3163234384223284</v>
      </c>
      <c r="K534" s="155">
        <f>IF(A5taxstdlife="n/a","n/a",IF(K$3&gt;(A5taxstdlife+$E534),(Input!$G$215*$G$7)-SUM($G534:J534),(Input!$G$215*$G$7)/A5taxstdlife))</f>
        <v>8.3163234384223284</v>
      </c>
      <c r="L534" s="155">
        <f>IF(A5taxstdlife="n/a","n/a",IF(L$3&gt;(A5taxstdlife+$E534),(Input!$G$215*$G$7)-SUM($G534:K534),(Input!$G$215*$G$7)/A5taxstdlife))</f>
        <v>8.3163234384223284</v>
      </c>
      <c r="M534" s="155">
        <f>IF(A5taxstdlife="n/a","n/a",IF(M$3&gt;(A5taxstdlife+$E534),(Input!$G$215*$G$7)-SUM($G534:L534),(Input!$G$215*$G$7)/A5taxstdlife))</f>
        <v>8.3163234384223284</v>
      </c>
      <c r="N534" s="155">
        <f>IF(A5taxstdlife="n/a","n/a",IF(N$3&gt;(A5taxstdlife+$E534),(Input!$G$215*$G$7)-SUM($G534:M534),(Input!$G$215*$G$7)/A5taxstdlife))</f>
        <v>8.3163234384223284</v>
      </c>
      <c r="O534" s="155">
        <f>IF(A5taxstdlife="n/a","n/a",IF(O$3&gt;(A5taxstdlife+$E534),(Input!$G$215*$G$7)-SUM($G534:N534),(Input!$G$215*$G$7)/A5taxstdlife))</f>
        <v>8.3163234384223284</v>
      </c>
      <c r="P534" s="155">
        <f>IF(A5taxstdlife="n/a","n/a",IF(P$3&gt;(A5taxstdlife+$E534),(Input!$G$215*$G$7)-SUM($G534:O534),(Input!$G$215*$G$7)/A5taxstdlife))</f>
        <v>8.3163234384223284</v>
      </c>
      <c r="Q534" s="155">
        <f>IF(A5taxstdlife="n/a","n/a",IF(Q$3&gt;(A5taxstdlife+$E534),(Input!$G$215*$G$7)-SUM($G534:P534),(Input!$G$215*$G$7)/A5taxstdlife))</f>
        <v>8.3163234384223284</v>
      </c>
      <c r="R534" s="155">
        <f>IF(A5taxstdlife="n/a","n/a",IF(R$3&gt;(A5taxstdlife+$E534),(Input!$G$215*$G$7)-SUM($G534:Q534),(Input!$G$215*$G$7)/A5taxstdlife))</f>
        <v>8.3163234384223284</v>
      </c>
      <c r="S534" s="155">
        <f>IF(A5taxstdlife="n/a","n/a",IF(S$3&gt;(A5taxstdlife+$E534),(Input!$G$215*$G$7)-SUM($G534:R534),(Input!$G$215*$G$7)/A5taxstdlife))</f>
        <v>8.3163234384223284</v>
      </c>
      <c r="T534" s="155">
        <f>IF(A5taxstdlife="n/a","n/a",IF(T$3&gt;(A5taxstdlife+$E534),(Input!$G$215*$G$7)-SUM($G534:S534),(Input!$G$215*$G$7)/A5taxstdlife))</f>
        <v>4.1581617192111509</v>
      </c>
      <c r="U534" s="155">
        <f>IF(A5taxstdlife="n/a","n/a",IF(U$3&gt;(A5taxstdlife+$E534),(Input!$G$215*$G$7)-SUM($G534:T534),(Input!$G$215*$G$7)/A5taxstdlife))</f>
        <v>0</v>
      </c>
      <c r="V534" s="155">
        <f>IF(A5taxstdlife="n/a","n/a",IF(V$3&gt;(A5taxstdlife+$E534),(Input!$G$215*$G$7)-SUM($G534:U534),(Input!$G$215*$G$7)/A5taxstdlife))</f>
        <v>0</v>
      </c>
      <c r="W534" s="155">
        <f>IF(A5taxstdlife="n/a","n/a",IF(W$3&gt;(A5taxstdlife+$E534),(Input!$G$215*$G$7)-SUM($G534:V534),(Input!$G$215*$G$7)/A5taxstdlife))</f>
        <v>0</v>
      </c>
      <c r="X534" s="155">
        <f>IF(A5taxstdlife="n/a","n/a",IF(X$3&gt;(A5taxstdlife+$E534),(Input!$G$215*$G$7)-SUM($G534:W534),(Input!$G$215*$G$7)/A5taxstdlife))</f>
        <v>0</v>
      </c>
      <c r="Y534" s="155">
        <f>IF(A5taxstdlife="n/a","n/a",IF(Y$3&gt;(A5taxstdlife+$E534),(Input!$G$215*$G$7)-SUM($G534:X534),(Input!$G$215*$G$7)/A5taxstdlife))</f>
        <v>0</v>
      </c>
      <c r="Z534" s="155">
        <f>IF(A5taxstdlife="n/a","n/a",IF(Z$3&gt;(A5taxstdlife+$E534),(Input!$G$215*$G$7)-SUM($G534:Y534),(Input!$G$215*$G$7)/A5taxstdlife))</f>
        <v>0</v>
      </c>
      <c r="AA534" s="155">
        <f>IF(A5taxstdlife="n/a","n/a",IF(AA$3&gt;(A5taxstdlife+$E534),(Input!$G$215*$G$7)-SUM($G534:Z534),(Input!$G$215*$G$7)/A5taxstdlife))</f>
        <v>0</v>
      </c>
      <c r="AB534" s="155">
        <f>IF(A5taxstdlife="n/a","n/a",IF(AB$3&gt;(A5taxstdlife+$E534),(Input!$G$215*$G$7)-SUM($G534:AA534),(Input!$G$215*$G$7)/A5taxstdlife))</f>
        <v>0</v>
      </c>
      <c r="AC534" s="155">
        <f>IF(A5taxstdlife="n/a","n/a",IF(AC$3&gt;(A5taxstdlife+$E534),(Input!$G$215*$G$7)-SUM($G534:AB534),(Input!$G$215*$G$7)/A5taxstdlife))</f>
        <v>0</v>
      </c>
      <c r="AD534" s="155">
        <f>IF(A5taxstdlife="n/a","n/a",IF(AD$3&gt;(A5taxstdlife+$E534),(Input!$G$215*$G$7)-SUM($G534:AC534),(Input!$G$215*$G$7)/A5taxstdlife))</f>
        <v>0</v>
      </c>
      <c r="AE534" s="155">
        <f>IF(A5taxstdlife="n/a","n/a",IF(AE$3&gt;(A5taxstdlife+$E534),(Input!$G$215*$G$7)-SUM($G534:AD534),(Input!$G$215*$G$7)/A5taxstdlife))</f>
        <v>0</v>
      </c>
      <c r="AF534" s="155">
        <f>IF(A5taxstdlife="n/a","n/a",IF(AF$3&gt;(A5taxstdlife+$E534),(Input!$G$215*$G$7)-SUM($G534:AE534),(Input!$G$215*$G$7)/A5taxstdlife))</f>
        <v>0</v>
      </c>
      <c r="AG534" s="155">
        <f>IF(A5taxstdlife="n/a","n/a",IF(AG$3&gt;(A5taxstdlife+$E534),(Input!$G$215*$G$7)-SUM($G534:AF534),(Input!$G$215*$G$7)/A5taxstdlife))</f>
        <v>0</v>
      </c>
      <c r="AH534" s="155">
        <f>IF(A5taxstdlife="n/a","n/a",IF(AH$3&gt;(A5taxstdlife+$E534),(Input!$G$215*$G$7)-SUM($G534:AG534),(Input!$G$215*$G$7)/A5taxstdlife))</f>
        <v>0</v>
      </c>
      <c r="AI534" s="155">
        <f>IF(A5taxstdlife="n/a","n/a",IF(AI$3&gt;(A5taxstdlife+$E534),(Input!$G$215*$G$7)-SUM($G534:AH534),(Input!$G$215*$G$7)/A5taxstdlife))</f>
        <v>0</v>
      </c>
      <c r="AJ534" s="155">
        <f>IF(A5taxstdlife="n/a","n/a",IF(AJ$3&gt;(A5taxstdlife+$E534),(Input!$G$215*$G$7)-SUM($G534:AI534),(Input!$G$215*$G$7)/A5taxstdlife))</f>
        <v>0</v>
      </c>
      <c r="AK534" s="155">
        <f>IF(A5taxstdlife="n/a","n/a",IF(AK$3&gt;(A5taxstdlife+$E534),(Input!$G$215*$G$7)-SUM($G534:AJ534),(Input!$G$215*$G$7)/A5taxstdlife))</f>
        <v>0</v>
      </c>
      <c r="AL534" s="155">
        <f>IF(A5taxstdlife="n/a","n/a",IF(AL$3&gt;(A5taxstdlife+$E534),(Input!$G$215*$G$7)-SUM($G534:AK534),(Input!$G$215*$G$7)/A5taxstdlife))</f>
        <v>0</v>
      </c>
      <c r="AM534" s="155">
        <f>IF(A5taxstdlife="n/a","n/a",IF(AM$3&gt;(A5taxstdlife+$E534),(Input!$G$215*$G$7)-SUM($G534:AL534),(Input!$G$215*$G$7)/A5taxstdlife))</f>
        <v>0</v>
      </c>
      <c r="AN534" s="155">
        <f>IF(A5taxstdlife="n/a","n/a",IF(AN$3&gt;(A5taxstdlife+$E534),(Input!$G$215*$G$7)-SUM($G534:AM534),(Input!$G$215*$G$7)/A5taxstdlife))</f>
        <v>0</v>
      </c>
      <c r="AO534" s="155">
        <f>IF(A5taxstdlife="n/a","n/a",IF(AO$3&gt;(A5taxstdlife+$E534),(Input!$G$215*$G$7)-SUM($G534:AN534),(Input!$G$215*$G$7)/A5taxstdlife))</f>
        <v>0</v>
      </c>
      <c r="AP534" s="155">
        <f>IF(A5taxstdlife="n/a","n/a",IF(AP$3&gt;(A5taxstdlife+$E534),(Input!$G$215*$G$7)-SUM($G534:AO534),(Input!$G$215*$G$7)/A5taxstdlife))</f>
        <v>0</v>
      </c>
      <c r="AQ534" s="155">
        <f>IF(A5taxstdlife="n/a","n/a",IF(AQ$3&gt;(A5taxstdlife+$E534),(Input!$G$215*$G$7)-SUM($G534:AP534),(Input!$G$215*$G$7)/A5taxstdlife))</f>
        <v>0</v>
      </c>
      <c r="AR534" s="155">
        <f>IF(A5taxstdlife="n/a","n/a",IF(AR$3&gt;(A5taxstdlife+$E534),(Input!$G$215*$G$7)-SUM($G534:AQ534),(Input!$G$215*$G$7)/A5taxstdlife))</f>
        <v>0</v>
      </c>
      <c r="AS534" s="155">
        <f>IF(A5taxstdlife="n/a","n/a",IF(AS$3&gt;(A5taxstdlife+$E534),(Input!$G$215*$G$7)-SUM($G534:AR534),(Input!$G$215*$G$7)/A5taxstdlife))</f>
        <v>0</v>
      </c>
      <c r="AT534" s="155">
        <f>IF(A5taxstdlife="n/a","n/a",IF(AT$3&gt;(A5taxstdlife+$E534),(Input!$G$215*$G$7)-SUM($G534:AS534),(Input!$G$215*$G$7)/A5taxstdlife))</f>
        <v>0</v>
      </c>
      <c r="AU534" s="155">
        <f>IF(A5taxstdlife="n/a","n/a",IF(AU$3&gt;(A5taxstdlife+$E534),(Input!$G$215*$G$7)-SUM($G534:AT534),(Input!$G$215*$G$7)/A5taxstdlife))</f>
        <v>0</v>
      </c>
      <c r="AV534" s="155">
        <f>IF(A5taxstdlife="n/a","n/a",IF(AV$3&gt;(A5taxstdlife+$E534),(Input!$G$215*$G$7)-SUM($G534:AU534),(Input!$G$215*$G$7)/A5taxstdlife))</f>
        <v>0</v>
      </c>
      <c r="AW534" s="155">
        <f>IF(A5taxstdlife="n/a","n/a",IF(AW$3&gt;(A5taxstdlife+$E534),(Input!$G$215*$G$7)-SUM($G534:AV534),(Input!$G$215*$G$7)/A5taxstdlife))</f>
        <v>0</v>
      </c>
      <c r="AX534" s="155">
        <f>IF(A5taxstdlife="n/a","n/a",IF(AX$3&gt;(A5taxstdlife+$E534),(Input!$G$215*$G$7)-SUM($G534:AW534),(Input!$G$215*$G$7)/A5taxstdlife))</f>
        <v>0</v>
      </c>
      <c r="AY534" s="155">
        <f>IF(A5taxstdlife="n/a","n/a",IF(AY$3&gt;(A5taxstdlife+$E534),(Input!$G$215*$G$7)-SUM($G534:AX534),(Input!$G$215*$G$7)/A5taxstdlife))</f>
        <v>0</v>
      </c>
      <c r="AZ534" s="155">
        <f>IF(A5taxstdlife="n/a","n/a",IF(AZ$3&gt;(A5taxstdlife+$E534),(Input!$G$215*$G$7)-SUM($G534:AY534),(Input!$G$215*$G$7)/A5taxstdlife))</f>
        <v>0</v>
      </c>
      <c r="BA534" s="155">
        <f>IF(A5taxstdlife="n/a","n/a",IF(BA$3&gt;(A5taxstdlife+$E534),(Input!$G$215*$G$7)-SUM($G534:AZ534),(Input!$G$215*$G$7)/A5taxstdlife))</f>
        <v>0</v>
      </c>
      <c r="BB534" s="155">
        <f>IF(A5taxstdlife="n/a","n/a",IF(BB$3&gt;(A5taxstdlife+$E534),(Input!$G$215*$G$7)-SUM($G534:BA534),(Input!$G$215*$G$7)/A5taxstdlife))</f>
        <v>0</v>
      </c>
      <c r="BC534" s="155">
        <f>IF(A5taxstdlife="n/a","n/a",IF(BC$3&gt;(A5taxstdlife+$E534),(Input!$G$215*$G$7)-SUM($G534:BB534),(Input!$G$215*$G$7)/A5taxstdlife))</f>
        <v>0</v>
      </c>
      <c r="BD534" s="155">
        <f>IF(A5taxstdlife="n/a","n/a",IF(BD$3&gt;(A5taxstdlife+$E534),(Input!$G$215*$G$7)-SUM($G534:BC534),(Input!$G$215*$G$7)/A5taxstdlife))</f>
        <v>0</v>
      </c>
      <c r="BE534" s="155">
        <f>IF(A5taxstdlife="n/a","n/a",IF(BE$3&gt;(A5taxstdlife+$E534),(Input!$G$215*$G$7)-SUM($G534:BD534),(Input!$G$215*$G$7)/A5taxstdlife))</f>
        <v>0</v>
      </c>
      <c r="BF534" s="155">
        <f>IF(A5taxstdlife="n/a","n/a",IF(BF$3&gt;(A5taxstdlife+$E534),(Input!$G$215*$G$7)-SUM($G534:BE534),(Input!$G$215*$G$7)/A5taxstdlife))</f>
        <v>0</v>
      </c>
      <c r="BG534" s="155">
        <f>IF(A5taxstdlife="n/a","n/a",IF(BG$3&gt;(A5taxstdlife+$E534),(Input!$G$215*$G$7)-SUM($G534:BF534),(Input!$G$215*$G$7)/A5taxstdlife))</f>
        <v>0</v>
      </c>
      <c r="BH534" s="155">
        <f>IF(A5taxstdlife="n/a","n/a",IF(BH$3&gt;(A5taxstdlife+$E534),(Input!$G$215*$G$7)-SUM($G534:BG534),(Input!$G$215*$G$7)/A5taxstdlife))</f>
        <v>0</v>
      </c>
      <c r="BI534" s="155">
        <f>IF(A5taxstdlife="n/a","n/a",IF(BI$3&gt;(A5taxstdlife+$E534),(Input!$G$215*$G$7)-SUM($G534:BH534),(Input!$G$215*$G$7)/A5taxstdlife))</f>
        <v>0</v>
      </c>
      <c r="BJ534" s="14"/>
      <c r="BK534" s="14"/>
      <c r="BL534" s="14"/>
      <c r="BM534" s="14"/>
      <c r="BN534" s="14"/>
      <c r="BO534" s="14"/>
      <c r="BP534" s="14"/>
      <c r="BQ534" s="14"/>
      <c r="BR534" s="14"/>
      <c r="BS534" s="14"/>
      <c r="BT534" s="14"/>
      <c r="BU534" s="14"/>
      <c r="BV534" s="14"/>
      <c r="BW534" s="14"/>
      <c r="BX534" s="14"/>
      <c r="BY534" s="14"/>
      <c r="BZ534" s="14"/>
    </row>
    <row r="535" spans="1:78" s="3" customFormat="1" ht="12.75" hidden="1" customHeight="1" outlineLevel="2">
      <c r="A535" s="14"/>
      <c r="B535" s="14"/>
      <c r="C535" s="324"/>
      <c r="D535" s="413"/>
      <c r="E535" s="261">
        <v>2</v>
      </c>
      <c r="F535" s="372"/>
      <c r="G535" s="269"/>
      <c r="H535" s="270"/>
      <c r="I535" s="155">
        <f>IF(A5taxstdlife="n/a","n/a",IF(I$3&gt;(A5taxstdlife+$E535),(Input!$H$215*$H$7)-SUM($H535:H535),(Input!$H$215*$H$7)/A5taxstdlife))</f>
        <v>4.3928674201115374</v>
      </c>
      <c r="J535" s="155">
        <f>IF(A5taxstdlife="n/a","n/a",IF(J$3&gt;(A5taxstdlife+$E535),(Input!$H$215*$H$7)-SUM($H535:I535),(Input!$H$215*$H$7)/A5taxstdlife))</f>
        <v>4.3928674201115374</v>
      </c>
      <c r="K535" s="155">
        <f>IF(A5taxstdlife="n/a","n/a",IF(K$3&gt;(A5taxstdlife+$E535),(Input!$H$215*$H$7)-SUM($H535:J535),(Input!$H$215*$H$7)/A5taxstdlife))</f>
        <v>4.3928674201115374</v>
      </c>
      <c r="L535" s="155">
        <f>IF(A5taxstdlife="n/a","n/a",IF(L$3&gt;(A5taxstdlife+$E535),(Input!$H$215*$H$7)-SUM($H535:K535),(Input!$H$215*$H$7)/A5taxstdlife))</f>
        <v>4.3928674201115374</v>
      </c>
      <c r="M535" s="155">
        <f>IF(A5taxstdlife="n/a","n/a",IF(M$3&gt;(A5taxstdlife+$E535),(Input!$H$215*$H$7)-SUM($H535:L535),(Input!$H$215*$H$7)/A5taxstdlife))</f>
        <v>4.3928674201115374</v>
      </c>
      <c r="N535" s="155">
        <f>IF(A5taxstdlife="n/a","n/a",IF(N$3&gt;(A5taxstdlife+$E535),(Input!$H$215*$H$7)-SUM($H535:M535),(Input!$H$215*$H$7)/A5taxstdlife))</f>
        <v>4.3928674201115374</v>
      </c>
      <c r="O535" s="155">
        <f>IF(A5taxstdlife="n/a","n/a",IF(O$3&gt;(A5taxstdlife+$E535),(Input!$H$215*$H$7)-SUM($H535:N535),(Input!$H$215*$H$7)/A5taxstdlife))</f>
        <v>4.3928674201115374</v>
      </c>
      <c r="P535" s="155">
        <f>IF(A5taxstdlife="n/a","n/a",IF(P$3&gt;(A5taxstdlife+$E535),(Input!$H$215*$H$7)-SUM($H535:O535),(Input!$H$215*$H$7)/A5taxstdlife))</f>
        <v>4.3928674201115374</v>
      </c>
      <c r="Q535" s="155">
        <f>IF(A5taxstdlife="n/a","n/a",IF(Q$3&gt;(A5taxstdlife+$E535),(Input!$H$215*$H$7)-SUM($H535:P535),(Input!$H$215*$H$7)/A5taxstdlife))</f>
        <v>4.3928674201115374</v>
      </c>
      <c r="R535" s="155">
        <f>IF(A5taxstdlife="n/a","n/a",IF(R$3&gt;(A5taxstdlife+$E535),(Input!$H$215*$H$7)-SUM($H535:Q535),(Input!$H$215*$H$7)/A5taxstdlife))</f>
        <v>4.3928674201115374</v>
      </c>
      <c r="S535" s="155">
        <f>IF(A5taxstdlife="n/a","n/a",IF(S$3&gt;(A5taxstdlife+$E535),(Input!$H$215*$H$7)-SUM($H535:R535),(Input!$H$215*$H$7)/A5taxstdlife))</f>
        <v>4.3928674201115374</v>
      </c>
      <c r="T535" s="155">
        <f>IF(A5taxstdlife="n/a","n/a",IF(T$3&gt;(A5taxstdlife+$E535),(Input!$H$215*$H$7)-SUM($H535:S535),(Input!$H$215*$H$7)/A5taxstdlife))</f>
        <v>4.3928674201115374</v>
      </c>
      <c r="U535" s="155">
        <f>IF(A5taxstdlife="n/a","n/a",IF(U$3&gt;(A5taxstdlife+$E535),(Input!$H$215*$H$7)-SUM($H535:T535),(Input!$H$215*$H$7)/A5taxstdlife))</f>
        <v>2.1964337100557856</v>
      </c>
      <c r="V535" s="155">
        <f>IF(A5taxstdlife="n/a","n/a",IF(V$3&gt;(A5taxstdlife+$E535),(Input!$H$215*$H$7)-SUM($H535:U535),(Input!$H$215*$H$7)/A5taxstdlife))</f>
        <v>0</v>
      </c>
      <c r="W535" s="155">
        <f>IF(A5taxstdlife="n/a","n/a",IF(W$3&gt;(A5taxstdlife+$E535),(Input!$H$215*$H$7)-SUM($H535:V535),(Input!$H$215*$H$7)/A5taxstdlife))</f>
        <v>0</v>
      </c>
      <c r="X535" s="155">
        <f>IF(A5taxstdlife="n/a","n/a",IF(X$3&gt;(A5taxstdlife+$E535),(Input!$H$215*$H$7)-SUM($H535:W535),(Input!$H$215*$H$7)/A5taxstdlife))</f>
        <v>0</v>
      </c>
      <c r="Y535" s="155">
        <f>IF(A5taxstdlife="n/a","n/a",IF(Y$3&gt;(A5taxstdlife+$E535),(Input!$H$215*$H$7)-SUM($H535:X535),(Input!$H$215*$H$7)/A5taxstdlife))</f>
        <v>0</v>
      </c>
      <c r="Z535" s="155">
        <f>IF(A5taxstdlife="n/a","n/a",IF(Z$3&gt;(A5taxstdlife+$E535),(Input!$H$215*$H$7)-SUM($H535:Y535),(Input!$H$215*$H$7)/A5taxstdlife))</f>
        <v>0</v>
      </c>
      <c r="AA535" s="155">
        <f>IF(A5taxstdlife="n/a","n/a",IF(AA$3&gt;(A5taxstdlife+$E535),(Input!$H$215*$H$7)-SUM($H535:Z535),(Input!$H$215*$H$7)/A5taxstdlife))</f>
        <v>0</v>
      </c>
      <c r="AB535" s="155">
        <f>IF(A5taxstdlife="n/a","n/a",IF(AB$3&gt;(A5taxstdlife+$E535),(Input!$H$215*$H$7)-SUM($H535:AA535),(Input!$H$215*$H$7)/A5taxstdlife))</f>
        <v>0</v>
      </c>
      <c r="AC535" s="155">
        <f>IF(A5taxstdlife="n/a","n/a",IF(AC$3&gt;(A5taxstdlife+$E535),(Input!$H$215*$H$7)-SUM($H535:AB535),(Input!$H$215*$H$7)/A5taxstdlife))</f>
        <v>0</v>
      </c>
      <c r="AD535" s="155">
        <f>IF(A5taxstdlife="n/a","n/a",IF(AD$3&gt;(A5taxstdlife+$E535),(Input!$H$215*$H$7)-SUM($H535:AC535),(Input!$H$215*$H$7)/A5taxstdlife))</f>
        <v>0</v>
      </c>
      <c r="AE535" s="155">
        <f>IF(A5taxstdlife="n/a","n/a",IF(AE$3&gt;(A5taxstdlife+$E535),(Input!$H$215*$H$7)-SUM($H535:AD535),(Input!$H$215*$H$7)/A5taxstdlife))</f>
        <v>0</v>
      </c>
      <c r="AF535" s="155">
        <f>IF(A5taxstdlife="n/a","n/a",IF(AF$3&gt;(A5taxstdlife+$E535),(Input!$H$215*$H$7)-SUM($H535:AE535),(Input!$H$215*$H$7)/A5taxstdlife))</f>
        <v>0</v>
      </c>
      <c r="AG535" s="155">
        <f>IF(A5taxstdlife="n/a","n/a",IF(AG$3&gt;(A5taxstdlife+$E535),(Input!$H$215*$H$7)-SUM($H535:AF535),(Input!$H$215*$H$7)/A5taxstdlife))</f>
        <v>0</v>
      </c>
      <c r="AH535" s="155">
        <f>IF(A5taxstdlife="n/a","n/a",IF(AH$3&gt;(A5taxstdlife+$E535),(Input!$H$215*$H$7)-SUM($H535:AG535),(Input!$H$215*$H$7)/A5taxstdlife))</f>
        <v>0</v>
      </c>
      <c r="AI535" s="155">
        <f>IF(A5taxstdlife="n/a","n/a",IF(AI$3&gt;(A5taxstdlife+$E535),(Input!$H$215*$H$7)-SUM($H535:AH535),(Input!$H$215*$H$7)/A5taxstdlife))</f>
        <v>0</v>
      </c>
      <c r="AJ535" s="155">
        <f>IF(A5taxstdlife="n/a","n/a",IF(AJ$3&gt;(A5taxstdlife+$E535),(Input!$H$215*$H$7)-SUM($H535:AI535),(Input!$H$215*$H$7)/A5taxstdlife))</f>
        <v>0</v>
      </c>
      <c r="AK535" s="155">
        <f>IF(A5taxstdlife="n/a","n/a",IF(AK$3&gt;(A5taxstdlife+$E535),(Input!$H$215*$H$7)-SUM($H535:AJ535),(Input!$H$215*$H$7)/A5taxstdlife))</f>
        <v>0</v>
      </c>
      <c r="AL535" s="155">
        <f>IF(A5taxstdlife="n/a","n/a",IF(AL$3&gt;(A5taxstdlife+$E535),(Input!$H$215*$H$7)-SUM($H535:AK535),(Input!$H$215*$H$7)/A5taxstdlife))</f>
        <v>0</v>
      </c>
      <c r="AM535" s="155">
        <f>IF(A5taxstdlife="n/a","n/a",IF(AM$3&gt;(A5taxstdlife+$E535),(Input!$H$215*$H$7)-SUM($H535:AL535),(Input!$H$215*$H$7)/A5taxstdlife))</f>
        <v>0</v>
      </c>
      <c r="AN535" s="155">
        <f>IF(A5taxstdlife="n/a","n/a",IF(AN$3&gt;(A5taxstdlife+$E535),(Input!$H$215*$H$7)-SUM($H535:AM535),(Input!$H$215*$H$7)/A5taxstdlife))</f>
        <v>0</v>
      </c>
      <c r="AO535" s="155">
        <f>IF(A5taxstdlife="n/a","n/a",IF(AO$3&gt;(A5taxstdlife+$E535),(Input!$H$215*$H$7)-SUM($H535:AN535),(Input!$H$215*$H$7)/A5taxstdlife))</f>
        <v>0</v>
      </c>
      <c r="AP535" s="155">
        <f>IF(A5taxstdlife="n/a","n/a",IF(AP$3&gt;(A5taxstdlife+$E535),(Input!$H$215*$H$7)-SUM($H535:AO535),(Input!$H$215*$H$7)/A5taxstdlife))</f>
        <v>0</v>
      </c>
      <c r="AQ535" s="155">
        <f>IF(A5taxstdlife="n/a","n/a",IF(AQ$3&gt;(A5taxstdlife+$E535),(Input!$H$215*$H$7)-SUM($H535:AP535),(Input!$H$215*$H$7)/A5taxstdlife))</f>
        <v>0</v>
      </c>
      <c r="AR535" s="155">
        <f>IF(A5taxstdlife="n/a","n/a",IF(AR$3&gt;(A5taxstdlife+$E535),(Input!$H$215*$H$7)-SUM($H535:AQ535),(Input!$H$215*$H$7)/A5taxstdlife))</f>
        <v>0</v>
      </c>
      <c r="AS535" s="155">
        <f>IF(A5taxstdlife="n/a","n/a",IF(AS$3&gt;(A5taxstdlife+$E535),(Input!$H$215*$H$7)-SUM($H535:AR535),(Input!$H$215*$H$7)/A5taxstdlife))</f>
        <v>0</v>
      </c>
      <c r="AT535" s="155">
        <f>IF(A5taxstdlife="n/a","n/a",IF(AT$3&gt;(A5taxstdlife+$E535),(Input!$H$215*$H$7)-SUM($H535:AS535),(Input!$H$215*$H$7)/A5taxstdlife))</f>
        <v>0</v>
      </c>
      <c r="AU535" s="155">
        <f>IF(A5taxstdlife="n/a","n/a",IF(AU$3&gt;(A5taxstdlife+$E535),(Input!$H$215*$H$7)-SUM($H535:AT535),(Input!$H$215*$H$7)/A5taxstdlife))</f>
        <v>0</v>
      </c>
      <c r="AV535" s="155">
        <f>IF(A5taxstdlife="n/a","n/a",IF(AV$3&gt;(A5taxstdlife+$E535),(Input!$H$215*$H$7)-SUM($H535:AU535),(Input!$H$215*$H$7)/A5taxstdlife))</f>
        <v>0</v>
      </c>
      <c r="AW535" s="155">
        <f>IF(A5taxstdlife="n/a","n/a",IF(AW$3&gt;(A5taxstdlife+$E535),(Input!$H$215*$H$7)-SUM($H535:AV535),(Input!$H$215*$H$7)/A5taxstdlife))</f>
        <v>0</v>
      </c>
      <c r="AX535" s="155">
        <f>IF(A5taxstdlife="n/a","n/a",IF(AX$3&gt;(A5taxstdlife+$E535),(Input!$H$215*$H$7)-SUM($H535:AW535),(Input!$H$215*$H$7)/A5taxstdlife))</f>
        <v>0</v>
      </c>
      <c r="AY535" s="155">
        <f>IF(A5taxstdlife="n/a","n/a",IF(AY$3&gt;(A5taxstdlife+$E535),(Input!$H$215*$H$7)-SUM($H535:AX535),(Input!$H$215*$H$7)/A5taxstdlife))</f>
        <v>0</v>
      </c>
      <c r="AZ535" s="155">
        <f>IF(A5taxstdlife="n/a","n/a",IF(AZ$3&gt;(A5taxstdlife+$E535),(Input!$H$215*$H$7)-SUM($H535:AY535),(Input!$H$215*$H$7)/A5taxstdlife))</f>
        <v>0</v>
      </c>
      <c r="BA535" s="155">
        <f>IF(A5taxstdlife="n/a","n/a",IF(BA$3&gt;(A5taxstdlife+$E535),(Input!$H$215*$H$7)-SUM($H535:AZ535),(Input!$H$215*$H$7)/A5taxstdlife))</f>
        <v>0</v>
      </c>
      <c r="BB535" s="155">
        <f>IF(A5taxstdlife="n/a","n/a",IF(BB$3&gt;(A5taxstdlife+$E535),(Input!$H$215*$H$7)-SUM($H535:BA535),(Input!$H$215*$H$7)/A5taxstdlife))</f>
        <v>0</v>
      </c>
      <c r="BC535" s="155">
        <f>IF(A5taxstdlife="n/a","n/a",IF(BC$3&gt;(A5taxstdlife+$E535),(Input!$H$215*$H$7)-SUM($H535:BB535),(Input!$H$215*$H$7)/A5taxstdlife))</f>
        <v>0</v>
      </c>
      <c r="BD535" s="155">
        <f>IF(A5taxstdlife="n/a","n/a",IF(BD$3&gt;(A5taxstdlife+$E535),(Input!$H$215*$H$7)-SUM($H535:BC535),(Input!$H$215*$H$7)/A5taxstdlife))</f>
        <v>0</v>
      </c>
      <c r="BE535" s="155">
        <f>IF(A5taxstdlife="n/a","n/a",IF(BE$3&gt;(A5taxstdlife+$E535),(Input!$H$215*$H$7)-SUM($H535:BD535),(Input!$H$215*$H$7)/A5taxstdlife))</f>
        <v>0</v>
      </c>
      <c r="BF535" s="155">
        <f>IF(A5taxstdlife="n/a","n/a",IF(BF$3&gt;(A5taxstdlife+$E535),(Input!$H$215*$H$7)-SUM($H535:BE535),(Input!$H$215*$H$7)/A5taxstdlife))</f>
        <v>0</v>
      </c>
      <c r="BG535" s="155">
        <f>IF(A5taxstdlife="n/a","n/a",IF(BG$3&gt;(A5taxstdlife+$E535),(Input!$H$215*$H$7)-SUM($H535:BF535),(Input!$H$215*$H$7)/A5taxstdlife))</f>
        <v>0</v>
      </c>
      <c r="BH535" s="155">
        <f>IF(A5taxstdlife="n/a","n/a",IF(BH$3&gt;(A5taxstdlife+$E535),(Input!$H$215*$H$7)-SUM($H535:BG535),(Input!$H$215*$H$7)/A5taxstdlife))</f>
        <v>0</v>
      </c>
      <c r="BI535" s="155">
        <f>IF(A5taxstdlife="n/a","n/a",IF(BI$3&gt;(A5taxstdlife+$E535),(Input!$H$215*$H$7)-SUM($H535:BH535),(Input!$H$215*$H$7)/A5taxstdlife))</f>
        <v>0</v>
      </c>
      <c r="BJ535" s="14"/>
      <c r="BK535" s="14"/>
      <c r="BL535" s="14"/>
      <c r="BM535" s="14"/>
      <c r="BN535" s="14"/>
      <c r="BO535" s="14"/>
      <c r="BP535" s="14"/>
      <c r="BQ535" s="14"/>
      <c r="BR535" s="14"/>
      <c r="BS535" s="14"/>
      <c r="BT535" s="14"/>
      <c r="BU535" s="14"/>
      <c r="BV535" s="14"/>
      <c r="BW535" s="14"/>
      <c r="BX535" s="14"/>
      <c r="BY535" s="14"/>
      <c r="BZ535" s="14"/>
    </row>
    <row r="536" spans="1:78" s="3" customFormat="1" ht="12.75" hidden="1" customHeight="1" outlineLevel="2">
      <c r="A536" s="14"/>
      <c r="B536" s="14"/>
      <c r="C536" s="324"/>
      <c r="D536" s="413"/>
      <c r="E536" s="261">
        <v>3</v>
      </c>
      <c r="F536" s="372"/>
      <c r="G536" s="269"/>
      <c r="H536" s="271"/>
      <c r="I536" s="270"/>
      <c r="J536" s="155">
        <f>IF(A5taxstdlife="n/a","n/a",IF(J$3&gt;(A5taxstdlife+$E536),(Input!$I$215*$I$7)-SUM($I536:I536),(Input!$I$215*$I$7)/A5taxstdlife))</f>
        <v>2.2438568615876542</v>
      </c>
      <c r="K536" s="155">
        <f>IF(A5taxstdlife="n/a","n/a",IF(K$3&gt;(A5taxstdlife+$E536),(Input!$I$215*$I$7)-SUM($I536:J536),(Input!$I$215*$I$7)/A5taxstdlife))</f>
        <v>2.2438568615876542</v>
      </c>
      <c r="L536" s="155">
        <f>IF(A5taxstdlife="n/a","n/a",IF(L$3&gt;(A5taxstdlife+$E536),(Input!$I$215*$I$7)-SUM($I536:K536),(Input!$I$215*$I$7)/A5taxstdlife))</f>
        <v>2.2438568615876542</v>
      </c>
      <c r="M536" s="155">
        <f>IF(A5taxstdlife="n/a","n/a",IF(M$3&gt;(A5taxstdlife+$E536),(Input!$I$215*$I$7)-SUM($I536:L536),(Input!$I$215*$I$7)/A5taxstdlife))</f>
        <v>2.2438568615876542</v>
      </c>
      <c r="N536" s="155">
        <f>IF(A5taxstdlife="n/a","n/a",IF(N$3&gt;(A5taxstdlife+$E536),(Input!$I$215*$I$7)-SUM($I536:M536),(Input!$I$215*$I$7)/A5taxstdlife))</f>
        <v>2.2438568615876542</v>
      </c>
      <c r="O536" s="155">
        <f>IF(A5taxstdlife="n/a","n/a",IF(O$3&gt;(A5taxstdlife+$E536),(Input!$I$215*$I$7)-SUM($I536:N536),(Input!$I$215*$I$7)/A5taxstdlife))</f>
        <v>2.2438568615876542</v>
      </c>
      <c r="P536" s="155">
        <f>IF(A5taxstdlife="n/a","n/a",IF(P$3&gt;(A5taxstdlife+$E536),(Input!$I$215*$I$7)-SUM($I536:O536),(Input!$I$215*$I$7)/A5taxstdlife))</f>
        <v>2.2438568615876542</v>
      </c>
      <c r="Q536" s="155">
        <f>IF(A5taxstdlife="n/a","n/a",IF(Q$3&gt;(A5taxstdlife+$E536),(Input!$I$215*$I$7)-SUM($I536:P536),(Input!$I$215*$I$7)/A5taxstdlife))</f>
        <v>2.2438568615876542</v>
      </c>
      <c r="R536" s="155">
        <f>IF(A5taxstdlife="n/a","n/a",IF(R$3&gt;(A5taxstdlife+$E536),(Input!$I$215*$I$7)-SUM($I536:Q536),(Input!$I$215*$I$7)/A5taxstdlife))</f>
        <v>2.2438568615876542</v>
      </c>
      <c r="S536" s="155">
        <f>IF(A5taxstdlife="n/a","n/a",IF(S$3&gt;(A5taxstdlife+$E536),(Input!$I$215*$I$7)-SUM($I536:R536),(Input!$I$215*$I$7)/A5taxstdlife))</f>
        <v>2.2438568615876542</v>
      </c>
      <c r="T536" s="155">
        <f>IF(A5taxstdlife="n/a","n/a",IF(T$3&gt;(A5taxstdlife+$E536),(Input!$I$215*$I$7)-SUM($I536:S536),(Input!$I$215*$I$7)/A5taxstdlife))</f>
        <v>2.2438568615876542</v>
      </c>
      <c r="U536" s="155">
        <f>IF(A5taxstdlife="n/a","n/a",IF(U$3&gt;(A5taxstdlife+$E536),(Input!$I$215*$I$7)-SUM($I536:T536),(Input!$I$215*$I$7)/A5taxstdlife))</f>
        <v>2.2438568615876542</v>
      </c>
      <c r="V536" s="155">
        <f>IF(A5taxstdlife="n/a","n/a",IF(V$3&gt;(A5taxstdlife+$E536),(Input!$I$215*$I$7)-SUM($I536:U536),(Input!$I$215*$I$7)/A5taxstdlife))</f>
        <v>1.1219284307938224</v>
      </c>
      <c r="W536" s="155">
        <f>IF(A5taxstdlife="n/a","n/a",IF(W$3&gt;(A5taxstdlife+$E536),(Input!$I$215*$I$7)-SUM($I536:V536),(Input!$I$215*$I$7)/A5taxstdlife))</f>
        <v>0</v>
      </c>
      <c r="X536" s="155">
        <f>IF(A5taxstdlife="n/a","n/a",IF(X$3&gt;(A5taxstdlife+$E536),(Input!$I$215*$I$7)-SUM($I536:W536),(Input!$I$215*$I$7)/A5taxstdlife))</f>
        <v>0</v>
      </c>
      <c r="Y536" s="155">
        <f>IF(A5taxstdlife="n/a","n/a",IF(Y$3&gt;(A5taxstdlife+$E536),(Input!$I$215*$I$7)-SUM($I536:X536),(Input!$I$215*$I$7)/A5taxstdlife))</f>
        <v>0</v>
      </c>
      <c r="Z536" s="155">
        <f>IF(A5taxstdlife="n/a","n/a",IF(Z$3&gt;(A5taxstdlife+$E536),(Input!$I$215*$I$7)-SUM($I536:Y536),(Input!$I$215*$I$7)/A5taxstdlife))</f>
        <v>0</v>
      </c>
      <c r="AA536" s="155">
        <f>IF(A5taxstdlife="n/a","n/a",IF(AA$3&gt;(A5taxstdlife+$E536),(Input!$I$215*$I$7)-SUM($I536:Z536),(Input!$I$215*$I$7)/A5taxstdlife))</f>
        <v>0</v>
      </c>
      <c r="AB536" s="155">
        <f>IF(A5taxstdlife="n/a","n/a",IF(AB$3&gt;(A5taxstdlife+$E536),(Input!$I$215*$I$7)-SUM($I536:AA536),(Input!$I$215*$I$7)/A5taxstdlife))</f>
        <v>0</v>
      </c>
      <c r="AC536" s="155">
        <f>IF(A5taxstdlife="n/a","n/a",IF(AC$3&gt;(A5taxstdlife+$E536),(Input!$I$215*$I$7)-SUM($I536:AB536),(Input!$I$215*$I$7)/A5taxstdlife))</f>
        <v>0</v>
      </c>
      <c r="AD536" s="155">
        <f>IF(A5taxstdlife="n/a","n/a",IF(AD$3&gt;(A5taxstdlife+$E536),(Input!$I$215*$I$7)-SUM($I536:AC536),(Input!$I$215*$I$7)/A5taxstdlife))</f>
        <v>0</v>
      </c>
      <c r="AE536" s="155">
        <f>IF(A5taxstdlife="n/a","n/a",IF(AE$3&gt;(A5taxstdlife+$E536),(Input!$I$215*$I$7)-SUM($I536:AD536),(Input!$I$215*$I$7)/A5taxstdlife))</f>
        <v>0</v>
      </c>
      <c r="AF536" s="155">
        <f>IF(A5taxstdlife="n/a","n/a",IF(AF$3&gt;(A5taxstdlife+$E536),(Input!$I$215*$I$7)-SUM($I536:AE536),(Input!$I$215*$I$7)/A5taxstdlife))</f>
        <v>0</v>
      </c>
      <c r="AG536" s="155">
        <f>IF(A5taxstdlife="n/a","n/a",IF(AG$3&gt;(A5taxstdlife+$E536),(Input!$I$215*$I$7)-SUM($I536:AF536),(Input!$I$215*$I$7)/A5taxstdlife))</f>
        <v>0</v>
      </c>
      <c r="AH536" s="155">
        <f>IF(A5taxstdlife="n/a","n/a",IF(AH$3&gt;(A5taxstdlife+$E536),(Input!$I$215*$I$7)-SUM($I536:AG536),(Input!$I$215*$I$7)/A5taxstdlife))</f>
        <v>0</v>
      </c>
      <c r="AI536" s="155">
        <f>IF(A5taxstdlife="n/a","n/a",IF(AI$3&gt;(A5taxstdlife+$E536),(Input!$I$215*$I$7)-SUM($I536:AH536),(Input!$I$215*$I$7)/A5taxstdlife))</f>
        <v>0</v>
      </c>
      <c r="AJ536" s="155">
        <f>IF(A5taxstdlife="n/a","n/a",IF(AJ$3&gt;(A5taxstdlife+$E536),(Input!$I$215*$I$7)-SUM($I536:AI536),(Input!$I$215*$I$7)/A5taxstdlife))</f>
        <v>0</v>
      </c>
      <c r="AK536" s="155">
        <f>IF(A5taxstdlife="n/a","n/a",IF(AK$3&gt;(A5taxstdlife+$E536),(Input!$I$215*$I$7)-SUM($I536:AJ536),(Input!$I$215*$I$7)/A5taxstdlife))</f>
        <v>0</v>
      </c>
      <c r="AL536" s="155">
        <f>IF(A5taxstdlife="n/a","n/a",IF(AL$3&gt;(A5taxstdlife+$E536),(Input!$I$215*$I$7)-SUM($I536:AK536),(Input!$I$215*$I$7)/A5taxstdlife))</f>
        <v>0</v>
      </c>
      <c r="AM536" s="155">
        <f>IF(A5taxstdlife="n/a","n/a",IF(AM$3&gt;(A5taxstdlife+$E536),(Input!$I$215*$I$7)-SUM($I536:AL536),(Input!$I$215*$I$7)/A5taxstdlife))</f>
        <v>0</v>
      </c>
      <c r="AN536" s="155">
        <f>IF(A5taxstdlife="n/a","n/a",IF(AN$3&gt;(A5taxstdlife+$E536),(Input!$I$215*$I$7)-SUM($I536:AM536),(Input!$I$215*$I$7)/A5taxstdlife))</f>
        <v>0</v>
      </c>
      <c r="AO536" s="155">
        <f>IF(A5taxstdlife="n/a","n/a",IF(AO$3&gt;(A5taxstdlife+$E536),(Input!$I$215*$I$7)-SUM($I536:AN536),(Input!$I$215*$I$7)/A5taxstdlife))</f>
        <v>0</v>
      </c>
      <c r="AP536" s="155">
        <f>IF(A5taxstdlife="n/a","n/a",IF(AP$3&gt;(A5taxstdlife+$E536),(Input!$I$215*$I$7)-SUM($I536:AO536),(Input!$I$215*$I$7)/A5taxstdlife))</f>
        <v>0</v>
      </c>
      <c r="AQ536" s="155">
        <f>IF(A5taxstdlife="n/a","n/a",IF(AQ$3&gt;(A5taxstdlife+$E536),(Input!$I$215*$I$7)-SUM($I536:AP536),(Input!$I$215*$I$7)/A5taxstdlife))</f>
        <v>0</v>
      </c>
      <c r="AR536" s="155">
        <f>IF(A5taxstdlife="n/a","n/a",IF(AR$3&gt;(A5taxstdlife+$E536),(Input!$I$215*$I$7)-SUM($I536:AQ536),(Input!$I$215*$I$7)/A5taxstdlife))</f>
        <v>0</v>
      </c>
      <c r="AS536" s="155">
        <f>IF(A5taxstdlife="n/a","n/a",IF(AS$3&gt;(A5taxstdlife+$E536),(Input!$I$215*$I$7)-SUM($I536:AR536),(Input!$I$215*$I$7)/A5taxstdlife))</f>
        <v>0</v>
      </c>
      <c r="AT536" s="155">
        <f>IF(A5taxstdlife="n/a","n/a",IF(AT$3&gt;(A5taxstdlife+$E536),(Input!$I$215*$I$7)-SUM($I536:AS536),(Input!$I$215*$I$7)/A5taxstdlife))</f>
        <v>0</v>
      </c>
      <c r="AU536" s="155">
        <f>IF(A5taxstdlife="n/a","n/a",IF(AU$3&gt;(A5taxstdlife+$E536),(Input!$I$215*$I$7)-SUM($I536:AT536),(Input!$I$215*$I$7)/A5taxstdlife))</f>
        <v>0</v>
      </c>
      <c r="AV536" s="155">
        <f>IF(A5taxstdlife="n/a","n/a",IF(AV$3&gt;(A5taxstdlife+$E536),(Input!$I$215*$I$7)-SUM($I536:AU536),(Input!$I$215*$I$7)/A5taxstdlife))</f>
        <v>0</v>
      </c>
      <c r="AW536" s="155">
        <f>IF(A5taxstdlife="n/a","n/a",IF(AW$3&gt;(A5taxstdlife+$E536),(Input!$I$215*$I$7)-SUM($I536:AV536),(Input!$I$215*$I$7)/A5taxstdlife))</f>
        <v>0</v>
      </c>
      <c r="AX536" s="155">
        <f>IF(A5taxstdlife="n/a","n/a",IF(AX$3&gt;(A5taxstdlife+$E536),(Input!$I$215*$I$7)-SUM($I536:AW536),(Input!$I$215*$I$7)/A5taxstdlife))</f>
        <v>0</v>
      </c>
      <c r="AY536" s="155">
        <f>IF(A5taxstdlife="n/a","n/a",IF(AY$3&gt;(A5taxstdlife+$E536),(Input!$I$215*$I$7)-SUM($I536:AX536),(Input!$I$215*$I$7)/A5taxstdlife))</f>
        <v>0</v>
      </c>
      <c r="AZ536" s="155">
        <f>IF(A5taxstdlife="n/a","n/a",IF(AZ$3&gt;(A5taxstdlife+$E536),(Input!$I$215*$I$7)-SUM($I536:AY536),(Input!$I$215*$I$7)/A5taxstdlife))</f>
        <v>0</v>
      </c>
      <c r="BA536" s="155">
        <f>IF(A5taxstdlife="n/a","n/a",IF(BA$3&gt;(A5taxstdlife+$E536),(Input!$I$215*$I$7)-SUM($I536:AZ536),(Input!$I$215*$I$7)/A5taxstdlife))</f>
        <v>0</v>
      </c>
      <c r="BB536" s="155">
        <f>IF(A5taxstdlife="n/a","n/a",IF(BB$3&gt;(A5taxstdlife+$E536),(Input!$I$215*$I$7)-SUM($I536:BA536),(Input!$I$215*$I$7)/A5taxstdlife))</f>
        <v>0</v>
      </c>
      <c r="BC536" s="155">
        <f>IF(A5taxstdlife="n/a","n/a",IF(BC$3&gt;(A5taxstdlife+$E536),(Input!$I$215*$I$7)-SUM($I536:BB536),(Input!$I$215*$I$7)/A5taxstdlife))</f>
        <v>0</v>
      </c>
      <c r="BD536" s="155">
        <f>IF(A5taxstdlife="n/a","n/a",IF(BD$3&gt;(A5taxstdlife+$E536),(Input!$I$215*$I$7)-SUM($I536:BC536),(Input!$I$215*$I$7)/A5taxstdlife))</f>
        <v>0</v>
      </c>
      <c r="BE536" s="155">
        <f>IF(A5taxstdlife="n/a","n/a",IF(BE$3&gt;(A5taxstdlife+$E536),(Input!$I$215*$I$7)-SUM($I536:BD536),(Input!$I$215*$I$7)/A5taxstdlife))</f>
        <v>0</v>
      </c>
      <c r="BF536" s="155">
        <f>IF(A5taxstdlife="n/a","n/a",IF(BF$3&gt;(A5taxstdlife+$E536),(Input!$I$215*$I$7)-SUM($I536:BE536),(Input!$I$215*$I$7)/A5taxstdlife))</f>
        <v>0</v>
      </c>
      <c r="BG536" s="155">
        <f>IF(A5taxstdlife="n/a","n/a",IF(BG$3&gt;(A5taxstdlife+$E536),(Input!$I$215*$I$7)-SUM($I536:BF536),(Input!$I$215*$I$7)/A5taxstdlife))</f>
        <v>0</v>
      </c>
      <c r="BH536" s="155">
        <f>IF(A5taxstdlife="n/a","n/a",IF(BH$3&gt;(A5taxstdlife+$E536),(Input!$I$215*$I$7)-SUM($I536:BG536),(Input!$I$215*$I$7)/A5taxstdlife))</f>
        <v>0</v>
      </c>
      <c r="BI536" s="155">
        <f>IF(A5taxstdlife="n/a","n/a",IF(BI$3&gt;(A5taxstdlife+$E536),(Input!$I$215*$I$7)-SUM($I536:BH536),(Input!$I$215*$I$7)/A5taxstdlife))</f>
        <v>0</v>
      </c>
      <c r="BJ536" s="14"/>
      <c r="BK536" s="14"/>
      <c r="BL536" s="14"/>
      <c r="BM536" s="14"/>
      <c r="BN536" s="14"/>
      <c r="BO536" s="14"/>
      <c r="BP536" s="14"/>
      <c r="BQ536" s="14"/>
      <c r="BR536" s="14"/>
      <c r="BS536" s="14"/>
      <c r="BT536" s="14"/>
      <c r="BU536" s="14"/>
      <c r="BV536" s="14"/>
      <c r="BW536" s="14"/>
      <c r="BX536" s="14"/>
      <c r="BY536" s="14"/>
      <c r="BZ536" s="14"/>
    </row>
    <row r="537" spans="1:78" s="3" customFormat="1" ht="12.75" hidden="1" customHeight="1" outlineLevel="2">
      <c r="A537" s="14"/>
      <c r="B537" s="14"/>
      <c r="C537" s="324"/>
      <c r="D537" s="413"/>
      <c r="E537" s="261">
        <v>4</v>
      </c>
      <c r="F537" s="372"/>
      <c r="G537" s="269"/>
      <c r="H537" s="271"/>
      <c r="I537" s="271"/>
      <c r="J537" s="270"/>
      <c r="K537" s="155">
        <f>IF(A5taxstdlife="n/a","n/a",IF(K$3&gt;(A5taxstdlife+$E537),(Input!$J$215*$J$7)-SUM($J537:J537),(Input!$J$215*$J$7)/A5taxstdlife))</f>
        <v>1.8152378578591968</v>
      </c>
      <c r="L537" s="155">
        <f>IF(A5taxstdlife="n/a","n/a",IF(L$3&gt;(A5taxstdlife+$E537),(Input!$J$215*$J$7)-SUM($J537:K537),(Input!$J$215*$J$7)/A5taxstdlife))</f>
        <v>1.8152378578591968</v>
      </c>
      <c r="M537" s="155">
        <f>IF(A5taxstdlife="n/a","n/a",IF(M$3&gt;(A5taxstdlife+$E537),(Input!$J$215*$J$7)-SUM($J537:L537),(Input!$J$215*$J$7)/A5taxstdlife))</f>
        <v>1.8152378578591968</v>
      </c>
      <c r="N537" s="155">
        <f>IF(A5taxstdlife="n/a","n/a",IF(N$3&gt;(A5taxstdlife+$E537),(Input!$J$215*$J$7)-SUM($J537:M537),(Input!$J$215*$J$7)/A5taxstdlife))</f>
        <v>1.8152378578591968</v>
      </c>
      <c r="O537" s="155">
        <f>IF(A5taxstdlife="n/a","n/a",IF(O$3&gt;(A5taxstdlife+$E537),(Input!$J$215*$J$7)-SUM($J537:N537),(Input!$J$215*$J$7)/A5taxstdlife))</f>
        <v>1.8152378578591968</v>
      </c>
      <c r="P537" s="155">
        <f>IF(A5taxstdlife="n/a","n/a",IF(P$3&gt;(A5taxstdlife+$E537),(Input!$J$215*$J$7)-SUM($J537:O537),(Input!$J$215*$J$7)/A5taxstdlife))</f>
        <v>1.8152378578591968</v>
      </c>
      <c r="Q537" s="155">
        <f>IF(A5taxstdlife="n/a","n/a",IF(Q$3&gt;(A5taxstdlife+$E537),(Input!$J$215*$J$7)-SUM($J537:P537),(Input!$J$215*$J$7)/A5taxstdlife))</f>
        <v>1.8152378578591968</v>
      </c>
      <c r="R537" s="155">
        <f>IF(A5taxstdlife="n/a","n/a",IF(R$3&gt;(A5taxstdlife+$E537),(Input!$J$215*$J$7)-SUM($J537:Q537),(Input!$J$215*$J$7)/A5taxstdlife))</f>
        <v>1.8152378578591968</v>
      </c>
      <c r="S537" s="155">
        <f>IF(A5taxstdlife="n/a","n/a",IF(S$3&gt;(A5taxstdlife+$E537),(Input!$J$215*$J$7)-SUM($J537:R537),(Input!$J$215*$J$7)/A5taxstdlife))</f>
        <v>1.8152378578591968</v>
      </c>
      <c r="T537" s="155">
        <f>IF(A5taxstdlife="n/a","n/a",IF(T$3&gt;(A5taxstdlife+$E537),(Input!$J$215*$J$7)-SUM($J537:S537),(Input!$J$215*$J$7)/A5taxstdlife))</f>
        <v>1.8152378578591968</v>
      </c>
      <c r="U537" s="155">
        <f>IF(A5taxstdlife="n/a","n/a",IF(U$3&gt;(A5taxstdlife+$E537),(Input!$J$215*$J$7)-SUM($J537:T537),(Input!$J$215*$J$7)/A5taxstdlife))</f>
        <v>1.8152378578591968</v>
      </c>
      <c r="V537" s="155">
        <f>IF(A5taxstdlife="n/a","n/a",IF(V$3&gt;(A5taxstdlife+$E537),(Input!$J$215*$J$7)-SUM($J537:U537),(Input!$J$215*$J$7)/A5taxstdlife))</f>
        <v>1.8152378578591968</v>
      </c>
      <c r="W537" s="155">
        <f>IF(A5taxstdlife="n/a","n/a",IF(W$3&gt;(A5taxstdlife+$E537),(Input!$J$215*$J$7)-SUM($J537:V537),(Input!$J$215*$J$7)/A5taxstdlife))</f>
        <v>0.90761892892960461</v>
      </c>
      <c r="X537" s="155">
        <f>IF(A5taxstdlife="n/a","n/a",IF(X$3&gt;(A5taxstdlife+$E537),(Input!$J$215*$J$7)-SUM($J537:W537),(Input!$J$215*$J$7)/A5taxstdlife))</f>
        <v>0</v>
      </c>
      <c r="Y537" s="155">
        <f>IF(A5taxstdlife="n/a","n/a",IF(Y$3&gt;(A5taxstdlife+$E537),(Input!$J$215*$J$7)-SUM($J537:X537),(Input!$J$215*$J$7)/A5taxstdlife))</f>
        <v>0</v>
      </c>
      <c r="Z537" s="155">
        <f>IF(A5taxstdlife="n/a","n/a",IF(Z$3&gt;(A5taxstdlife+$E537),(Input!$J$215*$J$7)-SUM($J537:Y537),(Input!$J$215*$J$7)/A5taxstdlife))</f>
        <v>0</v>
      </c>
      <c r="AA537" s="155">
        <f>IF(A5taxstdlife="n/a","n/a",IF(AA$3&gt;(A5taxstdlife+$E537),(Input!$J$215*$J$7)-SUM($J537:Z537),(Input!$J$215*$J$7)/A5taxstdlife))</f>
        <v>0</v>
      </c>
      <c r="AB537" s="155">
        <f>IF(A5taxstdlife="n/a","n/a",IF(AB$3&gt;(A5taxstdlife+$E537),(Input!$J$215*$J$7)-SUM($J537:AA537),(Input!$J$215*$J$7)/A5taxstdlife))</f>
        <v>0</v>
      </c>
      <c r="AC537" s="155">
        <f>IF(A5taxstdlife="n/a","n/a",IF(AC$3&gt;(A5taxstdlife+$E537),(Input!$J$215*$J$7)-SUM($J537:AB537),(Input!$J$215*$J$7)/A5taxstdlife))</f>
        <v>0</v>
      </c>
      <c r="AD537" s="155">
        <f>IF(A5taxstdlife="n/a","n/a",IF(AD$3&gt;(A5taxstdlife+$E537),(Input!$J$215*$J$7)-SUM($J537:AC537),(Input!$J$215*$J$7)/A5taxstdlife))</f>
        <v>0</v>
      </c>
      <c r="AE537" s="155">
        <f>IF(A5taxstdlife="n/a","n/a",IF(AE$3&gt;(A5taxstdlife+$E537),(Input!$J$215*$J$7)-SUM($J537:AD537),(Input!$J$215*$J$7)/A5taxstdlife))</f>
        <v>0</v>
      </c>
      <c r="AF537" s="155">
        <f>IF(A5taxstdlife="n/a","n/a",IF(AF$3&gt;(A5taxstdlife+$E537),(Input!$J$215*$J$7)-SUM($J537:AE537),(Input!$J$215*$J$7)/A5taxstdlife))</f>
        <v>0</v>
      </c>
      <c r="AG537" s="155">
        <f>IF(A5taxstdlife="n/a","n/a",IF(AG$3&gt;(A5taxstdlife+$E537),(Input!$J$215*$J$7)-SUM($J537:AF537),(Input!$J$215*$J$7)/A5taxstdlife))</f>
        <v>0</v>
      </c>
      <c r="AH537" s="155">
        <f>IF(A5taxstdlife="n/a","n/a",IF(AH$3&gt;(A5taxstdlife+$E537),(Input!$J$215*$J$7)-SUM($J537:AG537),(Input!$J$215*$J$7)/A5taxstdlife))</f>
        <v>0</v>
      </c>
      <c r="AI537" s="155">
        <f>IF(A5taxstdlife="n/a","n/a",IF(AI$3&gt;(A5taxstdlife+$E537),(Input!$J$215*$J$7)-SUM($J537:AH537),(Input!$J$215*$J$7)/A5taxstdlife))</f>
        <v>0</v>
      </c>
      <c r="AJ537" s="155">
        <f>IF(A5taxstdlife="n/a","n/a",IF(AJ$3&gt;(A5taxstdlife+$E537),(Input!$J$215*$J$7)-SUM($J537:AI537),(Input!$J$215*$J$7)/A5taxstdlife))</f>
        <v>0</v>
      </c>
      <c r="AK537" s="155">
        <f>IF(A5taxstdlife="n/a","n/a",IF(AK$3&gt;(A5taxstdlife+$E537),(Input!$J$215*$J$7)-SUM($J537:AJ537),(Input!$J$215*$J$7)/A5taxstdlife))</f>
        <v>0</v>
      </c>
      <c r="AL537" s="155">
        <f>IF(A5taxstdlife="n/a","n/a",IF(AL$3&gt;(A5taxstdlife+$E537),(Input!$J$215*$J$7)-SUM($J537:AK537),(Input!$J$215*$J$7)/A5taxstdlife))</f>
        <v>0</v>
      </c>
      <c r="AM537" s="155">
        <f>IF(A5taxstdlife="n/a","n/a",IF(AM$3&gt;(A5taxstdlife+$E537),(Input!$J$215*$J$7)-SUM($J537:AL537),(Input!$J$215*$J$7)/A5taxstdlife))</f>
        <v>0</v>
      </c>
      <c r="AN537" s="155">
        <f>IF(A5taxstdlife="n/a","n/a",IF(AN$3&gt;(A5taxstdlife+$E537),(Input!$J$215*$J$7)-SUM($J537:AM537),(Input!$J$215*$J$7)/A5taxstdlife))</f>
        <v>0</v>
      </c>
      <c r="AO537" s="155">
        <f>IF(A5taxstdlife="n/a","n/a",IF(AO$3&gt;(A5taxstdlife+$E537),(Input!$J$215*$J$7)-SUM($J537:AN537),(Input!$J$215*$J$7)/A5taxstdlife))</f>
        <v>0</v>
      </c>
      <c r="AP537" s="155">
        <f>IF(A5taxstdlife="n/a","n/a",IF(AP$3&gt;(A5taxstdlife+$E537),(Input!$J$215*$J$7)-SUM($J537:AO537),(Input!$J$215*$J$7)/A5taxstdlife))</f>
        <v>0</v>
      </c>
      <c r="AQ537" s="155">
        <f>IF(A5taxstdlife="n/a","n/a",IF(AQ$3&gt;(A5taxstdlife+$E537),(Input!$J$215*$J$7)-SUM($J537:AP537),(Input!$J$215*$J$7)/A5taxstdlife))</f>
        <v>0</v>
      </c>
      <c r="AR537" s="155">
        <f>IF(A5taxstdlife="n/a","n/a",IF(AR$3&gt;(A5taxstdlife+$E537),(Input!$J$215*$J$7)-SUM($J537:AQ537),(Input!$J$215*$J$7)/A5taxstdlife))</f>
        <v>0</v>
      </c>
      <c r="AS537" s="155">
        <f>IF(A5taxstdlife="n/a","n/a",IF(AS$3&gt;(A5taxstdlife+$E537),(Input!$J$215*$J$7)-SUM($J537:AR537),(Input!$J$215*$J$7)/A5taxstdlife))</f>
        <v>0</v>
      </c>
      <c r="AT537" s="155">
        <f>IF(A5taxstdlife="n/a","n/a",IF(AT$3&gt;(A5taxstdlife+$E537),(Input!$J$215*$J$7)-SUM($J537:AS537),(Input!$J$215*$J$7)/A5taxstdlife))</f>
        <v>0</v>
      </c>
      <c r="AU537" s="155">
        <f>IF(A5taxstdlife="n/a","n/a",IF(AU$3&gt;(A5taxstdlife+$E537),(Input!$J$215*$J$7)-SUM($J537:AT537),(Input!$J$215*$J$7)/A5taxstdlife))</f>
        <v>0</v>
      </c>
      <c r="AV537" s="155">
        <f>IF(A5taxstdlife="n/a","n/a",IF(AV$3&gt;(A5taxstdlife+$E537),(Input!$J$215*$J$7)-SUM($J537:AU537),(Input!$J$215*$J$7)/A5taxstdlife))</f>
        <v>0</v>
      </c>
      <c r="AW537" s="155">
        <f>IF(A5taxstdlife="n/a","n/a",IF(AW$3&gt;(A5taxstdlife+$E537),(Input!$J$215*$J$7)-SUM($J537:AV537),(Input!$J$215*$J$7)/A5taxstdlife))</f>
        <v>0</v>
      </c>
      <c r="AX537" s="155">
        <f>IF(A5taxstdlife="n/a","n/a",IF(AX$3&gt;(A5taxstdlife+$E537),(Input!$J$215*$J$7)-SUM($J537:AW537),(Input!$J$215*$J$7)/A5taxstdlife))</f>
        <v>0</v>
      </c>
      <c r="AY537" s="155">
        <f>IF(A5taxstdlife="n/a","n/a",IF(AY$3&gt;(A5taxstdlife+$E537),(Input!$J$215*$J$7)-SUM($J537:AX537),(Input!$J$215*$J$7)/A5taxstdlife))</f>
        <v>0</v>
      </c>
      <c r="AZ537" s="155">
        <f>IF(A5taxstdlife="n/a","n/a",IF(AZ$3&gt;(A5taxstdlife+$E537),(Input!$J$215*$J$7)-SUM($J537:AY537),(Input!$J$215*$J$7)/A5taxstdlife))</f>
        <v>0</v>
      </c>
      <c r="BA537" s="155">
        <f>IF(A5taxstdlife="n/a","n/a",IF(BA$3&gt;(A5taxstdlife+$E537),(Input!$J$215*$J$7)-SUM($J537:AZ537),(Input!$J$215*$J$7)/A5taxstdlife))</f>
        <v>0</v>
      </c>
      <c r="BB537" s="155">
        <f>IF(A5taxstdlife="n/a","n/a",IF(BB$3&gt;(A5taxstdlife+$E537),(Input!$J$215*$J$7)-SUM($J537:BA537),(Input!$J$215*$J$7)/A5taxstdlife))</f>
        <v>0</v>
      </c>
      <c r="BC537" s="155">
        <f>IF(A5taxstdlife="n/a","n/a",IF(BC$3&gt;(A5taxstdlife+$E537),(Input!$J$215*$J$7)-SUM($J537:BB537),(Input!$J$215*$J$7)/A5taxstdlife))</f>
        <v>0</v>
      </c>
      <c r="BD537" s="155">
        <f>IF(A5taxstdlife="n/a","n/a",IF(BD$3&gt;(A5taxstdlife+$E537),(Input!$J$215*$J$7)-SUM($J537:BC537),(Input!$J$215*$J$7)/A5taxstdlife))</f>
        <v>0</v>
      </c>
      <c r="BE537" s="155">
        <f>IF(A5taxstdlife="n/a","n/a",IF(BE$3&gt;(A5taxstdlife+$E537),(Input!$J$215*$J$7)-SUM($J537:BD537),(Input!$J$215*$J$7)/A5taxstdlife))</f>
        <v>0</v>
      </c>
      <c r="BF537" s="155">
        <f>IF(A5taxstdlife="n/a","n/a",IF(BF$3&gt;(A5taxstdlife+$E537),(Input!$J$215*$J$7)-SUM($J537:BE537),(Input!$J$215*$J$7)/A5taxstdlife))</f>
        <v>0</v>
      </c>
      <c r="BG537" s="155">
        <f>IF(A5taxstdlife="n/a","n/a",IF(BG$3&gt;(A5taxstdlife+$E537),(Input!$J$215*$J$7)-SUM($J537:BF537),(Input!$J$215*$J$7)/A5taxstdlife))</f>
        <v>0</v>
      </c>
      <c r="BH537" s="155">
        <f>IF(A5taxstdlife="n/a","n/a",IF(BH$3&gt;(A5taxstdlife+$E537),(Input!$J$215*$J$7)-SUM($J537:BG537),(Input!$J$215*$J$7)/A5taxstdlife))</f>
        <v>0</v>
      </c>
      <c r="BI537" s="155">
        <f>IF(A5taxstdlife="n/a","n/a",IF(BI$3&gt;(A5taxstdlife+$E537),(Input!$J$215*$J$7)-SUM($J537:BH537),(Input!$J$215*$J$7)/A5taxstdlife))</f>
        <v>0</v>
      </c>
      <c r="BJ537" s="14"/>
      <c r="BK537" s="14"/>
      <c r="BL537" s="14"/>
      <c r="BM537" s="14"/>
      <c r="BN537" s="14"/>
      <c r="BO537" s="14"/>
      <c r="BP537" s="14"/>
      <c r="BQ537" s="14"/>
      <c r="BR537" s="14"/>
      <c r="BS537" s="14"/>
      <c r="BT537" s="14"/>
      <c r="BU537" s="14"/>
      <c r="BV537" s="14"/>
      <c r="BW537" s="14"/>
      <c r="BX537" s="14"/>
      <c r="BY537" s="14"/>
      <c r="BZ537" s="14"/>
    </row>
    <row r="538" spans="1:78" s="3" customFormat="1" ht="12.75" hidden="1" customHeight="1" outlineLevel="2">
      <c r="A538" s="14"/>
      <c r="B538" s="14"/>
      <c r="C538" s="324"/>
      <c r="D538" s="413"/>
      <c r="E538" s="261">
        <v>5</v>
      </c>
      <c r="F538" s="372"/>
      <c r="G538" s="269"/>
      <c r="H538" s="271"/>
      <c r="I538" s="271"/>
      <c r="J538" s="271"/>
      <c r="K538" s="270"/>
      <c r="L538" s="155">
        <f>IF(A5taxstdlife="n/a","n/a",IF(L$3&gt;(A5taxstdlife+$E538),(Input!$K$215*$K$7)-SUM($K538:K538),(Input!$K$215*$K$7)/A5taxstdlife))</f>
        <v>2.0459755265546304</v>
      </c>
      <c r="M538" s="155">
        <f>IF(A5taxstdlife="n/a","n/a",IF(M$3&gt;(A5taxstdlife+$E538),(Input!$K$215*$K$7)-SUM($K538:L538),(Input!$K$215*$K$7)/A5taxstdlife))</f>
        <v>2.0459755265546304</v>
      </c>
      <c r="N538" s="155">
        <f>IF(A5taxstdlife="n/a","n/a",IF(N$3&gt;(A5taxstdlife+$E538),(Input!$K$215*$K$7)-SUM($K538:M538),(Input!$K$215*$K$7)/A5taxstdlife))</f>
        <v>2.0459755265546304</v>
      </c>
      <c r="O538" s="155">
        <f>IF(A5taxstdlife="n/a","n/a",IF(O$3&gt;(A5taxstdlife+$E538),(Input!$K$215*$K$7)-SUM($K538:N538),(Input!$K$215*$K$7)/A5taxstdlife))</f>
        <v>2.0459755265546304</v>
      </c>
      <c r="P538" s="155">
        <f>IF(A5taxstdlife="n/a","n/a",IF(P$3&gt;(A5taxstdlife+$E538),(Input!$K$215*$K$7)-SUM($K538:O538),(Input!$K$215*$K$7)/A5taxstdlife))</f>
        <v>2.0459755265546304</v>
      </c>
      <c r="Q538" s="155">
        <f>IF(A5taxstdlife="n/a","n/a",IF(Q$3&gt;(A5taxstdlife+$E538),(Input!$K$215*$K$7)-SUM($K538:P538),(Input!$K$215*$K$7)/A5taxstdlife))</f>
        <v>2.0459755265546304</v>
      </c>
      <c r="R538" s="155">
        <f>IF(A5taxstdlife="n/a","n/a",IF(R$3&gt;(A5taxstdlife+$E538),(Input!$K$215*$K$7)-SUM($K538:Q538),(Input!$K$215*$K$7)/A5taxstdlife))</f>
        <v>2.0459755265546304</v>
      </c>
      <c r="S538" s="155">
        <f>IF(A5taxstdlife="n/a","n/a",IF(S$3&gt;(A5taxstdlife+$E538),(Input!$K$215*$K$7)-SUM($K538:R538),(Input!$K$215*$K$7)/A5taxstdlife))</f>
        <v>2.0459755265546304</v>
      </c>
      <c r="T538" s="155">
        <f>IF(A5taxstdlife="n/a","n/a",IF(T$3&gt;(A5taxstdlife+$E538),(Input!$K$215*$K$7)-SUM($K538:S538),(Input!$K$215*$K$7)/A5taxstdlife))</f>
        <v>2.0459755265546304</v>
      </c>
      <c r="U538" s="155">
        <f>IF(A5taxstdlife="n/a","n/a",IF(U$3&gt;(A5taxstdlife+$E538),(Input!$K$215*$K$7)-SUM($K538:T538),(Input!$K$215*$K$7)/A5taxstdlife))</f>
        <v>2.0459755265546304</v>
      </c>
      <c r="V538" s="155">
        <f>IF(A5taxstdlife="n/a","n/a",IF(V$3&gt;(A5taxstdlife+$E538),(Input!$K$215*$K$7)-SUM($K538:U538),(Input!$K$215*$K$7)/A5taxstdlife))</f>
        <v>2.0459755265546304</v>
      </c>
      <c r="W538" s="155">
        <f>IF(A5taxstdlife="n/a","n/a",IF(W$3&gt;(A5taxstdlife+$E538),(Input!$K$215*$K$7)-SUM($K538:V538),(Input!$K$215*$K$7)/A5taxstdlife))</f>
        <v>2.0459755265546304</v>
      </c>
      <c r="X538" s="155">
        <f>IF(A5taxstdlife="n/a","n/a",IF(X$3&gt;(A5taxstdlife+$E538),(Input!$K$215*$K$7)-SUM($K538:W538),(Input!$K$215*$K$7)/A5taxstdlife))</f>
        <v>1.0229877632773068</v>
      </c>
      <c r="Y538" s="155">
        <f>IF(A5taxstdlife="n/a","n/a",IF(Y$3&gt;(A5taxstdlife+$E538),(Input!$K$215*$K$7)-SUM($K538:X538),(Input!$K$215*$K$7)/A5taxstdlife))</f>
        <v>0</v>
      </c>
      <c r="Z538" s="155">
        <f>IF(A5taxstdlife="n/a","n/a",IF(Z$3&gt;(A5taxstdlife+$E538),(Input!$K$215*$K$7)-SUM($K538:Y538),(Input!$K$215*$K$7)/A5taxstdlife))</f>
        <v>0</v>
      </c>
      <c r="AA538" s="155">
        <f>IF(A5taxstdlife="n/a","n/a",IF(AA$3&gt;(A5taxstdlife+$E538),(Input!$K$215*$K$7)-SUM($K538:Z538),(Input!$K$215*$K$7)/A5taxstdlife))</f>
        <v>0</v>
      </c>
      <c r="AB538" s="155">
        <f>IF(A5taxstdlife="n/a","n/a",IF(AB$3&gt;(A5taxstdlife+$E538),(Input!$K$215*$K$7)-SUM($K538:AA538),(Input!$K$215*$K$7)/A5taxstdlife))</f>
        <v>0</v>
      </c>
      <c r="AC538" s="155">
        <f>IF(A5taxstdlife="n/a","n/a",IF(AC$3&gt;(A5taxstdlife+$E538),(Input!$K$215*$K$7)-SUM($K538:AB538),(Input!$K$215*$K$7)/A5taxstdlife))</f>
        <v>0</v>
      </c>
      <c r="AD538" s="155">
        <f>IF(A5taxstdlife="n/a","n/a",IF(AD$3&gt;(A5taxstdlife+$E538),(Input!$K$215*$K$7)-SUM($K538:AC538),(Input!$K$215*$K$7)/A5taxstdlife))</f>
        <v>0</v>
      </c>
      <c r="AE538" s="155">
        <f>IF(A5taxstdlife="n/a","n/a",IF(AE$3&gt;(A5taxstdlife+$E538),(Input!$K$215*$K$7)-SUM($K538:AD538),(Input!$K$215*$K$7)/A5taxstdlife))</f>
        <v>0</v>
      </c>
      <c r="AF538" s="155">
        <f>IF(A5taxstdlife="n/a","n/a",IF(AF$3&gt;(A5taxstdlife+$E538),(Input!$K$215*$K$7)-SUM($K538:AE538),(Input!$K$215*$K$7)/A5taxstdlife))</f>
        <v>0</v>
      </c>
      <c r="AG538" s="155">
        <f>IF(A5taxstdlife="n/a","n/a",IF(AG$3&gt;(A5taxstdlife+$E538),(Input!$K$215*$K$7)-SUM($K538:AF538),(Input!$K$215*$K$7)/A5taxstdlife))</f>
        <v>0</v>
      </c>
      <c r="AH538" s="155">
        <f>IF(A5taxstdlife="n/a","n/a",IF(AH$3&gt;(A5taxstdlife+$E538),(Input!$K$215*$K$7)-SUM($K538:AG538),(Input!$K$215*$K$7)/A5taxstdlife))</f>
        <v>0</v>
      </c>
      <c r="AI538" s="155">
        <f>IF(A5taxstdlife="n/a","n/a",IF(AI$3&gt;(A5taxstdlife+$E538),(Input!$K$215*$K$7)-SUM($K538:AH538),(Input!$K$215*$K$7)/A5taxstdlife))</f>
        <v>0</v>
      </c>
      <c r="AJ538" s="155">
        <f>IF(A5taxstdlife="n/a","n/a",IF(AJ$3&gt;(A5taxstdlife+$E538),(Input!$K$215*$K$7)-SUM($K538:AI538),(Input!$K$215*$K$7)/A5taxstdlife))</f>
        <v>0</v>
      </c>
      <c r="AK538" s="155">
        <f>IF(A5taxstdlife="n/a","n/a",IF(AK$3&gt;(A5taxstdlife+$E538),(Input!$K$215*$K$7)-SUM($K538:AJ538),(Input!$K$215*$K$7)/A5taxstdlife))</f>
        <v>0</v>
      </c>
      <c r="AL538" s="155">
        <f>IF(A5taxstdlife="n/a","n/a",IF(AL$3&gt;(A5taxstdlife+$E538),(Input!$K$215*$K$7)-SUM($K538:AK538),(Input!$K$215*$K$7)/A5taxstdlife))</f>
        <v>0</v>
      </c>
      <c r="AM538" s="155">
        <f>IF(A5taxstdlife="n/a","n/a",IF(AM$3&gt;(A5taxstdlife+$E538),(Input!$K$215*$K$7)-SUM($K538:AL538),(Input!$K$215*$K$7)/A5taxstdlife))</f>
        <v>0</v>
      </c>
      <c r="AN538" s="155">
        <f>IF(A5taxstdlife="n/a","n/a",IF(AN$3&gt;(A5taxstdlife+$E538),(Input!$K$215*$K$7)-SUM($K538:AM538),(Input!$K$215*$K$7)/A5taxstdlife))</f>
        <v>0</v>
      </c>
      <c r="AO538" s="155">
        <f>IF(A5taxstdlife="n/a","n/a",IF(AO$3&gt;(A5taxstdlife+$E538),(Input!$K$215*$K$7)-SUM($K538:AN538),(Input!$K$215*$K$7)/A5taxstdlife))</f>
        <v>0</v>
      </c>
      <c r="AP538" s="155">
        <f>IF(A5taxstdlife="n/a","n/a",IF(AP$3&gt;(A5taxstdlife+$E538),(Input!$K$215*$K$7)-SUM($K538:AO538),(Input!$K$215*$K$7)/A5taxstdlife))</f>
        <v>0</v>
      </c>
      <c r="AQ538" s="155">
        <f>IF(A5taxstdlife="n/a","n/a",IF(AQ$3&gt;(A5taxstdlife+$E538),(Input!$K$215*$K$7)-SUM($K538:AP538),(Input!$K$215*$K$7)/A5taxstdlife))</f>
        <v>0</v>
      </c>
      <c r="AR538" s="155">
        <f>IF(A5taxstdlife="n/a","n/a",IF(AR$3&gt;(A5taxstdlife+$E538),(Input!$K$215*$K$7)-SUM($K538:AQ538),(Input!$K$215*$K$7)/A5taxstdlife))</f>
        <v>0</v>
      </c>
      <c r="AS538" s="155">
        <f>IF(A5taxstdlife="n/a","n/a",IF(AS$3&gt;(A5taxstdlife+$E538),(Input!$K$215*$K$7)-SUM($K538:AR538),(Input!$K$215*$K$7)/A5taxstdlife))</f>
        <v>0</v>
      </c>
      <c r="AT538" s="155">
        <f>IF(A5taxstdlife="n/a","n/a",IF(AT$3&gt;(A5taxstdlife+$E538),(Input!$K$215*$K$7)-SUM($K538:AS538),(Input!$K$215*$K$7)/A5taxstdlife))</f>
        <v>0</v>
      </c>
      <c r="AU538" s="155">
        <f>IF(A5taxstdlife="n/a","n/a",IF(AU$3&gt;(A5taxstdlife+$E538),(Input!$K$215*$K$7)-SUM($K538:AT538),(Input!$K$215*$K$7)/A5taxstdlife))</f>
        <v>0</v>
      </c>
      <c r="AV538" s="155">
        <f>IF(A5taxstdlife="n/a","n/a",IF(AV$3&gt;(A5taxstdlife+$E538),(Input!$K$215*$K$7)-SUM($K538:AU538),(Input!$K$215*$K$7)/A5taxstdlife))</f>
        <v>0</v>
      </c>
      <c r="AW538" s="155">
        <f>IF(A5taxstdlife="n/a","n/a",IF(AW$3&gt;(A5taxstdlife+$E538),(Input!$K$215*$K$7)-SUM($K538:AV538),(Input!$K$215*$K$7)/A5taxstdlife))</f>
        <v>0</v>
      </c>
      <c r="AX538" s="155">
        <f>IF(A5taxstdlife="n/a","n/a",IF(AX$3&gt;(A5taxstdlife+$E538),(Input!$K$215*$K$7)-SUM($K538:AW538),(Input!$K$215*$K$7)/A5taxstdlife))</f>
        <v>0</v>
      </c>
      <c r="AY538" s="155">
        <f>IF(A5taxstdlife="n/a","n/a",IF(AY$3&gt;(A5taxstdlife+$E538),(Input!$K$215*$K$7)-SUM($K538:AX538),(Input!$K$215*$K$7)/A5taxstdlife))</f>
        <v>0</v>
      </c>
      <c r="AZ538" s="155">
        <f>IF(A5taxstdlife="n/a","n/a",IF(AZ$3&gt;(A5taxstdlife+$E538),(Input!$K$215*$K$7)-SUM($K538:AY538),(Input!$K$215*$K$7)/A5taxstdlife))</f>
        <v>0</v>
      </c>
      <c r="BA538" s="155">
        <f>IF(A5taxstdlife="n/a","n/a",IF(BA$3&gt;(A5taxstdlife+$E538),(Input!$K$215*$K$7)-SUM($K538:AZ538),(Input!$K$215*$K$7)/A5taxstdlife))</f>
        <v>0</v>
      </c>
      <c r="BB538" s="155">
        <f>IF(A5taxstdlife="n/a","n/a",IF(BB$3&gt;(A5taxstdlife+$E538),(Input!$K$215*$K$7)-SUM($K538:BA538),(Input!$K$215*$K$7)/A5taxstdlife))</f>
        <v>0</v>
      </c>
      <c r="BC538" s="155">
        <f>IF(A5taxstdlife="n/a","n/a",IF(BC$3&gt;(A5taxstdlife+$E538),(Input!$K$215*$K$7)-SUM($K538:BB538),(Input!$K$215*$K$7)/A5taxstdlife))</f>
        <v>0</v>
      </c>
      <c r="BD538" s="155">
        <f>IF(A5taxstdlife="n/a","n/a",IF(BD$3&gt;(A5taxstdlife+$E538),(Input!$K$215*$K$7)-SUM($K538:BC538),(Input!$K$215*$K$7)/A5taxstdlife))</f>
        <v>0</v>
      </c>
      <c r="BE538" s="155">
        <f>IF(A5taxstdlife="n/a","n/a",IF(BE$3&gt;(A5taxstdlife+$E538),(Input!$K$215*$K$7)-SUM($K538:BD538),(Input!$K$215*$K$7)/A5taxstdlife))</f>
        <v>0</v>
      </c>
      <c r="BF538" s="155">
        <f>IF(A5taxstdlife="n/a","n/a",IF(BF$3&gt;(A5taxstdlife+$E538),(Input!$K$215*$K$7)-SUM($K538:BE538),(Input!$K$215*$K$7)/A5taxstdlife))</f>
        <v>0</v>
      </c>
      <c r="BG538" s="155">
        <f>IF(A5taxstdlife="n/a","n/a",IF(BG$3&gt;(A5taxstdlife+$E538),(Input!$K$215*$K$7)-SUM($K538:BF538),(Input!$K$215*$K$7)/A5taxstdlife))</f>
        <v>0</v>
      </c>
      <c r="BH538" s="155">
        <f>IF(A5taxstdlife="n/a","n/a",IF(BH$3&gt;(A5taxstdlife+$E538),(Input!$K$215*$K$7)-SUM($K538:BG538),(Input!$K$215*$K$7)/A5taxstdlife))</f>
        <v>0</v>
      </c>
      <c r="BI538" s="155">
        <f>IF(A5taxstdlife="n/a","n/a",IF(BI$3&gt;(A5taxstdlife+$E538),(Input!$K$215*$K$7)-SUM($K538:BH538),(Input!$K$215*$K$7)/A5taxstdlife))</f>
        <v>0</v>
      </c>
      <c r="BJ538" s="14"/>
      <c r="BK538" s="14"/>
      <c r="BL538" s="14"/>
      <c r="BM538" s="14"/>
      <c r="BN538" s="14"/>
      <c r="BO538" s="14"/>
      <c r="BP538" s="14"/>
      <c r="BQ538" s="14"/>
      <c r="BR538" s="14"/>
      <c r="BS538" s="14"/>
      <c r="BT538" s="14"/>
      <c r="BU538" s="14"/>
      <c r="BV538" s="14"/>
      <c r="BW538" s="14"/>
      <c r="BX538" s="14"/>
      <c r="BY538" s="14"/>
      <c r="BZ538" s="14"/>
    </row>
    <row r="539" spans="1:78" s="3" customFormat="1" ht="12.75" hidden="1" customHeight="1" outlineLevel="2">
      <c r="A539" s="14"/>
      <c r="B539" s="14"/>
      <c r="C539" s="324"/>
      <c r="D539" s="413"/>
      <c r="E539" s="261">
        <v>6</v>
      </c>
      <c r="F539" s="372"/>
      <c r="G539" s="269"/>
      <c r="H539" s="271"/>
      <c r="I539" s="271"/>
      <c r="J539" s="271"/>
      <c r="K539" s="271"/>
      <c r="L539" s="270"/>
      <c r="M539" s="155">
        <f>IF(A5taxstdlife="n/a","n/a",IF(M$3&gt;(A5taxstdlife+$E539),(Input!$L$215*$L$7)-SUM($L539:L539),(Input!$L$215*$L$7)/A5taxstdlife))</f>
        <v>0</v>
      </c>
      <c r="N539" s="155">
        <f>IF(A5taxstdlife="n/a","n/a",IF(N$3&gt;(A5taxstdlife+$E539),(Input!$L$215*$L$7)-SUM($L539:M539),(Input!$L$215*$L$7)/A5taxstdlife))</f>
        <v>0</v>
      </c>
      <c r="O539" s="155">
        <f>IF(A5taxstdlife="n/a","n/a",IF(O$3&gt;(A5taxstdlife+$E539),(Input!$L$215*$L$7)-SUM($L539:N539),(Input!$L$215*$L$7)/A5taxstdlife))</f>
        <v>0</v>
      </c>
      <c r="P539" s="155">
        <f>IF(A5taxstdlife="n/a","n/a",IF(P$3&gt;(A5taxstdlife+$E539),(Input!$L$215*$L$7)-SUM($L539:O539),(Input!$L$215*$L$7)/A5taxstdlife))</f>
        <v>0</v>
      </c>
      <c r="Q539" s="155">
        <f>IF(A5taxstdlife="n/a","n/a",IF(Q$3&gt;(A5taxstdlife+$E539),(Input!$L$215*$L$7)-SUM($L539:P539),(Input!$L$215*$L$7)/A5taxstdlife))</f>
        <v>0</v>
      </c>
      <c r="R539" s="155">
        <f>IF(A5taxstdlife="n/a","n/a",IF(R$3&gt;(A5taxstdlife+$E539),(Input!$L$215*$L$7)-SUM($L539:Q539),(Input!$L$215*$L$7)/A5taxstdlife))</f>
        <v>0</v>
      </c>
      <c r="S539" s="155">
        <f>IF(A5taxstdlife="n/a","n/a",IF(S$3&gt;(A5taxstdlife+$E539),(Input!$L$215*$L$7)-SUM($L539:R539),(Input!$L$215*$L$7)/A5taxstdlife))</f>
        <v>0</v>
      </c>
      <c r="T539" s="155">
        <f>IF(A5taxstdlife="n/a","n/a",IF(T$3&gt;(A5taxstdlife+$E539),(Input!$L$215*$L$7)-SUM($L539:S539),(Input!$L$215*$L$7)/A5taxstdlife))</f>
        <v>0</v>
      </c>
      <c r="U539" s="155">
        <f>IF(A5taxstdlife="n/a","n/a",IF(U$3&gt;(A5taxstdlife+$E539),(Input!$L$215*$L$7)-SUM($L539:T539),(Input!$L$215*$L$7)/A5taxstdlife))</f>
        <v>0</v>
      </c>
      <c r="V539" s="155">
        <f>IF(A5taxstdlife="n/a","n/a",IF(V$3&gt;(A5taxstdlife+$E539),(Input!$L$215*$L$7)-SUM($L539:U539),(Input!$L$215*$L$7)/A5taxstdlife))</f>
        <v>0</v>
      </c>
      <c r="W539" s="155">
        <f>IF(A5taxstdlife="n/a","n/a",IF(W$3&gt;(A5taxstdlife+$E539),(Input!$L$215*$L$7)-SUM($L539:V539),(Input!$L$215*$L$7)/A5taxstdlife))</f>
        <v>0</v>
      </c>
      <c r="X539" s="155">
        <f>IF(A5taxstdlife="n/a","n/a",IF(X$3&gt;(A5taxstdlife+$E539),(Input!$L$215*$L$7)-SUM($L539:W539),(Input!$L$215*$L$7)/A5taxstdlife))</f>
        <v>0</v>
      </c>
      <c r="Y539" s="155">
        <f>IF(A5taxstdlife="n/a","n/a",IF(Y$3&gt;(A5taxstdlife+$E539),(Input!$L$215*$L$7)-SUM($L539:X539),(Input!$L$215*$L$7)/A5taxstdlife))</f>
        <v>0</v>
      </c>
      <c r="Z539" s="155">
        <f>IF(A5taxstdlife="n/a","n/a",IF(Z$3&gt;(A5taxstdlife+$E539),(Input!$L$215*$L$7)-SUM($L539:Y539),(Input!$L$215*$L$7)/A5taxstdlife))</f>
        <v>0</v>
      </c>
      <c r="AA539" s="155">
        <f>IF(A5taxstdlife="n/a","n/a",IF(AA$3&gt;(A5taxstdlife+$E539),(Input!$L$215*$L$7)-SUM($L539:Z539),(Input!$L$215*$L$7)/A5taxstdlife))</f>
        <v>0</v>
      </c>
      <c r="AB539" s="155">
        <f>IF(A5taxstdlife="n/a","n/a",IF(AB$3&gt;(A5taxstdlife+$E539),(Input!$L$215*$L$7)-SUM($L539:AA539),(Input!$L$215*$L$7)/A5taxstdlife))</f>
        <v>0</v>
      </c>
      <c r="AC539" s="155">
        <f>IF(A5taxstdlife="n/a","n/a",IF(AC$3&gt;(A5taxstdlife+$E539),(Input!$L$215*$L$7)-SUM($L539:AB539),(Input!$L$215*$L$7)/A5taxstdlife))</f>
        <v>0</v>
      </c>
      <c r="AD539" s="155">
        <f>IF(A5taxstdlife="n/a","n/a",IF(AD$3&gt;(A5taxstdlife+$E539),(Input!$L$215*$L$7)-SUM($L539:AC539),(Input!$L$215*$L$7)/A5taxstdlife))</f>
        <v>0</v>
      </c>
      <c r="AE539" s="155">
        <f>IF(A5taxstdlife="n/a","n/a",IF(AE$3&gt;(A5taxstdlife+$E539),(Input!$L$215*$L$7)-SUM($L539:AD539),(Input!$L$215*$L$7)/A5taxstdlife))</f>
        <v>0</v>
      </c>
      <c r="AF539" s="155">
        <f>IF(A5taxstdlife="n/a","n/a",IF(AF$3&gt;(A5taxstdlife+$E539),(Input!$L$215*$L$7)-SUM($L539:AE539),(Input!$L$215*$L$7)/A5taxstdlife))</f>
        <v>0</v>
      </c>
      <c r="AG539" s="155">
        <f>IF(A5taxstdlife="n/a","n/a",IF(AG$3&gt;(A5taxstdlife+$E539),(Input!$L$215*$L$7)-SUM($L539:AF539),(Input!$L$215*$L$7)/A5taxstdlife))</f>
        <v>0</v>
      </c>
      <c r="AH539" s="155">
        <f>IF(A5taxstdlife="n/a","n/a",IF(AH$3&gt;(A5taxstdlife+$E539),(Input!$L$215*$L$7)-SUM($L539:AG539),(Input!$L$215*$L$7)/A5taxstdlife))</f>
        <v>0</v>
      </c>
      <c r="AI539" s="155">
        <f>IF(A5taxstdlife="n/a","n/a",IF(AI$3&gt;(A5taxstdlife+$E539),(Input!$L$215*$L$7)-SUM($L539:AH539),(Input!$L$215*$L$7)/A5taxstdlife))</f>
        <v>0</v>
      </c>
      <c r="AJ539" s="155">
        <f>IF(A5taxstdlife="n/a","n/a",IF(AJ$3&gt;(A5taxstdlife+$E539),(Input!$L$215*$L$7)-SUM($L539:AI539),(Input!$L$215*$L$7)/A5taxstdlife))</f>
        <v>0</v>
      </c>
      <c r="AK539" s="155">
        <f>IF(A5taxstdlife="n/a","n/a",IF(AK$3&gt;(A5taxstdlife+$E539),(Input!$L$215*$L$7)-SUM($L539:AJ539),(Input!$L$215*$L$7)/A5taxstdlife))</f>
        <v>0</v>
      </c>
      <c r="AL539" s="155">
        <f>IF(A5taxstdlife="n/a","n/a",IF(AL$3&gt;(A5taxstdlife+$E539),(Input!$L$215*$L$7)-SUM($L539:AK539),(Input!$L$215*$L$7)/A5taxstdlife))</f>
        <v>0</v>
      </c>
      <c r="AM539" s="155">
        <f>IF(A5taxstdlife="n/a","n/a",IF(AM$3&gt;(A5taxstdlife+$E539),(Input!$L$215*$L$7)-SUM($L539:AL539),(Input!$L$215*$L$7)/A5taxstdlife))</f>
        <v>0</v>
      </c>
      <c r="AN539" s="155">
        <f>IF(A5taxstdlife="n/a","n/a",IF(AN$3&gt;(A5taxstdlife+$E539),(Input!$L$215*$L$7)-SUM($L539:AM539),(Input!$L$215*$L$7)/A5taxstdlife))</f>
        <v>0</v>
      </c>
      <c r="AO539" s="155">
        <f>IF(A5taxstdlife="n/a","n/a",IF(AO$3&gt;(A5taxstdlife+$E539),(Input!$L$215*$L$7)-SUM($L539:AN539),(Input!$L$215*$L$7)/A5taxstdlife))</f>
        <v>0</v>
      </c>
      <c r="AP539" s="155">
        <f>IF(A5taxstdlife="n/a","n/a",IF(AP$3&gt;(A5taxstdlife+$E539),(Input!$L$215*$L$7)-SUM($L539:AO539),(Input!$L$215*$L$7)/A5taxstdlife))</f>
        <v>0</v>
      </c>
      <c r="AQ539" s="155">
        <f>IF(A5taxstdlife="n/a","n/a",IF(AQ$3&gt;(A5taxstdlife+$E539),(Input!$L$215*$L$7)-SUM($L539:AP539),(Input!$L$215*$L$7)/A5taxstdlife))</f>
        <v>0</v>
      </c>
      <c r="AR539" s="155">
        <f>IF(A5taxstdlife="n/a","n/a",IF(AR$3&gt;(A5taxstdlife+$E539),(Input!$L$215*$L$7)-SUM($L539:AQ539),(Input!$L$215*$L$7)/A5taxstdlife))</f>
        <v>0</v>
      </c>
      <c r="AS539" s="155">
        <f>IF(A5taxstdlife="n/a","n/a",IF(AS$3&gt;(A5taxstdlife+$E539),(Input!$L$215*$L$7)-SUM($L539:AR539),(Input!$L$215*$L$7)/A5taxstdlife))</f>
        <v>0</v>
      </c>
      <c r="AT539" s="155">
        <f>IF(A5taxstdlife="n/a","n/a",IF(AT$3&gt;(A5taxstdlife+$E539),(Input!$L$215*$L$7)-SUM($L539:AS539),(Input!$L$215*$L$7)/A5taxstdlife))</f>
        <v>0</v>
      </c>
      <c r="AU539" s="155">
        <f>IF(A5taxstdlife="n/a","n/a",IF(AU$3&gt;(A5taxstdlife+$E539),(Input!$L$215*$L$7)-SUM($L539:AT539),(Input!$L$215*$L$7)/A5taxstdlife))</f>
        <v>0</v>
      </c>
      <c r="AV539" s="155">
        <f>IF(A5taxstdlife="n/a","n/a",IF(AV$3&gt;(A5taxstdlife+$E539),(Input!$L$215*$L$7)-SUM($L539:AU539),(Input!$L$215*$L$7)/A5taxstdlife))</f>
        <v>0</v>
      </c>
      <c r="AW539" s="155">
        <f>IF(A5taxstdlife="n/a","n/a",IF(AW$3&gt;(A5taxstdlife+$E539),(Input!$L$215*$L$7)-SUM($L539:AV539),(Input!$L$215*$L$7)/A5taxstdlife))</f>
        <v>0</v>
      </c>
      <c r="AX539" s="155">
        <f>IF(A5taxstdlife="n/a","n/a",IF(AX$3&gt;(A5taxstdlife+$E539),(Input!$L$215*$L$7)-SUM($L539:AW539),(Input!$L$215*$L$7)/A5taxstdlife))</f>
        <v>0</v>
      </c>
      <c r="AY539" s="155">
        <f>IF(A5taxstdlife="n/a","n/a",IF(AY$3&gt;(A5taxstdlife+$E539),(Input!$L$215*$L$7)-SUM($L539:AX539),(Input!$L$215*$L$7)/A5taxstdlife))</f>
        <v>0</v>
      </c>
      <c r="AZ539" s="155">
        <f>IF(A5taxstdlife="n/a","n/a",IF(AZ$3&gt;(A5taxstdlife+$E539),(Input!$L$215*$L$7)-SUM($L539:AY539),(Input!$L$215*$L$7)/A5taxstdlife))</f>
        <v>0</v>
      </c>
      <c r="BA539" s="155">
        <f>IF(A5taxstdlife="n/a","n/a",IF(BA$3&gt;(A5taxstdlife+$E539),(Input!$L$215*$L$7)-SUM($L539:AZ539),(Input!$L$215*$L$7)/A5taxstdlife))</f>
        <v>0</v>
      </c>
      <c r="BB539" s="155">
        <f>IF(A5taxstdlife="n/a","n/a",IF(BB$3&gt;(A5taxstdlife+$E539),(Input!$L$215*$L$7)-SUM($L539:BA539),(Input!$L$215*$L$7)/A5taxstdlife))</f>
        <v>0</v>
      </c>
      <c r="BC539" s="155">
        <f>IF(A5taxstdlife="n/a","n/a",IF(BC$3&gt;(A5taxstdlife+$E539),(Input!$L$215*$L$7)-SUM($L539:BB539),(Input!$L$215*$L$7)/A5taxstdlife))</f>
        <v>0</v>
      </c>
      <c r="BD539" s="155">
        <f>IF(A5taxstdlife="n/a","n/a",IF(BD$3&gt;(A5taxstdlife+$E539),(Input!$L$215*$L$7)-SUM($L539:BC539),(Input!$L$215*$L$7)/A5taxstdlife))</f>
        <v>0</v>
      </c>
      <c r="BE539" s="155">
        <f>IF(A5taxstdlife="n/a","n/a",IF(BE$3&gt;(A5taxstdlife+$E539),(Input!$L$215*$L$7)-SUM($L539:BD539),(Input!$L$215*$L$7)/A5taxstdlife))</f>
        <v>0</v>
      </c>
      <c r="BF539" s="155">
        <f>IF(A5taxstdlife="n/a","n/a",IF(BF$3&gt;(A5taxstdlife+$E539),(Input!$L$215*$L$7)-SUM($L539:BE539),(Input!$L$215*$L$7)/A5taxstdlife))</f>
        <v>0</v>
      </c>
      <c r="BG539" s="155">
        <f>IF(A5taxstdlife="n/a","n/a",IF(BG$3&gt;(A5taxstdlife+$E539),(Input!$L$215*$L$7)-SUM($L539:BF539),(Input!$L$215*$L$7)/A5taxstdlife))</f>
        <v>0</v>
      </c>
      <c r="BH539" s="155">
        <f>IF(A5taxstdlife="n/a","n/a",IF(BH$3&gt;(A5taxstdlife+$E539),(Input!$L$215*$L$7)-SUM($L539:BG539),(Input!$L$215*$L$7)/A5taxstdlife))</f>
        <v>0</v>
      </c>
      <c r="BI539" s="155">
        <f>IF(A5taxstdlife="n/a","n/a",IF(BI$3&gt;(A5taxstdlife+$E539),(Input!$L$215*$L$7)-SUM($L539:BH539),(Input!$L$215*$L$7)/A5taxstdlife))</f>
        <v>0</v>
      </c>
      <c r="BJ539" s="14"/>
      <c r="BK539" s="14"/>
      <c r="BL539" s="14"/>
      <c r="BM539" s="14"/>
      <c r="BN539" s="14"/>
      <c r="BO539" s="14"/>
      <c r="BP539" s="14"/>
      <c r="BQ539" s="14"/>
      <c r="BR539" s="14"/>
      <c r="BS539" s="14"/>
      <c r="BT539" s="14"/>
      <c r="BU539" s="14"/>
      <c r="BV539" s="14"/>
      <c r="BW539" s="14"/>
      <c r="BX539" s="14"/>
      <c r="BY539" s="14"/>
      <c r="BZ539" s="14"/>
    </row>
    <row r="540" spans="1:78" s="3" customFormat="1" ht="12.75" hidden="1" customHeight="1" outlineLevel="2">
      <c r="A540" s="14"/>
      <c r="B540" s="14"/>
      <c r="C540" s="324"/>
      <c r="D540" s="413"/>
      <c r="E540" s="261">
        <v>7</v>
      </c>
      <c r="F540" s="372"/>
      <c r="G540" s="269"/>
      <c r="H540" s="271"/>
      <c r="I540" s="271"/>
      <c r="J540" s="271"/>
      <c r="K540" s="271"/>
      <c r="L540" s="271"/>
      <c r="M540" s="270"/>
      <c r="N540" s="155">
        <f>IF(A5taxstdlife="n/a","n/a",IF(N$3&gt;(A5taxstdlife+$E540),(Input!$M$215*$M$7)-SUM($M540:M540),(Input!$M$215*$M$7)/A5taxstdlife))</f>
        <v>0</v>
      </c>
      <c r="O540" s="155">
        <f>IF(A5taxstdlife="n/a","n/a",IF(O$3&gt;(A5taxstdlife+$E540),(Input!$M$215*$M$7)-SUM($M540:N540),(Input!$M$215*$M$7)/A5taxstdlife))</f>
        <v>0</v>
      </c>
      <c r="P540" s="155">
        <f>IF(A5taxstdlife="n/a","n/a",IF(P$3&gt;(A5taxstdlife+$E540),(Input!$M$215*$M$7)-SUM($M540:O540),(Input!$M$215*$M$7)/A5taxstdlife))</f>
        <v>0</v>
      </c>
      <c r="Q540" s="155">
        <f>IF(A5taxstdlife="n/a","n/a",IF(Q$3&gt;(A5taxstdlife+$E540),(Input!$M$215*$M$7)-SUM($M540:P540),(Input!$M$215*$M$7)/A5taxstdlife))</f>
        <v>0</v>
      </c>
      <c r="R540" s="155">
        <f>IF(A5taxstdlife="n/a","n/a",IF(R$3&gt;(A5taxstdlife+$E540),(Input!$M$215*$M$7)-SUM($M540:Q540),(Input!$M$215*$M$7)/A5taxstdlife))</f>
        <v>0</v>
      </c>
      <c r="S540" s="155">
        <f>IF(A5taxstdlife="n/a","n/a",IF(S$3&gt;(A5taxstdlife+$E540),(Input!$M$215*$M$7)-SUM($M540:R540),(Input!$M$215*$M$7)/A5taxstdlife))</f>
        <v>0</v>
      </c>
      <c r="T540" s="155">
        <f>IF(A5taxstdlife="n/a","n/a",IF(T$3&gt;(A5taxstdlife+$E540),(Input!$M$215*$M$7)-SUM($M540:S540),(Input!$M$215*$M$7)/A5taxstdlife))</f>
        <v>0</v>
      </c>
      <c r="U540" s="155">
        <f>IF(A5taxstdlife="n/a","n/a",IF(U$3&gt;(A5taxstdlife+$E540),(Input!$M$215*$M$7)-SUM($M540:T540),(Input!$M$215*$M$7)/A5taxstdlife))</f>
        <v>0</v>
      </c>
      <c r="V540" s="155">
        <f>IF(A5taxstdlife="n/a","n/a",IF(V$3&gt;(A5taxstdlife+$E540),(Input!$M$215*$M$7)-SUM($M540:U540),(Input!$M$215*$M$7)/A5taxstdlife))</f>
        <v>0</v>
      </c>
      <c r="W540" s="155">
        <f>IF(A5taxstdlife="n/a","n/a",IF(W$3&gt;(A5taxstdlife+$E540),(Input!$M$215*$M$7)-SUM($M540:V540),(Input!$M$215*$M$7)/A5taxstdlife))</f>
        <v>0</v>
      </c>
      <c r="X540" s="155">
        <f>IF(A5taxstdlife="n/a","n/a",IF(X$3&gt;(A5taxstdlife+$E540),(Input!$M$215*$M$7)-SUM($M540:W540),(Input!$M$215*$M$7)/A5taxstdlife))</f>
        <v>0</v>
      </c>
      <c r="Y540" s="155">
        <f>IF(A5taxstdlife="n/a","n/a",IF(Y$3&gt;(A5taxstdlife+$E540),(Input!$M$215*$M$7)-SUM($M540:X540),(Input!$M$215*$M$7)/A5taxstdlife))</f>
        <v>0</v>
      </c>
      <c r="Z540" s="155">
        <f>IF(A5taxstdlife="n/a","n/a",IF(Z$3&gt;(A5taxstdlife+$E540),(Input!$M$215*$M$7)-SUM($M540:Y540),(Input!$M$215*$M$7)/A5taxstdlife))</f>
        <v>0</v>
      </c>
      <c r="AA540" s="155">
        <f>IF(A5taxstdlife="n/a","n/a",IF(AA$3&gt;(A5taxstdlife+$E540),(Input!$M$215*$M$7)-SUM($M540:Z540),(Input!$M$215*$M$7)/A5taxstdlife))</f>
        <v>0</v>
      </c>
      <c r="AB540" s="155">
        <f>IF(A5taxstdlife="n/a","n/a",IF(AB$3&gt;(A5taxstdlife+$E540),(Input!$M$215*$M$7)-SUM($M540:AA540),(Input!$M$215*$M$7)/A5taxstdlife))</f>
        <v>0</v>
      </c>
      <c r="AC540" s="155">
        <f>IF(A5taxstdlife="n/a","n/a",IF(AC$3&gt;(A5taxstdlife+$E540),(Input!$M$215*$M$7)-SUM($M540:AB540),(Input!$M$215*$M$7)/A5taxstdlife))</f>
        <v>0</v>
      </c>
      <c r="AD540" s="155">
        <f>IF(A5taxstdlife="n/a","n/a",IF(AD$3&gt;(A5taxstdlife+$E540),(Input!$M$215*$M$7)-SUM($M540:AC540),(Input!$M$215*$M$7)/A5taxstdlife))</f>
        <v>0</v>
      </c>
      <c r="AE540" s="155">
        <f>IF(A5taxstdlife="n/a","n/a",IF(AE$3&gt;(A5taxstdlife+$E540),(Input!$M$215*$M$7)-SUM($M540:AD540),(Input!$M$215*$M$7)/A5taxstdlife))</f>
        <v>0</v>
      </c>
      <c r="AF540" s="155">
        <f>IF(A5taxstdlife="n/a","n/a",IF(AF$3&gt;(A5taxstdlife+$E540),(Input!$M$215*$M$7)-SUM($M540:AE540),(Input!$M$215*$M$7)/A5taxstdlife))</f>
        <v>0</v>
      </c>
      <c r="AG540" s="155">
        <f>IF(A5taxstdlife="n/a","n/a",IF(AG$3&gt;(A5taxstdlife+$E540),(Input!$M$215*$M$7)-SUM($M540:AF540),(Input!$M$215*$M$7)/A5taxstdlife))</f>
        <v>0</v>
      </c>
      <c r="AH540" s="155">
        <f>IF(A5taxstdlife="n/a","n/a",IF(AH$3&gt;(A5taxstdlife+$E540),(Input!$M$215*$M$7)-SUM($M540:AG540),(Input!$M$215*$M$7)/A5taxstdlife))</f>
        <v>0</v>
      </c>
      <c r="AI540" s="155">
        <f>IF(A5taxstdlife="n/a","n/a",IF(AI$3&gt;(A5taxstdlife+$E540),(Input!$M$215*$M$7)-SUM($M540:AH540),(Input!$M$215*$M$7)/A5taxstdlife))</f>
        <v>0</v>
      </c>
      <c r="AJ540" s="155">
        <f>IF(A5taxstdlife="n/a","n/a",IF(AJ$3&gt;(A5taxstdlife+$E540),(Input!$M$215*$M$7)-SUM($M540:AI540),(Input!$M$215*$M$7)/A5taxstdlife))</f>
        <v>0</v>
      </c>
      <c r="AK540" s="155">
        <f>IF(A5taxstdlife="n/a","n/a",IF(AK$3&gt;(A5taxstdlife+$E540),(Input!$M$215*$M$7)-SUM($M540:AJ540),(Input!$M$215*$M$7)/A5taxstdlife))</f>
        <v>0</v>
      </c>
      <c r="AL540" s="155">
        <f>IF(A5taxstdlife="n/a","n/a",IF(AL$3&gt;(A5taxstdlife+$E540),(Input!$M$215*$M$7)-SUM($M540:AK540),(Input!$M$215*$M$7)/A5taxstdlife))</f>
        <v>0</v>
      </c>
      <c r="AM540" s="155">
        <f>IF(A5taxstdlife="n/a","n/a",IF(AM$3&gt;(A5taxstdlife+$E540),(Input!$M$215*$M$7)-SUM($M540:AL540),(Input!$M$215*$M$7)/A5taxstdlife))</f>
        <v>0</v>
      </c>
      <c r="AN540" s="155">
        <f>IF(A5taxstdlife="n/a","n/a",IF(AN$3&gt;(A5taxstdlife+$E540),(Input!$M$215*$M$7)-SUM($M540:AM540),(Input!$M$215*$M$7)/A5taxstdlife))</f>
        <v>0</v>
      </c>
      <c r="AO540" s="155">
        <f>IF(A5taxstdlife="n/a","n/a",IF(AO$3&gt;(A5taxstdlife+$E540),(Input!$M$215*$M$7)-SUM($M540:AN540),(Input!$M$215*$M$7)/A5taxstdlife))</f>
        <v>0</v>
      </c>
      <c r="AP540" s="155">
        <f>IF(A5taxstdlife="n/a","n/a",IF(AP$3&gt;(A5taxstdlife+$E540),(Input!$M$215*$M$7)-SUM($M540:AO540),(Input!$M$215*$M$7)/A5taxstdlife))</f>
        <v>0</v>
      </c>
      <c r="AQ540" s="155">
        <f>IF(A5taxstdlife="n/a","n/a",IF(AQ$3&gt;(A5taxstdlife+$E540),(Input!$M$215*$M$7)-SUM($M540:AP540),(Input!$M$215*$M$7)/A5taxstdlife))</f>
        <v>0</v>
      </c>
      <c r="AR540" s="155">
        <f>IF(A5taxstdlife="n/a","n/a",IF(AR$3&gt;(A5taxstdlife+$E540),(Input!$M$215*$M$7)-SUM($M540:AQ540),(Input!$M$215*$M$7)/A5taxstdlife))</f>
        <v>0</v>
      </c>
      <c r="AS540" s="155">
        <f>IF(A5taxstdlife="n/a","n/a",IF(AS$3&gt;(A5taxstdlife+$E540),(Input!$M$215*$M$7)-SUM($M540:AR540),(Input!$M$215*$M$7)/A5taxstdlife))</f>
        <v>0</v>
      </c>
      <c r="AT540" s="155">
        <f>IF(A5taxstdlife="n/a","n/a",IF(AT$3&gt;(A5taxstdlife+$E540),(Input!$M$215*$M$7)-SUM($M540:AS540),(Input!$M$215*$M$7)/A5taxstdlife))</f>
        <v>0</v>
      </c>
      <c r="AU540" s="155">
        <f>IF(A5taxstdlife="n/a","n/a",IF(AU$3&gt;(A5taxstdlife+$E540),(Input!$M$215*$M$7)-SUM($M540:AT540),(Input!$M$215*$M$7)/A5taxstdlife))</f>
        <v>0</v>
      </c>
      <c r="AV540" s="155">
        <f>IF(A5taxstdlife="n/a","n/a",IF(AV$3&gt;(A5taxstdlife+$E540),(Input!$M$215*$M$7)-SUM($M540:AU540),(Input!$M$215*$M$7)/A5taxstdlife))</f>
        <v>0</v>
      </c>
      <c r="AW540" s="155">
        <f>IF(A5taxstdlife="n/a","n/a",IF(AW$3&gt;(A5taxstdlife+$E540),(Input!$M$215*$M$7)-SUM($M540:AV540),(Input!$M$215*$M$7)/A5taxstdlife))</f>
        <v>0</v>
      </c>
      <c r="AX540" s="155">
        <f>IF(A5taxstdlife="n/a","n/a",IF(AX$3&gt;(A5taxstdlife+$E540),(Input!$M$215*$M$7)-SUM($M540:AW540),(Input!$M$215*$M$7)/A5taxstdlife))</f>
        <v>0</v>
      </c>
      <c r="AY540" s="155">
        <f>IF(A5taxstdlife="n/a","n/a",IF(AY$3&gt;(A5taxstdlife+$E540),(Input!$M$215*$M$7)-SUM($M540:AX540),(Input!$M$215*$M$7)/A5taxstdlife))</f>
        <v>0</v>
      </c>
      <c r="AZ540" s="155">
        <f>IF(A5taxstdlife="n/a","n/a",IF(AZ$3&gt;(A5taxstdlife+$E540),(Input!$M$215*$M$7)-SUM($M540:AY540),(Input!$M$215*$M$7)/A5taxstdlife))</f>
        <v>0</v>
      </c>
      <c r="BA540" s="155">
        <f>IF(A5taxstdlife="n/a","n/a",IF(BA$3&gt;(A5taxstdlife+$E540),(Input!$M$215*$M$7)-SUM($M540:AZ540),(Input!$M$215*$M$7)/A5taxstdlife))</f>
        <v>0</v>
      </c>
      <c r="BB540" s="155">
        <f>IF(A5taxstdlife="n/a","n/a",IF(BB$3&gt;(A5taxstdlife+$E540),(Input!$M$215*$M$7)-SUM($M540:BA540),(Input!$M$215*$M$7)/A5taxstdlife))</f>
        <v>0</v>
      </c>
      <c r="BC540" s="155">
        <f>IF(A5taxstdlife="n/a","n/a",IF(BC$3&gt;(A5taxstdlife+$E540),(Input!$M$215*$M$7)-SUM($M540:BB540),(Input!$M$215*$M$7)/A5taxstdlife))</f>
        <v>0</v>
      </c>
      <c r="BD540" s="155">
        <f>IF(A5taxstdlife="n/a","n/a",IF(BD$3&gt;(A5taxstdlife+$E540),(Input!$M$215*$M$7)-SUM($M540:BC540),(Input!$M$215*$M$7)/A5taxstdlife))</f>
        <v>0</v>
      </c>
      <c r="BE540" s="155">
        <f>IF(A5taxstdlife="n/a","n/a",IF(BE$3&gt;(A5taxstdlife+$E540),(Input!$M$215*$M$7)-SUM($M540:BD540),(Input!$M$215*$M$7)/A5taxstdlife))</f>
        <v>0</v>
      </c>
      <c r="BF540" s="155">
        <f>IF(A5taxstdlife="n/a","n/a",IF(BF$3&gt;(A5taxstdlife+$E540),(Input!$M$215*$M$7)-SUM($M540:BE540),(Input!$M$215*$M$7)/A5taxstdlife))</f>
        <v>0</v>
      </c>
      <c r="BG540" s="155">
        <f>IF(A5taxstdlife="n/a","n/a",IF(BG$3&gt;(A5taxstdlife+$E540),(Input!$M$215*$M$7)-SUM($M540:BF540),(Input!$M$215*$M$7)/A5taxstdlife))</f>
        <v>0</v>
      </c>
      <c r="BH540" s="155">
        <f>IF(A5taxstdlife="n/a","n/a",IF(BH$3&gt;(A5taxstdlife+$E540),(Input!$M$215*$M$7)-SUM($M540:BG540),(Input!$M$215*$M$7)/A5taxstdlife))</f>
        <v>0</v>
      </c>
      <c r="BI540" s="155">
        <f>IF(A5taxstdlife="n/a","n/a",IF(BI$3&gt;(A5taxstdlife+$E540),(Input!$M$215*$M$7)-SUM($M540:BH540),(Input!$M$215*$M$7)/A5taxstdlife))</f>
        <v>0</v>
      </c>
      <c r="BJ540" s="14"/>
      <c r="BK540" s="14"/>
      <c r="BL540" s="14"/>
      <c r="BM540" s="14"/>
      <c r="BN540" s="14"/>
      <c r="BO540" s="14"/>
      <c r="BP540" s="14"/>
      <c r="BQ540" s="14"/>
      <c r="BR540" s="14"/>
      <c r="BS540" s="14"/>
      <c r="BT540" s="14"/>
      <c r="BU540" s="14"/>
      <c r="BV540" s="14"/>
      <c r="BW540" s="14"/>
      <c r="BX540" s="14"/>
      <c r="BY540" s="14"/>
      <c r="BZ540" s="14"/>
    </row>
    <row r="541" spans="1:78" s="3" customFormat="1" ht="12.75" hidden="1" customHeight="1" outlineLevel="2">
      <c r="A541" s="14"/>
      <c r="B541" s="14"/>
      <c r="C541" s="324"/>
      <c r="D541" s="413"/>
      <c r="E541" s="261">
        <v>8</v>
      </c>
      <c r="F541" s="372"/>
      <c r="G541" s="269"/>
      <c r="H541" s="271"/>
      <c r="I541" s="271"/>
      <c r="J541" s="271"/>
      <c r="K541" s="271"/>
      <c r="L541" s="271"/>
      <c r="M541" s="271"/>
      <c r="N541" s="270"/>
      <c r="O541" s="155">
        <f>IF(A5taxstdlife="n/a","n/a",IF(O$3&gt;(A5taxstdlife+$E541),(Input!$N$215*$N$7)-SUM($N541:N541),(Input!$N$215*$N$7)/A5taxstdlife))</f>
        <v>0</v>
      </c>
      <c r="P541" s="155">
        <f>IF(A5taxstdlife="n/a","n/a",IF(P$3&gt;(A5taxstdlife+$E541),(Input!$N$215*$N$7)-SUM($N541:O541),(Input!$N$215*$N$7)/A5taxstdlife))</f>
        <v>0</v>
      </c>
      <c r="Q541" s="155">
        <f>IF(A5taxstdlife="n/a","n/a",IF(Q$3&gt;(A5taxstdlife+$E541),(Input!$N$215*$N$7)-SUM($N541:P541),(Input!$N$215*$N$7)/A5taxstdlife))</f>
        <v>0</v>
      </c>
      <c r="R541" s="155">
        <f>IF(A5taxstdlife="n/a","n/a",IF(R$3&gt;(A5taxstdlife+$E541),(Input!$N$215*$N$7)-SUM($N541:Q541),(Input!$N$215*$N$7)/A5taxstdlife))</f>
        <v>0</v>
      </c>
      <c r="S541" s="155">
        <f>IF(A5taxstdlife="n/a","n/a",IF(S$3&gt;(A5taxstdlife+$E541),(Input!$N$215*$N$7)-SUM($N541:R541),(Input!$N$215*$N$7)/A5taxstdlife))</f>
        <v>0</v>
      </c>
      <c r="T541" s="155">
        <f>IF(A5taxstdlife="n/a","n/a",IF(T$3&gt;(A5taxstdlife+$E541),(Input!$N$215*$N$7)-SUM($N541:S541),(Input!$N$215*$N$7)/A5taxstdlife))</f>
        <v>0</v>
      </c>
      <c r="U541" s="155">
        <f>IF(A5taxstdlife="n/a","n/a",IF(U$3&gt;(A5taxstdlife+$E541),(Input!$N$215*$N$7)-SUM($N541:T541),(Input!$N$215*$N$7)/A5taxstdlife))</f>
        <v>0</v>
      </c>
      <c r="V541" s="155">
        <f>IF(A5taxstdlife="n/a","n/a",IF(V$3&gt;(A5taxstdlife+$E541),(Input!$N$215*$N$7)-SUM($N541:U541),(Input!$N$215*$N$7)/A5taxstdlife))</f>
        <v>0</v>
      </c>
      <c r="W541" s="155">
        <f>IF(A5taxstdlife="n/a","n/a",IF(W$3&gt;(A5taxstdlife+$E541),(Input!$N$215*$N$7)-SUM($N541:V541),(Input!$N$215*$N$7)/A5taxstdlife))</f>
        <v>0</v>
      </c>
      <c r="X541" s="155">
        <f>IF(A5taxstdlife="n/a","n/a",IF(X$3&gt;(A5taxstdlife+$E541),(Input!$N$215*$N$7)-SUM($N541:W541),(Input!$N$215*$N$7)/A5taxstdlife))</f>
        <v>0</v>
      </c>
      <c r="Y541" s="155">
        <f>IF(A5taxstdlife="n/a","n/a",IF(Y$3&gt;(A5taxstdlife+$E541),(Input!$N$215*$N$7)-SUM($N541:X541),(Input!$N$215*$N$7)/A5taxstdlife))</f>
        <v>0</v>
      </c>
      <c r="Z541" s="155">
        <f>IF(A5taxstdlife="n/a","n/a",IF(Z$3&gt;(A5taxstdlife+$E541),(Input!$N$215*$N$7)-SUM($N541:Y541),(Input!$N$215*$N$7)/A5taxstdlife))</f>
        <v>0</v>
      </c>
      <c r="AA541" s="155">
        <f>IF(A5taxstdlife="n/a","n/a",IF(AA$3&gt;(A5taxstdlife+$E541),(Input!$N$215*$N$7)-SUM($N541:Z541),(Input!$N$215*$N$7)/A5taxstdlife))</f>
        <v>0</v>
      </c>
      <c r="AB541" s="155">
        <f>IF(A5taxstdlife="n/a","n/a",IF(AB$3&gt;(A5taxstdlife+$E541),(Input!$N$215*$N$7)-SUM($N541:AA541),(Input!$N$215*$N$7)/A5taxstdlife))</f>
        <v>0</v>
      </c>
      <c r="AC541" s="155">
        <f>IF(A5taxstdlife="n/a","n/a",IF(AC$3&gt;(A5taxstdlife+$E541),(Input!$N$215*$N$7)-SUM($N541:AB541),(Input!$N$215*$N$7)/A5taxstdlife))</f>
        <v>0</v>
      </c>
      <c r="AD541" s="155">
        <f>IF(A5taxstdlife="n/a","n/a",IF(AD$3&gt;(A5taxstdlife+$E541),(Input!$N$215*$N$7)-SUM($N541:AC541),(Input!$N$215*$N$7)/A5taxstdlife))</f>
        <v>0</v>
      </c>
      <c r="AE541" s="155">
        <f>IF(A5taxstdlife="n/a","n/a",IF(AE$3&gt;(A5taxstdlife+$E541),(Input!$N$215*$N$7)-SUM($N541:AD541),(Input!$N$215*$N$7)/A5taxstdlife))</f>
        <v>0</v>
      </c>
      <c r="AF541" s="155">
        <f>IF(A5taxstdlife="n/a","n/a",IF(AF$3&gt;(A5taxstdlife+$E541),(Input!$N$215*$N$7)-SUM($N541:AE541),(Input!$N$215*$N$7)/A5taxstdlife))</f>
        <v>0</v>
      </c>
      <c r="AG541" s="155">
        <f>IF(A5taxstdlife="n/a","n/a",IF(AG$3&gt;(A5taxstdlife+$E541),(Input!$N$215*$N$7)-SUM($N541:AF541),(Input!$N$215*$N$7)/A5taxstdlife))</f>
        <v>0</v>
      </c>
      <c r="AH541" s="155">
        <f>IF(A5taxstdlife="n/a","n/a",IF(AH$3&gt;(A5taxstdlife+$E541),(Input!$N$215*$N$7)-SUM($N541:AG541),(Input!$N$215*$N$7)/A5taxstdlife))</f>
        <v>0</v>
      </c>
      <c r="AI541" s="155">
        <f>IF(A5taxstdlife="n/a","n/a",IF(AI$3&gt;(A5taxstdlife+$E541),(Input!$N$215*$N$7)-SUM($N541:AH541),(Input!$N$215*$N$7)/A5taxstdlife))</f>
        <v>0</v>
      </c>
      <c r="AJ541" s="155">
        <f>IF(A5taxstdlife="n/a","n/a",IF(AJ$3&gt;(A5taxstdlife+$E541),(Input!$N$215*$N$7)-SUM($N541:AI541),(Input!$N$215*$N$7)/A5taxstdlife))</f>
        <v>0</v>
      </c>
      <c r="AK541" s="155">
        <f>IF(A5taxstdlife="n/a","n/a",IF(AK$3&gt;(A5taxstdlife+$E541),(Input!$N$215*$N$7)-SUM($N541:AJ541),(Input!$N$215*$N$7)/A5taxstdlife))</f>
        <v>0</v>
      </c>
      <c r="AL541" s="155">
        <f>IF(A5taxstdlife="n/a","n/a",IF(AL$3&gt;(A5taxstdlife+$E541),(Input!$N$215*$N$7)-SUM($N541:AK541),(Input!$N$215*$N$7)/A5taxstdlife))</f>
        <v>0</v>
      </c>
      <c r="AM541" s="155">
        <f>IF(A5taxstdlife="n/a","n/a",IF(AM$3&gt;(A5taxstdlife+$E541),(Input!$N$215*$N$7)-SUM($N541:AL541),(Input!$N$215*$N$7)/A5taxstdlife))</f>
        <v>0</v>
      </c>
      <c r="AN541" s="155">
        <f>IF(A5taxstdlife="n/a","n/a",IF(AN$3&gt;(A5taxstdlife+$E541),(Input!$N$215*$N$7)-SUM($N541:AM541),(Input!$N$215*$N$7)/A5taxstdlife))</f>
        <v>0</v>
      </c>
      <c r="AO541" s="155">
        <f>IF(A5taxstdlife="n/a","n/a",IF(AO$3&gt;(A5taxstdlife+$E541),(Input!$N$215*$N$7)-SUM($N541:AN541),(Input!$N$215*$N$7)/A5taxstdlife))</f>
        <v>0</v>
      </c>
      <c r="AP541" s="155">
        <f>IF(A5taxstdlife="n/a","n/a",IF(AP$3&gt;(A5taxstdlife+$E541),(Input!$N$215*$N$7)-SUM($N541:AO541),(Input!$N$215*$N$7)/A5taxstdlife))</f>
        <v>0</v>
      </c>
      <c r="AQ541" s="155">
        <f>IF(A5taxstdlife="n/a","n/a",IF(AQ$3&gt;(A5taxstdlife+$E541),(Input!$N$215*$N$7)-SUM($N541:AP541),(Input!$N$215*$N$7)/A5taxstdlife))</f>
        <v>0</v>
      </c>
      <c r="AR541" s="155">
        <f>IF(A5taxstdlife="n/a","n/a",IF(AR$3&gt;(A5taxstdlife+$E541),(Input!$N$215*$N$7)-SUM($N541:AQ541),(Input!$N$215*$N$7)/A5taxstdlife))</f>
        <v>0</v>
      </c>
      <c r="AS541" s="155">
        <f>IF(A5taxstdlife="n/a","n/a",IF(AS$3&gt;(A5taxstdlife+$E541),(Input!$N$215*$N$7)-SUM($N541:AR541),(Input!$N$215*$N$7)/A5taxstdlife))</f>
        <v>0</v>
      </c>
      <c r="AT541" s="155">
        <f>IF(A5taxstdlife="n/a","n/a",IF(AT$3&gt;(A5taxstdlife+$E541),(Input!$N$215*$N$7)-SUM($N541:AS541),(Input!$N$215*$N$7)/A5taxstdlife))</f>
        <v>0</v>
      </c>
      <c r="AU541" s="155">
        <f>IF(A5taxstdlife="n/a","n/a",IF(AU$3&gt;(A5taxstdlife+$E541),(Input!$N$215*$N$7)-SUM($N541:AT541),(Input!$N$215*$N$7)/A5taxstdlife))</f>
        <v>0</v>
      </c>
      <c r="AV541" s="155">
        <f>IF(A5taxstdlife="n/a","n/a",IF(AV$3&gt;(A5taxstdlife+$E541),(Input!$N$215*$N$7)-SUM($N541:AU541),(Input!$N$215*$N$7)/A5taxstdlife))</f>
        <v>0</v>
      </c>
      <c r="AW541" s="155">
        <f>IF(A5taxstdlife="n/a","n/a",IF(AW$3&gt;(A5taxstdlife+$E541),(Input!$N$215*$N$7)-SUM($N541:AV541),(Input!$N$215*$N$7)/A5taxstdlife))</f>
        <v>0</v>
      </c>
      <c r="AX541" s="155">
        <f>IF(A5taxstdlife="n/a","n/a",IF(AX$3&gt;(A5taxstdlife+$E541),(Input!$N$215*$N$7)-SUM($N541:AW541),(Input!$N$215*$N$7)/A5taxstdlife))</f>
        <v>0</v>
      </c>
      <c r="AY541" s="155">
        <f>IF(A5taxstdlife="n/a","n/a",IF(AY$3&gt;(A5taxstdlife+$E541),(Input!$N$215*$N$7)-SUM($N541:AX541),(Input!$N$215*$N$7)/A5taxstdlife))</f>
        <v>0</v>
      </c>
      <c r="AZ541" s="155">
        <f>IF(A5taxstdlife="n/a","n/a",IF(AZ$3&gt;(A5taxstdlife+$E541),(Input!$N$215*$N$7)-SUM($N541:AY541),(Input!$N$215*$N$7)/A5taxstdlife))</f>
        <v>0</v>
      </c>
      <c r="BA541" s="155">
        <f>IF(A5taxstdlife="n/a","n/a",IF(BA$3&gt;(A5taxstdlife+$E541),(Input!$N$215*$N$7)-SUM($N541:AZ541),(Input!$N$215*$N$7)/A5taxstdlife))</f>
        <v>0</v>
      </c>
      <c r="BB541" s="155">
        <f>IF(A5taxstdlife="n/a","n/a",IF(BB$3&gt;(A5taxstdlife+$E541),(Input!$N$215*$N$7)-SUM($N541:BA541),(Input!$N$215*$N$7)/A5taxstdlife))</f>
        <v>0</v>
      </c>
      <c r="BC541" s="155">
        <f>IF(A5taxstdlife="n/a","n/a",IF(BC$3&gt;(A5taxstdlife+$E541),(Input!$N$215*$N$7)-SUM($N541:BB541),(Input!$N$215*$N$7)/A5taxstdlife))</f>
        <v>0</v>
      </c>
      <c r="BD541" s="155">
        <f>IF(A5taxstdlife="n/a","n/a",IF(BD$3&gt;(A5taxstdlife+$E541),(Input!$N$215*$N$7)-SUM($N541:BC541),(Input!$N$215*$N$7)/A5taxstdlife))</f>
        <v>0</v>
      </c>
      <c r="BE541" s="155">
        <f>IF(A5taxstdlife="n/a","n/a",IF(BE$3&gt;(A5taxstdlife+$E541),(Input!$N$215*$N$7)-SUM($N541:BD541),(Input!$N$215*$N$7)/A5taxstdlife))</f>
        <v>0</v>
      </c>
      <c r="BF541" s="155">
        <f>IF(A5taxstdlife="n/a","n/a",IF(BF$3&gt;(A5taxstdlife+$E541),(Input!$N$215*$N$7)-SUM($N541:BE541),(Input!$N$215*$N$7)/A5taxstdlife))</f>
        <v>0</v>
      </c>
      <c r="BG541" s="155">
        <f>IF(A5taxstdlife="n/a","n/a",IF(BG$3&gt;(A5taxstdlife+$E541),(Input!$N$215*$N$7)-SUM($N541:BF541),(Input!$N$215*$N$7)/A5taxstdlife))</f>
        <v>0</v>
      </c>
      <c r="BH541" s="155">
        <f>IF(A5taxstdlife="n/a","n/a",IF(BH$3&gt;(A5taxstdlife+$E541),(Input!$N$215*$N$7)-SUM($N541:BG541),(Input!$N$215*$N$7)/A5taxstdlife))</f>
        <v>0</v>
      </c>
      <c r="BI541" s="155">
        <f>IF(A5taxstdlife="n/a","n/a",IF(BI$3&gt;(A5taxstdlife+$E541),(Input!$N$215*$N$7)-SUM($N541:BH541),(Input!$N$215*$N$7)/A5taxstdlife))</f>
        <v>0</v>
      </c>
      <c r="BJ541" s="14"/>
      <c r="BK541" s="14"/>
      <c r="BL541" s="14"/>
      <c r="BM541" s="14"/>
      <c r="BN541" s="14"/>
      <c r="BO541" s="14"/>
      <c r="BP541" s="14"/>
      <c r="BQ541" s="14"/>
      <c r="BR541" s="14"/>
      <c r="BS541" s="14"/>
      <c r="BT541" s="14"/>
      <c r="BU541" s="14"/>
      <c r="BV541" s="14"/>
      <c r="BW541" s="14"/>
      <c r="BX541" s="14"/>
      <c r="BY541" s="14"/>
      <c r="BZ541" s="14"/>
    </row>
    <row r="542" spans="1:78" s="3" customFormat="1" ht="12.75" hidden="1" customHeight="1" outlineLevel="2">
      <c r="A542" s="14"/>
      <c r="B542" s="14"/>
      <c r="C542" s="324"/>
      <c r="D542" s="413"/>
      <c r="E542" s="261">
        <v>9</v>
      </c>
      <c r="F542" s="372"/>
      <c r="G542" s="269"/>
      <c r="H542" s="271"/>
      <c r="I542" s="271"/>
      <c r="J542" s="271"/>
      <c r="K542" s="271"/>
      <c r="L542" s="271"/>
      <c r="M542" s="271"/>
      <c r="N542" s="271"/>
      <c r="O542" s="270"/>
      <c r="P542" s="155">
        <f>IF(A5taxstdlife="n/a","n/a",IF(P$3&gt;(A5taxstdlife+$E542),(Input!$O$215*$O$7)-SUM($O542:O542),(Input!$O$215*$O$7)/A5taxstdlife))</f>
        <v>0</v>
      </c>
      <c r="Q542" s="155">
        <f>IF(A5taxstdlife="n/a","n/a",IF(Q$3&gt;(A5taxstdlife+$E542),(Input!$O$215*$O$7)-SUM($O542:P542),(Input!$O$215*$O$7)/A5taxstdlife))</f>
        <v>0</v>
      </c>
      <c r="R542" s="155">
        <f>IF(A5taxstdlife="n/a","n/a",IF(R$3&gt;(A5taxstdlife+$E542),(Input!$O$215*$O$7)-SUM($O542:Q542),(Input!$O$215*$O$7)/A5taxstdlife))</f>
        <v>0</v>
      </c>
      <c r="S542" s="155">
        <f>IF(A5taxstdlife="n/a","n/a",IF(S$3&gt;(A5taxstdlife+$E542),(Input!$O$215*$O$7)-SUM($O542:R542),(Input!$O$215*$O$7)/A5taxstdlife))</f>
        <v>0</v>
      </c>
      <c r="T542" s="155">
        <f>IF(A5taxstdlife="n/a","n/a",IF(T$3&gt;(A5taxstdlife+$E542),(Input!$O$215*$O$7)-SUM($O542:S542),(Input!$O$215*$O$7)/A5taxstdlife))</f>
        <v>0</v>
      </c>
      <c r="U542" s="155">
        <f>IF(A5taxstdlife="n/a","n/a",IF(U$3&gt;(A5taxstdlife+$E542),(Input!$O$215*$O$7)-SUM($O542:T542),(Input!$O$215*$O$7)/A5taxstdlife))</f>
        <v>0</v>
      </c>
      <c r="V542" s="155">
        <f>IF(A5taxstdlife="n/a","n/a",IF(V$3&gt;(A5taxstdlife+$E542),(Input!$O$215*$O$7)-SUM($O542:U542),(Input!$O$215*$O$7)/A5taxstdlife))</f>
        <v>0</v>
      </c>
      <c r="W542" s="155">
        <f>IF(A5taxstdlife="n/a","n/a",IF(W$3&gt;(A5taxstdlife+$E542),(Input!$O$215*$O$7)-SUM($O542:V542),(Input!$O$215*$O$7)/A5taxstdlife))</f>
        <v>0</v>
      </c>
      <c r="X542" s="155">
        <f>IF(A5taxstdlife="n/a","n/a",IF(X$3&gt;(A5taxstdlife+$E542),(Input!$O$215*$O$7)-SUM($O542:W542),(Input!$O$215*$O$7)/A5taxstdlife))</f>
        <v>0</v>
      </c>
      <c r="Y542" s="155">
        <f>IF(A5taxstdlife="n/a","n/a",IF(Y$3&gt;(A5taxstdlife+$E542),(Input!$O$215*$O$7)-SUM($O542:X542),(Input!$O$215*$O$7)/A5taxstdlife))</f>
        <v>0</v>
      </c>
      <c r="Z542" s="155">
        <f>IF(A5taxstdlife="n/a","n/a",IF(Z$3&gt;(A5taxstdlife+$E542),(Input!$O$215*$O$7)-SUM($O542:Y542),(Input!$O$215*$O$7)/A5taxstdlife))</f>
        <v>0</v>
      </c>
      <c r="AA542" s="155">
        <f>IF(A5taxstdlife="n/a","n/a",IF(AA$3&gt;(A5taxstdlife+$E542),(Input!$O$215*$O$7)-SUM($O542:Z542),(Input!$O$215*$O$7)/A5taxstdlife))</f>
        <v>0</v>
      </c>
      <c r="AB542" s="155">
        <f>IF(A5taxstdlife="n/a","n/a",IF(AB$3&gt;(A5taxstdlife+$E542),(Input!$O$215*$O$7)-SUM($O542:AA542),(Input!$O$215*$O$7)/A5taxstdlife))</f>
        <v>0</v>
      </c>
      <c r="AC542" s="155">
        <f>IF(A5taxstdlife="n/a","n/a",IF(AC$3&gt;(A5taxstdlife+$E542),(Input!$O$215*$O$7)-SUM($O542:AB542),(Input!$O$215*$O$7)/A5taxstdlife))</f>
        <v>0</v>
      </c>
      <c r="AD542" s="155">
        <f>IF(A5taxstdlife="n/a","n/a",IF(AD$3&gt;(A5taxstdlife+$E542),(Input!$O$215*$O$7)-SUM($O542:AC542),(Input!$O$215*$O$7)/A5taxstdlife))</f>
        <v>0</v>
      </c>
      <c r="AE542" s="155">
        <f>IF(A5taxstdlife="n/a","n/a",IF(AE$3&gt;(A5taxstdlife+$E542),(Input!$O$215*$O$7)-SUM($O542:AD542),(Input!$O$215*$O$7)/A5taxstdlife))</f>
        <v>0</v>
      </c>
      <c r="AF542" s="155">
        <f>IF(A5taxstdlife="n/a","n/a",IF(AF$3&gt;(A5taxstdlife+$E542),(Input!$O$215*$O$7)-SUM($O542:AE542),(Input!$O$215*$O$7)/A5taxstdlife))</f>
        <v>0</v>
      </c>
      <c r="AG542" s="155">
        <f>IF(A5taxstdlife="n/a","n/a",IF(AG$3&gt;(A5taxstdlife+$E542),(Input!$O$215*$O$7)-SUM($O542:AF542),(Input!$O$215*$O$7)/A5taxstdlife))</f>
        <v>0</v>
      </c>
      <c r="AH542" s="155">
        <f>IF(A5taxstdlife="n/a","n/a",IF(AH$3&gt;(A5taxstdlife+$E542),(Input!$O$215*$O$7)-SUM($O542:AG542),(Input!$O$215*$O$7)/A5taxstdlife))</f>
        <v>0</v>
      </c>
      <c r="AI542" s="155">
        <f>IF(A5taxstdlife="n/a","n/a",IF(AI$3&gt;(A5taxstdlife+$E542),(Input!$O$215*$O$7)-SUM($O542:AH542),(Input!$O$215*$O$7)/A5taxstdlife))</f>
        <v>0</v>
      </c>
      <c r="AJ542" s="155">
        <f>IF(A5taxstdlife="n/a","n/a",IF(AJ$3&gt;(A5taxstdlife+$E542),(Input!$O$215*$O$7)-SUM($O542:AI542),(Input!$O$215*$O$7)/A5taxstdlife))</f>
        <v>0</v>
      </c>
      <c r="AK542" s="155">
        <f>IF(A5taxstdlife="n/a","n/a",IF(AK$3&gt;(A5taxstdlife+$E542),(Input!$O$215*$O$7)-SUM($O542:AJ542),(Input!$O$215*$O$7)/A5taxstdlife))</f>
        <v>0</v>
      </c>
      <c r="AL542" s="155">
        <f>IF(A5taxstdlife="n/a","n/a",IF(AL$3&gt;(A5taxstdlife+$E542),(Input!$O$215*$O$7)-SUM($O542:AK542),(Input!$O$215*$O$7)/A5taxstdlife))</f>
        <v>0</v>
      </c>
      <c r="AM542" s="155">
        <f>IF(A5taxstdlife="n/a","n/a",IF(AM$3&gt;(A5taxstdlife+$E542),(Input!$O$215*$O$7)-SUM($O542:AL542),(Input!$O$215*$O$7)/A5taxstdlife))</f>
        <v>0</v>
      </c>
      <c r="AN542" s="155">
        <f>IF(A5taxstdlife="n/a","n/a",IF(AN$3&gt;(A5taxstdlife+$E542),(Input!$O$215*$O$7)-SUM($O542:AM542),(Input!$O$215*$O$7)/A5taxstdlife))</f>
        <v>0</v>
      </c>
      <c r="AO542" s="155">
        <f>IF(A5taxstdlife="n/a","n/a",IF(AO$3&gt;(A5taxstdlife+$E542),(Input!$O$215*$O$7)-SUM($O542:AN542),(Input!$O$215*$O$7)/A5taxstdlife))</f>
        <v>0</v>
      </c>
      <c r="AP542" s="155">
        <f>IF(A5taxstdlife="n/a","n/a",IF(AP$3&gt;(A5taxstdlife+$E542),(Input!$O$215*$O$7)-SUM($O542:AO542),(Input!$O$215*$O$7)/A5taxstdlife))</f>
        <v>0</v>
      </c>
      <c r="AQ542" s="155">
        <f>IF(A5taxstdlife="n/a","n/a",IF(AQ$3&gt;(A5taxstdlife+$E542),(Input!$O$215*$O$7)-SUM($O542:AP542),(Input!$O$215*$O$7)/A5taxstdlife))</f>
        <v>0</v>
      </c>
      <c r="AR542" s="155">
        <f>IF(A5taxstdlife="n/a","n/a",IF(AR$3&gt;(A5taxstdlife+$E542),(Input!$O$215*$O$7)-SUM($O542:AQ542),(Input!$O$215*$O$7)/A5taxstdlife))</f>
        <v>0</v>
      </c>
      <c r="AS542" s="155">
        <f>IF(A5taxstdlife="n/a","n/a",IF(AS$3&gt;(A5taxstdlife+$E542),(Input!$O$215*$O$7)-SUM($O542:AR542),(Input!$O$215*$O$7)/A5taxstdlife))</f>
        <v>0</v>
      </c>
      <c r="AT542" s="155">
        <f>IF(A5taxstdlife="n/a","n/a",IF(AT$3&gt;(A5taxstdlife+$E542),(Input!$O$215*$O$7)-SUM($O542:AS542),(Input!$O$215*$O$7)/A5taxstdlife))</f>
        <v>0</v>
      </c>
      <c r="AU542" s="155">
        <f>IF(A5taxstdlife="n/a","n/a",IF(AU$3&gt;(A5taxstdlife+$E542),(Input!$O$215*$O$7)-SUM($O542:AT542),(Input!$O$215*$O$7)/A5taxstdlife))</f>
        <v>0</v>
      </c>
      <c r="AV542" s="155">
        <f>IF(A5taxstdlife="n/a","n/a",IF(AV$3&gt;(A5taxstdlife+$E542),(Input!$O$215*$O$7)-SUM($O542:AU542),(Input!$O$215*$O$7)/A5taxstdlife))</f>
        <v>0</v>
      </c>
      <c r="AW542" s="155">
        <f>IF(A5taxstdlife="n/a","n/a",IF(AW$3&gt;(A5taxstdlife+$E542),(Input!$O$215*$O$7)-SUM($O542:AV542),(Input!$O$215*$O$7)/A5taxstdlife))</f>
        <v>0</v>
      </c>
      <c r="AX542" s="155">
        <f>IF(A5taxstdlife="n/a","n/a",IF(AX$3&gt;(A5taxstdlife+$E542),(Input!$O$215*$O$7)-SUM($O542:AW542),(Input!$O$215*$O$7)/A5taxstdlife))</f>
        <v>0</v>
      </c>
      <c r="AY542" s="155">
        <f>IF(A5taxstdlife="n/a","n/a",IF(AY$3&gt;(A5taxstdlife+$E542),(Input!$O$215*$O$7)-SUM($O542:AX542),(Input!$O$215*$O$7)/A5taxstdlife))</f>
        <v>0</v>
      </c>
      <c r="AZ542" s="155">
        <f>IF(A5taxstdlife="n/a","n/a",IF(AZ$3&gt;(A5taxstdlife+$E542),(Input!$O$215*$O$7)-SUM($O542:AY542),(Input!$O$215*$O$7)/A5taxstdlife))</f>
        <v>0</v>
      </c>
      <c r="BA542" s="155">
        <f>IF(A5taxstdlife="n/a","n/a",IF(BA$3&gt;(A5taxstdlife+$E542),(Input!$O$215*$O$7)-SUM($O542:AZ542),(Input!$O$215*$O$7)/A5taxstdlife))</f>
        <v>0</v>
      </c>
      <c r="BB542" s="155">
        <f>IF(A5taxstdlife="n/a","n/a",IF(BB$3&gt;(A5taxstdlife+$E542),(Input!$O$215*$O$7)-SUM($O542:BA542),(Input!$O$215*$O$7)/A5taxstdlife))</f>
        <v>0</v>
      </c>
      <c r="BC542" s="155">
        <f>IF(A5taxstdlife="n/a","n/a",IF(BC$3&gt;(A5taxstdlife+$E542),(Input!$O$215*$O$7)-SUM($O542:BB542),(Input!$O$215*$O$7)/A5taxstdlife))</f>
        <v>0</v>
      </c>
      <c r="BD542" s="155">
        <f>IF(A5taxstdlife="n/a","n/a",IF(BD$3&gt;(A5taxstdlife+$E542),(Input!$O$215*$O$7)-SUM($O542:BC542),(Input!$O$215*$O$7)/A5taxstdlife))</f>
        <v>0</v>
      </c>
      <c r="BE542" s="155">
        <f>IF(A5taxstdlife="n/a","n/a",IF(BE$3&gt;(A5taxstdlife+$E542),(Input!$O$215*$O$7)-SUM($O542:BD542),(Input!$O$215*$O$7)/A5taxstdlife))</f>
        <v>0</v>
      </c>
      <c r="BF542" s="155">
        <f>IF(A5taxstdlife="n/a","n/a",IF(BF$3&gt;(A5taxstdlife+$E542),(Input!$O$215*$O$7)-SUM($O542:BE542),(Input!$O$215*$O$7)/A5taxstdlife))</f>
        <v>0</v>
      </c>
      <c r="BG542" s="155">
        <f>IF(A5taxstdlife="n/a","n/a",IF(BG$3&gt;(A5taxstdlife+$E542),(Input!$O$215*$O$7)-SUM($O542:BF542),(Input!$O$215*$O$7)/A5taxstdlife))</f>
        <v>0</v>
      </c>
      <c r="BH542" s="155">
        <f>IF(A5taxstdlife="n/a","n/a",IF(BH$3&gt;(A5taxstdlife+$E542),(Input!$O$215*$O$7)-SUM($O542:BG542),(Input!$O$215*$O$7)/A5taxstdlife))</f>
        <v>0</v>
      </c>
      <c r="BI542" s="155">
        <f>IF(A5taxstdlife="n/a","n/a",IF(BI$3&gt;(A5taxstdlife+$E542),(Input!$O$215*$O$7)-SUM($O542:BH542),(Input!$O$215*$O$7)/A5taxstdlife))</f>
        <v>0</v>
      </c>
      <c r="BJ542" s="14"/>
      <c r="BK542" s="14"/>
      <c r="BL542" s="14"/>
      <c r="BM542" s="14"/>
      <c r="BN542" s="14"/>
      <c r="BO542" s="14"/>
      <c r="BP542" s="14"/>
      <c r="BQ542" s="14"/>
      <c r="BR542" s="14"/>
      <c r="BS542" s="14"/>
      <c r="BT542" s="14"/>
      <c r="BU542" s="14"/>
      <c r="BV542" s="14"/>
      <c r="BW542" s="14"/>
      <c r="BX542" s="14"/>
      <c r="BY542" s="14"/>
      <c r="BZ542" s="14"/>
    </row>
    <row r="543" spans="1:78" s="3" customFormat="1" ht="12.75" hidden="1" customHeight="1" outlineLevel="2">
      <c r="A543" s="14"/>
      <c r="B543" s="14"/>
      <c r="C543" s="324"/>
      <c r="D543" s="413"/>
      <c r="E543" s="262">
        <v>10</v>
      </c>
      <c r="F543" s="372"/>
      <c r="G543" s="269"/>
      <c r="H543" s="271"/>
      <c r="I543" s="271"/>
      <c r="J543" s="271"/>
      <c r="K543" s="271"/>
      <c r="L543" s="271"/>
      <c r="M543" s="271"/>
      <c r="N543" s="271"/>
      <c r="O543" s="271"/>
      <c r="P543" s="270"/>
      <c r="Q543" s="155">
        <f>IF(A5taxstdlife="n/a","n/a",IF(Q$3&gt;(A5taxstdlife+$E543),(Input!$P$215*$P$7)-SUM($P543:P543),(Input!$P$215*$P$7)/A5taxstdlife))</f>
        <v>0</v>
      </c>
      <c r="R543" s="155">
        <f>IF(A5taxstdlife="n/a","n/a",IF(R$3&gt;(A5taxstdlife+$E543),(Input!$P$215*$P$7)-SUM($P543:Q543),(Input!$P$215*$P$7)/A5taxstdlife))</f>
        <v>0</v>
      </c>
      <c r="S543" s="155">
        <f>IF(A5taxstdlife="n/a","n/a",IF(S$3&gt;(A5taxstdlife+$E543),(Input!$P$215*$P$7)-SUM($P543:R543),(Input!$P$215*$P$7)/A5taxstdlife))</f>
        <v>0</v>
      </c>
      <c r="T543" s="155">
        <f>IF(A5taxstdlife="n/a","n/a",IF(T$3&gt;(A5taxstdlife+$E543),(Input!$P$215*$P$7)-SUM($P543:S543),(Input!$P$215*$P$7)/A5taxstdlife))</f>
        <v>0</v>
      </c>
      <c r="U543" s="155">
        <f>IF(A5taxstdlife="n/a","n/a",IF(U$3&gt;(A5taxstdlife+$E543),(Input!$P$215*$P$7)-SUM($P543:T543),(Input!$P$215*$P$7)/A5taxstdlife))</f>
        <v>0</v>
      </c>
      <c r="V543" s="155">
        <f>IF(A5taxstdlife="n/a","n/a",IF(V$3&gt;(A5taxstdlife+$E543),(Input!$P$215*$P$7)-SUM($P543:U543),(Input!$P$215*$P$7)/A5taxstdlife))</f>
        <v>0</v>
      </c>
      <c r="W543" s="155">
        <f>IF(A5taxstdlife="n/a","n/a",IF(W$3&gt;(A5taxstdlife+$E543),(Input!$P$215*$P$7)-SUM($P543:V543),(Input!$P$215*$P$7)/A5taxstdlife))</f>
        <v>0</v>
      </c>
      <c r="X543" s="155">
        <f>IF(A5taxstdlife="n/a","n/a",IF(X$3&gt;(A5taxstdlife+$E543),(Input!$P$215*$P$7)-SUM($P543:W543),(Input!$P$215*$P$7)/A5taxstdlife))</f>
        <v>0</v>
      </c>
      <c r="Y543" s="155">
        <f>IF(A5taxstdlife="n/a","n/a",IF(Y$3&gt;(A5taxstdlife+$E543),(Input!$P$215*$P$7)-SUM($P543:X543),(Input!$P$215*$P$7)/A5taxstdlife))</f>
        <v>0</v>
      </c>
      <c r="Z543" s="155">
        <f>IF(A5taxstdlife="n/a","n/a",IF(Z$3&gt;(A5taxstdlife+$E543),(Input!$P$215*$P$7)-SUM($P543:Y543),(Input!$P$215*$P$7)/A5taxstdlife))</f>
        <v>0</v>
      </c>
      <c r="AA543" s="155">
        <f>IF(A5taxstdlife="n/a","n/a",IF(AA$3&gt;(A5taxstdlife+$E543),(Input!$P$215*$P$7)-SUM($P543:Z543),(Input!$P$215*$P$7)/A5taxstdlife))</f>
        <v>0</v>
      </c>
      <c r="AB543" s="155">
        <f>IF(A5taxstdlife="n/a","n/a",IF(AB$3&gt;(A5taxstdlife+$E543),(Input!$P$215*$P$7)-SUM($P543:AA543),(Input!$P$215*$P$7)/A5taxstdlife))</f>
        <v>0</v>
      </c>
      <c r="AC543" s="155">
        <f>IF(A5taxstdlife="n/a","n/a",IF(AC$3&gt;(A5taxstdlife+$E543),(Input!$P$215*$P$7)-SUM($P543:AB543),(Input!$P$215*$P$7)/A5taxstdlife))</f>
        <v>0</v>
      </c>
      <c r="AD543" s="155">
        <f>IF(A5taxstdlife="n/a","n/a",IF(AD$3&gt;(A5taxstdlife+$E543),(Input!$P$215*$P$7)-SUM($P543:AC543),(Input!$P$215*$P$7)/A5taxstdlife))</f>
        <v>0</v>
      </c>
      <c r="AE543" s="155">
        <f>IF(A5taxstdlife="n/a","n/a",IF(AE$3&gt;(A5taxstdlife+$E543),(Input!$P$215*$P$7)-SUM($P543:AD543),(Input!$P$215*$P$7)/A5taxstdlife))</f>
        <v>0</v>
      </c>
      <c r="AF543" s="155">
        <f>IF(A5taxstdlife="n/a","n/a",IF(AF$3&gt;(A5taxstdlife+$E543),(Input!$P$215*$P$7)-SUM($P543:AE543),(Input!$P$215*$P$7)/A5taxstdlife))</f>
        <v>0</v>
      </c>
      <c r="AG543" s="155">
        <f>IF(A5taxstdlife="n/a","n/a",IF(AG$3&gt;(A5taxstdlife+$E543),(Input!$P$215*$P$7)-SUM($P543:AF543),(Input!$P$215*$P$7)/A5taxstdlife))</f>
        <v>0</v>
      </c>
      <c r="AH543" s="155">
        <f>IF(A5taxstdlife="n/a","n/a",IF(AH$3&gt;(A5taxstdlife+$E543),(Input!$P$215*$P$7)-SUM($P543:AG543),(Input!$P$215*$P$7)/A5taxstdlife))</f>
        <v>0</v>
      </c>
      <c r="AI543" s="155">
        <f>IF(A5taxstdlife="n/a","n/a",IF(AI$3&gt;(A5taxstdlife+$E543),(Input!$P$215*$P$7)-SUM($P543:AH543),(Input!$P$215*$P$7)/A5taxstdlife))</f>
        <v>0</v>
      </c>
      <c r="AJ543" s="155">
        <f>IF(A5taxstdlife="n/a","n/a",IF(AJ$3&gt;(A5taxstdlife+$E543),(Input!$P$215*$P$7)-SUM($P543:AI543),(Input!$P$215*$P$7)/A5taxstdlife))</f>
        <v>0</v>
      </c>
      <c r="AK543" s="155">
        <f>IF(A5taxstdlife="n/a","n/a",IF(AK$3&gt;(A5taxstdlife+$E543),(Input!$P$215*$P$7)-SUM($P543:AJ543),(Input!$P$215*$P$7)/A5taxstdlife))</f>
        <v>0</v>
      </c>
      <c r="AL543" s="155">
        <f>IF(A5taxstdlife="n/a","n/a",IF(AL$3&gt;(A5taxstdlife+$E543),(Input!$P$215*$P$7)-SUM($P543:AK543),(Input!$P$215*$P$7)/A5taxstdlife))</f>
        <v>0</v>
      </c>
      <c r="AM543" s="155">
        <f>IF(A5taxstdlife="n/a","n/a",IF(AM$3&gt;(A5taxstdlife+$E543),(Input!$P$215*$P$7)-SUM($P543:AL543),(Input!$P$215*$P$7)/A5taxstdlife))</f>
        <v>0</v>
      </c>
      <c r="AN543" s="155">
        <f>IF(A5taxstdlife="n/a","n/a",IF(AN$3&gt;(A5taxstdlife+$E543),(Input!$P$215*$P$7)-SUM($P543:AM543),(Input!$P$215*$P$7)/A5taxstdlife))</f>
        <v>0</v>
      </c>
      <c r="AO543" s="155">
        <f>IF(A5taxstdlife="n/a","n/a",IF(AO$3&gt;(A5taxstdlife+$E543),(Input!$P$215*$P$7)-SUM($P543:AN543),(Input!$P$215*$P$7)/A5taxstdlife))</f>
        <v>0</v>
      </c>
      <c r="AP543" s="155">
        <f>IF(A5taxstdlife="n/a","n/a",IF(AP$3&gt;(A5taxstdlife+$E543),(Input!$P$215*$P$7)-SUM($P543:AO543),(Input!$P$215*$P$7)/A5taxstdlife))</f>
        <v>0</v>
      </c>
      <c r="AQ543" s="155">
        <f>IF(A5taxstdlife="n/a","n/a",IF(AQ$3&gt;(A5taxstdlife+$E543),(Input!$P$215*$P$7)-SUM($P543:AP543),(Input!$P$215*$P$7)/A5taxstdlife))</f>
        <v>0</v>
      </c>
      <c r="AR543" s="155">
        <f>IF(A5taxstdlife="n/a","n/a",IF(AR$3&gt;(A5taxstdlife+$E543),(Input!$P$215*$P$7)-SUM($P543:AQ543),(Input!$P$215*$P$7)/A5taxstdlife))</f>
        <v>0</v>
      </c>
      <c r="AS543" s="155">
        <f>IF(A5taxstdlife="n/a","n/a",IF(AS$3&gt;(A5taxstdlife+$E543),(Input!$P$215*$P$7)-SUM($P543:AR543),(Input!$P$215*$P$7)/A5taxstdlife))</f>
        <v>0</v>
      </c>
      <c r="AT543" s="155">
        <f>IF(A5taxstdlife="n/a","n/a",IF(AT$3&gt;(A5taxstdlife+$E543),(Input!$P$215*$P$7)-SUM($P543:AS543),(Input!$P$215*$P$7)/A5taxstdlife))</f>
        <v>0</v>
      </c>
      <c r="AU543" s="155">
        <f>IF(A5taxstdlife="n/a","n/a",IF(AU$3&gt;(A5taxstdlife+$E543),(Input!$P$215*$P$7)-SUM($P543:AT543),(Input!$P$215*$P$7)/A5taxstdlife))</f>
        <v>0</v>
      </c>
      <c r="AV543" s="155">
        <f>IF(A5taxstdlife="n/a","n/a",IF(AV$3&gt;(A5taxstdlife+$E543),(Input!$P$215*$P$7)-SUM($P543:AU543),(Input!$P$215*$P$7)/A5taxstdlife))</f>
        <v>0</v>
      </c>
      <c r="AW543" s="155">
        <f>IF(A5taxstdlife="n/a","n/a",IF(AW$3&gt;(A5taxstdlife+$E543),(Input!$P$215*$P$7)-SUM($P543:AV543),(Input!$P$215*$P$7)/A5taxstdlife))</f>
        <v>0</v>
      </c>
      <c r="AX543" s="155">
        <f>IF(A5taxstdlife="n/a","n/a",IF(AX$3&gt;(A5taxstdlife+$E543),(Input!$P$215*$P$7)-SUM($P543:AW543),(Input!$P$215*$P$7)/A5taxstdlife))</f>
        <v>0</v>
      </c>
      <c r="AY543" s="155">
        <f>IF(A5taxstdlife="n/a","n/a",IF(AY$3&gt;(A5taxstdlife+$E543),(Input!$P$215*$P$7)-SUM($P543:AX543),(Input!$P$215*$P$7)/A5taxstdlife))</f>
        <v>0</v>
      </c>
      <c r="AZ543" s="155">
        <f>IF(A5taxstdlife="n/a","n/a",IF(AZ$3&gt;(A5taxstdlife+$E543),(Input!$P$215*$P$7)-SUM($P543:AY543),(Input!$P$215*$P$7)/A5taxstdlife))</f>
        <v>0</v>
      </c>
      <c r="BA543" s="155">
        <f>IF(A5taxstdlife="n/a","n/a",IF(BA$3&gt;(A5taxstdlife+$E543),(Input!$P$215*$P$7)-SUM($P543:AZ543),(Input!$P$215*$P$7)/A5taxstdlife))</f>
        <v>0</v>
      </c>
      <c r="BB543" s="155">
        <f>IF(A5taxstdlife="n/a","n/a",IF(BB$3&gt;(A5taxstdlife+$E543),(Input!$P$215*$P$7)-SUM($P543:BA543),(Input!$P$215*$P$7)/A5taxstdlife))</f>
        <v>0</v>
      </c>
      <c r="BC543" s="155">
        <f>IF(A5taxstdlife="n/a","n/a",IF(BC$3&gt;(A5taxstdlife+$E543),(Input!$P$215*$P$7)-SUM($P543:BB543),(Input!$P$215*$P$7)/A5taxstdlife))</f>
        <v>0</v>
      </c>
      <c r="BD543" s="155">
        <f>IF(A5taxstdlife="n/a","n/a",IF(BD$3&gt;(A5taxstdlife+$E543),(Input!$P$215*$P$7)-SUM($P543:BC543),(Input!$P$215*$P$7)/A5taxstdlife))</f>
        <v>0</v>
      </c>
      <c r="BE543" s="155">
        <f>IF(A5taxstdlife="n/a","n/a",IF(BE$3&gt;(A5taxstdlife+$E543),(Input!$P$215*$P$7)-SUM($P543:BD543),(Input!$P$215*$P$7)/A5taxstdlife))</f>
        <v>0</v>
      </c>
      <c r="BF543" s="155">
        <f>IF(A5taxstdlife="n/a","n/a",IF(BF$3&gt;(A5taxstdlife+$E543),(Input!$P$215*$P$7)-SUM($P543:BE543),(Input!$P$215*$P$7)/A5taxstdlife))</f>
        <v>0</v>
      </c>
      <c r="BG543" s="155">
        <f>IF(A5taxstdlife="n/a","n/a",IF(BG$3&gt;(A5taxstdlife+$E543),(Input!$P$215*$P$7)-SUM($P543:BF543),(Input!$P$215*$P$7)/A5taxstdlife))</f>
        <v>0</v>
      </c>
      <c r="BH543" s="155">
        <f>IF(A5taxstdlife="n/a","n/a",IF(BH$3&gt;(A5taxstdlife+$E543),(Input!$P$215*$P$7)-SUM($P543:BG543),(Input!$P$215*$P$7)/A5taxstdlife))</f>
        <v>0</v>
      </c>
      <c r="BI543" s="155">
        <f>IF(A5taxstdlife="n/a","n/a",IF(BI$3&gt;(A5taxstdlife+$E543),(Input!$P$215*$P$7)-SUM($P543:BH543),(Input!$P$215*$P$7)/A5taxstdlife))</f>
        <v>0</v>
      </c>
      <c r="BJ543" s="14"/>
      <c r="BK543" s="14"/>
      <c r="BL543" s="14"/>
      <c r="BM543" s="14"/>
      <c r="BN543" s="14"/>
      <c r="BO543" s="14"/>
      <c r="BP543" s="14"/>
      <c r="BQ543" s="14"/>
      <c r="BR543" s="14"/>
      <c r="BS543" s="14"/>
      <c r="BT543" s="14"/>
      <c r="BU543" s="14"/>
      <c r="BV543" s="14"/>
      <c r="BW543" s="14"/>
      <c r="BX543" s="14"/>
      <c r="BY543" s="14"/>
      <c r="BZ543" s="14"/>
    </row>
    <row r="544" spans="1:78" s="3" customFormat="1" ht="12.75" customHeight="1" outlineLevel="1" collapsed="1">
      <c r="A544" s="14"/>
      <c r="B544" s="14"/>
      <c r="C544" s="324" t="str">
        <f>Asset5</f>
        <v>Substations Secondary Systems</v>
      </c>
      <c r="D544" s="14"/>
      <c r="E544" s="14"/>
      <c r="F544" s="366"/>
      <c r="G544" s="364">
        <f t="shared" ref="G544:AL544" si="97">SUM(G532:G543)</f>
        <v>29.700768069039917</v>
      </c>
      <c r="H544" s="364">
        <f t="shared" si="97"/>
        <v>38.017091507462247</v>
      </c>
      <c r="I544" s="364">
        <f t="shared" si="97"/>
        <v>42.409958927573783</v>
      </c>
      <c r="J544" s="364">
        <f t="shared" si="97"/>
        <v>44.653815789161435</v>
      </c>
      <c r="K544" s="364">
        <f t="shared" si="97"/>
        <v>46.46905364702063</v>
      </c>
      <c r="L544" s="364">
        <f t="shared" si="97"/>
        <v>48.515029173575257</v>
      </c>
      <c r="M544" s="364">
        <f t="shared" si="97"/>
        <v>48.515029173575257</v>
      </c>
      <c r="N544" s="364">
        <f t="shared" si="97"/>
        <v>48.515029173575257</v>
      </c>
      <c r="O544" s="364">
        <f t="shared" si="97"/>
        <v>48.515029173575257</v>
      </c>
      <c r="P544" s="364">
        <f t="shared" si="97"/>
        <v>26.833468483176066</v>
      </c>
      <c r="Q544" s="364">
        <f t="shared" si="97"/>
        <v>18.814261104535348</v>
      </c>
      <c r="R544" s="364">
        <f t="shared" si="97"/>
        <v>18.814261104535348</v>
      </c>
      <c r="S544" s="364">
        <f t="shared" si="97"/>
        <v>18.814261104535348</v>
      </c>
      <c r="T544" s="364">
        <f t="shared" si="97"/>
        <v>14.656099385324168</v>
      </c>
      <c r="U544" s="364">
        <f t="shared" si="97"/>
        <v>8.3015039560572674</v>
      </c>
      <c r="V544" s="364">
        <f t="shared" si="97"/>
        <v>4.9831418152076496</v>
      </c>
      <c r="W544" s="364">
        <f t="shared" si="97"/>
        <v>2.953594455484235</v>
      </c>
      <c r="X544" s="364">
        <f t="shared" si="97"/>
        <v>1.0229877632773068</v>
      </c>
      <c r="Y544" s="364">
        <f t="shared" si="97"/>
        <v>0</v>
      </c>
      <c r="Z544" s="364">
        <f t="shared" si="97"/>
        <v>0</v>
      </c>
      <c r="AA544" s="364">
        <f t="shared" si="97"/>
        <v>0</v>
      </c>
      <c r="AB544" s="364">
        <f t="shared" si="97"/>
        <v>0</v>
      </c>
      <c r="AC544" s="364">
        <f t="shared" si="97"/>
        <v>0</v>
      </c>
      <c r="AD544" s="364">
        <f t="shared" si="97"/>
        <v>0</v>
      </c>
      <c r="AE544" s="364">
        <f t="shared" si="97"/>
        <v>0</v>
      </c>
      <c r="AF544" s="364">
        <f t="shared" si="97"/>
        <v>0</v>
      </c>
      <c r="AG544" s="364">
        <f t="shared" si="97"/>
        <v>0</v>
      </c>
      <c r="AH544" s="364">
        <f t="shared" si="97"/>
        <v>0</v>
      </c>
      <c r="AI544" s="364">
        <f t="shared" si="97"/>
        <v>0</v>
      </c>
      <c r="AJ544" s="364">
        <f t="shared" si="97"/>
        <v>0</v>
      </c>
      <c r="AK544" s="364">
        <f t="shared" si="97"/>
        <v>0</v>
      </c>
      <c r="AL544" s="364">
        <f t="shared" si="97"/>
        <v>0</v>
      </c>
      <c r="AM544" s="364">
        <f t="shared" ref="AM544:BI544" si="98">SUM(AM532:AM543)</f>
        <v>0</v>
      </c>
      <c r="AN544" s="364">
        <f t="shared" si="98"/>
        <v>0</v>
      </c>
      <c r="AO544" s="364">
        <f t="shared" si="98"/>
        <v>0</v>
      </c>
      <c r="AP544" s="364">
        <f t="shared" si="98"/>
        <v>0</v>
      </c>
      <c r="AQ544" s="364">
        <f t="shared" si="98"/>
        <v>0</v>
      </c>
      <c r="AR544" s="364">
        <f t="shared" si="98"/>
        <v>0</v>
      </c>
      <c r="AS544" s="364">
        <f t="shared" si="98"/>
        <v>0</v>
      </c>
      <c r="AT544" s="364">
        <f t="shared" si="98"/>
        <v>0</v>
      </c>
      <c r="AU544" s="364">
        <f t="shared" si="98"/>
        <v>0</v>
      </c>
      <c r="AV544" s="364">
        <f t="shared" si="98"/>
        <v>0</v>
      </c>
      <c r="AW544" s="364">
        <f t="shared" si="98"/>
        <v>0</v>
      </c>
      <c r="AX544" s="364">
        <f t="shared" si="98"/>
        <v>0</v>
      </c>
      <c r="AY544" s="364">
        <f t="shared" si="98"/>
        <v>0</v>
      </c>
      <c r="AZ544" s="364">
        <f t="shared" si="98"/>
        <v>0</v>
      </c>
      <c r="BA544" s="364">
        <f t="shared" si="98"/>
        <v>0</v>
      </c>
      <c r="BB544" s="364">
        <f t="shared" si="98"/>
        <v>0</v>
      </c>
      <c r="BC544" s="364">
        <f t="shared" si="98"/>
        <v>0</v>
      </c>
      <c r="BD544" s="364">
        <f t="shared" si="98"/>
        <v>0</v>
      </c>
      <c r="BE544" s="364">
        <f t="shared" si="98"/>
        <v>0</v>
      </c>
      <c r="BF544" s="364">
        <f t="shared" si="98"/>
        <v>0</v>
      </c>
      <c r="BG544" s="364">
        <f t="shared" si="98"/>
        <v>0</v>
      </c>
      <c r="BH544" s="364">
        <f t="shared" si="98"/>
        <v>0</v>
      </c>
      <c r="BI544" s="364">
        <f t="shared" si="98"/>
        <v>0</v>
      </c>
      <c r="BJ544" s="14"/>
      <c r="BK544" s="14"/>
      <c r="BL544" s="14"/>
      <c r="BM544" s="14"/>
      <c r="BN544" s="14"/>
      <c r="BO544" s="14"/>
      <c r="BP544" s="14"/>
      <c r="BQ544" s="14"/>
      <c r="BR544" s="14"/>
      <c r="BS544" s="14"/>
      <c r="BT544" s="14"/>
      <c r="BU544" s="14"/>
      <c r="BV544" s="14"/>
      <c r="BW544" s="14"/>
      <c r="BX544" s="14"/>
      <c r="BY544" s="14"/>
      <c r="BZ544" s="14"/>
    </row>
    <row r="545" spans="1:256" s="2" customFormat="1" ht="12.75" hidden="1" customHeight="1" outlineLevel="2">
      <c r="A545" s="14"/>
      <c r="B545" s="325" t="str">
        <f>C557</f>
        <v>Communications Other Assets</v>
      </c>
      <c r="C545" s="326"/>
      <c r="D545" s="33" t="s">
        <v>65</v>
      </c>
      <c r="E545" s="32"/>
      <c r="F545" s="371"/>
      <c r="G545" s="154">
        <f>IF(G$3&gt;A6taxremlife,A6taxvalue-SUM($F545:F545),IF(A6taxremlife="N/A","n/a",A6taxvalue/A6taxremlife))</f>
        <v>5.3267206477732794</v>
      </c>
      <c r="H545" s="154">
        <f>IF(H$3&gt;A6taxremlife,A6taxvalue-SUM($F545:G545),IF(A6taxremlife="N/A","n/a",A6taxvalue/A6taxremlife))</f>
        <v>5.3267206477732794</v>
      </c>
      <c r="I545" s="154">
        <f>IF(I$3&gt;A6taxremlife,A6taxvalue-SUM($F545:H545),IF(A6taxremlife="N/A","n/a",A6taxvalue/A6taxremlife))</f>
        <v>5.3267206477732794</v>
      </c>
      <c r="J545" s="154">
        <f>IF(J$3&gt;A6taxremlife,A6taxvalue-SUM($F545:I545),IF(A6taxremlife="N/A","n/a",A6taxvalue/A6taxremlife))</f>
        <v>5.3267206477732794</v>
      </c>
      <c r="K545" s="154">
        <f>IF(K$3&gt;A6taxremlife,A6taxvalue-SUM($F545:J545),IF(A6taxremlife="N/A","n/a",A6taxvalue/A6taxremlife))</f>
        <v>5.3267206477732794</v>
      </c>
      <c r="L545" s="154">
        <f>IF(L$3&gt;A6taxremlife,A6taxvalue-SUM($F545:K545),IF(A6taxremlife="N/A","n/a",A6taxvalue/A6taxremlife))</f>
        <v>5.3267206477732794</v>
      </c>
      <c r="M545" s="154">
        <f>IF(M$3&gt;A6taxremlife,A6taxvalue-SUM($F545:L545),IF(A6taxremlife="N/A","n/a",A6taxvalue/A6taxremlife))</f>
        <v>5.3267206477732794</v>
      </c>
      <c r="N545" s="154">
        <f>IF(N$3&gt;A6taxremlife,A6taxvalue-SUM($F545:M545),IF(A6taxremlife="N/A","n/a",A6taxvalue/A6taxremlife))</f>
        <v>5.3267206477732794</v>
      </c>
      <c r="O545" s="154">
        <f>IF(O$3&gt;A6taxremlife,A6taxvalue-SUM($F545:N545),IF(A6taxremlife="N/A","n/a",A6taxvalue/A6taxremlife))</f>
        <v>5.3267206477732794</v>
      </c>
      <c r="P545" s="154">
        <f>IF(P$3&gt;A6taxremlife,A6taxvalue-SUM($F545:O545),IF(A6taxremlife="N/A","n/a",A6taxvalue/A6taxremlife))</f>
        <v>4.6875141700404868</v>
      </c>
      <c r="Q545" s="154">
        <f>IF(Q$3&gt;A6taxremlife,A6taxvalue-SUM($F545:P545),IF(A6taxremlife="N/A","n/a",A6taxvalue/A6taxremlife))</f>
        <v>0</v>
      </c>
      <c r="R545" s="154">
        <f>IF(R$3&gt;A6taxremlife,A6taxvalue-SUM($F545:Q545),IF(A6taxremlife="N/A","n/a",A6taxvalue/A6taxremlife))</f>
        <v>0</v>
      </c>
      <c r="S545" s="154">
        <f>IF(S$3&gt;A6taxremlife,A6taxvalue-SUM($F545:R545),IF(A6taxremlife="N/A","n/a",A6taxvalue/A6taxremlife))</f>
        <v>0</v>
      </c>
      <c r="T545" s="154">
        <f>IF(T$3&gt;A6taxremlife,A6taxvalue-SUM($F545:S545),IF(A6taxremlife="N/A","n/a",A6taxvalue/A6taxremlife))</f>
        <v>0</v>
      </c>
      <c r="U545" s="154">
        <f>IF(U$3&gt;A6taxremlife,A6taxvalue-SUM($F545:T545),IF(A6taxremlife="N/A","n/a",A6taxvalue/A6taxremlife))</f>
        <v>0</v>
      </c>
      <c r="V545" s="154">
        <f>IF(V$3&gt;A6taxremlife,A6taxvalue-SUM($F545:U545),IF(A6taxremlife="N/A","n/a",A6taxvalue/A6taxremlife))</f>
        <v>0</v>
      </c>
      <c r="W545" s="154">
        <f>IF(W$3&gt;A6taxremlife,A6taxvalue-SUM($F545:V545),IF(A6taxremlife="N/A","n/a",A6taxvalue/A6taxremlife))</f>
        <v>0</v>
      </c>
      <c r="X545" s="154">
        <f>IF(X$3&gt;A6taxremlife,A6taxvalue-SUM($F545:W545),IF(A6taxremlife="N/A","n/a",A6taxvalue/A6taxremlife))</f>
        <v>0</v>
      </c>
      <c r="Y545" s="154">
        <f>IF(Y$3&gt;A6taxremlife,A6taxvalue-SUM($F545:X545),IF(A6taxremlife="N/A","n/a",A6taxvalue/A6taxremlife))</f>
        <v>0</v>
      </c>
      <c r="Z545" s="154">
        <f>IF(Z$3&gt;A6taxremlife,A6taxvalue-SUM($F545:Y545),IF(A6taxremlife="N/A","n/a",A6taxvalue/A6taxremlife))</f>
        <v>0</v>
      </c>
      <c r="AA545" s="154">
        <f>IF(AA$3&gt;A6taxremlife,A6taxvalue-SUM($F545:Z545),IF(A6taxremlife="N/A","n/a",A6taxvalue/A6taxremlife))</f>
        <v>0</v>
      </c>
      <c r="AB545" s="154">
        <f>IF(AB$3&gt;A6taxremlife,A6taxvalue-SUM($F545:AA545),IF(A6taxremlife="N/A","n/a",A6taxvalue/A6taxremlife))</f>
        <v>0</v>
      </c>
      <c r="AC545" s="154">
        <f>IF(AC$3&gt;A6taxremlife,A6taxvalue-SUM($F545:AB545),IF(A6taxremlife="N/A","n/a",A6taxvalue/A6taxremlife))</f>
        <v>0</v>
      </c>
      <c r="AD545" s="154">
        <f>IF(AD$3&gt;A6taxremlife,A6taxvalue-SUM($F545:AC545),IF(A6taxremlife="N/A","n/a",A6taxvalue/A6taxremlife))</f>
        <v>0</v>
      </c>
      <c r="AE545" s="154">
        <f>IF(AE$3&gt;A6taxremlife,A6taxvalue-SUM($F545:AD545),IF(A6taxremlife="N/A","n/a",A6taxvalue/A6taxremlife))</f>
        <v>0</v>
      </c>
      <c r="AF545" s="154">
        <f>IF(AF$3&gt;A6taxremlife,A6taxvalue-SUM($F545:AE545),IF(A6taxremlife="N/A","n/a",A6taxvalue/A6taxremlife))</f>
        <v>0</v>
      </c>
      <c r="AG545" s="154">
        <f>IF(AG$3&gt;A6taxremlife,A6taxvalue-SUM($F545:AF545),IF(A6taxremlife="N/A","n/a",A6taxvalue/A6taxremlife))</f>
        <v>0</v>
      </c>
      <c r="AH545" s="154">
        <f>IF(AH$3&gt;A6taxremlife,A6taxvalue-SUM($F545:AG545),IF(A6taxremlife="N/A","n/a",A6taxvalue/A6taxremlife))</f>
        <v>0</v>
      </c>
      <c r="AI545" s="154">
        <f>IF(AI$3&gt;A6taxremlife,A6taxvalue-SUM($F545:AH545),IF(A6taxremlife="N/A","n/a",A6taxvalue/A6taxremlife))</f>
        <v>0</v>
      </c>
      <c r="AJ545" s="154">
        <f>IF(AJ$3&gt;A6taxremlife,A6taxvalue-SUM($F545:AI545),IF(A6taxremlife="N/A","n/a",A6taxvalue/A6taxremlife))</f>
        <v>0</v>
      </c>
      <c r="AK545" s="154">
        <f>IF(AK$3&gt;A6taxremlife,A6taxvalue-SUM($F545:AJ545),IF(A6taxremlife="N/A","n/a",A6taxvalue/A6taxremlife))</f>
        <v>0</v>
      </c>
      <c r="AL545" s="154">
        <f>IF(AL$3&gt;A6taxremlife,A6taxvalue-SUM($F545:AK545),IF(A6taxremlife="N/A","n/a",A6taxvalue/A6taxremlife))</f>
        <v>0</v>
      </c>
      <c r="AM545" s="154">
        <f>IF(AM$3&gt;A6taxremlife,A6taxvalue-SUM($F545:AL545),IF(A6taxremlife="N/A","n/a",A6taxvalue/A6taxremlife))</f>
        <v>0</v>
      </c>
      <c r="AN545" s="154">
        <f>IF(AN$3&gt;A6taxremlife,A6taxvalue-SUM($F545:AM545),IF(A6taxremlife="N/A","n/a",A6taxvalue/A6taxremlife))</f>
        <v>0</v>
      </c>
      <c r="AO545" s="154">
        <f>IF(AO$3&gt;A6taxremlife,A6taxvalue-SUM($F545:AN545),IF(A6taxremlife="N/A","n/a",A6taxvalue/A6taxremlife))</f>
        <v>0</v>
      </c>
      <c r="AP545" s="154">
        <f>IF(AP$3&gt;A6taxremlife,A6taxvalue-SUM($F545:AO545),IF(A6taxremlife="N/A","n/a",A6taxvalue/A6taxremlife))</f>
        <v>0</v>
      </c>
      <c r="AQ545" s="154">
        <f>IF(AQ$3&gt;A6taxremlife,A6taxvalue-SUM($F545:AP545),IF(A6taxremlife="N/A","n/a",A6taxvalue/A6taxremlife))</f>
        <v>0</v>
      </c>
      <c r="AR545" s="154">
        <f>IF(AR$3&gt;A6taxremlife,A6taxvalue-SUM($F545:AQ545),IF(A6taxremlife="N/A","n/a",A6taxvalue/A6taxremlife))</f>
        <v>0</v>
      </c>
      <c r="AS545" s="154">
        <f>IF(AS$3&gt;A6taxremlife,A6taxvalue-SUM($F545:AR545),IF(A6taxremlife="N/A","n/a",A6taxvalue/A6taxremlife))</f>
        <v>0</v>
      </c>
      <c r="AT545" s="154">
        <f>IF(AT$3&gt;A6taxremlife,A6taxvalue-SUM($F545:AS545),IF(A6taxremlife="N/A","n/a",A6taxvalue/A6taxremlife))</f>
        <v>0</v>
      </c>
      <c r="AU545" s="154">
        <f>IF(AU$3&gt;A6taxremlife,A6taxvalue-SUM($F545:AT545),IF(A6taxremlife="N/A","n/a",A6taxvalue/A6taxremlife))</f>
        <v>0</v>
      </c>
      <c r="AV545" s="154">
        <f>IF(AV$3&gt;A6taxremlife,A6taxvalue-SUM($F545:AU545),IF(A6taxremlife="N/A","n/a",A6taxvalue/A6taxremlife))</f>
        <v>0</v>
      </c>
      <c r="AW545" s="154">
        <f>IF(AW$3&gt;A6taxremlife,A6taxvalue-SUM($F545:AV545),IF(A6taxremlife="N/A","n/a",A6taxvalue/A6taxremlife))</f>
        <v>0</v>
      </c>
      <c r="AX545" s="154">
        <f>IF(AX$3&gt;A6taxremlife,A6taxvalue-SUM($F545:AW545),IF(A6taxremlife="N/A","n/a",A6taxvalue/A6taxremlife))</f>
        <v>0</v>
      </c>
      <c r="AY545" s="154">
        <f>IF(AY$3&gt;A6taxremlife,A6taxvalue-SUM($F545:AX545),IF(A6taxremlife="N/A","n/a",A6taxvalue/A6taxremlife))</f>
        <v>0</v>
      </c>
      <c r="AZ545" s="154">
        <f>IF(AZ$3&gt;A6taxremlife,A6taxvalue-SUM($F545:AY545),IF(A6taxremlife="N/A","n/a",A6taxvalue/A6taxremlife))</f>
        <v>0</v>
      </c>
      <c r="BA545" s="154">
        <f>IF(BA$3&gt;A6taxremlife,A6taxvalue-SUM($F545:AZ545),IF(A6taxremlife="N/A","n/a",A6taxvalue/A6taxremlife))</f>
        <v>0</v>
      </c>
      <c r="BB545" s="154">
        <f>IF(BB$3&gt;A6taxremlife,A6taxvalue-SUM($F545:BA545),IF(A6taxremlife="N/A","n/a",A6taxvalue/A6taxremlife))</f>
        <v>0</v>
      </c>
      <c r="BC545" s="154">
        <f>IF(BC$3&gt;A6taxremlife,A6taxvalue-SUM($F545:BB545),IF(A6taxremlife="N/A","n/a",A6taxvalue/A6taxremlife))</f>
        <v>0</v>
      </c>
      <c r="BD545" s="154">
        <f>IF(BD$3&gt;A6taxremlife,A6taxvalue-SUM($F545:BC545),IF(A6taxremlife="N/A","n/a",A6taxvalue/A6taxremlife))</f>
        <v>0</v>
      </c>
      <c r="BE545" s="154">
        <f>IF(BE$3&gt;A6taxremlife,A6taxvalue-SUM($F545:BD545),IF(A6taxremlife="N/A","n/a",A6taxvalue/A6taxremlife))</f>
        <v>0</v>
      </c>
      <c r="BF545" s="154">
        <f>IF(BF$3&gt;A6taxremlife,A6taxvalue-SUM($F545:BE545),IF(A6taxremlife="N/A","n/a",A6taxvalue/A6taxremlife))</f>
        <v>0</v>
      </c>
      <c r="BG545" s="154">
        <f>IF(BG$3&gt;A6taxremlife,A6taxvalue-SUM($F545:BF545),IF(A6taxremlife="N/A","n/a",A6taxvalue/A6taxremlife))</f>
        <v>0</v>
      </c>
      <c r="BH545" s="154">
        <f>IF(BH$3&gt;A6taxremlife,A6taxvalue-SUM($F545:BG545),IF(A6taxremlife="N/A","n/a",A6taxvalue/A6taxremlife))</f>
        <v>0</v>
      </c>
      <c r="BI545" s="154">
        <f>IF(BI$3&gt;A6taxremlife,A6taxvalue-SUM($F545:BH545),IF(A6taxremlife="N/A","n/a",A6taxvalue/A6taxremlife))</f>
        <v>0</v>
      </c>
      <c r="BJ545" s="14"/>
      <c r="BK545" s="14"/>
      <c r="BL545" s="14"/>
      <c r="BM545" s="14"/>
      <c r="BN545" s="14"/>
      <c r="BO545" s="14"/>
      <c r="BP545" s="14"/>
      <c r="BQ545" s="14"/>
      <c r="BR545" s="14"/>
      <c r="BS545" s="14"/>
      <c r="BT545" s="14"/>
      <c r="BU545" s="14"/>
      <c r="BV545" s="14"/>
      <c r="BW545" s="14"/>
      <c r="BX545" s="14"/>
      <c r="BY545" s="14"/>
      <c r="BZ545" s="14"/>
      <c r="CA545" s="410"/>
      <c r="CB545" s="410"/>
      <c r="CC545" s="410"/>
      <c r="CD545" s="410"/>
      <c r="CE545" s="410"/>
      <c r="CF545" s="410"/>
      <c r="CG545" s="410"/>
      <c r="CH545" s="410"/>
      <c r="CI545" s="410"/>
      <c r="CJ545" s="410"/>
      <c r="CK545" s="410"/>
      <c r="CL545" s="410"/>
      <c r="CM545" s="410"/>
      <c r="CN545" s="410"/>
      <c r="CO545" s="410"/>
      <c r="CP545" s="410"/>
      <c r="CQ545" s="410"/>
      <c r="CR545" s="410"/>
      <c r="CS545" s="410"/>
      <c r="CT545" s="410"/>
      <c r="CU545" s="410"/>
      <c r="CV545" s="410"/>
      <c r="CW545" s="410"/>
      <c r="CX545" s="410"/>
      <c r="CY545" s="410"/>
      <c r="CZ545" s="410"/>
      <c r="DA545" s="410"/>
      <c r="DB545" s="410"/>
      <c r="DC545" s="410"/>
      <c r="DD545" s="410"/>
      <c r="DE545" s="410"/>
      <c r="DF545" s="410"/>
      <c r="DG545" s="410"/>
      <c r="DH545" s="410"/>
      <c r="DI545" s="410"/>
      <c r="DJ545" s="410"/>
      <c r="DK545" s="410"/>
      <c r="DL545" s="410"/>
      <c r="DM545" s="410"/>
      <c r="DN545" s="410"/>
      <c r="DO545" s="410"/>
      <c r="DP545" s="410"/>
      <c r="DQ545" s="410"/>
      <c r="DR545" s="410"/>
      <c r="DS545" s="410"/>
      <c r="DT545" s="410"/>
      <c r="DU545" s="410"/>
      <c r="DV545" s="410"/>
      <c r="DW545" s="410"/>
      <c r="DX545" s="410"/>
      <c r="DY545" s="410"/>
      <c r="DZ545" s="410"/>
      <c r="EA545" s="410"/>
      <c r="EB545" s="410"/>
      <c r="EC545" s="410"/>
      <c r="ED545" s="410"/>
      <c r="EE545" s="410"/>
      <c r="EF545" s="410"/>
      <c r="EG545" s="410"/>
      <c r="EH545" s="410"/>
      <c r="EI545" s="410"/>
      <c r="EJ545" s="410"/>
      <c r="EK545" s="410"/>
      <c r="EL545" s="410"/>
      <c r="EM545" s="410"/>
      <c r="EN545" s="410"/>
      <c r="EO545" s="410"/>
      <c r="EP545" s="410"/>
      <c r="EQ545" s="410"/>
      <c r="ER545" s="410"/>
      <c r="ES545" s="410"/>
      <c r="ET545" s="410"/>
      <c r="EU545" s="410"/>
      <c r="EV545" s="410"/>
      <c r="EW545" s="410"/>
      <c r="EX545" s="410"/>
      <c r="EY545" s="410"/>
      <c r="EZ545" s="410"/>
      <c r="FA545" s="410"/>
      <c r="FB545" s="410"/>
      <c r="FC545" s="410"/>
      <c r="FD545" s="410"/>
      <c r="FE545" s="410"/>
      <c r="FF545" s="410"/>
      <c r="FG545" s="410"/>
      <c r="FH545" s="410"/>
      <c r="FI545" s="410"/>
      <c r="FJ545" s="410"/>
      <c r="FK545" s="410"/>
      <c r="FL545" s="410"/>
      <c r="FM545" s="410"/>
      <c r="FN545" s="410"/>
      <c r="FO545" s="410"/>
      <c r="FP545" s="410"/>
      <c r="FQ545" s="410"/>
      <c r="FR545" s="410"/>
      <c r="FS545" s="410"/>
      <c r="FT545" s="410"/>
      <c r="FU545" s="410"/>
      <c r="FV545" s="410"/>
      <c r="FW545" s="410"/>
      <c r="FX545" s="410"/>
      <c r="FY545" s="410"/>
      <c r="FZ545" s="410"/>
      <c r="GA545" s="410"/>
      <c r="GB545" s="410"/>
      <c r="GC545" s="410"/>
      <c r="GD545" s="410"/>
      <c r="GE545" s="410"/>
      <c r="GF545" s="410"/>
      <c r="GG545" s="410"/>
      <c r="GH545" s="410"/>
      <c r="GI545" s="410"/>
      <c r="GJ545" s="410"/>
      <c r="GK545" s="410"/>
      <c r="GL545" s="410"/>
      <c r="GM545" s="410"/>
      <c r="GN545" s="410"/>
      <c r="GO545" s="410"/>
      <c r="GP545" s="410"/>
      <c r="GQ545" s="410"/>
      <c r="GR545" s="410"/>
      <c r="GS545" s="410"/>
      <c r="GT545" s="410"/>
      <c r="GU545" s="410"/>
      <c r="GV545" s="410"/>
      <c r="GW545" s="410"/>
      <c r="GX545" s="410"/>
      <c r="GY545" s="410"/>
      <c r="GZ545" s="410"/>
      <c r="HA545" s="410"/>
      <c r="HB545" s="410"/>
      <c r="HC545" s="410"/>
      <c r="HD545" s="410"/>
      <c r="HE545" s="410"/>
      <c r="HF545" s="410"/>
      <c r="HG545" s="410"/>
      <c r="HH545" s="410"/>
      <c r="HI545" s="410"/>
      <c r="HJ545" s="410"/>
      <c r="HK545" s="410"/>
      <c r="HL545" s="410"/>
      <c r="HM545" s="410"/>
      <c r="HN545" s="410"/>
      <c r="HO545" s="410"/>
      <c r="HP545" s="410"/>
      <c r="HQ545" s="410"/>
      <c r="HR545" s="410"/>
      <c r="HS545" s="410"/>
      <c r="HT545" s="410"/>
      <c r="HU545" s="410"/>
      <c r="HV545" s="410"/>
      <c r="HW545" s="410"/>
      <c r="HX545" s="410"/>
      <c r="HY545" s="410"/>
      <c r="HZ545" s="410"/>
      <c r="IA545" s="410"/>
      <c r="IB545" s="410"/>
      <c r="IC545" s="410"/>
      <c r="ID545" s="410"/>
      <c r="IE545" s="410"/>
      <c r="IF545" s="410"/>
      <c r="IG545" s="410"/>
      <c r="IH545" s="410"/>
      <c r="II545" s="410"/>
      <c r="IJ545" s="410"/>
      <c r="IK545" s="410"/>
      <c r="IL545" s="410"/>
      <c r="IM545" s="410"/>
      <c r="IN545" s="410"/>
      <c r="IO545" s="410"/>
      <c r="IP545" s="410"/>
      <c r="IQ545" s="410"/>
      <c r="IR545" s="410"/>
      <c r="IS545" s="410"/>
      <c r="IT545" s="410"/>
      <c r="IU545" s="410"/>
      <c r="IV545" s="410"/>
    </row>
    <row r="546" spans="1:256" s="2" customFormat="1" ht="12.75" hidden="1" customHeight="1" outlineLevel="2">
      <c r="A546" s="14"/>
      <c r="B546" s="14"/>
      <c r="C546" s="324"/>
      <c r="D546" s="412" t="s">
        <v>198</v>
      </c>
      <c r="E546" s="261">
        <v>0</v>
      </c>
      <c r="F546" s="372"/>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5"/>
      <c r="AY546" s="155"/>
      <c r="AZ546" s="155"/>
      <c r="BA546" s="155"/>
      <c r="BB546" s="155"/>
      <c r="BC546" s="155"/>
      <c r="BD546" s="155"/>
      <c r="BE546" s="155"/>
      <c r="BF546" s="155"/>
      <c r="BG546" s="155"/>
      <c r="BH546" s="155"/>
      <c r="BI546" s="155"/>
      <c r="BJ546" s="14"/>
      <c r="BK546" s="14"/>
      <c r="BL546" s="14"/>
      <c r="BM546" s="14"/>
      <c r="BN546" s="14"/>
      <c r="BO546" s="14"/>
      <c r="BP546" s="14"/>
      <c r="BQ546" s="14"/>
      <c r="BR546" s="14"/>
      <c r="BS546" s="14"/>
      <c r="BT546" s="14"/>
      <c r="BU546" s="14"/>
      <c r="BV546" s="14"/>
      <c r="BW546" s="14"/>
      <c r="BX546" s="14"/>
      <c r="BY546" s="14"/>
      <c r="BZ546" s="14"/>
      <c r="CA546" s="410"/>
      <c r="CB546" s="410"/>
      <c r="CC546" s="410"/>
      <c r="CD546" s="410"/>
      <c r="CE546" s="410"/>
      <c r="CF546" s="410"/>
      <c r="CG546" s="410"/>
      <c r="CH546" s="410"/>
      <c r="CI546" s="410"/>
      <c r="CJ546" s="410"/>
      <c r="CK546" s="410"/>
      <c r="CL546" s="410"/>
      <c r="CM546" s="410"/>
      <c r="CN546" s="410"/>
      <c r="CO546" s="410"/>
      <c r="CP546" s="410"/>
      <c r="CQ546" s="410"/>
      <c r="CR546" s="410"/>
      <c r="CS546" s="410"/>
      <c r="CT546" s="410"/>
      <c r="CU546" s="410"/>
      <c r="CV546" s="410"/>
      <c r="CW546" s="410"/>
      <c r="CX546" s="410"/>
      <c r="CY546" s="410"/>
      <c r="CZ546" s="410"/>
      <c r="DA546" s="410"/>
      <c r="DB546" s="410"/>
      <c r="DC546" s="410"/>
      <c r="DD546" s="410"/>
      <c r="DE546" s="410"/>
      <c r="DF546" s="410"/>
      <c r="DG546" s="410"/>
      <c r="DH546" s="410"/>
      <c r="DI546" s="410"/>
      <c r="DJ546" s="410"/>
      <c r="DK546" s="410"/>
      <c r="DL546" s="410"/>
      <c r="DM546" s="410"/>
      <c r="DN546" s="410"/>
      <c r="DO546" s="410"/>
      <c r="DP546" s="410"/>
      <c r="DQ546" s="410"/>
      <c r="DR546" s="410"/>
      <c r="DS546" s="410"/>
      <c r="DT546" s="410"/>
      <c r="DU546" s="410"/>
      <c r="DV546" s="410"/>
      <c r="DW546" s="410"/>
      <c r="DX546" s="410"/>
      <c r="DY546" s="410"/>
      <c r="DZ546" s="410"/>
      <c r="EA546" s="410"/>
      <c r="EB546" s="410"/>
      <c r="EC546" s="410"/>
      <c r="ED546" s="410"/>
      <c r="EE546" s="410"/>
      <c r="EF546" s="410"/>
      <c r="EG546" s="410"/>
      <c r="EH546" s="410"/>
      <c r="EI546" s="410"/>
      <c r="EJ546" s="410"/>
      <c r="EK546" s="410"/>
      <c r="EL546" s="410"/>
      <c r="EM546" s="410"/>
      <c r="EN546" s="410"/>
      <c r="EO546" s="410"/>
      <c r="EP546" s="410"/>
      <c r="EQ546" s="410"/>
      <c r="ER546" s="410"/>
      <c r="ES546" s="410"/>
      <c r="ET546" s="410"/>
      <c r="EU546" s="410"/>
      <c r="EV546" s="410"/>
      <c r="EW546" s="410"/>
      <c r="EX546" s="410"/>
      <c r="EY546" s="410"/>
      <c r="EZ546" s="410"/>
      <c r="FA546" s="410"/>
      <c r="FB546" s="410"/>
      <c r="FC546" s="410"/>
      <c r="FD546" s="410"/>
      <c r="FE546" s="410"/>
      <c r="FF546" s="410"/>
      <c r="FG546" s="410"/>
      <c r="FH546" s="410"/>
      <c r="FI546" s="410"/>
      <c r="FJ546" s="410"/>
      <c r="FK546" s="410"/>
      <c r="FL546" s="410"/>
      <c r="FM546" s="410"/>
      <c r="FN546" s="410"/>
      <c r="FO546" s="410"/>
      <c r="FP546" s="410"/>
      <c r="FQ546" s="410"/>
      <c r="FR546" s="410"/>
      <c r="FS546" s="410"/>
      <c r="FT546" s="410"/>
      <c r="FU546" s="410"/>
      <c r="FV546" s="410"/>
      <c r="FW546" s="410"/>
      <c r="FX546" s="410"/>
      <c r="FY546" s="410"/>
      <c r="FZ546" s="410"/>
      <c r="GA546" s="410"/>
      <c r="GB546" s="410"/>
      <c r="GC546" s="410"/>
      <c r="GD546" s="410"/>
      <c r="GE546" s="410"/>
      <c r="GF546" s="410"/>
      <c r="GG546" s="410"/>
      <c r="GH546" s="410"/>
      <c r="GI546" s="410"/>
      <c r="GJ546" s="410"/>
      <c r="GK546" s="410"/>
      <c r="GL546" s="410"/>
      <c r="GM546" s="410"/>
      <c r="GN546" s="410"/>
      <c r="GO546" s="410"/>
      <c r="GP546" s="410"/>
      <c r="GQ546" s="410"/>
      <c r="GR546" s="410"/>
      <c r="GS546" s="410"/>
      <c r="GT546" s="410"/>
      <c r="GU546" s="410"/>
      <c r="GV546" s="410"/>
      <c r="GW546" s="410"/>
      <c r="GX546" s="410"/>
      <c r="GY546" s="410"/>
      <c r="GZ546" s="410"/>
      <c r="HA546" s="410"/>
      <c r="HB546" s="410"/>
      <c r="HC546" s="410"/>
      <c r="HD546" s="410"/>
      <c r="HE546" s="410"/>
      <c r="HF546" s="410"/>
      <c r="HG546" s="410"/>
      <c r="HH546" s="410"/>
      <c r="HI546" s="410"/>
      <c r="HJ546" s="410"/>
      <c r="HK546" s="410"/>
      <c r="HL546" s="410"/>
      <c r="HM546" s="410"/>
      <c r="HN546" s="410"/>
      <c r="HO546" s="410"/>
      <c r="HP546" s="410"/>
      <c r="HQ546" s="410"/>
      <c r="HR546" s="410"/>
      <c r="HS546" s="410"/>
      <c r="HT546" s="410"/>
      <c r="HU546" s="410"/>
      <c r="HV546" s="410"/>
      <c r="HW546" s="410"/>
      <c r="HX546" s="410"/>
      <c r="HY546" s="410"/>
      <c r="HZ546" s="410"/>
      <c r="IA546" s="410"/>
      <c r="IB546" s="410"/>
      <c r="IC546" s="410"/>
      <c r="ID546" s="410"/>
      <c r="IE546" s="410"/>
      <c r="IF546" s="410"/>
      <c r="IG546" s="410"/>
      <c r="IH546" s="410"/>
      <c r="II546" s="410"/>
      <c r="IJ546" s="410"/>
      <c r="IK546" s="410"/>
      <c r="IL546" s="410"/>
      <c r="IM546" s="410"/>
      <c r="IN546" s="410"/>
      <c r="IO546" s="410"/>
      <c r="IP546" s="410"/>
      <c r="IQ546" s="410"/>
      <c r="IR546" s="410"/>
      <c r="IS546" s="410"/>
      <c r="IT546" s="410"/>
      <c r="IU546" s="410"/>
      <c r="IV546" s="410"/>
    </row>
    <row r="547" spans="1:256" s="2" customFormat="1" ht="12.75" hidden="1" customHeight="1" outlineLevel="2">
      <c r="A547" s="14"/>
      <c r="B547" s="14"/>
      <c r="C547" s="324"/>
      <c r="D547" s="413"/>
      <c r="E547" s="261">
        <v>1</v>
      </c>
      <c r="F547" s="372"/>
      <c r="G547" s="268"/>
      <c r="H547" s="155">
        <f>IF(A6taxstdlife="n/a","n/a",IF(H$3&gt;(A6taxstdlife+$E547),(Input!$G$216*$G$7)-SUM($G547:G547),(Input!$G$216*$G$7)/A6taxstdlife))</f>
        <v>3.737477394400877</v>
      </c>
      <c r="I547" s="155">
        <f>IF(A6taxstdlife="n/a","n/a",IF(I$3&gt;(A6taxstdlife+$E547),(Input!$G$216*$G$7)-SUM($G547:H547),(Input!$G$216*$G$7)/A6taxstdlife))</f>
        <v>3.737477394400877</v>
      </c>
      <c r="J547" s="155">
        <f>IF(A6taxstdlife="n/a","n/a",IF(J$3&gt;(A6taxstdlife+$E547),(Input!$G$216*$G$7)-SUM($G547:I547),(Input!$G$216*$G$7)/A6taxstdlife))</f>
        <v>3.737477394400877</v>
      </c>
      <c r="K547" s="155">
        <f>IF(A6taxstdlife="n/a","n/a",IF(K$3&gt;(A6taxstdlife+$E547),(Input!$G$216*$G$7)-SUM($G547:J547),(Input!$G$216*$G$7)/A6taxstdlife))</f>
        <v>3.737477394400877</v>
      </c>
      <c r="L547" s="155">
        <f>IF(A6taxstdlife="n/a","n/a",IF(L$3&gt;(A6taxstdlife+$E547),(Input!$G$216*$G$7)-SUM($G547:K547),(Input!$G$216*$G$7)/A6taxstdlife))</f>
        <v>3.737477394400877</v>
      </c>
      <c r="M547" s="155">
        <f>IF(A6taxstdlife="n/a","n/a",IF(M$3&gt;(A6taxstdlife+$E547),(Input!$G$216*$G$7)-SUM($G547:L547),(Input!$G$216*$G$7)/A6taxstdlife))</f>
        <v>3.737477394400877</v>
      </c>
      <c r="N547" s="155">
        <f>IF(A6taxstdlife="n/a","n/a",IF(N$3&gt;(A6taxstdlife+$E547),(Input!$G$216*$G$7)-SUM($G547:M547),(Input!$G$216*$G$7)/A6taxstdlife))</f>
        <v>3.737477394400877</v>
      </c>
      <c r="O547" s="155">
        <f>IF(A6taxstdlife="n/a","n/a",IF(O$3&gt;(A6taxstdlife+$E547),(Input!$G$216*$G$7)-SUM($G547:N547),(Input!$G$216*$G$7)/A6taxstdlife))</f>
        <v>3.737477394400877</v>
      </c>
      <c r="P547" s="155">
        <f>IF(A6taxstdlife="n/a","n/a",IF(P$3&gt;(A6taxstdlife+$E547),(Input!$G$216*$G$7)-SUM($G547:O547),(Input!$G$216*$G$7)/A6taxstdlife))</f>
        <v>3.737477394400877</v>
      </c>
      <c r="Q547" s="155">
        <f>IF(A6taxstdlife="n/a","n/a",IF(Q$3&gt;(A6taxstdlife+$E547),(Input!$G$216*$G$7)-SUM($G547:P547),(Input!$G$216*$G$7)/A6taxstdlife))</f>
        <v>3.737477394400877</v>
      </c>
      <c r="R547" s="155">
        <f>IF(A6taxstdlife="n/a","n/a",IF(R$3&gt;(A6taxstdlife+$E547),(Input!$G$216*$G$7)-SUM($G547:Q547),(Input!$G$216*$G$7)/A6taxstdlife))</f>
        <v>3.737477394400877</v>
      </c>
      <c r="S547" s="155">
        <f>IF(A6taxstdlife="n/a","n/a",IF(S$3&gt;(A6taxstdlife+$E547),(Input!$G$216*$G$7)-SUM($G547:R547),(Input!$G$216*$G$7)/A6taxstdlife))</f>
        <v>3.737477394400877</v>
      </c>
      <c r="T547" s="155">
        <f>IF(A6taxstdlife="n/a","n/a",IF(T$3&gt;(A6taxstdlife+$E547),(Input!$G$216*$G$7)-SUM($G547:S547),(Input!$G$216*$G$7)/A6taxstdlife))</f>
        <v>1.8687386972004347</v>
      </c>
      <c r="U547" s="155">
        <f>IF(A6taxstdlife="n/a","n/a",IF(U$3&gt;(A6taxstdlife+$E547),(Input!$G$216*$G$7)-SUM($G547:T547),(Input!$G$216*$G$7)/A6taxstdlife))</f>
        <v>0</v>
      </c>
      <c r="V547" s="155">
        <f>IF(A6taxstdlife="n/a","n/a",IF(V$3&gt;(A6taxstdlife+$E547),(Input!$G$216*$G$7)-SUM($G547:U547),(Input!$G$216*$G$7)/A6taxstdlife))</f>
        <v>0</v>
      </c>
      <c r="W547" s="155">
        <f>IF(A6taxstdlife="n/a","n/a",IF(W$3&gt;(A6taxstdlife+$E547),(Input!$G$216*$G$7)-SUM($G547:V547),(Input!$G$216*$G$7)/A6taxstdlife))</f>
        <v>0</v>
      </c>
      <c r="X547" s="155">
        <f>IF(A6taxstdlife="n/a","n/a",IF(X$3&gt;(A6taxstdlife+$E547),(Input!$G$216*$G$7)-SUM($G547:W547),(Input!$G$216*$G$7)/A6taxstdlife))</f>
        <v>0</v>
      </c>
      <c r="Y547" s="155">
        <f>IF(A6taxstdlife="n/a","n/a",IF(Y$3&gt;(A6taxstdlife+$E547),(Input!$G$216*$G$7)-SUM($G547:X547),(Input!$G$216*$G$7)/A6taxstdlife))</f>
        <v>0</v>
      </c>
      <c r="Z547" s="155">
        <f>IF(A6taxstdlife="n/a","n/a",IF(Z$3&gt;(A6taxstdlife+$E547),(Input!$G$216*$G$7)-SUM($G547:Y547),(Input!$G$216*$G$7)/A6taxstdlife))</f>
        <v>0</v>
      </c>
      <c r="AA547" s="155">
        <f>IF(A6taxstdlife="n/a","n/a",IF(AA$3&gt;(A6taxstdlife+$E547),(Input!$G$216*$G$7)-SUM($G547:Z547),(Input!$G$216*$G$7)/A6taxstdlife))</f>
        <v>0</v>
      </c>
      <c r="AB547" s="155">
        <f>IF(A6taxstdlife="n/a","n/a",IF(AB$3&gt;(A6taxstdlife+$E547),(Input!$G$216*$G$7)-SUM($G547:AA547),(Input!$G$216*$G$7)/A6taxstdlife))</f>
        <v>0</v>
      </c>
      <c r="AC547" s="155">
        <f>IF(A6taxstdlife="n/a","n/a",IF(AC$3&gt;(A6taxstdlife+$E547),(Input!$G$216*$G$7)-SUM($G547:AB547),(Input!$G$216*$G$7)/A6taxstdlife))</f>
        <v>0</v>
      </c>
      <c r="AD547" s="155">
        <f>IF(A6taxstdlife="n/a","n/a",IF(AD$3&gt;(A6taxstdlife+$E547),(Input!$G$216*$G$7)-SUM($G547:AC547),(Input!$G$216*$G$7)/A6taxstdlife))</f>
        <v>0</v>
      </c>
      <c r="AE547" s="155">
        <f>IF(A6taxstdlife="n/a","n/a",IF(AE$3&gt;(A6taxstdlife+$E547),(Input!$G$216*$G$7)-SUM($G547:AD547),(Input!$G$216*$G$7)/A6taxstdlife))</f>
        <v>0</v>
      </c>
      <c r="AF547" s="155">
        <f>IF(A6taxstdlife="n/a","n/a",IF(AF$3&gt;(A6taxstdlife+$E547),(Input!$G$216*$G$7)-SUM($G547:AE547),(Input!$G$216*$G$7)/A6taxstdlife))</f>
        <v>0</v>
      </c>
      <c r="AG547" s="155">
        <f>IF(A6taxstdlife="n/a","n/a",IF(AG$3&gt;(A6taxstdlife+$E547),(Input!$G$216*$G$7)-SUM($G547:AF547),(Input!$G$216*$G$7)/A6taxstdlife))</f>
        <v>0</v>
      </c>
      <c r="AH547" s="155">
        <f>IF(A6taxstdlife="n/a","n/a",IF(AH$3&gt;(A6taxstdlife+$E547),(Input!$G$216*$G$7)-SUM($G547:AG547),(Input!$G$216*$G$7)/A6taxstdlife))</f>
        <v>0</v>
      </c>
      <c r="AI547" s="155">
        <f>IF(A6taxstdlife="n/a","n/a",IF(AI$3&gt;(A6taxstdlife+$E547),(Input!$G$216*$G$7)-SUM($G547:AH547),(Input!$G$216*$G$7)/A6taxstdlife))</f>
        <v>0</v>
      </c>
      <c r="AJ547" s="155">
        <f>IF(A6taxstdlife="n/a","n/a",IF(AJ$3&gt;(A6taxstdlife+$E547),(Input!$G$216*$G$7)-SUM($G547:AI547),(Input!$G$216*$G$7)/A6taxstdlife))</f>
        <v>0</v>
      </c>
      <c r="AK547" s="155">
        <f>IF(A6taxstdlife="n/a","n/a",IF(AK$3&gt;(A6taxstdlife+$E547),(Input!$G$216*$G$7)-SUM($G547:AJ547),(Input!$G$216*$G$7)/A6taxstdlife))</f>
        <v>0</v>
      </c>
      <c r="AL547" s="155">
        <f>IF(A6taxstdlife="n/a","n/a",IF(AL$3&gt;(A6taxstdlife+$E547),(Input!$G$216*$G$7)-SUM($G547:AK547),(Input!$G$216*$G$7)/A6taxstdlife))</f>
        <v>0</v>
      </c>
      <c r="AM547" s="155">
        <f>IF(A6taxstdlife="n/a","n/a",IF(AM$3&gt;(A6taxstdlife+$E547),(Input!$G$216*$G$7)-SUM($G547:AL547),(Input!$G$216*$G$7)/A6taxstdlife))</f>
        <v>0</v>
      </c>
      <c r="AN547" s="155">
        <f>IF(A6taxstdlife="n/a","n/a",IF(AN$3&gt;(A6taxstdlife+$E547),(Input!$G$216*$G$7)-SUM($G547:AM547),(Input!$G$216*$G$7)/A6taxstdlife))</f>
        <v>0</v>
      </c>
      <c r="AO547" s="155">
        <f>IF(A6taxstdlife="n/a","n/a",IF(AO$3&gt;(A6taxstdlife+$E547),(Input!$G$216*$G$7)-SUM($G547:AN547),(Input!$G$216*$G$7)/A6taxstdlife))</f>
        <v>0</v>
      </c>
      <c r="AP547" s="155">
        <f>IF(A6taxstdlife="n/a","n/a",IF(AP$3&gt;(A6taxstdlife+$E547),(Input!$G$216*$G$7)-SUM($G547:AO547),(Input!$G$216*$G$7)/A6taxstdlife))</f>
        <v>0</v>
      </c>
      <c r="AQ547" s="155">
        <f>IF(A6taxstdlife="n/a","n/a",IF(AQ$3&gt;(A6taxstdlife+$E547),(Input!$G$216*$G$7)-SUM($G547:AP547),(Input!$G$216*$G$7)/A6taxstdlife))</f>
        <v>0</v>
      </c>
      <c r="AR547" s="155">
        <f>IF(A6taxstdlife="n/a","n/a",IF(AR$3&gt;(A6taxstdlife+$E547),(Input!$G$216*$G$7)-SUM($G547:AQ547),(Input!$G$216*$G$7)/A6taxstdlife))</f>
        <v>0</v>
      </c>
      <c r="AS547" s="155">
        <f>IF(A6taxstdlife="n/a","n/a",IF(AS$3&gt;(A6taxstdlife+$E547),(Input!$G$216*$G$7)-SUM($G547:AR547),(Input!$G$216*$G$7)/A6taxstdlife))</f>
        <v>0</v>
      </c>
      <c r="AT547" s="155">
        <f>IF(A6taxstdlife="n/a","n/a",IF(AT$3&gt;(A6taxstdlife+$E547),(Input!$G$216*$G$7)-SUM($G547:AS547),(Input!$G$216*$G$7)/A6taxstdlife))</f>
        <v>0</v>
      </c>
      <c r="AU547" s="155">
        <f>IF(A6taxstdlife="n/a","n/a",IF(AU$3&gt;(A6taxstdlife+$E547),(Input!$G$216*$G$7)-SUM($G547:AT547),(Input!$G$216*$G$7)/A6taxstdlife))</f>
        <v>0</v>
      </c>
      <c r="AV547" s="155">
        <f>IF(A6taxstdlife="n/a","n/a",IF(AV$3&gt;(A6taxstdlife+$E547),(Input!$G$216*$G$7)-SUM($G547:AU547),(Input!$G$216*$G$7)/A6taxstdlife))</f>
        <v>0</v>
      </c>
      <c r="AW547" s="155">
        <f>IF(A6taxstdlife="n/a","n/a",IF(AW$3&gt;(A6taxstdlife+$E547),(Input!$G$216*$G$7)-SUM($G547:AV547),(Input!$G$216*$G$7)/A6taxstdlife))</f>
        <v>0</v>
      </c>
      <c r="AX547" s="155">
        <f>IF(A6taxstdlife="n/a","n/a",IF(AX$3&gt;(A6taxstdlife+$E547),(Input!$G$216*$G$7)-SUM($G547:AW547),(Input!$G$216*$G$7)/A6taxstdlife))</f>
        <v>0</v>
      </c>
      <c r="AY547" s="155">
        <f>IF(A6taxstdlife="n/a","n/a",IF(AY$3&gt;(A6taxstdlife+$E547),(Input!$G$216*$G$7)-SUM($G547:AX547),(Input!$G$216*$G$7)/A6taxstdlife))</f>
        <v>0</v>
      </c>
      <c r="AZ547" s="155">
        <f>IF(A6taxstdlife="n/a","n/a",IF(AZ$3&gt;(A6taxstdlife+$E547),(Input!$G$216*$G$7)-SUM($G547:AY547),(Input!$G$216*$G$7)/A6taxstdlife))</f>
        <v>0</v>
      </c>
      <c r="BA547" s="155">
        <f>IF(A6taxstdlife="n/a","n/a",IF(BA$3&gt;(A6taxstdlife+$E547),(Input!$G$216*$G$7)-SUM($G547:AZ547),(Input!$G$216*$G$7)/A6taxstdlife))</f>
        <v>0</v>
      </c>
      <c r="BB547" s="155">
        <f>IF(A6taxstdlife="n/a","n/a",IF(BB$3&gt;(A6taxstdlife+$E547),(Input!$G$216*$G$7)-SUM($G547:BA547),(Input!$G$216*$G$7)/A6taxstdlife))</f>
        <v>0</v>
      </c>
      <c r="BC547" s="155">
        <f>IF(A6taxstdlife="n/a","n/a",IF(BC$3&gt;(A6taxstdlife+$E547),(Input!$G$216*$G$7)-SUM($G547:BB547),(Input!$G$216*$G$7)/A6taxstdlife))</f>
        <v>0</v>
      </c>
      <c r="BD547" s="155">
        <f>IF(A6taxstdlife="n/a","n/a",IF(BD$3&gt;(A6taxstdlife+$E547),(Input!$G$216*$G$7)-SUM($G547:BC547),(Input!$G$216*$G$7)/A6taxstdlife))</f>
        <v>0</v>
      </c>
      <c r="BE547" s="155">
        <f>IF(A6taxstdlife="n/a","n/a",IF(BE$3&gt;(A6taxstdlife+$E547),(Input!$G$216*$G$7)-SUM($G547:BD547),(Input!$G$216*$G$7)/A6taxstdlife))</f>
        <v>0</v>
      </c>
      <c r="BF547" s="155">
        <f>IF(A6taxstdlife="n/a","n/a",IF(BF$3&gt;(A6taxstdlife+$E547),(Input!$G$216*$G$7)-SUM($G547:BE547),(Input!$G$216*$G$7)/A6taxstdlife))</f>
        <v>0</v>
      </c>
      <c r="BG547" s="155">
        <f>IF(A6taxstdlife="n/a","n/a",IF(BG$3&gt;(A6taxstdlife+$E547),(Input!$G$216*$G$7)-SUM($G547:BF547),(Input!$G$216*$G$7)/A6taxstdlife))</f>
        <v>0</v>
      </c>
      <c r="BH547" s="155">
        <f>IF(A6taxstdlife="n/a","n/a",IF(BH$3&gt;(A6taxstdlife+$E547),(Input!$G$216*$G$7)-SUM($G547:BG547),(Input!$G$216*$G$7)/A6taxstdlife))</f>
        <v>0</v>
      </c>
      <c r="BI547" s="155">
        <f>IF(A6taxstdlife="n/a","n/a",IF(BI$3&gt;(A6taxstdlife+$E547),(Input!$G$216*$G$7)-SUM($G547:BH547),(Input!$G$216*$G$7)/A6taxstdlife))</f>
        <v>0</v>
      </c>
      <c r="BJ547" s="14"/>
      <c r="BK547" s="14"/>
      <c r="BL547" s="14"/>
      <c r="BM547" s="14"/>
      <c r="BN547" s="14"/>
      <c r="BO547" s="14"/>
      <c r="BP547" s="14"/>
      <c r="BQ547" s="14"/>
      <c r="BR547" s="14"/>
      <c r="BS547" s="14"/>
      <c r="BT547" s="14"/>
      <c r="BU547" s="14"/>
      <c r="BV547" s="14"/>
      <c r="BW547" s="14"/>
      <c r="BX547" s="14"/>
      <c r="BY547" s="14"/>
      <c r="BZ547" s="14"/>
      <c r="CA547" s="410"/>
      <c r="CB547" s="410"/>
      <c r="CC547" s="410"/>
      <c r="CD547" s="410"/>
      <c r="CE547" s="410"/>
      <c r="CF547" s="410"/>
      <c r="CG547" s="410"/>
      <c r="CH547" s="410"/>
      <c r="CI547" s="410"/>
      <c r="CJ547" s="410"/>
      <c r="CK547" s="410"/>
      <c r="CL547" s="410"/>
      <c r="CM547" s="410"/>
      <c r="CN547" s="410"/>
      <c r="CO547" s="410"/>
      <c r="CP547" s="410"/>
      <c r="CQ547" s="410"/>
      <c r="CR547" s="410"/>
      <c r="CS547" s="410"/>
      <c r="CT547" s="410"/>
      <c r="CU547" s="410"/>
      <c r="CV547" s="410"/>
      <c r="CW547" s="410"/>
      <c r="CX547" s="410"/>
      <c r="CY547" s="410"/>
      <c r="CZ547" s="410"/>
      <c r="DA547" s="410"/>
      <c r="DB547" s="410"/>
      <c r="DC547" s="410"/>
      <c r="DD547" s="410"/>
      <c r="DE547" s="410"/>
      <c r="DF547" s="410"/>
      <c r="DG547" s="410"/>
      <c r="DH547" s="410"/>
      <c r="DI547" s="410"/>
      <c r="DJ547" s="410"/>
      <c r="DK547" s="410"/>
      <c r="DL547" s="410"/>
      <c r="DM547" s="410"/>
      <c r="DN547" s="410"/>
      <c r="DO547" s="410"/>
      <c r="DP547" s="410"/>
      <c r="DQ547" s="410"/>
      <c r="DR547" s="410"/>
      <c r="DS547" s="410"/>
      <c r="DT547" s="410"/>
      <c r="DU547" s="410"/>
      <c r="DV547" s="410"/>
      <c r="DW547" s="410"/>
      <c r="DX547" s="410"/>
      <c r="DY547" s="410"/>
      <c r="DZ547" s="410"/>
      <c r="EA547" s="410"/>
      <c r="EB547" s="410"/>
      <c r="EC547" s="410"/>
      <c r="ED547" s="410"/>
      <c r="EE547" s="410"/>
      <c r="EF547" s="410"/>
      <c r="EG547" s="410"/>
      <c r="EH547" s="410"/>
      <c r="EI547" s="410"/>
      <c r="EJ547" s="410"/>
      <c r="EK547" s="410"/>
      <c r="EL547" s="410"/>
      <c r="EM547" s="410"/>
      <c r="EN547" s="410"/>
      <c r="EO547" s="410"/>
      <c r="EP547" s="410"/>
      <c r="EQ547" s="410"/>
      <c r="ER547" s="410"/>
      <c r="ES547" s="410"/>
      <c r="ET547" s="410"/>
      <c r="EU547" s="410"/>
      <c r="EV547" s="410"/>
      <c r="EW547" s="410"/>
      <c r="EX547" s="410"/>
      <c r="EY547" s="410"/>
      <c r="EZ547" s="410"/>
      <c r="FA547" s="410"/>
      <c r="FB547" s="410"/>
      <c r="FC547" s="410"/>
      <c r="FD547" s="410"/>
      <c r="FE547" s="410"/>
      <c r="FF547" s="410"/>
      <c r="FG547" s="410"/>
      <c r="FH547" s="410"/>
      <c r="FI547" s="410"/>
      <c r="FJ547" s="410"/>
      <c r="FK547" s="410"/>
      <c r="FL547" s="410"/>
      <c r="FM547" s="410"/>
      <c r="FN547" s="410"/>
      <c r="FO547" s="410"/>
      <c r="FP547" s="410"/>
      <c r="FQ547" s="410"/>
      <c r="FR547" s="410"/>
      <c r="FS547" s="410"/>
      <c r="FT547" s="410"/>
      <c r="FU547" s="410"/>
      <c r="FV547" s="410"/>
      <c r="FW547" s="410"/>
      <c r="FX547" s="410"/>
      <c r="FY547" s="410"/>
      <c r="FZ547" s="410"/>
      <c r="GA547" s="410"/>
      <c r="GB547" s="410"/>
      <c r="GC547" s="410"/>
      <c r="GD547" s="410"/>
      <c r="GE547" s="410"/>
      <c r="GF547" s="410"/>
      <c r="GG547" s="410"/>
      <c r="GH547" s="410"/>
      <c r="GI547" s="410"/>
      <c r="GJ547" s="410"/>
      <c r="GK547" s="410"/>
      <c r="GL547" s="410"/>
      <c r="GM547" s="410"/>
      <c r="GN547" s="410"/>
      <c r="GO547" s="410"/>
      <c r="GP547" s="410"/>
      <c r="GQ547" s="410"/>
      <c r="GR547" s="410"/>
      <c r="GS547" s="410"/>
      <c r="GT547" s="410"/>
      <c r="GU547" s="410"/>
      <c r="GV547" s="410"/>
      <c r="GW547" s="410"/>
      <c r="GX547" s="410"/>
      <c r="GY547" s="410"/>
      <c r="GZ547" s="410"/>
      <c r="HA547" s="410"/>
      <c r="HB547" s="410"/>
      <c r="HC547" s="410"/>
      <c r="HD547" s="410"/>
      <c r="HE547" s="410"/>
      <c r="HF547" s="410"/>
      <c r="HG547" s="410"/>
      <c r="HH547" s="410"/>
      <c r="HI547" s="410"/>
      <c r="HJ547" s="410"/>
      <c r="HK547" s="410"/>
      <c r="HL547" s="410"/>
      <c r="HM547" s="410"/>
      <c r="HN547" s="410"/>
      <c r="HO547" s="410"/>
      <c r="HP547" s="410"/>
      <c r="HQ547" s="410"/>
      <c r="HR547" s="410"/>
      <c r="HS547" s="410"/>
      <c r="HT547" s="410"/>
      <c r="HU547" s="410"/>
      <c r="HV547" s="410"/>
      <c r="HW547" s="410"/>
      <c r="HX547" s="410"/>
      <c r="HY547" s="410"/>
      <c r="HZ547" s="410"/>
      <c r="IA547" s="410"/>
      <c r="IB547" s="410"/>
      <c r="IC547" s="410"/>
      <c r="ID547" s="410"/>
      <c r="IE547" s="410"/>
      <c r="IF547" s="410"/>
      <c r="IG547" s="410"/>
      <c r="IH547" s="410"/>
      <c r="II547" s="410"/>
      <c r="IJ547" s="410"/>
      <c r="IK547" s="410"/>
      <c r="IL547" s="410"/>
      <c r="IM547" s="410"/>
      <c r="IN547" s="410"/>
      <c r="IO547" s="410"/>
      <c r="IP547" s="410"/>
      <c r="IQ547" s="410"/>
      <c r="IR547" s="410"/>
      <c r="IS547" s="410"/>
      <c r="IT547" s="410"/>
      <c r="IU547" s="410"/>
      <c r="IV547" s="410"/>
    </row>
    <row r="548" spans="1:256" s="2" customFormat="1" ht="12.75" hidden="1" customHeight="1" outlineLevel="2">
      <c r="A548" s="14"/>
      <c r="B548" s="14"/>
      <c r="C548" s="324"/>
      <c r="D548" s="413"/>
      <c r="E548" s="261">
        <v>2</v>
      </c>
      <c r="F548" s="372"/>
      <c r="G548" s="269"/>
      <c r="H548" s="270"/>
      <c r="I548" s="155">
        <f>IF(A6taxstdlife="n/a","n/a",IF(I$3&gt;(A6taxstdlife+$E548),(Input!$H$216*$H$7)-SUM($H548:H548),(Input!$H$216*$H$7)/A6taxstdlife))</f>
        <v>1.9689202388529525</v>
      </c>
      <c r="J548" s="155">
        <f>IF(A6taxstdlife="n/a","n/a",IF(J$3&gt;(A6taxstdlife+$E548),(Input!$H$216*$H$7)-SUM($H548:I548),(Input!$H$216*$H$7)/A6taxstdlife))</f>
        <v>1.9689202388529525</v>
      </c>
      <c r="K548" s="155">
        <f>IF(A6taxstdlife="n/a","n/a",IF(K$3&gt;(A6taxstdlife+$E548),(Input!$H$216*$H$7)-SUM($H548:J548),(Input!$H$216*$H$7)/A6taxstdlife))</f>
        <v>1.9689202388529525</v>
      </c>
      <c r="L548" s="155">
        <f>IF(A6taxstdlife="n/a","n/a",IF(L$3&gt;(A6taxstdlife+$E548),(Input!$H$216*$H$7)-SUM($H548:K548),(Input!$H$216*$H$7)/A6taxstdlife))</f>
        <v>1.9689202388529525</v>
      </c>
      <c r="M548" s="155">
        <f>IF(A6taxstdlife="n/a","n/a",IF(M$3&gt;(A6taxstdlife+$E548),(Input!$H$216*$H$7)-SUM($H548:L548),(Input!$H$216*$H$7)/A6taxstdlife))</f>
        <v>1.9689202388529525</v>
      </c>
      <c r="N548" s="155">
        <f>IF(A6taxstdlife="n/a","n/a",IF(N$3&gt;(A6taxstdlife+$E548),(Input!$H$216*$H$7)-SUM($H548:M548),(Input!$H$216*$H$7)/A6taxstdlife))</f>
        <v>1.9689202388529525</v>
      </c>
      <c r="O548" s="155">
        <f>IF(A6taxstdlife="n/a","n/a",IF(O$3&gt;(A6taxstdlife+$E548),(Input!$H$216*$H$7)-SUM($H548:N548),(Input!$H$216*$H$7)/A6taxstdlife))</f>
        <v>1.9689202388529525</v>
      </c>
      <c r="P548" s="155">
        <f>IF(A6taxstdlife="n/a","n/a",IF(P$3&gt;(A6taxstdlife+$E548),(Input!$H$216*$H$7)-SUM($H548:O548),(Input!$H$216*$H$7)/A6taxstdlife))</f>
        <v>1.9689202388529525</v>
      </c>
      <c r="Q548" s="155">
        <f>IF(A6taxstdlife="n/a","n/a",IF(Q$3&gt;(A6taxstdlife+$E548),(Input!$H$216*$H$7)-SUM($H548:P548),(Input!$H$216*$H$7)/A6taxstdlife))</f>
        <v>1.9689202388529525</v>
      </c>
      <c r="R548" s="155">
        <f>IF(A6taxstdlife="n/a","n/a",IF(R$3&gt;(A6taxstdlife+$E548),(Input!$H$216*$H$7)-SUM($H548:Q548),(Input!$H$216*$H$7)/A6taxstdlife))</f>
        <v>1.9689202388529525</v>
      </c>
      <c r="S548" s="155">
        <f>IF(A6taxstdlife="n/a","n/a",IF(S$3&gt;(A6taxstdlife+$E548),(Input!$H$216*$H$7)-SUM($H548:R548),(Input!$H$216*$H$7)/A6taxstdlife))</f>
        <v>1.9689202388529525</v>
      </c>
      <c r="T548" s="155">
        <f>IF(A6taxstdlife="n/a","n/a",IF(T$3&gt;(A6taxstdlife+$E548),(Input!$H$216*$H$7)-SUM($H548:S548),(Input!$H$216*$H$7)/A6taxstdlife))</f>
        <v>1.9689202388529525</v>
      </c>
      <c r="U548" s="155">
        <f>IF(A6taxstdlife="n/a","n/a",IF(U$3&gt;(A6taxstdlife+$E548),(Input!$H$216*$H$7)-SUM($H548:T548),(Input!$H$216*$H$7)/A6taxstdlife))</f>
        <v>0.98446011942647615</v>
      </c>
      <c r="V548" s="155">
        <f>IF(A6taxstdlife="n/a","n/a",IF(V$3&gt;(A6taxstdlife+$E548),(Input!$H$216*$H$7)-SUM($H548:U548),(Input!$H$216*$H$7)/A6taxstdlife))</f>
        <v>0</v>
      </c>
      <c r="W548" s="155">
        <f>IF(A6taxstdlife="n/a","n/a",IF(W$3&gt;(A6taxstdlife+$E548),(Input!$H$216*$H$7)-SUM($H548:V548),(Input!$H$216*$H$7)/A6taxstdlife))</f>
        <v>0</v>
      </c>
      <c r="X548" s="155">
        <f>IF(A6taxstdlife="n/a","n/a",IF(X$3&gt;(A6taxstdlife+$E548),(Input!$H$216*$H$7)-SUM($H548:W548),(Input!$H$216*$H$7)/A6taxstdlife))</f>
        <v>0</v>
      </c>
      <c r="Y548" s="155">
        <f>IF(A6taxstdlife="n/a","n/a",IF(Y$3&gt;(A6taxstdlife+$E548),(Input!$H$216*$H$7)-SUM($H548:X548),(Input!$H$216*$H$7)/A6taxstdlife))</f>
        <v>0</v>
      </c>
      <c r="Z548" s="155">
        <f>IF(A6taxstdlife="n/a","n/a",IF(Z$3&gt;(A6taxstdlife+$E548),(Input!$H$216*$H$7)-SUM($H548:Y548),(Input!$H$216*$H$7)/A6taxstdlife))</f>
        <v>0</v>
      </c>
      <c r="AA548" s="155">
        <f>IF(A6taxstdlife="n/a","n/a",IF(AA$3&gt;(A6taxstdlife+$E548),(Input!$H$216*$H$7)-SUM($H548:Z548),(Input!$H$216*$H$7)/A6taxstdlife))</f>
        <v>0</v>
      </c>
      <c r="AB548" s="155">
        <f>IF(A6taxstdlife="n/a","n/a",IF(AB$3&gt;(A6taxstdlife+$E548),(Input!$H$216*$H$7)-SUM($H548:AA548),(Input!$H$216*$H$7)/A6taxstdlife))</f>
        <v>0</v>
      </c>
      <c r="AC548" s="155">
        <f>IF(A6taxstdlife="n/a","n/a",IF(AC$3&gt;(A6taxstdlife+$E548),(Input!$H$216*$H$7)-SUM($H548:AB548),(Input!$H$216*$H$7)/A6taxstdlife))</f>
        <v>0</v>
      </c>
      <c r="AD548" s="155">
        <f>IF(A6taxstdlife="n/a","n/a",IF(AD$3&gt;(A6taxstdlife+$E548),(Input!$H$216*$H$7)-SUM($H548:AC548),(Input!$H$216*$H$7)/A6taxstdlife))</f>
        <v>0</v>
      </c>
      <c r="AE548" s="155">
        <f>IF(A6taxstdlife="n/a","n/a",IF(AE$3&gt;(A6taxstdlife+$E548),(Input!$H$216*$H$7)-SUM($H548:AD548),(Input!$H$216*$H$7)/A6taxstdlife))</f>
        <v>0</v>
      </c>
      <c r="AF548" s="155">
        <f>IF(A6taxstdlife="n/a","n/a",IF(AF$3&gt;(A6taxstdlife+$E548),(Input!$H$216*$H$7)-SUM($H548:AE548),(Input!$H$216*$H$7)/A6taxstdlife))</f>
        <v>0</v>
      </c>
      <c r="AG548" s="155">
        <f>IF(A6taxstdlife="n/a","n/a",IF(AG$3&gt;(A6taxstdlife+$E548),(Input!$H$216*$H$7)-SUM($H548:AF548),(Input!$H$216*$H$7)/A6taxstdlife))</f>
        <v>0</v>
      </c>
      <c r="AH548" s="155">
        <f>IF(A6taxstdlife="n/a","n/a",IF(AH$3&gt;(A6taxstdlife+$E548),(Input!$H$216*$H$7)-SUM($H548:AG548),(Input!$H$216*$H$7)/A6taxstdlife))</f>
        <v>0</v>
      </c>
      <c r="AI548" s="155">
        <f>IF(A6taxstdlife="n/a","n/a",IF(AI$3&gt;(A6taxstdlife+$E548),(Input!$H$216*$H$7)-SUM($H548:AH548),(Input!$H$216*$H$7)/A6taxstdlife))</f>
        <v>0</v>
      </c>
      <c r="AJ548" s="155">
        <f>IF(A6taxstdlife="n/a","n/a",IF(AJ$3&gt;(A6taxstdlife+$E548),(Input!$H$216*$H$7)-SUM($H548:AI548),(Input!$H$216*$H$7)/A6taxstdlife))</f>
        <v>0</v>
      </c>
      <c r="AK548" s="155">
        <f>IF(A6taxstdlife="n/a","n/a",IF(AK$3&gt;(A6taxstdlife+$E548),(Input!$H$216*$H$7)-SUM($H548:AJ548),(Input!$H$216*$H$7)/A6taxstdlife))</f>
        <v>0</v>
      </c>
      <c r="AL548" s="155">
        <f>IF(A6taxstdlife="n/a","n/a",IF(AL$3&gt;(A6taxstdlife+$E548),(Input!$H$216*$H$7)-SUM($H548:AK548),(Input!$H$216*$H$7)/A6taxstdlife))</f>
        <v>0</v>
      </c>
      <c r="AM548" s="155">
        <f>IF(A6taxstdlife="n/a","n/a",IF(AM$3&gt;(A6taxstdlife+$E548),(Input!$H$216*$H$7)-SUM($H548:AL548),(Input!$H$216*$H$7)/A6taxstdlife))</f>
        <v>0</v>
      </c>
      <c r="AN548" s="155">
        <f>IF(A6taxstdlife="n/a","n/a",IF(AN$3&gt;(A6taxstdlife+$E548),(Input!$H$216*$H$7)-SUM($H548:AM548),(Input!$H$216*$H$7)/A6taxstdlife))</f>
        <v>0</v>
      </c>
      <c r="AO548" s="155">
        <f>IF(A6taxstdlife="n/a","n/a",IF(AO$3&gt;(A6taxstdlife+$E548),(Input!$H$216*$H$7)-SUM($H548:AN548),(Input!$H$216*$H$7)/A6taxstdlife))</f>
        <v>0</v>
      </c>
      <c r="AP548" s="155">
        <f>IF(A6taxstdlife="n/a","n/a",IF(AP$3&gt;(A6taxstdlife+$E548),(Input!$H$216*$H$7)-SUM($H548:AO548),(Input!$H$216*$H$7)/A6taxstdlife))</f>
        <v>0</v>
      </c>
      <c r="AQ548" s="155">
        <f>IF(A6taxstdlife="n/a","n/a",IF(AQ$3&gt;(A6taxstdlife+$E548),(Input!$H$216*$H$7)-SUM($H548:AP548),(Input!$H$216*$H$7)/A6taxstdlife))</f>
        <v>0</v>
      </c>
      <c r="AR548" s="155">
        <f>IF(A6taxstdlife="n/a","n/a",IF(AR$3&gt;(A6taxstdlife+$E548),(Input!$H$216*$H$7)-SUM($H548:AQ548),(Input!$H$216*$H$7)/A6taxstdlife))</f>
        <v>0</v>
      </c>
      <c r="AS548" s="155">
        <f>IF(A6taxstdlife="n/a","n/a",IF(AS$3&gt;(A6taxstdlife+$E548),(Input!$H$216*$H$7)-SUM($H548:AR548),(Input!$H$216*$H$7)/A6taxstdlife))</f>
        <v>0</v>
      </c>
      <c r="AT548" s="155">
        <f>IF(A6taxstdlife="n/a","n/a",IF(AT$3&gt;(A6taxstdlife+$E548),(Input!$H$216*$H$7)-SUM($H548:AS548),(Input!$H$216*$H$7)/A6taxstdlife))</f>
        <v>0</v>
      </c>
      <c r="AU548" s="155">
        <f>IF(A6taxstdlife="n/a","n/a",IF(AU$3&gt;(A6taxstdlife+$E548),(Input!$H$216*$H$7)-SUM($H548:AT548),(Input!$H$216*$H$7)/A6taxstdlife))</f>
        <v>0</v>
      </c>
      <c r="AV548" s="155">
        <f>IF(A6taxstdlife="n/a","n/a",IF(AV$3&gt;(A6taxstdlife+$E548),(Input!$H$216*$H$7)-SUM($H548:AU548),(Input!$H$216*$H$7)/A6taxstdlife))</f>
        <v>0</v>
      </c>
      <c r="AW548" s="155">
        <f>IF(A6taxstdlife="n/a","n/a",IF(AW$3&gt;(A6taxstdlife+$E548),(Input!$H$216*$H$7)-SUM($H548:AV548),(Input!$H$216*$H$7)/A6taxstdlife))</f>
        <v>0</v>
      </c>
      <c r="AX548" s="155">
        <f>IF(A6taxstdlife="n/a","n/a",IF(AX$3&gt;(A6taxstdlife+$E548),(Input!$H$216*$H$7)-SUM($H548:AW548),(Input!$H$216*$H$7)/A6taxstdlife))</f>
        <v>0</v>
      </c>
      <c r="AY548" s="155">
        <f>IF(A6taxstdlife="n/a","n/a",IF(AY$3&gt;(A6taxstdlife+$E548),(Input!$H$216*$H$7)-SUM($H548:AX548),(Input!$H$216*$H$7)/A6taxstdlife))</f>
        <v>0</v>
      </c>
      <c r="AZ548" s="155">
        <f>IF(A6taxstdlife="n/a","n/a",IF(AZ$3&gt;(A6taxstdlife+$E548),(Input!$H$216*$H$7)-SUM($H548:AY548),(Input!$H$216*$H$7)/A6taxstdlife))</f>
        <v>0</v>
      </c>
      <c r="BA548" s="155">
        <f>IF(A6taxstdlife="n/a","n/a",IF(BA$3&gt;(A6taxstdlife+$E548),(Input!$H$216*$H$7)-SUM($H548:AZ548),(Input!$H$216*$H$7)/A6taxstdlife))</f>
        <v>0</v>
      </c>
      <c r="BB548" s="155">
        <f>IF(A6taxstdlife="n/a","n/a",IF(BB$3&gt;(A6taxstdlife+$E548),(Input!$H$216*$H$7)-SUM($H548:BA548),(Input!$H$216*$H$7)/A6taxstdlife))</f>
        <v>0</v>
      </c>
      <c r="BC548" s="155">
        <f>IF(A6taxstdlife="n/a","n/a",IF(BC$3&gt;(A6taxstdlife+$E548),(Input!$H$216*$H$7)-SUM($H548:BB548),(Input!$H$216*$H$7)/A6taxstdlife))</f>
        <v>0</v>
      </c>
      <c r="BD548" s="155">
        <f>IF(A6taxstdlife="n/a","n/a",IF(BD$3&gt;(A6taxstdlife+$E548),(Input!$H$216*$H$7)-SUM($H548:BC548),(Input!$H$216*$H$7)/A6taxstdlife))</f>
        <v>0</v>
      </c>
      <c r="BE548" s="155">
        <f>IF(A6taxstdlife="n/a","n/a",IF(BE$3&gt;(A6taxstdlife+$E548),(Input!$H$216*$H$7)-SUM($H548:BD548),(Input!$H$216*$H$7)/A6taxstdlife))</f>
        <v>0</v>
      </c>
      <c r="BF548" s="155">
        <f>IF(A6taxstdlife="n/a","n/a",IF(BF$3&gt;(A6taxstdlife+$E548),(Input!$H$216*$H$7)-SUM($H548:BE548),(Input!$H$216*$H$7)/A6taxstdlife))</f>
        <v>0</v>
      </c>
      <c r="BG548" s="155">
        <f>IF(A6taxstdlife="n/a","n/a",IF(BG$3&gt;(A6taxstdlife+$E548),(Input!$H$216*$H$7)-SUM($H548:BF548),(Input!$H$216*$H$7)/A6taxstdlife))</f>
        <v>0</v>
      </c>
      <c r="BH548" s="155">
        <f>IF(A6taxstdlife="n/a","n/a",IF(BH$3&gt;(A6taxstdlife+$E548),(Input!$H$216*$H$7)-SUM($H548:BG548),(Input!$H$216*$H$7)/A6taxstdlife))</f>
        <v>0</v>
      </c>
      <c r="BI548" s="155">
        <f>IF(A6taxstdlife="n/a","n/a",IF(BI$3&gt;(A6taxstdlife+$E548),(Input!$H$216*$H$7)-SUM($H548:BH548),(Input!$H$216*$H$7)/A6taxstdlife))</f>
        <v>0</v>
      </c>
      <c r="BJ548" s="14"/>
      <c r="BK548" s="14"/>
      <c r="BL548" s="14"/>
      <c r="BM548" s="14"/>
      <c r="BN548" s="14"/>
      <c r="BO548" s="14"/>
      <c r="BP548" s="14"/>
      <c r="BQ548" s="14"/>
      <c r="BR548" s="14"/>
      <c r="BS548" s="14"/>
      <c r="BT548" s="14"/>
      <c r="BU548" s="14"/>
      <c r="BV548" s="14"/>
      <c r="BW548" s="14"/>
      <c r="BX548" s="14"/>
      <c r="BY548" s="14"/>
      <c r="BZ548" s="14"/>
      <c r="CA548" s="410"/>
      <c r="CB548" s="410"/>
      <c r="CC548" s="410"/>
      <c r="CD548" s="410"/>
      <c r="CE548" s="410"/>
      <c r="CF548" s="410"/>
      <c r="CG548" s="410"/>
      <c r="CH548" s="410"/>
      <c r="CI548" s="410"/>
      <c r="CJ548" s="410"/>
      <c r="CK548" s="410"/>
      <c r="CL548" s="410"/>
      <c r="CM548" s="410"/>
      <c r="CN548" s="410"/>
      <c r="CO548" s="410"/>
      <c r="CP548" s="410"/>
      <c r="CQ548" s="410"/>
      <c r="CR548" s="410"/>
      <c r="CS548" s="410"/>
      <c r="CT548" s="410"/>
      <c r="CU548" s="410"/>
      <c r="CV548" s="410"/>
      <c r="CW548" s="410"/>
      <c r="CX548" s="410"/>
      <c r="CY548" s="410"/>
      <c r="CZ548" s="410"/>
      <c r="DA548" s="410"/>
      <c r="DB548" s="410"/>
      <c r="DC548" s="410"/>
      <c r="DD548" s="410"/>
      <c r="DE548" s="410"/>
      <c r="DF548" s="410"/>
      <c r="DG548" s="410"/>
      <c r="DH548" s="410"/>
      <c r="DI548" s="410"/>
      <c r="DJ548" s="410"/>
      <c r="DK548" s="410"/>
      <c r="DL548" s="410"/>
      <c r="DM548" s="410"/>
      <c r="DN548" s="410"/>
      <c r="DO548" s="410"/>
      <c r="DP548" s="410"/>
      <c r="DQ548" s="410"/>
      <c r="DR548" s="410"/>
      <c r="DS548" s="410"/>
      <c r="DT548" s="410"/>
      <c r="DU548" s="410"/>
      <c r="DV548" s="410"/>
      <c r="DW548" s="410"/>
      <c r="DX548" s="410"/>
      <c r="DY548" s="410"/>
      <c r="DZ548" s="410"/>
      <c r="EA548" s="410"/>
      <c r="EB548" s="410"/>
      <c r="EC548" s="410"/>
      <c r="ED548" s="410"/>
      <c r="EE548" s="410"/>
      <c r="EF548" s="410"/>
      <c r="EG548" s="410"/>
      <c r="EH548" s="410"/>
      <c r="EI548" s="410"/>
      <c r="EJ548" s="410"/>
      <c r="EK548" s="410"/>
      <c r="EL548" s="410"/>
      <c r="EM548" s="410"/>
      <c r="EN548" s="410"/>
      <c r="EO548" s="410"/>
      <c r="EP548" s="410"/>
      <c r="EQ548" s="410"/>
      <c r="ER548" s="410"/>
      <c r="ES548" s="410"/>
      <c r="ET548" s="410"/>
      <c r="EU548" s="410"/>
      <c r="EV548" s="410"/>
      <c r="EW548" s="410"/>
      <c r="EX548" s="410"/>
      <c r="EY548" s="410"/>
      <c r="EZ548" s="410"/>
      <c r="FA548" s="410"/>
      <c r="FB548" s="410"/>
      <c r="FC548" s="410"/>
      <c r="FD548" s="410"/>
      <c r="FE548" s="410"/>
      <c r="FF548" s="410"/>
      <c r="FG548" s="410"/>
      <c r="FH548" s="410"/>
      <c r="FI548" s="410"/>
      <c r="FJ548" s="410"/>
      <c r="FK548" s="410"/>
      <c r="FL548" s="410"/>
      <c r="FM548" s="410"/>
      <c r="FN548" s="410"/>
      <c r="FO548" s="410"/>
      <c r="FP548" s="410"/>
      <c r="FQ548" s="410"/>
      <c r="FR548" s="410"/>
      <c r="FS548" s="410"/>
      <c r="FT548" s="410"/>
      <c r="FU548" s="410"/>
      <c r="FV548" s="410"/>
      <c r="FW548" s="410"/>
      <c r="FX548" s="410"/>
      <c r="FY548" s="410"/>
      <c r="FZ548" s="410"/>
      <c r="GA548" s="410"/>
      <c r="GB548" s="410"/>
      <c r="GC548" s="410"/>
      <c r="GD548" s="410"/>
      <c r="GE548" s="410"/>
      <c r="GF548" s="410"/>
      <c r="GG548" s="410"/>
      <c r="GH548" s="410"/>
      <c r="GI548" s="410"/>
      <c r="GJ548" s="410"/>
      <c r="GK548" s="410"/>
      <c r="GL548" s="410"/>
      <c r="GM548" s="410"/>
      <c r="GN548" s="410"/>
      <c r="GO548" s="410"/>
      <c r="GP548" s="410"/>
      <c r="GQ548" s="410"/>
      <c r="GR548" s="410"/>
      <c r="GS548" s="410"/>
      <c r="GT548" s="410"/>
      <c r="GU548" s="410"/>
      <c r="GV548" s="410"/>
      <c r="GW548" s="410"/>
      <c r="GX548" s="410"/>
      <c r="GY548" s="410"/>
      <c r="GZ548" s="410"/>
      <c r="HA548" s="410"/>
      <c r="HB548" s="410"/>
      <c r="HC548" s="410"/>
      <c r="HD548" s="410"/>
      <c r="HE548" s="410"/>
      <c r="HF548" s="410"/>
      <c r="HG548" s="410"/>
      <c r="HH548" s="410"/>
      <c r="HI548" s="410"/>
      <c r="HJ548" s="410"/>
      <c r="HK548" s="410"/>
      <c r="HL548" s="410"/>
      <c r="HM548" s="410"/>
      <c r="HN548" s="410"/>
      <c r="HO548" s="410"/>
      <c r="HP548" s="410"/>
      <c r="HQ548" s="410"/>
      <c r="HR548" s="410"/>
      <c r="HS548" s="410"/>
      <c r="HT548" s="410"/>
      <c r="HU548" s="410"/>
      <c r="HV548" s="410"/>
      <c r="HW548" s="410"/>
      <c r="HX548" s="410"/>
      <c r="HY548" s="410"/>
      <c r="HZ548" s="410"/>
      <c r="IA548" s="410"/>
      <c r="IB548" s="410"/>
      <c r="IC548" s="410"/>
      <c r="ID548" s="410"/>
      <c r="IE548" s="410"/>
      <c r="IF548" s="410"/>
      <c r="IG548" s="410"/>
      <c r="IH548" s="410"/>
      <c r="II548" s="410"/>
      <c r="IJ548" s="410"/>
      <c r="IK548" s="410"/>
      <c r="IL548" s="410"/>
      <c r="IM548" s="410"/>
      <c r="IN548" s="410"/>
      <c r="IO548" s="410"/>
      <c r="IP548" s="410"/>
      <c r="IQ548" s="410"/>
      <c r="IR548" s="410"/>
      <c r="IS548" s="410"/>
      <c r="IT548" s="410"/>
      <c r="IU548" s="410"/>
      <c r="IV548" s="410"/>
    </row>
    <row r="549" spans="1:256" s="2" customFormat="1" ht="12.75" hidden="1" customHeight="1" outlineLevel="2">
      <c r="A549" s="14"/>
      <c r="B549" s="14"/>
      <c r="C549" s="324"/>
      <c r="D549" s="413"/>
      <c r="E549" s="261">
        <v>3</v>
      </c>
      <c r="F549" s="372"/>
      <c r="G549" s="269"/>
      <c r="H549" s="271"/>
      <c r="I549" s="270"/>
      <c r="J549" s="155">
        <f>IF(A6taxstdlife="n/a","n/a",IF(J$3&gt;(A6taxstdlife+$E549),(Input!$I$216*$I$7)-SUM($I549:I549),(Input!$I$216*$I$7)/A6taxstdlife))</f>
        <v>0.12734058770554404</v>
      </c>
      <c r="K549" s="155">
        <f>IF(A6taxstdlife="n/a","n/a",IF(K$3&gt;(A6taxstdlife+$E549),(Input!$I$216*$I$7)-SUM($I549:J549),(Input!$I$216*$I$7)/A6taxstdlife))</f>
        <v>0.12734058770554404</v>
      </c>
      <c r="L549" s="155">
        <f>IF(A6taxstdlife="n/a","n/a",IF(L$3&gt;(A6taxstdlife+$E549),(Input!$I$216*$I$7)-SUM($I549:K549),(Input!$I$216*$I$7)/A6taxstdlife))</f>
        <v>0.12734058770554404</v>
      </c>
      <c r="M549" s="155">
        <f>IF(A6taxstdlife="n/a","n/a",IF(M$3&gt;(A6taxstdlife+$E549),(Input!$I$216*$I$7)-SUM($I549:L549),(Input!$I$216*$I$7)/A6taxstdlife))</f>
        <v>0.12734058770554404</v>
      </c>
      <c r="N549" s="155">
        <f>IF(A6taxstdlife="n/a","n/a",IF(N$3&gt;(A6taxstdlife+$E549),(Input!$I$216*$I$7)-SUM($I549:M549),(Input!$I$216*$I$7)/A6taxstdlife))</f>
        <v>0.12734058770554404</v>
      </c>
      <c r="O549" s="155">
        <f>IF(A6taxstdlife="n/a","n/a",IF(O$3&gt;(A6taxstdlife+$E549),(Input!$I$216*$I$7)-SUM($I549:N549),(Input!$I$216*$I$7)/A6taxstdlife))</f>
        <v>0.12734058770554404</v>
      </c>
      <c r="P549" s="155">
        <f>IF(A6taxstdlife="n/a","n/a",IF(P$3&gt;(A6taxstdlife+$E549),(Input!$I$216*$I$7)-SUM($I549:O549),(Input!$I$216*$I$7)/A6taxstdlife))</f>
        <v>0.12734058770554404</v>
      </c>
      <c r="Q549" s="155">
        <f>IF(A6taxstdlife="n/a","n/a",IF(Q$3&gt;(A6taxstdlife+$E549),(Input!$I$216*$I$7)-SUM($I549:P549),(Input!$I$216*$I$7)/A6taxstdlife))</f>
        <v>0.12734058770554404</v>
      </c>
      <c r="R549" s="155">
        <f>IF(A6taxstdlife="n/a","n/a",IF(R$3&gt;(A6taxstdlife+$E549),(Input!$I$216*$I$7)-SUM($I549:Q549),(Input!$I$216*$I$7)/A6taxstdlife))</f>
        <v>0.12734058770554404</v>
      </c>
      <c r="S549" s="155">
        <f>IF(A6taxstdlife="n/a","n/a",IF(S$3&gt;(A6taxstdlife+$E549),(Input!$I$216*$I$7)-SUM($I549:R549),(Input!$I$216*$I$7)/A6taxstdlife))</f>
        <v>0.12734058770554404</v>
      </c>
      <c r="T549" s="155">
        <f>IF(A6taxstdlife="n/a","n/a",IF(T$3&gt;(A6taxstdlife+$E549),(Input!$I$216*$I$7)-SUM($I549:S549),(Input!$I$216*$I$7)/A6taxstdlife))</f>
        <v>0.12734058770554404</v>
      </c>
      <c r="U549" s="155">
        <f>IF(A6taxstdlife="n/a","n/a",IF(U$3&gt;(A6taxstdlife+$E549),(Input!$I$216*$I$7)-SUM($I549:T549),(Input!$I$216*$I$7)/A6taxstdlife))</f>
        <v>0.12734058770554404</v>
      </c>
      <c r="V549" s="155">
        <f>IF(A6taxstdlife="n/a","n/a",IF(V$3&gt;(A6taxstdlife+$E549),(Input!$I$216*$I$7)-SUM($I549:U549),(Input!$I$216*$I$7)/A6taxstdlife))</f>
        <v>6.3670293852772231E-2</v>
      </c>
      <c r="W549" s="155">
        <f>IF(A6taxstdlife="n/a","n/a",IF(W$3&gt;(A6taxstdlife+$E549),(Input!$I$216*$I$7)-SUM($I549:V549),(Input!$I$216*$I$7)/A6taxstdlife))</f>
        <v>0</v>
      </c>
      <c r="X549" s="155">
        <f>IF(A6taxstdlife="n/a","n/a",IF(X$3&gt;(A6taxstdlife+$E549),(Input!$I$216*$I$7)-SUM($I549:W549),(Input!$I$216*$I$7)/A6taxstdlife))</f>
        <v>0</v>
      </c>
      <c r="Y549" s="155">
        <f>IF(A6taxstdlife="n/a","n/a",IF(Y$3&gt;(A6taxstdlife+$E549),(Input!$I$216*$I$7)-SUM($I549:X549),(Input!$I$216*$I$7)/A6taxstdlife))</f>
        <v>0</v>
      </c>
      <c r="Z549" s="155">
        <f>IF(A6taxstdlife="n/a","n/a",IF(Z$3&gt;(A6taxstdlife+$E549),(Input!$I$216*$I$7)-SUM($I549:Y549),(Input!$I$216*$I$7)/A6taxstdlife))</f>
        <v>0</v>
      </c>
      <c r="AA549" s="155">
        <f>IF(A6taxstdlife="n/a","n/a",IF(AA$3&gt;(A6taxstdlife+$E549),(Input!$I$216*$I$7)-SUM($I549:Z549),(Input!$I$216*$I$7)/A6taxstdlife))</f>
        <v>0</v>
      </c>
      <c r="AB549" s="155">
        <f>IF(A6taxstdlife="n/a","n/a",IF(AB$3&gt;(A6taxstdlife+$E549),(Input!$I$216*$I$7)-SUM($I549:AA549),(Input!$I$216*$I$7)/A6taxstdlife))</f>
        <v>0</v>
      </c>
      <c r="AC549" s="155">
        <f>IF(A6taxstdlife="n/a","n/a",IF(AC$3&gt;(A6taxstdlife+$E549),(Input!$I$216*$I$7)-SUM($I549:AB549),(Input!$I$216*$I$7)/A6taxstdlife))</f>
        <v>0</v>
      </c>
      <c r="AD549" s="155">
        <f>IF(A6taxstdlife="n/a","n/a",IF(AD$3&gt;(A6taxstdlife+$E549),(Input!$I$216*$I$7)-SUM($I549:AC549),(Input!$I$216*$I$7)/A6taxstdlife))</f>
        <v>0</v>
      </c>
      <c r="AE549" s="155">
        <f>IF(A6taxstdlife="n/a","n/a",IF(AE$3&gt;(A6taxstdlife+$E549),(Input!$I$216*$I$7)-SUM($I549:AD549),(Input!$I$216*$I$7)/A6taxstdlife))</f>
        <v>0</v>
      </c>
      <c r="AF549" s="155">
        <f>IF(A6taxstdlife="n/a","n/a",IF(AF$3&gt;(A6taxstdlife+$E549),(Input!$I$216*$I$7)-SUM($I549:AE549),(Input!$I$216*$I$7)/A6taxstdlife))</f>
        <v>0</v>
      </c>
      <c r="AG549" s="155">
        <f>IF(A6taxstdlife="n/a","n/a",IF(AG$3&gt;(A6taxstdlife+$E549),(Input!$I$216*$I$7)-SUM($I549:AF549),(Input!$I$216*$I$7)/A6taxstdlife))</f>
        <v>0</v>
      </c>
      <c r="AH549" s="155">
        <f>IF(A6taxstdlife="n/a","n/a",IF(AH$3&gt;(A6taxstdlife+$E549),(Input!$I$216*$I$7)-SUM($I549:AG549),(Input!$I$216*$I$7)/A6taxstdlife))</f>
        <v>0</v>
      </c>
      <c r="AI549" s="155">
        <f>IF(A6taxstdlife="n/a","n/a",IF(AI$3&gt;(A6taxstdlife+$E549),(Input!$I$216*$I$7)-SUM($I549:AH549),(Input!$I$216*$I$7)/A6taxstdlife))</f>
        <v>0</v>
      </c>
      <c r="AJ549" s="155">
        <f>IF(A6taxstdlife="n/a","n/a",IF(AJ$3&gt;(A6taxstdlife+$E549),(Input!$I$216*$I$7)-SUM($I549:AI549),(Input!$I$216*$I$7)/A6taxstdlife))</f>
        <v>0</v>
      </c>
      <c r="AK549" s="155">
        <f>IF(A6taxstdlife="n/a","n/a",IF(AK$3&gt;(A6taxstdlife+$E549),(Input!$I$216*$I$7)-SUM($I549:AJ549),(Input!$I$216*$I$7)/A6taxstdlife))</f>
        <v>0</v>
      </c>
      <c r="AL549" s="155">
        <f>IF(A6taxstdlife="n/a","n/a",IF(AL$3&gt;(A6taxstdlife+$E549),(Input!$I$216*$I$7)-SUM($I549:AK549),(Input!$I$216*$I$7)/A6taxstdlife))</f>
        <v>0</v>
      </c>
      <c r="AM549" s="155">
        <f>IF(A6taxstdlife="n/a","n/a",IF(AM$3&gt;(A6taxstdlife+$E549),(Input!$I$216*$I$7)-SUM($I549:AL549),(Input!$I$216*$I$7)/A6taxstdlife))</f>
        <v>0</v>
      </c>
      <c r="AN549" s="155">
        <f>IF(A6taxstdlife="n/a","n/a",IF(AN$3&gt;(A6taxstdlife+$E549),(Input!$I$216*$I$7)-SUM($I549:AM549),(Input!$I$216*$I$7)/A6taxstdlife))</f>
        <v>0</v>
      </c>
      <c r="AO549" s="155">
        <f>IF(A6taxstdlife="n/a","n/a",IF(AO$3&gt;(A6taxstdlife+$E549),(Input!$I$216*$I$7)-SUM($I549:AN549),(Input!$I$216*$I$7)/A6taxstdlife))</f>
        <v>0</v>
      </c>
      <c r="AP549" s="155">
        <f>IF(A6taxstdlife="n/a","n/a",IF(AP$3&gt;(A6taxstdlife+$E549),(Input!$I$216*$I$7)-SUM($I549:AO549),(Input!$I$216*$I$7)/A6taxstdlife))</f>
        <v>0</v>
      </c>
      <c r="AQ549" s="155">
        <f>IF(A6taxstdlife="n/a","n/a",IF(AQ$3&gt;(A6taxstdlife+$E549),(Input!$I$216*$I$7)-SUM($I549:AP549),(Input!$I$216*$I$7)/A6taxstdlife))</f>
        <v>0</v>
      </c>
      <c r="AR549" s="155">
        <f>IF(A6taxstdlife="n/a","n/a",IF(AR$3&gt;(A6taxstdlife+$E549),(Input!$I$216*$I$7)-SUM($I549:AQ549),(Input!$I$216*$I$7)/A6taxstdlife))</f>
        <v>0</v>
      </c>
      <c r="AS549" s="155">
        <f>IF(A6taxstdlife="n/a","n/a",IF(AS$3&gt;(A6taxstdlife+$E549),(Input!$I$216*$I$7)-SUM($I549:AR549),(Input!$I$216*$I$7)/A6taxstdlife))</f>
        <v>0</v>
      </c>
      <c r="AT549" s="155">
        <f>IF(A6taxstdlife="n/a","n/a",IF(AT$3&gt;(A6taxstdlife+$E549),(Input!$I$216*$I$7)-SUM($I549:AS549),(Input!$I$216*$I$7)/A6taxstdlife))</f>
        <v>0</v>
      </c>
      <c r="AU549" s="155">
        <f>IF(A6taxstdlife="n/a","n/a",IF(AU$3&gt;(A6taxstdlife+$E549),(Input!$I$216*$I$7)-SUM($I549:AT549),(Input!$I$216*$I$7)/A6taxstdlife))</f>
        <v>0</v>
      </c>
      <c r="AV549" s="155">
        <f>IF(A6taxstdlife="n/a","n/a",IF(AV$3&gt;(A6taxstdlife+$E549),(Input!$I$216*$I$7)-SUM($I549:AU549),(Input!$I$216*$I$7)/A6taxstdlife))</f>
        <v>0</v>
      </c>
      <c r="AW549" s="155">
        <f>IF(A6taxstdlife="n/a","n/a",IF(AW$3&gt;(A6taxstdlife+$E549),(Input!$I$216*$I$7)-SUM($I549:AV549),(Input!$I$216*$I$7)/A6taxstdlife))</f>
        <v>0</v>
      </c>
      <c r="AX549" s="155">
        <f>IF(A6taxstdlife="n/a","n/a",IF(AX$3&gt;(A6taxstdlife+$E549),(Input!$I$216*$I$7)-SUM($I549:AW549),(Input!$I$216*$I$7)/A6taxstdlife))</f>
        <v>0</v>
      </c>
      <c r="AY549" s="155">
        <f>IF(A6taxstdlife="n/a","n/a",IF(AY$3&gt;(A6taxstdlife+$E549),(Input!$I$216*$I$7)-SUM($I549:AX549),(Input!$I$216*$I$7)/A6taxstdlife))</f>
        <v>0</v>
      </c>
      <c r="AZ549" s="155">
        <f>IF(A6taxstdlife="n/a","n/a",IF(AZ$3&gt;(A6taxstdlife+$E549),(Input!$I$216*$I$7)-SUM($I549:AY549),(Input!$I$216*$I$7)/A6taxstdlife))</f>
        <v>0</v>
      </c>
      <c r="BA549" s="155">
        <f>IF(A6taxstdlife="n/a","n/a",IF(BA$3&gt;(A6taxstdlife+$E549),(Input!$I$216*$I$7)-SUM($I549:AZ549),(Input!$I$216*$I$7)/A6taxstdlife))</f>
        <v>0</v>
      </c>
      <c r="BB549" s="155">
        <f>IF(A6taxstdlife="n/a","n/a",IF(BB$3&gt;(A6taxstdlife+$E549),(Input!$I$216*$I$7)-SUM($I549:BA549),(Input!$I$216*$I$7)/A6taxstdlife))</f>
        <v>0</v>
      </c>
      <c r="BC549" s="155">
        <f>IF(A6taxstdlife="n/a","n/a",IF(BC$3&gt;(A6taxstdlife+$E549),(Input!$I$216*$I$7)-SUM($I549:BB549),(Input!$I$216*$I$7)/A6taxstdlife))</f>
        <v>0</v>
      </c>
      <c r="BD549" s="155">
        <f>IF(A6taxstdlife="n/a","n/a",IF(BD$3&gt;(A6taxstdlife+$E549),(Input!$I$216*$I$7)-SUM($I549:BC549),(Input!$I$216*$I$7)/A6taxstdlife))</f>
        <v>0</v>
      </c>
      <c r="BE549" s="155">
        <f>IF(A6taxstdlife="n/a","n/a",IF(BE$3&gt;(A6taxstdlife+$E549),(Input!$I$216*$I$7)-SUM($I549:BD549),(Input!$I$216*$I$7)/A6taxstdlife))</f>
        <v>0</v>
      </c>
      <c r="BF549" s="155">
        <f>IF(A6taxstdlife="n/a","n/a",IF(BF$3&gt;(A6taxstdlife+$E549),(Input!$I$216*$I$7)-SUM($I549:BE549),(Input!$I$216*$I$7)/A6taxstdlife))</f>
        <v>0</v>
      </c>
      <c r="BG549" s="155">
        <f>IF(A6taxstdlife="n/a","n/a",IF(BG$3&gt;(A6taxstdlife+$E549),(Input!$I$216*$I$7)-SUM($I549:BF549),(Input!$I$216*$I$7)/A6taxstdlife))</f>
        <v>0</v>
      </c>
      <c r="BH549" s="155">
        <f>IF(A6taxstdlife="n/a","n/a",IF(BH$3&gt;(A6taxstdlife+$E549),(Input!$I$216*$I$7)-SUM($I549:BG549),(Input!$I$216*$I$7)/A6taxstdlife))</f>
        <v>0</v>
      </c>
      <c r="BI549" s="155">
        <f>IF(A6taxstdlife="n/a","n/a",IF(BI$3&gt;(A6taxstdlife+$E549),(Input!$I$216*$I$7)-SUM($I549:BH549),(Input!$I$216*$I$7)/A6taxstdlife))</f>
        <v>0</v>
      </c>
      <c r="BJ549" s="14"/>
      <c r="BK549" s="14"/>
      <c r="BL549" s="14"/>
      <c r="BM549" s="14"/>
      <c r="BN549" s="14"/>
      <c r="BO549" s="14"/>
      <c r="BP549" s="14"/>
      <c r="BQ549" s="14"/>
      <c r="BR549" s="14"/>
      <c r="BS549" s="14"/>
      <c r="BT549" s="14"/>
      <c r="BU549" s="14"/>
      <c r="BV549" s="14"/>
      <c r="BW549" s="14"/>
      <c r="BX549" s="14"/>
      <c r="BY549" s="14"/>
      <c r="BZ549" s="14"/>
      <c r="CA549" s="410"/>
      <c r="CB549" s="410"/>
      <c r="CC549" s="410"/>
      <c r="CD549" s="410"/>
      <c r="CE549" s="410"/>
      <c r="CF549" s="410"/>
      <c r="CG549" s="410"/>
      <c r="CH549" s="410"/>
      <c r="CI549" s="410"/>
      <c r="CJ549" s="410"/>
      <c r="CK549" s="410"/>
      <c r="CL549" s="410"/>
      <c r="CM549" s="410"/>
      <c r="CN549" s="410"/>
      <c r="CO549" s="410"/>
      <c r="CP549" s="410"/>
      <c r="CQ549" s="410"/>
      <c r="CR549" s="410"/>
      <c r="CS549" s="410"/>
      <c r="CT549" s="410"/>
      <c r="CU549" s="410"/>
      <c r="CV549" s="410"/>
      <c r="CW549" s="410"/>
      <c r="CX549" s="410"/>
      <c r="CY549" s="410"/>
      <c r="CZ549" s="410"/>
      <c r="DA549" s="410"/>
      <c r="DB549" s="410"/>
      <c r="DC549" s="410"/>
      <c r="DD549" s="410"/>
      <c r="DE549" s="410"/>
      <c r="DF549" s="410"/>
      <c r="DG549" s="410"/>
      <c r="DH549" s="410"/>
      <c r="DI549" s="410"/>
      <c r="DJ549" s="410"/>
      <c r="DK549" s="410"/>
      <c r="DL549" s="410"/>
      <c r="DM549" s="410"/>
      <c r="DN549" s="410"/>
      <c r="DO549" s="410"/>
      <c r="DP549" s="410"/>
      <c r="DQ549" s="410"/>
      <c r="DR549" s="410"/>
      <c r="DS549" s="410"/>
      <c r="DT549" s="410"/>
      <c r="DU549" s="410"/>
      <c r="DV549" s="410"/>
      <c r="DW549" s="410"/>
      <c r="DX549" s="410"/>
      <c r="DY549" s="410"/>
      <c r="DZ549" s="410"/>
      <c r="EA549" s="410"/>
      <c r="EB549" s="410"/>
      <c r="EC549" s="410"/>
      <c r="ED549" s="410"/>
      <c r="EE549" s="410"/>
      <c r="EF549" s="410"/>
      <c r="EG549" s="410"/>
      <c r="EH549" s="410"/>
      <c r="EI549" s="410"/>
      <c r="EJ549" s="410"/>
      <c r="EK549" s="410"/>
      <c r="EL549" s="410"/>
      <c r="EM549" s="410"/>
      <c r="EN549" s="410"/>
      <c r="EO549" s="410"/>
      <c r="EP549" s="410"/>
      <c r="EQ549" s="410"/>
      <c r="ER549" s="410"/>
      <c r="ES549" s="410"/>
      <c r="ET549" s="410"/>
      <c r="EU549" s="410"/>
      <c r="EV549" s="410"/>
      <c r="EW549" s="410"/>
      <c r="EX549" s="410"/>
      <c r="EY549" s="410"/>
      <c r="EZ549" s="410"/>
      <c r="FA549" s="410"/>
      <c r="FB549" s="410"/>
      <c r="FC549" s="410"/>
      <c r="FD549" s="410"/>
      <c r="FE549" s="410"/>
      <c r="FF549" s="410"/>
      <c r="FG549" s="410"/>
      <c r="FH549" s="410"/>
      <c r="FI549" s="410"/>
      <c r="FJ549" s="410"/>
      <c r="FK549" s="410"/>
      <c r="FL549" s="410"/>
      <c r="FM549" s="410"/>
      <c r="FN549" s="410"/>
      <c r="FO549" s="410"/>
      <c r="FP549" s="410"/>
      <c r="FQ549" s="410"/>
      <c r="FR549" s="410"/>
      <c r="FS549" s="410"/>
      <c r="FT549" s="410"/>
      <c r="FU549" s="410"/>
      <c r="FV549" s="410"/>
      <c r="FW549" s="410"/>
      <c r="FX549" s="410"/>
      <c r="FY549" s="410"/>
      <c r="FZ549" s="410"/>
      <c r="GA549" s="410"/>
      <c r="GB549" s="410"/>
      <c r="GC549" s="410"/>
      <c r="GD549" s="410"/>
      <c r="GE549" s="410"/>
      <c r="GF549" s="410"/>
      <c r="GG549" s="410"/>
      <c r="GH549" s="410"/>
      <c r="GI549" s="410"/>
      <c r="GJ549" s="410"/>
      <c r="GK549" s="410"/>
      <c r="GL549" s="410"/>
      <c r="GM549" s="410"/>
      <c r="GN549" s="410"/>
      <c r="GO549" s="410"/>
      <c r="GP549" s="410"/>
      <c r="GQ549" s="410"/>
      <c r="GR549" s="410"/>
      <c r="GS549" s="410"/>
      <c r="GT549" s="410"/>
      <c r="GU549" s="410"/>
      <c r="GV549" s="410"/>
      <c r="GW549" s="410"/>
      <c r="GX549" s="410"/>
      <c r="GY549" s="410"/>
      <c r="GZ549" s="410"/>
      <c r="HA549" s="410"/>
      <c r="HB549" s="410"/>
      <c r="HC549" s="410"/>
      <c r="HD549" s="410"/>
      <c r="HE549" s="410"/>
      <c r="HF549" s="410"/>
      <c r="HG549" s="410"/>
      <c r="HH549" s="410"/>
      <c r="HI549" s="410"/>
      <c r="HJ549" s="410"/>
      <c r="HK549" s="410"/>
      <c r="HL549" s="410"/>
      <c r="HM549" s="410"/>
      <c r="HN549" s="410"/>
      <c r="HO549" s="410"/>
      <c r="HP549" s="410"/>
      <c r="HQ549" s="410"/>
      <c r="HR549" s="410"/>
      <c r="HS549" s="410"/>
      <c r="HT549" s="410"/>
      <c r="HU549" s="410"/>
      <c r="HV549" s="410"/>
      <c r="HW549" s="410"/>
      <c r="HX549" s="410"/>
      <c r="HY549" s="410"/>
      <c r="HZ549" s="410"/>
      <c r="IA549" s="410"/>
      <c r="IB549" s="410"/>
      <c r="IC549" s="410"/>
      <c r="ID549" s="410"/>
      <c r="IE549" s="410"/>
      <c r="IF549" s="410"/>
      <c r="IG549" s="410"/>
      <c r="IH549" s="410"/>
      <c r="II549" s="410"/>
      <c r="IJ549" s="410"/>
      <c r="IK549" s="410"/>
      <c r="IL549" s="410"/>
      <c r="IM549" s="410"/>
      <c r="IN549" s="410"/>
      <c r="IO549" s="410"/>
      <c r="IP549" s="410"/>
      <c r="IQ549" s="410"/>
      <c r="IR549" s="410"/>
      <c r="IS549" s="410"/>
      <c r="IT549" s="410"/>
      <c r="IU549" s="410"/>
      <c r="IV549" s="410"/>
    </row>
    <row r="550" spans="1:256" s="2" customFormat="1" ht="12.75" hidden="1" customHeight="1" outlineLevel="2">
      <c r="A550" s="14"/>
      <c r="B550" s="14"/>
      <c r="C550" s="324"/>
      <c r="D550" s="413"/>
      <c r="E550" s="261">
        <v>4</v>
      </c>
      <c r="F550" s="372"/>
      <c r="G550" s="269"/>
      <c r="H550" s="271"/>
      <c r="I550" s="271"/>
      <c r="J550" s="270"/>
      <c r="K550" s="155">
        <f>IF(A6taxstdlife="n/a","n/a",IF(K$3&gt;(A6taxstdlife+$E550),(Input!$J$216*$J$7)-SUM($J550:J550),(Input!$J$216*$J$7)/A6taxstdlife))</f>
        <v>4.960220235928254E-5</v>
      </c>
      <c r="L550" s="155">
        <f>IF(A6taxstdlife="n/a","n/a",IF(L$3&gt;(A6taxstdlife+$E550),(Input!$J$216*$J$7)-SUM($J550:K550),(Input!$J$216*$J$7)/A6taxstdlife))</f>
        <v>4.960220235928254E-5</v>
      </c>
      <c r="M550" s="155">
        <f>IF(A6taxstdlife="n/a","n/a",IF(M$3&gt;(A6taxstdlife+$E550),(Input!$J$216*$J$7)-SUM($J550:L550),(Input!$J$216*$J$7)/A6taxstdlife))</f>
        <v>4.960220235928254E-5</v>
      </c>
      <c r="N550" s="155">
        <f>IF(A6taxstdlife="n/a","n/a",IF(N$3&gt;(A6taxstdlife+$E550),(Input!$J$216*$J$7)-SUM($J550:M550),(Input!$J$216*$J$7)/A6taxstdlife))</f>
        <v>4.960220235928254E-5</v>
      </c>
      <c r="O550" s="155">
        <f>IF(A6taxstdlife="n/a","n/a",IF(O$3&gt;(A6taxstdlife+$E550),(Input!$J$216*$J$7)-SUM($J550:N550),(Input!$J$216*$J$7)/A6taxstdlife))</f>
        <v>4.960220235928254E-5</v>
      </c>
      <c r="P550" s="155">
        <f>IF(A6taxstdlife="n/a","n/a",IF(P$3&gt;(A6taxstdlife+$E550),(Input!$J$216*$J$7)-SUM($J550:O550),(Input!$J$216*$J$7)/A6taxstdlife))</f>
        <v>4.960220235928254E-5</v>
      </c>
      <c r="Q550" s="155">
        <f>IF(A6taxstdlife="n/a","n/a",IF(Q$3&gt;(A6taxstdlife+$E550),(Input!$J$216*$J$7)-SUM($J550:P550),(Input!$J$216*$J$7)/A6taxstdlife))</f>
        <v>4.960220235928254E-5</v>
      </c>
      <c r="R550" s="155">
        <f>IF(A6taxstdlife="n/a","n/a",IF(R$3&gt;(A6taxstdlife+$E550),(Input!$J$216*$J$7)-SUM($J550:Q550),(Input!$J$216*$J$7)/A6taxstdlife))</f>
        <v>4.960220235928254E-5</v>
      </c>
      <c r="S550" s="155">
        <f>IF(A6taxstdlife="n/a","n/a",IF(S$3&gt;(A6taxstdlife+$E550),(Input!$J$216*$J$7)-SUM($J550:R550),(Input!$J$216*$J$7)/A6taxstdlife))</f>
        <v>4.960220235928254E-5</v>
      </c>
      <c r="T550" s="155">
        <f>IF(A6taxstdlife="n/a","n/a",IF(T$3&gt;(A6taxstdlife+$E550),(Input!$J$216*$J$7)-SUM($J550:S550),(Input!$J$216*$J$7)/A6taxstdlife))</f>
        <v>4.960220235928254E-5</v>
      </c>
      <c r="U550" s="155">
        <f>IF(A6taxstdlife="n/a","n/a",IF(U$3&gt;(A6taxstdlife+$E550),(Input!$J$216*$J$7)-SUM($J550:T550),(Input!$J$216*$J$7)/A6taxstdlife))</f>
        <v>4.960220235928254E-5</v>
      </c>
      <c r="V550" s="155">
        <f>IF(A6taxstdlife="n/a","n/a",IF(V$3&gt;(A6taxstdlife+$E550),(Input!$J$216*$J$7)-SUM($J550:U550),(Input!$J$216*$J$7)/A6taxstdlife))</f>
        <v>4.960220235928254E-5</v>
      </c>
      <c r="W550" s="155">
        <f>IF(A6taxstdlife="n/a","n/a",IF(W$3&gt;(A6taxstdlife+$E550),(Input!$J$216*$J$7)-SUM($J550:V550),(Input!$J$216*$J$7)/A6taxstdlife))</f>
        <v>2.4801101179641131E-5</v>
      </c>
      <c r="X550" s="155">
        <f>IF(A6taxstdlife="n/a","n/a",IF(X$3&gt;(A6taxstdlife+$E550),(Input!$J$216*$J$7)-SUM($J550:W550),(Input!$J$216*$J$7)/A6taxstdlife))</f>
        <v>0</v>
      </c>
      <c r="Y550" s="155">
        <f>IF(A6taxstdlife="n/a","n/a",IF(Y$3&gt;(A6taxstdlife+$E550),(Input!$J$216*$J$7)-SUM($J550:X550),(Input!$J$216*$J$7)/A6taxstdlife))</f>
        <v>0</v>
      </c>
      <c r="Z550" s="155">
        <f>IF(A6taxstdlife="n/a","n/a",IF(Z$3&gt;(A6taxstdlife+$E550),(Input!$J$216*$J$7)-SUM($J550:Y550),(Input!$J$216*$J$7)/A6taxstdlife))</f>
        <v>0</v>
      </c>
      <c r="AA550" s="155">
        <f>IF(A6taxstdlife="n/a","n/a",IF(AA$3&gt;(A6taxstdlife+$E550),(Input!$J$216*$J$7)-SUM($J550:Z550),(Input!$J$216*$J$7)/A6taxstdlife))</f>
        <v>0</v>
      </c>
      <c r="AB550" s="155">
        <f>IF(A6taxstdlife="n/a","n/a",IF(AB$3&gt;(A6taxstdlife+$E550),(Input!$J$216*$J$7)-SUM($J550:AA550),(Input!$J$216*$J$7)/A6taxstdlife))</f>
        <v>0</v>
      </c>
      <c r="AC550" s="155">
        <f>IF(A6taxstdlife="n/a","n/a",IF(AC$3&gt;(A6taxstdlife+$E550),(Input!$J$216*$J$7)-SUM($J550:AB550),(Input!$J$216*$J$7)/A6taxstdlife))</f>
        <v>0</v>
      </c>
      <c r="AD550" s="155">
        <f>IF(A6taxstdlife="n/a","n/a",IF(AD$3&gt;(A6taxstdlife+$E550),(Input!$J$216*$J$7)-SUM($J550:AC550),(Input!$J$216*$J$7)/A6taxstdlife))</f>
        <v>0</v>
      </c>
      <c r="AE550" s="155">
        <f>IF(A6taxstdlife="n/a","n/a",IF(AE$3&gt;(A6taxstdlife+$E550),(Input!$J$216*$J$7)-SUM($J550:AD550),(Input!$J$216*$J$7)/A6taxstdlife))</f>
        <v>0</v>
      </c>
      <c r="AF550" s="155">
        <f>IF(A6taxstdlife="n/a","n/a",IF(AF$3&gt;(A6taxstdlife+$E550),(Input!$J$216*$J$7)-SUM($J550:AE550),(Input!$J$216*$J$7)/A6taxstdlife))</f>
        <v>0</v>
      </c>
      <c r="AG550" s="155">
        <f>IF(A6taxstdlife="n/a","n/a",IF(AG$3&gt;(A6taxstdlife+$E550),(Input!$J$216*$J$7)-SUM($J550:AF550),(Input!$J$216*$J$7)/A6taxstdlife))</f>
        <v>0</v>
      </c>
      <c r="AH550" s="155">
        <f>IF(A6taxstdlife="n/a","n/a",IF(AH$3&gt;(A6taxstdlife+$E550),(Input!$J$216*$J$7)-SUM($J550:AG550),(Input!$J$216*$J$7)/A6taxstdlife))</f>
        <v>0</v>
      </c>
      <c r="AI550" s="155">
        <f>IF(A6taxstdlife="n/a","n/a",IF(AI$3&gt;(A6taxstdlife+$E550),(Input!$J$216*$J$7)-SUM($J550:AH550),(Input!$J$216*$J$7)/A6taxstdlife))</f>
        <v>0</v>
      </c>
      <c r="AJ550" s="155">
        <f>IF(A6taxstdlife="n/a","n/a",IF(AJ$3&gt;(A6taxstdlife+$E550),(Input!$J$216*$J$7)-SUM($J550:AI550),(Input!$J$216*$J$7)/A6taxstdlife))</f>
        <v>0</v>
      </c>
      <c r="AK550" s="155">
        <f>IF(A6taxstdlife="n/a","n/a",IF(AK$3&gt;(A6taxstdlife+$E550),(Input!$J$216*$J$7)-SUM($J550:AJ550),(Input!$J$216*$J$7)/A6taxstdlife))</f>
        <v>0</v>
      </c>
      <c r="AL550" s="155">
        <f>IF(A6taxstdlife="n/a","n/a",IF(AL$3&gt;(A6taxstdlife+$E550),(Input!$J$216*$J$7)-SUM($J550:AK550),(Input!$J$216*$J$7)/A6taxstdlife))</f>
        <v>0</v>
      </c>
      <c r="AM550" s="155">
        <f>IF(A6taxstdlife="n/a","n/a",IF(AM$3&gt;(A6taxstdlife+$E550),(Input!$J$216*$J$7)-SUM($J550:AL550),(Input!$J$216*$J$7)/A6taxstdlife))</f>
        <v>0</v>
      </c>
      <c r="AN550" s="155">
        <f>IF(A6taxstdlife="n/a","n/a",IF(AN$3&gt;(A6taxstdlife+$E550),(Input!$J$216*$J$7)-SUM($J550:AM550),(Input!$J$216*$J$7)/A6taxstdlife))</f>
        <v>0</v>
      </c>
      <c r="AO550" s="155">
        <f>IF(A6taxstdlife="n/a","n/a",IF(AO$3&gt;(A6taxstdlife+$E550),(Input!$J$216*$J$7)-SUM($J550:AN550),(Input!$J$216*$J$7)/A6taxstdlife))</f>
        <v>0</v>
      </c>
      <c r="AP550" s="155">
        <f>IF(A6taxstdlife="n/a","n/a",IF(AP$3&gt;(A6taxstdlife+$E550),(Input!$J$216*$J$7)-SUM($J550:AO550),(Input!$J$216*$J$7)/A6taxstdlife))</f>
        <v>0</v>
      </c>
      <c r="AQ550" s="155">
        <f>IF(A6taxstdlife="n/a","n/a",IF(AQ$3&gt;(A6taxstdlife+$E550),(Input!$J$216*$J$7)-SUM($J550:AP550),(Input!$J$216*$J$7)/A6taxstdlife))</f>
        <v>0</v>
      </c>
      <c r="AR550" s="155">
        <f>IF(A6taxstdlife="n/a","n/a",IF(AR$3&gt;(A6taxstdlife+$E550),(Input!$J$216*$J$7)-SUM($J550:AQ550),(Input!$J$216*$J$7)/A6taxstdlife))</f>
        <v>0</v>
      </c>
      <c r="AS550" s="155">
        <f>IF(A6taxstdlife="n/a","n/a",IF(AS$3&gt;(A6taxstdlife+$E550),(Input!$J$216*$J$7)-SUM($J550:AR550),(Input!$J$216*$J$7)/A6taxstdlife))</f>
        <v>0</v>
      </c>
      <c r="AT550" s="155">
        <f>IF(A6taxstdlife="n/a","n/a",IF(AT$3&gt;(A6taxstdlife+$E550),(Input!$J$216*$J$7)-SUM($J550:AS550),(Input!$J$216*$J$7)/A6taxstdlife))</f>
        <v>0</v>
      </c>
      <c r="AU550" s="155">
        <f>IF(A6taxstdlife="n/a","n/a",IF(AU$3&gt;(A6taxstdlife+$E550),(Input!$J$216*$J$7)-SUM($J550:AT550),(Input!$J$216*$J$7)/A6taxstdlife))</f>
        <v>0</v>
      </c>
      <c r="AV550" s="155">
        <f>IF(A6taxstdlife="n/a","n/a",IF(AV$3&gt;(A6taxstdlife+$E550),(Input!$J$216*$J$7)-SUM($J550:AU550),(Input!$J$216*$J$7)/A6taxstdlife))</f>
        <v>0</v>
      </c>
      <c r="AW550" s="155">
        <f>IF(A6taxstdlife="n/a","n/a",IF(AW$3&gt;(A6taxstdlife+$E550),(Input!$J$216*$J$7)-SUM($J550:AV550),(Input!$J$216*$J$7)/A6taxstdlife))</f>
        <v>0</v>
      </c>
      <c r="AX550" s="155">
        <f>IF(A6taxstdlife="n/a","n/a",IF(AX$3&gt;(A6taxstdlife+$E550),(Input!$J$216*$J$7)-SUM($J550:AW550),(Input!$J$216*$J$7)/A6taxstdlife))</f>
        <v>0</v>
      </c>
      <c r="AY550" s="155">
        <f>IF(A6taxstdlife="n/a","n/a",IF(AY$3&gt;(A6taxstdlife+$E550),(Input!$J$216*$J$7)-SUM($J550:AX550),(Input!$J$216*$J$7)/A6taxstdlife))</f>
        <v>0</v>
      </c>
      <c r="AZ550" s="155">
        <f>IF(A6taxstdlife="n/a","n/a",IF(AZ$3&gt;(A6taxstdlife+$E550),(Input!$J$216*$J$7)-SUM($J550:AY550),(Input!$J$216*$J$7)/A6taxstdlife))</f>
        <v>0</v>
      </c>
      <c r="BA550" s="155">
        <f>IF(A6taxstdlife="n/a","n/a",IF(BA$3&gt;(A6taxstdlife+$E550),(Input!$J$216*$J$7)-SUM($J550:AZ550),(Input!$J$216*$J$7)/A6taxstdlife))</f>
        <v>0</v>
      </c>
      <c r="BB550" s="155">
        <f>IF(A6taxstdlife="n/a","n/a",IF(BB$3&gt;(A6taxstdlife+$E550),(Input!$J$216*$J$7)-SUM($J550:BA550),(Input!$J$216*$J$7)/A6taxstdlife))</f>
        <v>0</v>
      </c>
      <c r="BC550" s="155">
        <f>IF(A6taxstdlife="n/a","n/a",IF(BC$3&gt;(A6taxstdlife+$E550),(Input!$J$216*$J$7)-SUM($J550:BB550),(Input!$J$216*$J$7)/A6taxstdlife))</f>
        <v>0</v>
      </c>
      <c r="BD550" s="155">
        <f>IF(A6taxstdlife="n/a","n/a",IF(BD$3&gt;(A6taxstdlife+$E550),(Input!$J$216*$J$7)-SUM($J550:BC550),(Input!$J$216*$J$7)/A6taxstdlife))</f>
        <v>0</v>
      </c>
      <c r="BE550" s="155">
        <f>IF(A6taxstdlife="n/a","n/a",IF(BE$3&gt;(A6taxstdlife+$E550),(Input!$J$216*$J$7)-SUM($J550:BD550),(Input!$J$216*$J$7)/A6taxstdlife))</f>
        <v>0</v>
      </c>
      <c r="BF550" s="155">
        <f>IF(A6taxstdlife="n/a","n/a",IF(BF$3&gt;(A6taxstdlife+$E550),(Input!$J$216*$J$7)-SUM($J550:BE550),(Input!$J$216*$J$7)/A6taxstdlife))</f>
        <v>0</v>
      </c>
      <c r="BG550" s="155">
        <f>IF(A6taxstdlife="n/a","n/a",IF(BG$3&gt;(A6taxstdlife+$E550),(Input!$J$216*$J$7)-SUM($J550:BF550),(Input!$J$216*$J$7)/A6taxstdlife))</f>
        <v>0</v>
      </c>
      <c r="BH550" s="155">
        <f>IF(A6taxstdlife="n/a","n/a",IF(BH$3&gt;(A6taxstdlife+$E550),(Input!$J$216*$J$7)-SUM($J550:BG550),(Input!$J$216*$J$7)/A6taxstdlife))</f>
        <v>0</v>
      </c>
      <c r="BI550" s="155">
        <f>IF(A6taxstdlife="n/a","n/a",IF(BI$3&gt;(A6taxstdlife+$E550),(Input!$J$216*$J$7)-SUM($J550:BH550),(Input!$J$216*$J$7)/A6taxstdlife))</f>
        <v>0</v>
      </c>
      <c r="BJ550" s="14"/>
      <c r="BK550" s="14"/>
      <c r="BL550" s="14"/>
      <c r="BM550" s="14"/>
      <c r="BN550" s="14"/>
      <c r="BO550" s="14"/>
      <c r="BP550" s="14"/>
      <c r="BQ550" s="14"/>
      <c r="BR550" s="14"/>
      <c r="BS550" s="14"/>
      <c r="BT550" s="14"/>
      <c r="BU550" s="14"/>
      <c r="BV550" s="14"/>
      <c r="BW550" s="14"/>
      <c r="BX550" s="14"/>
      <c r="BY550" s="14"/>
      <c r="BZ550" s="14"/>
      <c r="CA550" s="410"/>
      <c r="CB550" s="410"/>
      <c r="CC550" s="410"/>
      <c r="CD550" s="410"/>
      <c r="CE550" s="410"/>
      <c r="CF550" s="410"/>
      <c r="CG550" s="410"/>
      <c r="CH550" s="410"/>
      <c r="CI550" s="410"/>
      <c r="CJ550" s="410"/>
      <c r="CK550" s="410"/>
      <c r="CL550" s="410"/>
      <c r="CM550" s="410"/>
      <c r="CN550" s="410"/>
      <c r="CO550" s="410"/>
      <c r="CP550" s="410"/>
      <c r="CQ550" s="410"/>
      <c r="CR550" s="410"/>
      <c r="CS550" s="410"/>
      <c r="CT550" s="410"/>
      <c r="CU550" s="410"/>
      <c r="CV550" s="410"/>
      <c r="CW550" s="410"/>
      <c r="CX550" s="410"/>
      <c r="CY550" s="410"/>
      <c r="CZ550" s="410"/>
      <c r="DA550" s="410"/>
      <c r="DB550" s="410"/>
      <c r="DC550" s="410"/>
      <c r="DD550" s="410"/>
      <c r="DE550" s="410"/>
      <c r="DF550" s="410"/>
      <c r="DG550" s="410"/>
      <c r="DH550" s="410"/>
      <c r="DI550" s="410"/>
      <c r="DJ550" s="410"/>
      <c r="DK550" s="410"/>
      <c r="DL550" s="410"/>
      <c r="DM550" s="410"/>
      <c r="DN550" s="410"/>
      <c r="DO550" s="410"/>
      <c r="DP550" s="410"/>
      <c r="DQ550" s="410"/>
      <c r="DR550" s="410"/>
      <c r="DS550" s="410"/>
      <c r="DT550" s="410"/>
      <c r="DU550" s="410"/>
      <c r="DV550" s="410"/>
      <c r="DW550" s="410"/>
      <c r="DX550" s="410"/>
      <c r="DY550" s="410"/>
      <c r="DZ550" s="410"/>
      <c r="EA550" s="410"/>
      <c r="EB550" s="410"/>
      <c r="EC550" s="410"/>
      <c r="ED550" s="410"/>
      <c r="EE550" s="410"/>
      <c r="EF550" s="410"/>
      <c r="EG550" s="410"/>
      <c r="EH550" s="410"/>
      <c r="EI550" s="410"/>
      <c r="EJ550" s="410"/>
      <c r="EK550" s="410"/>
      <c r="EL550" s="410"/>
      <c r="EM550" s="410"/>
      <c r="EN550" s="410"/>
      <c r="EO550" s="410"/>
      <c r="EP550" s="410"/>
      <c r="EQ550" s="410"/>
      <c r="ER550" s="410"/>
      <c r="ES550" s="410"/>
      <c r="ET550" s="410"/>
      <c r="EU550" s="410"/>
      <c r="EV550" s="410"/>
      <c r="EW550" s="410"/>
      <c r="EX550" s="410"/>
      <c r="EY550" s="410"/>
      <c r="EZ550" s="410"/>
      <c r="FA550" s="410"/>
      <c r="FB550" s="410"/>
      <c r="FC550" s="410"/>
      <c r="FD550" s="410"/>
      <c r="FE550" s="410"/>
      <c r="FF550" s="410"/>
      <c r="FG550" s="410"/>
      <c r="FH550" s="410"/>
      <c r="FI550" s="410"/>
      <c r="FJ550" s="410"/>
      <c r="FK550" s="410"/>
      <c r="FL550" s="410"/>
      <c r="FM550" s="410"/>
      <c r="FN550" s="410"/>
      <c r="FO550" s="410"/>
      <c r="FP550" s="410"/>
      <c r="FQ550" s="410"/>
      <c r="FR550" s="410"/>
      <c r="FS550" s="410"/>
      <c r="FT550" s="410"/>
      <c r="FU550" s="410"/>
      <c r="FV550" s="410"/>
      <c r="FW550" s="410"/>
      <c r="FX550" s="410"/>
      <c r="FY550" s="410"/>
      <c r="FZ550" s="410"/>
      <c r="GA550" s="410"/>
      <c r="GB550" s="410"/>
      <c r="GC550" s="410"/>
      <c r="GD550" s="410"/>
      <c r="GE550" s="410"/>
      <c r="GF550" s="410"/>
      <c r="GG550" s="410"/>
      <c r="GH550" s="410"/>
      <c r="GI550" s="410"/>
      <c r="GJ550" s="410"/>
      <c r="GK550" s="410"/>
      <c r="GL550" s="410"/>
      <c r="GM550" s="410"/>
      <c r="GN550" s="410"/>
      <c r="GO550" s="410"/>
      <c r="GP550" s="410"/>
      <c r="GQ550" s="410"/>
      <c r="GR550" s="410"/>
      <c r="GS550" s="410"/>
      <c r="GT550" s="410"/>
      <c r="GU550" s="410"/>
      <c r="GV550" s="410"/>
      <c r="GW550" s="410"/>
      <c r="GX550" s="410"/>
      <c r="GY550" s="410"/>
      <c r="GZ550" s="410"/>
      <c r="HA550" s="410"/>
      <c r="HB550" s="410"/>
      <c r="HC550" s="410"/>
      <c r="HD550" s="410"/>
      <c r="HE550" s="410"/>
      <c r="HF550" s="410"/>
      <c r="HG550" s="410"/>
      <c r="HH550" s="410"/>
      <c r="HI550" s="410"/>
      <c r="HJ550" s="410"/>
      <c r="HK550" s="410"/>
      <c r="HL550" s="410"/>
      <c r="HM550" s="410"/>
      <c r="HN550" s="410"/>
      <c r="HO550" s="410"/>
      <c r="HP550" s="410"/>
      <c r="HQ550" s="410"/>
      <c r="HR550" s="410"/>
      <c r="HS550" s="410"/>
      <c r="HT550" s="410"/>
      <c r="HU550" s="410"/>
      <c r="HV550" s="410"/>
      <c r="HW550" s="410"/>
      <c r="HX550" s="410"/>
      <c r="HY550" s="410"/>
      <c r="HZ550" s="410"/>
      <c r="IA550" s="410"/>
      <c r="IB550" s="410"/>
      <c r="IC550" s="410"/>
      <c r="ID550" s="410"/>
      <c r="IE550" s="410"/>
      <c r="IF550" s="410"/>
      <c r="IG550" s="410"/>
      <c r="IH550" s="410"/>
      <c r="II550" s="410"/>
      <c r="IJ550" s="410"/>
      <c r="IK550" s="410"/>
      <c r="IL550" s="410"/>
      <c r="IM550" s="410"/>
      <c r="IN550" s="410"/>
      <c r="IO550" s="410"/>
      <c r="IP550" s="410"/>
      <c r="IQ550" s="410"/>
      <c r="IR550" s="410"/>
      <c r="IS550" s="410"/>
      <c r="IT550" s="410"/>
      <c r="IU550" s="410"/>
      <c r="IV550" s="410"/>
    </row>
    <row r="551" spans="1:256" s="2" customFormat="1" ht="12.75" hidden="1" customHeight="1" outlineLevel="2">
      <c r="A551" s="14"/>
      <c r="B551" s="14"/>
      <c r="C551" s="324"/>
      <c r="D551" s="413"/>
      <c r="E551" s="261">
        <v>5</v>
      </c>
      <c r="F551" s="372"/>
      <c r="G551" s="269"/>
      <c r="H551" s="271"/>
      <c r="I551" s="271"/>
      <c r="J551" s="271"/>
      <c r="K551" s="270"/>
      <c r="L551" s="155">
        <f>IF(A6taxstdlife="n/a","n/a",IF(L$3&gt;(A6taxstdlife+$E551),(Input!$K$216*$K$7)-SUM($K551:K551),(Input!$K$216*$K$7)/A6taxstdlife))</f>
        <v>0</v>
      </c>
      <c r="M551" s="155">
        <f>IF(A6taxstdlife="n/a","n/a",IF(M$3&gt;(A6taxstdlife+$E551),(Input!$K$216*$K$7)-SUM($K551:L551),(Input!$K$216*$K$7)/A6taxstdlife))</f>
        <v>0</v>
      </c>
      <c r="N551" s="155">
        <f>IF(A6taxstdlife="n/a","n/a",IF(N$3&gt;(A6taxstdlife+$E551),(Input!$K$216*$K$7)-SUM($K551:M551),(Input!$K$216*$K$7)/A6taxstdlife))</f>
        <v>0</v>
      </c>
      <c r="O551" s="155">
        <f>IF(A6taxstdlife="n/a","n/a",IF(O$3&gt;(A6taxstdlife+$E551),(Input!$K$216*$K$7)-SUM($K551:N551),(Input!$K$216*$K$7)/A6taxstdlife))</f>
        <v>0</v>
      </c>
      <c r="P551" s="155">
        <f>IF(A6taxstdlife="n/a","n/a",IF(P$3&gt;(A6taxstdlife+$E551),(Input!$K$216*$K$7)-SUM($K551:O551),(Input!$K$216*$K$7)/A6taxstdlife))</f>
        <v>0</v>
      </c>
      <c r="Q551" s="155">
        <f>IF(A6taxstdlife="n/a","n/a",IF(Q$3&gt;(A6taxstdlife+$E551),(Input!$K$216*$K$7)-SUM($K551:P551),(Input!$K$216*$K$7)/A6taxstdlife))</f>
        <v>0</v>
      </c>
      <c r="R551" s="155">
        <f>IF(A6taxstdlife="n/a","n/a",IF(R$3&gt;(A6taxstdlife+$E551),(Input!$K$216*$K$7)-SUM($K551:Q551),(Input!$K$216*$K$7)/A6taxstdlife))</f>
        <v>0</v>
      </c>
      <c r="S551" s="155">
        <f>IF(A6taxstdlife="n/a","n/a",IF(S$3&gt;(A6taxstdlife+$E551),(Input!$K$216*$K$7)-SUM($K551:R551),(Input!$K$216*$K$7)/A6taxstdlife))</f>
        <v>0</v>
      </c>
      <c r="T551" s="155">
        <f>IF(A6taxstdlife="n/a","n/a",IF(T$3&gt;(A6taxstdlife+$E551),(Input!$K$216*$K$7)-SUM($K551:S551),(Input!$K$216*$K$7)/A6taxstdlife))</f>
        <v>0</v>
      </c>
      <c r="U551" s="155">
        <f>IF(A6taxstdlife="n/a","n/a",IF(U$3&gt;(A6taxstdlife+$E551),(Input!$K$216*$K$7)-SUM($K551:T551),(Input!$K$216*$K$7)/A6taxstdlife))</f>
        <v>0</v>
      </c>
      <c r="V551" s="155">
        <f>IF(A6taxstdlife="n/a","n/a",IF(V$3&gt;(A6taxstdlife+$E551),(Input!$K$216*$K$7)-SUM($K551:U551),(Input!$K$216*$K$7)/A6taxstdlife))</f>
        <v>0</v>
      </c>
      <c r="W551" s="155">
        <f>IF(A6taxstdlife="n/a","n/a",IF(W$3&gt;(A6taxstdlife+$E551),(Input!$K$216*$K$7)-SUM($K551:V551),(Input!$K$216*$K$7)/A6taxstdlife))</f>
        <v>0</v>
      </c>
      <c r="X551" s="155">
        <f>IF(A6taxstdlife="n/a","n/a",IF(X$3&gt;(A6taxstdlife+$E551),(Input!$K$216*$K$7)-SUM($K551:W551),(Input!$K$216*$K$7)/A6taxstdlife))</f>
        <v>0</v>
      </c>
      <c r="Y551" s="155">
        <f>IF(A6taxstdlife="n/a","n/a",IF(Y$3&gt;(A6taxstdlife+$E551),(Input!$K$216*$K$7)-SUM($K551:X551),(Input!$K$216*$K$7)/A6taxstdlife))</f>
        <v>0</v>
      </c>
      <c r="Z551" s="155">
        <f>IF(A6taxstdlife="n/a","n/a",IF(Z$3&gt;(A6taxstdlife+$E551),(Input!$K$216*$K$7)-SUM($K551:Y551),(Input!$K$216*$K$7)/A6taxstdlife))</f>
        <v>0</v>
      </c>
      <c r="AA551" s="155">
        <f>IF(A6taxstdlife="n/a","n/a",IF(AA$3&gt;(A6taxstdlife+$E551),(Input!$K$216*$K$7)-SUM($K551:Z551),(Input!$K$216*$K$7)/A6taxstdlife))</f>
        <v>0</v>
      </c>
      <c r="AB551" s="155">
        <f>IF(A6taxstdlife="n/a","n/a",IF(AB$3&gt;(A6taxstdlife+$E551),(Input!$K$216*$K$7)-SUM($K551:AA551),(Input!$K$216*$K$7)/A6taxstdlife))</f>
        <v>0</v>
      </c>
      <c r="AC551" s="155">
        <f>IF(A6taxstdlife="n/a","n/a",IF(AC$3&gt;(A6taxstdlife+$E551),(Input!$K$216*$K$7)-SUM($K551:AB551),(Input!$K$216*$K$7)/A6taxstdlife))</f>
        <v>0</v>
      </c>
      <c r="AD551" s="155">
        <f>IF(A6taxstdlife="n/a","n/a",IF(AD$3&gt;(A6taxstdlife+$E551),(Input!$K$216*$K$7)-SUM($K551:AC551),(Input!$K$216*$K$7)/A6taxstdlife))</f>
        <v>0</v>
      </c>
      <c r="AE551" s="155">
        <f>IF(A6taxstdlife="n/a","n/a",IF(AE$3&gt;(A6taxstdlife+$E551),(Input!$K$216*$K$7)-SUM($K551:AD551),(Input!$K$216*$K$7)/A6taxstdlife))</f>
        <v>0</v>
      </c>
      <c r="AF551" s="155">
        <f>IF(A6taxstdlife="n/a","n/a",IF(AF$3&gt;(A6taxstdlife+$E551),(Input!$K$216*$K$7)-SUM($K551:AE551),(Input!$K$216*$K$7)/A6taxstdlife))</f>
        <v>0</v>
      </c>
      <c r="AG551" s="155">
        <f>IF(A6taxstdlife="n/a","n/a",IF(AG$3&gt;(A6taxstdlife+$E551),(Input!$K$216*$K$7)-SUM($K551:AF551),(Input!$K$216*$K$7)/A6taxstdlife))</f>
        <v>0</v>
      </c>
      <c r="AH551" s="155">
        <f>IF(A6taxstdlife="n/a","n/a",IF(AH$3&gt;(A6taxstdlife+$E551),(Input!$K$216*$K$7)-SUM($K551:AG551),(Input!$K$216*$K$7)/A6taxstdlife))</f>
        <v>0</v>
      </c>
      <c r="AI551" s="155">
        <f>IF(A6taxstdlife="n/a","n/a",IF(AI$3&gt;(A6taxstdlife+$E551),(Input!$K$216*$K$7)-SUM($K551:AH551),(Input!$K$216*$K$7)/A6taxstdlife))</f>
        <v>0</v>
      </c>
      <c r="AJ551" s="155">
        <f>IF(A6taxstdlife="n/a","n/a",IF(AJ$3&gt;(A6taxstdlife+$E551),(Input!$K$216*$K$7)-SUM($K551:AI551),(Input!$K$216*$K$7)/A6taxstdlife))</f>
        <v>0</v>
      </c>
      <c r="AK551" s="155">
        <f>IF(A6taxstdlife="n/a","n/a",IF(AK$3&gt;(A6taxstdlife+$E551),(Input!$K$216*$K$7)-SUM($K551:AJ551),(Input!$K$216*$K$7)/A6taxstdlife))</f>
        <v>0</v>
      </c>
      <c r="AL551" s="155">
        <f>IF(A6taxstdlife="n/a","n/a",IF(AL$3&gt;(A6taxstdlife+$E551),(Input!$K$216*$K$7)-SUM($K551:AK551),(Input!$K$216*$K$7)/A6taxstdlife))</f>
        <v>0</v>
      </c>
      <c r="AM551" s="155">
        <f>IF(A6taxstdlife="n/a","n/a",IF(AM$3&gt;(A6taxstdlife+$E551),(Input!$K$216*$K$7)-SUM($K551:AL551),(Input!$K$216*$K$7)/A6taxstdlife))</f>
        <v>0</v>
      </c>
      <c r="AN551" s="155">
        <f>IF(A6taxstdlife="n/a","n/a",IF(AN$3&gt;(A6taxstdlife+$E551),(Input!$K$216*$K$7)-SUM($K551:AM551),(Input!$K$216*$K$7)/A6taxstdlife))</f>
        <v>0</v>
      </c>
      <c r="AO551" s="155">
        <f>IF(A6taxstdlife="n/a","n/a",IF(AO$3&gt;(A6taxstdlife+$E551),(Input!$K$216*$K$7)-SUM($K551:AN551),(Input!$K$216*$K$7)/A6taxstdlife))</f>
        <v>0</v>
      </c>
      <c r="AP551" s="155">
        <f>IF(A6taxstdlife="n/a","n/a",IF(AP$3&gt;(A6taxstdlife+$E551),(Input!$K$216*$K$7)-SUM($K551:AO551),(Input!$K$216*$K$7)/A6taxstdlife))</f>
        <v>0</v>
      </c>
      <c r="AQ551" s="155">
        <f>IF(A6taxstdlife="n/a","n/a",IF(AQ$3&gt;(A6taxstdlife+$E551),(Input!$K$216*$K$7)-SUM($K551:AP551),(Input!$K$216*$K$7)/A6taxstdlife))</f>
        <v>0</v>
      </c>
      <c r="AR551" s="155">
        <f>IF(A6taxstdlife="n/a","n/a",IF(AR$3&gt;(A6taxstdlife+$E551),(Input!$K$216*$K$7)-SUM($K551:AQ551),(Input!$K$216*$K$7)/A6taxstdlife))</f>
        <v>0</v>
      </c>
      <c r="AS551" s="155">
        <f>IF(A6taxstdlife="n/a","n/a",IF(AS$3&gt;(A6taxstdlife+$E551),(Input!$K$216*$K$7)-SUM($K551:AR551),(Input!$K$216*$K$7)/A6taxstdlife))</f>
        <v>0</v>
      </c>
      <c r="AT551" s="155">
        <f>IF(A6taxstdlife="n/a","n/a",IF(AT$3&gt;(A6taxstdlife+$E551),(Input!$K$216*$K$7)-SUM($K551:AS551),(Input!$K$216*$K$7)/A6taxstdlife))</f>
        <v>0</v>
      </c>
      <c r="AU551" s="155">
        <f>IF(A6taxstdlife="n/a","n/a",IF(AU$3&gt;(A6taxstdlife+$E551),(Input!$K$216*$K$7)-SUM($K551:AT551),(Input!$K$216*$K$7)/A6taxstdlife))</f>
        <v>0</v>
      </c>
      <c r="AV551" s="155">
        <f>IF(A6taxstdlife="n/a","n/a",IF(AV$3&gt;(A6taxstdlife+$E551),(Input!$K$216*$K$7)-SUM($K551:AU551),(Input!$K$216*$K$7)/A6taxstdlife))</f>
        <v>0</v>
      </c>
      <c r="AW551" s="155">
        <f>IF(A6taxstdlife="n/a","n/a",IF(AW$3&gt;(A6taxstdlife+$E551),(Input!$K$216*$K$7)-SUM($K551:AV551),(Input!$K$216*$K$7)/A6taxstdlife))</f>
        <v>0</v>
      </c>
      <c r="AX551" s="155">
        <f>IF(A6taxstdlife="n/a","n/a",IF(AX$3&gt;(A6taxstdlife+$E551),(Input!$K$216*$K$7)-SUM($K551:AW551),(Input!$K$216*$K$7)/A6taxstdlife))</f>
        <v>0</v>
      </c>
      <c r="AY551" s="155">
        <f>IF(A6taxstdlife="n/a","n/a",IF(AY$3&gt;(A6taxstdlife+$E551),(Input!$K$216*$K$7)-SUM($K551:AX551),(Input!$K$216*$K$7)/A6taxstdlife))</f>
        <v>0</v>
      </c>
      <c r="AZ551" s="155">
        <f>IF(A6taxstdlife="n/a","n/a",IF(AZ$3&gt;(A6taxstdlife+$E551),(Input!$K$216*$K$7)-SUM($K551:AY551),(Input!$K$216*$K$7)/A6taxstdlife))</f>
        <v>0</v>
      </c>
      <c r="BA551" s="155">
        <f>IF(A6taxstdlife="n/a","n/a",IF(BA$3&gt;(A6taxstdlife+$E551),(Input!$K$216*$K$7)-SUM($K551:AZ551),(Input!$K$216*$K$7)/A6taxstdlife))</f>
        <v>0</v>
      </c>
      <c r="BB551" s="155">
        <f>IF(A6taxstdlife="n/a","n/a",IF(BB$3&gt;(A6taxstdlife+$E551),(Input!$K$216*$K$7)-SUM($K551:BA551),(Input!$K$216*$K$7)/A6taxstdlife))</f>
        <v>0</v>
      </c>
      <c r="BC551" s="155">
        <f>IF(A6taxstdlife="n/a","n/a",IF(BC$3&gt;(A6taxstdlife+$E551),(Input!$K$216*$K$7)-SUM($K551:BB551),(Input!$K$216*$K$7)/A6taxstdlife))</f>
        <v>0</v>
      </c>
      <c r="BD551" s="155">
        <f>IF(A6taxstdlife="n/a","n/a",IF(BD$3&gt;(A6taxstdlife+$E551),(Input!$K$216*$K$7)-SUM($K551:BC551),(Input!$K$216*$K$7)/A6taxstdlife))</f>
        <v>0</v>
      </c>
      <c r="BE551" s="155">
        <f>IF(A6taxstdlife="n/a","n/a",IF(BE$3&gt;(A6taxstdlife+$E551),(Input!$K$216*$K$7)-SUM($K551:BD551),(Input!$K$216*$K$7)/A6taxstdlife))</f>
        <v>0</v>
      </c>
      <c r="BF551" s="155">
        <f>IF(A6taxstdlife="n/a","n/a",IF(BF$3&gt;(A6taxstdlife+$E551),(Input!$K$216*$K$7)-SUM($K551:BE551),(Input!$K$216*$K$7)/A6taxstdlife))</f>
        <v>0</v>
      </c>
      <c r="BG551" s="155">
        <f>IF(A6taxstdlife="n/a","n/a",IF(BG$3&gt;(A6taxstdlife+$E551),(Input!$K$216*$K$7)-SUM($K551:BF551),(Input!$K$216*$K$7)/A6taxstdlife))</f>
        <v>0</v>
      </c>
      <c r="BH551" s="155">
        <f>IF(A6taxstdlife="n/a","n/a",IF(BH$3&gt;(A6taxstdlife+$E551),(Input!$K$216*$K$7)-SUM($K551:BG551),(Input!$K$216*$K$7)/A6taxstdlife))</f>
        <v>0</v>
      </c>
      <c r="BI551" s="155">
        <f>IF(A6taxstdlife="n/a","n/a",IF(BI$3&gt;(A6taxstdlife+$E551),(Input!$K$216*$K$7)-SUM($K551:BH551),(Input!$K$216*$K$7)/A6taxstdlife))</f>
        <v>0</v>
      </c>
      <c r="BJ551" s="14"/>
      <c r="BK551" s="14"/>
      <c r="BL551" s="14"/>
      <c r="BM551" s="14"/>
      <c r="BN551" s="14"/>
      <c r="BO551" s="14"/>
      <c r="BP551" s="14"/>
      <c r="BQ551" s="14"/>
      <c r="BR551" s="14"/>
      <c r="BS551" s="14"/>
      <c r="BT551" s="14"/>
      <c r="BU551" s="14"/>
      <c r="BV551" s="14"/>
      <c r="BW551" s="14"/>
      <c r="BX551" s="14"/>
      <c r="BY551" s="14"/>
      <c r="BZ551" s="14"/>
      <c r="CA551" s="410"/>
      <c r="CB551" s="410"/>
      <c r="CC551" s="410"/>
      <c r="CD551" s="410"/>
      <c r="CE551" s="410"/>
      <c r="CF551" s="410"/>
      <c r="CG551" s="410"/>
      <c r="CH551" s="410"/>
      <c r="CI551" s="410"/>
      <c r="CJ551" s="410"/>
      <c r="CK551" s="410"/>
      <c r="CL551" s="410"/>
      <c r="CM551" s="410"/>
      <c r="CN551" s="410"/>
      <c r="CO551" s="410"/>
      <c r="CP551" s="410"/>
      <c r="CQ551" s="410"/>
      <c r="CR551" s="410"/>
      <c r="CS551" s="410"/>
      <c r="CT551" s="410"/>
      <c r="CU551" s="410"/>
      <c r="CV551" s="410"/>
      <c r="CW551" s="410"/>
      <c r="CX551" s="410"/>
      <c r="CY551" s="410"/>
      <c r="CZ551" s="410"/>
      <c r="DA551" s="410"/>
      <c r="DB551" s="410"/>
      <c r="DC551" s="410"/>
      <c r="DD551" s="410"/>
      <c r="DE551" s="410"/>
      <c r="DF551" s="410"/>
      <c r="DG551" s="410"/>
      <c r="DH551" s="410"/>
      <c r="DI551" s="410"/>
      <c r="DJ551" s="410"/>
      <c r="DK551" s="410"/>
      <c r="DL551" s="410"/>
      <c r="DM551" s="410"/>
      <c r="DN551" s="410"/>
      <c r="DO551" s="410"/>
      <c r="DP551" s="410"/>
      <c r="DQ551" s="410"/>
      <c r="DR551" s="410"/>
      <c r="DS551" s="410"/>
      <c r="DT551" s="410"/>
      <c r="DU551" s="410"/>
      <c r="DV551" s="410"/>
      <c r="DW551" s="410"/>
      <c r="DX551" s="410"/>
      <c r="DY551" s="410"/>
      <c r="DZ551" s="410"/>
      <c r="EA551" s="410"/>
      <c r="EB551" s="410"/>
      <c r="EC551" s="410"/>
      <c r="ED551" s="410"/>
      <c r="EE551" s="410"/>
      <c r="EF551" s="410"/>
      <c r="EG551" s="410"/>
      <c r="EH551" s="410"/>
      <c r="EI551" s="410"/>
      <c r="EJ551" s="410"/>
      <c r="EK551" s="410"/>
      <c r="EL551" s="410"/>
      <c r="EM551" s="410"/>
      <c r="EN551" s="410"/>
      <c r="EO551" s="410"/>
      <c r="EP551" s="410"/>
      <c r="EQ551" s="410"/>
      <c r="ER551" s="410"/>
      <c r="ES551" s="410"/>
      <c r="ET551" s="410"/>
      <c r="EU551" s="410"/>
      <c r="EV551" s="410"/>
      <c r="EW551" s="410"/>
      <c r="EX551" s="410"/>
      <c r="EY551" s="410"/>
      <c r="EZ551" s="410"/>
      <c r="FA551" s="410"/>
      <c r="FB551" s="410"/>
      <c r="FC551" s="410"/>
      <c r="FD551" s="410"/>
      <c r="FE551" s="410"/>
      <c r="FF551" s="410"/>
      <c r="FG551" s="410"/>
      <c r="FH551" s="410"/>
      <c r="FI551" s="410"/>
      <c r="FJ551" s="410"/>
      <c r="FK551" s="410"/>
      <c r="FL551" s="410"/>
      <c r="FM551" s="410"/>
      <c r="FN551" s="410"/>
      <c r="FO551" s="410"/>
      <c r="FP551" s="410"/>
      <c r="FQ551" s="410"/>
      <c r="FR551" s="410"/>
      <c r="FS551" s="410"/>
      <c r="FT551" s="410"/>
      <c r="FU551" s="410"/>
      <c r="FV551" s="410"/>
      <c r="FW551" s="410"/>
      <c r="FX551" s="410"/>
      <c r="FY551" s="410"/>
      <c r="FZ551" s="410"/>
      <c r="GA551" s="410"/>
      <c r="GB551" s="410"/>
      <c r="GC551" s="410"/>
      <c r="GD551" s="410"/>
      <c r="GE551" s="410"/>
      <c r="GF551" s="410"/>
      <c r="GG551" s="410"/>
      <c r="GH551" s="410"/>
      <c r="GI551" s="410"/>
      <c r="GJ551" s="410"/>
      <c r="GK551" s="410"/>
      <c r="GL551" s="410"/>
      <c r="GM551" s="410"/>
      <c r="GN551" s="410"/>
      <c r="GO551" s="410"/>
      <c r="GP551" s="410"/>
      <c r="GQ551" s="410"/>
      <c r="GR551" s="410"/>
      <c r="GS551" s="410"/>
      <c r="GT551" s="410"/>
      <c r="GU551" s="410"/>
      <c r="GV551" s="410"/>
      <c r="GW551" s="410"/>
      <c r="GX551" s="410"/>
      <c r="GY551" s="410"/>
      <c r="GZ551" s="410"/>
      <c r="HA551" s="410"/>
      <c r="HB551" s="410"/>
      <c r="HC551" s="410"/>
      <c r="HD551" s="410"/>
      <c r="HE551" s="410"/>
      <c r="HF551" s="410"/>
      <c r="HG551" s="410"/>
      <c r="HH551" s="410"/>
      <c r="HI551" s="410"/>
      <c r="HJ551" s="410"/>
      <c r="HK551" s="410"/>
      <c r="HL551" s="410"/>
      <c r="HM551" s="410"/>
      <c r="HN551" s="410"/>
      <c r="HO551" s="410"/>
      <c r="HP551" s="410"/>
      <c r="HQ551" s="410"/>
      <c r="HR551" s="410"/>
      <c r="HS551" s="410"/>
      <c r="HT551" s="410"/>
      <c r="HU551" s="410"/>
      <c r="HV551" s="410"/>
      <c r="HW551" s="410"/>
      <c r="HX551" s="410"/>
      <c r="HY551" s="410"/>
      <c r="HZ551" s="410"/>
      <c r="IA551" s="410"/>
      <c r="IB551" s="410"/>
      <c r="IC551" s="410"/>
      <c r="ID551" s="410"/>
      <c r="IE551" s="410"/>
      <c r="IF551" s="410"/>
      <c r="IG551" s="410"/>
      <c r="IH551" s="410"/>
      <c r="II551" s="410"/>
      <c r="IJ551" s="410"/>
      <c r="IK551" s="410"/>
      <c r="IL551" s="410"/>
      <c r="IM551" s="410"/>
      <c r="IN551" s="410"/>
      <c r="IO551" s="410"/>
      <c r="IP551" s="410"/>
      <c r="IQ551" s="410"/>
      <c r="IR551" s="410"/>
      <c r="IS551" s="410"/>
      <c r="IT551" s="410"/>
      <c r="IU551" s="410"/>
      <c r="IV551" s="410"/>
    </row>
    <row r="552" spans="1:256" s="2" customFormat="1" ht="12.75" hidden="1" customHeight="1" outlineLevel="2">
      <c r="A552" s="14"/>
      <c r="B552" s="14"/>
      <c r="C552" s="324"/>
      <c r="D552" s="413"/>
      <c r="E552" s="261">
        <v>6</v>
      </c>
      <c r="F552" s="372"/>
      <c r="G552" s="269"/>
      <c r="H552" s="271"/>
      <c r="I552" s="271"/>
      <c r="J552" s="271"/>
      <c r="K552" s="271"/>
      <c r="L552" s="270"/>
      <c r="M552" s="155">
        <f>IF(A6taxstdlife="n/a","n/a",IF(M$3&gt;(A6taxstdlife+$E552),(Input!$L$216*$L$7)-SUM($L552:L552),(Input!$L$216*$L$7)/A6taxstdlife))</f>
        <v>0</v>
      </c>
      <c r="N552" s="155">
        <f>IF(A6taxstdlife="n/a","n/a",IF(N$3&gt;(A6taxstdlife+$E552),(Input!$L$216*$L$7)-SUM($L552:M552),(Input!$L$216*$L$7)/A6taxstdlife))</f>
        <v>0</v>
      </c>
      <c r="O552" s="155">
        <f>IF(A6taxstdlife="n/a","n/a",IF(O$3&gt;(A6taxstdlife+$E552),(Input!$L$216*$L$7)-SUM($L552:N552),(Input!$L$216*$L$7)/A6taxstdlife))</f>
        <v>0</v>
      </c>
      <c r="P552" s="155">
        <f>IF(A6taxstdlife="n/a","n/a",IF(P$3&gt;(A6taxstdlife+$E552),(Input!$L$216*$L$7)-SUM($L552:O552),(Input!$L$216*$L$7)/A6taxstdlife))</f>
        <v>0</v>
      </c>
      <c r="Q552" s="155">
        <f>IF(A6taxstdlife="n/a","n/a",IF(Q$3&gt;(A6taxstdlife+$E552),(Input!$L$216*$L$7)-SUM($L552:P552),(Input!$L$216*$L$7)/A6taxstdlife))</f>
        <v>0</v>
      </c>
      <c r="R552" s="155">
        <f>IF(A6taxstdlife="n/a","n/a",IF(R$3&gt;(A6taxstdlife+$E552),(Input!$L$216*$L$7)-SUM($L552:Q552),(Input!$L$216*$L$7)/A6taxstdlife))</f>
        <v>0</v>
      </c>
      <c r="S552" s="155">
        <f>IF(A6taxstdlife="n/a","n/a",IF(S$3&gt;(A6taxstdlife+$E552),(Input!$L$216*$L$7)-SUM($L552:R552),(Input!$L$216*$L$7)/A6taxstdlife))</f>
        <v>0</v>
      </c>
      <c r="T552" s="155">
        <f>IF(A6taxstdlife="n/a","n/a",IF(T$3&gt;(A6taxstdlife+$E552),(Input!$L$216*$L$7)-SUM($L552:S552),(Input!$L$216*$L$7)/A6taxstdlife))</f>
        <v>0</v>
      </c>
      <c r="U552" s="155">
        <f>IF(A6taxstdlife="n/a","n/a",IF(U$3&gt;(A6taxstdlife+$E552),(Input!$L$216*$L$7)-SUM($L552:T552),(Input!$L$216*$L$7)/A6taxstdlife))</f>
        <v>0</v>
      </c>
      <c r="V552" s="155">
        <f>IF(A6taxstdlife="n/a","n/a",IF(V$3&gt;(A6taxstdlife+$E552),(Input!$L$216*$L$7)-SUM($L552:U552),(Input!$L$216*$L$7)/A6taxstdlife))</f>
        <v>0</v>
      </c>
      <c r="W552" s="155">
        <f>IF(A6taxstdlife="n/a","n/a",IF(W$3&gt;(A6taxstdlife+$E552),(Input!$L$216*$L$7)-SUM($L552:V552),(Input!$L$216*$L$7)/A6taxstdlife))</f>
        <v>0</v>
      </c>
      <c r="X552" s="155">
        <f>IF(A6taxstdlife="n/a","n/a",IF(X$3&gt;(A6taxstdlife+$E552),(Input!$L$216*$L$7)-SUM($L552:W552),(Input!$L$216*$L$7)/A6taxstdlife))</f>
        <v>0</v>
      </c>
      <c r="Y552" s="155">
        <f>IF(A6taxstdlife="n/a","n/a",IF(Y$3&gt;(A6taxstdlife+$E552),(Input!$L$216*$L$7)-SUM($L552:X552),(Input!$L$216*$L$7)/A6taxstdlife))</f>
        <v>0</v>
      </c>
      <c r="Z552" s="155">
        <f>IF(A6taxstdlife="n/a","n/a",IF(Z$3&gt;(A6taxstdlife+$E552),(Input!$L$216*$L$7)-SUM($L552:Y552),(Input!$L$216*$L$7)/A6taxstdlife))</f>
        <v>0</v>
      </c>
      <c r="AA552" s="155">
        <f>IF(A6taxstdlife="n/a","n/a",IF(AA$3&gt;(A6taxstdlife+$E552),(Input!$L$216*$L$7)-SUM($L552:Z552),(Input!$L$216*$L$7)/A6taxstdlife))</f>
        <v>0</v>
      </c>
      <c r="AB552" s="155">
        <f>IF(A6taxstdlife="n/a","n/a",IF(AB$3&gt;(A6taxstdlife+$E552),(Input!$L$216*$L$7)-SUM($L552:AA552),(Input!$L$216*$L$7)/A6taxstdlife))</f>
        <v>0</v>
      </c>
      <c r="AC552" s="155">
        <f>IF(A6taxstdlife="n/a","n/a",IF(AC$3&gt;(A6taxstdlife+$E552),(Input!$L$216*$L$7)-SUM($L552:AB552),(Input!$L$216*$L$7)/A6taxstdlife))</f>
        <v>0</v>
      </c>
      <c r="AD552" s="155">
        <f>IF(A6taxstdlife="n/a","n/a",IF(AD$3&gt;(A6taxstdlife+$E552),(Input!$L$216*$L$7)-SUM($L552:AC552),(Input!$L$216*$L$7)/A6taxstdlife))</f>
        <v>0</v>
      </c>
      <c r="AE552" s="155">
        <f>IF(A6taxstdlife="n/a","n/a",IF(AE$3&gt;(A6taxstdlife+$E552),(Input!$L$216*$L$7)-SUM($L552:AD552),(Input!$L$216*$L$7)/A6taxstdlife))</f>
        <v>0</v>
      </c>
      <c r="AF552" s="155">
        <f>IF(A6taxstdlife="n/a","n/a",IF(AF$3&gt;(A6taxstdlife+$E552),(Input!$L$216*$L$7)-SUM($L552:AE552),(Input!$L$216*$L$7)/A6taxstdlife))</f>
        <v>0</v>
      </c>
      <c r="AG552" s="155">
        <f>IF(A6taxstdlife="n/a","n/a",IF(AG$3&gt;(A6taxstdlife+$E552),(Input!$L$216*$L$7)-SUM($L552:AF552),(Input!$L$216*$L$7)/A6taxstdlife))</f>
        <v>0</v>
      </c>
      <c r="AH552" s="155">
        <f>IF(A6taxstdlife="n/a","n/a",IF(AH$3&gt;(A6taxstdlife+$E552),(Input!$L$216*$L$7)-SUM($L552:AG552),(Input!$L$216*$L$7)/A6taxstdlife))</f>
        <v>0</v>
      </c>
      <c r="AI552" s="155">
        <f>IF(A6taxstdlife="n/a","n/a",IF(AI$3&gt;(A6taxstdlife+$E552),(Input!$L$216*$L$7)-SUM($L552:AH552),(Input!$L$216*$L$7)/A6taxstdlife))</f>
        <v>0</v>
      </c>
      <c r="AJ552" s="155">
        <f>IF(A6taxstdlife="n/a","n/a",IF(AJ$3&gt;(A6taxstdlife+$E552),(Input!$L$216*$L$7)-SUM($L552:AI552),(Input!$L$216*$L$7)/A6taxstdlife))</f>
        <v>0</v>
      </c>
      <c r="AK552" s="155">
        <f>IF(A6taxstdlife="n/a","n/a",IF(AK$3&gt;(A6taxstdlife+$E552),(Input!$L$216*$L$7)-SUM($L552:AJ552),(Input!$L$216*$L$7)/A6taxstdlife))</f>
        <v>0</v>
      </c>
      <c r="AL552" s="155">
        <f>IF(A6taxstdlife="n/a","n/a",IF(AL$3&gt;(A6taxstdlife+$E552),(Input!$L$216*$L$7)-SUM($L552:AK552),(Input!$L$216*$L$7)/A6taxstdlife))</f>
        <v>0</v>
      </c>
      <c r="AM552" s="155">
        <f>IF(A6taxstdlife="n/a","n/a",IF(AM$3&gt;(A6taxstdlife+$E552),(Input!$L$216*$L$7)-SUM($L552:AL552),(Input!$L$216*$L$7)/A6taxstdlife))</f>
        <v>0</v>
      </c>
      <c r="AN552" s="155">
        <f>IF(A6taxstdlife="n/a","n/a",IF(AN$3&gt;(A6taxstdlife+$E552),(Input!$L$216*$L$7)-SUM($L552:AM552),(Input!$L$216*$L$7)/A6taxstdlife))</f>
        <v>0</v>
      </c>
      <c r="AO552" s="155">
        <f>IF(A6taxstdlife="n/a","n/a",IF(AO$3&gt;(A6taxstdlife+$E552),(Input!$L$216*$L$7)-SUM($L552:AN552),(Input!$L$216*$L$7)/A6taxstdlife))</f>
        <v>0</v>
      </c>
      <c r="AP552" s="155">
        <f>IF(A6taxstdlife="n/a","n/a",IF(AP$3&gt;(A6taxstdlife+$E552),(Input!$L$216*$L$7)-SUM($L552:AO552),(Input!$L$216*$L$7)/A6taxstdlife))</f>
        <v>0</v>
      </c>
      <c r="AQ552" s="155">
        <f>IF(A6taxstdlife="n/a","n/a",IF(AQ$3&gt;(A6taxstdlife+$E552),(Input!$L$216*$L$7)-SUM($L552:AP552),(Input!$L$216*$L$7)/A6taxstdlife))</f>
        <v>0</v>
      </c>
      <c r="AR552" s="155">
        <f>IF(A6taxstdlife="n/a","n/a",IF(AR$3&gt;(A6taxstdlife+$E552),(Input!$L$216*$L$7)-SUM($L552:AQ552),(Input!$L$216*$L$7)/A6taxstdlife))</f>
        <v>0</v>
      </c>
      <c r="AS552" s="155">
        <f>IF(A6taxstdlife="n/a","n/a",IF(AS$3&gt;(A6taxstdlife+$E552),(Input!$L$216*$L$7)-SUM($L552:AR552),(Input!$L$216*$L$7)/A6taxstdlife))</f>
        <v>0</v>
      </c>
      <c r="AT552" s="155">
        <f>IF(A6taxstdlife="n/a","n/a",IF(AT$3&gt;(A6taxstdlife+$E552),(Input!$L$216*$L$7)-SUM($L552:AS552),(Input!$L$216*$L$7)/A6taxstdlife))</f>
        <v>0</v>
      </c>
      <c r="AU552" s="155">
        <f>IF(A6taxstdlife="n/a","n/a",IF(AU$3&gt;(A6taxstdlife+$E552),(Input!$L$216*$L$7)-SUM($L552:AT552),(Input!$L$216*$L$7)/A6taxstdlife))</f>
        <v>0</v>
      </c>
      <c r="AV552" s="155">
        <f>IF(A6taxstdlife="n/a","n/a",IF(AV$3&gt;(A6taxstdlife+$E552),(Input!$L$216*$L$7)-SUM($L552:AU552),(Input!$L$216*$L$7)/A6taxstdlife))</f>
        <v>0</v>
      </c>
      <c r="AW552" s="155">
        <f>IF(A6taxstdlife="n/a","n/a",IF(AW$3&gt;(A6taxstdlife+$E552),(Input!$L$216*$L$7)-SUM($L552:AV552),(Input!$L$216*$L$7)/A6taxstdlife))</f>
        <v>0</v>
      </c>
      <c r="AX552" s="155">
        <f>IF(A6taxstdlife="n/a","n/a",IF(AX$3&gt;(A6taxstdlife+$E552),(Input!$L$216*$L$7)-SUM($L552:AW552),(Input!$L$216*$L$7)/A6taxstdlife))</f>
        <v>0</v>
      </c>
      <c r="AY552" s="155">
        <f>IF(A6taxstdlife="n/a","n/a",IF(AY$3&gt;(A6taxstdlife+$E552),(Input!$L$216*$L$7)-SUM($L552:AX552),(Input!$L$216*$L$7)/A6taxstdlife))</f>
        <v>0</v>
      </c>
      <c r="AZ552" s="155">
        <f>IF(A6taxstdlife="n/a","n/a",IF(AZ$3&gt;(A6taxstdlife+$E552),(Input!$L$216*$L$7)-SUM($L552:AY552),(Input!$L$216*$L$7)/A6taxstdlife))</f>
        <v>0</v>
      </c>
      <c r="BA552" s="155">
        <f>IF(A6taxstdlife="n/a","n/a",IF(BA$3&gt;(A6taxstdlife+$E552),(Input!$L$216*$L$7)-SUM($L552:AZ552),(Input!$L$216*$L$7)/A6taxstdlife))</f>
        <v>0</v>
      </c>
      <c r="BB552" s="155">
        <f>IF(A6taxstdlife="n/a","n/a",IF(BB$3&gt;(A6taxstdlife+$E552),(Input!$L$216*$L$7)-SUM($L552:BA552),(Input!$L$216*$L$7)/A6taxstdlife))</f>
        <v>0</v>
      </c>
      <c r="BC552" s="155">
        <f>IF(A6taxstdlife="n/a","n/a",IF(BC$3&gt;(A6taxstdlife+$E552),(Input!$L$216*$L$7)-SUM($L552:BB552),(Input!$L$216*$L$7)/A6taxstdlife))</f>
        <v>0</v>
      </c>
      <c r="BD552" s="155">
        <f>IF(A6taxstdlife="n/a","n/a",IF(BD$3&gt;(A6taxstdlife+$E552),(Input!$L$216*$L$7)-SUM($L552:BC552),(Input!$L$216*$L$7)/A6taxstdlife))</f>
        <v>0</v>
      </c>
      <c r="BE552" s="155">
        <f>IF(A6taxstdlife="n/a","n/a",IF(BE$3&gt;(A6taxstdlife+$E552),(Input!$L$216*$L$7)-SUM($L552:BD552),(Input!$L$216*$L$7)/A6taxstdlife))</f>
        <v>0</v>
      </c>
      <c r="BF552" s="155">
        <f>IF(A6taxstdlife="n/a","n/a",IF(BF$3&gt;(A6taxstdlife+$E552),(Input!$L$216*$L$7)-SUM($L552:BE552),(Input!$L$216*$L$7)/A6taxstdlife))</f>
        <v>0</v>
      </c>
      <c r="BG552" s="155">
        <f>IF(A6taxstdlife="n/a","n/a",IF(BG$3&gt;(A6taxstdlife+$E552),(Input!$L$216*$L$7)-SUM($L552:BF552),(Input!$L$216*$L$7)/A6taxstdlife))</f>
        <v>0</v>
      </c>
      <c r="BH552" s="155">
        <f>IF(A6taxstdlife="n/a","n/a",IF(BH$3&gt;(A6taxstdlife+$E552),(Input!$L$216*$L$7)-SUM($L552:BG552),(Input!$L$216*$L$7)/A6taxstdlife))</f>
        <v>0</v>
      </c>
      <c r="BI552" s="155">
        <f>IF(A6taxstdlife="n/a","n/a",IF(BI$3&gt;(A6taxstdlife+$E552),(Input!$L$216*$L$7)-SUM($L552:BH552),(Input!$L$216*$L$7)/A6taxstdlife))</f>
        <v>0</v>
      </c>
      <c r="BJ552" s="14"/>
      <c r="BK552" s="14"/>
      <c r="BL552" s="14"/>
      <c r="BM552" s="14"/>
      <c r="BN552" s="14"/>
      <c r="BO552" s="14"/>
      <c r="BP552" s="14"/>
      <c r="BQ552" s="14"/>
      <c r="BR552" s="14"/>
      <c r="BS552" s="14"/>
      <c r="BT552" s="14"/>
      <c r="BU552" s="14"/>
      <c r="BV552" s="14"/>
      <c r="BW552" s="14"/>
      <c r="BX552" s="14"/>
      <c r="BY552" s="14"/>
      <c r="BZ552" s="14"/>
      <c r="CA552" s="410"/>
      <c r="CB552" s="410"/>
      <c r="CC552" s="410"/>
      <c r="CD552" s="410"/>
      <c r="CE552" s="410"/>
      <c r="CF552" s="410"/>
      <c r="CG552" s="410"/>
      <c r="CH552" s="410"/>
      <c r="CI552" s="410"/>
      <c r="CJ552" s="410"/>
      <c r="CK552" s="410"/>
      <c r="CL552" s="410"/>
      <c r="CM552" s="410"/>
      <c r="CN552" s="410"/>
      <c r="CO552" s="410"/>
      <c r="CP552" s="410"/>
      <c r="CQ552" s="410"/>
      <c r="CR552" s="410"/>
      <c r="CS552" s="410"/>
      <c r="CT552" s="410"/>
      <c r="CU552" s="410"/>
      <c r="CV552" s="410"/>
      <c r="CW552" s="410"/>
      <c r="CX552" s="410"/>
      <c r="CY552" s="410"/>
      <c r="CZ552" s="410"/>
      <c r="DA552" s="410"/>
      <c r="DB552" s="410"/>
      <c r="DC552" s="410"/>
      <c r="DD552" s="410"/>
      <c r="DE552" s="410"/>
      <c r="DF552" s="410"/>
      <c r="DG552" s="410"/>
      <c r="DH552" s="410"/>
      <c r="DI552" s="410"/>
      <c r="DJ552" s="410"/>
      <c r="DK552" s="410"/>
      <c r="DL552" s="410"/>
      <c r="DM552" s="410"/>
      <c r="DN552" s="410"/>
      <c r="DO552" s="410"/>
      <c r="DP552" s="410"/>
      <c r="DQ552" s="410"/>
      <c r="DR552" s="410"/>
      <c r="DS552" s="410"/>
      <c r="DT552" s="410"/>
      <c r="DU552" s="410"/>
      <c r="DV552" s="410"/>
      <c r="DW552" s="410"/>
      <c r="DX552" s="410"/>
      <c r="DY552" s="410"/>
      <c r="DZ552" s="410"/>
      <c r="EA552" s="410"/>
      <c r="EB552" s="410"/>
      <c r="EC552" s="410"/>
      <c r="ED552" s="410"/>
      <c r="EE552" s="410"/>
      <c r="EF552" s="410"/>
      <c r="EG552" s="410"/>
      <c r="EH552" s="410"/>
      <c r="EI552" s="410"/>
      <c r="EJ552" s="410"/>
      <c r="EK552" s="410"/>
      <c r="EL552" s="410"/>
      <c r="EM552" s="410"/>
      <c r="EN552" s="410"/>
      <c r="EO552" s="410"/>
      <c r="EP552" s="410"/>
      <c r="EQ552" s="410"/>
      <c r="ER552" s="410"/>
      <c r="ES552" s="410"/>
      <c r="ET552" s="410"/>
      <c r="EU552" s="410"/>
      <c r="EV552" s="410"/>
      <c r="EW552" s="410"/>
      <c r="EX552" s="410"/>
      <c r="EY552" s="410"/>
      <c r="EZ552" s="410"/>
      <c r="FA552" s="410"/>
      <c r="FB552" s="410"/>
      <c r="FC552" s="410"/>
      <c r="FD552" s="410"/>
      <c r="FE552" s="410"/>
      <c r="FF552" s="410"/>
      <c r="FG552" s="410"/>
      <c r="FH552" s="410"/>
      <c r="FI552" s="410"/>
      <c r="FJ552" s="410"/>
      <c r="FK552" s="410"/>
      <c r="FL552" s="410"/>
      <c r="FM552" s="410"/>
      <c r="FN552" s="410"/>
      <c r="FO552" s="410"/>
      <c r="FP552" s="410"/>
      <c r="FQ552" s="410"/>
      <c r="FR552" s="410"/>
      <c r="FS552" s="410"/>
      <c r="FT552" s="410"/>
      <c r="FU552" s="410"/>
      <c r="FV552" s="410"/>
      <c r="FW552" s="410"/>
      <c r="FX552" s="410"/>
      <c r="FY552" s="410"/>
      <c r="FZ552" s="410"/>
      <c r="GA552" s="410"/>
      <c r="GB552" s="410"/>
      <c r="GC552" s="410"/>
      <c r="GD552" s="410"/>
      <c r="GE552" s="410"/>
      <c r="GF552" s="410"/>
      <c r="GG552" s="410"/>
      <c r="GH552" s="410"/>
      <c r="GI552" s="410"/>
      <c r="GJ552" s="410"/>
      <c r="GK552" s="410"/>
      <c r="GL552" s="410"/>
      <c r="GM552" s="410"/>
      <c r="GN552" s="410"/>
      <c r="GO552" s="410"/>
      <c r="GP552" s="410"/>
      <c r="GQ552" s="410"/>
      <c r="GR552" s="410"/>
      <c r="GS552" s="410"/>
      <c r="GT552" s="410"/>
      <c r="GU552" s="410"/>
      <c r="GV552" s="410"/>
      <c r="GW552" s="410"/>
      <c r="GX552" s="410"/>
      <c r="GY552" s="410"/>
      <c r="GZ552" s="410"/>
      <c r="HA552" s="410"/>
      <c r="HB552" s="410"/>
      <c r="HC552" s="410"/>
      <c r="HD552" s="410"/>
      <c r="HE552" s="410"/>
      <c r="HF552" s="410"/>
      <c r="HG552" s="410"/>
      <c r="HH552" s="410"/>
      <c r="HI552" s="410"/>
      <c r="HJ552" s="410"/>
      <c r="HK552" s="410"/>
      <c r="HL552" s="410"/>
      <c r="HM552" s="410"/>
      <c r="HN552" s="410"/>
      <c r="HO552" s="410"/>
      <c r="HP552" s="410"/>
      <c r="HQ552" s="410"/>
      <c r="HR552" s="410"/>
      <c r="HS552" s="410"/>
      <c r="HT552" s="410"/>
      <c r="HU552" s="410"/>
      <c r="HV552" s="410"/>
      <c r="HW552" s="410"/>
      <c r="HX552" s="410"/>
      <c r="HY552" s="410"/>
      <c r="HZ552" s="410"/>
      <c r="IA552" s="410"/>
      <c r="IB552" s="410"/>
      <c r="IC552" s="410"/>
      <c r="ID552" s="410"/>
      <c r="IE552" s="410"/>
      <c r="IF552" s="410"/>
      <c r="IG552" s="410"/>
      <c r="IH552" s="410"/>
      <c r="II552" s="410"/>
      <c r="IJ552" s="410"/>
      <c r="IK552" s="410"/>
      <c r="IL552" s="410"/>
      <c r="IM552" s="410"/>
      <c r="IN552" s="410"/>
      <c r="IO552" s="410"/>
      <c r="IP552" s="410"/>
      <c r="IQ552" s="410"/>
      <c r="IR552" s="410"/>
      <c r="IS552" s="410"/>
      <c r="IT552" s="410"/>
      <c r="IU552" s="410"/>
      <c r="IV552" s="410"/>
    </row>
    <row r="553" spans="1:256" s="2" customFormat="1" ht="12.75" hidden="1" customHeight="1" outlineLevel="2">
      <c r="A553" s="14"/>
      <c r="B553" s="14"/>
      <c r="C553" s="324"/>
      <c r="D553" s="413"/>
      <c r="E553" s="261">
        <v>7</v>
      </c>
      <c r="F553" s="372"/>
      <c r="G553" s="269"/>
      <c r="H553" s="271"/>
      <c r="I553" s="271"/>
      <c r="J553" s="271"/>
      <c r="K553" s="271"/>
      <c r="L553" s="271"/>
      <c r="M553" s="270"/>
      <c r="N553" s="155">
        <f>IF(A6taxstdlife="n/a","n/a",IF(N$3&gt;(A6taxstdlife+$E553),(Input!$M$216*$M$7)-SUM($M553:M553),(Input!$M$216*$M$7)/A6taxstdlife))</f>
        <v>0</v>
      </c>
      <c r="O553" s="155">
        <f>IF(A6taxstdlife="n/a","n/a",IF(O$3&gt;(A6taxstdlife+$E553),(Input!$M$216*$M$7)-SUM($M553:N553),(Input!$M$216*$M$7)/A6taxstdlife))</f>
        <v>0</v>
      </c>
      <c r="P553" s="155">
        <f>IF(A6taxstdlife="n/a","n/a",IF(P$3&gt;(A6taxstdlife+$E553),(Input!$M$216*$M$7)-SUM($M553:O553),(Input!$M$216*$M$7)/A6taxstdlife))</f>
        <v>0</v>
      </c>
      <c r="Q553" s="155">
        <f>IF(A6taxstdlife="n/a","n/a",IF(Q$3&gt;(A6taxstdlife+$E553),(Input!$M$216*$M$7)-SUM($M553:P553),(Input!$M$216*$M$7)/A6taxstdlife))</f>
        <v>0</v>
      </c>
      <c r="R553" s="155">
        <f>IF(A6taxstdlife="n/a","n/a",IF(R$3&gt;(A6taxstdlife+$E553),(Input!$M$216*$M$7)-SUM($M553:Q553),(Input!$M$216*$M$7)/A6taxstdlife))</f>
        <v>0</v>
      </c>
      <c r="S553" s="155">
        <f>IF(A6taxstdlife="n/a","n/a",IF(S$3&gt;(A6taxstdlife+$E553),(Input!$M$216*$M$7)-SUM($M553:R553),(Input!$M$216*$M$7)/A6taxstdlife))</f>
        <v>0</v>
      </c>
      <c r="T553" s="155">
        <f>IF(A6taxstdlife="n/a","n/a",IF(T$3&gt;(A6taxstdlife+$E553),(Input!$M$216*$M$7)-SUM($M553:S553),(Input!$M$216*$M$7)/A6taxstdlife))</f>
        <v>0</v>
      </c>
      <c r="U553" s="155">
        <f>IF(A6taxstdlife="n/a","n/a",IF(U$3&gt;(A6taxstdlife+$E553),(Input!$M$216*$M$7)-SUM($M553:T553),(Input!$M$216*$M$7)/A6taxstdlife))</f>
        <v>0</v>
      </c>
      <c r="V553" s="155">
        <f>IF(A6taxstdlife="n/a","n/a",IF(V$3&gt;(A6taxstdlife+$E553),(Input!$M$216*$M$7)-SUM($M553:U553),(Input!$M$216*$M$7)/A6taxstdlife))</f>
        <v>0</v>
      </c>
      <c r="W553" s="155">
        <f>IF(A6taxstdlife="n/a","n/a",IF(W$3&gt;(A6taxstdlife+$E553),(Input!$M$216*$M$7)-SUM($M553:V553),(Input!$M$216*$M$7)/A6taxstdlife))</f>
        <v>0</v>
      </c>
      <c r="X553" s="155">
        <f>IF(A6taxstdlife="n/a","n/a",IF(X$3&gt;(A6taxstdlife+$E553),(Input!$M$216*$M$7)-SUM($M553:W553),(Input!$M$216*$M$7)/A6taxstdlife))</f>
        <v>0</v>
      </c>
      <c r="Y553" s="155">
        <f>IF(A6taxstdlife="n/a","n/a",IF(Y$3&gt;(A6taxstdlife+$E553),(Input!$M$216*$M$7)-SUM($M553:X553),(Input!$M$216*$M$7)/A6taxstdlife))</f>
        <v>0</v>
      </c>
      <c r="Z553" s="155">
        <f>IF(A6taxstdlife="n/a","n/a",IF(Z$3&gt;(A6taxstdlife+$E553),(Input!$M$216*$M$7)-SUM($M553:Y553),(Input!$M$216*$M$7)/A6taxstdlife))</f>
        <v>0</v>
      </c>
      <c r="AA553" s="155">
        <f>IF(A6taxstdlife="n/a","n/a",IF(AA$3&gt;(A6taxstdlife+$E553),(Input!$M$216*$M$7)-SUM($M553:Z553),(Input!$M$216*$M$7)/A6taxstdlife))</f>
        <v>0</v>
      </c>
      <c r="AB553" s="155">
        <f>IF(A6taxstdlife="n/a","n/a",IF(AB$3&gt;(A6taxstdlife+$E553),(Input!$M$216*$M$7)-SUM($M553:AA553),(Input!$M$216*$M$7)/A6taxstdlife))</f>
        <v>0</v>
      </c>
      <c r="AC553" s="155">
        <f>IF(A6taxstdlife="n/a","n/a",IF(AC$3&gt;(A6taxstdlife+$E553),(Input!$M$216*$M$7)-SUM($M553:AB553),(Input!$M$216*$M$7)/A6taxstdlife))</f>
        <v>0</v>
      </c>
      <c r="AD553" s="155">
        <f>IF(A6taxstdlife="n/a","n/a",IF(AD$3&gt;(A6taxstdlife+$E553),(Input!$M$216*$M$7)-SUM($M553:AC553),(Input!$M$216*$M$7)/A6taxstdlife))</f>
        <v>0</v>
      </c>
      <c r="AE553" s="155">
        <f>IF(A6taxstdlife="n/a","n/a",IF(AE$3&gt;(A6taxstdlife+$E553),(Input!$M$216*$M$7)-SUM($M553:AD553),(Input!$M$216*$M$7)/A6taxstdlife))</f>
        <v>0</v>
      </c>
      <c r="AF553" s="155">
        <f>IF(A6taxstdlife="n/a","n/a",IF(AF$3&gt;(A6taxstdlife+$E553),(Input!$M$216*$M$7)-SUM($M553:AE553),(Input!$M$216*$M$7)/A6taxstdlife))</f>
        <v>0</v>
      </c>
      <c r="AG553" s="155">
        <f>IF(A6taxstdlife="n/a","n/a",IF(AG$3&gt;(A6taxstdlife+$E553),(Input!$M$216*$M$7)-SUM($M553:AF553),(Input!$M$216*$M$7)/A6taxstdlife))</f>
        <v>0</v>
      </c>
      <c r="AH553" s="155">
        <f>IF(A6taxstdlife="n/a","n/a",IF(AH$3&gt;(A6taxstdlife+$E553),(Input!$M$216*$M$7)-SUM($M553:AG553),(Input!$M$216*$M$7)/A6taxstdlife))</f>
        <v>0</v>
      </c>
      <c r="AI553" s="155">
        <f>IF(A6taxstdlife="n/a","n/a",IF(AI$3&gt;(A6taxstdlife+$E553),(Input!$M$216*$M$7)-SUM($M553:AH553),(Input!$M$216*$M$7)/A6taxstdlife))</f>
        <v>0</v>
      </c>
      <c r="AJ553" s="155">
        <f>IF(A6taxstdlife="n/a","n/a",IF(AJ$3&gt;(A6taxstdlife+$E553),(Input!$M$216*$M$7)-SUM($M553:AI553),(Input!$M$216*$M$7)/A6taxstdlife))</f>
        <v>0</v>
      </c>
      <c r="AK553" s="155">
        <f>IF(A6taxstdlife="n/a","n/a",IF(AK$3&gt;(A6taxstdlife+$E553),(Input!$M$216*$M$7)-SUM($M553:AJ553),(Input!$M$216*$M$7)/A6taxstdlife))</f>
        <v>0</v>
      </c>
      <c r="AL553" s="155">
        <f>IF(A6taxstdlife="n/a","n/a",IF(AL$3&gt;(A6taxstdlife+$E553),(Input!$M$216*$M$7)-SUM($M553:AK553),(Input!$M$216*$M$7)/A6taxstdlife))</f>
        <v>0</v>
      </c>
      <c r="AM553" s="155">
        <f>IF(A6taxstdlife="n/a","n/a",IF(AM$3&gt;(A6taxstdlife+$E553),(Input!$M$216*$M$7)-SUM($M553:AL553),(Input!$M$216*$M$7)/A6taxstdlife))</f>
        <v>0</v>
      </c>
      <c r="AN553" s="155">
        <f>IF(A6taxstdlife="n/a","n/a",IF(AN$3&gt;(A6taxstdlife+$E553),(Input!$M$216*$M$7)-SUM($M553:AM553),(Input!$M$216*$M$7)/A6taxstdlife))</f>
        <v>0</v>
      </c>
      <c r="AO553" s="155">
        <f>IF(A6taxstdlife="n/a","n/a",IF(AO$3&gt;(A6taxstdlife+$E553),(Input!$M$216*$M$7)-SUM($M553:AN553),(Input!$M$216*$M$7)/A6taxstdlife))</f>
        <v>0</v>
      </c>
      <c r="AP553" s="155">
        <f>IF(A6taxstdlife="n/a","n/a",IF(AP$3&gt;(A6taxstdlife+$E553),(Input!$M$216*$M$7)-SUM($M553:AO553),(Input!$M$216*$M$7)/A6taxstdlife))</f>
        <v>0</v>
      </c>
      <c r="AQ553" s="155">
        <f>IF(A6taxstdlife="n/a","n/a",IF(AQ$3&gt;(A6taxstdlife+$E553),(Input!$M$216*$M$7)-SUM($M553:AP553),(Input!$M$216*$M$7)/A6taxstdlife))</f>
        <v>0</v>
      </c>
      <c r="AR553" s="155">
        <f>IF(A6taxstdlife="n/a","n/a",IF(AR$3&gt;(A6taxstdlife+$E553),(Input!$M$216*$M$7)-SUM($M553:AQ553),(Input!$M$216*$M$7)/A6taxstdlife))</f>
        <v>0</v>
      </c>
      <c r="AS553" s="155">
        <f>IF(A6taxstdlife="n/a","n/a",IF(AS$3&gt;(A6taxstdlife+$E553),(Input!$M$216*$M$7)-SUM($M553:AR553),(Input!$M$216*$M$7)/A6taxstdlife))</f>
        <v>0</v>
      </c>
      <c r="AT553" s="155">
        <f>IF(A6taxstdlife="n/a","n/a",IF(AT$3&gt;(A6taxstdlife+$E553),(Input!$M$216*$M$7)-SUM($M553:AS553),(Input!$M$216*$M$7)/A6taxstdlife))</f>
        <v>0</v>
      </c>
      <c r="AU553" s="155">
        <f>IF(A6taxstdlife="n/a","n/a",IF(AU$3&gt;(A6taxstdlife+$E553),(Input!$M$216*$M$7)-SUM($M553:AT553),(Input!$M$216*$M$7)/A6taxstdlife))</f>
        <v>0</v>
      </c>
      <c r="AV553" s="155">
        <f>IF(A6taxstdlife="n/a","n/a",IF(AV$3&gt;(A6taxstdlife+$E553),(Input!$M$216*$M$7)-SUM($M553:AU553),(Input!$M$216*$M$7)/A6taxstdlife))</f>
        <v>0</v>
      </c>
      <c r="AW553" s="155">
        <f>IF(A6taxstdlife="n/a","n/a",IF(AW$3&gt;(A6taxstdlife+$E553),(Input!$M$216*$M$7)-SUM($M553:AV553),(Input!$M$216*$M$7)/A6taxstdlife))</f>
        <v>0</v>
      </c>
      <c r="AX553" s="155">
        <f>IF(A6taxstdlife="n/a","n/a",IF(AX$3&gt;(A6taxstdlife+$E553),(Input!$M$216*$M$7)-SUM($M553:AW553),(Input!$M$216*$M$7)/A6taxstdlife))</f>
        <v>0</v>
      </c>
      <c r="AY553" s="155">
        <f>IF(A6taxstdlife="n/a","n/a",IF(AY$3&gt;(A6taxstdlife+$E553),(Input!$M$216*$M$7)-SUM($M553:AX553),(Input!$M$216*$M$7)/A6taxstdlife))</f>
        <v>0</v>
      </c>
      <c r="AZ553" s="155">
        <f>IF(A6taxstdlife="n/a","n/a",IF(AZ$3&gt;(A6taxstdlife+$E553),(Input!$M$216*$M$7)-SUM($M553:AY553),(Input!$M$216*$M$7)/A6taxstdlife))</f>
        <v>0</v>
      </c>
      <c r="BA553" s="155">
        <f>IF(A6taxstdlife="n/a","n/a",IF(BA$3&gt;(A6taxstdlife+$E553),(Input!$M$216*$M$7)-SUM($M553:AZ553),(Input!$M$216*$M$7)/A6taxstdlife))</f>
        <v>0</v>
      </c>
      <c r="BB553" s="155">
        <f>IF(A6taxstdlife="n/a","n/a",IF(BB$3&gt;(A6taxstdlife+$E553),(Input!$M$216*$M$7)-SUM($M553:BA553),(Input!$M$216*$M$7)/A6taxstdlife))</f>
        <v>0</v>
      </c>
      <c r="BC553" s="155">
        <f>IF(A6taxstdlife="n/a","n/a",IF(BC$3&gt;(A6taxstdlife+$E553),(Input!$M$216*$M$7)-SUM($M553:BB553),(Input!$M$216*$M$7)/A6taxstdlife))</f>
        <v>0</v>
      </c>
      <c r="BD553" s="155">
        <f>IF(A6taxstdlife="n/a","n/a",IF(BD$3&gt;(A6taxstdlife+$E553),(Input!$M$216*$M$7)-SUM($M553:BC553),(Input!$M$216*$M$7)/A6taxstdlife))</f>
        <v>0</v>
      </c>
      <c r="BE553" s="155">
        <f>IF(A6taxstdlife="n/a","n/a",IF(BE$3&gt;(A6taxstdlife+$E553),(Input!$M$216*$M$7)-SUM($M553:BD553),(Input!$M$216*$M$7)/A6taxstdlife))</f>
        <v>0</v>
      </c>
      <c r="BF553" s="155">
        <f>IF(A6taxstdlife="n/a","n/a",IF(BF$3&gt;(A6taxstdlife+$E553),(Input!$M$216*$M$7)-SUM($M553:BE553),(Input!$M$216*$M$7)/A6taxstdlife))</f>
        <v>0</v>
      </c>
      <c r="BG553" s="155">
        <f>IF(A6taxstdlife="n/a","n/a",IF(BG$3&gt;(A6taxstdlife+$E553),(Input!$M$216*$M$7)-SUM($M553:BF553),(Input!$M$216*$M$7)/A6taxstdlife))</f>
        <v>0</v>
      </c>
      <c r="BH553" s="155">
        <f>IF(A6taxstdlife="n/a","n/a",IF(BH$3&gt;(A6taxstdlife+$E553),(Input!$M$216*$M$7)-SUM($M553:BG553),(Input!$M$216*$M$7)/A6taxstdlife))</f>
        <v>0</v>
      </c>
      <c r="BI553" s="155">
        <f>IF(A6taxstdlife="n/a","n/a",IF(BI$3&gt;(A6taxstdlife+$E553),(Input!$M$216*$M$7)-SUM($M553:BH553),(Input!$M$216*$M$7)/A6taxstdlife))</f>
        <v>0</v>
      </c>
      <c r="BJ553" s="14"/>
      <c r="BK553" s="14"/>
      <c r="BL553" s="14"/>
      <c r="BM553" s="14"/>
      <c r="BN553" s="14"/>
      <c r="BO553" s="14"/>
      <c r="BP553" s="14"/>
      <c r="BQ553" s="14"/>
      <c r="BR553" s="14"/>
      <c r="BS553" s="14"/>
      <c r="BT553" s="14"/>
      <c r="BU553" s="14"/>
      <c r="BV553" s="14"/>
      <c r="BW553" s="14"/>
      <c r="BX553" s="14"/>
      <c r="BY553" s="14"/>
      <c r="BZ553" s="14"/>
      <c r="CA553" s="410"/>
      <c r="CB553" s="410"/>
      <c r="CC553" s="410"/>
      <c r="CD553" s="410"/>
      <c r="CE553" s="410"/>
      <c r="CF553" s="410"/>
      <c r="CG553" s="410"/>
      <c r="CH553" s="410"/>
      <c r="CI553" s="410"/>
      <c r="CJ553" s="410"/>
      <c r="CK553" s="410"/>
      <c r="CL553" s="410"/>
      <c r="CM553" s="410"/>
      <c r="CN553" s="410"/>
      <c r="CO553" s="410"/>
      <c r="CP553" s="410"/>
      <c r="CQ553" s="410"/>
      <c r="CR553" s="410"/>
      <c r="CS553" s="410"/>
      <c r="CT553" s="410"/>
      <c r="CU553" s="410"/>
      <c r="CV553" s="410"/>
      <c r="CW553" s="410"/>
      <c r="CX553" s="410"/>
      <c r="CY553" s="410"/>
      <c r="CZ553" s="410"/>
      <c r="DA553" s="410"/>
      <c r="DB553" s="410"/>
      <c r="DC553" s="410"/>
      <c r="DD553" s="410"/>
      <c r="DE553" s="410"/>
      <c r="DF553" s="410"/>
      <c r="DG553" s="410"/>
      <c r="DH553" s="410"/>
      <c r="DI553" s="410"/>
      <c r="DJ553" s="410"/>
      <c r="DK553" s="410"/>
      <c r="DL553" s="410"/>
      <c r="DM553" s="410"/>
      <c r="DN553" s="410"/>
      <c r="DO553" s="410"/>
      <c r="DP553" s="410"/>
      <c r="DQ553" s="410"/>
      <c r="DR553" s="410"/>
      <c r="DS553" s="410"/>
      <c r="DT553" s="410"/>
      <c r="DU553" s="410"/>
      <c r="DV553" s="410"/>
      <c r="DW553" s="410"/>
      <c r="DX553" s="410"/>
      <c r="DY553" s="410"/>
      <c r="DZ553" s="410"/>
      <c r="EA553" s="410"/>
      <c r="EB553" s="410"/>
      <c r="EC553" s="410"/>
      <c r="ED553" s="410"/>
      <c r="EE553" s="410"/>
      <c r="EF553" s="410"/>
      <c r="EG553" s="410"/>
      <c r="EH553" s="410"/>
      <c r="EI553" s="410"/>
      <c r="EJ553" s="410"/>
      <c r="EK553" s="410"/>
      <c r="EL553" s="410"/>
      <c r="EM553" s="410"/>
      <c r="EN553" s="410"/>
      <c r="EO553" s="410"/>
      <c r="EP553" s="410"/>
      <c r="EQ553" s="410"/>
      <c r="ER553" s="410"/>
      <c r="ES553" s="410"/>
      <c r="ET553" s="410"/>
      <c r="EU553" s="410"/>
      <c r="EV553" s="410"/>
      <c r="EW553" s="410"/>
      <c r="EX553" s="410"/>
      <c r="EY553" s="410"/>
      <c r="EZ553" s="410"/>
      <c r="FA553" s="410"/>
      <c r="FB553" s="410"/>
      <c r="FC553" s="410"/>
      <c r="FD553" s="410"/>
      <c r="FE553" s="410"/>
      <c r="FF553" s="410"/>
      <c r="FG553" s="410"/>
      <c r="FH553" s="410"/>
      <c r="FI553" s="410"/>
      <c r="FJ553" s="410"/>
      <c r="FK553" s="410"/>
      <c r="FL553" s="410"/>
      <c r="FM553" s="410"/>
      <c r="FN553" s="410"/>
      <c r="FO553" s="410"/>
      <c r="FP553" s="410"/>
      <c r="FQ553" s="410"/>
      <c r="FR553" s="410"/>
      <c r="FS553" s="410"/>
      <c r="FT553" s="410"/>
      <c r="FU553" s="410"/>
      <c r="FV553" s="410"/>
      <c r="FW553" s="410"/>
      <c r="FX553" s="410"/>
      <c r="FY553" s="410"/>
      <c r="FZ553" s="410"/>
      <c r="GA553" s="410"/>
      <c r="GB553" s="410"/>
      <c r="GC553" s="410"/>
      <c r="GD553" s="410"/>
      <c r="GE553" s="410"/>
      <c r="GF553" s="410"/>
      <c r="GG553" s="410"/>
      <c r="GH553" s="410"/>
      <c r="GI553" s="410"/>
      <c r="GJ553" s="410"/>
      <c r="GK553" s="410"/>
      <c r="GL553" s="410"/>
      <c r="GM553" s="410"/>
      <c r="GN553" s="410"/>
      <c r="GO553" s="410"/>
      <c r="GP553" s="410"/>
      <c r="GQ553" s="410"/>
      <c r="GR553" s="410"/>
      <c r="GS553" s="410"/>
      <c r="GT553" s="410"/>
      <c r="GU553" s="410"/>
      <c r="GV553" s="410"/>
      <c r="GW553" s="410"/>
      <c r="GX553" s="410"/>
      <c r="GY553" s="410"/>
      <c r="GZ553" s="410"/>
      <c r="HA553" s="410"/>
      <c r="HB553" s="410"/>
      <c r="HC553" s="410"/>
      <c r="HD553" s="410"/>
      <c r="HE553" s="410"/>
      <c r="HF553" s="410"/>
      <c r="HG553" s="410"/>
      <c r="HH553" s="410"/>
      <c r="HI553" s="410"/>
      <c r="HJ553" s="410"/>
      <c r="HK553" s="410"/>
      <c r="HL553" s="410"/>
      <c r="HM553" s="410"/>
      <c r="HN553" s="410"/>
      <c r="HO553" s="410"/>
      <c r="HP553" s="410"/>
      <c r="HQ553" s="410"/>
      <c r="HR553" s="410"/>
      <c r="HS553" s="410"/>
      <c r="HT553" s="410"/>
      <c r="HU553" s="410"/>
      <c r="HV553" s="410"/>
      <c r="HW553" s="410"/>
      <c r="HX553" s="410"/>
      <c r="HY553" s="410"/>
      <c r="HZ553" s="410"/>
      <c r="IA553" s="410"/>
      <c r="IB553" s="410"/>
      <c r="IC553" s="410"/>
      <c r="ID553" s="410"/>
      <c r="IE553" s="410"/>
      <c r="IF553" s="410"/>
      <c r="IG553" s="410"/>
      <c r="IH553" s="410"/>
      <c r="II553" s="410"/>
      <c r="IJ553" s="410"/>
      <c r="IK553" s="410"/>
      <c r="IL553" s="410"/>
      <c r="IM553" s="410"/>
      <c r="IN553" s="410"/>
      <c r="IO553" s="410"/>
      <c r="IP553" s="410"/>
      <c r="IQ553" s="410"/>
      <c r="IR553" s="410"/>
      <c r="IS553" s="410"/>
      <c r="IT553" s="410"/>
      <c r="IU553" s="410"/>
      <c r="IV553" s="410"/>
    </row>
    <row r="554" spans="1:256" s="2" customFormat="1" ht="12.75" hidden="1" customHeight="1" outlineLevel="2">
      <c r="A554" s="14"/>
      <c r="B554" s="14"/>
      <c r="C554" s="324"/>
      <c r="D554" s="413"/>
      <c r="E554" s="261">
        <v>8</v>
      </c>
      <c r="F554" s="372"/>
      <c r="G554" s="269"/>
      <c r="H554" s="271"/>
      <c r="I554" s="271"/>
      <c r="J554" s="271"/>
      <c r="K554" s="271"/>
      <c r="L554" s="271"/>
      <c r="M554" s="271"/>
      <c r="N554" s="270"/>
      <c r="O554" s="155">
        <f>IF(A6taxstdlife="n/a","n/a",IF(O$3&gt;(A6taxstdlife+$E554),(Input!$N$216*$N$7)-SUM($N554:N554),(Input!$N$216*$N$7)/A6taxstdlife))</f>
        <v>0</v>
      </c>
      <c r="P554" s="155">
        <f>IF(A6taxstdlife="n/a","n/a",IF(P$3&gt;(A6taxstdlife+$E554),(Input!$N$216*$N$7)-SUM($N554:O554),(Input!$N$216*$N$7)/A6taxstdlife))</f>
        <v>0</v>
      </c>
      <c r="Q554" s="155">
        <f>IF(A6taxstdlife="n/a","n/a",IF(Q$3&gt;(A6taxstdlife+$E554),(Input!$N$216*$N$7)-SUM($N554:P554),(Input!$N$216*$N$7)/A6taxstdlife))</f>
        <v>0</v>
      </c>
      <c r="R554" s="155">
        <f>IF(A6taxstdlife="n/a","n/a",IF(R$3&gt;(A6taxstdlife+$E554),(Input!$N$216*$N$7)-SUM($N554:Q554),(Input!$N$216*$N$7)/A6taxstdlife))</f>
        <v>0</v>
      </c>
      <c r="S554" s="155">
        <f>IF(A6taxstdlife="n/a","n/a",IF(S$3&gt;(A6taxstdlife+$E554),(Input!$N$216*$N$7)-SUM($N554:R554),(Input!$N$216*$N$7)/A6taxstdlife))</f>
        <v>0</v>
      </c>
      <c r="T554" s="155">
        <f>IF(A6taxstdlife="n/a","n/a",IF(T$3&gt;(A6taxstdlife+$E554),(Input!$N$216*$N$7)-SUM($N554:S554),(Input!$N$216*$N$7)/A6taxstdlife))</f>
        <v>0</v>
      </c>
      <c r="U554" s="155">
        <f>IF(A6taxstdlife="n/a","n/a",IF(U$3&gt;(A6taxstdlife+$E554),(Input!$N$216*$N$7)-SUM($N554:T554),(Input!$N$216*$N$7)/A6taxstdlife))</f>
        <v>0</v>
      </c>
      <c r="V554" s="155">
        <f>IF(A6taxstdlife="n/a","n/a",IF(V$3&gt;(A6taxstdlife+$E554),(Input!$N$216*$N$7)-SUM($N554:U554),(Input!$N$216*$N$7)/A6taxstdlife))</f>
        <v>0</v>
      </c>
      <c r="W554" s="155">
        <f>IF(A6taxstdlife="n/a","n/a",IF(W$3&gt;(A6taxstdlife+$E554),(Input!$N$216*$N$7)-SUM($N554:V554),(Input!$N$216*$N$7)/A6taxstdlife))</f>
        <v>0</v>
      </c>
      <c r="X554" s="155">
        <f>IF(A6taxstdlife="n/a","n/a",IF(X$3&gt;(A6taxstdlife+$E554),(Input!$N$216*$N$7)-SUM($N554:W554),(Input!$N$216*$N$7)/A6taxstdlife))</f>
        <v>0</v>
      </c>
      <c r="Y554" s="155">
        <f>IF(A6taxstdlife="n/a","n/a",IF(Y$3&gt;(A6taxstdlife+$E554),(Input!$N$216*$N$7)-SUM($N554:X554),(Input!$N$216*$N$7)/A6taxstdlife))</f>
        <v>0</v>
      </c>
      <c r="Z554" s="155">
        <f>IF(A6taxstdlife="n/a","n/a",IF(Z$3&gt;(A6taxstdlife+$E554),(Input!$N$216*$N$7)-SUM($N554:Y554),(Input!$N$216*$N$7)/A6taxstdlife))</f>
        <v>0</v>
      </c>
      <c r="AA554" s="155">
        <f>IF(A6taxstdlife="n/a","n/a",IF(AA$3&gt;(A6taxstdlife+$E554),(Input!$N$216*$N$7)-SUM($N554:Z554),(Input!$N$216*$N$7)/A6taxstdlife))</f>
        <v>0</v>
      </c>
      <c r="AB554" s="155">
        <f>IF(A6taxstdlife="n/a","n/a",IF(AB$3&gt;(A6taxstdlife+$E554),(Input!$N$216*$N$7)-SUM($N554:AA554),(Input!$N$216*$N$7)/A6taxstdlife))</f>
        <v>0</v>
      </c>
      <c r="AC554" s="155">
        <f>IF(A6taxstdlife="n/a","n/a",IF(AC$3&gt;(A6taxstdlife+$E554),(Input!$N$216*$N$7)-SUM($N554:AB554),(Input!$N$216*$N$7)/A6taxstdlife))</f>
        <v>0</v>
      </c>
      <c r="AD554" s="155">
        <f>IF(A6taxstdlife="n/a","n/a",IF(AD$3&gt;(A6taxstdlife+$E554),(Input!$N$216*$N$7)-SUM($N554:AC554),(Input!$N$216*$N$7)/A6taxstdlife))</f>
        <v>0</v>
      </c>
      <c r="AE554" s="155">
        <f>IF(A6taxstdlife="n/a","n/a",IF(AE$3&gt;(A6taxstdlife+$E554),(Input!$N$216*$N$7)-SUM($N554:AD554),(Input!$N$216*$N$7)/A6taxstdlife))</f>
        <v>0</v>
      </c>
      <c r="AF554" s="155">
        <f>IF(A6taxstdlife="n/a","n/a",IF(AF$3&gt;(A6taxstdlife+$E554),(Input!$N$216*$N$7)-SUM($N554:AE554),(Input!$N$216*$N$7)/A6taxstdlife))</f>
        <v>0</v>
      </c>
      <c r="AG554" s="155">
        <f>IF(A6taxstdlife="n/a","n/a",IF(AG$3&gt;(A6taxstdlife+$E554),(Input!$N$216*$N$7)-SUM($N554:AF554),(Input!$N$216*$N$7)/A6taxstdlife))</f>
        <v>0</v>
      </c>
      <c r="AH554" s="155">
        <f>IF(A6taxstdlife="n/a","n/a",IF(AH$3&gt;(A6taxstdlife+$E554),(Input!$N$216*$N$7)-SUM($N554:AG554),(Input!$N$216*$N$7)/A6taxstdlife))</f>
        <v>0</v>
      </c>
      <c r="AI554" s="155">
        <f>IF(A6taxstdlife="n/a","n/a",IF(AI$3&gt;(A6taxstdlife+$E554),(Input!$N$216*$N$7)-SUM($N554:AH554),(Input!$N$216*$N$7)/A6taxstdlife))</f>
        <v>0</v>
      </c>
      <c r="AJ554" s="155">
        <f>IF(A6taxstdlife="n/a","n/a",IF(AJ$3&gt;(A6taxstdlife+$E554),(Input!$N$216*$N$7)-SUM($N554:AI554),(Input!$N$216*$N$7)/A6taxstdlife))</f>
        <v>0</v>
      </c>
      <c r="AK554" s="155">
        <f>IF(A6taxstdlife="n/a","n/a",IF(AK$3&gt;(A6taxstdlife+$E554),(Input!$N$216*$N$7)-SUM($N554:AJ554),(Input!$N$216*$N$7)/A6taxstdlife))</f>
        <v>0</v>
      </c>
      <c r="AL554" s="155">
        <f>IF(A6taxstdlife="n/a","n/a",IF(AL$3&gt;(A6taxstdlife+$E554),(Input!$N$216*$N$7)-SUM($N554:AK554),(Input!$N$216*$N$7)/A6taxstdlife))</f>
        <v>0</v>
      </c>
      <c r="AM554" s="155">
        <f>IF(A6taxstdlife="n/a","n/a",IF(AM$3&gt;(A6taxstdlife+$E554),(Input!$N$216*$N$7)-SUM($N554:AL554),(Input!$N$216*$N$7)/A6taxstdlife))</f>
        <v>0</v>
      </c>
      <c r="AN554" s="155">
        <f>IF(A6taxstdlife="n/a","n/a",IF(AN$3&gt;(A6taxstdlife+$E554),(Input!$N$216*$N$7)-SUM($N554:AM554),(Input!$N$216*$N$7)/A6taxstdlife))</f>
        <v>0</v>
      </c>
      <c r="AO554" s="155">
        <f>IF(A6taxstdlife="n/a","n/a",IF(AO$3&gt;(A6taxstdlife+$E554),(Input!$N$216*$N$7)-SUM($N554:AN554),(Input!$N$216*$N$7)/A6taxstdlife))</f>
        <v>0</v>
      </c>
      <c r="AP554" s="155">
        <f>IF(A6taxstdlife="n/a","n/a",IF(AP$3&gt;(A6taxstdlife+$E554),(Input!$N$216*$N$7)-SUM($N554:AO554),(Input!$N$216*$N$7)/A6taxstdlife))</f>
        <v>0</v>
      </c>
      <c r="AQ554" s="155">
        <f>IF(A6taxstdlife="n/a","n/a",IF(AQ$3&gt;(A6taxstdlife+$E554),(Input!$N$216*$N$7)-SUM($N554:AP554),(Input!$N$216*$N$7)/A6taxstdlife))</f>
        <v>0</v>
      </c>
      <c r="AR554" s="155">
        <f>IF(A6taxstdlife="n/a","n/a",IF(AR$3&gt;(A6taxstdlife+$E554),(Input!$N$216*$N$7)-SUM($N554:AQ554),(Input!$N$216*$N$7)/A6taxstdlife))</f>
        <v>0</v>
      </c>
      <c r="AS554" s="155">
        <f>IF(A6taxstdlife="n/a","n/a",IF(AS$3&gt;(A6taxstdlife+$E554),(Input!$N$216*$N$7)-SUM($N554:AR554),(Input!$N$216*$N$7)/A6taxstdlife))</f>
        <v>0</v>
      </c>
      <c r="AT554" s="155">
        <f>IF(A6taxstdlife="n/a","n/a",IF(AT$3&gt;(A6taxstdlife+$E554),(Input!$N$216*$N$7)-SUM($N554:AS554),(Input!$N$216*$N$7)/A6taxstdlife))</f>
        <v>0</v>
      </c>
      <c r="AU554" s="155">
        <f>IF(A6taxstdlife="n/a","n/a",IF(AU$3&gt;(A6taxstdlife+$E554),(Input!$N$216*$N$7)-SUM($N554:AT554),(Input!$N$216*$N$7)/A6taxstdlife))</f>
        <v>0</v>
      </c>
      <c r="AV554" s="155">
        <f>IF(A6taxstdlife="n/a","n/a",IF(AV$3&gt;(A6taxstdlife+$E554),(Input!$N$216*$N$7)-SUM($N554:AU554),(Input!$N$216*$N$7)/A6taxstdlife))</f>
        <v>0</v>
      </c>
      <c r="AW554" s="155">
        <f>IF(A6taxstdlife="n/a","n/a",IF(AW$3&gt;(A6taxstdlife+$E554),(Input!$N$216*$N$7)-SUM($N554:AV554),(Input!$N$216*$N$7)/A6taxstdlife))</f>
        <v>0</v>
      </c>
      <c r="AX554" s="155">
        <f>IF(A6taxstdlife="n/a","n/a",IF(AX$3&gt;(A6taxstdlife+$E554),(Input!$N$216*$N$7)-SUM($N554:AW554),(Input!$N$216*$N$7)/A6taxstdlife))</f>
        <v>0</v>
      </c>
      <c r="AY554" s="155">
        <f>IF(A6taxstdlife="n/a","n/a",IF(AY$3&gt;(A6taxstdlife+$E554),(Input!$N$216*$N$7)-SUM($N554:AX554),(Input!$N$216*$N$7)/A6taxstdlife))</f>
        <v>0</v>
      </c>
      <c r="AZ554" s="155">
        <f>IF(A6taxstdlife="n/a","n/a",IF(AZ$3&gt;(A6taxstdlife+$E554),(Input!$N$216*$N$7)-SUM($N554:AY554),(Input!$N$216*$N$7)/A6taxstdlife))</f>
        <v>0</v>
      </c>
      <c r="BA554" s="155">
        <f>IF(A6taxstdlife="n/a","n/a",IF(BA$3&gt;(A6taxstdlife+$E554),(Input!$N$216*$N$7)-SUM($N554:AZ554),(Input!$N$216*$N$7)/A6taxstdlife))</f>
        <v>0</v>
      </c>
      <c r="BB554" s="155">
        <f>IF(A6taxstdlife="n/a","n/a",IF(BB$3&gt;(A6taxstdlife+$E554),(Input!$N$216*$N$7)-SUM($N554:BA554),(Input!$N$216*$N$7)/A6taxstdlife))</f>
        <v>0</v>
      </c>
      <c r="BC554" s="155">
        <f>IF(A6taxstdlife="n/a","n/a",IF(BC$3&gt;(A6taxstdlife+$E554),(Input!$N$216*$N$7)-SUM($N554:BB554),(Input!$N$216*$N$7)/A6taxstdlife))</f>
        <v>0</v>
      </c>
      <c r="BD554" s="155">
        <f>IF(A6taxstdlife="n/a","n/a",IF(BD$3&gt;(A6taxstdlife+$E554),(Input!$N$216*$N$7)-SUM($N554:BC554),(Input!$N$216*$N$7)/A6taxstdlife))</f>
        <v>0</v>
      </c>
      <c r="BE554" s="155">
        <f>IF(A6taxstdlife="n/a","n/a",IF(BE$3&gt;(A6taxstdlife+$E554),(Input!$N$216*$N$7)-SUM($N554:BD554),(Input!$N$216*$N$7)/A6taxstdlife))</f>
        <v>0</v>
      </c>
      <c r="BF554" s="155">
        <f>IF(A6taxstdlife="n/a","n/a",IF(BF$3&gt;(A6taxstdlife+$E554),(Input!$N$216*$N$7)-SUM($N554:BE554),(Input!$N$216*$N$7)/A6taxstdlife))</f>
        <v>0</v>
      </c>
      <c r="BG554" s="155">
        <f>IF(A6taxstdlife="n/a","n/a",IF(BG$3&gt;(A6taxstdlife+$E554),(Input!$N$216*$N$7)-SUM($N554:BF554),(Input!$N$216*$N$7)/A6taxstdlife))</f>
        <v>0</v>
      </c>
      <c r="BH554" s="155">
        <f>IF(A6taxstdlife="n/a","n/a",IF(BH$3&gt;(A6taxstdlife+$E554),(Input!$N$216*$N$7)-SUM($N554:BG554),(Input!$N$216*$N$7)/A6taxstdlife))</f>
        <v>0</v>
      </c>
      <c r="BI554" s="155">
        <f>IF(A6taxstdlife="n/a","n/a",IF(BI$3&gt;(A6taxstdlife+$E554),(Input!$N$216*$N$7)-SUM($N554:BH554),(Input!$N$216*$N$7)/A6taxstdlife))</f>
        <v>0</v>
      </c>
      <c r="BJ554" s="14"/>
      <c r="BK554" s="14"/>
      <c r="BL554" s="14"/>
      <c r="BM554" s="14"/>
      <c r="BN554" s="14"/>
      <c r="BO554" s="14"/>
      <c r="BP554" s="14"/>
      <c r="BQ554" s="14"/>
      <c r="BR554" s="14"/>
      <c r="BS554" s="14"/>
      <c r="BT554" s="14"/>
      <c r="BU554" s="14"/>
      <c r="BV554" s="14"/>
      <c r="BW554" s="14"/>
      <c r="BX554" s="14"/>
      <c r="BY554" s="14"/>
      <c r="BZ554" s="14"/>
      <c r="CA554" s="410"/>
      <c r="CB554" s="410"/>
      <c r="CC554" s="410"/>
      <c r="CD554" s="410"/>
      <c r="CE554" s="410"/>
      <c r="CF554" s="410"/>
      <c r="CG554" s="410"/>
      <c r="CH554" s="410"/>
      <c r="CI554" s="410"/>
      <c r="CJ554" s="410"/>
      <c r="CK554" s="410"/>
      <c r="CL554" s="410"/>
      <c r="CM554" s="410"/>
      <c r="CN554" s="410"/>
      <c r="CO554" s="410"/>
      <c r="CP554" s="410"/>
      <c r="CQ554" s="410"/>
      <c r="CR554" s="410"/>
      <c r="CS554" s="410"/>
      <c r="CT554" s="410"/>
      <c r="CU554" s="410"/>
      <c r="CV554" s="410"/>
      <c r="CW554" s="410"/>
      <c r="CX554" s="410"/>
      <c r="CY554" s="410"/>
      <c r="CZ554" s="410"/>
      <c r="DA554" s="410"/>
      <c r="DB554" s="410"/>
      <c r="DC554" s="410"/>
      <c r="DD554" s="410"/>
      <c r="DE554" s="410"/>
      <c r="DF554" s="410"/>
      <c r="DG554" s="410"/>
      <c r="DH554" s="410"/>
      <c r="DI554" s="410"/>
      <c r="DJ554" s="410"/>
      <c r="DK554" s="410"/>
      <c r="DL554" s="410"/>
      <c r="DM554" s="410"/>
      <c r="DN554" s="410"/>
      <c r="DO554" s="410"/>
      <c r="DP554" s="410"/>
      <c r="DQ554" s="410"/>
      <c r="DR554" s="410"/>
      <c r="DS554" s="410"/>
      <c r="DT554" s="410"/>
      <c r="DU554" s="410"/>
      <c r="DV554" s="410"/>
      <c r="DW554" s="410"/>
      <c r="DX554" s="410"/>
      <c r="DY554" s="410"/>
      <c r="DZ554" s="410"/>
      <c r="EA554" s="410"/>
      <c r="EB554" s="410"/>
      <c r="EC554" s="410"/>
      <c r="ED554" s="410"/>
      <c r="EE554" s="410"/>
      <c r="EF554" s="410"/>
      <c r="EG554" s="410"/>
      <c r="EH554" s="410"/>
      <c r="EI554" s="410"/>
      <c r="EJ554" s="410"/>
      <c r="EK554" s="410"/>
      <c r="EL554" s="410"/>
      <c r="EM554" s="410"/>
      <c r="EN554" s="410"/>
      <c r="EO554" s="410"/>
      <c r="EP554" s="410"/>
      <c r="EQ554" s="410"/>
      <c r="ER554" s="410"/>
      <c r="ES554" s="410"/>
      <c r="ET554" s="410"/>
      <c r="EU554" s="410"/>
      <c r="EV554" s="410"/>
      <c r="EW554" s="410"/>
      <c r="EX554" s="410"/>
      <c r="EY554" s="410"/>
      <c r="EZ554" s="410"/>
      <c r="FA554" s="410"/>
      <c r="FB554" s="410"/>
      <c r="FC554" s="410"/>
      <c r="FD554" s="410"/>
      <c r="FE554" s="410"/>
      <c r="FF554" s="410"/>
      <c r="FG554" s="410"/>
      <c r="FH554" s="410"/>
      <c r="FI554" s="410"/>
      <c r="FJ554" s="410"/>
      <c r="FK554" s="410"/>
      <c r="FL554" s="410"/>
      <c r="FM554" s="410"/>
      <c r="FN554" s="410"/>
      <c r="FO554" s="410"/>
      <c r="FP554" s="410"/>
      <c r="FQ554" s="410"/>
      <c r="FR554" s="410"/>
      <c r="FS554" s="410"/>
      <c r="FT554" s="410"/>
      <c r="FU554" s="410"/>
      <c r="FV554" s="410"/>
      <c r="FW554" s="410"/>
      <c r="FX554" s="410"/>
      <c r="FY554" s="410"/>
      <c r="FZ554" s="410"/>
      <c r="GA554" s="410"/>
      <c r="GB554" s="410"/>
      <c r="GC554" s="410"/>
      <c r="GD554" s="410"/>
      <c r="GE554" s="410"/>
      <c r="GF554" s="410"/>
      <c r="GG554" s="410"/>
      <c r="GH554" s="410"/>
      <c r="GI554" s="410"/>
      <c r="GJ554" s="410"/>
      <c r="GK554" s="410"/>
      <c r="GL554" s="410"/>
      <c r="GM554" s="410"/>
      <c r="GN554" s="410"/>
      <c r="GO554" s="410"/>
      <c r="GP554" s="410"/>
      <c r="GQ554" s="410"/>
      <c r="GR554" s="410"/>
      <c r="GS554" s="410"/>
      <c r="GT554" s="410"/>
      <c r="GU554" s="410"/>
      <c r="GV554" s="410"/>
      <c r="GW554" s="410"/>
      <c r="GX554" s="410"/>
      <c r="GY554" s="410"/>
      <c r="GZ554" s="410"/>
      <c r="HA554" s="410"/>
      <c r="HB554" s="410"/>
      <c r="HC554" s="410"/>
      <c r="HD554" s="410"/>
      <c r="HE554" s="410"/>
      <c r="HF554" s="410"/>
      <c r="HG554" s="410"/>
      <c r="HH554" s="410"/>
      <c r="HI554" s="410"/>
      <c r="HJ554" s="410"/>
      <c r="HK554" s="410"/>
      <c r="HL554" s="410"/>
      <c r="HM554" s="410"/>
      <c r="HN554" s="410"/>
      <c r="HO554" s="410"/>
      <c r="HP554" s="410"/>
      <c r="HQ554" s="410"/>
      <c r="HR554" s="410"/>
      <c r="HS554" s="410"/>
      <c r="HT554" s="410"/>
      <c r="HU554" s="410"/>
      <c r="HV554" s="410"/>
      <c r="HW554" s="410"/>
      <c r="HX554" s="410"/>
      <c r="HY554" s="410"/>
      <c r="HZ554" s="410"/>
      <c r="IA554" s="410"/>
      <c r="IB554" s="410"/>
      <c r="IC554" s="410"/>
      <c r="ID554" s="410"/>
      <c r="IE554" s="410"/>
      <c r="IF554" s="410"/>
      <c r="IG554" s="410"/>
      <c r="IH554" s="410"/>
      <c r="II554" s="410"/>
      <c r="IJ554" s="410"/>
      <c r="IK554" s="410"/>
      <c r="IL554" s="410"/>
      <c r="IM554" s="410"/>
      <c r="IN554" s="410"/>
      <c r="IO554" s="410"/>
      <c r="IP554" s="410"/>
      <c r="IQ554" s="410"/>
      <c r="IR554" s="410"/>
      <c r="IS554" s="410"/>
      <c r="IT554" s="410"/>
      <c r="IU554" s="410"/>
      <c r="IV554" s="410"/>
    </row>
    <row r="555" spans="1:256" s="2" customFormat="1" ht="12.75" hidden="1" customHeight="1" outlineLevel="2">
      <c r="A555" s="14"/>
      <c r="B555" s="14"/>
      <c r="C555" s="324"/>
      <c r="D555" s="413"/>
      <c r="E555" s="261">
        <v>9</v>
      </c>
      <c r="F555" s="372"/>
      <c r="G555" s="269"/>
      <c r="H555" s="271"/>
      <c r="I555" s="271"/>
      <c r="J555" s="271"/>
      <c r="K555" s="271"/>
      <c r="L555" s="271"/>
      <c r="M555" s="271"/>
      <c r="N555" s="271"/>
      <c r="O555" s="270"/>
      <c r="P555" s="155">
        <f>IF(A6taxstdlife="n/a","n/a",IF(P$3&gt;(A6taxstdlife+$E555),(Input!$O$216*$O$7)-SUM($O555:O555),(Input!$O$216*$O$7)/A6taxstdlife))</f>
        <v>0</v>
      </c>
      <c r="Q555" s="155">
        <f>IF(A6taxstdlife="n/a","n/a",IF(Q$3&gt;(A6taxstdlife+$E555),(Input!$O$216*$O$7)-SUM($O555:P555),(Input!$O$216*$O$7)/A6taxstdlife))</f>
        <v>0</v>
      </c>
      <c r="R555" s="155">
        <f>IF(A6taxstdlife="n/a","n/a",IF(R$3&gt;(A6taxstdlife+$E555),(Input!$O$216*$O$7)-SUM($O555:Q555),(Input!$O$216*$O$7)/A6taxstdlife))</f>
        <v>0</v>
      </c>
      <c r="S555" s="155">
        <f>IF(A6taxstdlife="n/a","n/a",IF(S$3&gt;(A6taxstdlife+$E555),(Input!$O$216*$O$7)-SUM($O555:R555),(Input!$O$216*$O$7)/A6taxstdlife))</f>
        <v>0</v>
      </c>
      <c r="T555" s="155">
        <f>IF(A6taxstdlife="n/a","n/a",IF(T$3&gt;(A6taxstdlife+$E555),(Input!$O$216*$O$7)-SUM($O555:S555),(Input!$O$216*$O$7)/A6taxstdlife))</f>
        <v>0</v>
      </c>
      <c r="U555" s="155">
        <f>IF(A6taxstdlife="n/a","n/a",IF(U$3&gt;(A6taxstdlife+$E555),(Input!$O$216*$O$7)-SUM($O555:T555),(Input!$O$216*$O$7)/A6taxstdlife))</f>
        <v>0</v>
      </c>
      <c r="V555" s="155">
        <f>IF(A6taxstdlife="n/a","n/a",IF(V$3&gt;(A6taxstdlife+$E555),(Input!$O$216*$O$7)-SUM($O555:U555),(Input!$O$216*$O$7)/A6taxstdlife))</f>
        <v>0</v>
      </c>
      <c r="W555" s="155">
        <f>IF(A6taxstdlife="n/a","n/a",IF(W$3&gt;(A6taxstdlife+$E555),(Input!$O$216*$O$7)-SUM($O555:V555),(Input!$O$216*$O$7)/A6taxstdlife))</f>
        <v>0</v>
      </c>
      <c r="X555" s="155">
        <f>IF(A6taxstdlife="n/a","n/a",IF(X$3&gt;(A6taxstdlife+$E555),(Input!$O$216*$O$7)-SUM($O555:W555),(Input!$O$216*$O$7)/A6taxstdlife))</f>
        <v>0</v>
      </c>
      <c r="Y555" s="155">
        <f>IF(A6taxstdlife="n/a","n/a",IF(Y$3&gt;(A6taxstdlife+$E555),(Input!$O$216*$O$7)-SUM($O555:X555),(Input!$O$216*$O$7)/A6taxstdlife))</f>
        <v>0</v>
      </c>
      <c r="Z555" s="155">
        <f>IF(A6taxstdlife="n/a","n/a",IF(Z$3&gt;(A6taxstdlife+$E555),(Input!$O$216*$O$7)-SUM($O555:Y555),(Input!$O$216*$O$7)/A6taxstdlife))</f>
        <v>0</v>
      </c>
      <c r="AA555" s="155">
        <f>IF(A6taxstdlife="n/a","n/a",IF(AA$3&gt;(A6taxstdlife+$E555),(Input!$O$216*$O$7)-SUM($O555:Z555),(Input!$O$216*$O$7)/A6taxstdlife))</f>
        <v>0</v>
      </c>
      <c r="AB555" s="155">
        <f>IF(A6taxstdlife="n/a","n/a",IF(AB$3&gt;(A6taxstdlife+$E555),(Input!$O$216*$O$7)-SUM($O555:AA555),(Input!$O$216*$O$7)/A6taxstdlife))</f>
        <v>0</v>
      </c>
      <c r="AC555" s="155">
        <f>IF(A6taxstdlife="n/a","n/a",IF(AC$3&gt;(A6taxstdlife+$E555),(Input!$O$216*$O$7)-SUM($O555:AB555),(Input!$O$216*$O$7)/A6taxstdlife))</f>
        <v>0</v>
      </c>
      <c r="AD555" s="155">
        <f>IF(A6taxstdlife="n/a","n/a",IF(AD$3&gt;(A6taxstdlife+$E555),(Input!$O$216*$O$7)-SUM($O555:AC555),(Input!$O$216*$O$7)/A6taxstdlife))</f>
        <v>0</v>
      </c>
      <c r="AE555" s="155">
        <f>IF(A6taxstdlife="n/a","n/a",IF(AE$3&gt;(A6taxstdlife+$E555),(Input!$O$216*$O$7)-SUM($O555:AD555),(Input!$O$216*$O$7)/A6taxstdlife))</f>
        <v>0</v>
      </c>
      <c r="AF555" s="155">
        <f>IF(A6taxstdlife="n/a","n/a",IF(AF$3&gt;(A6taxstdlife+$E555),(Input!$O$216*$O$7)-SUM($O555:AE555),(Input!$O$216*$O$7)/A6taxstdlife))</f>
        <v>0</v>
      </c>
      <c r="AG555" s="155">
        <f>IF(A6taxstdlife="n/a","n/a",IF(AG$3&gt;(A6taxstdlife+$E555),(Input!$O$216*$O$7)-SUM($O555:AF555),(Input!$O$216*$O$7)/A6taxstdlife))</f>
        <v>0</v>
      </c>
      <c r="AH555" s="155">
        <f>IF(A6taxstdlife="n/a","n/a",IF(AH$3&gt;(A6taxstdlife+$E555),(Input!$O$216*$O$7)-SUM($O555:AG555),(Input!$O$216*$O$7)/A6taxstdlife))</f>
        <v>0</v>
      </c>
      <c r="AI555" s="155">
        <f>IF(A6taxstdlife="n/a","n/a",IF(AI$3&gt;(A6taxstdlife+$E555),(Input!$O$216*$O$7)-SUM($O555:AH555),(Input!$O$216*$O$7)/A6taxstdlife))</f>
        <v>0</v>
      </c>
      <c r="AJ555" s="155">
        <f>IF(A6taxstdlife="n/a","n/a",IF(AJ$3&gt;(A6taxstdlife+$E555),(Input!$O$216*$O$7)-SUM($O555:AI555),(Input!$O$216*$O$7)/A6taxstdlife))</f>
        <v>0</v>
      </c>
      <c r="AK555" s="155">
        <f>IF(A6taxstdlife="n/a","n/a",IF(AK$3&gt;(A6taxstdlife+$E555),(Input!$O$216*$O$7)-SUM($O555:AJ555),(Input!$O$216*$O$7)/A6taxstdlife))</f>
        <v>0</v>
      </c>
      <c r="AL555" s="155">
        <f>IF(A6taxstdlife="n/a","n/a",IF(AL$3&gt;(A6taxstdlife+$E555),(Input!$O$216*$O$7)-SUM($O555:AK555),(Input!$O$216*$O$7)/A6taxstdlife))</f>
        <v>0</v>
      </c>
      <c r="AM555" s="155">
        <f>IF(A6taxstdlife="n/a","n/a",IF(AM$3&gt;(A6taxstdlife+$E555),(Input!$O$216*$O$7)-SUM($O555:AL555),(Input!$O$216*$O$7)/A6taxstdlife))</f>
        <v>0</v>
      </c>
      <c r="AN555" s="155">
        <f>IF(A6taxstdlife="n/a","n/a",IF(AN$3&gt;(A6taxstdlife+$E555),(Input!$O$216*$O$7)-SUM($O555:AM555),(Input!$O$216*$O$7)/A6taxstdlife))</f>
        <v>0</v>
      </c>
      <c r="AO555" s="155">
        <f>IF(A6taxstdlife="n/a","n/a",IF(AO$3&gt;(A6taxstdlife+$E555),(Input!$O$216*$O$7)-SUM($O555:AN555),(Input!$O$216*$O$7)/A6taxstdlife))</f>
        <v>0</v>
      </c>
      <c r="AP555" s="155">
        <f>IF(A6taxstdlife="n/a","n/a",IF(AP$3&gt;(A6taxstdlife+$E555),(Input!$O$216*$O$7)-SUM($O555:AO555),(Input!$O$216*$O$7)/A6taxstdlife))</f>
        <v>0</v>
      </c>
      <c r="AQ555" s="155">
        <f>IF(A6taxstdlife="n/a","n/a",IF(AQ$3&gt;(A6taxstdlife+$E555),(Input!$O$216*$O$7)-SUM($O555:AP555),(Input!$O$216*$O$7)/A6taxstdlife))</f>
        <v>0</v>
      </c>
      <c r="AR555" s="155">
        <f>IF(A6taxstdlife="n/a","n/a",IF(AR$3&gt;(A6taxstdlife+$E555),(Input!$O$216*$O$7)-SUM($O555:AQ555),(Input!$O$216*$O$7)/A6taxstdlife))</f>
        <v>0</v>
      </c>
      <c r="AS555" s="155">
        <f>IF(A6taxstdlife="n/a","n/a",IF(AS$3&gt;(A6taxstdlife+$E555),(Input!$O$216*$O$7)-SUM($O555:AR555),(Input!$O$216*$O$7)/A6taxstdlife))</f>
        <v>0</v>
      </c>
      <c r="AT555" s="155">
        <f>IF(A6taxstdlife="n/a","n/a",IF(AT$3&gt;(A6taxstdlife+$E555),(Input!$O$216*$O$7)-SUM($O555:AS555),(Input!$O$216*$O$7)/A6taxstdlife))</f>
        <v>0</v>
      </c>
      <c r="AU555" s="155">
        <f>IF(A6taxstdlife="n/a","n/a",IF(AU$3&gt;(A6taxstdlife+$E555),(Input!$O$216*$O$7)-SUM($O555:AT555),(Input!$O$216*$O$7)/A6taxstdlife))</f>
        <v>0</v>
      </c>
      <c r="AV555" s="155">
        <f>IF(A6taxstdlife="n/a","n/a",IF(AV$3&gt;(A6taxstdlife+$E555),(Input!$O$216*$O$7)-SUM($O555:AU555),(Input!$O$216*$O$7)/A6taxstdlife))</f>
        <v>0</v>
      </c>
      <c r="AW555" s="155">
        <f>IF(A6taxstdlife="n/a","n/a",IF(AW$3&gt;(A6taxstdlife+$E555),(Input!$O$216*$O$7)-SUM($O555:AV555),(Input!$O$216*$O$7)/A6taxstdlife))</f>
        <v>0</v>
      </c>
      <c r="AX555" s="155">
        <f>IF(A6taxstdlife="n/a","n/a",IF(AX$3&gt;(A6taxstdlife+$E555),(Input!$O$216*$O$7)-SUM($O555:AW555),(Input!$O$216*$O$7)/A6taxstdlife))</f>
        <v>0</v>
      </c>
      <c r="AY555" s="155">
        <f>IF(A6taxstdlife="n/a","n/a",IF(AY$3&gt;(A6taxstdlife+$E555),(Input!$O$216*$O$7)-SUM($O555:AX555),(Input!$O$216*$O$7)/A6taxstdlife))</f>
        <v>0</v>
      </c>
      <c r="AZ555" s="155">
        <f>IF(A6taxstdlife="n/a","n/a",IF(AZ$3&gt;(A6taxstdlife+$E555),(Input!$O$216*$O$7)-SUM($O555:AY555),(Input!$O$216*$O$7)/A6taxstdlife))</f>
        <v>0</v>
      </c>
      <c r="BA555" s="155">
        <f>IF(A6taxstdlife="n/a","n/a",IF(BA$3&gt;(A6taxstdlife+$E555),(Input!$O$216*$O$7)-SUM($O555:AZ555),(Input!$O$216*$O$7)/A6taxstdlife))</f>
        <v>0</v>
      </c>
      <c r="BB555" s="155">
        <f>IF(A6taxstdlife="n/a","n/a",IF(BB$3&gt;(A6taxstdlife+$E555),(Input!$O$216*$O$7)-SUM($O555:BA555),(Input!$O$216*$O$7)/A6taxstdlife))</f>
        <v>0</v>
      </c>
      <c r="BC555" s="155">
        <f>IF(A6taxstdlife="n/a","n/a",IF(BC$3&gt;(A6taxstdlife+$E555),(Input!$O$216*$O$7)-SUM($O555:BB555),(Input!$O$216*$O$7)/A6taxstdlife))</f>
        <v>0</v>
      </c>
      <c r="BD555" s="155">
        <f>IF(A6taxstdlife="n/a","n/a",IF(BD$3&gt;(A6taxstdlife+$E555),(Input!$O$216*$O$7)-SUM($O555:BC555),(Input!$O$216*$O$7)/A6taxstdlife))</f>
        <v>0</v>
      </c>
      <c r="BE555" s="155">
        <f>IF(A6taxstdlife="n/a","n/a",IF(BE$3&gt;(A6taxstdlife+$E555),(Input!$O$216*$O$7)-SUM($O555:BD555),(Input!$O$216*$O$7)/A6taxstdlife))</f>
        <v>0</v>
      </c>
      <c r="BF555" s="155">
        <f>IF(A6taxstdlife="n/a","n/a",IF(BF$3&gt;(A6taxstdlife+$E555),(Input!$O$216*$O$7)-SUM($O555:BE555),(Input!$O$216*$O$7)/A6taxstdlife))</f>
        <v>0</v>
      </c>
      <c r="BG555" s="155">
        <f>IF(A6taxstdlife="n/a","n/a",IF(BG$3&gt;(A6taxstdlife+$E555),(Input!$O$216*$O$7)-SUM($O555:BF555),(Input!$O$216*$O$7)/A6taxstdlife))</f>
        <v>0</v>
      </c>
      <c r="BH555" s="155">
        <f>IF(A6taxstdlife="n/a","n/a",IF(BH$3&gt;(A6taxstdlife+$E555),(Input!$O$216*$O$7)-SUM($O555:BG555),(Input!$O$216*$O$7)/A6taxstdlife))</f>
        <v>0</v>
      </c>
      <c r="BI555" s="155">
        <f>IF(A6taxstdlife="n/a","n/a",IF(BI$3&gt;(A6taxstdlife+$E555),(Input!$O$216*$O$7)-SUM($O555:BH555),(Input!$O$216*$O$7)/A6taxstdlife))</f>
        <v>0</v>
      </c>
      <c r="BJ555" s="14"/>
      <c r="BK555" s="14"/>
      <c r="BL555" s="14"/>
      <c r="BM555" s="14"/>
      <c r="BN555" s="14"/>
      <c r="BO555" s="14"/>
      <c r="BP555" s="14"/>
      <c r="BQ555" s="14"/>
      <c r="BR555" s="14"/>
      <c r="BS555" s="14"/>
      <c r="BT555" s="14"/>
      <c r="BU555" s="14"/>
      <c r="BV555" s="14"/>
      <c r="BW555" s="14"/>
      <c r="BX555" s="14"/>
      <c r="BY555" s="14"/>
      <c r="BZ555" s="14"/>
      <c r="CA555" s="410"/>
      <c r="CB555" s="410"/>
      <c r="CC555" s="410"/>
      <c r="CD555" s="410"/>
      <c r="CE555" s="410"/>
      <c r="CF555" s="410"/>
      <c r="CG555" s="410"/>
      <c r="CH555" s="410"/>
      <c r="CI555" s="410"/>
      <c r="CJ555" s="410"/>
      <c r="CK555" s="410"/>
      <c r="CL555" s="410"/>
      <c r="CM555" s="410"/>
      <c r="CN555" s="410"/>
      <c r="CO555" s="410"/>
      <c r="CP555" s="410"/>
      <c r="CQ555" s="410"/>
      <c r="CR555" s="410"/>
      <c r="CS555" s="410"/>
      <c r="CT555" s="410"/>
      <c r="CU555" s="410"/>
      <c r="CV555" s="410"/>
      <c r="CW555" s="410"/>
      <c r="CX555" s="410"/>
      <c r="CY555" s="410"/>
      <c r="CZ555" s="410"/>
      <c r="DA555" s="410"/>
      <c r="DB555" s="410"/>
      <c r="DC555" s="410"/>
      <c r="DD555" s="410"/>
      <c r="DE555" s="410"/>
      <c r="DF555" s="410"/>
      <c r="DG555" s="410"/>
      <c r="DH555" s="410"/>
      <c r="DI555" s="410"/>
      <c r="DJ555" s="410"/>
      <c r="DK555" s="410"/>
      <c r="DL555" s="410"/>
      <c r="DM555" s="410"/>
      <c r="DN555" s="410"/>
      <c r="DO555" s="410"/>
      <c r="DP555" s="410"/>
      <c r="DQ555" s="410"/>
      <c r="DR555" s="410"/>
      <c r="DS555" s="410"/>
      <c r="DT555" s="410"/>
      <c r="DU555" s="410"/>
      <c r="DV555" s="410"/>
      <c r="DW555" s="410"/>
      <c r="DX555" s="410"/>
      <c r="DY555" s="410"/>
      <c r="DZ555" s="410"/>
      <c r="EA555" s="410"/>
      <c r="EB555" s="410"/>
      <c r="EC555" s="410"/>
      <c r="ED555" s="410"/>
      <c r="EE555" s="410"/>
      <c r="EF555" s="410"/>
      <c r="EG555" s="410"/>
      <c r="EH555" s="410"/>
      <c r="EI555" s="410"/>
      <c r="EJ555" s="410"/>
      <c r="EK555" s="410"/>
      <c r="EL555" s="410"/>
      <c r="EM555" s="410"/>
      <c r="EN555" s="410"/>
      <c r="EO555" s="410"/>
      <c r="EP555" s="410"/>
      <c r="EQ555" s="410"/>
      <c r="ER555" s="410"/>
      <c r="ES555" s="410"/>
      <c r="ET555" s="410"/>
      <c r="EU555" s="410"/>
      <c r="EV555" s="410"/>
      <c r="EW555" s="410"/>
      <c r="EX555" s="410"/>
      <c r="EY555" s="410"/>
      <c r="EZ555" s="410"/>
      <c r="FA555" s="410"/>
      <c r="FB555" s="410"/>
      <c r="FC555" s="410"/>
      <c r="FD555" s="410"/>
      <c r="FE555" s="410"/>
      <c r="FF555" s="410"/>
      <c r="FG555" s="410"/>
      <c r="FH555" s="410"/>
      <c r="FI555" s="410"/>
      <c r="FJ555" s="410"/>
      <c r="FK555" s="410"/>
      <c r="FL555" s="410"/>
      <c r="FM555" s="410"/>
      <c r="FN555" s="410"/>
      <c r="FO555" s="410"/>
      <c r="FP555" s="410"/>
      <c r="FQ555" s="410"/>
      <c r="FR555" s="410"/>
      <c r="FS555" s="410"/>
      <c r="FT555" s="410"/>
      <c r="FU555" s="410"/>
      <c r="FV555" s="410"/>
      <c r="FW555" s="410"/>
      <c r="FX555" s="410"/>
      <c r="FY555" s="410"/>
      <c r="FZ555" s="410"/>
      <c r="GA555" s="410"/>
      <c r="GB555" s="410"/>
      <c r="GC555" s="410"/>
      <c r="GD555" s="410"/>
      <c r="GE555" s="410"/>
      <c r="GF555" s="410"/>
      <c r="GG555" s="410"/>
      <c r="GH555" s="410"/>
      <c r="GI555" s="410"/>
      <c r="GJ555" s="410"/>
      <c r="GK555" s="410"/>
      <c r="GL555" s="410"/>
      <c r="GM555" s="410"/>
      <c r="GN555" s="410"/>
      <c r="GO555" s="410"/>
      <c r="GP555" s="410"/>
      <c r="GQ555" s="410"/>
      <c r="GR555" s="410"/>
      <c r="GS555" s="410"/>
      <c r="GT555" s="410"/>
      <c r="GU555" s="410"/>
      <c r="GV555" s="410"/>
      <c r="GW555" s="410"/>
      <c r="GX555" s="410"/>
      <c r="GY555" s="410"/>
      <c r="GZ555" s="410"/>
      <c r="HA555" s="410"/>
      <c r="HB555" s="410"/>
      <c r="HC555" s="410"/>
      <c r="HD555" s="410"/>
      <c r="HE555" s="410"/>
      <c r="HF555" s="410"/>
      <c r="HG555" s="410"/>
      <c r="HH555" s="410"/>
      <c r="HI555" s="410"/>
      <c r="HJ555" s="410"/>
      <c r="HK555" s="410"/>
      <c r="HL555" s="410"/>
      <c r="HM555" s="410"/>
      <c r="HN555" s="410"/>
      <c r="HO555" s="410"/>
      <c r="HP555" s="410"/>
      <c r="HQ555" s="410"/>
      <c r="HR555" s="410"/>
      <c r="HS555" s="410"/>
      <c r="HT555" s="410"/>
      <c r="HU555" s="410"/>
      <c r="HV555" s="410"/>
      <c r="HW555" s="410"/>
      <c r="HX555" s="410"/>
      <c r="HY555" s="410"/>
      <c r="HZ555" s="410"/>
      <c r="IA555" s="410"/>
      <c r="IB555" s="410"/>
      <c r="IC555" s="410"/>
      <c r="ID555" s="410"/>
      <c r="IE555" s="410"/>
      <c r="IF555" s="410"/>
      <c r="IG555" s="410"/>
      <c r="IH555" s="410"/>
      <c r="II555" s="410"/>
      <c r="IJ555" s="410"/>
      <c r="IK555" s="410"/>
      <c r="IL555" s="410"/>
      <c r="IM555" s="410"/>
      <c r="IN555" s="410"/>
      <c r="IO555" s="410"/>
      <c r="IP555" s="410"/>
      <c r="IQ555" s="410"/>
      <c r="IR555" s="410"/>
      <c r="IS555" s="410"/>
      <c r="IT555" s="410"/>
      <c r="IU555" s="410"/>
      <c r="IV555" s="410"/>
    </row>
    <row r="556" spans="1:256" s="2" customFormat="1" ht="12.75" hidden="1" customHeight="1" outlineLevel="2">
      <c r="A556" s="14"/>
      <c r="B556" s="14"/>
      <c r="C556" s="324"/>
      <c r="D556" s="413"/>
      <c r="E556" s="262">
        <v>10</v>
      </c>
      <c r="F556" s="372"/>
      <c r="G556" s="269"/>
      <c r="H556" s="271"/>
      <c r="I556" s="271"/>
      <c r="J556" s="271"/>
      <c r="K556" s="271"/>
      <c r="L556" s="271"/>
      <c r="M556" s="271"/>
      <c r="N556" s="271"/>
      <c r="O556" s="271"/>
      <c r="P556" s="270"/>
      <c r="Q556" s="155">
        <f>IF(A6taxstdlife="n/a","n/a",IF(Q$3&gt;(A6taxstdlife+$E556),(Input!$P$216*$P$7)-SUM($P556:P556),(Input!$P$216*$P$7)/A6taxstdlife))</f>
        <v>0</v>
      </c>
      <c r="R556" s="155">
        <f>IF(A6taxstdlife="n/a","n/a",IF(R$3&gt;(A6taxstdlife+$E556),(Input!$P$216*$P$7)-SUM($P556:Q556),(Input!$P$216*$P$7)/A6taxstdlife))</f>
        <v>0</v>
      </c>
      <c r="S556" s="155">
        <f>IF(A6taxstdlife="n/a","n/a",IF(S$3&gt;(A6taxstdlife+$E556),(Input!$P$216*$P$7)-SUM($P556:R556),(Input!$P$216*$P$7)/A6taxstdlife))</f>
        <v>0</v>
      </c>
      <c r="T556" s="155">
        <f>IF(A6taxstdlife="n/a","n/a",IF(T$3&gt;(A6taxstdlife+$E556),(Input!$P$216*$P$7)-SUM($P556:S556),(Input!$P$216*$P$7)/A6taxstdlife))</f>
        <v>0</v>
      </c>
      <c r="U556" s="155">
        <f>IF(A6taxstdlife="n/a","n/a",IF(U$3&gt;(A6taxstdlife+$E556),(Input!$P$216*$P$7)-SUM($P556:T556),(Input!$P$216*$P$7)/A6taxstdlife))</f>
        <v>0</v>
      </c>
      <c r="V556" s="155">
        <f>IF(A6taxstdlife="n/a","n/a",IF(V$3&gt;(A6taxstdlife+$E556),(Input!$P$216*$P$7)-SUM($P556:U556),(Input!$P$216*$P$7)/A6taxstdlife))</f>
        <v>0</v>
      </c>
      <c r="W556" s="155">
        <f>IF(A6taxstdlife="n/a","n/a",IF(W$3&gt;(A6taxstdlife+$E556),(Input!$P$216*$P$7)-SUM($P556:V556),(Input!$P$216*$P$7)/A6taxstdlife))</f>
        <v>0</v>
      </c>
      <c r="X556" s="155">
        <f>IF(A6taxstdlife="n/a","n/a",IF(X$3&gt;(A6taxstdlife+$E556),(Input!$P$216*$P$7)-SUM($P556:W556),(Input!$P$216*$P$7)/A6taxstdlife))</f>
        <v>0</v>
      </c>
      <c r="Y556" s="155">
        <f>IF(A6taxstdlife="n/a","n/a",IF(Y$3&gt;(A6taxstdlife+$E556),(Input!$P$216*$P$7)-SUM($P556:X556),(Input!$P$216*$P$7)/A6taxstdlife))</f>
        <v>0</v>
      </c>
      <c r="Z556" s="155">
        <f>IF(A6taxstdlife="n/a","n/a",IF(Z$3&gt;(A6taxstdlife+$E556),(Input!$P$216*$P$7)-SUM($P556:Y556),(Input!$P$216*$P$7)/A6taxstdlife))</f>
        <v>0</v>
      </c>
      <c r="AA556" s="155">
        <f>IF(A6taxstdlife="n/a","n/a",IF(AA$3&gt;(A6taxstdlife+$E556),(Input!$P$216*$P$7)-SUM($P556:Z556),(Input!$P$216*$P$7)/A6taxstdlife))</f>
        <v>0</v>
      </c>
      <c r="AB556" s="155">
        <f>IF(A6taxstdlife="n/a","n/a",IF(AB$3&gt;(A6taxstdlife+$E556),(Input!$P$216*$P$7)-SUM($P556:AA556),(Input!$P$216*$P$7)/A6taxstdlife))</f>
        <v>0</v>
      </c>
      <c r="AC556" s="155">
        <f>IF(A6taxstdlife="n/a","n/a",IF(AC$3&gt;(A6taxstdlife+$E556),(Input!$P$216*$P$7)-SUM($P556:AB556),(Input!$P$216*$P$7)/A6taxstdlife))</f>
        <v>0</v>
      </c>
      <c r="AD556" s="155">
        <f>IF(A6taxstdlife="n/a","n/a",IF(AD$3&gt;(A6taxstdlife+$E556),(Input!$P$216*$P$7)-SUM($P556:AC556),(Input!$P$216*$P$7)/A6taxstdlife))</f>
        <v>0</v>
      </c>
      <c r="AE556" s="155">
        <f>IF(A6taxstdlife="n/a","n/a",IF(AE$3&gt;(A6taxstdlife+$E556),(Input!$P$216*$P$7)-SUM($P556:AD556),(Input!$P$216*$P$7)/A6taxstdlife))</f>
        <v>0</v>
      </c>
      <c r="AF556" s="155">
        <f>IF(A6taxstdlife="n/a","n/a",IF(AF$3&gt;(A6taxstdlife+$E556),(Input!$P$216*$P$7)-SUM($P556:AE556),(Input!$P$216*$P$7)/A6taxstdlife))</f>
        <v>0</v>
      </c>
      <c r="AG556" s="155">
        <f>IF(A6taxstdlife="n/a","n/a",IF(AG$3&gt;(A6taxstdlife+$E556),(Input!$P$216*$P$7)-SUM($P556:AF556),(Input!$P$216*$P$7)/A6taxstdlife))</f>
        <v>0</v>
      </c>
      <c r="AH556" s="155">
        <f>IF(A6taxstdlife="n/a","n/a",IF(AH$3&gt;(A6taxstdlife+$E556),(Input!$P$216*$P$7)-SUM($P556:AG556),(Input!$P$216*$P$7)/A6taxstdlife))</f>
        <v>0</v>
      </c>
      <c r="AI556" s="155">
        <f>IF(A6taxstdlife="n/a","n/a",IF(AI$3&gt;(A6taxstdlife+$E556),(Input!$P$216*$P$7)-SUM($P556:AH556),(Input!$P$216*$P$7)/A6taxstdlife))</f>
        <v>0</v>
      </c>
      <c r="AJ556" s="155">
        <f>IF(A6taxstdlife="n/a","n/a",IF(AJ$3&gt;(A6taxstdlife+$E556),(Input!$P$216*$P$7)-SUM($P556:AI556),(Input!$P$216*$P$7)/A6taxstdlife))</f>
        <v>0</v>
      </c>
      <c r="AK556" s="155">
        <f>IF(A6taxstdlife="n/a","n/a",IF(AK$3&gt;(A6taxstdlife+$E556),(Input!$P$216*$P$7)-SUM($P556:AJ556),(Input!$P$216*$P$7)/A6taxstdlife))</f>
        <v>0</v>
      </c>
      <c r="AL556" s="155">
        <f>IF(A6taxstdlife="n/a","n/a",IF(AL$3&gt;(A6taxstdlife+$E556),(Input!$P$216*$P$7)-SUM($P556:AK556),(Input!$P$216*$P$7)/A6taxstdlife))</f>
        <v>0</v>
      </c>
      <c r="AM556" s="155">
        <f>IF(A6taxstdlife="n/a","n/a",IF(AM$3&gt;(A6taxstdlife+$E556),(Input!$P$216*$P$7)-SUM($P556:AL556),(Input!$P$216*$P$7)/A6taxstdlife))</f>
        <v>0</v>
      </c>
      <c r="AN556" s="155">
        <f>IF(A6taxstdlife="n/a","n/a",IF(AN$3&gt;(A6taxstdlife+$E556),(Input!$P$216*$P$7)-SUM($P556:AM556),(Input!$P$216*$P$7)/A6taxstdlife))</f>
        <v>0</v>
      </c>
      <c r="AO556" s="155">
        <f>IF(A6taxstdlife="n/a","n/a",IF(AO$3&gt;(A6taxstdlife+$E556),(Input!$P$216*$P$7)-SUM($P556:AN556),(Input!$P$216*$P$7)/A6taxstdlife))</f>
        <v>0</v>
      </c>
      <c r="AP556" s="155">
        <f>IF(A6taxstdlife="n/a","n/a",IF(AP$3&gt;(A6taxstdlife+$E556),(Input!$P$216*$P$7)-SUM($P556:AO556),(Input!$P$216*$P$7)/A6taxstdlife))</f>
        <v>0</v>
      </c>
      <c r="AQ556" s="155">
        <f>IF(A6taxstdlife="n/a","n/a",IF(AQ$3&gt;(A6taxstdlife+$E556),(Input!$P$216*$P$7)-SUM($P556:AP556),(Input!$P$216*$P$7)/A6taxstdlife))</f>
        <v>0</v>
      </c>
      <c r="AR556" s="155">
        <f>IF(A6taxstdlife="n/a","n/a",IF(AR$3&gt;(A6taxstdlife+$E556),(Input!$P$216*$P$7)-SUM($P556:AQ556),(Input!$P$216*$P$7)/A6taxstdlife))</f>
        <v>0</v>
      </c>
      <c r="AS556" s="155">
        <f>IF(A6taxstdlife="n/a","n/a",IF(AS$3&gt;(A6taxstdlife+$E556),(Input!$P$216*$P$7)-SUM($P556:AR556),(Input!$P$216*$P$7)/A6taxstdlife))</f>
        <v>0</v>
      </c>
      <c r="AT556" s="155">
        <f>IF(A6taxstdlife="n/a","n/a",IF(AT$3&gt;(A6taxstdlife+$E556),(Input!$P$216*$P$7)-SUM($P556:AS556),(Input!$P$216*$P$7)/A6taxstdlife))</f>
        <v>0</v>
      </c>
      <c r="AU556" s="155">
        <f>IF(A6taxstdlife="n/a","n/a",IF(AU$3&gt;(A6taxstdlife+$E556),(Input!$P$216*$P$7)-SUM($P556:AT556),(Input!$P$216*$P$7)/A6taxstdlife))</f>
        <v>0</v>
      </c>
      <c r="AV556" s="155">
        <f>IF(A6taxstdlife="n/a","n/a",IF(AV$3&gt;(A6taxstdlife+$E556),(Input!$P$216*$P$7)-SUM($P556:AU556),(Input!$P$216*$P$7)/A6taxstdlife))</f>
        <v>0</v>
      </c>
      <c r="AW556" s="155">
        <f>IF(A6taxstdlife="n/a","n/a",IF(AW$3&gt;(A6taxstdlife+$E556),(Input!$P$216*$P$7)-SUM($P556:AV556),(Input!$P$216*$P$7)/A6taxstdlife))</f>
        <v>0</v>
      </c>
      <c r="AX556" s="155">
        <f>IF(A6taxstdlife="n/a","n/a",IF(AX$3&gt;(A6taxstdlife+$E556),(Input!$P$216*$P$7)-SUM($P556:AW556),(Input!$P$216*$P$7)/A6taxstdlife))</f>
        <v>0</v>
      </c>
      <c r="AY556" s="155">
        <f>IF(A6taxstdlife="n/a","n/a",IF(AY$3&gt;(A6taxstdlife+$E556),(Input!$P$216*$P$7)-SUM($P556:AX556),(Input!$P$216*$P$7)/A6taxstdlife))</f>
        <v>0</v>
      </c>
      <c r="AZ556" s="155">
        <f>IF(A6taxstdlife="n/a","n/a",IF(AZ$3&gt;(A6taxstdlife+$E556),(Input!$P$216*$P$7)-SUM($P556:AY556),(Input!$P$216*$P$7)/A6taxstdlife))</f>
        <v>0</v>
      </c>
      <c r="BA556" s="155">
        <f>IF(A6taxstdlife="n/a","n/a",IF(BA$3&gt;(A6taxstdlife+$E556),(Input!$P$216*$P$7)-SUM($P556:AZ556),(Input!$P$216*$P$7)/A6taxstdlife))</f>
        <v>0</v>
      </c>
      <c r="BB556" s="155">
        <f>IF(A6taxstdlife="n/a","n/a",IF(BB$3&gt;(A6taxstdlife+$E556),(Input!$P$216*$P$7)-SUM($P556:BA556),(Input!$P$216*$P$7)/A6taxstdlife))</f>
        <v>0</v>
      </c>
      <c r="BC556" s="155">
        <f>IF(A6taxstdlife="n/a","n/a",IF(BC$3&gt;(A6taxstdlife+$E556),(Input!$P$216*$P$7)-SUM($P556:BB556),(Input!$P$216*$P$7)/A6taxstdlife))</f>
        <v>0</v>
      </c>
      <c r="BD556" s="155">
        <f>IF(A6taxstdlife="n/a","n/a",IF(BD$3&gt;(A6taxstdlife+$E556),(Input!$P$216*$P$7)-SUM($P556:BC556),(Input!$P$216*$P$7)/A6taxstdlife))</f>
        <v>0</v>
      </c>
      <c r="BE556" s="155">
        <f>IF(A6taxstdlife="n/a","n/a",IF(BE$3&gt;(A6taxstdlife+$E556),(Input!$P$216*$P$7)-SUM($P556:BD556),(Input!$P$216*$P$7)/A6taxstdlife))</f>
        <v>0</v>
      </c>
      <c r="BF556" s="155">
        <f>IF(A6taxstdlife="n/a","n/a",IF(BF$3&gt;(A6taxstdlife+$E556),(Input!$P$216*$P$7)-SUM($P556:BE556),(Input!$P$216*$P$7)/A6taxstdlife))</f>
        <v>0</v>
      </c>
      <c r="BG556" s="155">
        <f>IF(A6taxstdlife="n/a","n/a",IF(BG$3&gt;(A6taxstdlife+$E556),(Input!$P$216*$P$7)-SUM($P556:BF556),(Input!$P$216*$P$7)/A6taxstdlife))</f>
        <v>0</v>
      </c>
      <c r="BH556" s="155">
        <f>IF(A6taxstdlife="n/a","n/a",IF(BH$3&gt;(A6taxstdlife+$E556),(Input!$P$216*$P$7)-SUM($P556:BG556),(Input!$P$216*$P$7)/A6taxstdlife))</f>
        <v>0</v>
      </c>
      <c r="BI556" s="155">
        <f>IF(A6taxstdlife="n/a","n/a",IF(BI$3&gt;(A6taxstdlife+$E556),(Input!$P$216*$P$7)-SUM($P556:BH556),(Input!$P$216*$P$7)/A6taxstdlife))</f>
        <v>0</v>
      </c>
      <c r="BJ556" s="14"/>
      <c r="BK556" s="14"/>
      <c r="BL556" s="14"/>
      <c r="BM556" s="14"/>
      <c r="BN556" s="14"/>
      <c r="BO556" s="14"/>
      <c r="BP556" s="14"/>
      <c r="BQ556" s="14"/>
      <c r="BR556" s="14"/>
      <c r="BS556" s="14"/>
      <c r="BT556" s="14"/>
      <c r="BU556" s="14"/>
      <c r="BV556" s="14"/>
      <c r="BW556" s="14"/>
      <c r="BX556" s="14"/>
      <c r="BY556" s="14"/>
      <c r="BZ556" s="14"/>
      <c r="CA556" s="410"/>
      <c r="CB556" s="410"/>
      <c r="CC556" s="410"/>
      <c r="CD556" s="410"/>
      <c r="CE556" s="410"/>
      <c r="CF556" s="410"/>
      <c r="CG556" s="410"/>
      <c r="CH556" s="410"/>
      <c r="CI556" s="410"/>
      <c r="CJ556" s="410"/>
      <c r="CK556" s="410"/>
      <c r="CL556" s="410"/>
      <c r="CM556" s="410"/>
      <c r="CN556" s="410"/>
      <c r="CO556" s="410"/>
      <c r="CP556" s="410"/>
      <c r="CQ556" s="410"/>
      <c r="CR556" s="410"/>
      <c r="CS556" s="410"/>
      <c r="CT556" s="410"/>
      <c r="CU556" s="410"/>
      <c r="CV556" s="410"/>
      <c r="CW556" s="410"/>
      <c r="CX556" s="410"/>
      <c r="CY556" s="410"/>
      <c r="CZ556" s="410"/>
      <c r="DA556" s="410"/>
      <c r="DB556" s="410"/>
      <c r="DC556" s="410"/>
      <c r="DD556" s="410"/>
      <c r="DE556" s="410"/>
      <c r="DF556" s="410"/>
      <c r="DG556" s="410"/>
      <c r="DH556" s="410"/>
      <c r="DI556" s="410"/>
      <c r="DJ556" s="410"/>
      <c r="DK556" s="410"/>
      <c r="DL556" s="410"/>
      <c r="DM556" s="410"/>
      <c r="DN556" s="410"/>
      <c r="DO556" s="410"/>
      <c r="DP556" s="410"/>
      <c r="DQ556" s="410"/>
      <c r="DR556" s="410"/>
      <c r="DS556" s="410"/>
      <c r="DT556" s="410"/>
      <c r="DU556" s="410"/>
      <c r="DV556" s="410"/>
      <c r="DW556" s="410"/>
      <c r="DX556" s="410"/>
      <c r="DY556" s="410"/>
      <c r="DZ556" s="410"/>
      <c r="EA556" s="410"/>
      <c r="EB556" s="410"/>
      <c r="EC556" s="410"/>
      <c r="ED556" s="410"/>
      <c r="EE556" s="410"/>
      <c r="EF556" s="410"/>
      <c r="EG556" s="410"/>
      <c r="EH556" s="410"/>
      <c r="EI556" s="410"/>
      <c r="EJ556" s="410"/>
      <c r="EK556" s="410"/>
      <c r="EL556" s="410"/>
      <c r="EM556" s="410"/>
      <c r="EN556" s="410"/>
      <c r="EO556" s="410"/>
      <c r="EP556" s="410"/>
      <c r="EQ556" s="410"/>
      <c r="ER556" s="410"/>
      <c r="ES556" s="410"/>
      <c r="ET556" s="410"/>
      <c r="EU556" s="410"/>
      <c r="EV556" s="410"/>
      <c r="EW556" s="410"/>
      <c r="EX556" s="410"/>
      <c r="EY556" s="410"/>
      <c r="EZ556" s="410"/>
      <c r="FA556" s="410"/>
      <c r="FB556" s="410"/>
      <c r="FC556" s="410"/>
      <c r="FD556" s="410"/>
      <c r="FE556" s="410"/>
      <c r="FF556" s="410"/>
      <c r="FG556" s="410"/>
      <c r="FH556" s="410"/>
      <c r="FI556" s="410"/>
      <c r="FJ556" s="410"/>
      <c r="FK556" s="410"/>
      <c r="FL556" s="410"/>
      <c r="FM556" s="410"/>
      <c r="FN556" s="410"/>
      <c r="FO556" s="410"/>
      <c r="FP556" s="410"/>
      <c r="FQ556" s="410"/>
      <c r="FR556" s="410"/>
      <c r="FS556" s="410"/>
      <c r="FT556" s="410"/>
      <c r="FU556" s="410"/>
      <c r="FV556" s="410"/>
      <c r="FW556" s="410"/>
      <c r="FX556" s="410"/>
      <c r="FY556" s="410"/>
      <c r="FZ556" s="410"/>
      <c r="GA556" s="410"/>
      <c r="GB556" s="410"/>
      <c r="GC556" s="410"/>
      <c r="GD556" s="410"/>
      <c r="GE556" s="410"/>
      <c r="GF556" s="410"/>
      <c r="GG556" s="410"/>
      <c r="GH556" s="410"/>
      <c r="GI556" s="410"/>
      <c r="GJ556" s="410"/>
      <c r="GK556" s="410"/>
      <c r="GL556" s="410"/>
      <c r="GM556" s="410"/>
      <c r="GN556" s="410"/>
      <c r="GO556" s="410"/>
      <c r="GP556" s="410"/>
      <c r="GQ556" s="410"/>
      <c r="GR556" s="410"/>
      <c r="GS556" s="410"/>
      <c r="GT556" s="410"/>
      <c r="GU556" s="410"/>
      <c r="GV556" s="410"/>
      <c r="GW556" s="410"/>
      <c r="GX556" s="410"/>
      <c r="GY556" s="410"/>
      <c r="GZ556" s="410"/>
      <c r="HA556" s="410"/>
      <c r="HB556" s="410"/>
      <c r="HC556" s="410"/>
      <c r="HD556" s="410"/>
      <c r="HE556" s="410"/>
      <c r="HF556" s="410"/>
      <c r="HG556" s="410"/>
      <c r="HH556" s="410"/>
      <c r="HI556" s="410"/>
      <c r="HJ556" s="410"/>
      <c r="HK556" s="410"/>
      <c r="HL556" s="410"/>
      <c r="HM556" s="410"/>
      <c r="HN556" s="410"/>
      <c r="HO556" s="410"/>
      <c r="HP556" s="410"/>
      <c r="HQ556" s="410"/>
      <c r="HR556" s="410"/>
      <c r="HS556" s="410"/>
      <c r="HT556" s="410"/>
      <c r="HU556" s="410"/>
      <c r="HV556" s="410"/>
      <c r="HW556" s="410"/>
      <c r="HX556" s="410"/>
      <c r="HY556" s="410"/>
      <c r="HZ556" s="410"/>
      <c r="IA556" s="410"/>
      <c r="IB556" s="410"/>
      <c r="IC556" s="410"/>
      <c r="ID556" s="410"/>
      <c r="IE556" s="410"/>
      <c r="IF556" s="410"/>
      <c r="IG556" s="410"/>
      <c r="IH556" s="410"/>
      <c r="II556" s="410"/>
      <c r="IJ556" s="410"/>
      <c r="IK556" s="410"/>
      <c r="IL556" s="410"/>
      <c r="IM556" s="410"/>
      <c r="IN556" s="410"/>
      <c r="IO556" s="410"/>
      <c r="IP556" s="410"/>
      <c r="IQ556" s="410"/>
      <c r="IR556" s="410"/>
      <c r="IS556" s="410"/>
      <c r="IT556" s="410"/>
      <c r="IU556" s="410"/>
      <c r="IV556" s="410"/>
    </row>
    <row r="557" spans="1:256" s="2" customFormat="1" ht="12.75" customHeight="1" outlineLevel="1" collapsed="1">
      <c r="A557" s="14"/>
      <c r="B557" s="14"/>
      <c r="C557" s="324" t="str">
        <f>Asset6</f>
        <v>Communications Other Assets</v>
      </c>
      <c r="D557" s="14"/>
      <c r="E557" s="14"/>
      <c r="F557" s="366"/>
      <c r="G557" s="364">
        <f t="shared" ref="G557:AL557" si="99">SUM(G545:G556)</f>
        <v>5.3267206477732794</v>
      </c>
      <c r="H557" s="364">
        <f t="shared" si="99"/>
        <v>9.0641980421741568</v>
      </c>
      <c r="I557" s="364">
        <f t="shared" si="99"/>
        <v>11.033118281027109</v>
      </c>
      <c r="J557" s="364">
        <f t="shared" si="99"/>
        <v>11.160458868732654</v>
      </c>
      <c r="K557" s="364">
        <f t="shared" si="99"/>
        <v>11.160508470935014</v>
      </c>
      <c r="L557" s="364">
        <f t="shared" si="99"/>
        <v>11.160508470935014</v>
      </c>
      <c r="M557" s="364">
        <f t="shared" si="99"/>
        <v>11.160508470935014</v>
      </c>
      <c r="N557" s="364">
        <f t="shared" si="99"/>
        <v>11.160508470935014</v>
      </c>
      <c r="O557" s="364">
        <f t="shared" si="99"/>
        <v>11.160508470935014</v>
      </c>
      <c r="P557" s="364">
        <f t="shared" si="99"/>
        <v>10.52130199320222</v>
      </c>
      <c r="Q557" s="364">
        <f t="shared" si="99"/>
        <v>5.8337878231617335</v>
      </c>
      <c r="R557" s="364">
        <f t="shared" si="99"/>
        <v>5.8337878231617335</v>
      </c>
      <c r="S557" s="364">
        <f t="shared" si="99"/>
        <v>5.8337878231617335</v>
      </c>
      <c r="T557" s="364">
        <f t="shared" si="99"/>
        <v>3.9650491259612903</v>
      </c>
      <c r="U557" s="364">
        <f t="shared" si="99"/>
        <v>1.1118503093343794</v>
      </c>
      <c r="V557" s="364">
        <f t="shared" si="99"/>
        <v>6.3719896055131509E-2</v>
      </c>
      <c r="W557" s="364">
        <f t="shared" si="99"/>
        <v>2.4801101179641131E-5</v>
      </c>
      <c r="X557" s="364">
        <f t="shared" si="99"/>
        <v>0</v>
      </c>
      <c r="Y557" s="364">
        <f t="shared" si="99"/>
        <v>0</v>
      </c>
      <c r="Z557" s="364">
        <f t="shared" si="99"/>
        <v>0</v>
      </c>
      <c r="AA557" s="364">
        <f t="shared" si="99"/>
        <v>0</v>
      </c>
      <c r="AB557" s="364">
        <f t="shared" si="99"/>
        <v>0</v>
      </c>
      <c r="AC557" s="364">
        <f t="shared" si="99"/>
        <v>0</v>
      </c>
      <c r="AD557" s="364">
        <f t="shared" si="99"/>
        <v>0</v>
      </c>
      <c r="AE557" s="364">
        <f t="shared" si="99"/>
        <v>0</v>
      </c>
      <c r="AF557" s="364">
        <f t="shared" si="99"/>
        <v>0</v>
      </c>
      <c r="AG557" s="364">
        <f t="shared" si="99"/>
        <v>0</v>
      </c>
      <c r="AH557" s="364">
        <f t="shared" si="99"/>
        <v>0</v>
      </c>
      <c r="AI557" s="364">
        <f t="shared" si="99"/>
        <v>0</v>
      </c>
      <c r="AJ557" s="364">
        <f t="shared" si="99"/>
        <v>0</v>
      </c>
      <c r="AK557" s="364">
        <f t="shared" si="99"/>
        <v>0</v>
      </c>
      <c r="AL557" s="364">
        <f t="shared" si="99"/>
        <v>0</v>
      </c>
      <c r="AM557" s="364">
        <f t="shared" ref="AM557:BI557" si="100">SUM(AM545:AM556)</f>
        <v>0</v>
      </c>
      <c r="AN557" s="364">
        <f t="shared" si="100"/>
        <v>0</v>
      </c>
      <c r="AO557" s="364">
        <f t="shared" si="100"/>
        <v>0</v>
      </c>
      <c r="AP557" s="364">
        <f t="shared" si="100"/>
        <v>0</v>
      </c>
      <c r="AQ557" s="364">
        <f t="shared" si="100"/>
        <v>0</v>
      </c>
      <c r="AR557" s="364">
        <f t="shared" si="100"/>
        <v>0</v>
      </c>
      <c r="AS557" s="364">
        <f t="shared" si="100"/>
        <v>0</v>
      </c>
      <c r="AT557" s="364">
        <f t="shared" si="100"/>
        <v>0</v>
      </c>
      <c r="AU557" s="364">
        <f t="shared" si="100"/>
        <v>0</v>
      </c>
      <c r="AV557" s="364">
        <f t="shared" si="100"/>
        <v>0</v>
      </c>
      <c r="AW557" s="364">
        <f t="shared" si="100"/>
        <v>0</v>
      </c>
      <c r="AX557" s="364">
        <f t="shared" si="100"/>
        <v>0</v>
      </c>
      <c r="AY557" s="364">
        <f t="shared" si="100"/>
        <v>0</v>
      </c>
      <c r="AZ557" s="364">
        <f t="shared" si="100"/>
        <v>0</v>
      </c>
      <c r="BA557" s="364">
        <f t="shared" si="100"/>
        <v>0</v>
      </c>
      <c r="BB557" s="364">
        <f t="shared" si="100"/>
        <v>0</v>
      </c>
      <c r="BC557" s="364">
        <f t="shared" si="100"/>
        <v>0</v>
      </c>
      <c r="BD557" s="364">
        <f t="shared" si="100"/>
        <v>0</v>
      </c>
      <c r="BE557" s="364">
        <f t="shared" si="100"/>
        <v>0</v>
      </c>
      <c r="BF557" s="364">
        <f t="shared" si="100"/>
        <v>0</v>
      </c>
      <c r="BG557" s="364">
        <f t="shared" si="100"/>
        <v>0</v>
      </c>
      <c r="BH557" s="364">
        <f t="shared" si="100"/>
        <v>0</v>
      </c>
      <c r="BI557" s="364">
        <f t="shared" si="100"/>
        <v>0</v>
      </c>
      <c r="BJ557" s="14"/>
      <c r="BK557" s="14"/>
      <c r="BL557" s="14"/>
      <c r="BM557" s="14"/>
      <c r="BN557" s="14"/>
      <c r="BO557" s="14"/>
      <c r="BP557" s="14"/>
      <c r="BQ557" s="14"/>
      <c r="BR557" s="14"/>
      <c r="BS557" s="14"/>
      <c r="BT557" s="14"/>
      <c r="BU557" s="14"/>
      <c r="BV557" s="14"/>
      <c r="BW557" s="14"/>
      <c r="BX557" s="14"/>
      <c r="BY557" s="14"/>
      <c r="BZ557" s="14"/>
      <c r="CA557" s="410"/>
      <c r="CB557" s="410"/>
      <c r="CC557" s="410"/>
      <c r="CD557" s="410"/>
      <c r="CE557" s="410"/>
      <c r="CF557" s="410"/>
      <c r="CG557" s="410"/>
      <c r="CH557" s="410"/>
      <c r="CI557" s="410"/>
      <c r="CJ557" s="410"/>
      <c r="CK557" s="410"/>
      <c r="CL557" s="410"/>
      <c r="CM557" s="410"/>
      <c r="CN557" s="410"/>
      <c r="CO557" s="410"/>
      <c r="CP557" s="410"/>
      <c r="CQ557" s="410"/>
      <c r="CR557" s="410"/>
      <c r="CS557" s="410"/>
      <c r="CT557" s="410"/>
      <c r="CU557" s="410"/>
      <c r="CV557" s="410"/>
      <c r="CW557" s="410"/>
      <c r="CX557" s="410"/>
      <c r="CY557" s="410"/>
      <c r="CZ557" s="410"/>
      <c r="DA557" s="410"/>
      <c r="DB557" s="410"/>
      <c r="DC557" s="410"/>
      <c r="DD557" s="410"/>
      <c r="DE557" s="410"/>
      <c r="DF557" s="410"/>
      <c r="DG557" s="410"/>
      <c r="DH557" s="410"/>
      <c r="DI557" s="410"/>
      <c r="DJ557" s="410"/>
      <c r="DK557" s="410"/>
      <c r="DL557" s="410"/>
      <c r="DM557" s="410"/>
      <c r="DN557" s="410"/>
      <c r="DO557" s="410"/>
      <c r="DP557" s="410"/>
      <c r="DQ557" s="410"/>
      <c r="DR557" s="410"/>
      <c r="DS557" s="410"/>
      <c r="DT557" s="410"/>
      <c r="DU557" s="410"/>
      <c r="DV557" s="410"/>
      <c r="DW557" s="410"/>
      <c r="DX557" s="410"/>
      <c r="DY557" s="410"/>
      <c r="DZ557" s="410"/>
      <c r="EA557" s="410"/>
      <c r="EB557" s="410"/>
      <c r="EC557" s="410"/>
      <c r="ED557" s="410"/>
      <c r="EE557" s="410"/>
      <c r="EF557" s="410"/>
      <c r="EG557" s="410"/>
      <c r="EH557" s="410"/>
      <c r="EI557" s="410"/>
      <c r="EJ557" s="410"/>
      <c r="EK557" s="410"/>
      <c r="EL557" s="410"/>
      <c r="EM557" s="410"/>
      <c r="EN557" s="410"/>
      <c r="EO557" s="410"/>
      <c r="EP557" s="410"/>
      <c r="EQ557" s="410"/>
      <c r="ER557" s="410"/>
      <c r="ES557" s="410"/>
      <c r="ET557" s="410"/>
      <c r="EU557" s="410"/>
      <c r="EV557" s="410"/>
      <c r="EW557" s="410"/>
      <c r="EX557" s="410"/>
      <c r="EY557" s="410"/>
      <c r="EZ557" s="410"/>
      <c r="FA557" s="410"/>
      <c r="FB557" s="410"/>
      <c r="FC557" s="410"/>
      <c r="FD557" s="410"/>
      <c r="FE557" s="410"/>
      <c r="FF557" s="410"/>
      <c r="FG557" s="410"/>
      <c r="FH557" s="410"/>
      <c r="FI557" s="410"/>
      <c r="FJ557" s="410"/>
      <c r="FK557" s="410"/>
      <c r="FL557" s="410"/>
      <c r="FM557" s="410"/>
      <c r="FN557" s="410"/>
      <c r="FO557" s="410"/>
      <c r="FP557" s="410"/>
      <c r="FQ557" s="410"/>
      <c r="FR557" s="410"/>
      <c r="FS557" s="410"/>
      <c r="FT557" s="410"/>
      <c r="FU557" s="410"/>
      <c r="FV557" s="410"/>
      <c r="FW557" s="410"/>
      <c r="FX557" s="410"/>
      <c r="FY557" s="410"/>
      <c r="FZ557" s="410"/>
      <c r="GA557" s="410"/>
      <c r="GB557" s="410"/>
      <c r="GC557" s="410"/>
      <c r="GD557" s="410"/>
      <c r="GE557" s="410"/>
      <c r="GF557" s="410"/>
      <c r="GG557" s="410"/>
      <c r="GH557" s="410"/>
      <c r="GI557" s="410"/>
      <c r="GJ557" s="410"/>
      <c r="GK557" s="410"/>
      <c r="GL557" s="410"/>
      <c r="GM557" s="410"/>
      <c r="GN557" s="410"/>
      <c r="GO557" s="410"/>
      <c r="GP557" s="410"/>
      <c r="GQ557" s="410"/>
      <c r="GR557" s="410"/>
      <c r="GS557" s="410"/>
      <c r="GT557" s="410"/>
      <c r="GU557" s="410"/>
      <c r="GV557" s="410"/>
      <c r="GW557" s="410"/>
      <c r="GX557" s="410"/>
      <c r="GY557" s="410"/>
      <c r="GZ557" s="410"/>
      <c r="HA557" s="410"/>
      <c r="HB557" s="410"/>
      <c r="HC557" s="410"/>
      <c r="HD557" s="410"/>
      <c r="HE557" s="410"/>
      <c r="HF557" s="410"/>
      <c r="HG557" s="410"/>
      <c r="HH557" s="410"/>
      <c r="HI557" s="410"/>
      <c r="HJ557" s="410"/>
      <c r="HK557" s="410"/>
      <c r="HL557" s="410"/>
      <c r="HM557" s="410"/>
      <c r="HN557" s="410"/>
      <c r="HO557" s="410"/>
      <c r="HP557" s="410"/>
      <c r="HQ557" s="410"/>
      <c r="HR557" s="410"/>
      <c r="HS557" s="410"/>
      <c r="HT557" s="410"/>
      <c r="HU557" s="410"/>
      <c r="HV557" s="410"/>
      <c r="HW557" s="410"/>
      <c r="HX557" s="410"/>
      <c r="HY557" s="410"/>
      <c r="HZ557" s="410"/>
      <c r="IA557" s="410"/>
      <c r="IB557" s="410"/>
      <c r="IC557" s="410"/>
      <c r="ID557" s="410"/>
      <c r="IE557" s="410"/>
      <c r="IF557" s="410"/>
      <c r="IG557" s="410"/>
      <c r="IH557" s="410"/>
      <c r="II557" s="410"/>
      <c r="IJ557" s="410"/>
      <c r="IK557" s="410"/>
      <c r="IL557" s="410"/>
      <c r="IM557" s="410"/>
      <c r="IN557" s="410"/>
      <c r="IO557" s="410"/>
      <c r="IP557" s="410"/>
      <c r="IQ557" s="410"/>
      <c r="IR557" s="410"/>
      <c r="IS557" s="410"/>
      <c r="IT557" s="410"/>
      <c r="IU557" s="410"/>
      <c r="IV557" s="410"/>
    </row>
    <row r="558" spans="1:256" s="2" customFormat="1" ht="12.75" hidden="1" customHeight="1" outlineLevel="2">
      <c r="A558" s="14"/>
      <c r="B558" s="325" t="str">
        <f>C570</f>
        <v>Comms - Civil Works</v>
      </c>
      <c r="C558" s="326"/>
      <c r="D558" s="33" t="s">
        <v>65</v>
      </c>
      <c r="E558" s="32"/>
      <c r="F558" s="371"/>
      <c r="G558" s="154">
        <f>IF(G$3&gt;A7taxremlife,A7taxvalue-SUM($F558:F558),IF(A7taxremlife="N/A","n/a",A7taxvalue/A7taxremlife))</f>
        <v>0.43748887153455684</v>
      </c>
      <c r="H558" s="154">
        <f>IF(H$3&gt;A7taxremlife,A7taxvalue-SUM($F558:G558),IF(A7taxremlife="N/A","n/a",A7taxvalue/A7taxremlife))</f>
        <v>0.43748887153455684</v>
      </c>
      <c r="I558" s="154">
        <f>IF(I$3&gt;A7taxremlife,A7taxvalue-SUM($F558:H558),IF(A7taxremlife="N/A","n/a",A7taxvalue/A7taxremlife))</f>
        <v>0.43748887153455684</v>
      </c>
      <c r="J558" s="154">
        <f>IF(J$3&gt;A7taxremlife,A7taxvalue-SUM($F558:I558),IF(A7taxremlife="N/A","n/a",A7taxvalue/A7taxremlife))</f>
        <v>0.43748887153455684</v>
      </c>
      <c r="K558" s="154">
        <f>IF(K$3&gt;A7taxremlife,A7taxvalue-SUM($F558:J558),IF(A7taxremlife="N/A","n/a",A7taxvalue/A7taxremlife))</f>
        <v>0.43748887153455684</v>
      </c>
      <c r="L558" s="154">
        <f>IF(L$3&gt;A7taxremlife,A7taxvalue-SUM($F558:K558),IF(A7taxremlife="N/A","n/a",A7taxvalue/A7taxremlife))</f>
        <v>0.43748887153455684</v>
      </c>
      <c r="M558" s="154">
        <f>IF(M$3&gt;A7taxremlife,A7taxvalue-SUM($F558:L558),IF(A7taxremlife="N/A","n/a",A7taxvalue/A7taxremlife))</f>
        <v>0.43748887153455684</v>
      </c>
      <c r="N558" s="154">
        <f>IF(N$3&gt;A7taxremlife,A7taxvalue-SUM($F558:M558),IF(A7taxremlife="N/A","n/a",A7taxvalue/A7taxremlife))</f>
        <v>0.43748887153455684</v>
      </c>
      <c r="O558" s="154">
        <f>IF(O$3&gt;A7taxremlife,A7taxvalue-SUM($F558:N558),IF(A7taxremlife="N/A","n/a",A7taxvalue/A7taxremlife))</f>
        <v>0.43748887153455684</v>
      </c>
      <c r="P558" s="154">
        <f>IF(P$3&gt;A7taxremlife,A7taxvalue-SUM($F558:O558),IF(A7taxremlife="N/A","n/a",A7taxvalue/A7taxremlife))</f>
        <v>0.43748887153455684</v>
      </c>
      <c r="Q558" s="154">
        <f>IF(Q$3&gt;A7taxremlife,A7taxvalue-SUM($F558:P558),IF(A7taxremlife="N/A","n/a",A7taxvalue/A7taxremlife))</f>
        <v>0.43748887153455684</v>
      </c>
      <c r="R558" s="154">
        <f>IF(R$3&gt;A7taxremlife,A7taxvalue-SUM($F558:Q558),IF(A7taxremlife="N/A","n/a",A7taxvalue/A7taxremlife))</f>
        <v>0.43748887153455684</v>
      </c>
      <c r="S558" s="154">
        <f>IF(S$3&gt;A7taxremlife,A7taxvalue-SUM($F558:R558),IF(A7taxremlife="N/A","n/a",A7taxvalue/A7taxremlife))</f>
        <v>0.43748887153455684</v>
      </c>
      <c r="T558" s="154">
        <f>IF(T$3&gt;A7taxremlife,A7taxvalue-SUM($F558:S558),IF(A7taxremlife="N/A","n/a",A7taxvalue/A7taxremlife))</f>
        <v>0.43748887153455684</v>
      </c>
      <c r="U558" s="154">
        <f>IF(U$3&gt;A7taxremlife,A7taxvalue-SUM($F558:T558),IF(A7taxremlife="N/A","n/a",A7taxvalue/A7taxremlife))</f>
        <v>0.43748887153455684</v>
      </c>
      <c r="V558" s="154">
        <f>IF(V$3&gt;A7taxremlife,A7taxvalue-SUM($F558:U558),IF(A7taxremlife="N/A","n/a",A7taxvalue/A7taxremlife))</f>
        <v>0.43748887153455684</v>
      </c>
      <c r="W558" s="154">
        <f>IF(W$3&gt;A7taxremlife,A7taxvalue-SUM($F558:V558),IF(A7taxremlife="N/A","n/a",A7taxvalue/A7taxremlife))</f>
        <v>0.43748887153455684</v>
      </c>
      <c r="X558" s="154">
        <f>IF(X$3&gt;A7taxremlife,A7taxvalue-SUM($F558:W558),IF(A7taxremlife="N/A","n/a",A7taxvalue/A7taxremlife))</f>
        <v>0.43748887153455684</v>
      </c>
      <c r="Y558" s="154">
        <f>IF(Y$3&gt;A7taxremlife,A7taxvalue-SUM($F558:X558),IF(A7taxremlife="N/A","n/a",A7taxvalue/A7taxremlife))</f>
        <v>0.43748887153455684</v>
      </c>
      <c r="Z558" s="154">
        <f>IF(Z$3&gt;A7taxremlife,A7taxvalue-SUM($F558:Y558),IF(A7taxremlife="N/A","n/a",A7taxvalue/A7taxremlife))</f>
        <v>0.43748887153455684</v>
      </c>
      <c r="AA558" s="154">
        <f>IF(AA$3&gt;A7taxremlife,A7taxvalue-SUM($F558:Z558),IF(A7taxremlife="N/A","n/a",A7taxvalue/A7taxremlife))</f>
        <v>0.43748887153455684</v>
      </c>
      <c r="AB558" s="154">
        <f>IF(AB$3&gt;A7taxremlife,A7taxvalue-SUM($F558:AA558),IF(A7taxremlife="N/A","n/a",A7taxvalue/A7taxremlife))</f>
        <v>0.43748887153455684</v>
      </c>
      <c r="AC558" s="154">
        <f>IF(AC$3&gt;A7taxremlife,A7taxvalue-SUM($F558:AB558),IF(A7taxremlife="N/A","n/a",A7taxvalue/A7taxremlife))</f>
        <v>0.43748887153455684</v>
      </c>
      <c r="AD558" s="154">
        <f>IF(AD$3&gt;A7taxremlife,A7taxvalue-SUM($F558:AC558),IF(A7taxremlife="N/A","n/a",A7taxvalue/A7taxremlife))</f>
        <v>0.43748887153455684</v>
      </c>
      <c r="AE558" s="154">
        <f>IF(AE$3&gt;A7taxremlife,A7taxvalue-SUM($F558:AD558),IF(A7taxremlife="N/A","n/a",A7taxvalue/A7taxremlife))</f>
        <v>0.43748887153455684</v>
      </c>
      <c r="AF558" s="154">
        <f>IF(AF$3&gt;A7taxremlife,A7taxvalue-SUM($F558:AE558),IF(A7taxremlife="N/A","n/a",A7taxvalue/A7taxremlife))</f>
        <v>0.26686821163608343</v>
      </c>
      <c r="AG558" s="154">
        <f>IF(AG$3&gt;A7taxremlife,A7taxvalue-SUM($F558:AF558),IF(A7taxremlife="N/A","n/a",A7taxvalue/A7taxremlife))</f>
        <v>0</v>
      </c>
      <c r="AH558" s="154">
        <f>IF(AH$3&gt;A7taxremlife,A7taxvalue-SUM($F558:AG558),IF(A7taxremlife="N/A","n/a",A7taxvalue/A7taxremlife))</f>
        <v>0</v>
      </c>
      <c r="AI558" s="154">
        <f>IF(AI$3&gt;A7taxremlife,A7taxvalue-SUM($F558:AH558),IF(A7taxremlife="N/A","n/a",A7taxvalue/A7taxremlife))</f>
        <v>0</v>
      </c>
      <c r="AJ558" s="154">
        <f>IF(AJ$3&gt;A7taxremlife,A7taxvalue-SUM($F558:AI558),IF(A7taxremlife="N/A","n/a",A7taxvalue/A7taxremlife))</f>
        <v>0</v>
      </c>
      <c r="AK558" s="154">
        <f>IF(AK$3&gt;A7taxremlife,A7taxvalue-SUM($F558:AJ558),IF(A7taxremlife="N/A","n/a",A7taxvalue/A7taxremlife))</f>
        <v>0</v>
      </c>
      <c r="AL558" s="154">
        <f>IF(AL$3&gt;A7taxremlife,A7taxvalue-SUM($F558:AK558),IF(A7taxremlife="N/A","n/a",A7taxvalue/A7taxremlife))</f>
        <v>0</v>
      </c>
      <c r="AM558" s="154">
        <f>IF(AM$3&gt;A7taxremlife,A7taxvalue-SUM($F558:AL558),IF(A7taxremlife="N/A","n/a",A7taxvalue/A7taxremlife))</f>
        <v>0</v>
      </c>
      <c r="AN558" s="154">
        <f>IF(AN$3&gt;A7taxremlife,A7taxvalue-SUM($F558:AM558),IF(A7taxremlife="N/A","n/a",A7taxvalue/A7taxremlife))</f>
        <v>0</v>
      </c>
      <c r="AO558" s="154">
        <f>IF(AO$3&gt;A7taxremlife,A7taxvalue-SUM($F558:AN558),IF(A7taxremlife="N/A","n/a",A7taxvalue/A7taxremlife))</f>
        <v>0</v>
      </c>
      <c r="AP558" s="154">
        <f>IF(AP$3&gt;A7taxremlife,A7taxvalue-SUM($F558:AO558),IF(A7taxremlife="N/A","n/a",A7taxvalue/A7taxremlife))</f>
        <v>0</v>
      </c>
      <c r="AQ558" s="154">
        <f>IF(AQ$3&gt;A7taxremlife,A7taxvalue-SUM($F558:AP558),IF(A7taxremlife="N/A","n/a",A7taxvalue/A7taxremlife))</f>
        <v>0</v>
      </c>
      <c r="AR558" s="154">
        <f>IF(AR$3&gt;A7taxremlife,A7taxvalue-SUM($F558:AQ558),IF(A7taxremlife="N/A","n/a",A7taxvalue/A7taxremlife))</f>
        <v>0</v>
      </c>
      <c r="AS558" s="154">
        <f>IF(AS$3&gt;A7taxremlife,A7taxvalue-SUM($F558:AR558),IF(A7taxremlife="N/A","n/a",A7taxvalue/A7taxremlife))</f>
        <v>0</v>
      </c>
      <c r="AT558" s="154">
        <f>IF(AT$3&gt;A7taxremlife,A7taxvalue-SUM($F558:AS558),IF(A7taxremlife="N/A","n/a",A7taxvalue/A7taxremlife))</f>
        <v>0</v>
      </c>
      <c r="AU558" s="154">
        <f>IF(AU$3&gt;A7taxremlife,A7taxvalue-SUM($F558:AT558),IF(A7taxremlife="N/A","n/a",A7taxvalue/A7taxremlife))</f>
        <v>0</v>
      </c>
      <c r="AV558" s="154">
        <f>IF(AV$3&gt;A7taxremlife,A7taxvalue-SUM($F558:AU558),IF(A7taxremlife="N/A","n/a",A7taxvalue/A7taxremlife))</f>
        <v>0</v>
      </c>
      <c r="AW558" s="154">
        <f>IF(AW$3&gt;A7taxremlife,A7taxvalue-SUM($F558:AV558),IF(A7taxremlife="N/A","n/a",A7taxvalue/A7taxremlife))</f>
        <v>0</v>
      </c>
      <c r="AX558" s="154">
        <f>IF(AX$3&gt;A7taxremlife,A7taxvalue-SUM($F558:AW558),IF(A7taxremlife="N/A","n/a",A7taxvalue/A7taxremlife))</f>
        <v>0</v>
      </c>
      <c r="AY558" s="154">
        <f>IF(AY$3&gt;A7taxremlife,A7taxvalue-SUM($F558:AX558),IF(A7taxremlife="N/A","n/a",A7taxvalue/A7taxremlife))</f>
        <v>0</v>
      </c>
      <c r="AZ558" s="154">
        <f>IF(AZ$3&gt;A7taxremlife,A7taxvalue-SUM($F558:AY558),IF(A7taxremlife="N/A","n/a",A7taxvalue/A7taxremlife))</f>
        <v>0</v>
      </c>
      <c r="BA558" s="154">
        <f>IF(BA$3&gt;A7taxremlife,A7taxvalue-SUM($F558:AZ558),IF(A7taxremlife="N/A","n/a",A7taxvalue/A7taxremlife))</f>
        <v>0</v>
      </c>
      <c r="BB558" s="154">
        <f>IF(BB$3&gt;A7taxremlife,A7taxvalue-SUM($F558:BA558),IF(A7taxremlife="N/A","n/a",A7taxvalue/A7taxremlife))</f>
        <v>0</v>
      </c>
      <c r="BC558" s="154">
        <f>IF(BC$3&gt;A7taxremlife,A7taxvalue-SUM($F558:BB558),IF(A7taxremlife="N/A","n/a",A7taxvalue/A7taxremlife))</f>
        <v>0</v>
      </c>
      <c r="BD558" s="154">
        <f>IF(BD$3&gt;A7taxremlife,A7taxvalue-SUM($F558:BC558),IF(A7taxremlife="N/A","n/a",A7taxvalue/A7taxremlife))</f>
        <v>0</v>
      </c>
      <c r="BE558" s="154">
        <f>IF(BE$3&gt;A7taxremlife,A7taxvalue-SUM($F558:BD558),IF(A7taxremlife="N/A","n/a",A7taxvalue/A7taxremlife))</f>
        <v>0</v>
      </c>
      <c r="BF558" s="154">
        <f>IF(BF$3&gt;A7taxremlife,A7taxvalue-SUM($F558:BE558),IF(A7taxremlife="N/A","n/a",A7taxvalue/A7taxremlife))</f>
        <v>0</v>
      </c>
      <c r="BG558" s="154">
        <f>IF(BG$3&gt;A7taxremlife,A7taxvalue-SUM($F558:BF558),IF(A7taxremlife="N/A","n/a",A7taxvalue/A7taxremlife))</f>
        <v>0</v>
      </c>
      <c r="BH558" s="154">
        <f>IF(BH$3&gt;A7taxremlife,A7taxvalue-SUM($F558:BG558),IF(A7taxremlife="N/A","n/a",A7taxvalue/A7taxremlife))</f>
        <v>0</v>
      </c>
      <c r="BI558" s="154">
        <f>IF(BI$3&gt;A7taxremlife,A7taxvalue-SUM($F558:BH558),IF(A7taxremlife="N/A","n/a",A7taxvalue/A7taxremlife))</f>
        <v>0</v>
      </c>
      <c r="BJ558" s="14"/>
      <c r="BK558" s="14"/>
      <c r="BL558" s="14"/>
      <c r="BM558" s="14"/>
      <c r="BN558" s="14"/>
      <c r="BO558" s="14"/>
      <c r="BP558" s="14"/>
      <c r="BQ558" s="14"/>
      <c r="BR558" s="14"/>
      <c r="BS558" s="14"/>
      <c r="BT558" s="14"/>
      <c r="BU558" s="14"/>
      <c r="BV558" s="14"/>
      <c r="BW558" s="14"/>
      <c r="BX558" s="14"/>
      <c r="BY558" s="14"/>
      <c r="BZ558" s="14"/>
      <c r="CA558" s="410"/>
      <c r="CB558" s="410"/>
      <c r="CC558" s="410"/>
      <c r="CD558" s="410"/>
      <c r="CE558" s="410"/>
      <c r="CF558" s="410"/>
      <c r="CG558" s="410"/>
      <c r="CH558" s="410"/>
      <c r="CI558" s="410"/>
      <c r="CJ558" s="410"/>
      <c r="CK558" s="410"/>
      <c r="CL558" s="410"/>
      <c r="CM558" s="410"/>
      <c r="CN558" s="410"/>
      <c r="CO558" s="410"/>
      <c r="CP558" s="410"/>
      <c r="CQ558" s="410"/>
      <c r="CR558" s="410"/>
      <c r="CS558" s="410"/>
      <c r="CT558" s="410"/>
      <c r="CU558" s="410"/>
      <c r="CV558" s="410"/>
      <c r="CW558" s="410"/>
      <c r="CX558" s="410"/>
      <c r="CY558" s="410"/>
      <c r="CZ558" s="410"/>
      <c r="DA558" s="410"/>
      <c r="DB558" s="410"/>
      <c r="DC558" s="410"/>
      <c r="DD558" s="410"/>
      <c r="DE558" s="410"/>
      <c r="DF558" s="410"/>
      <c r="DG558" s="410"/>
      <c r="DH558" s="410"/>
      <c r="DI558" s="410"/>
      <c r="DJ558" s="410"/>
      <c r="DK558" s="410"/>
      <c r="DL558" s="410"/>
      <c r="DM558" s="410"/>
      <c r="DN558" s="410"/>
      <c r="DO558" s="410"/>
      <c r="DP558" s="410"/>
      <c r="DQ558" s="410"/>
      <c r="DR558" s="410"/>
      <c r="DS558" s="410"/>
      <c r="DT558" s="410"/>
      <c r="DU558" s="410"/>
      <c r="DV558" s="410"/>
      <c r="DW558" s="410"/>
      <c r="DX558" s="410"/>
      <c r="DY558" s="410"/>
      <c r="DZ558" s="410"/>
      <c r="EA558" s="410"/>
      <c r="EB558" s="410"/>
      <c r="EC558" s="410"/>
      <c r="ED558" s="410"/>
      <c r="EE558" s="410"/>
      <c r="EF558" s="410"/>
      <c r="EG558" s="410"/>
      <c r="EH558" s="410"/>
      <c r="EI558" s="410"/>
      <c r="EJ558" s="410"/>
      <c r="EK558" s="410"/>
      <c r="EL558" s="410"/>
      <c r="EM558" s="410"/>
      <c r="EN558" s="410"/>
      <c r="EO558" s="410"/>
      <c r="EP558" s="410"/>
      <c r="EQ558" s="410"/>
      <c r="ER558" s="410"/>
      <c r="ES558" s="410"/>
      <c r="ET558" s="410"/>
      <c r="EU558" s="410"/>
      <c r="EV558" s="410"/>
      <c r="EW558" s="410"/>
      <c r="EX558" s="410"/>
      <c r="EY558" s="410"/>
      <c r="EZ558" s="410"/>
      <c r="FA558" s="410"/>
      <c r="FB558" s="410"/>
      <c r="FC558" s="410"/>
      <c r="FD558" s="410"/>
      <c r="FE558" s="410"/>
      <c r="FF558" s="410"/>
      <c r="FG558" s="410"/>
      <c r="FH558" s="410"/>
      <c r="FI558" s="410"/>
      <c r="FJ558" s="410"/>
      <c r="FK558" s="410"/>
      <c r="FL558" s="410"/>
      <c r="FM558" s="410"/>
      <c r="FN558" s="410"/>
      <c r="FO558" s="410"/>
      <c r="FP558" s="410"/>
      <c r="FQ558" s="410"/>
      <c r="FR558" s="410"/>
      <c r="FS558" s="410"/>
      <c r="FT558" s="410"/>
      <c r="FU558" s="410"/>
      <c r="FV558" s="410"/>
      <c r="FW558" s="410"/>
      <c r="FX558" s="410"/>
      <c r="FY558" s="410"/>
      <c r="FZ558" s="410"/>
      <c r="GA558" s="410"/>
      <c r="GB558" s="410"/>
      <c r="GC558" s="410"/>
      <c r="GD558" s="410"/>
      <c r="GE558" s="410"/>
      <c r="GF558" s="410"/>
      <c r="GG558" s="410"/>
      <c r="GH558" s="410"/>
      <c r="GI558" s="410"/>
      <c r="GJ558" s="410"/>
      <c r="GK558" s="410"/>
      <c r="GL558" s="410"/>
      <c r="GM558" s="410"/>
      <c r="GN558" s="410"/>
      <c r="GO558" s="410"/>
      <c r="GP558" s="410"/>
      <c r="GQ558" s="410"/>
      <c r="GR558" s="410"/>
      <c r="GS558" s="410"/>
      <c r="GT558" s="410"/>
      <c r="GU558" s="410"/>
      <c r="GV558" s="410"/>
      <c r="GW558" s="410"/>
      <c r="GX558" s="410"/>
      <c r="GY558" s="410"/>
      <c r="GZ558" s="410"/>
      <c r="HA558" s="410"/>
      <c r="HB558" s="410"/>
      <c r="HC558" s="410"/>
      <c r="HD558" s="410"/>
      <c r="HE558" s="410"/>
      <c r="HF558" s="410"/>
      <c r="HG558" s="410"/>
      <c r="HH558" s="410"/>
      <c r="HI558" s="410"/>
      <c r="HJ558" s="410"/>
      <c r="HK558" s="410"/>
      <c r="HL558" s="410"/>
      <c r="HM558" s="410"/>
      <c r="HN558" s="410"/>
      <c r="HO558" s="410"/>
      <c r="HP558" s="410"/>
      <c r="HQ558" s="410"/>
      <c r="HR558" s="410"/>
      <c r="HS558" s="410"/>
      <c r="HT558" s="410"/>
      <c r="HU558" s="410"/>
      <c r="HV558" s="410"/>
      <c r="HW558" s="410"/>
      <c r="HX558" s="410"/>
      <c r="HY558" s="410"/>
      <c r="HZ558" s="410"/>
      <c r="IA558" s="410"/>
      <c r="IB558" s="410"/>
      <c r="IC558" s="410"/>
      <c r="ID558" s="410"/>
      <c r="IE558" s="410"/>
      <c r="IF558" s="410"/>
      <c r="IG558" s="410"/>
      <c r="IH558" s="410"/>
      <c r="II558" s="410"/>
      <c r="IJ558" s="410"/>
      <c r="IK558" s="410"/>
      <c r="IL558" s="410"/>
      <c r="IM558" s="410"/>
      <c r="IN558" s="410"/>
      <c r="IO558" s="410"/>
      <c r="IP558" s="410"/>
      <c r="IQ558" s="410"/>
      <c r="IR558" s="410"/>
      <c r="IS558" s="410"/>
      <c r="IT558" s="410"/>
      <c r="IU558" s="410"/>
      <c r="IV558" s="410"/>
    </row>
    <row r="559" spans="1:256" s="2" customFormat="1" ht="12.75" hidden="1" customHeight="1" outlineLevel="2">
      <c r="A559" s="14"/>
      <c r="B559" s="14"/>
      <c r="C559" s="324"/>
      <c r="D559" s="412" t="s">
        <v>198</v>
      </c>
      <c r="E559" s="261">
        <v>0</v>
      </c>
      <c r="F559" s="372"/>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5"/>
      <c r="BA559" s="155"/>
      <c r="BB559" s="155"/>
      <c r="BC559" s="155"/>
      <c r="BD559" s="155"/>
      <c r="BE559" s="155"/>
      <c r="BF559" s="155"/>
      <c r="BG559" s="155"/>
      <c r="BH559" s="155"/>
      <c r="BI559" s="155"/>
      <c r="BJ559" s="14"/>
      <c r="BK559" s="14"/>
      <c r="BL559" s="14"/>
      <c r="BM559" s="14"/>
      <c r="BN559" s="14"/>
      <c r="BO559" s="14"/>
      <c r="BP559" s="14"/>
      <c r="BQ559" s="14"/>
      <c r="BR559" s="14"/>
      <c r="BS559" s="14"/>
      <c r="BT559" s="14"/>
      <c r="BU559" s="14"/>
      <c r="BV559" s="14"/>
      <c r="BW559" s="14"/>
      <c r="BX559" s="14"/>
      <c r="BY559" s="14"/>
      <c r="BZ559" s="14"/>
      <c r="CA559" s="410"/>
      <c r="CB559" s="410"/>
      <c r="CC559" s="410"/>
      <c r="CD559" s="410"/>
      <c r="CE559" s="410"/>
      <c r="CF559" s="410"/>
      <c r="CG559" s="410"/>
      <c r="CH559" s="410"/>
      <c r="CI559" s="410"/>
      <c r="CJ559" s="410"/>
      <c r="CK559" s="410"/>
      <c r="CL559" s="410"/>
      <c r="CM559" s="410"/>
      <c r="CN559" s="410"/>
      <c r="CO559" s="410"/>
      <c r="CP559" s="410"/>
      <c r="CQ559" s="410"/>
      <c r="CR559" s="410"/>
      <c r="CS559" s="410"/>
      <c r="CT559" s="410"/>
      <c r="CU559" s="410"/>
      <c r="CV559" s="410"/>
      <c r="CW559" s="410"/>
      <c r="CX559" s="410"/>
      <c r="CY559" s="410"/>
      <c r="CZ559" s="410"/>
      <c r="DA559" s="410"/>
      <c r="DB559" s="410"/>
      <c r="DC559" s="410"/>
      <c r="DD559" s="410"/>
      <c r="DE559" s="410"/>
      <c r="DF559" s="410"/>
      <c r="DG559" s="410"/>
      <c r="DH559" s="410"/>
      <c r="DI559" s="410"/>
      <c r="DJ559" s="410"/>
      <c r="DK559" s="410"/>
      <c r="DL559" s="410"/>
      <c r="DM559" s="410"/>
      <c r="DN559" s="410"/>
      <c r="DO559" s="410"/>
      <c r="DP559" s="410"/>
      <c r="DQ559" s="410"/>
      <c r="DR559" s="410"/>
      <c r="DS559" s="410"/>
      <c r="DT559" s="410"/>
      <c r="DU559" s="410"/>
      <c r="DV559" s="410"/>
      <c r="DW559" s="410"/>
      <c r="DX559" s="410"/>
      <c r="DY559" s="410"/>
      <c r="DZ559" s="410"/>
      <c r="EA559" s="410"/>
      <c r="EB559" s="410"/>
      <c r="EC559" s="410"/>
      <c r="ED559" s="410"/>
      <c r="EE559" s="410"/>
      <c r="EF559" s="410"/>
      <c r="EG559" s="410"/>
      <c r="EH559" s="410"/>
      <c r="EI559" s="410"/>
      <c r="EJ559" s="410"/>
      <c r="EK559" s="410"/>
      <c r="EL559" s="410"/>
      <c r="EM559" s="410"/>
      <c r="EN559" s="410"/>
      <c r="EO559" s="410"/>
      <c r="EP559" s="410"/>
      <c r="EQ559" s="410"/>
      <c r="ER559" s="410"/>
      <c r="ES559" s="410"/>
      <c r="ET559" s="410"/>
      <c r="EU559" s="410"/>
      <c r="EV559" s="410"/>
      <c r="EW559" s="410"/>
      <c r="EX559" s="410"/>
      <c r="EY559" s="410"/>
      <c r="EZ559" s="410"/>
      <c r="FA559" s="410"/>
      <c r="FB559" s="410"/>
      <c r="FC559" s="410"/>
      <c r="FD559" s="410"/>
      <c r="FE559" s="410"/>
      <c r="FF559" s="410"/>
      <c r="FG559" s="410"/>
      <c r="FH559" s="410"/>
      <c r="FI559" s="410"/>
      <c r="FJ559" s="410"/>
      <c r="FK559" s="410"/>
      <c r="FL559" s="410"/>
      <c r="FM559" s="410"/>
      <c r="FN559" s="410"/>
      <c r="FO559" s="410"/>
      <c r="FP559" s="410"/>
      <c r="FQ559" s="410"/>
      <c r="FR559" s="410"/>
      <c r="FS559" s="410"/>
      <c r="FT559" s="410"/>
      <c r="FU559" s="410"/>
      <c r="FV559" s="410"/>
      <c r="FW559" s="410"/>
      <c r="FX559" s="410"/>
      <c r="FY559" s="410"/>
      <c r="FZ559" s="410"/>
      <c r="GA559" s="410"/>
      <c r="GB559" s="410"/>
      <c r="GC559" s="410"/>
      <c r="GD559" s="410"/>
      <c r="GE559" s="410"/>
      <c r="GF559" s="410"/>
      <c r="GG559" s="410"/>
      <c r="GH559" s="410"/>
      <c r="GI559" s="410"/>
      <c r="GJ559" s="410"/>
      <c r="GK559" s="410"/>
      <c r="GL559" s="410"/>
      <c r="GM559" s="410"/>
      <c r="GN559" s="410"/>
      <c r="GO559" s="410"/>
      <c r="GP559" s="410"/>
      <c r="GQ559" s="410"/>
      <c r="GR559" s="410"/>
      <c r="GS559" s="410"/>
      <c r="GT559" s="410"/>
      <c r="GU559" s="410"/>
      <c r="GV559" s="410"/>
      <c r="GW559" s="410"/>
      <c r="GX559" s="410"/>
      <c r="GY559" s="410"/>
      <c r="GZ559" s="410"/>
      <c r="HA559" s="410"/>
      <c r="HB559" s="410"/>
      <c r="HC559" s="410"/>
      <c r="HD559" s="410"/>
      <c r="HE559" s="410"/>
      <c r="HF559" s="410"/>
      <c r="HG559" s="410"/>
      <c r="HH559" s="410"/>
      <c r="HI559" s="410"/>
      <c r="HJ559" s="410"/>
      <c r="HK559" s="410"/>
      <c r="HL559" s="410"/>
      <c r="HM559" s="410"/>
      <c r="HN559" s="410"/>
      <c r="HO559" s="410"/>
      <c r="HP559" s="410"/>
      <c r="HQ559" s="410"/>
      <c r="HR559" s="410"/>
      <c r="HS559" s="410"/>
      <c r="HT559" s="410"/>
      <c r="HU559" s="410"/>
      <c r="HV559" s="410"/>
      <c r="HW559" s="410"/>
      <c r="HX559" s="410"/>
      <c r="HY559" s="410"/>
      <c r="HZ559" s="410"/>
      <c r="IA559" s="410"/>
      <c r="IB559" s="410"/>
      <c r="IC559" s="410"/>
      <c r="ID559" s="410"/>
      <c r="IE559" s="410"/>
      <c r="IF559" s="410"/>
      <c r="IG559" s="410"/>
      <c r="IH559" s="410"/>
      <c r="II559" s="410"/>
      <c r="IJ559" s="410"/>
      <c r="IK559" s="410"/>
      <c r="IL559" s="410"/>
      <c r="IM559" s="410"/>
      <c r="IN559" s="410"/>
      <c r="IO559" s="410"/>
      <c r="IP559" s="410"/>
      <c r="IQ559" s="410"/>
      <c r="IR559" s="410"/>
      <c r="IS559" s="410"/>
      <c r="IT559" s="410"/>
      <c r="IU559" s="410"/>
      <c r="IV559" s="410"/>
    </row>
    <row r="560" spans="1:256" s="2" customFormat="1" ht="12.75" hidden="1" customHeight="1" outlineLevel="2">
      <c r="A560" s="14"/>
      <c r="B560" s="14"/>
      <c r="C560" s="324"/>
      <c r="D560" s="413"/>
      <c r="E560" s="261">
        <v>1</v>
      </c>
      <c r="F560" s="372"/>
      <c r="G560" s="268"/>
      <c r="H560" s="155">
        <f>IF(A7taxstdlife="n/a","n/a",IF(H$3&gt;(A7taxstdlife+$E560),(Input!$G$217*$G$7)-SUM($G560:G560),(Input!$G$217*$G$7)/A7taxstdlife))</f>
        <v>0.19236401897864835</v>
      </c>
      <c r="I560" s="155">
        <f>IF(A7taxstdlife="n/a","n/a",IF(I$3&gt;(A7taxstdlife+$E560),(Input!$G$217*$G$7)-SUM($G560:H560),(Input!$G$217*$G$7)/A7taxstdlife))</f>
        <v>0.19236401897864835</v>
      </c>
      <c r="J560" s="155">
        <f>IF(A7taxstdlife="n/a","n/a",IF(J$3&gt;(A7taxstdlife+$E560),(Input!$G$217*$G$7)-SUM($G560:I560),(Input!$G$217*$G$7)/A7taxstdlife))</f>
        <v>0.19236401897864835</v>
      </c>
      <c r="K560" s="155">
        <f>IF(A7taxstdlife="n/a","n/a",IF(K$3&gt;(A7taxstdlife+$E560),(Input!$G$217*$G$7)-SUM($G560:J560),(Input!$G$217*$G$7)/A7taxstdlife))</f>
        <v>0.19236401897864835</v>
      </c>
      <c r="L560" s="155">
        <f>IF(A7taxstdlife="n/a","n/a",IF(L$3&gt;(A7taxstdlife+$E560),(Input!$G$217*$G$7)-SUM($G560:K560),(Input!$G$217*$G$7)/A7taxstdlife))</f>
        <v>0.19236401897864835</v>
      </c>
      <c r="M560" s="155">
        <f>IF(A7taxstdlife="n/a","n/a",IF(M$3&gt;(A7taxstdlife+$E560),(Input!$G$217*$G$7)-SUM($G560:L560),(Input!$G$217*$G$7)/A7taxstdlife))</f>
        <v>0.19236401897864835</v>
      </c>
      <c r="N560" s="155">
        <f>IF(A7taxstdlife="n/a","n/a",IF(N$3&gt;(A7taxstdlife+$E560),(Input!$G$217*$G$7)-SUM($G560:M560),(Input!$G$217*$G$7)/A7taxstdlife))</f>
        <v>0.19236401897864835</v>
      </c>
      <c r="O560" s="155">
        <f>IF(A7taxstdlife="n/a","n/a",IF(O$3&gt;(A7taxstdlife+$E560),(Input!$G$217*$G$7)-SUM($G560:N560),(Input!$G$217*$G$7)/A7taxstdlife))</f>
        <v>0.19236401897864835</v>
      </c>
      <c r="P560" s="155">
        <f>IF(A7taxstdlife="n/a","n/a",IF(P$3&gt;(A7taxstdlife+$E560),(Input!$G$217*$G$7)-SUM($G560:O560),(Input!$G$217*$G$7)/A7taxstdlife))</f>
        <v>0.19236401897864835</v>
      </c>
      <c r="Q560" s="155">
        <f>IF(A7taxstdlife="n/a","n/a",IF(Q$3&gt;(A7taxstdlife+$E560),(Input!$G$217*$G$7)-SUM($G560:P560),(Input!$G$217*$G$7)/A7taxstdlife))</f>
        <v>0.19236401897864835</v>
      </c>
      <c r="R560" s="155">
        <f>IF(A7taxstdlife="n/a","n/a",IF(R$3&gt;(A7taxstdlife+$E560),(Input!$G$217*$G$7)-SUM($G560:Q560),(Input!$G$217*$G$7)/A7taxstdlife))</f>
        <v>0.19236401897864835</v>
      </c>
      <c r="S560" s="155">
        <f>IF(A7taxstdlife="n/a","n/a",IF(S$3&gt;(A7taxstdlife+$E560),(Input!$G$217*$G$7)-SUM($G560:R560),(Input!$G$217*$G$7)/A7taxstdlife))</f>
        <v>0.19236401897864835</v>
      </c>
      <c r="T560" s="155">
        <f>IF(A7taxstdlife="n/a","n/a",IF(T$3&gt;(A7taxstdlife+$E560),(Input!$G$217*$G$7)-SUM($G560:S560),(Input!$G$217*$G$7)/A7taxstdlife))</f>
        <v>0.19236401897864835</v>
      </c>
      <c r="U560" s="155">
        <f>IF(A7taxstdlife="n/a","n/a",IF(U$3&gt;(A7taxstdlife+$E560),(Input!$G$217*$G$7)-SUM($G560:T560),(Input!$G$217*$G$7)/A7taxstdlife))</f>
        <v>0.19236401897864835</v>
      </c>
      <c r="V560" s="155">
        <f>IF(A7taxstdlife="n/a","n/a",IF(V$3&gt;(A7taxstdlife+$E560),(Input!$G$217*$G$7)-SUM($G560:U560),(Input!$G$217*$G$7)/A7taxstdlife))</f>
        <v>0.19236401897864835</v>
      </c>
      <c r="W560" s="155">
        <f>IF(A7taxstdlife="n/a","n/a",IF(W$3&gt;(A7taxstdlife+$E560),(Input!$G$217*$G$7)-SUM($G560:V560),(Input!$G$217*$G$7)/A7taxstdlife))</f>
        <v>0.19236401897864835</v>
      </c>
      <c r="X560" s="155">
        <f>IF(A7taxstdlife="n/a","n/a",IF(X$3&gt;(A7taxstdlife+$E560),(Input!$G$217*$G$7)-SUM($G560:W560),(Input!$G$217*$G$7)/A7taxstdlife))</f>
        <v>0.19236401897864835</v>
      </c>
      <c r="Y560" s="155">
        <f>IF(A7taxstdlife="n/a","n/a",IF(Y$3&gt;(A7taxstdlife+$E560),(Input!$G$217*$G$7)-SUM($G560:X560),(Input!$G$217*$G$7)/A7taxstdlife))</f>
        <v>0.19236401897864835</v>
      </c>
      <c r="Z560" s="155">
        <f>IF(A7taxstdlife="n/a","n/a",IF(Z$3&gt;(A7taxstdlife+$E560),(Input!$G$217*$G$7)-SUM($G560:Y560),(Input!$G$217*$G$7)/A7taxstdlife))</f>
        <v>0.19236401897864835</v>
      </c>
      <c r="AA560" s="155">
        <f>IF(A7taxstdlife="n/a","n/a",IF(AA$3&gt;(A7taxstdlife+$E560),(Input!$G$217*$G$7)-SUM($G560:Z560),(Input!$G$217*$G$7)/A7taxstdlife))</f>
        <v>0.19236401897864835</v>
      </c>
      <c r="AB560" s="155">
        <f>IF(A7taxstdlife="n/a","n/a",IF(AB$3&gt;(A7taxstdlife+$E560),(Input!$G$217*$G$7)-SUM($G560:AA560),(Input!$G$217*$G$7)/A7taxstdlife))</f>
        <v>0.19236401897864835</v>
      </c>
      <c r="AC560" s="155">
        <f>IF(A7taxstdlife="n/a","n/a",IF(AC$3&gt;(A7taxstdlife+$E560),(Input!$G$217*$G$7)-SUM($G560:AB560),(Input!$G$217*$G$7)/A7taxstdlife))</f>
        <v>0.19236401897864835</v>
      </c>
      <c r="AD560" s="155">
        <f>IF(A7taxstdlife="n/a","n/a",IF(AD$3&gt;(A7taxstdlife+$E560),(Input!$G$217*$G$7)-SUM($G560:AC560),(Input!$G$217*$G$7)/A7taxstdlife))</f>
        <v>0.19236401897864835</v>
      </c>
      <c r="AE560" s="155">
        <f>IF(A7taxstdlife="n/a","n/a",IF(AE$3&gt;(A7taxstdlife+$E560),(Input!$G$217*$G$7)-SUM($G560:AD560),(Input!$G$217*$G$7)/A7taxstdlife))</f>
        <v>0.19236401897864835</v>
      </c>
      <c r="AF560" s="155">
        <f>IF(A7taxstdlife="n/a","n/a",IF(AF$3&gt;(A7taxstdlife+$E560),(Input!$G$217*$G$7)-SUM($G560:AE560),(Input!$G$217*$G$7)/A7taxstdlife))</f>
        <v>0.19236401897864835</v>
      </c>
      <c r="AG560" s="155">
        <f>IF(A7taxstdlife="n/a","n/a",IF(AG$3&gt;(A7taxstdlife+$E560),(Input!$G$217*$G$7)-SUM($G560:AF560),(Input!$G$217*$G$7)/A7taxstdlife))</f>
        <v>0.19236401897864835</v>
      </c>
      <c r="AH560" s="155">
        <f>IF(A7taxstdlife="n/a","n/a",IF(AH$3&gt;(A7taxstdlife+$E560),(Input!$G$217*$G$7)-SUM($G560:AG560),(Input!$G$217*$G$7)/A7taxstdlife))</f>
        <v>0.19236401897864835</v>
      </c>
      <c r="AI560" s="155">
        <f>IF(A7taxstdlife="n/a","n/a",IF(AI$3&gt;(A7taxstdlife+$E560),(Input!$G$217*$G$7)-SUM($G560:AH560),(Input!$G$217*$G$7)/A7taxstdlife))</f>
        <v>0.19236401897864835</v>
      </c>
      <c r="AJ560" s="155">
        <f>IF(A7taxstdlife="n/a","n/a",IF(AJ$3&gt;(A7taxstdlife+$E560),(Input!$G$217*$G$7)-SUM($G560:AI560),(Input!$G$217*$G$7)/A7taxstdlife))</f>
        <v>0.19236401897864835</v>
      </c>
      <c r="AK560" s="155">
        <f>IF(A7taxstdlife="n/a","n/a",IF(AK$3&gt;(A7taxstdlife+$E560),(Input!$G$217*$G$7)-SUM($G560:AJ560),(Input!$G$217*$G$7)/A7taxstdlife))</f>
        <v>0.19236401897864835</v>
      </c>
      <c r="AL560" s="155">
        <f>IF(A7taxstdlife="n/a","n/a",IF(AL$3&gt;(A7taxstdlife+$E560),(Input!$G$217*$G$7)-SUM($G560:AK560),(Input!$G$217*$G$7)/A7taxstdlife))</f>
        <v>0.19236401897864835</v>
      </c>
      <c r="AM560" s="155">
        <f>IF(A7taxstdlife="n/a","n/a",IF(AM$3&gt;(A7taxstdlife+$E560),(Input!$G$217*$G$7)-SUM($G560:AL560),(Input!$G$217*$G$7)/A7taxstdlife))</f>
        <v>0.19236401897864835</v>
      </c>
      <c r="AN560" s="155">
        <f>IF(A7taxstdlife="n/a","n/a",IF(AN$3&gt;(A7taxstdlife+$E560),(Input!$G$217*$G$7)-SUM($G560:AM560),(Input!$G$217*$G$7)/A7taxstdlife))</f>
        <v>0.19236401897864835</v>
      </c>
      <c r="AO560" s="155">
        <f>IF(A7taxstdlife="n/a","n/a",IF(AO$3&gt;(A7taxstdlife+$E560),(Input!$G$217*$G$7)-SUM($G560:AN560),(Input!$G$217*$G$7)/A7taxstdlife))</f>
        <v>0.19236401897864835</v>
      </c>
      <c r="AP560" s="155">
        <f>IF(A7taxstdlife="n/a","n/a",IF(AP$3&gt;(A7taxstdlife+$E560),(Input!$G$217*$G$7)-SUM($G560:AO560),(Input!$G$217*$G$7)/A7taxstdlife))</f>
        <v>0.19236401897864835</v>
      </c>
      <c r="AQ560" s="155">
        <f>IF(A7taxstdlife="n/a","n/a",IF(AQ$3&gt;(A7taxstdlife+$E560),(Input!$G$217*$G$7)-SUM($G560:AP560),(Input!$G$217*$G$7)/A7taxstdlife))</f>
        <v>0.19236401897864835</v>
      </c>
      <c r="AR560" s="155">
        <f>IF(A7taxstdlife="n/a","n/a",IF(AR$3&gt;(A7taxstdlife+$E560),(Input!$G$217*$G$7)-SUM($G560:AQ560),(Input!$G$217*$G$7)/A7taxstdlife))</f>
        <v>0.19236401897864835</v>
      </c>
      <c r="AS560" s="155">
        <f>IF(A7taxstdlife="n/a","n/a",IF(AS$3&gt;(A7taxstdlife+$E560),(Input!$G$217*$G$7)-SUM($G560:AR560),(Input!$G$217*$G$7)/A7taxstdlife))</f>
        <v>0.19236401897864835</v>
      </c>
      <c r="AT560" s="155">
        <f>IF(A7taxstdlife="n/a","n/a",IF(AT$3&gt;(A7taxstdlife+$E560),(Input!$G$217*$G$7)-SUM($G560:AS560),(Input!$G$217*$G$7)/A7taxstdlife))</f>
        <v>0.19236401897864835</v>
      </c>
      <c r="AU560" s="155">
        <f>IF(A7taxstdlife="n/a","n/a",IF(AU$3&gt;(A7taxstdlife+$E560),(Input!$G$217*$G$7)-SUM($G560:AT560),(Input!$G$217*$G$7)/A7taxstdlife))</f>
        <v>0.19236401897864835</v>
      </c>
      <c r="AV560" s="155">
        <f>IF(A7taxstdlife="n/a","n/a",IF(AV$3&gt;(A7taxstdlife+$E560),(Input!$G$217*$G$7)-SUM($G560:AU560),(Input!$G$217*$G$7)/A7taxstdlife))</f>
        <v>-1.7763568394002505E-15</v>
      </c>
      <c r="AW560" s="155">
        <f>IF(A7taxstdlife="n/a","n/a",IF(AW$3&gt;(A7taxstdlife+$E560),(Input!$G$217*$G$7)-SUM($G560:AV560),(Input!$G$217*$G$7)/A7taxstdlife))</f>
        <v>0</v>
      </c>
      <c r="AX560" s="155">
        <f>IF(A7taxstdlife="n/a","n/a",IF(AX$3&gt;(A7taxstdlife+$E560),(Input!$G$217*$G$7)-SUM($G560:AW560),(Input!$G$217*$G$7)/A7taxstdlife))</f>
        <v>0</v>
      </c>
      <c r="AY560" s="155">
        <f>IF(A7taxstdlife="n/a","n/a",IF(AY$3&gt;(A7taxstdlife+$E560),(Input!$G$217*$G$7)-SUM($G560:AX560),(Input!$G$217*$G$7)/A7taxstdlife))</f>
        <v>0</v>
      </c>
      <c r="AZ560" s="155">
        <f>IF(A7taxstdlife="n/a","n/a",IF(AZ$3&gt;(A7taxstdlife+$E560),(Input!$G$217*$G$7)-SUM($G560:AY560),(Input!$G$217*$G$7)/A7taxstdlife))</f>
        <v>0</v>
      </c>
      <c r="BA560" s="155">
        <f>IF(A7taxstdlife="n/a","n/a",IF(BA$3&gt;(A7taxstdlife+$E560),(Input!$G$217*$G$7)-SUM($G560:AZ560),(Input!$G$217*$G$7)/A7taxstdlife))</f>
        <v>0</v>
      </c>
      <c r="BB560" s="155">
        <f>IF(A7taxstdlife="n/a","n/a",IF(BB$3&gt;(A7taxstdlife+$E560),(Input!$G$217*$G$7)-SUM($G560:BA560),(Input!$G$217*$G$7)/A7taxstdlife))</f>
        <v>0</v>
      </c>
      <c r="BC560" s="155">
        <f>IF(A7taxstdlife="n/a","n/a",IF(BC$3&gt;(A7taxstdlife+$E560),(Input!$G$217*$G$7)-SUM($G560:BB560),(Input!$G$217*$G$7)/A7taxstdlife))</f>
        <v>0</v>
      </c>
      <c r="BD560" s="155">
        <f>IF(A7taxstdlife="n/a","n/a",IF(BD$3&gt;(A7taxstdlife+$E560),(Input!$G$217*$G$7)-SUM($G560:BC560),(Input!$G$217*$G$7)/A7taxstdlife))</f>
        <v>0</v>
      </c>
      <c r="BE560" s="155">
        <f>IF(A7taxstdlife="n/a","n/a",IF(BE$3&gt;(A7taxstdlife+$E560),(Input!$G$217*$G$7)-SUM($G560:BD560),(Input!$G$217*$G$7)/A7taxstdlife))</f>
        <v>0</v>
      </c>
      <c r="BF560" s="155">
        <f>IF(A7taxstdlife="n/a","n/a",IF(BF$3&gt;(A7taxstdlife+$E560),(Input!$G$217*$G$7)-SUM($G560:BE560),(Input!$G$217*$G$7)/A7taxstdlife))</f>
        <v>0</v>
      </c>
      <c r="BG560" s="155">
        <f>IF(A7taxstdlife="n/a","n/a",IF(BG$3&gt;(A7taxstdlife+$E560),(Input!$G$217*$G$7)-SUM($G560:BF560),(Input!$G$217*$G$7)/A7taxstdlife))</f>
        <v>0</v>
      </c>
      <c r="BH560" s="155">
        <f>IF(A7taxstdlife="n/a","n/a",IF(BH$3&gt;(A7taxstdlife+$E560),(Input!$G$217*$G$7)-SUM($G560:BG560),(Input!$G$217*$G$7)/A7taxstdlife))</f>
        <v>0</v>
      </c>
      <c r="BI560" s="155">
        <f>IF(A7taxstdlife="n/a","n/a",IF(BI$3&gt;(A7taxstdlife+$E560),(Input!$G$217*$G$7)-SUM($G560:BH560),(Input!$G$217*$G$7)/A7taxstdlife))</f>
        <v>0</v>
      </c>
      <c r="BJ560" s="14"/>
      <c r="BK560" s="14"/>
      <c r="BL560" s="14"/>
      <c r="BM560" s="14"/>
      <c r="BN560" s="14"/>
      <c r="BO560" s="14"/>
      <c r="BP560" s="14"/>
      <c r="BQ560" s="14"/>
      <c r="BR560" s="14"/>
      <c r="BS560" s="14"/>
      <c r="BT560" s="14"/>
      <c r="BU560" s="14"/>
      <c r="BV560" s="14"/>
      <c r="BW560" s="14"/>
      <c r="BX560" s="14"/>
      <c r="BY560" s="14"/>
      <c r="BZ560" s="14"/>
      <c r="CA560" s="410"/>
      <c r="CB560" s="410"/>
      <c r="CC560" s="410"/>
      <c r="CD560" s="410"/>
      <c r="CE560" s="410"/>
      <c r="CF560" s="410"/>
      <c r="CG560" s="410"/>
      <c r="CH560" s="410"/>
      <c r="CI560" s="410"/>
      <c r="CJ560" s="410"/>
      <c r="CK560" s="410"/>
      <c r="CL560" s="410"/>
      <c r="CM560" s="410"/>
      <c r="CN560" s="410"/>
      <c r="CO560" s="410"/>
      <c r="CP560" s="410"/>
      <c r="CQ560" s="410"/>
      <c r="CR560" s="410"/>
      <c r="CS560" s="410"/>
      <c r="CT560" s="410"/>
      <c r="CU560" s="410"/>
      <c r="CV560" s="410"/>
      <c r="CW560" s="410"/>
      <c r="CX560" s="410"/>
      <c r="CY560" s="410"/>
      <c r="CZ560" s="410"/>
      <c r="DA560" s="410"/>
      <c r="DB560" s="410"/>
      <c r="DC560" s="410"/>
      <c r="DD560" s="410"/>
      <c r="DE560" s="410"/>
      <c r="DF560" s="410"/>
      <c r="DG560" s="410"/>
      <c r="DH560" s="410"/>
      <c r="DI560" s="410"/>
      <c r="DJ560" s="410"/>
      <c r="DK560" s="410"/>
      <c r="DL560" s="410"/>
      <c r="DM560" s="410"/>
      <c r="DN560" s="410"/>
      <c r="DO560" s="410"/>
      <c r="DP560" s="410"/>
      <c r="DQ560" s="410"/>
      <c r="DR560" s="410"/>
      <c r="DS560" s="410"/>
      <c r="DT560" s="410"/>
      <c r="DU560" s="410"/>
      <c r="DV560" s="410"/>
      <c r="DW560" s="410"/>
      <c r="DX560" s="410"/>
      <c r="DY560" s="410"/>
      <c r="DZ560" s="410"/>
      <c r="EA560" s="410"/>
      <c r="EB560" s="410"/>
      <c r="EC560" s="410"/>
      <c r="ED560" s="410"/>
      <c r="EE560" s="410"/>
      <c r="EF560" s="410"/>
      <c r="EG560" s="410"/>
      <c r="EH560" s="410"/>
      <c r="EI560" s="410"/>
      <c r="EJ560" s="410"/>
      <c r="EK560" s="410"/>
      <c r="EL560" s="410"/>
      <c r="EM560" s="410"/>
      <c r="EN560" s="410"/>
      <c r="EO560" s="410"/>
      <c r="EP560" s="410"/>
      <c r="EQ560" s="410"/>
      <c r="ER560" s="410"/>
      <c r="ES560" s="410"/>
      <c r="ET560" s="410"/>
      <c r="EU560" s="410"/>
      <c r="EV560" s="410"/>
      <c r="EW560" s="410"/>
      <c r="EX560" s="410"/>
      <c r="EY560" s="410"/>
      <c r="EZ560" s="410"/>
      <c r="FA560" s="410"/>
      <c r="FB560" s="410"/>
      <c r="FC560" s="410"/>
      <c r="FD560" s="410"/>
      <c r="FE560" s="410"/>
      <c r="FF560" s="410"/>
      <c r="FG560" s="410"/>
      <c r="FH560" s="410"/>
      <c r="FI560" s="410"/>
      <c r="FJ560" s="410"/>
      <c r="FK560" s="410"/>
      <c r="FL560" s="410"/>
      <c r="FM560" s="410"/>
      <c r="FN560" s="410"/>
      <c r="FO560" s="410"/>
      <c r="FP560" s="410"/>
      <c r="FQ560" s="410"/>
      <c r="FR560" s="410"/>
      <c r="FS560" s="410"/>
      <c r="FT560" s="410"/>
      <c r="FU560" s="410"/>
      <c r="FV560" s="410"/>
      <c r="FW560" s="410"/>
      <c r="FX560" s="410"/>
      <c r="FY560" s="410"/>
      <c r="FZ560" s="410"/>
      <c r="GA560" s="410"/>
      <c r="GB560" s="410"/>
      <c r="GC560" s="410"/>
      <c r="GD560" s="410"/>
      <c r="GE560" s="410"/>
      <c r="GF560" s="410"/>
      <c r="GG560" s="410"/>
      <c r="GH560" s="410"/>
      <c r="GI560" s="410"/>
      <c r="GJ560" s="410"/>
      <c r="GK560" s="410"/>
      <c r="GL560" s="410"/>
      <c r="GM560" s="410"/>
      <c r="GN560" s="410"/>
      <c r="GO560" s="410"/>
      <c r="GP560" s="410"/>
      <c r="GQ560" s="410"/>
      <c r="GR560" s="410"/>
      <c r="GS560" s="410"/>
      <c r="GT560" s="410"/>
      <c r="GU560" s="410"/>
      <c r="GV560" s="410"/>
      <c r="GW560" s="410"/>
      <c r="GX560" s="410"/>
      <c r="GY560" s="410"/>
      <c r="GZ560" s="410"/>
      <c r="HA560" s="410"/>
      <c r="HB560" s="410"/>
      <c r="HC560" s="410"/>
      <c r="HD560" s="410"/>
      <c r="HE560" s="410"/>
      <c r="HF560" s="410"/>
      <c r="HG560" s="410"/>
      <c r="HH560" s="410"/>
      <c r="HI560" s="410"/>
      <c r="HJ560" s="410"/>
      <c r="HK560" s="410"/>
      <c r="HL560" s="410"/>
      <c r="HM560" s="410"/>
      <c r="HN560" s="410"/>
      <c r="HO560" s="410"/>
      <c r="HP560" s="410"/>
      <c r="HQ560" s="410"/>
      <c r="HR560" s="410"/>
      <c r="HS560" s="410"/>
      <c r="HT560" s="410"/>
      <c r="HU560" s="410"/>
      <c r="HV560" s="410"/>
      <c r="HW560" s="410"/>
      <c r="HX560" s="410"/>
      <c r="HY560" s="410"/>
      <c r="HZ560" s="410"/>
      <c r="IA560" s="410"/>
      <c r="IB560" s="410"/>
      <c r="IC560" s="410"/>
      <c r="ID560" s="410"/>
      <c r="IE560" s="410"/>
      <c r="IF560" s="410"/>
      <c r="IG560" s="410"/>
      <c r="IH560" s="410"/>
      <c r="II560" s="410"/>
      <c r="IJ560" s="410"/>
      <c r="IK560" s="410"/>
      <c r="IL560" s="410"/>
      <c r="IM560" s="410"/>
      <c r="IN560" s="410"/>
      <c r="IO560" s="410"/>
      <c r="IP560" s="410"/>
      <c r="IQ560" s="410"/>
      <c r="IR560" s="410"/>
      <c r="IS560" s="410"/>
      <c r="IT560" s="410"/>
      <c r="IU560" s="410"/>
      <c r="IV560" s="410"/>
    </row>
    <row r="561" spans="1:256" s="2" customFormat="1" ht="12.75" hidden="1" customHeight="1" outlineLevel="2">
      <c r="A561" s="14"/>
      <c r="B561" s="14"/>
      <c r="C561" s="324"/>
      <c r="D561" s="413"/>
      <c r="E561" s="261">
        <v>2</v>
      </c>
      <c r="F561" s="372"/>
      <c r="G561" s="269"/>
      <c r="H561" s="270"/>
      <c r="I561" s="155">
        <f>IF(A7taxstdlife="n/a","n/a",IF(I$3&gt;(A7taxstdlife+$E561),(Input!$H$217*$H$7)-SUM($H561:H561),(Input!$H$217*$H$7)/A7taxstdlife))</f>
        <v>0.34757918358400036</v>
      </c>
      <c r="J561" s="155">
        <f>IF(A7taxstdlife="n/a","n/a",IF(J$3&gt;(A7taxstdlife+$E561),(Input!$H$217*$H$7)-SUM($H561:I561),(Input!$H$217*$H$7)/A7taxstdlife))</f>
        <v>0.34757918358400036</v>
      </c>
      <c r="K561" s="155">
        <f>IF(A7taxstdlife="n/a","n/a",IF(K$3&gt;(A7taxstdlife+$E561),(Input!$H$217*$H$7)-SUM($H561:J561),(Input!$H$217*$H$7)/A7taxstdlife))</f>
        <v>0.34757918358400036</v>
      </c>
      <c r="L561" s="155">
        <f>IF(A7taxstdlife="n/a","n/a",IF(L$3&gt;(A7taxstdlife+$E561),(Input!$H$217*$H$7)-SUM($H561:K561),(Input!$H$217*$H$7)/A7taxstdlife))</f>
        <v>0.34757918358400036</v>
      </c>
      <c r="M561" s="155">
        <f>IF(A7taxstdlife="n/a","n/a",IF(M$3&gt;(A7taxstdlife+$E561),(Input!$H$217*$H$7)-SUM($H561:L561),(Input!$H$217*$H$7)/A7taxstdlife))</f>
        <v>0.34757918358400036</v>
      </c>
      <c r="N561" s="155">
        <f>IF(A7taxstdlife="n/a","n/a",IF(N$3&gt;(A7taxstdlife+$E561),(Input!$H$217*$H$7)-SUM($H561:M561),(Input!$H$217*$H$7)/A7taxstdlife))</f>
        <v>0.34757918358400036</v>
      </c>
      <c r="O561" s="155">
        <f>IF(A7taxstdlife="n/a","n/a",IF(O$3&gt;(A7taxstdlife+$E561),(Input!$H$217*$H$7)-SUM($H561:N561),(Input!$H$217*$H$7)/A7taxstdlife))</f>
        <v>0.34757918358400036</v>
      </c>
      <c r="P561" s="155">
        <f>IF(A7taxstdlife="n/a","n/a",IF(P$3&gt;(A7taxstdlife+$E561),(Input!$H$217*$H$7)-SUM($H561:O561),(Input!$H$217*$H$7)/A7taxstdlife))</f>
        <v>0.34757918358400036</v>
      </c>
      <c r="Q561" s="155">
        <f>IF(A7taxstdlife="n/a","n/a",IF(Q$3&gt;(A7taxstdlife+$E561),(Input!$H$217*$H$7)-SUM($H561:P561),(Input!$H$217*$H$7)/A7taxstdlife))</f>
        <v>0.34757918358400036</v>
      </c>
      <c r="R561" s="155">
        <f>IF(A7taxstdlife="n/a","n/a",IF(R$3&gt;(A7taxstdlife+$E561),(Input!$H$217*$H$7)-SUM($H561:Q561),(Input!$H$217*$H$7)/A7taxstdlife))</f>
        <v>0.34757918358400036</v>
      </c>
      <c r="S561" s="155">
        <f>IF(A7taxstdlife="n/a","n/a",IF(S$3&gt;(A7taxstdlife+$E561),(Input!$H$217*$H$7)-SUM($H561:R561),(Input!$H$217*$H$7)/A7taxstdlife))</f>
        <v>0.34757918358400036</v>
      </c>
      <c r="T561" s="155">
        <f>IF(A7taxstdlife="n/a","n/a",IF(T$3&gt;(A7taxstdlife+$E561),(Input!$H$217*$H$7)-SUM($H561:S561),(Input!$H$217*$H$7)/A7taxstdlife))</f>
        <v>0.34757918358400036</v>
      </c>
      <c r="U561" s="155">
        <f>IF(A7taxstdlife="n/a","n/a",IF(U$3&gt;(A7taxstdlife+$E561),(Input!$H$217*$H$7)-SUM($H561:T561),(Input!$H$217*$H$7)/A7taxstdlife))</f>
        <v>0.34757918358400036</v>
      </c>
      <c r="V561" s="155">
        <f>IF(A7taxstdlife="n/a","n/a",IF(V$3&gt;(A7taxstdlife+$E561),(Input!$H$217*$H$7)-SUM($H561:U561),(Input!$H$217*$H$7)/A7taxstdlife))</f>
        <v>0.34757918358400036</v>
      </c>
      <c r="W561" s="155">
        <f>IF(A7taxstdlife="n/a","n/a",IF(W$3&gt;(A7taxstdlife+$E561),(Input!$H$217*$H$7)-SUM($H561:V561),(Input!$H$217*$H$7)/A7taxstdlife))</f>
        <v>0.34757918358400036</v>
      </c>
      <c r="X561" s="155">
        <f>IF(A7taxstdlife="n/a","n/a",IF(X$3&gt;(A7taxstdlife+$E561),(Input!$H$217*$H$7)-SUM($H561:W561),(Input!$H$217*$H$7)/A7taxstdlife))</f>
        <v>0.34757918358400036</v>
      </c>
      <c r="Y561" s="155">
        <f>IF(A7taxstdlife="n/a","n/a",IF(Y$3&gt;(A7taxstdlife+$E561),(Input!$H$217*$H$7)-SUM($H561:X561),(Input!$H$217*$H$7)/A7taxstdlife))</f>
        <v>0.34757918358400036</v>
      </c>
      <c r="Z561" s="155">
        <f>IF(A7taxstdlife="n/a","n/a",IF(Z$3&gt;(A7taxstdlife+$E561),(Input!$H$217*$H$7)-SUM($H561:Y561),(Input!$H$217*$H$7)/A7taxstdlife))</f>
        <v>0.34757918358400036</v>
      </c>
      <c r="AA561" s="155">
        <f>IF(A7taxstdlife="n/a","n/a",IF(AA$3&gt;(A7taxstdlife+$E561),(Input!$H$217*$H$7)-SUM($H561:Z561),(Input!$H$217*$H$7)/A7taxstdlife))</f>
        <v>0.34757918358400036</v>
      </c>
      <c r="AB561" s="155">
        <f>IF(A7taxstdlife="n/a","n/a",IF(AB$3&gt;(A7taxstdlife+$E561),(Input!$H$217*$H$7)-SUM($H561:AA561),(Input!$H$217*$H$7)/A7taxstdlife))</f>
        <v>0.34757918358400036</v>
      </c>
      <c r="AC561" s="155">
        <f>IF(A7taxstdlife="n/a","n/a",IF(AC$3&gt;(A7taxstdlife+$E561),(Input!$H$217*$H$7)-SUM($H561:AB561),(Input!$H$217*$H$7)/A7taxstdlife))</f>
        <v>0.34757918358400036</v>
      </c>
      <c r="AD561" s="155">
        <f>IF(A7taxstdlife="n/a","n/a",IF(AD$3&gt;(A7taxstdlife+$E561),(Input!$H$217*$H$7)-SUM($H561:AC561),(Input!$H$217*$H$7)/A7taxstdlife))</f>
        <v>0.34757918358400036</v>
      </c>
      <c r="AE561" s="155">
        <f>IF(A7taxstdlife="n/a","n/a",IF(AE$3&gt;(A7taxstdlife+$E561),(Input!$H$217*$H$7)-SUM($H561:AD561),(Input!$H$217*$H$7)/A7taxstdlife))</f>
        <v>0.34757918358400036</v>
      </c>
      <c r="AF561" s="155">
        <f>IF(A7taxstdlife="n/a","n/a",IF(AF$3&gt;(A7taxstdlife+$E561),(Input!$H$217*$H$7)-SUM($H561:AE561),(Input!$H$217*$H$7)/A7taxstdlife))</f>
        <v>0.34757918358400036</v>
      </c>
      <c r="AG561" s="155">
        <f>IF(A7taxstdlife="n/a","n/a",IF(AG$3&gt;(A7taxstdlife+$E561),(Input!$H$217*$H$7)-SUM($H561:AF561),(Input!$H$217*$H$7)/A7taxstdlife))</f>
        <v>0.34757918358400036</v>
      </c>
      <c r="AH561" s="155">
        <f>IF(A7taxstdlife="n/a","n/a",IF(AH$3&gt;(A7taxstdlife+$E561),(Input!$H$217*$H$7)-SUM($H561:AG561),(Input!$H$217*$H$7)/A7taxstdlife))</f>
        <v>0.34757918358400036</v>
      </c>
      <c r="AI561" s="155">
        <f>IF(A7taxstdlife="n/a","n/a",IF(AI$3&gt;(A7taxstdlife+$E561),(Input!$H$217*$H$7)-SUM($H561:AH561),(Input!$H$217*$H$7)/A7taxstdlife))</f>
        <v>0.34757918358400036</v>
      </c>
      <c r="AJ561" s="155">
        <f>IF(A7taxstdlife="n/a","n/a",IF(AJ$3&gt;(A7taxstdlife+$E561),(Input!$H$217*$H$7)-SUM($H561:AI561),(Input!$H$217*$H$7)/A7taxstdlife))</f>
        <v>0.34757918358400036</v>
      </c>
      <c r="AK561" s="155">
        <f>IF(A7taxstdlife="n/a","n/a",IF(AK$3&gt;(A7taxstdlife+$E561),(Input!$H$217*$H$7)-SUM($H561:AJ561),(Input!$H$217*$H$7)/A7taxstdlife))</f>
        <v>0.34757918358400036</v>
      </c>
      <c r="AL561" s="155">
        <f>IF(A7taxstdlife="n/a","n/a",IF(AL$3&gt;(A7taxstdlife+$E561),(Input!$H$217*$H$7)-SUM($H561:AK561),(Input!$H$217*$H$7)/A7taxstdlife))</f>
        <v>0.34757918358400036</v>
      </c>
      <c r="AM561" s="155">
        <f>IF(A7taxstdlife="n/a","n/a",IF(AM$3&gt;(A7taxstdlife+$E561),(Input!$H$217*$H$7)-SUM($H561:AL561),(Input!$H$217*$H$7)/A7taxstdlife))</f>
        <v>0.34757918358400036</v>
      </c>
      <c r="AN561" s="155">
        <f>IF(A7taxstdlife="n/a","n/a",IF(AN$3&gt;(A7taxstdlife+$E561),(Input!$H$217*$H$7)-SUM($H561:AM561),(Input!$H$217*$H$7)/A7taxstdlife))</f>
        <v>0.34757918358400036</v>
      </c>
      <c r="AO561" s="155">
        <f>IF(A7taxstdlife="n/a","n/a",IF(AO$3&gt;(A7taxstdlife+$E561),(Input!$H$217*$H$7)-SUM($H561:AN561),(Input!$H$217*$H$7)/A7taxstdlife))</f>
        <v>0.34757918358400036</v>
      </c>
      <c r="AP561" s="155">
        <f>IF(A7taxstdlife="n/a","n/a",IF(AP$3&gt;(A7taxstdlife+$E561),(Input!$H$217*$H$7)-SUM($H561:AO561),(Input!$H$217*$H$7)/A7taxstdlife))</f>
        <v>0.34757918358400036</v>
      </c>
      <c r="AQ561" s="155">
        <f>IF(A7taxstdlife="n/a","n/a",IF(AQ$3&gt;(A7taxstdlife+$E561),(Input!$H$217*$H$7)-SUM($H561:AP561),(Input!$H$217*$H$7)/A7taxstdlife))</f>
        <v>0.34757918358400036</v>
      </c>
      <c r="AR561" s="155">
        <f>IF(A7taxstdlife="n/a","n/a",IF(AR$3&gt;(A7taxstdlife+$E561),(Input!$H$217*$H$7)-SUM($H561:AQ561),(Input!$H$217*$H$7)/A7taxstdlife))</f>
        <v>0.34757918358400036</v>
      </c>
      <c r="AS561" s="155">
        <f>IF(A7taxstdlife="n/a","n/a",IF(AS$3&gt;(A7taxstdlife+$E561),(Input!$H$217*$H$7)-SUM($H561:AR561),(Input!$H$217*$H$7)/A7taxstdlife))</f>
        <v>0.34757918358400036</v>
      </c>
      <c r="AT561" s="155">
        <f>IF(A7taxstdlife="n/a","n/a",IF(AT$3&gt;(A7taxstdlife+$E561),(Input!$H$217*$H$7)-SUM($H561:AS561),(Input!$H$217*$H$7)/A7taxstdlife))</f>
        <v>0.34757918358400036</v>
      </c>
      <c r="AU561" s="155">
        <f>IF(A7taxstdlife="n/a","n/a",IF(AU$3&gt;(A7taxstdlife+$E561),(Input!$H$217*$H$7)-SUM($H561:AT561),(Input!$H$217*$H$7)/A7taxstdlife))</f>
        <v>0.34757918358400036</v>
      </c>
      <c r="AV561" s="155">
        <f>IF(A7taxstdlife="n/a","n/a",IF(AV$3&gt;(A7taxstdlife+$E561),(Input!$H$217*$H$7)-SUM($H561:AU561),(Input!$H$217*$H$7)/A7taxstdlife))</f>
        <v>0.34757918358400036</v>
      </c>
      <c r="AW561" s="155">
        <f>IF(A7taxstdlife="n/a","n/a",IF(AW$3&gt;(A7taxstdlife+$E561),(Input!$H$217*$H$7)-SUM($H561:AV561),(Input!$H$217*$H$7)/A7taxstdlife))</f>
        <v>-8.8817841970012523E-15</v>
      </c>
      <c r="AX561" s="155">
        <f>IF(A7taxstdlife="n/a","n/a",IF(AX$3&gt;(A7taxstdlife+$E561),(Input!$H$217*$H$7)-SUM($H561:AW561),(Input!$H$217*$H$7)/A7taxstdlife))</f>
        <v>0</v>
      </c>
      <c r="AY561" s="155">
        <f>IF(A7taxstdlife="n/a","n/a",IF(AY$3&gt;(A7taxstdlife+$E561),(Input!$H$217*$H$7)-SUM($H561:AX561),(Input!$H$217*$H$7)/A7taxstdlife))</f>
        <v>0</v>
      </c>
      <c r="AZ561" s="155">
        <f>IF(A7taxstdlife="n/a","n/a",IF(AZ$3&gt;(A7taxstdlife+$E561),(Input!$H$217*$H$7)-SUM($H561:AY561),(Input!$H$217*$H$7)/A7taxstdlife))</f>
        <v>0</v>
      </c>
      <c r="BA561" s="155">
        <f>IF(A7taxstdlife="n/a","n/a",IF(BA$3&gt;(A7taxstdlife+$E561),(Input!$H$217*$H$7)-SUM($H561:AZ561),(Input!$H$217*$H$7)/A7taxstdlife))</f>
        <v>0</v>
      </c>
      <c r="BB561" s="155">
        <f>IF(A7taxstdlife="n/a","n/a",IF(BB$3&gt;(A7taxstdlife+$E561),(Input!$H$217*$H$7)-SUM($H561:BA561),(Input!$H$217*$H$7)/A7taxstdlife))</f>
        <v>0</v>
      </c>
      <c r="BC561" s="155">
        <f>IF(A7taxstdlife="n/a","n/a",IF(BC$3&gt;(A7taxstdlife+$E561),(Input!$H$217*$H$7)-SUM($H561:BB561),(Input!$H$217*$H$7)/A7taxstdlife))</f>
        <v>0</v>
      </c>
      <c r="BD561" s="155">
        <f>IF(A7taxstdlife="n/a","n/a",IF(BD$3&gt;(A7taxstdlife+$E561),(Input!$H$217*$H$7)-SUM($H561:BC561),(Input!$H$217*$H$7)/A7taxstdlife))</f>
        <v>0</v>
      </c>
      <c r="BE561" s="155">
        <f>IF(A7taxstdlife="n/a","n/a",IF(BE$3&gt;(A7taxstdlife+$E561),(Input!$H$217*$H$7)-SUM($H561:BD561),(Input!$H$217*$H$7)/A7taxstdlife))</f>
        <v>0</v>
      </c>
      <c r="BF561" s="155">
        <f>IF(A7taxstdlife="n/a","n/a",IF(BF$3&gt;(A7taxstdlife+$E561),(Input!$H$217*$H$7)-SUM($H561:BE561),(Input!$H$217*$H$7)/A7taxstdlife))</f>
        <v>0</v>
      </c>
      <c r="BG561" s="155">
        <f>IF(A7taxstdlife="n/a","n/a",IF(BG$3&gt;(A7taxstdlife+$E561),(Input!$H$217*$H$7)-SUM($H561:BF561),(Input!$H$217*$H$7)/A7taxstdlife))</f>
        <v>0</v>
      </c>
      <c r="BH561" s="155">
        <f>IF(A7taxstdlife="n/a","n/a",IF(BH$3&gt;(A7taxstdlife+$E561),(Input!$H$217*$H$7)-SUM($H561:BG561),(Input!$H$217*$H$7)/A7taxstdlife))</f>
        <v>0</v>
      </c>
      <c r="BI561" s="155">
        <f>IF(A7taxstdlife="n/a","n/a",IF(BI$3&gt;(A7taxstdlife+$E561),(Input!$H$217*$H$7)-SUM($H561:BH561),(Input!$H$217*$H$7)/A7taxstdlife))</f>
        <v>0</v>
      </c>
      <c r="BJ561" s="14"/>
      <c r="BK561" s="14"/>
      <c r="BL561" s="14"/>
      <c r="BM561" s="14"/>
      <c r="BN561" s="14"/>
      <c r="BO561" s="14"/>
      <c r="BP561" s="14"/>
      <c r="BQ561" s="14"/>
      <c r="BR561" s="14"/>
      <c r="BS561" s="14"/>
      <c r="BT561" s="14"/>
      <c r="BU561" s="14"/>
      <c r="BV561" s="14"/>
      <c r="BW561" s="14"/>
      <c r="BX561" s="14"/>
      <c r="BY561" s="14"/>
      <c r="BZ561" s="14"/>
      <c r="CA561" s="410"/>
      <c r="CB561" s="410"/>
      <c r="CC561" s="410"/>
      <c r="CD561" s="410"/>
      <c r="CE561" s="410"/>
      <c r="CF561" s="410"/>
      <c r="CG561" s="410"/>
      <c r="CH561" s="410"/>
      <c r="CI561" s="410"/>
      <c r="CJ561" s="410"/>
      <c r="CK561" s="410"/>
      <c r="CL561" s="410"/>
      <c r="CM561" s="410"/>
      <c r="CN561" s="410"/>
      <c r="CO561" s="410"/>
      <c r="CP561" s="410"/>
      <c r="CQ561" s="410"/>
      <c r="CR561" s="410"/>
      <c r="CS561" s="410"/>
      <c r="CT561" s="410"/>
      <c r="CU561" s="410"/>
      <c r="CV561" s="410"/>
      <c r="CW561" s="410"/>
      <c r="CX561" s="410"/>
      <c r="CY561" s="410"/>
      <c r="CZ561" s="410"/>
      <c r="DA561" s="410"/>
      <c r="DB561" s="410"/>
      <c r="DC561" s="410"/>
      <c r="DD561" s="410"/>
      <c r="DE561" s="410"/>
      <c r="DF561" s="410"/>
      <c r="DG561" s="410"/>
      <c r="DH561" s="410"/>
      <c r="DI561" s="410"/>
      <c r="DJ561" s="410"/>
      <c r="DK561" s="410"/>
      <c r="DL561" s="410"/>
      <c r="DM561" s="410"/>
      <c r="DN561" s="410"/>
      <c r="DO561" s="410"/>
      <c r="DP561" s="410"/>
      <c r="DQ561" s="410"/>
      <c r="DR561" s="410"/>
      <c r="DS561" s="410"/>
      <c r="DT561" s="410"/>
      <c r="DU561" s="410"/>
      <c r="DV561" s="410"/>
      <c r="DW561" s="410"/>
      <c r="DX561" s="410"/>
      <c r="DY561" s="410"/>
      <c r="DZ561" s="410"/>
      <c r="EA561" s="410"/>
      <c r="EB561" s="410"/>
      <c r="EC561" s="410"/>
      <c r="ED561" s="410"/>
      <c r="EE561" s="410"/>
      <c r="EF561" s="410"/>
      <c r="EG561" s="410"/>
      <c r="EH561" s="410"/>
      <c r="EI561" s="410"/>
      <c r="EJ561" s="410"/>
      <c r="EK561" s="410"/>
      <c r="EL561" s="410"/>
      <c r="EM561" s="410"/>
      <c r="EN561" s="410"/>
      <c r="EO561" s="410"/>
      <c r="EP561" s="410"/>
      <c r="EQ561" s="410"/>
      <c r="ER561" s="410"/>
      <c r="ES561" s="410"/>
      <c r="ET561" s="410"/>
      <c r="EU561" s="410"/>
      <c r="EV561" s="410"/>
      <c r="EW561" s="410"/>
      <c r="EX561" s="410"/>
      <c r="EY561" s="410"/>
      <c r="EZ561" s="410"/>
      <c r="FA561" s="410"/>
      <c r="FB561" s="410"/>
      <c r="FC561" s="410"/>
      <c r="FD561" s="410"/>
      <c r="FE561" s="410"/>
      <c r="FF561" s="410"/>
      <c r="FG561" s="410"/>
      <c r="FH561" s="410"/>
      <c r="FI561" s="410"/>
      <c r="FJ561" s="410"/>
      <c r="FK561" s="410"/>
      <c r="FL561" s="410"/>
      <c r="FM561" s="410"/>
      <c r="FN561" s="410"/>
      <c r="FO561" s="410"/>
      <c r="FP561" s="410"/>
      <c r="FQ561" s="410"/>
      <c r="FR561" s="410"/>
      <c r="FS561" s="410"/>
      <c r="FT561" s="410"/>
      <c r="FU561" s="410"/>
      <c r="FV561" s="410"/>
      <c r="FW561" s="410"/>
      <c r="FX561" s="410"/>
      <c r="FY561" s="410"/>
      <c r="FZ561" s="410"/>
      <c r="GA561" s="410"/>
      <c r="GB561" s="410"/>
      <c r="GC561" s="410"/>
      <c r="GD561" s="410"/>
      <c r="GE561" s="410"/>
      <c r="GF561" s="410"/>
      <c r="GG561" s="410"/>
      <c r="GH561" s="410"/>
      <c r="GI561" s="410"/>
      <c r="GJ561" s="410"/>
      <c r="GK561" s="410"/>
      <c r="GL561" s="410"/>
      <c r="GM561" s="410"/>
      <c r="GN561" s="410"/>
      <c r="GO561" s="410"/>
      <c r="GP561" s="410"/>
      <c r="GQ561" s="410"/>
      <c r="GR561" s="410"/>
      <c r="GS561" s="410"/>
      <c r="GT561" s="410"/>
      <c r="GU561" s="410"/>
      <c r="GV561" s="410"/>
      <c r="GW561" s="410"/>
      <c r="GX561" s="410"/>
      <c r="GY561" s="410"/>
      <c r="GZ561" s="410"/>
      <c r="HA561" s="410"/>
      <c r="HB561" s="410"/>
      <c r="HC561" s="410"/>
      <c r="HD561" s="410"/>
      <c r="HE561" s="410"/>
      <c r="HF561" s="410"/>
      <c r="HG561" s="410"/>
      <c r="HH561" s="410"/>
      <c r="HI561" s="410"/>
      <c r="HJ561" s="410"/>
      <c r="HK561" s="410"/>
      <c r="HL561" s="410"/>
      <c r="HM561" s="410"/>
      <c r="HN561" s="410"/>
      <c r="HO561" s="410"/>
      <c r="HP561" s="410"/>
      <c r="HQ561" s="410"/>
      <c r="HR561" s="410"/>
      <c r="HS561" s="410"/>
      <c r="HT561" s="410"/>
      <c r="HU561" s="410"/>
      <c r="HV561" s="410"/>
      <c r="HW561" s="410"/>
      <c r="HX561" s="410"/>
      <c r="HY561" s="410"/>
      <c r="HZ561" s="410"/>
      <c r="IA561" s="410"/>
      <c r="IB561" s="410"/>
      <c r="IC561" s="410"/>
      <c r="ID561" s="410"/>
      <c r="IE561" s="410"/>
      <c r="IF561" s="410"/>
      <c r="IG561" s="410"/>
      <c r="IH561" s="410"/>
      <c r="II561" s="410"/>
      <c r="IJ561" s="410"/>
      <c r="IK561" s="410"/>
      <c r="IL561" s="410"/>
      <c r="IM561" s="410"/>
      <c r="IN561" s="410"/>
      <c r="IO561" s="410"/>
      <c r="IP561" s="410"/>
      <c r="IQ561" s="410"/>
      <c r="IR561" s="410"/>
      <c r="IS561" s="410"/>
      <c r="IT561" s="410"/>
      <c r="IU561" s="410"/>
      <c r="IV561" s="410"/>
    </row>
    <row r="562" spans="1:256" s="2" customFormat="1" ht="12.75" hidden="1" customHeight="1" outlineLevel="2">
      <c r="A562" s="14"/>
      <c r="B562" s="14"/>
      <c r="C562" s="324"/>
      <c r="D562" s="413"/>
      <c r="E562" s="261">
        <v>3</v>
      </c>
      <c r="F562" s="372"/>
      <c r="G562" s="269"/>
      <c r="H562" s="271"/>
      <c r="I562" s="270"/>
      <c r="J562" s="155">
        <f>IF(A7taxstdlife="n/a","n/a",IF(J$3&gt;(A7taxstdlife+$E562),(Input!$I$217*$I$7)-SUM($I562:I562),(Input!$I$217*$I$7)/A7taxstdlife))</f>
        <v>0.1435747102263763</v>
      </c>
      <c r="K562" s="155">
        <f>IF(A7taxstdlife="n/a","n/a",IF(K$3&gt;(A7taxstdlife+$E562),(Input!$I$217*$I$7)-SUM($I562:J562),(Input!$I$217*$I$7)/A7taxstdlife))</f>
        <v>0.1435747102263763</v>
      </c>
      <c r="L562" s="155">
        <f>IF(A7taxstdlife="n/a","n/a",IF(L$3&gt;(A7taxstdlife+$E562),(Input!$I$217*$I$7)-SUM($I562:K562),(Input!$I$217*$I$7)/A7taxstdlife))</f>
        <v>0.1435747102263763</v>
      </c>
      <c r="M562" s="155">
        <f>IF(A7taxstdlife="n/a","n/a",IF(M$3&gt;(A7taxstdlife+$E562),(Input!$I$217*$I$7)-SUM($I562:L562),(Input!$I$217*$I$7)/A7taxstdlife))</f>
        <v>0.1435747102263763</v>
      </c>
      <c r="N562" s="155">
        <f>IF(A7taxstdlife="n/a","n/a",IF(N$3&gt;(A7taxstdlife+$E562),(Input!$I$217*$I$7)-SUM($I562:M562),(Input!$I$217*$I$7)/A7taxstdlife))</f>
        <v>0.1435747102263763</v>
      </c>
      <c r="O562" s="155">
        <f>IF(A7taxstdlife="n/a","n/a",IF(O$3&gt;(A7taxstdlife+$E562),(Input!$I$217*$I$7)-SUM($I562:N562),(Input!$I$217*$I$7)/A7taxstdlife))</f>
        <v>0.1435747102263763</v>
      </c>
      <c r="P562" s="155">
        <f>IF(A7taxstdlife="n/a","n/a",IF(P$3&gt;(A7taxstdlife+$E562),(Input!$I$217*$I$7)-SUM($I562:O562),(Input!$I$217*$I$7)/A7taxstdlife))</f>
        <v>0.1435747102263763</v>
      </c>
      <c r="Q562" s="155">
        <f>IF(A7taxstdlife="n/a","n/a",IF(Q$3&gt;(A7taxstdlife+$E562),(Input!$I$217*$I$7)-SUM($I562:P562),(Input!$I$217*$I$7)/A7taxstdlife))</f>
        <v>0.1435747102263763</v>
      </c>
      <c r="R562" s="155">
        <f>IF(A7taxstdlife="n/a","n/a",IF(R$3&gt;(A7taxstdlife+$E562),(Input!$I$217*$I$7)-SUM($I562:Q562),(Input!$I$217*$I$7)/A7taxstdlife))</f>
        <v>0.1435747102263763</v>
      </c>
      <c r="S562" s="155">
        <f>IF(A7taxstdlife="n/a","n/a",IF(S$3&gt;(A7taxstdlife+$E562),(Input!$I$217*$I$7)-SUM($I562:R562),(Input!$I$217*$I$7)/A7taxstdlife))</f>
        <v>0.1435747102263763</v>
      </c>
      <c r="T562" s="155">
        <f>IF(A7taxstdlife="n/a","n/a",IF(T$3&gt;(A7taxstdlife+$E562),(Input!$I$217*$I$7)-SUM($I562:S562),(Input!$I$217*$I$7)/A7taxstdlife))</f>
        <v>0.1435747102263763</v>
      </c>
      <c r="U562" s="155">
        <f>IF(A7taxstdlife="n/a","n/a",IF(U$3&gt;(A7taxstdlife+$E562),(Input!$I$217*$I$7)-SUM($I562:T562),(Input!$I$217*$I$7)/A7taxstdlife))</f>
        <v>0.1435747102263763</v>
      </c>
      <c r="V562" s="155">
        <f>IF(A7taxstdlife="n/a","n/a",IF(V$3&gt;(A7taxstdlife+$E562),(Input!$I$217*$I$7)-SUM($I562:U562),(Input!$I$217*$I$7)/A7taxstdlife))</f>
        <v>0.1435747102263763</v>
      </c>
      <c r="W562" s="155">
        <f>IF(A7taxstdlife="n/a","n/a",IF(W$3&gt;(A7taxstdlife+$E562),(Input!$I$217*$I$7)-SUM($I562:V562),(Input!$I$217*$I$7)/A7taxstdlife))</f>
        <v>0.1435747102263763</v>
      </c>
      <c r="X562" s="155">
        <f>IF(A7taxstdlife="n/a","n/a",IF(X$3&gt;(A7taxstdlife+$E562),(Input!$I$217*$I$7)-SUM($I562:W562),(Input!$I$217*$I$7)/A7taxstdlife))</f>
        <v>0.1435747102263763</v>
      </c>
      <c r="Y562" s="155">
        <f>IF(A7taxstdlife="n/a","n/a",IF(Y$3&gt;(A7taxstdlife+$E562),(Input!$I$217*$I$7)-SUM($I562:X562),(Input!$I$217*$I$7)/A7taxstdlife))</f>
        <v>0.1435747102263763</v>
      </c>
      <c r="Z562" s="155">
        <f>IF(A7taxstdlife="n/a","n/a",IF(Z$3&gt;(A7taxstdlife+$E562),(Input!$I$217*$I$7)-SUM($I562:Y562),(Input!$I$217*$I$7)/A7taxstdlife))</f>
        <v>0.1435747102263763</v>
      </c>
      <c r="AA562" s="155">
        <f>IF(A7taxstdlife="n/a","n/a",IF(AA$3&gt;(A7taxstdlife+$E562),(Input!$I$217*$I$7)-SUM($I562:Z562),(Input!$I$217*$I$7)/A7taxstdlife))</f>
        <v>0.1435747102263763</v>
      </c>
      <c r="AB562" s="155">
        <f>IF(A7taxstdlife="n/a","n/a",IF(AB$3&gt;(A7taxstdlife+$E562),(Input!$I$217*$I$7)-SUM($I562:AA562),(Input!$I$217*$I$7)/A7taxstdlife))</f>
        <v>0.1435747102263763</v>
      </c>
      <c r="AC562" s="155">
        <f>IF(A7taxstdlife="n/a","n/a",IF(AC$3&gt;(A7taxstdlife+$E562),(Input!$I$217*$I$7)-SUM($I562:AB562),(Input!$I$217*$I$7)/A7taxstdlife))</f>
        <v>0.1435747102263763</v>
      </c>
      <c r="AD562" s="155">
        <f>IF(A7taxstdlife="n/a","n/a",IF(AD$3&gt;(A7taxstdlife+$E562),(Input!$I$217*$I$7)-SUM($I562:AC562),(Input!$I$217*$I$7)/A7taxstdlife))</f>
        <v>0.1435747102263763</v>
      </c>
      <c r="AE562" s="155">
        <f>IF(A7taxstdlife="n/a","n/a",IF(AE$3&gt;(A7taxstdlife+$E562),(Input!$I$217*$I$7)-SUM($I562:AD562),(Input!$I$217*$I$7)/A7taxstdlife))</f>
        <v>0.1435747102263763</v>
      </c>
      <c r="AF562" s="155">
        <f>IF(A7taxstdlife="n/a","n/a",IF(AF$3&gt;(A7taxstdlife+$E562),(Input!$I$217*$I$7)-SUM($I562:AE562),(Input!$I$217*$I$7)/A7taxstdlife))</f>
        <v>0.1435747102263763</v>
      </c>
      <c r="AG562" s="155">
        <f>IF(A7taxstdlife="n/a","n/a",IF(AG$3&gt;(A7taxstdlife+$E562),(Input!$I$217*$I$7)-SUM($I562:AF562),(Input!$I$217*$I$7)/A7taxstdlife))</f>
        <v>0.1435747102263763</v>
      </c>
      <c r="AH562" s="155">
        <f>IF(A7taxstdlife="n/a","n/a",IF(AH$3&gt;(A7taxstdlife+$E562),(Input!$I$217*$I$7)-SUM($I562:AG562),(Input!$I$217*$I$7)/A7taxstdlife))</f>
        <v>0.1435747102263763</v>
      </c>
      <c r="AI562" s="155">
        <f>IF(A7taxstdlife="n/a","n/a",IF(AI$3&gt;(A7taxstdlife+$E562),(Input!$I$217*$I$7)-SUM($I562:AH562),(Input!$I$217*$I$7)/A7taxstdlife))</f>
        <v>0.1435747102263763</v>
      </c>
      <c r="AJ562" s="155">
        <f>IF(A7taxstdlife="n/a","n/a",IF(AJ$3&gt;(A7taxstdlife+$E562),(Input!$I$217*$I$7)-SUM($I562:AI562),(Input!$I$217*$I$7)/A7taxstdlife))</f>
        <v>0.1435747102263763</v>
      </c>
      <c r="AK562" s="155">
        <f>IF(A7taxstdlife="n/a","n/a",IF(AK$3&gt;(A7taxstdlife+$E562),(Input!$I$217*$I$7)-SUM($I562:AJ562),(Input!$I$217*$I$7)/A7taxstdlife))</f>
        <v>0.1435747102263763</v>
      </c>
      <c r="AL562" s="155">
        <f>IF(A7taxstdlife="n/a","n/a",IF(AL$3&gt;(A7taxstdlife+$E562),(Input!$I$217*$I$7)-SUM($I562:AK562),(Input!$I$217*$I$7)/A7taxstdlife))</f>
        <v>0.1435747102263763</v>
      </c>
      <c r="AM562" s="155">
        <f>IF(A7taxstdlife="n/a","n/a",IF(AM$3&gt;(A7taxstdlife+$E562),(Input!$I$217*$I$7)-SUM($I562:AL562),(Input!$I$217*$I$7)/A7taxstdlife))</f>
        <v>0.1435747102263763</v>
      </c>
      <c r="AN562" s="155">
        <f>IF(A7taxstdlife="n/a","n/a",IF(AN$3&gt;(A7taxstdlife+$E562),(Input!$I$217*$I$7)-SUM($I562:AM562),(Input!$I$217*$I$7)/A7taxstdlife))</f>
        <v>0.1435747102263763</v>
      </c>
      <c r="AO562" s="155">
        <f>IF(A7taxstdlife="n/a","n/a",IF(AO$3&gt;(A7taxstdlife+$E562),(Input!$I$217*$I$7)-SUM($I562:AN562),(Input!$I$217*$I$7)/A7taxstdlife))</f>
        <v>0.1435747102263763</v>
      </c>
      <c r="AP562" s="155">
        <f>IF(A7taxstdlife="n/a","n/a",IF(AP$3&gt;(A7taxstdlife+$E562),(Input!$I$217*$I$7)-SUM($I562:AO562),(Input!$I$217*$I$7)/A7taxstdlife))</f>
        <v>0.1435747102263763</v>
      </c>
      <c r="AQ562" s="155">
        <f>IF(A7taxstdlife="n/a","n/a",IF(AQ$3&gt;(A7taxstdlife+$E562),(Input!$I$217*$I$7)-SUM($I562:AP562),(Input!$I$217*$I$7)/A7taxstdlife))</f>
        <v>0.1435747102263763</v>
      </c>
      <c r="AR562" s="155">
        <f>IF(A7taxstdlife="n/a","n/a",IF(AR$3&gt;(A7taxstdlife+$E562),(Input!$I$217*$I$7)-SUM($I562:AQ562),(Input!$I$217*$I$7)/A7taxstdlife))</f>
        <v>0.1435747102263763</v>
      </c>
      <c r="AS562" s="155">
        <f>IF(A7taxstdlife="n/a","n/a",IF(AS$3&gt;(A7taxstdlife+$E562),(Input!$I$217*$I$7)-SUM($I562:AR562),(Input!$I$217*$I$7)/A7taxstdlife))</f>
        <v>0.1435747102263763</v>
      </c>
      <c r="AT562" s="155">
        <f>IF(A7taxstdlife="n/a","n/a",IF(AT$3&gt;(A7taxstdlife+$E562),(Input!$I$217*$I$7)-SUM($I562:AS562),(Input!$I$217*$I$7)/A7taxstdlife))</f>
        <v>0.1435747102263763</v>
      </c>
      <c r="AU562" s="155">
        <f>IF(A7taxstdlife="n/a","n/a",IF(AU$3&gt;(A7taxstdlife+$E562),(Input!$I$217*$I$7)-SUM($I562:AT562),(Input!$I$217*$I$7)/A7taxstdlife))</f>
        <v>0.1435747102263763</v>
      </c>
      <c r="AV562" s="155">
        <f>IF(A7taxstdlife="n/a","n/a",IF(AV$3&gt;(A7taxstdlife+$E562),(Input!$I$217*$I$7)-SUM($I562:AU562),(Input!$I$217*$I$7)/A7taxstdlife))</f>
        <v>0.1435747102263763</v>
      </c>
      <c r="AW562" s="155">
        <f>IF(A7taxstdlife="n/a","n/a",IF(AW$3&gt;(A7taxstdlife+$E562),(Input!$I$217*$I$7)-SUM($I562:AV562),(Input!$I$217*$I$7)/A7taxstdlife))</f>
        <v>0.1435747102263763</v>
      </c>
      <c r="AX562" s="155">
        <f>IF(A7taxstdlife="n/a","n/a",IF(AX$3&gt;(A7taxstdlife+$E562),(Input!$I$217*$I$7)-SUM($I562:AW562),(Input!$I$217*$I$7)/A7taxstdlife))</f>
        <v>-3.5527136788005009E-15</v>
      </c>
      <c r="AY562" s="155">
        <f>IF(A7taxstdlife="n/a","n/a",IF(AY$3&gt;(A7taxstdlife+$E562),(Input!$I$217*$I$7)-SUM($I562:AX562),(Input!$I$217*$I$7)/A7taxstdlife))</f>
        <v>0</v>
      </c>
      <c r="AZ562" s="155">
        <f>IF(A7taxstdlife="n/a","n/a",IF(AZ$3&gt;(A7taxstdlife+$E562),(Input!$I$217*$I$7)-SUM($I562:AY562),(Input!$I$217*$I$7)/A7taxstdlife))</f>
        <v>0</v>
      </c>
      <c r="BA562" s="155">
        <f>IF(A7taxstdlife="n/a","n/a",IF(BA$3&gt;(A7taxstdlife+$E562),(Input!$I$217*$I$7)-SUM($I562:AZ562),(Input!$I$217*$I$7)/A7taxstdlife))</f>
        <v>0</v>
      </c>
      <c r="BB562" s="155">
        <f>IF(A7taxstdlife="n/a","n/a",IF(BB$3&gt;(A7taxstdlife+$E562),(Input!$I$217*$I$7)-SUM($I562:BA562),(Input!$I$217*$I$7)/A7taxstdlife))</f>
        <v>0</v>
      </c>
      <c r="BC562" s="155">
        <f>IF(A7taxstdlife="n/a","n/a",IF(BC$3&gt;(A7taxstdlife+$E562),(Input!$I$217*$I$7)-SUM($I562:BB562),(Input!$I$217*$I$7)/A7taxstdlife))</f>
        <v>0</v>
      </c>
      <c r="BD562" s="155">
        <f>IF(A7taxstdlife="n/a","n/a",IF(BD$3&gt;(A7taxstdlife+$E562),(Input!$I$217*$I$7)-SUM($I562:BC562),(Input!$I$217*$I$7)/A7taxstdlife))</f>
        <v>0</v>
      </c>
      <c r="BE562" s="155">
        <f>IF(A7taxstdlife="n/a","n/a",IF(BE$3&gt;(A7taxstdlife+$E562),(Input!$I$217*$I$7)-SUM($I562:BD562),(Input!$I$217*$I$7)/A7taxstdlife))</f>
        <v>0</v>
      </c>
      <c r="BF562" s="155">
        <f>IF(A7taxstdlife="n/a","n/a",IF(BF$3&gt;(A7taxstdlife+$E562),(Input!$I$217*$I$7)-SUM($I562:BE562),(Input!$I$217*$I$7)/A7taxstdlife))</f>
        <v>0</v>
      </c>
      <c r="BG562" s="155">
        <f>IF(A7taxstdlife="n/a","n/a",IF(BG$3&gt;(A7taxstdlife+$E562),(Input!$I$217*$I$7)-SUM($I562:BF562),(Input!$I$217*$I$7)/A7taxstdlife))</f>
        <v>0</v>
      </c>
      <c r="BH562" s="155">
        <f>IF(A7taxstdlife="n/a","n/a",IF(BH$3&gt;(A7taxstdlife+$E562),(Input!$I$217*$I$7)-SUM($I562:BG562),(Input!$I$217*$I$7)/A7taxstdlife))</f>
        <v>0</v>
      </c>
      <c r="BI562" s="155">
        <f>IF(A7taxstdlife="n/a","n/a",IF(BI$3&gt;(A7taxstdlife+$E562),(Input!$I$217*$I$7)-SUM($I562:BH562),(Input!$I$217*$I$7)/A7taxstdlife))</f>
        <v>0</v>
      </c>
      <c r="BJ562" s="14"/>
      <c r="BK562" s="14"/>
      <c r="BL562" s="14"/>
      <c r="BM562" s="14"/>
      <c r="BN562" s="14"/>
      <c r="BO562" s="14"/>
      <c r="BP562" s="14"/>
      <c r="BQ562" s="14"/>
      <c r="BR562" s="14"/>
      <c r="BS562" s="14"/>
      <c r="BT562" s="14"/>
      <c r="BU562" s="14"/>
      <c r="BV562" s="14"/>
      <c r="BW562" s="14"/>
      <c r="BX562" s="14"/>
      <c r="BY562" s="14"/>
      <c r="BZ562" s="14"/>
      <c r="CA562" s="410"/>
      <c r="CB562" s="410"/>
      <c r="CC562" s="410"/>
      <c r="CD562" s="410"/>
      <c r="CE562" s="410"/>
      <c r="CF562" s="410"/>
      <c r="CG562" s="410"/>
      <c r="CH562" s="410"/>
      <c r="CI562" s="410"/>
      <c r="CJ562" s="410"/>
      <c r="CK562" s="410"/>
      <c r="CL562" s="410"/>
      <c r="CM562" s="410"/>
      <c r="CN562" s="410"/>
      <c r="CO562" s="410"/>
      <c r="CP562" s="410"/>
      <c r="CQ562" s="410"/>
      <c r="CR562" s="410"/>
      <c r="CS562" s="410"/>
      <c r="CT562" s="410"/>
      <c r="CU562" s="410"/>
      <c r="CV562" s="410"/>
      <c r="CW562" s="410"/>
      <c r="CX562" s="410"/>
      <c r="CY562" s="410"/>
      <c r="CZ562" s="410"/>
      <c r="DA562" s="410"/>
      <c r="DB562" s="410"/>
      <c r="DC562" s="410"/>
      <c r="DD562" s="410"/>
      <c r="DE562" s="410"/>
      <c r="DF562" s="410"/>
      <c r="DG562" s="410"/>
      <c r="DH562" s="410"/>
      <c r="DI562" s="410"/>
      <c r="DJ562" s="410"/>
      <c r="DK562" s="410"/>
      <c r="DL562" s="410"/>
      <c r="DM562" s="410"/>
      <c r="DN562" s="410"/>
      <c r="DO562" s="410"/>
      <c r="DP562" s="410"/>
      <c r="DQ562" s="410"/>
      <c r="DR562" s="410"/>
      <c r="DS562" s="410"/>
      <c r="DT562" s="410"/>
      <c r="DU562" s="410"/>
      <c r="DV562" s="410"/>
      <c r="DW562" s="410"/>
      <c r="DX562" s="410"/>
      <c r="DY562" s="410"/>
      <c r="DZ562" s="410"/>
      <c r="EA562" s="410"/>
      <c r="EB562" s="410"/>
      <c r="EC562" s="410"/>
      <c r="ED562" s="410"/>
      <c r="EE562" s="410"/>
      <c r="EF562" s="410"/>
      <c r="EG562" s="410"/>
      <c r="EH562" s="410"/>
      <c r="EI562" s="410"/>
      <c r="EJ562" s="410"/>
      <c r="EK562" s="410"/>
      <c r="EL562" s="410"/>
      <c r="EM562" s="410"/>
      <c r="EN562" s="410"/>
      <c r="EO562" s="410"/>
      <c r="EP562" s="410"/>
      <c r="EQ562" s="410"/>
      <c r="ER562" s="410"/>
      <c r="ES562" s="410"/>
      <c r="ET562" s="410"/>
      <c r="EU562" s="410"/>
      <c r="EV562" s="410"/>
      <c r="EW562" s="410"/>
      <c r="EX562" s="410"/>
      <c r="EY562" s="410"/>
      <c r="EZ562" s="410"/>
      <c r="FA562" s="410"/>
      <c r="FB562" s="410"/>
      <c r="FC562" s="410"/>
      <c r="FD562" s="410"/>
      <c r="FE562" s="410"/>
      <c r="FF562" s="410"/>
      <c r="FG562" s="410"/>
      <c r="FH562" s="410"/>
      <c r="FI562" s="410"/>
      <c r="FJ562" s="410"/>
      <c r="FK562" s="410"/>
      <c r="FL562" s="410"/>
      <c r="FM562" s="410"/>
      <c r="FN562" s="410"/>
      <c r="FO562" s="410"/>
      <c r="FP562" s="410"/>
      <c r="FQ562" s="410"/>
      <c r="FR562" s="410"/>
      <c r="FS562" s="410"/>
      <c r="FT562" s="410"/>
      <c r="FU562" s="410"/>
      <c r="FV562" s="410"/>
      <c r="FW562" s="410"/>
      <c r="FX562" s="410"/>
      <c r="FY562" s="410"/>
      <c r="FZ562" s="410"/>
      <c r="GA562" s="410"/>
      <c r="GB562" s="410"/>
      <c r="GC562" s="410"/>
      <c r="GD562" s="410"/>
      <c r="GE562" s="410"/>
      <c r="GF562" s="410"/>
      <c r="GG562" s="410"/>
      <c r="GH562" s="410"/>
      <c r="GI562" s="410"/>
      <c r="GJ562" s="410"/>
      <c r="GK562" s="410"/>
      <c r="GL562" s="410"/>
      <c r="GM562" s="410"/>
      <c r="GN562" s="410"/>
      <c r="GO562" s="410"/>
      <c r="GP562" s="410"/>
      <c r="GQ562" s="410"/>
      <c r="GR562" s="410"/>
      <c r="GS562" s="410"/>
      <c r="GT562" s="410"/>
      <c r="GU562" s="410"/>
      <c r="GV562" s="410"/>
      <c r="GW562" s="410"/>
      <c r="GX562" s="410"/>
      <c r="GY562" s="410"/>
      <c r="GZ562" s="410"/>
      <c r="HA562" s="410"/>
      <c r="HB562" s="410"/>
      <c r="HC562" s="410"/>
      <c r="HD562" s="410"/>
      <c r="HE562" s="410"/>
      <c r="HF562" s="410"/>
      <c r="HG562" s="410"/>
      <c r="HH562" s="410"/>
      <c r="HI562" s="410"/>
      <c r="HJ562" s="410"/>
      <c r="HK562" s="410"/>
      <c r="HL562" s="410"/>
      <c r="HM562" s="410"/>
      <c r="HN562" s="410"/>
      <c r="HO562" s="410"/>
      <c r="HP562" s="410"/>
      <c r="HQ562" s="410"/>
      <c r="HR562" s="410"/>
      <c r="HS562" s="410"/>
      <c r="HT562" s="410"/>
      <c r="HU562" s="410"/>
      <c r="HV562" s="410"/>
      <c r="HW562" s="410"/>
      <c r="HX562" s="410"/>
      <c r="HY562" s="410"/>
      <c r="HZ562" s="410"/>
      <c r="IA562" s="410"/>
      <c r="IB562" s="410"/>
      <c r="IC562" s="410"/>
      <c r="ID562" s="410"/>
      <c r="IE562" s="410"/>
      <c r="IF562" s="410"/>
      <c r="IG562" s="410"/>
      <c r="IH562" s="410"/>
      <c r="II562" s="410"/>
      <c r="IJ562" s="410"/>
      <c r="IK562" s="410"/>
      <c r="IL562" s="410"/>
      <c r="IM562" s="410"/>
      <c r="IN562" s="410"/>
      <c r="IO562" s="410"/>
      <c r="IP562" s="410"/>
      <c r="IQ562" s="410"/>
      <c r="IR562" s="410"/>
      <c r="IS562" s="410"/>
      <c r="IT562" s="410"/>
      <c r="IU562" s="410"/>
      <c r="IV562" s="410"/>
    </row>
    <row r="563" spans="1:256" s="2" customFormat="1" ht="12.75" hidden="1" customHeight="1" outlineLevel="2">
      <c r="A563" s="14"/>
      <c r="B563" s="14"/>
      <c r="C563" s="324"/>
      <c r="D563" s="413"/>
      <c r="E563" s="261">
        <v>4</v>
      </c>
      <c r="F563" s="372"/>
      <c r="G563" s="269"/>
      <c r="H563" s="271"/>
      <c r="I563" s="271"/>
      <c r="J563" s="270"/>
      <c r="K563" s="155">
        <f>IF(A7taxstdlife="n/a","n/a",IF(K$3&gt;(A7taxstdlife+$E563),(Input!$J$217*$J$7)-SUM($J563:J563),(Input!$J$217*$J$7)/A7taxstdlife))</f>
        <v>0.14900869103378389</v>
      </c>
      <c r="L563" s="155">
        <f>IF(A7taxstdlife="n/a","n/a",IF(L$3&gt;(A7taxstdlife+$E563),(Input!$J$217*$J$7)-SUM($J563:K563),(Input!$J$217*$J$7)/A7taxstdlife))</f>
        <v>0.14900869103378389</v>
      </c>
      <c r="M563" s="155">
        <f>IF(A7taxstdlife="n/a","n/a",IF(M$3&gt;(A7taxstdlife+$E563),(Input!$J$217*$J$7)-SUM($J563:L563),(Input!$J$217*$J$7)/A7taxstdlife))</f>
        <v>0.14900869103378389</v>
      </c>
      <c r="N563" s="155">
        <f>IF(A7taxstdlife="n/a","n/a",IF(N$3&gt;(A7taxstdlife+$E563),(Input!$J$217*$J$7)-SUM($J563:M563),(Input!$J$217*$J$7)/A7taxstdlife))</f>
        <v>0.14900869103378389</v>
      </c>
      <c r="O563" s="155">
        <f>IF(A7taxstdlife="n/a","n/a",IF(O$3&gt;(A7taxstdlife+$E563),(Input!$J$217*$J$7)-SUM($J563:N563),(Input!$J$217*$J$7)/A7taxstdlife))</f>
        <v>0.14900869103378389</v>
      </c>
      <c r="P563" s="155">
        <f>IF(A7taxstdlife="n/a","n/a",IF(P$3&gt;(A7taxstdlife+$E563),(Input!$J$217*$J$7)-SUM($J563:O563),(Input!$J$217*$J$7)/A7taxstdlife))</f>
        <v>0.14900869103378389</v>
      </c>
      <c r="Q563" s="155">
        <f>IF(A7taxstdlife="n/a","n/a",IF(Q$3&gt;(A7taxstdlife+$E563),(Input!$J$217*$J$7)-SUM($J563:P563),(Input!$J$217*$J$7)/A7taxstdlife))</f>
        <v>0.14900869103378389</v>
      </c>
      <c r="R563" s="155">
        <f>IF(A7taxstdlife="n/a","n/a",IF(R$3&gt;(A7taxstdlife+$E563),(Input!$J$217*$J$7)-SUM($J563:Q563),(Input!$J$217*$J$7)/A7taxstdlife))</f>
        <v>0.14900869103378389</v>
      </c>
      <c r="S563" s="155">
        <f>IF(A7taxstdlife="n/a","n/a",IF(S$3&gt;(A7taxstdlife+$E563),(Input!$J$217*$J$7)-SUM($J563:R563),(Input!$J$217*$J$7)/A7taxstdlife))</f>
        <v>0.14900869103378389</v>
      </c>
      <c r="T563" s="155">
        <f>IF(A7taxstdlife="n/a","n/a",IF(T$3&gt;(A7taxstdlife+$E563),(Input!$J$217*$J$7)-SUM($J563:S563),(Input!$J$217*$J$7)/A7taxstdlife))</f>
        <v>0.14900869103378389</v>
      </c>
      <c r="U563" s="155">
        <f>IF(A7taxstdlife="n/a","n/a",IF(U$3&gt;(A7taxstdlife+$E563),(Input!$J$217*$J$7)-SUM($J563:T563),(Input!$J$217*$J$7)/A7taxstdlife))</f>
        <v>0.14900869103378389</v>
      </c>
      <c r="V563" s="155">
        <f>IF(A7taxstdlife="n/a","n/a",IF(V$3&gt;(A7taxstdlife+$E563),(Input!$J$217*$J$7)-SUM($J563:U563),(Input!$J$217*$J$7)/A7taxstdlife))</f>
        <v>0.14900869103378389</v>
      </c>
      <c r="W563" s="155">
        <f>IF(A7taxstdlife="n/a","n/a",IF(W$3&gt;(A7taxstdlife+$E563),(Input!$J$217*$J$7)-SUM($J563:V563),(Input!$J$217*$J$7)/A7taxstdlife))</f>
        <v>0.14900869103378389</v>
      </c>
      <c r="X563" s="155">
        <f>IF(A7taxstdlife="n/a","n/a",IF(X$3&gt;(A7taxstdlife+$E563),(Input!$J$217*$J$7)-SUM($J563:W563),(Input!$J$217*$J$7)/A7taxstdlife))</f>
        <v>0.14900869103378389</v>
      </c>
      <c r="Y563" s="155">
        <f>IF(A7taxstdlife="n/a","n/a",IF(Y$3&gt;(A7taxstdlife+$E563),(Input!$J$217*$J$7)-SUM($J563:X563),(Input!$J$217*$J$7)/A7taxstdlife))</f>
        <v>0.14900869103378389</v>
      </c>
      <c r="Z563" s="155">
        <f>IF(A7taxstdlife="n/a","n/a",IF(Z$3&gt;(A7taxstdlife+$E563),(Input!$J$217*$J$7)-SUM($J563:Y563),(Input!$J$217*$J$7)/A7taxstdlife))</f>
        <v>0.14900869103378389</v>
      </c>
      <c r="AA563" s="155">
        <f>IF(A7taxstdlife="n/a","n/a",IF(AA$3&gt;(A7taxstdlife+$E563),(Input!$J$217*$J$7)-SUM($J563:Z563),(Input!$J$217*$J$7)/A7taxstdlife))</f>
        <v>0.14900869103378389</v>
      </c>
      <c r="AB563" s="155">
        <f>IF(A7taxstdlife="n/a","n/a",IF(AB$3&gt;(A7taxstdlife+$E563),(Input!$J$217*$J$7)-SUM($J563:AA563),(Input!$J$217*$J$7)/A7taxstdlife))</f>
        <v>0.14900869103378389</v>
      </c>
      <c r="AC563" s="155">
        <f>IF(A7taxstdlife="n/a","n/a",IF(AC$3&gt;(A7taxstdlife+$E563),(Input!$J$217*$J$7)-SUM($J563:AB563),(Input!$J$217*$J$7)/A7taxstdlife))</f>
        <v>0.14900869103378389</v>
      </c>
      <c r="AD563" s="155">
        <f>IF(A7taxstdlife="n/a","n/a",IF(AD$3&gt;(A7taxstdlife+$E563),(Input!$J$217*$J$7)-SUM($J563:AC563),(Input!$J$217*$J$7)/A7taxstdlife))</f>
        <v>0.14900869103378389</v>
      </c>
      <c r="AE563" s="155">
        <f>IF(A7taxstdlife="n/a","n/a",IF(AE$3&gt;(A7taxstdlife+$E563),(Input!$J$217*$J$7)-SUM($J563:AD563),(Input!$J$217*$J$7)/A7taxstdlife))</f>
        <v>0.14900869103378389</v>
      </c>
      <c r="AF563" s="155">
        <f>IF(A7taxstdlife="n/a","n/a",IF(AF$3&gt;(A7taxstdlife+$E563),(Input!$J$217*$J$7)-SUM($J563:AE563),(Input!$J$217*$J$7)/A7taxstdlife))</f>
        <v>0.14900869103378389</v>
      </c>
      <c r="AG563" s="155">
        <f>IF(A7taxstdlife="n/a","n/a",IF(AG$3&gt;(A7taxstdlife+$E563),(Input!$J$217*$J$7)-SUM($J563:AF563),(Input!$J$217*$J$7)/A7taxstdlife))</f>
        <v>0.14900869103378389</v>
      </c>
      <c r="AH563" s="155">
        <f>IF(A7taxstdlife="n/a","n/a",IF(AH$3&gt;(A7taxstdlife+$E563),(Input!$J$217*$J$7)-SUM($J563:AG563),(Input!$J$217*$J$7)/A7taxstdlife))</f>
        <v>0.14900869103378389</v>
      </c>
      <c r="AI563" s="155">
        <f>IF(A7taxstdlife="n/a","n/a",IF(AI$3&gt;(A7taxstdlife+$E563),(Input!$J$217*$J$7)-SUM($J563:AH563),(Input!$J$217*$J$7)/A7taxstdlife))</f>
        <v>0.14900869103378389</v>
      </c>
      <c r="AJ563" s="155">
        <f>IF(A7taxstdlife="n/a","n/a",IF(AJ$3&gt;(A7taxstdlife+$E563),(Input!$J$217*$J$7)-SUM($J563:AI563),(Input!$J$217*$J$7)/A7taxstdlife))</f>
        <v>0.14900869103378389</v>
      </c>
      <c r="AK563" s="155">
        <f>IF(A7taxstdlife="n/a","n/a",IF(AK$3&gt;(A7taxstdlife+$E563),(Input!$J$217*$J$7)-SUM($J563:AJ563),(Input!$J$217*$J$7)/A7taxstdlife))</f>
        <v>0.14900869103378389</v>
      </c>
      <c r="AL563" s="155">
        <f>IF(A7taxstdlife="n/a","n/a",IF(AL$3&gt;(A7taxstdlife+$E563),(Input!$J$217*$J$7)-SUM($J563:AK563),(Input!$J$217*$J$7)/A7taxstdlife))</f>
        <v>0.14900869103378389</v>
      </c>
      <c r="AM563" s="155">
        <f>IF(A7taxstdlife="n/a","n/a",IF(AM$3&gt;(A7taxstdlife+$E563),(Input!$J$217*$J$7)-SUM($J563:AL563),(Input!$J$217*$J$7)/A7taxstdlife))</f>
        <v>0.14900869103378389</v>
      </c>
      <c r="AN563" s="155">
        <f>IF(A7taxstdlife="n/a","n/a",IF(AN$3&gt;(A7taxstdlife+$E563),(Input!$J$217*$J$7)-SUM($J563:AM563),(Input!$J$217*$J$7)/A7taxstdlife))</f>
        <v>0.14900869103378389</v>
      </c>
      <c r="AO563" s="155">
        <f>IF(A7taxstdlife="n/a","n/a",IF(AO$3&gt;(A7taxstdlife+$E563),(Input!$J$217*$J$7)-SUM($J563:AN563),(Input!$J$217*$J$7)/A7taxstdlife))</f>
        <v>0.14900869103378389</v>
      </c>
      <c r="AP563" s="155">
        <f>IF(A7taxstdlife="n/a","n/a",IF(AP$3&gt;(A7taxstdlife+$E563),(Input!$J$217*$J$7)-SUM($J563:AO563),(Input!$J$217*$J$7)/A7taxstdlife))</f>
        <v>0.14900869103378389</v>
      </c>
      <c r="AQ563" s="155">
        <f>IF(A7taxstdlife="n/a","n/a",IF(AQ$3&gt;(A7taxstdlife+$E563),(Input!$J$217*$J$7)-SUM($J563:AP563),(Input!$J$217*$J$7)/A7taxstdlife))</f>
        <v>0.14900869103378389</v>
      </c>
      <c r="AR563" s="155">
        <f>IF(A7taxstdlife="n/a","n/a",IF(AR$3&gt;(A7taxstdlife+$E563),(Input!$J$217*$J$7)-SUM($J563:AQ563),(Input!$J$217*$J$7)/A7taxstdlife))</f>
        <v>0.14900869103378389</v>
      </c>
      <c r="AS563" s="155">
        <f>IF(A7taxstdlife="n/a","n/a",IF(AS$3&gt;(A7taxstdlife+$E563),(Input!$J$217*$J$7)-SUM($J563:AR563),(Input!$J$217*$J$7)/A7taxstdlife))</f>
        <v>0.14900869103378389</v>
      </c>
      <c r="AT563" s="155">
        <f>IF(A7taxstdlife="n/a","n/a",IF(AT$3&gt;(A7taxstdlife+$E563),(Input!$J$217*$J$7)-SUM($J563:AS563),(Input!$J$217*$J$7)/A7taxstdlife))</f>
        <v>0.14900869103378389</v>
      </c>
      <c r="AU563" s="155">
        <f>IF(A7taxstdlife="n/a","n/a",IF(AU$3&gt;(A7taxstdlife+$E563),(Input!$J$217*$J$7)-SUM($J563:AT563),(Input!$J$217*$J$7)/A7taxstdlife))</f>
        <v>0.14900869103378389</v>
      </c>
      <c r="AV563" s="155">
        <f>IF(A7taxstdlife="n/a","n/a",IF(AV$3&gt;(A7taxstdlife+$E563),(Input!$J$217*$J$7)-SUM($J563:AU563),(Input!$J$217*$J$7)/A7taxstdlife))</f>
        <v>0.14900869103378389</v>
      </c>
      <c r="AW563" s="155">
        <f>IF(A7taxstdlife="n/a","n/a",IF(AW$3&gt;(A7taxstdlife+$E563),(Input!$J$217*$J$7)-SUM($J563:AV563),(Input!$J$217*$J$7)/A7taxstdlife))</f>
        <v>0.14900869103378389</v>
      </c>
      <c r="AX563" s="155">
        <f>IF(A7taxstdlife="n/a","n/a",IF(AX$3&gt;(A7taxstdlife+$E563),(Input!$J$217*$J$7)-SUM($J563:AW563),(Input!$J$217*$J$7)/A7taxstdlife))</f>
        <v>0.14900869103378389</v>
      </c>
      <c r="AY563" s="155">
        <f>IF(A7taxstdlife="n/a","n/a",IF(AY$3&gt;(A7taxstdlife+$E563),(Input!$J$217*$J$7)-SUM($J563:AX563),(Input!$J$217*$J$7)/A7taxstdlife))</f>
        <v>-2.6645352591003757E-15</v>
      </c>
      <c r="AZ563" s="155">
        <f>IF(A7taxstdlife="n/a","n/a",IF(AZ$3&gt;(A7taxstdlife+$E563),(Input!$J$217*$J$7)-SUM($J563:AY563),(Input!$J$217*$J$7)/A7taxstdlife))</f>
        <v>0</v>
      </c>
      <c r="BA563" s="155">
        <f>IF(A7taxstdlife="n/a","n/a",IF(BA$3&gt;(A7taxstdlife+$E563),(Input!$J$217*$J$7)-SUM($J563:AZ563),(Input!$J$217*$J$7)/A7taxstdlife))</f>
        <v>0</v>
      </c>
      <c r="BB563" s="155">
        <f>IF(A7taxstdlife="n/a","n/a",IF(BB$3&gt;(A7taxstdlife+$E563),(Input!$J$217*$J$7)-SUM($J563:BA563),(Input!$J$217*$J$7)/A7taxstdlife))</f>
        <v>0</v>
      </c>
      <c r="BC563" s="155">
        <f>IF(A7taxstdlife="n/a","n/a",IF(BC$3&gt;(A7taxstdlife+$E563),(Input!$J$217*$J$7)-SUM($J563:BB563),(Input!$J$217*$J$7)/A7taxstdlife))</f>
        <v>0</v>
      </c>
      <c r="BD563" s="155">
        <f>IF(A7taxstdlife="n/a","n/a",IF(BD$3&gt;(A7taxstdlife+$E563),(Input!$J$217*$J$7)-SUM($J563:BC563),(Input!$J$217*$J$7)/A7taxstdlife))</f>
        <v>0</v>
      </c>
      <c r="BE563" s="155">
        <f>IF(A7taxstdlife="n/a","n/a",IF(BE$3&gt;(A7taxstdlife+$E563),(Input!$J$217*$J$7)-SUM($J563:BD563),(Input!$J$217*$J$7)/A7taxstdlife))</f>
        <v>0</v>
      </c>
      <c r="BF563" s="155">
        <f>IF(A7taxstdlife="n/a","n/a",IF(BF$3&gt;(A7taxstdlife+$E563),(Input!$J$217*$J$7)-SUM($J563:BE563),(Input!$J$217*$J$7)/A7taxstdlife))</f>
        <v>0</v>
      </c>
      <c r="BG563" s="155">
        <f>IF(A7taxstdlife="n/a","n/a",IF(BG$3&gt;(A7taxstdlife+$E563),(Input!$J$217*$J$7)-SUM($J563:BF563),(Input!$J$217*$J$7)/A7taxstdlife))</f>
        <v>0</v>
      </c>
      <c r="BH563" s="155">
        <f>IF(A7taxstdlife="n/a","n/a",IF(BH$3&gt;(A7taxstdlife+$E563),(Input!$J$217*$J$7)-SUM($J563:BG563),(Input!$J$217*$J$7)/A7taxstdlife))</f>
        <v>0</v>
      </c>
      <c r="BI563" s="155">
        <f>IF(A7taxstdlife="n/a","n/a",IF(BI$3&gt;(A7taxstdlife+$E563),(Input!$J$217*$J$7)-SUM($J563:BH563),(Input!$J$217*$J$7)/A7taxstdlife))</f>
        <v>0</v>
      </c>
      <c r="BJ563" s="14"/>
      <c r="BK563" s="14"/>
      <c r="BL563" s="14"/>
      <c r="BM563" s="14"/>
      <c r="BN563" s="14"/>
      <c r="BO563" s="14"/>
      <c r="BP563" s="14"/>
      <c r="BQ563" s="14"/>
      <c r="BR563" s="14"/>
      <c r="BS563" s="14"/>
      <c r="BT563" s="14"/>
      <c r="BU563" s="14"/>
      <c r="BV563" s="14"/>
      <c r="BW563" s="14"/>
      <c r="BX563" s="14"/>
      <c r="BY563" s="14"/>
      <c r="BZ563" s="14"/>
      <c r="CA563" s="410"/>
      <c r="CB563" s="410"/>
      <c r="CC563" s="410"/>
      <c r="CD563" s="410"/>
      <c r="CE563" s="410"/>
      <c r="CF563" s="410"/>
      <c r="CG563" s="410"/>
      <c r="CH563" s="410"/>
      <c r="CI563" s="410"/>
      <c r="CJ563" s="410"/>
      <c r="CK563" s="410"/>
      <c r="CL563" s="410"/>
      <c r="CM563" s="410"/>
      <c r="CN563" s="410"/>
      <c r="CO563" s="410"/>
      <c r="CP563" s="410"/>
      <c r="CQ563" s="410"/>
      <c r="CR563" s="410"/>
      <c r="CS563" s="410"/>
      <c r="CT563" s="410"/>
      <c r="CU563" s="410"/>
      <c r="CV563" s="410"/>
      <c r="CW563" s="410"/>
      <c r="CX563" s="410"/>
      <c r="CY563" s="410"/>
      <c r="CZ563" s="410"/>
      <c r="DA563" s="410"/>
      <c r="DB563" s="410"/>
      <c r="DC563" s="410"/>
      <c r="DD563" s="410"/>
      <c r="DE563" s="410"/>
      <c r="DF563" s="410"/>
      <c r="DG563" s="410"/>
      <c r="DH563" s="410"/>
      <c r="DI563" s="410"/>
      <c r="DJ563" s="410"/>
      <c r="DK563" s="410"/>
      <c r="DL563" s="410"/>
      <c r="DM563" s="410"/>
      <c r="DN563" s="410"/>
      <c r="DO563" s="410"/>
      <c r="DP563" s="410"/>
      <c r="DQ563" s="410"/>
      <c r="DR563" s="410"/>
      <c r="DS563" s="410"/>
      <c r="DT563" s="410"/>
      <c r="DU563" s="410"/>
      <c r="DV563" s="410"/>
      <c r="DW563" s="410"/>
      <c r="DX563" s="410"/>
      <c r="DY563" s="410"/>
      <c r="DZ563" s="410"/>
      <c r="EA563" s="410"/>
      <c r="EB563" s="410"/>
      <c r="EC563" s="410"/>
      <c r="ED563" s="410"/>
      <c r="EE563" s="410"/>
      <c r="EF563" s="410"/>
      <c r="EG563" s="410"/>
      <c r="EH563" s="410"/>
      <c r="EI563" s="410"/>
      <c r="EJ563" s="410"/>
      <c r="EK563" s="410"/>
      <c r="EL563" s="410"/>
      <c r="EM563" s="410"/>
      <c r="EN563" s="410"/>
      <c r="EO563" s="410"/>
      <c r="EP563" s="410"/>
      <c r="EQ563" s="410"/>
      <c r="ER563" s="410"/>
      <c r="ES563" s="410"/>
      <c r="ET563" s="410"/>
      <c r="EU563" s="410"/>
      <c r="EV563" s="410"/>
      <c r="EW563" s="410"/>
      <c r="EX563" s="410"/>
      <c r="EY563" s="410"/>
      <c r="EZ563" s="410"/>
      <c r="FA563" s="410"/>
      <c r="FB563" s="410"/>
      <c r="FC563" s="410"/>
      <c r="FD563" s="410"/>
      <c r="FE563" s="410"/>
      <c r="FF563" s="410"/>
      <c r="FG563" s="410"/>
      <c r="FH563" s="410"/>
      <c r="FI563" s="410"/>
      <c r="FJ563" s="410"/>
      <c r="FK563" s="410"/>
      <c r="FL563" s="410"/>
      <c r="FM563" s="410"/>
      <c r="FN563" s="410"/>
      <c r="FO563" s="410"/>
      <c r="FP563" s="410"/>
      <c r="FQ563" s="410"/>
      <c r="FR563" s="410"/>
      <c r="FS563" s="410"/>
      <c r="FT563" s="410"/>
      <c r="FU563" s="410"/>
      <c r="FV563" s="410"/>
      <c r="FW563" s="410"/>
      <c r="FX563" s="410"/>
      <c r="FY563" s="410"/>
      <c r="FZ563" s="410"/>
      <c r="GA563" s="410"/>
      <c r="GB563" s="410"/>
      <c r="GC563" s="410"/>
      <c r="GD563" s="410"/>
      <c r="GE563" s="410"/>
      <c r="GF563" s="410"/>
      <c r="GG563" s="410"/>
      <c r="GH563" s="410"/>
      <c r="GI563" s="410"/>
      <c r="GJ563" s="410"/>
      <c r="GK563" s="410"/>
      <c r="GL563" s="410"/>
      <c r="GM563" s="410"/>
      <c r="GN563" s="410"/>
      <c r="GO563" s="410"/>
      <c r="GP563" s="410"/>
      <c r="GQ563" s="410"/>
      <c r="GR563" s="410"/>
      <c r="GS563" s="410"/>
      <c r="GT563" s="410"/>
      <c r="GU563" s="410"/>
      <c r="GV563" s="410"/>
      <c r="GW563" s="410"/>
      <c r="GX563" s="410"/>
      <c r="GY563" s="410"/>
      <c r="GZ563" s="410"/>
      <c r="HA563" s="410"/>
      <c r="HB563" s="410"/>
      <c r="HC563" s="410"/>
      <c r="HD563" s="410"/>
      <c r="HE563" s="410"/>
      <c r="HF563" s="410"/>
      <c r="HG563" s="410"/>
      <c r="HH563" s="410"/>
      <c r="HI563" s="410"/>
      <c r="HJ563" s="410"/>
      <c r="HK563" s="410"/>
      <c r="HL563" s="410"/>
      <c r="HM563" s="410"/>
      <c r="HN563" s="410"/>
      <c r="HO563" s="410"/>
      <c r="HP563" s="410"/>
      <c r="HQ563" s="410"/>
      <c r="HR563" s="410"/>
      <c r="HS563" s="410"/>
      <c r="HT563" s="410"/>
      <c r="HU563" s="410"/>
      <c r="HV563" s="410"/>
      <c r="HW563" s="410"/>
      <c r="HX563" s="410"/>
      <c r="HY563" s="410"/>
      <c r="HZ563" s="410"/>
      <c r="IA563" s="410"/>
      <c r="IB563" s="410"/>
      <c r="IC563" s="410"/>
      <c r="ID563" s="410"/>
      <c r="IE563" s="410"/>
      <c r="IF563" s="410"/>
      <c r="IG563" s="410"/>
      <c r="IH563" s="410"/>
      <c r="II563" s="410"/>
      <c r="IJ563" s="410"/>
      <c r="IK563" s="410"/>
      <c r="IL563" s="410"/>
      <c r="IM563" s="410"/>
      <c r="IN563" s="410"/>
      <c r="IO563" s="410"/>
      <c r="IP563" s="410"/>
      <c r="IQ563" s="410"/>
      <c r="IR563" s="410"/>
      <c r="IS563" s="410"/>
      <c r="IT563" s="410"/>
      <c r="IU563" s="410"/>
      <c r="IV563" s="410"/>
    </row>
    <row r="564" spans="1:256" s="2" customFormat="1" ht="12.75" hidden="1" customHeight="1" outlineLevel="2">
      <c r="A564" s="14"/>
      <c r="B564" s="14"/>
      <c r="C564" s="324"/>
      <c r="D564" s="413"/>
      <c r="E564" s="261">
        <v>5</v>
      </c>
      <c r="F564" s="372"/>
      <c r="G564" s="269"/>
      <c r="H564" s="271"/>
      <c r="I564" s="271"/>
      <c r="J564" s="271"/>
      <c r="K564" s="270"/>
      <c r="L564" s="155">
        <f>IF(A7taxstdlife="n/a","n/a",IF(L$3&gt;(A7taxstdlife+$E564),(Input!$K$217*$K$7)-SUM($K564:K564),(Input!$K$217*$K$7)/A7taxstdlife))</f>
        <v>1.2407361077712928</v>
      </c>
      <c r="M564" s="155">
        <f>IF(A7taxstdlife="n/a","n/a",IF(M$3&gt;(A7taxstdlife+$E564),(Input!$K$217*$K$7)-SUM($K564:L564),(Input!$K$217*$K$7)/A7taxstdlife))</f>
        <v>1.2407361077712928</v>
      </c>
      <c r="N564" s="155">
        <f>IF(A7taxstdlife="n/a","n/a",IF(N$3&gt;(A7taxstdlife+$E564),(Input!$K$217*$K$7)-SUM($K564:M564),(Input!$K$217*$K$7)/A7taxstdlife))</f>
        <v>1.2407361077712928</v>
      </c>
      <c r="O564" s="155">
        <f>IF(A7taxstdlife="n/a","n/a",IF(O$3&gt;(A7taxstdlife+$E564),(Input!$K$217*$K$7)-SUM($K564:N564),(Input!$K$217*$K$7)/A7taxstdlife))</f>
        <v>1.2407361077712928</v>
      </c>
      <c r="P564" s="155">
        <f>IF(A7taxstdlife="n/a","n/a",IF(P$3&gt;(A7taxstdlife+$E564),(Input!$K$217*$K$7)-SUM($K564:O564),(Input!$K$217*$K$7)/A7taxstdlife))</f>
        <v>1.2407361077712928</v>
      </c>
      <c r="Q564" s="155">
        <f>IF(A7taxstdlife="n/a","n/a",IF(Q$3&gt;(A7taxstdlife+$E564),(Input!$K$217*$K$7)-SUM($K564:P564),(Input!$K$217*$K$7)/A7taxstdlife))</f>
        <v>1.2407361077712928</v>
      </c>
      <c r="R564" s="155">
        <f>IF(A7taxstdlife="n/a","n/a",IF(R$3&gt;(A7taxstdlife+$E564),(Input!$K$217*$K$7)-SUM($K564:Q564),(Input!$K$217*$K$7)/A7taxstdlife))</f>
        <v>1.2407361077712928</v>
      </c>
      <c r="S564" s="155">
        <f>IF(A7taxstdlife="n/a","n/a",IF(S$3&gt;(A7taxstdlife+$E564),(Input!$K$217*$K$7)-SUM($K564:R564),(Input!$K$217*$K$7)/A7taxstdlife))</f>
        <v>1.2407361077712928</v>
      </c>
      <c r="T564" s="155">
        <f>IF(A7taxstdlife="n/a","n/a",IF(T$3&gt;(A7taxstdlife+$E564),(Input!$K$217*$K$7)-SUM($K564:S564),(Input!$K$217*$K$7)/A7taxstdlife))</f>
        <v>1.2407361077712928</v>
      </c>
      <c r="U564" s="155">
        <f>IF(A7taxstdlife="n/a","n/a",IF(U$3&gt;(A7taxstdlife+$E564),(Input!$K$217*$K$7)-SUM($K564:T564),(Input!$K$217*$K$7)/A7taxstdlife))</f>
        <v>1.2407361077712928</v>
      </c>
      <c r="V564" s="155">
        <f>IF(A7taxstdlife="n/a","n/a",IF(V$3&gt;(A7taxstdlife+$E564),(Input!$K$217*$K$7)-SUM($K564:U564),(Input!$K$217*$K$7)/A7taxstdlife))</f>
        <v>1.2407361077712928</v>
      </c>
      <c r="W564" s="155">
        <f>IF(A7taxstdlife="n/a","n/a",IF(W$3&gt;(A7taxstdlife+$E564),(Input!$K$217*$K$7)-SUM($K564:V564),(Input!$K$217*$K$7)/A7taxstdlife))</f>
        <v>1.2407361077712928</v>
      </c>
      <c r="X564" s="155">
        <f>IF(A7taxstdlife="n/a","n/a",IF(X$3&gt;(A7taxstdlife+$E564),(Input!$K$217*$K$7)-SUM($K564:W564),(Input!$K$217*$K$7)/A7taxstdlife))</f>
        <v>1.2407361077712928</v>
      </c>
      <c r="Y564" s="155">
        <f>IF(A7taxstdlife="n/a","n/a",IF(Y$3&gt;(A7taxstdlife+$E564),(Input!$K$217*$K$7)-SUM($K564:X564),(Input!$K$217*$K$7)/A7taxstdlife))</f>
        <v>1.2407361077712928</v>
      </c>
      <c r="Z564" s="155">
        <f>IF(A7taxstdlife="n/a","n/a",IF(Z$3&gt;(A7taxstdlife+$E564),(Input!$K$217*$K$7)-SUM($K564:Y564),(Input!$K$217*$K$7)/A7taxstdlife))</f>
        <v>1.2407361077712928</v>
      </c>
      <c r="AA564" s="155">
        <f>IF(A7taxstdlife="n/a","n/a",IF(AA$3&gt;(A7taxstdlife+$E564),(Input!$K$217*$K$7)-SUM($K564:Z564),(Input!$K$217*$K$7)/A7taxstdlife))</f>
        <v>1.2407361077712928</v>
      </c>
      <c r="AB564" s="155">
        <f>IF(A7taxstdlife="n/a","n/a",IF(AB$3&gt;(A7taxstdlife+$E564),(Input!$K$217*$K$7)-SUM($K564:AA564),(Input!$K$217*$K$7)/A7taxstdlife))</f>
        <v>1.2407361077712928</v>
      </c>
      <c r="AC564" s="155">
        <f>IF(A7taxstdlife="n/a","n/a",IF(AC$3&gt;(A7taxstdlife+$E564),(Input!$K$217*$K$7)-SUM($K564:AB564),(Input!$K$217*$K$7)/A7taxstdlife))</f>
        <v>1.2407361077712928</v>
      </c>
      <c r="AD564" s="155">
        <f>IF(A7taxstdlife="n/a","n/a",IF(AD$3&gt;(A7taxstdlife+$E564),(Input!$K$217*$K$7)-SUM($K564:AC564),(Input!$K$217*$K$7)/A7taxstdlife))</f>
        <v>1.2407361077712928</v>
      </c>
      <c r="AE564" s="155">
        <f>IF(A7taxstdlife="n/a","n/a",IF(AE$3&gt;(A7taxstdlife+$E564),(Input!$K$217*$K$7)-SUM($K564:AD564),(Input!$K$217*$K$7)/A7taxstdlife))</f>
        <v>1.2407361077712928</v>
      </c>
      <c r="AF564" s="155">
        <f>IF(A7taxstdlife="n/a","n/a",IF(AF$3&gt;(A7taxstdlife+$E564),(Input!$K$217*$K$7)-SUM($K564:AE564),(Input!$K$217*$K$7)/A7taxstdlife))</f>
        <v>1.2407361077712928</v>
      </c>
      <c r="AG564" s="155">
        <f>IF(A7taxstdlife="n/a","n/a",IF(AG$3&gt;(A7taxstdlife+$E564),(Input!$K$217*$K$7)-SUM($K564:AF564),(Input!$K$217*$K$7)/A7taxstdlife))</f>
        <v>1.2407361077712928</v>
      </c>
      <c r="AH564" s="155">
        <f>IF(A7taxstdlife="n/a","n/a",IF(AH$3&gt;(A7taxstdlife+$E564),(Input!$K$217*$K$7)-SUM($K564:AG564),(Input!$K$217*$K$7)/A7taxstdlife))</f>
        <v>1.2407361077712928</v>
      </c>
      <c r="AI564" s="155">
        <f>IF(A7taxstdlife="n/a","n/a",IF(AI$3&gt;(A7taxstdlife+$E564),(Input!$K$217*$K$7)-SUM($K564:AH564),(Input!$K$217*$K$7)/A7taxstdlife))</f>
        <v>1.2407361077712928</v>
      </c>
      <c r="AJ564" s="155">
        <f>IF(A7taxstdlife="n/a","n/a",IF(AJ$3&gt;(A7taxstdlife+$E564),(Input!$K$217*$K$7)-SUM($K564:AI564),(Input!$K$217*$K$7)/A7taxstdlife))</f>
        <v>1.2407361077712928</v>
      </c>
      <c r="AK564" s="155">
        <f>IF(A7taxstdlife="n/a","n/a",IF(AK$3&gt;(A7taxstdlife+$E564),(Input!$K$217*$K$7)-SUM($K564:AJ564),(Input!$K$217*$K$7)/A7taxstdlife))</f>
        <v>1.2407361077712928</v>
      </c>
      <c r="AL564" s="155">
        <f>IF(A7taxstdlife="n/a","n/a",IF(AL$3&gt;(A7taxstdlife+$E564),(Input!$K$217*$K$7)-SUM($K564:AK564),(Input!$K$217*$K$7)/A7taxstdlife))</f>
        <v>1.2407361077712928</v>
      </c>
      <c r="AM564" s="155">
        <f>IF(A7taxstdlife="n/a","n/a",IF(AM$3&gt;(A7taxstdlife+$E564),(Input!$K$217*$K$7)-SUM($K564:AL564),(Input!$K$217*$K$7)/A7taxstdlife))</f>
        <v>1.2407361077712928</v>
      </c>
      <c r="AN564" s="155">
        <f>IF(A7taxstdlife="n/a","n/a",IF(AN$3&gt;(A7taxstdlife+$E564),(Input!$K$217*$K$7)-SUM($K564:AM564),(Input!$K$217*$K$7)/A7taxstdlife))</f>
        <v>1.2407361077712928</v>
      </c>
      <c r="AO564" s="155">
        <f>IF(A7taxstdlife="n/a","n/a",IF(AO$3&gt;(A7taxstdlife+$E564),(Input!$K$217*$K$7)-SUM($K564:AN564),(Input!$K$217*$K$7)/A7taxstdlife))</f>
        <v>1.2407361077712928</v>
      </c>
      <c r="AP564" s="155">
        <f>IF(A7taxstdlife="n/a","n/a",IF(AP$3&gt;(A7taxstdlife+$E564),(Input!$K$217*$K$7)-SUM($K564:AO564),(Input!$K$217*$K$7)/A7taxstdlife))</f>
        <v>1.2407361077712928</v>
      </c>
      <c r="AQ564" s="155">
        <f>IF(A7taxstdlife="n/a","n/a",IF(AQ$3&gt;(A7taxstdlife+$E564),(Input!$K$217*$K$7)-SUM($K564:AP564),(Input!$K$217*$K$7)/A7taxstdlife))</f>
        <v>1.2407361077712928</v>
      </c>
      <c r="AR564" s="155">
        <f>IF(A7taxstdlife="n/a","n/a",IF(AR$3&gt;(A7taxstdlife+$E564),(Input!$K$217*$K$7)-SUM($K564:AQ564),(Input!$K$217*$K$7)/A7taxstdlife))</f>
        <v>1.2407361077712928</v>
      </c>
      <c r="AS564" s="155">
        <f>IF(A7taxstdlife="n/a","n/a",IF(AS$3&gt;(A7taxstdlife+$E564),(Input!$K$217*$K$7)-SUM($K564:AR564),(Input!$K$217*$K$7)/A7taxstdlife))</f>
        <v>1.2407361077712928</v>
      </c>
      <c r="AT564" s="155">
        <f>IF(A7taxstdlife="n/a","n/a",IF(AT$3&gt;(A7taxstdlife+$E564),(Input!$K$217*$K$7)-SUM($K564:AS564),(Input!$K$217*$K$7)/A7taxstdlife))</f>
        <v>1.2407361077712928</v>
      </c>
      <c r="AU564" s="155">
        <f>IF(A7taxstdlife="n/a","n/a",IF(AU$3&gt;(A7taxstdlife+$E564),(Input!$K$217*$K$7)-SUM($K564:AT564),(Input!$K$217*$K$7)/A7taxstdlife))</f>
        <v>1.2407361077712928</v>
      </c>
      <c r="AV564" s="155">
        <f>IF(A7taxstdlife="n/a","n/a",IF(AV$3&gt;(A7taxstdlife+$E564),(Input!$K$217*$K$7)-SUM($K564:AU564),(Input!$K$217*$K$7)/A7taxstdlife))</f>
        <v>1.2407361077712928</v>
      </c>
      <c r="AW564" s="155">
        <f>IF(A7taxstdlife="n/a","n/a",IF(AW$3&gt;(A7taxstdlife+$E564),(Input!$K$217*$K$7)-SUM($K564:AV564),(Input!$K$217*$K$7)/A7taxstdlife))</f>
        <v>1.2407361077712928</v>
      </c>
      <c r="AX564" s="155">
        <f>IF(A7taxstdlife="n/a","n/a",IF(AX$3&gt;(A7taxstdlife+$E564),(Input!$K$217*$K$7)-SUM($K564:AW564),(Input!$K$217*$K$7)/A7taxstdlife))</f>
        <v>1.2407361077712928</v>
      </c>
      <c r="AY564" s="155">
        <f>IF(A7taxstdlife="n/a","n/a",IF(AY$3&gt;(A7taxstdlife+$E564),(Input!$K$217*$K$7)-SUM($K564:AX564),(Input!$K$217*$K$7)/A7taxstdlife))</f>
        <v>1.2407361077712928</v>
      </c>
      <c r="AZ564" s="155">
        <f>IF(A7taxstdlife="n/a","n/a",IF(AZ$3&gt;(A7taxstdlife+$E564),(Input!$K$217*$K$7)-SUM($K564:AY564),(Input!$K$217*$K$7)/A7taxstdlife))</f>
        <v>1.4210854715202004E-14</v>
      </c>
      <c r="BA564" s="155">
        <f>IF(A7taxstdlife="n/a","n/a",IF(BA$3&gt;(A7taxstdlife+$E564),(Input!$K$217*$K$7)-SUM($K564:AZ564),(Input!$K$217*$K$7)/A7taxstdlife))</f>
        <v>0</v>
      </c>
      <c r="BB564" s="155">
        <f>IF(A7taxstdlife="n/a","n/a",IF(BB$3&gt;(A7taxstdlife+$E564),(Input!$K$217*$K$7)-SUM($K564:BA564),(Input!$K$217*$K$7)/A7taxstdlife))</f>
        <v>0</v>
      </c>
      <c r="BC564" s="155">
        <f>IF(A7taxstdlife="n/a","n/a",IF(BC$3&gt;(A7taxstdlife+$E564),(Input!$K$217*$K$7)-SUM($K564:BB564),(Input!$K$217*$K$7)/A7taxstdlife))</f>
        <v>0</v>
      </c>
      <c r="BD564" s="155">
        <f>IF(A7taxstdlife="n/a","n/a",IF(BD$3&gt;(A7taxstdlife+$E564),(Input!$K$217*$K$7)-SUM($K564:BC564),(Input!$K$217*$K$7)/A7taxstdlife))</f>
        <v>0</v>
      </c>
      <c r="BE564" s="155">
        <f>IF(A7taxstdlife="n/a","n/a",IF(BE$3&gt;(A7taxstdlife+$E564),(Input!$K$217*$K$7)-SUM($K564:BD564),(Input!$K$217*$K$7)/A7taxstdlife))</f>
        <v>0</v>
      </c>
      <c r="BF564" s="155">
        <f>IF(A7taxstdlife="n/a","n/a",IF(BF$3&gt;(A7taxstdlife+$E564),(Input!$K$217*$K$7)-SUM($K564:BE564),(Input!$K$217*$K$7)/A7taxstdlife))</f>
        <v>0</v>
      </c>
      <c r="BG564" s="155">
        <f>IF(A7taxstdlife="n/a","n/a",IF(BG$3&gt;(A7taxstdlife+$E564),(Input!$K$217*$K$7)-SUM($K564:BF564),(Input!$K$217*$K$7)/A7taxstdlife))</f>
        <v>0</v>
      </c>
      <c r="BH564" s="155">
        <f>IF(A7taxstdlife="n/a","n/a",IF(BH$3&gt;(A7taxstdlife+$E564),(Input!$K$217*$K$7)-SUM($K564:BG564),(Input!$K$217*$K$7)/A7taxstdlife))</f>
        <v>0</v>
      </c>
      <c r="BI564" s="155">
        <f>IF(A7taxstdlife="n/a","n/a",IF(BI$3&gt;(A7taxstdlife+$E564),(Input!$K$217*$K$7)-SUM($K564:BH564),(Input!$K$217*$K$7)/A7taxstdlife))</f>
        <v>0</v>
      </c>
      <c r="BJ564" s="14"/>
      <c r="BK564" s="14"/>
      <c r="BL564" s="14"/>
      <c r="BM564" s="14"/>
      <c r="BN564" s="14"/>
      <c r="BO564" s="14"/>
      <c r="BP564" s="14"/>
      <c r="BQ564" s="14"/>
      <c r="BR564" s="14"/>
      <c r="BS564" s="14"/>
      <c r="BT564" s="14"/>
      <c r="BU564" s="14"/>
      <c r="BV564" s="14"/>
      <c r="BW564" s="14"/>
      <c r="BX564" s="14"/>
      <c r="BY564" s="14"/>
      <c r="BZ564" s="14"/>
      <c r="CA564" s="410"/>
      <c r="CB564" s="410"/>
      <c r="CC564" s="410"/>
      <c r="CD564" s="410"/>
      <c r="CE564" s="410"/>
      <c r="CF564" s="410"/>
      <c r="CG564" s="410"/>
      <c r="CH564" s="410"/>
      <c r="CI564" s="410"/>
      <c r="CJ564" s="410"/>
      <c r="CK564" s="410"/>
      <c r="CL564" s="410"/>
      <c r="CM564" s="410"/>
      <c r="CN564" s="410"/>
      <c r="CO564" s="410"/>
      <c r="CP564" s="410"/>
      <c r="CQ564" s="410"/>
      <c r="CR564" s="410"/>
      <c r="CS564" s="410"/>
      <c r="CT564" s="410"/>
      <c r="CU564" s="410"/>
      <c r="CV564" s="410"/>
      <c r="CW564" s="410"/>
      <c r="CX564" s="410"/>
      <c r="CY564" s="410"/>
      <c r="CZ564" s="410"/>
      <c r="DA564" s="410"/>
      <c r="DB564" s="410"/>
      <c r="DC564" s="410"/>
      <c r="DD564" s="410"/>
      <c r="DE564" s="410"/>
      <c r="DF564" s="410"/>
      <c r="DG564" s="410"/>
      <c r="DH564" s="410"/>
      <c r="DI564" s="410"/>
      <c r="DJ564" s="410"/>
      <c r="DK564" s="410"/>
      <c r="DL564" s="410"/>
      <c r="DM564" s="410"/>
      <c r="DN564" s="410"/>
      <c r="DO564" s="410"/>
      <c r="DP564" s="410"/>
      <c r="DQ564" s="410"/>
      <c r="DR564" s="410"/>
      <c r="DS564" s="410"/>
      <c r="DT564" s="410"/>
      <c r="DU564" s="410"/>
      <c r="DV564" s="410"/>
      <c r="DW564" s="410"/>
      <c r="DX564" s="410"/>
      <c r="DY564" s="410"/>
      <c r="DZ564" s="410"/>
      <c r="EA564" s="410"/>
      <c r="EB564" s="410"/>
      <c r="EC564" s="410"/>
      <c r="ED564" s="410"/>
      <c r="EE564" s="410"/>
      <c r="EF564" s="410"/>
      <c r="EG564" s="410"/>
      <c r="EH564" s="410"/>
      <c r="EI564" s="410"/>
      <c r="EJ564" s="410"/>
      <c r="EK564" s="410"/>
      <c r="EL564" s="410"/>
      <c r="EM564" s="410"/>
      <c r="EN564" s="410"/>
      <c r="EO564" s="410"/>
      <c r="EP564" s="410"/>
      <c r="EQ564" s="410"/>
      <c r="ER564" s="410"/>
      <c r="ES564" s="410"/>
      <c r="ET564" s="410"/>
      <c r="EU564" s="410"/>
      <c r="EV564" s="410"/>
      <c r="EW564" s="410"/>
      <c r="EX564" s="410"/>
      <c r="EY564" s="410"/>
      <c r="EZ564" s="410"/>
      <c r="FA564" s="410"/>
      <c r="FB564" s="410"/>
      <c r="FC564" s="410"/>
      <c r="FD564" s="410"/>
      <c r="FE564" s="410"/>
      <c r="FF564" s="410"/>
      <c r="FG564" s="410"/>
      <c r="FH564" s="410"/>
      <c r="FI564" s="410"/>
      <c r="FJ564" s="410"/>
      <c r="FK564" s="410"/>
      <c r="FL564" s="410"/>
      <c r="FM564" s="410"/>
      <c r="FN564" s="410"/>
      <c r="FO564" s="410"/>
      <c r="FP564" s="410"/>
      <c r="FQ564" s="410"/>
      <c r="FR564" s="410"/>
      <c r="FS564" s="410"/>
      <c r="FT564" s="410"/>
      <c r="FU564" s="410"/>
      <c r="FV564" s="410"/>
      <c r="FW564" s="410"/>
      <c r="FX564" s="410"/>
      <c r="FY564" s="410"/>
      <c r="FZ564" s="410"/>
      <c r="GA564" s="410"/>
      <c r="GB564" s="410"/>
      <c r="GC564" s="410"/>
      <c r="GD564" s="410"/>
      <c r="GE564" s="410"/>
      <c r="GF564" s="410"/>
      <c r="GG564" s="410"/>
      <c r="GH564" s="410"/>
      <c r="GI564" s="410"/>
      <c r="GJ564" s="410"/>
      <c r="GK564" s="410"/>
      <c r="GL564" s="410"/>
      <c r="GM564" s="410"/>
      <c r="GN564" s="410"/>
      <c r="GO564" s="410"/>
      <c r="GP564" s="410"/>
      <c r="GQ564" s="410"/>
      <c r="GR564" s="410"/>
      <c r="GS564" s="410"/>
      <c r="GT564" s="410"/>
      <c r="GU564" s="410"/>
      <c r="GV564" s="410"/>
      <c r="GW564" s="410"/>
      <c r="GX564" s="410"/>
      <c r="GY564" s="410"/>
      <c r="GZ564" s="410"/>
      <c r="HA564" s="410"/>
      <c r="HB564" s="410"/>
      <c r="HC564" s="410"/>
      <c r="HD564" s="410"/>
      <c r="HE564" s="410"/>
      <c r="HF564" s="410"/>
      <c r="HG564" s="410"/>
      <c r="HH564" s="410"/>
      <c r="HI564" s="410"/>
      <c r="HJ564" s="410"/>
      <c r="HK564" s="410"/>
      <c r="HL564" s="410"/>
      <c r="HM564" s="410"/>
      <c r="HN564" s="410"/>
      <c r="HO564" s="410"/>
      <c r="HP564" s="410"/>
      <c r="HQ564" s="410"/>
      <c r="HR564" s="410"/>
      <c r="HS564" s="410"/>
      <c r="HT564" s="410"/>
      <c r="HU564" s="410"/>
      <c r="HV564" s="410"/>
      <c r="HW564" s="410"/>
      <c r="HX564" s="410"/>
      <c r="HY564" s="410"/>
      <c r="HZ564" s="410"/>
      <c r="IA564" s="410"/>
      <c r="IB564" s="410"/>
      <c r="IC564" s="410"/>
      <c r="ID564" s="410"/>
      <c r="IE564" s="410"/>
      <c r="IF564" s="410"/>
      <c r="IG564" s="410"/>
      <c r="IH564" s="410"/>
      <c r="II564" s="410"/>
      <c r="IJ564" s="410"/>
      <c r="IK564" s="410"/>
      <c r="IL564" s="410"/>
      <c r="IM564" s="410"/>
      <c r="IN564" s="410"/>
      <c r="IO564" s="410"/>
      <c r="IP564" s="410"/>
      <c r="IQ564" s="410"/>
      <c r="IR564" s="410"/>
      <c r="IS564" s="410"/>
      <c r="IT564" s="410"/>
      <c r="IU564" s="410"/>
      <c r="IV564" s="410"/>
    </row>
    <row r="565" spans="1:256" s="2" customFormat="1" ht="12.75" hidden="1" customHeight="1" outlineLevel="2">
      <c r="A565" s="14"/>
      <c r="B565" s="14"/>
      <c r="C565" s="324"/>
      <c r="D565" s="413"/>
      <c r="E565" s="261">
        <v>6</v>
      </c>
      <c r="F565" s="372"/>
      <c r="G565" s="269"/>
      <c r="H565" s="271"/>
      <c r="I565" s="271"/>
      <c r="J565" s="271"/>
      <c r="K565" s="271"/>
      <c r="L565" s="270"/>
      <c r="M565" s="155">
        <f>IF(A7taxstdlife="n/a","n/a",IF(M$3&gt;(A7taxstdlife+$E565),(Input!$L$217*$L$7)-SUM($L565:L565),(Input!$L$217*$L$7)/A7taxstdlife))</f>
        <v>0</v>
      </c>
      <c r="N565" s="155">
        <f>IF(A7taxstdlife="n/a","n/a",IF(N$3&gt;(A7taxstdlife+$E565),(Input!$L$217*$L$7)-SUM($L565:M565),(Input!$L$217*$L$7)/A7taxstdlife))</f>
        <v>0</v>
      </c>
      <c r="O565" s="155">
        <f>IF(A7taxstdlife="n/a","n/a",IF(O$3&gt;(A7taxstdlife+$E565),(Input!$L$217*$L$7)-SUM($L565:N565),(Input!$L$217*$L$7)/A7taxstdlife))</f>
        <v>0</v>
      </c>
      <c r="P565" s="155">
        <f>IF(A7taxstdlife="n/a","n/a",IF(P$3&gt;(A7taxstdlife+$E565),(Input!$L$217*$L$7)-SUM($L565:O565),(Input!$L$217*$L$7)/A7taxstdlife))</f>
        <v>0</v>
      </c>
      <c r="Q565" s="155">
        <f>IF(A7taxstdlife="n/a","n/a",IF(Q$3&gt;(A7taxstdlife+$E565),(Input!$L$217*$L$7)-SUM($L565:P565),(Input!$L$217*$L$7)/A7taxstdlife))</f>
        <v>0</v>
      </c>
      <c r="R565" s="155">
        <f>IF(A7taxstdlife="n/a","n/a",IF(R$3&gt;(A7taxstdlife+$E565),(Input!$L$217*$L$7)-SUM($L565:Q565),(Input!$L$217*$L$7)/A7taxstdlife))</f>
        <v>0</v>
      </c>
      <c r="S565" s="155">
        <f>IF(A7taxstdlife="n/a","n/a",IF(S$3&gt;(A7taxstdlife+$E565),(Input!$L$217*$L$7)-SUM($L565:R565),(Input!$L$217*$L$7)/A7taxstdlife))</f>
        <v>0</v>
      </c>
      <c r="T565" s="155">
        <f>IF(A7taxstdlife="n/a","n/a",IF(T$3&gt;(A7taxstdlife+$E565),(Input!$L$217*$L$7)-SUM($L565:S565),(Input!$L$217*$L$7)/A7taxstdlife))</f>
        <v>0</v>
      </c>
      <c r="U565" s="155">
        <f>IF(A7taxstdlife="n/a","n/a",IF(U$3&gt;(A7taxstdlife+$E565),(Input!$L$217*$L$7)-SUM($L565:T565),(Input!$L$217*$L$7)/A7taxstdlife))</f>
        <v>0</v>
      </c>
      <c r="V565" s="155">
        <f>IF(A7taxstdlife="n/a","n/a",IF(V$3&gt;(A7taxstdlife+$E565),(Input!$L$217*$L$7)-SUM($L565:U565),(Input!$L$217*$L$7)/A7taxstdlife))</f>
        <v>0</v>
      </c>
      <c r="W565" s="155">
        <f>IF(A7taxstdlife="n/a","n/a",IF(W$3&gt;(A7taxstdlife+$E565),(Input!$L$217*$L$7)-SUM($L565:V565),(Input!$L$217*$L$7)/A7taxstdlife))</f>
        <v>0</v>
      </c>
      <c r="X565" s="155">
        <f>IF(A7taxstdlife="n/a","n/a",IF(X$3&gt;(A7taxstdlife+$E565),(Input!$L$217*$L$7)-SUM($L565:W565),(Input!$L$217*$L$7)/A7taxstdlife))</f>
        <v>0</v>
      </c>
      <c r="Y565" s="155">
        <f>IF(A7taxstdlife="n/a","n/a",IF(Y$3&gt;(A7taxstdlife+$E565),(Input!$L$217*$L$7)-SUM($L565:X565),(Input!$L$217*$L$7)/A7taxstdlife))</f>
        <v>0</v>
      </c>
      <c r="Z565" s="155">
        <f>IF(A7taxstdlife="n/a","n/a",IF(Z$3&gt;(A7taxstdlife+$E565),(Input!$L$217*$L$7)-SUM($L565:Y565),(Input!$L$217*$L$7)/A7taxstdlife))</f>
        <v>0</v>
      </c>
      <c r="AA565" s="155">
        <f>IF(A7taxstdlife="n/a","n/a",IF(AA$3&gt;(A7taxstdlife+$E565),(Input!$L$217*$L$7)-SUM($L565:Z565),(Input!$L$217*$L$7)/A7taxstdlife))</f>
        <v>0</v>
      </c>
      <c r="AB565" s="155">
        <f>IF(A7taxstdlife="n/a","n/a",IF(AB$3&gt;(A7taxstdlife+$E565),(Input!$L$217*$L$7)-SUM($L565:AA565),(Input!$L$217*$L$7)/A7taxstdlife))</f>
        <v>0</v>
      </c>
      <c r="AC565" s="155">
        <f>IF(A7taxstdlife="n/a","n/a",IF(AC$3&gt;(A7taxstdlife+$E565),(Input!$L$217*$L$7)-SUM($L565:AB565),(Input!$L$217*$L$7)/A7taxstdlife))</f>
        <v>0</v>
      </c>
      <c r="AD565" s="155">
        <f>IF(A7taxstdlife="n/a","n/a",IF(AD$3&gt;(A7taxstdlife+$E565),(Input!$L$217*$L$7)-SUM($L565:AC565),(Input!$L$217*$L$7)/A7taxstdlife))</f>
        <v>0</v>
      </c>
      <c r="AE565" s="155">
        <f>IF(A7taxstdlife="n/a","n/a",IF(AE$3&gt;(A7taxstdlife+$E565),(Input!$L$217*$L$7)-SUM($L565:AD565),(Input!$L$217*$L$7)/A7taxstdlife))</f>
        <v>0</v>
      </c>
      <c r="AF565" s="155">
        <f>IF(A7taxstdlife="n/a","n/a",IF(AF$3&gt;(A7taxstdlife+$E565),(Input!$L$217*$L$7)-SUM($L565:AE565),(Input!$L$217*$L$7)/A7taxstdlife))</f>
        <v>0</v>
      </c>
      <c r="AG565" s="155">
        <f>IF(A7taxstdlife="n/a","n/a",IF(AG$3&gt;(A7taxstdlife+$E565),(Input!$L$217*$L$7)-SUM($L565:AF565),(Input!$L$217*$L$7)/A7taxstdlife))</f>
        <v>0</v>
      </c>
      <c r="AH565" s="155">
        <f>IF(A7taxstdlife="n/a","n/a",IF(AH$3&gt;(A7taxstdlife+$E565),(Input!$L$217*$L$7)-SUM($L565:AG565),(Input!$L$217*$L$7)/A7taxstdlife))</f>
        <v>0</v>
      </c>
      <c r="AI565" s="155">
        <f>IF(A7taxstdlife="n/a","n/a",IF(AI$3&gt;(A7taxstdlife+$E565),(Input!$L$217*$L$7)-SUM($L565:AH565),(Input!$L$217*$L$7)/A7taxstdlife))</f>
        <v>0</v>
      </c>
      <c r="AJ565" s="155">
        <f>IF(A7taxstdlife="n/a","n/a",IF(AJ$3&gt;(A7taxstdlife+$E565),(Input!$L$217*$L$7)-SUM($L565:AI565),(Input!$L$217*$L$7)/A7taxstdlife))</f>
        <v>0</v>
      </c>
      <c r="AK565" s="155">
        <f>IF(A7taxstdlife="n/a","n/a",IF(AK$3&gt;(A7taxstdlife+$E565),(Input!$L$217*$L$7)-SUM($L565:AJ565),(Input!$L$217*$L$7)/A7taxstdlife))</f>
        <v>0</v>
      </c>
      <c r="AL565" s="155">
        <f>IF(A7taxstdlife="n/a","n/a",IF(AL$3&gt;(A7taxstdlife+$E565),(Input!$L$217*$L$7)-SUM($L565:AK565),(Input!$L$217*$L$7)/A7taxstdlife))</f>
        <v>0</v>
      </c>
      <c r="AM565" s="155">
        <f>IF(A7taxstdlife="n/a","n/a",IF(AM$3&gt;(A7taxstdlife+$E565),(Input!$L$217*$L$7)-SUM($L565:AL565),(Input!$L$217*$L$7)/A7taxstdlife))</f>
        <v>0</v>
      </c>
      <c r="AN565" s="155">
        <f>IF(A7taxstdlife="n/a","n/a",IF(AN$3&gt;(A7taxstdlife+$E565),(Input!$L$217*$L$7)-SUM($L565:AM565),(Input!$L$217*$L$7)/A7taxstdlife))</f>
        <v>0</v>
      </c>
      <c r="AO565" s="155">
        <f>IF(A7taxstdlife="n/a","n/a",IF(AO$3&gt;(A7taxstdlife+$E565),(Input!$L$217*$L$7)-SUM($L565:AN565),(Input!$L$217*$L$7)/A7taxstdlife))</f>
        <v>0</v>
      </c>
      <c r="AP565" s="155">
        <f>IF(A7taxstdlife="n/a","n/a",IF(AP$3&gt;(A7taxstdlife+$E565),(Input!$L$217*$L$7)-SUM($L565:AO565),(Input!$L$217*$L$7)/A7taxstdlife))</f>
        <v>0</v>
      </c>
      <c r="AQ565" s="155">
        <f>IF(A7taxstdlife="n/a","n/a",IF(AQ$3&gt;(A7taxstdlife+$E565),(Input!$L$217*$L$7)-SUM($L565:AP565),(Input!$L$217*$L$7)/A7taxstdlife))</f>
        <v>0</v>
      </c>
      <c r="AR565" s="155">
        <f>IF(A7taxstdlife="n/a","n/a",IF(AR$3&gt;(A7taxstdlife+$E565),(Input!$L$217*$L$7)-SUM($L565:AQ565),(Input!$L$217*$L$7)/A7taxstdlife))</f>
        <v>0</v>
      </c>
      <c r="AS565" s="155">
        <f>IF(A7taxstdlife="n/a","n/a",IF(AS$3&gt;(A7taxstdlife+$E565),(Input!$L$217*$L$7)-SUM($L565:AR565),(Input!$L$217*$L$7)/A7taxstdlife))</f>
        <v>0</v>
      </c>
      <c r="AT565" s="155">
        <f>IF(A7taxstdlife="n/a","n/a",IF(AT$3&gt;(A7taxstdlife+$E565),(Input!$L$217*$L$7)-SUM($L565:AS565),(Input!$L$217*$L$7)/A7taxstdlife))</f>
        <v>0</v>
      </c>
      <c r="AU565" s="155">
        <f>IF(A7taxstdlife="n/a","n/a",IF(AU$3&gt;(A7taxstdlife+$E565),(Input!$L$217*$L$7)-SUM($L565:AT565),(Input!$L$217*$L$7)/A7taxstdlife))</f>
        <v>0</v>
      </c>
      <c r="AV565" s="155">
        <f>IF(A7taxstdlife="n/a","n/a",IF(AV$3&gt;(A7taxstdlife+$E565),(Input!$L$217*$L$7)-SUM($L565:AU565),(Input!$L$217*$L$7)/A7taxstdlife))</f>
        <v>0</v>
      </c>
      <c r="AW565" s="155">
        <f>IF(A7taxstdlife="n/a","n/a",IF(AW$3&gt;(A7taxstdlife+$E565),(Input!$L$217*$L$7)-SUM($L565:AV565),(Input!$L$217*$L$7)/A7taxstdlife))</f>
        <v>0</v>
      </c>
      <c r="AX565" s="155">
        <f>IF(A7taxstdlife="n/a","n/a",IF(AX$3&gt;(A7taxstdlife+$E565),(Input!$L$217*$L$7)-SUM($L565:AW565),(Input!$L$217*$L$7)/A7taxstdlife))</f>
        <v>0</v>
      </c>
      <c r="AY565" s="155">
        <f>IF(A7taxstdlife="n/a","n/a",IF(AY$3&gt;(A7taxstdlife+$E565),(Input!$L$217*$L$7)-SUM($L565:AX565),(Input!$L$217*$L$7)/A7taxstdlife))</f>
        <v>0</v>
      </c>
      <c r="AZ565" s="155">
        <f>IF(A7taxstdlife="n/a","n/a",IF(AZ$3&gt;(A7taxstdlife+$E565),(Input!$L$217*$L$7)-SUM($L565:AY565),(Input!$L$217*$L$7)/A7taxstdlife))</f>
        <v>0</v>
      </c>
      <c r="BA565" s="155">
        <f>IF(A7taxstdlife="n/a","n/a",IF(BA$3&gt;(A7taxstdlife+$E565),(Input!$L$217*$L$7)-SUM($L565:AZ565),(Input!$L$217*$L$7)/A7taxstdlife))</f>
        <v>0</v>
      </c>
      <c r="BB565" s="155">
        <f>IF(A7taxstdlife="n/a","n/a",IF(BB$3&gt;(A7taxstdlife+$E565),(Input!$L$217*$L$7)-SUM($L565:BA565),(Input!$L$217*$L$7)/A7taxstdlife))</f>
        <v>0</v>
      </c>
      <c r="BC565" s="155">
        <f>IF(A7taxstdlife="n/a","n/a",IF(BC$3&gt;(A7taxstdlife+$E565),(Input!$L$217*$L$7)-SUM($L565:BB565),(Input!$L$217*$L$7)/A7taxstdlife))</f>
        <v>0</v>
      </c>
      <c r="BD565" s="155">
        <f>IF(A7taxstdlife="n/a","n/a",IF(BD$3&gt;(A7taxstdlife+$E565),(Input!$L$217*$L$7)-SUM($L565:BC565),(Input!$L$217*$L$7)/A7taxstdlife))</f>
        <v>0</v>
      </c>
      <c r="BE565" s="155">
        <f>IF(A7taxstdlife="n/a","n/a",IF(BE$3&gt;(A7taxstdlife+$E565),(Input!$L$217*$L$7)-SUM($L565:BD565),(Input!$L$217*$L$7)/A7taxstdlife))</f>
        <v>0</v>
      </c>
      <c r="BF565" s="155">
        <f>IF(A7taxstdlife="n/a","n/a",IF(BF$3&gt;(A7taxstdlife+$E565),(Input!$L$217*$L$7)-SUM($L565:BE565),(Input!$L$217*$L$7)/A7taxstdlife))</f>
        <v>0</v>
      </c>
      <c r="BG565" s="155">
        <f>IF(A7taxstdlife="n/a","n/a",IF(BG$3&gt;(A7taxstdlife+$E565),(Input!$L$217*$L$7)-SUM($L565:BF565),(Input!$L$217*$L$7)/A7taxstdlife))</f>
        <v>0</v>
      </c>
      <c r="BH565" s="155">
        <f>IF(A7taxstdlife="n/a","n/a",IF(BH$3&gt;(A7taxstdlife+$E565),(Input!$L$217*$L$7)-SUM($L565:BG565),(Input!$L$217*$L$7)/A7taxstdlife))</f>
        <v>0</v>
      </c>
      <c r="BI565" s="155">
        <f>IF(A7taxstdlife="n/a","n/a",IF(BI$3&gt;(A7taxstdlife+$E565),(Input!$L$217*$L$7)-SUM($L565:BH565),(Input!$L$217*$L$7)/A7taxstdlife))</f>
        <v>0</v>
      </c>
      <c r="BJ565" s="14"/>
      <c r="BK565" s="14"/>
      <c r="BL565" s="14"/>
      <c r="BM565" s="14"/>
      <c r="BN565" s="14"/>
      <c r="BO565" s="14"/>
      <c r="BP565" s="14"/>
      <c r="BQ565" s="14"/>
      <c r="BR565" s="14"/>
      <c r="BS565" s="14"/>
      <c r="BT565" s="14"/>
      <c r="BU565" s="14"/>
      <c r="BV565" s="14"/>
      <c r="BW565" s="14"/>
      <c r="BX565" s="14"/>
      <c r="BY565" s="14"/>
      <c r="BZ565" s="14"/>
      <c r="CA565" s="410"/>
      <c r="CB565" s="410"/>
      <c r="CC565" s="410"/>
      <c r="CD565" s="410"/>
      <c r="CE565" s="410"/>
      <c r="CF565" s="410"/>
      <c r="CG565" s="410"/>
      <c r="CH565" s="410"/>
      <c r="CI565" s="410"/>
      <c r="CJ565" s="410"/>
      <c r="CK565" s="410"/>
      <c r="CL565" s="410"/>
      <c r="CM565" s="410"/>
      <c r="CN565" s="410"/>
      <c r="CO565" s="410"/>
      <c r="CP565" s="410"/>
      <c r="CQ565" s="410"/>
      <c r="CR565" s="410"/>
      <c r="CS565" s="410"/>
      <c r="CT565" s="410"/>
      <c r="CU565" s="410"/>
      <c r="CV565" s="410"/>
      <c r="CW565" s="410"/>
      <c r="CX565" s="410"/>
      <c r="CY565" s="410"/>
      <c r="CZ565" s="410"/>
      <c r="DA565" s="410"/>
      <c r="DB565" s="410"/>
      <c r="DC565" s="410"/>
      <c r="DD565" s="410"/>
      <c r="DE565" s="410"/>
      <c r="DF565" s="410"/>
      <c r="DG565" s="410"/>
      <c r="DH565" s="410"/>
      <c r="DI565" s="410"/>
      <c r="DJ565" s="410"/>
      <c r="DK565" s="410"/>
      <c r="DL565" s="410"/>
      <c r="DM565" s="410"/>
      <c r="DN565" s="410"/>
      <c r="DO565" s="410"/>
      <c r="DP565" s="410"/>
      <c r="DQ565" s="410"/>
      <c r="DR565" s="410"/>
      <c r="DS565" s="410"/>
      <c r="DT565" s="410"/>
      <c r="DU565" s="410"/>
      <c r="DV565" s="410"/>
      <c r="DW565" s="410"/>
      <c r="DX565" s="410"/>
      <c r="DY565" s="410"/>
      <c r="DZ565" s="410"/>
      <c r="EA565" s="410"/>
      <c r="EB565" s="410"/>
      <c r="EC565" s="410"/>
      <c r="ED565" s="410"/>
      <c r="EE565" s="410"/>
      <c r="EF565" s="410"/>
      <c r="EG565" s="410"/>
      <c r="EH565" s="410"/>
      <c r="EI565" s="410"/>
      <c r="EJ565" s="410"/>
      <c r="EK565" s="410"/>
      <c r="EL565" s="410"/>
      <c r="EM565" s="410"/>
      <c r="EN565" s="410"/>
      <c r="EO565" s="410"/>
      <c r="EP565" s="410"/>
      <c r="EQ565" s="410"/>
      <c r="ER565" s="410"/>
      <c r="ES565" s="410"/>
      <c r="ET565" s="410"/>
      <c r="EU565" s="410"/>
      <c r="EV565" s="410"/>
      <c r="EW565" s="410"/>
      <c r="EX565" s="410"/>
      <c r="EY565" s="410"/>
      <c r="EZ565" s="410"/>
      <c r="FA565" s="410"/>
      <c r="FB565" s="410"/>
      <c r="FC565" s="410"/>
      <c r="FD565" s="410"/>
      <c r="FE565" s="410"/>
      <c r="FF565" s="410"/>
      <c r="FG565" s="410"/>
      <c r="FH565" s="410"/>
      <c r="FI565" s="410"/>
      <c r="FJ565" s="410"/>
      <c r="FK565" s="410"/>
      <c r="FL565" s="410"/>
      <c r="FM565" s="410"/>
      <c r="FN565" s="410"/>
      <c r="FO565" s="410"/>
      <c r="FP565" s="410"/>
      <c r="FQ565" s="410"/>
      <c r="FR565" s="410"/>
      <c r="FS565" s="410"/>
      <c r="FT565" s="410"/>
      <c r="FU565" s="410"/>
      <c r="FV565" s="410"/>
      <c r="FW565" s="410"/>
      <c r="FX565" s="410"/>
      <c r="FY565" s="410"/>
      <c r="FZ565" s="410"/>
      <c r="GA565" s="410"/>
      <c r="GB565" s="410"/>
      <c r="GC565" s="410"/>
      <c r="GD565" s="410"/>
      <c r="GE565" s="410"/>
      <c r="GF565" s="410"/>
      <c r="GG565" s="410"/>
      <c r="GH565" s="410"/>
      <c r="GI565" s="410"/>
      <c r="GJ565" s="410"/>
      <c r="GK565" s="410"/>
      <c r="GL565" s="410"/>
      <c r="GM565" s="410"/>
      <c r="GN565" s="410"/>
      <c r="GO565" s="410"/>
      <c r="GP565" s="410"/>
      <c r="GQ565" s="410"/>
      <c r="GR565" s="410"/>
      <c r="GS565" s="410"/>
      <c r="GT565" s="410"/>
      <c r="GU565" s="410"/>
      <c r="GV565" s="410"/>
      <c r="GW565" s="410"/>
      <c r="GX565" s="410"/>
      <c r="GY565" s="410"/>
      <c r="GZ565" s="410"/>
      <c r="HA565" s="410"/>
      <c r="HB565" s="410"/>
      <c r="HC565" s="410"/>
      <c r="HD565" s="410"/>
      <c r="HE565" s="410"/>
      <c r="HF565" s="410"/>
      <c r="HG565" s="410"/>
      <c r="HH565" s="410"/>
      <c r="HI565" s="410"/>
      <c r="HJ565" s="410"/>
      <c r="HK565" s="410"/>
      <c r="HL565" s="410"/>
      <c r="HM565" s="410"/>
      <c r="HN565" s="410"/>
      <c r="HO565" s="410"/>
      <c r="HP565" s="410"/>
      <c r="HQ565" s="410"/>
      <c r="HR565" s="410"/>
      <c r="HS565" s="410"/>
      <c r="HT565" s="410"/>
      <c r="HU565" s="410"/>
      <c r="HV565" s="410"/>
      <c r="HW565" s="410"/>
      <c r="HX565" s="410"/>
      <c r="HY565" s="410"/>
      <c r="HZ565" s="410"/>
      <c r="IA565" s="410"/>
      <c r="IB565" s="410"/>
      <c r="IC565" s="410"/>
      <c r="ID565" s="410"/>
      <c r="IE565" s="410"/>
      <c r="IF565" s="410"/>
      <c r="IG565" s="410"/>
      <c r="IH565" s="410"/>
      <c r="II565" s="410"/>
      <c r="IJ565" s="410"/>
      <c r="IK565" s="410"/>
      <c r="IL565" s="410"/>
      <c r="IM565" s="410"/>
      <c r="IN565" s="410"/>
      <c r="IO565" s="410"/>
      <c r="IP565" s="410"/>
      <c r="IQ565" s="410"/>
      <c r="IR565" s="410"/>
      <c r="IS565" s="410"/>
      <c r="IT565" s="410"/>
      <c r="IU565" s="410"/>
      <c r="IV565" s="410"/>
    </row>
    <row r="566" spans="1:256" s="2" customFormat="1" ht="12.75" hidden="1" customHeight="1" outlineLevel="2">
      <c r="A566" s="14"/>
      <c r="B566" s="14"/>
      <c r="C566" s="324"/>
      <c r="D566" s="413"/>
      <c r="E566" s="261">
        <v>7</v>
      </c>
      <c r="F566" s="372"/>
      <c r="G566" s="269"/>
      <c r="H566" s="271"/>
      <c r="I566" s="271"/>
      <c r="J566" s="271"/>
      <c r="K566" s="271"/>
      <c r="L566" s="271"/>
      <c r="M566" s="270"/>
      <c r="N566" s="155">
        <f>IF(A7taxstdlife="n/a","n/a",IF(N$3&gt;(A7taxstdlife+$E566),(Input!$M$217*$M$7)-SUM($M566:M566),(Input!$M$217*$M$7)/A7taxstdlife))</f>
        <v>0</v>
      </c>
      <c r="O566" s="155">
        <f>IF(A7taxstdlife="n/a","n/a",IF(O$3&gt;(A7taxstdlife+$E566),(Input!$M$217*$M$7)-SUM($M566:N566),(Input!$M$217*$M$7)/A7taxstdlife))</f>
        <v>0</v>
      </c>
      <c r="P566" s="155">
        <f>IF(A7taxstdlife="n/a","n/a",IF(P$3&gt;(A7taxstdlife+$E566),(Input!$M$217*$M$7)-SUM($M566:O566),(Input!$M$217*$M$7)/A7taxstdlife))</f>
        <v>0</v>
      </c>
      <c r="Q566" s="155">
        <f>IF(A7taxstdlife="n/a","n/a",IF(Q$3&gt;(A7taxstdlife+$E566),(Input!$M$217*$M$7)-SUM($M566:P566),(Input!$M$217*$M$7)/A7taxstdlife))</f>
        <v>0</v>
      </c>
      <c r="R566" s="155">
        <f>IF(A7taxstdlife="n/a","n/a",IF(R$3&gt;(A7taxstdlife+$E566),(Input!$M$217*$M$7)-SUM($M566:Q566),(Input!$M$217*$M$7)/A7taxstdlife))</f>
        <v>0</v>
      </c>
      <c r="S566" s="155">
        <f>IF(A7taxstdlife="n/a","n/a",IF(S$3&gt;(A7taxstdlife+$E566),(Input!$M$217*$M$7)-SUM($M566:R566),(Input!$M$217*$M$7)/A7taxstdlife))</f>
        <v>0</v>
      </c>
      <c r="T566" s="155">
        <f>IF(A7taxstdlife="n/a","n/a",IF(T$3&gt;(A7taxstdlife+$E566),(Input!$M$217*$M$7)-SUM($M566:S566),(Input!$M$217*$M$7)/A7taxstdlife))</f>
        <v>0</v>
      </c>
      <c r="U566" s="155">
        <f>IF(A7taxstdlife="n/a","n/a",IF(U$3&gt;(A7taxstdlife+$E566),(Input!$M$217*$M$7)-SUM($M566:T566),(Input!$M$217*$M$7)/A7taxstdlife))</f>
        <v>0</v>
      </c>
      <c r="V566" s="155">
        <f>IF(A7taxstdlife="n/a","n/a",IF(V$3&gt;(A7taxstdlife+$E566),(Input!$M$217*$M$7)-SUM($M566:U566),(Input!$M$217*$M$7)/A7taxstdlife))</f>
        <v>0</v>
      </c>
      <c r="W566" s="155">
        <f>IF(A7taxstdlife="n/a","n/a",IF(W$3&gt;(A7taxstdlife+$E566),(Input!$M$217*$M$7)-SUM($M566:V566),(Input!$M$217*$M$7)/A7taxstdlife))</f>
        <v>0</v>
      </c>
      <c r="X566" s="155">
        <f>IF(A7taxstdlife="n/a","n/a",IF(X$3&gt;(A7taxstdlife+$E566),(Input!$M$217*$M$7)-SUM($M566:W566),(Input!$M$217*$M$7)/A7taxstdlife))</f>
        <v>0</v>
      </c>
      <c r="Y566" s="155">
        <f>IF(A7taxstdlife="n/a","n/a",IF(Y$3&gt;(A7taxstdlife+$E566),(Input!$M$217*$M$7)-SUM($M566:X566),(Input!$M$217*$M$7)/A7taxstdlife))</f>
        <v>0</v>
      </c>
      <c r="Z566" s="155">
        <f>IF(A7taxstdlife="n/a","n/a",IF(Z$3&gt;(A7taxstdlife+$E566),(Input!$M$217*$M$7)-SUM($M566:Y566),(Input!$M$217*$M$7)/A7taxstdlife))</f>
        <v>0</v>
      </c>
      <c r="AA566" s="155">
        <f>IF(A7taxstdlife="n/a","n/a",IF(AA$3&gt;(A7taxstdlife+$E566),(Input!$M$217*$M$7)-SUM($M566:Z566),(Input!$M$217*$M$7)/A7taxstdlife))</f>
        <v>0</v>
      </c>
      <c r="AB566" s="155">
        <f>IF(A7taxstdlife="n/a","n/a",IF(AB$3&gt;(A7taxstdlife+$E566),(Input!$M$217*$M$7)-SUM($M566:AA566),(Input!$M$217*$M$7)/A7taxstdlife))</f>
        <v>0</v>
      </c>
      <c r="AC566" s="155">
        <f>IF(A7taxstdlife="n/a","n/a",IF(AC$3&gt;(A7taxstdlife+$E566),(Input!$M$217*$M$7)-SUM($M566:AB566),(Input!$M$217*$M$7)/A7taxstdlife))</f>
        <v>0</v>
      </c>
      <c r="AD566" s="155">
        <f>IF(A7taxstdlife="n/a","n/a",IF(AD$3&gt;(A7taxstdlife+$E566),(Input!$M$217*$M$7)-SUM($M566:AC566),(Input!$M$217*$M$7)/A7taxstdlife))</f>
        <v>0</v>
      </c>
      <c r="AE566" s="155">
        <f>IF(A7taxstdlife="n/a","n/a",IF(AE$3&gt;(A7taxstdlife+$E566),(Input!$M$217*$M$7)-SUM($M566:AD566),(Input!$M$217*$M$7)/A7taxstdlife))</f>
        <v>0</v>
      </c>
      <c r="AF566" s="155">
        <f>IF(A7taxstdlife="n/a","n/a",IF(AF$3&gt;(A7taxstdlife+$E566),(Input!$M$217*$M$7)-SUM($M566:AE566),(Input!$M$217*$M$7)/A7taxstdlife))</f>
        <v>0</v>
      </c>
      <c r="AG566" s="155">
        <f>IF(A7taxstdlife="n/a","n/a",IF(AG$3&gt;(A7taxstdlife+$E566),(Input!$M$217*$M$7)-SUM($M566:AF566),(Input!$M$217*$M$7)/A7taxstdlife))</f>
        <v>0</v>
      </c>
      <c r="AH566" s="155">
        <f>IF(A7taxstdlife="n/a","n/a",IF(AH$3&gt;(A7taxstdlife+$E566),(Input!$M$217*$M$7)-SUM($M566:AG566),(Input!$M$217*$M$7)/A7taxstdlife))</f>
        <v>0</v>
      </c>
      <c r="AI566" s="155">
        <f>IF(A7taxstdlife="n/a","n/a",IF(AI$3&gt;(A7taxstdlife+$E566),(Input!$M$217*$M$7)-SUM($M566:AH566),(Input!$M$217*$M$7)/A7taxstdlife))</f>
        <v>0</v>
      </c>
      <c r="AJ566" s="155">
        <f>IF(A7taxstdlife="n/a","n/a",IF(AJ$3&gt;(A7taxstdlife+$E566),(Input!$M$217*$M$7)-SUM($M566:AI566),(Input!$M$217*$M$7)/A7taxstdlife))</f>
        <v>0</v>
      </c>
      <c r="AK566" s="155">
        <f>IF(A7taxstdlife="n/a","n/a",IF(AK$3&gt;(A7taxstdlife+$E566),(Input!$M$217*$M$7)-SUM($M566:AJ566),(Input!$M$217*$M$7)/A7taxstdlife))</f>
        <v>0</v>
      </c>
      <c r="AL566" s="155">
        <f>IF(A7taxstdlife="n/a","n/a",IF(AL$3&gt;(A7taxstdlife+$E566),(Input!$M$217*$M$7)-SUM($M566:AK566),(Input!$M$217*$M$7)/A7taxstdlife))</f>
        <v>0</v>
      </c>
      <c r="AM566" s="155">
        <f>IF(A7taxstdlife="n/a","n/a",IF(AM$3&gt;(A7taxstdlife+$E566),(Input!$M$217*$M$7)-SUM($M566:AL566),(Input!$M$217*$M$7)/A7taxstdlife))</f>
        <v>0</v>
      </c>
      <c r="AN566" s="155">
        <f>IF(A7taxstdlife="n/a","n/a",IF(AN$3&gt;(A7taxstdlife+$E566),(Input!$M$217*$M$7)-SUM($M566:AM566),(Input!$M$217*$M$7)/A7taxstdlife))</f>
        <v>0</v>
      </c>
      <c r="AO566" s="155">
        <f>IF(A7taxstdlife="n/a","n/a",IF(AO$3&gt;(A7taxstdlife+$E566),(Input!$M$217*$M$7)-SUM($M566:AN566),(Input!$M$217*$M$7)/A7taxstdlife))</f>
        <v>0</v>
      </c>
      <c r="AP566" s="155">
        <f>IF(A7taxstdlife="n/a","n/a",IF(AP$3&gt;(A7taxstdlife+$E566),(Input!$M$217*$M$7)-SUM($M566:AO566),(Input!$M$217*$M$7)/A7taxstdlife))</f>
        <v>0</v>
      </c>
      <c r="AQ566" s="155">
        <f>IF(A7taxstdlife="n/a","n/a",IF(AQ$3&gt;(A7taxstdlife+$E566),(Input!$M$217*$M$7)-SUM($M566:AP566),(Input!$M$217*$M$7)/A7taxstdlife))</f>
        <v>0</v>
      </c>
      <c r="AR566" s="155">
        <f>IF(A7taxstdlife="n/a","n/a",IF(AR$3&gt;(A7taxstdlife+$E566),(Input!$M$217*$M$7)-SUM($M566:AQ566),(Input!$M$217*$M$7)/A7taxstdlife))</f>
        <v>0</v>
      </c>
      <c r="AS566" s="155">
        <f>IF(A7taxstdlife="n/a","n/a",IF(AS$3&gt;(A7taxstdlife+$E566),(Input!$M$217*$M$7)-SUM($M566:AR566),(Input!$M$217*$M$7)/A7taxstdlife))</f>
        <v>0</v>
      </c>
      <c r="AT566" s="155">
        <f>IF(A7taxstdlife="n/a","n/a",IF(AT$3&gt;(A7taxstdlife+$E566),(Input!$M$217*$M$7)-SUM($M566:AS566),(Input!$M$217*$M$7)/A7taxstdlife))</f>
        <v>0</v>
      </c>
      <c r="AU566" s="155">
        <f>IF(A7taxstdlife="n/a","n/a",IF(AU$3&gt;(A7taxstdlife+$E566),(Input!$M$217*$M$7)-SUM($M566:AT566),(Input!$M$217*$M$7)/A7taxstdlife))</f>
        <v>0</v>
      </c>
      <c r="AV566" s="155">
        <f>IF(A7taxstdlife="n/a","n/a",IF(AV$3&gt;(A7taxstdlife+$E566),(Input!$M$217*$M$7)-SUM($M566:AU566),(Input!$M$217*$M$7)/A7taxstdlife))</f>
        <v>0</v>
      </c>
      <c r="AW566" s="155">
        <f>IF(A7taxstdlife="n/a","n/a",IF(AW$3&gt;(A7taxstdlife+$E566),(Input!$M$217*$M$7)-SUM($M566:AV566),(Input!$M$217*$M$7)/A7taxstdlife))</f>
        <v>0</v>
      </c>
      <c r="AX566" s="155">
        <f>IF(A7taxstdlife="n/a","n/a",IF(AX$3&gt;(A7taxstdlife+$E566),(Input!$M$217*$M$7)-SUM($M566:AW566),(Input!$M$217*$M$7)/A7taxstdlife))</f>
        <v>0</v>
      </c>
      <c r="AY566" s="155">
        <f>IF(A7taxstdlife="n/a","n/a",IF(AY$3&gt;(A7taxstdlife+$E566),(Input!$M$217*$M$7)-SUM($M566:AX566),(Input!$M$217*$M$7)/A7taxstdlife))</f>
        <v>0</v>
      </c>
      <c r="AZ566" s="155">
        <f>IF(A7taxstdlife="n/a","n/a",IF(AZ$3&gt;(A7taxstdlife+$E566),(Input!$M$217*$M$7)-SUM($M566:AY566),(Input!$M$217*$M$7)/A7taxstdlife))</f>
        <v>0</v>
      </c>
      <c r="BA566" s="155">
        <f>IF(A7taxstdlife="n/a","n/a",IF(BA$3&gt;(A7taxstdlife+$E566),(Input!$M$217*$M$7)-SUM($M566:AZ566),(Input!$M$217*$M$7)/A7taxstdlife))</f>
        <v>0</v>
      </c>
      <c r="BB566" s="155">
        <f>IF(A7taxstdlife="n/a","n/a",IF(BB$3&gt;(A7taxstdlife+$E566),(Input!$M$217*$M$7)-SUM($M566:BA566),(Input!$M$217*$M$7)/A7taxstdlife))</f>
        <v>0</v>
      </c>
      <c r="BC566" s="155">
        <f>IF(A7taxstdlife="n/a","n/a",IF(BC$3&gt;(A7taxstdlife+$E566),(Input!$M$217*$M$7)-SUM($M566:BB566),(Input!$M$217*$M$7)/A7taxstdlife))</f>
        <v>0</v>
      </c>
      <c r="BD566" s="155">
        <f>IF(A7taxstdlife="n/a","n/a",IF(BD$3&gt;(A7taxstdlife+$E566),(Input!$M$217*$M$7)-SUM($M566:BC566),(Input!$M$217*$M$7)/A7taxstdlife))</f>
        <v>0</v>
      </c>
      <c r="BE566" s="155">
        <f>IF(A7taxstdlife="n/a","n/a",IF(BE$3&gt;(A7taxstdlife+$E566),(Input!$M$217*$M$7)-SUM($M566:BD566),(Input!$M$217*$M$7)/A7taxstdlife))</f>
        <v>0</v>
      </c>
      <c r="BF566" s="155">
        <f>IF(A7taxstdlife="n/a","n/a",IF(BF$3&gt;(A7taxstdlife+$E566),(Input!$M$217*$M$7)-SUM($M566:BE566),(Input!$M$217*$M$7)/A7taxstdlife))</f>
        <v>0</v>
      </c>
      <c r="BG566" s="155">
        <f>IF(A7taxstdlife="n/a","n/a",IF(BG$3&gt;(A7taxstdlife+$E566),(Input!$M$217*$M$7)-SUM($M566:BF566),(Input!$M$217*$M$7)/A7taxstdlife))</f>
        <v>0</v>
      </c>
      <c r="BH566" s="155">
        <f>IF(A7taxstdlife="n/a","n/a",IF(BH$3&gt;(A7taxstdlife+$E566),(Input!$M$217*$M$7)-SUM($M566:BG566),(Input!$M$217*$M$7)/A7taxstdlife))</f>
        <v>0</v>
      </c>
      <c r="BI566" s="155">
        <f>IF(A7taxstdlife="n/a","n/a",IF(BI$3&gt;(A7taxstdlife+$E566),(Input!$M$217*$M$7)-SUM($M566:BH566),(Input!$M$217*$M$7)/A7taxstdlife))</f>
        <v>0</v>
      </c>
      <c r="BJ566" s="14"/>
      <c r="BK566" s="14"/>
      <c r="BL566" s="14"/>
      <c r="BM566" s="14"/>
      <c r="BN566" s="14"/>
      <c r="BO566" s="14"/>
      <c r="BP566" s="14"/>
      <c r="BQ566" s="14"/>
      <c r="BR566" s="14"/>
      <c r="BS566" s="14"/>
      <c r="BT566" s="14"/>
      <c r="BU566" s="14"/>
      <c r="BV566" s="14"/>
      <c r="BW566" s="14"/>
      <c r="BX566" s="14"/>
      <c r="BY566" s="14"/>
      <c r="BZ566" s="14"/>
      <c r="CA566" s="410"/>
      <c r="CB566" s="410"/>
      <c r="CC566" s="410"/>
      <c r="CD566" s="410"/>
      <c r="CE566" s="410"/>
      <c r="CF566" s="410"/>
      <c r="CG566" s="410"/>
      <c r="CH566" s="410"/>
      <c r="CI566" s="410"/>
      <c r="CJ566" s="410"/>
      <c r="CK566" s="410"/>
      <c r="CL566" s="410"/>
      <c r="CM566" s="410"/>
      <c r="CN566" s="410"/>
      <c r="CO566" s="410"/>
      <c r="CP566" s="410"/>
      <c r="CQ566" s="410"/>
      <c r="CR566" s="410"/>
      <c r="CS566" s="410"/>
      <c r="CT566" s="410"/>
      <c r="CU566" s="410"/>
      <c r="CV566" s="410"/>
      <c r="CW566" s="410"/>
      <c r="CX566" s="410"/>
      <c r="CY566" s="410"/>
      <c r="CZ566" s="410"/>
      <c r="DA566" s="410"/>
      <c r="DB566" s="410"/>
      <c r="DC566" s="410"/>
      <c r="DD566" s="410"/>
      <c r="DE566" s="410"/>
      <c r="DF566" s="410"/>
      <c r="DG566" s="410"/>
      <c r="DH566" s="410"/>
      <c r="DI566" s="410"/>
      <c r="DJ566" s="410"/>
      <c r="DK566" s="410"/>
      <c r="DL566" s="410"/>
      <c r="DM566" s="410"/>
      <c r="DN566" s="410"/>
      <c r="DO566" s="410"/>
      <c r="DP566" s="410"/>
      <c r="DQ566" s="410"/>
      <c r="DR566" s="410"/>
      <c r="DS566" s="410"/>
      <c r="DT566" s="410"/>
      <c r="DU566" s="410"/>
      <c r="DV566" s="410"/>
      <c r="DW566" s="410"/>
      <c r="DX566" s="410"/>
      <c r="DY566" s="410"/>
      <c r="DZ566" s="410"/>
      <c r="EA566" s="410"/>
      <c r="EB566" s="410"/>
      <c r="EC566" s="410"/>
      <c r="ED566" s="410"/>
      <c r="EE566" s="410"/>
      <c r="EF566" s="410"/>
      <c r="EG566" s="410"/>
      <c r="EH566" s="410"/>
      <c r="EI566" s="410"/>
      <c r="EJ566" s="410"/>
      <c r="EK566" s="410"/>
      <c r="EL566" s="410"/>
      <c r="EM566" s="410"/>
      <c r="EN566" s="410"/>
      <c r="EO566" s="410"/>
      <c r="EP566" s="410"/>
      <c r="EQ566" s="410"/>
      <c r="ER566" s="410"/>
      <c r="ES566" s="410"/>
      <c r="ET566" s="410"/>
      <c r="EU566" s="410"/>
      <c r="EV566" s="410"/>
      <c r="EW566" s="410"/>
      <c r="EX566" s="410"/>
      <c r="EY566" s="410"/>
      <c r="EZ566" s="410"/>
      <c r="FA566" s="410"/>
      <c r="FB566" s="410"/>
      <c r="FC566" s="410"/>
      <c r="FD566" s="410"/>
      <c r="FE566" s="410"/>
      <c r="FF566" s="410"/>
      <c r="FG566" s="410"/>
      <c r="FH566" s="410"/>
      <c r="FI566" s="410"/>
      <c r="FJ566" s="410"/>
      <c r="FK566" s="410"/>
      <c r="FL566" s="410"/>
      <c r="FM566" s="410"/>
      <c r="FN566" s="410"/>
      <c r="FO566" s="410"/>
      <c r="FP566" s="410"/>
      <c r="FQ566" s="410"/>
      <c r="FR566" s="410"/>
      <c r="FS566" s="410"/>
      <c r="FT566" s="410"/>
      <c r="FU566" s="410"/>
      <c r="FV566" s="410"/>
      <c r="FW566" s="410"/>
      <c r="FX566" s="410"/>
      <c r="FY566" s="410"/>
      <c r="FZ566" s="410"/>
      <c r="GA566" s="410"/>
      <c r="GB566" s="410"/>
      <c r="GC566" s="410"/>
      <c r="GD566" s="410"/>
      <c r="GE566" s="410"/>
      <c r="GF566" s="410"/>
      <c r="GG566" s="410"/>
      <c r="GH566" s="410"/>
      <c r="GI566" s="410"/>
      <c r="GJ566" s="410"/>
      <c r="GK566" s="410"/>
      <c r="GL566" s="410"/>
      <c r="GM566" s="410"/>
      <c r="GN566" s="410"/>
      <c r="GO566" s="410"/>
      <c r="GP566" s="410"/>
      <c r="GQ566" s="410"/>
      <c r="GR566" s="410"/>
      <c r="GS566" s="410"/>
      <c r="GT566" s="410"/>
      <c r="GU566" s="410"/>
      <c r="GV566" s="410"/>
      <c r="GW566" s="410"/>
      <c r="GX566" s="410"/>
      <c r="GY566" s="410"/>
      <c r="GZ566" s="410"/>
      <c r="HA566" s="410"/>
      <c r="HB566" s="410"/>
      <c r="HC566" s="410"/>
      <c r="HD566" s="410"/>
      <c r="HE566" s="410"/>
      <c r="HF566" s="410"/>
      <c r="HG566" s="410"/>
      <c r="HH566" s="410"/>
      <c r="HI566" s="410"/>
      <c r="HJ566" s="410"/>
      <c r="HK566" s="410"/>
      <c r="HL566" s="410"/>
      <c r="HM566" s="410"/>
      <c r="HN566" s="410"/>
      <c r="HO566" s="410"/>
      <c r="HP566" s="410"/>
      <c r="HQ566" s="410"/>
      <c r="HR566" s="410"/>
      <c r="HS566" s="410"/>
      <c r="HT566" s="410"/>
      <c r="HU566" s="410"/>
      <c r="HV566" s="410"/>
      <c r="HW566" s="410"/>
      <c r="HX566" s="410"/>
      <c r="HY566" s="410"/>
      <c r="HZ566" s="410"/>
      <c r="IA566" s="410"/>
      <c r="IB566" s="410"/>
      <c r="IC566" s="410"/>
      <c r="ID566" s="410"/>
      <c r="IE566" s="410"/>
      <c r="IF566" s="410"/>
      <c r="IG566" s="410"/>
      <c r="IH566" s="410"/>
      <c r="II566" s="410"/>
      <c r="IJ566" s="410"/>
      <c r="IK566" s="410"/>
      <c r="IL566" s="410"/>
      <c r="IM566" s="410"/>
      <c r="IN566" s="410"/>
      <c r="IO566" s="410"/>
      <c r="IP566" s="410"/>
      <c r="IQ566" s="410"/>
      <c r="IR566" s="410"/>
      <c r="IS566" s="410"/>
      <c r="IT566" s="410"/>
      <c r="IU566" s="410"/>
      <c r="IV566" s="410"/>
    </row>
    <row r="567" spans="1:256" s="2" customFormat="1" ht="12.75" hidden="1" customHeight="1" outlineLevel="2">
      <c r="A567" s="14"/>
      <c r="B567" s="14"/>
      <c r="C567" s="324"/>
      <c r="D567" s="413"/>
      <c r="E567" s="261">
        <v>8</v>
      </c>
      <c r="F567" s="372"/>
      <c r="G567" s="269"/>
      <c r="H567" s="271"/>
      <c r="I567" s="271"/>
      <c r="J567" s="271"/>
      <c r="K567" s="271"/>
      <c r="L567" s="271"/>
      <c r="M567" s="271"/>
      <c r="N567" s="270"/>
      <c r="O567" s="155">
        <f>IF(A7taxstdlife="n/a","n/a",IF(O$3&gt;(A7taxstdlife+$E567),(Input!$N$217*$N$7)-SUM($N567:N567),(Input!$N$217*$N$7)/A7taxstdlife))</f>
        <v>0</v>
      </c>
      <c r="P567" s="155">
        <f>IF(A7taxstdlife="n/a","n/a",IF(P$3&gt;(A7taxstdlife+$E567),(Input!$N$217*$N$7)-SUM($N567:O567),(Input!$N$217*$N$7)/A7taxstdlife))</f>
        <v>0</v>
      </c>
      <c r="Q567" s="155">
        <f>IF(A7taxstdlife="n/a","n/a",IF(Q$3&gt;(A7taxstdlife+$E567),(Input!$N$217*$N$7)-SUM($N567:P567),(Input!$N$217*$N$7)/A7taxstdlife))</f>
        <v>0</v>
      </c>
      <c r="R567" s="155">
        <f>IF(A7taxstdlife="n/a","n/a",IF(R$3&gt;(A7taxstdlife+$E567),(Input!$N$217*$N$7)-SUM($N567:Q567),(Input!$N$217*$N$7)/A7taxstdlife))</f>
        <v>0</v>
      </c>
      <c r="S567" s="155">
        <f>IF(A7taxstdlife="n/a","n/a",IF(S$3&gt;(A7taxstdlife+$E567),(Input!$N$217*$N$7)-SUM($N567:R567),(Input!$N$217*$N$7)/A7taxstdlife))</f>
        <v>0</v>
      </c>
      <c r="T567" s="155">
        <f>IF(A7taxstdlife="n/a","n/a",IF(T$3&gt;(A7taxstdlife+$E567),(Input!$N$217*$N$7)-SUM($N567:S567),(Input!$N$217*$N$7)/A7taxstdlife))</f>
        <v>0</v>
      </c>
      <c r="U567" s="155">
        <f>IF(A7taxstdlife="n/a","n/a",IF(U$3&gt;(A7taxstdlife+$E567),(Input!$N$217*$N$7)-SUM($N567:T567),(Input!$N$217*$N$7)/A7taxstdlife))</f>
        <v>0</v>
      </c>
      <c r="V567" s="155">
        <f>IF(A7taxstdlife="n/a","n/a",IF(V$3&gt;(A7taxstdlife+$E567),(Input!$N$217*$N$7)-SUM($N567:U567),(Input!$N$217*$N$7)/A7taxstdlife))</f>
        <v>0</v>
      </c>
      <c r="W567" s="155">
        <f>IF(A7taxstdlife="n/a","n/a",IF(W$3&gt;(A7taxstdlife+$E567),(Input!$N$217*$N$7)-SUM($N567:V567),(Input!$N$217*$N$7)/A7taxstdlife))</f>
        <v>0</v>
      </c>
      <c r="X567" s="155">
        <f>IF(A7taxstdlife="n/a","n/a",IF(X$3&gt;(A7taxstdlife+$E567),(Input!$N$217*$N$7)-SUM($N567:W567),(Input!$N$217*$N$7)/A7taxstdlife))</f>
        <v>0</v>
      </c>
      <c r="Y567" s="155">
        <f>IF(A7taxstdlife="n/a","n/a",IF(Y$3&gt;(A7taxstdlife+$E567),(Input!$N$217*$N$7)-SUM($N567:X567),(Input!$N$217*$N$7)/A7taxstdlife))</f>
        <v>0</v>
      </c>
      <c r="Z567" s="155">
        <f>IF(A7taxstdlife="n/a","n/a",IF(Z$3&gt;(A7taxstdlife+$E567),(Input!$N$217*$N$7)-SUM($N567:Y567),(Input!$N$217*$N$7)/A7taxstdlife))</f>
        <v>0</v>
      </c>
      <c r="AA567" s="155">
        <f>IF(A7taxstdlife="n/a","n/a",IF(AA$3&gt;(A7taxstdlife+$E567),(Input!$N$217*$N$7)-SUM($N567:Z567),(Input!$N$217*$N$7)/A7taxstdlife))</f>
        <v>0</v>
      </c>
      <c r="AB567" s="155">
        <f>IF(A7taxstdlife="n/a","n/a",IF(AB$3&gt;(A7taxstdlife+$E567),(Input!$N$217*$N$7)-SUM($N567:AA567),(Input!$N$217*$N$7)/A7taxstdlife))</f>
        <v>0</v>
      </c>
      <c r="AC567" s="155">
        <f>IF(A7taxstdlife="n/a","n/a",IF(AC$3&gt;(A7taxstdlife+$E567),(Input!$N$217*$N$7)-SUM($N567:AB567),(Input!$N$217*$N$7)/A7taxstdlife))</f>
        <v>0</v>
      </c>
      <c r="AD567" s="155">
        <f>IF(A7taxstdlife="n/a","n/a",IF(AD$3&gt;(A7taxstdlife+$E567),(Input!$N$217*$N$7)-SUM($N567:AC567),(Input!$N$217*$N$7)/A7taxstdlife))</f>
        <v>0</v>
      </c>
      <c r="AE567" s="155">
        <f>IF(A7taxstdlife="n/a","n/a",IF(AE$3&gt;(A7taxstdlife+$E567),(Input!$N$217*$N$7)-SUM($N567:AD567),(Input!$N$217*$N$7)/A7taxstdlife))</f>
        <v>0</v>
      </c>
      <c r="AF567" s="155">
        <f>IF(A7taxstdlife="n/a","n/a",IF(AF$3&gt;(A7taxstdlife+$E567),(Input!$N$217*$N$7)-SUM($N567:AE567),(Input!$N$217*$N$7)/A7taxstdlife))</f>
        <v>0</v>
      </c>
      <c r="AG567" s="155">
        <f>IF(A7taxstdlife="n/a","n/a",IF(AG$3&gt;(A7taxstdlife+$E567),(Input!$N$217*$N$7)-SUM($N567:AF567),(Input!$N$217*$N$7)/A7taxstdlife))</f>
        <v>0</v>
      </c>
      <c r="AH567" s="155">
        <f>IF(A7taxstdlife="n/a","n/a",IF(AH$3&gt;(A7taxstdlife+$E567),(Input!$N$217*$N$7)-SUM($N567:AG567),(Input!$N$217*$N$7)/A7taxstdlife))</f>
        <v>0</v>
      </c>
      <c r="AI567" s="155">
        <f>IF(A7taxstdlife="n/a","n/a",IF(AI$3&gt;(A7taxstdlife+$E567),(Input!$N$217*$N$7)-SUM($N567:AH567),(Input!$N$217*$N$7)/A7taxstdlife))</f>
        <v>0</v>
      </c>
      <c r="AJ567" s="155">
        <f>IF(A7taxstdlife="n/a","n/a",IF(AJ$3&gt;(A7taxstdlife+$E567),(Input!$N$217*$N$7)-SUM($N567:AI567),(Input!$N$217*$N$7)/A7taxstdlife))</f>
        <v>0</v>
      </c>
      <c r="AK567" s="155">
        <f>IF(A7taxstdlife="n/a","n/a",IF(AK$3&gt;(A7taxstdlife+$E567),(Input!$N$217*$N$7)-SUM($N567:AJ567),(Input!$N$217*$N$7)/A7taxstdlife))</f>
        <v>0</v>
      </c>
      <c r="AL567" s="155">
        <f>IF(A7taxstdlife="n/a","n/a",IF(AL$3&gt;(A7taxstdlife+$E567),(Input!$N$217*$N$7)-SUM($N567:AK567),(Input!$N$217*$N$7)/A7taxstdlife))</f>
        <v>0</v>
      </c>
      <c r="AM567" s="155">
        <f>IF(A7taxstdlife="n/a","n/a",IF(AM$3&gt;(A7taxstdlife+$E567),(Input!$N$217*$N$7)-SUM($N567:AL567),(Input!$N$217*$N$7)/A7taxstdlife))</f>
        <v>0</v>
      </c>
      <c r="AN567" s="155">
        <f>IF(A7taxstdlife="n/a","n/a",IF(AN$3&gt;(A7taxstdlife+$E567),(Input!$N$217*$N$7)-SUM($N567:AM567),(Input!$N$217*$N$7)/A7taxstdlife))</f>
        <v>0</v>
      </c>
      <c r="AO567" s="155">
        <f>IF(A7taxstdlife="n/a","n/a",IF(AO$3&gt;(A7taxstdlife+$E567),(Input!$N$217*$N$7)-SUM($N567:AN567),(Input!$N$217*$N$7)/A7taxstdlife))</f>
        <v>0</v>
      </c>
      <c r="AP567" s="155">
        <f>IF(A7taxstdlife="n/a","n/a",IF(AP$3&gt;(A7taxstdlife+$E567),(Input!$N$217*$N$7)-SUM($N567:AO567),(Input!$N$217*$N$7)/A7taxstdlife))</f>
        <v>0</v>
      </c>
      <c r="AQ567" s="155">
        <f>IF(A7taxstdlife="n/a","n/a",IF(AQ$3&gt;(A7taxstdlife+$E567),(Input!$N$217*$N$7)-SUM($N567:AP567),(Input!$N$217*$N$7)/A7taxstdlife))</f>
        <v>0</v>
      </c>
      <c r="AR567" s="155">
        <f>IF(A7taxstdlife="n/a","n/a",IF(AR$3&gt;(A7taxstdlife+$E567),(Input!$N$217*$N$7)-SUM($N567:AQ567),(Input!$N$217*$N$7)/A7taxstdlife))</f>
        <v>0</v>
      </c>
      <c r="AS567" s="155">
        <f>IF(A7taxstdlife="n/a","n/a",IF(AS$3&gt;(A7taxstdlife+$E567),(Input!$N$217*$N$7)-SUM($N567:AR567),(Input!$N$217*$N$7)/A7taxstdlife))</f>
        <v>0</v>
      </c>
      <c r="AT567" s="155">
        <f>IF(A7taxstdlife="n/a","n/a",IF(AT$3&gt;(A7taxstdlife+$E567),(Input!$N$217*$N$7)-SUM($N567:AS567),(Input!$N$217*$N$7)/A7taxstdlife))</f>
        <v>0</v>
      </c>
      <c r="AU567" s="155">
        <f>IF(A7taxstdlife="n/a","n/a",IF(AU$3&gt;(A7taxstdlife+$E567),(Input!$N$217*$N$7)-SUM($N567:AT567),(Input!$N$217*$N$7)/A7taxstdlife))</f>
        <v>0</v>
      </c>
      <c r="AV567" s="155">
        <f>IF(A7taxstdlife="n/a","n/a",IF(AV$3&gt;(A7taxstdlife+$E567),(Input!$N$217*$N$7)-SUM($N567:AU567),(Input!$N$217*$N$7)/A7taxstdlife))</f>
        <v>0</v>
      </c>
      <c r="AW567" s="155">
        <f>IF(A7taxstdlife="n/a","n/a",IF(AW$3&gt;(A7taxstdlife+$E567),(Input!$N$217*$N$7)-SUM($N567:AV567),(Input!$N$217*$N$7)/A7taxstdlife))</f>
        <v>0</v>
      </c>
      <c r="AX567" s="155">
        <f>IF(A7taxstdlife="n/a","n/a",IF(AX$3&gt;(A7taxstdlife+$E567),(Input!$N$217*$N$7)-SUM($N567:AW567),(Input!$N$217*$N$7)/A7taxstdlife))</f>
        <v>0</v>
      </c>
      <c r="AY567" s="155">
        <f>IF(A7taxstdlife="n/a","n/a",IF(AY$3&gt;(A7taxstdlife+$E567),(Input!$N$217*$N$7)-SUM($N567:AX567),(Input!$N$217*$N$7)/A7taxstdlife))</f>
        <v>0</v>
      </c>
      <c r="AZ567" s="155">
        <f>IF(A7taxstdlife="n/a","n/a",IF(AZ$3&gt;(A7taxstdlife+$E567),(Input!$N$217*$N$7)-SUM($N567:AY567),(Input!$N$217*$N$7)/A7taxstdlife))</f>
        <v>0</v>
      </c>
      <c r="BA567" s="155">
        <f>IF(A7taxstdlife="n/a","n/a",IF(BA$3&gt;(A7taxstdlife+$E567),(Input!$N$217*$N$7)-SUM($N567:AZ567),(Input!$N$217*$N$7)/A7taxstdlife))</f>
        <v>0</v>
      </c>
      <c r="BB567" s="155">
        <f>IF(A7taxstdlife="n/a","n/a",IF(BB$3&gt;(A7taxstdlife+$E567),(Input!$N$217*$N$7)-SUM($N567:BA567),(Input!$N$217*$N$7)/A7taxstdlife))</f>
        <v>0</v>
      </c>
      <c r="BC567" s="155">
        <f>IF(A7taxstdlife="n/a","n/a",IF(BC$3&gt;(A7taxstdlife+$E567),(Input!$N$217*$N$7)-SUM($N567:BB567),(Input!$N$217*$N$7)/A7taxstdlife))</f>
        <v>0</v>
      </c>
      <c r="BD567" s="155">
        <f>IF(A7taxstdlife="n/a","n/a",IF(BD$3&gt;(A7taxstdlife+$E567),(Input!$N$217*$N$7)-SUM($N567:BC567),(Input!$N$217*$N$7)/A7taxstdlife))</f>
        <v>0</v>
      </c>
      <c r="BE567" s="155">
        <f>IF(A7taxstdlife="n/a","n/a",IF(BE$3&gt;(A7taxstdlife+$E567),(Input!$N$217*$N$7)-SUM($N567:BD567),(Input!$N$217*$N$7)/A7taxstdlife))</f>
        <v>0</v>
      </c>
      <c r="BF567" s="155">
        <f>IF(A7taxstdlife="n/a","n/a",IF(BF$3&gt;(A7taxstdlife+$E567),(Input!$N$217*$N$7)-SUM($N567:BE567),(Input!$N$217*$N$7)/A7taxstdlife))</f>
        <v>0</v>
      </c>
      <c r="BG567" s="155">
        <f>IF(A7taxstdlife="n/a","n/a",IF(BG$3&gt;(A7taxstdlife+$E567),(Input!$N$217*$N$7)-SUM($N567:BF567),(Input!$N$217*$N$7)/A7taxstdlife))</f>
        <v>0</v>
      </c>
      <c r="BH567" s="155">
        <f>IF(A7taxstdlife="n/a","n/a",IF(BH$3&gt;(A7taxstdlife+$E567),(Input!$N$217*$N$7)-SUM($N567:BG567),(Input!$N$217*$N$7)/A7taxstdlife))</f>
        <v>0</v>
      </c>
      <c r="BI567" s="155">
        <f>IF(A7taxstdlife="n/a","n/a",IF(BI$3&gt;(A7taxstdlife+$E567),(Input!$N$217*$N$7)-SUM($N567:BH567),(Input!$N$217*$N$7)/A7taxstdlife))</f>
        <v>0</v>
      </c>
      <c r="BJ567" s="14"/>
      <c r="BK567" s="14"/>
      <c r="BL567" s="14"/>
      <c r="BM567" s="14"/>
      <c r="BN567" s="14"/>
      <c r="BO567" s="14"/>
      <c r="BP567" s="14"/>
      <c r="BQ567" s="14"/>
      <c r="BR567" s="14"/>
      <c r="BS567" s="14"/>
      <c r="BT567" s="14"/>
      <c r="BU567" s="14"/>
      <c r="BV567" s="14"/>
      <c r="BW567" s="14"/>
      <c r="BX567" s="14"/>
      <c r="BY567" s="14"/>
      <c r="BZ567" s="14"/>
      <c r="CA567" s="410"/>
      <c r="CB567" s="410"/>
      <c r="CC567" s="410"/>
      <c r="CD567" s="410"/>
      <c r="CE567" s="410"/>
      <c r="CF567" s="410"/>
      <c r="CG567" s="410"/>
      <c r="CH567" s="410"/>
      <c r="CI567" s="410"/>
      <c r="CJ567" s="410"/>
      <c r="CK567" s="410"/>
      <c r="CL567" s="410"/>
      <c r="CM567" s="410"/>
      <c r="CN567" s="410"/>
      <c r="CO567" s="410"/>
      <c r="CP567" s="410"/>
      <c r="CQ567" s="410"/>
      <c r="CR567" s="410"/>
      <c r="CS567" s="410"/>
      <c r="CT567" s="410"/>
      <c r="CU567" s="410"/>
      <c r="CV567" s="410"/>
      <c r="CW567" s="410"/>
      <c r="CX567" s="410"/>
      <c r="CY567" s="410"/>
      <c r="CZ567" s="410"/>
      <c r="DA567" s="410"/>
      <c r="DB567" s="410"/>
      <c r="DC567" s="410"/>
      <c r="DD567" s="410"/>
      <c r="DE567" s="410"/>
      <c r="DF567" s="410"/>
      <c r="DG567" s="410"/>
      <c r="DH567" s="410"/>
      <c r="DI567" s="410"/>
      <c r="DJ567" s="410"/>
      <c r="DK567" s="410"/>
      <c r="DL567" s="410"/>
      <c r="DM567" s="410"/>
      <c r="DN567" s="410"/>
      <c r="DO567" s="410"/>
      <c r="DP567" s="410"/>
      <c r="DQ567" s="410"/>
      <c r="DR567" s="410"/>
      <c r="DS567" s="410"/>
      <c r="DT567" s="410"/>
      <c r="DU567" s="410"/>
      <c r="DV567" s="410"/>
      <c r="DW567" s="410"/>
      <c r="DX567" s="410"/>
      <c r="DY567" s="410"/>
      <c r="DZ567" s="410"/>
      <c r="EA567" s="410"/>
      <c r="EB567" s="410"/>
      <c r="EC567" s="410"/>
      <c r="ED567" s="410"/>
      <c r="EE567" s="410"/>
      <c r="EF567" s="410"/>
      <c r="EG567" s="410"/>
      <c r="EH567" s="410"/>
      <c r="EI567" s="410"/>
      <c r="EJ567" s="410"/>
      <c r="EK567" s="410"/>
      <c r="EL567" s="410"/>
      <c r="EM567" s="410"/>
      <c r="EN567" s="410"/>
      <c r="EO567" s="410"/>
      <c r="EP567" s="410"/>
      <c r="EQ567" s="410"/>
      <c r="ER567" s="410"/>
      <c r="ES567" s="410"/>
      <c r="ET567" s="410"/>
      <c r="EU567" s="410"/>
      <c r="EV567" s="410"/>
      <c r="EW567" s="410"/>
      <c r="EX567" s="410"/>
      <c r="EY567" s="410"/>
      <c r="EZ567" s="410"/>
      <c r="FA567" s="410"/>
      <c r="FB567" s="410"/>
      <c r="FC567" s="410"/>
      <c r="FD567" s="410"/>
      <c r="FE567" s="410"/>
      <c r="FF567" s="410"/>
      <c r="FG567" s="410"/>
      <c r="FH567" s="410"/>
      <c r="FI567" s="410"/>
      <c r="FJ567" s="410"/>
      <c r="FK567" s="410"/>
      <c r="FL567" s="410"/>
      <c r="FM567" s="410"/>
      <c r="FN567" s="410"/>
      <c r="FO567" s="410"/>
      <c r="FP567" s="410"/>
      <c r="FQ567" s="410"/>
      <c r="FR567" s="410"/>
      <c r="FS567" s="410"/>
      <c r="FT567" s="410"/>
      <c r="FU567" s="410"/>
      <c r="FV567" s="410"/>
      <c r="FW567" s="410"/>
      <c r="FX567" s="410"/>
      <c r="FY567" s="410"/>
      <c r="FZ567" s="410"/>
      <c r="GA567" s="410"/>
      <c r="GB567" s="410"/>
      <c r="GC567" s="410"/>
      <c r="GD567" s="410"/>
      <c r="GE567" s="410"/>
      <c r="GF567" s="410"/>
      <c r="GG567" s="410"/>
      <c r="GH567" s="410"/>
      <c r="GI567" s="410"/>
      <c r="GJ567" s="410"/>
      <c r="GK567" s="410"/>
      <c r="GL567" s="410"/>
      <c r="GM567" s="410"/>
      <c r="GN567" s="410"/>
      <c r="GO567" s="410"/>
      <c r="GP567" s="410"/>
      <c r="GQ567" s="410"/>
      <c r="GR567" s="410"/>
      <c r="GS567" s="410"/>
      <c r="GT567" s="410"/>
      <c r="GU567" s="410"/>
      <c r="GV567" s="410"/>
      <c r="GW567" s="410"/>
      <c r="GX567" s="410"/>
      <c r="GY567" s="410"/>
      <c r="GZ567" s="410"/>
      <c r="HA567" s="410"/>
      <c r="HB567" s="410"/>
      <c r="HC567" s="410"/>
      <c r="HD567" s="410"/>
      <c r="HE567" s="410"/>
      <c r="HF567" s="410"/>
      <c r="HG567" s="410"/>
      <c r="HH567" s="410"/>
      <c r="HI567" s="410"/>
      <c r="HJ567" s="410"/>
      <c r="HK567" s="410"/>
      <c r="HL567" s="410"/>
      <c r="HM567" s="410"/>
      <c r="HN567" s="410"/>
      <c r="HO567" s="410"/>
      <c r="HP567" s="410"/>
      <c r="HQ567" s="410"/>
      <c r="HR567" s="410"/>
      <c r="HS567" s="410"/>
      <c r="HT567" s="410"/>
      <c r="HU567" s="410"/>
      <c r="HV567" s="410"/>
      <c r="HW567" s="410"/>
      <c r="HX567" s="410"/>
      <c r="HY567" s="410"/>
      <c r="HZ567" s="410"/>
      <c r="IA567" s="410"/>
      <c r="IB567" s="410"/>
      <c r="IC567" s="410"/>
      <c r="ID567" s="410"/>
      <c r="IE567" s="410"/>
      <c r="IF567" s="410"/>
      <c r="IG567" s="410"/>
      <c r="IH567" s="410"/>
      <c r="II567" s="410"/>
      <c r="IJ567" s="410"/>
      <c r="IK567" s="410"/>
      <c r="IL567" s="410"/>
      <c r="IM567" s="410"/>
      <c r="IN567" s="410"/>
      <c r="IO567" s="410"/>
      <c r="IP567" s="410"/>
      <c r="IQ567" s="410"/>
      <c r="IR567" s="410"/>
      <c r="IS567" s="410"/>
      <c r="IT567" s="410"/>
      <c r="IU567" s="410"/>
      <c r="IV567" s="410"/>
    </row>
    <row r="568" spans="1:256" s="2" customFormat="1" ht="12.75" hidden="1" customHeight="1" outlineLevel="2">
      <c r="A568" s="14"/>
      <c r="B568" s="14"/>
      <c r="C568" s="324"/>
      <c r="D568" s="413"/>
      <c r="E568" s="261">
        <v>9</v>
      </c>
      <c r="F568" s="372"/>
      <c r="G568" s="269"/>
      <c r="H568" s="271"/>
      <c r="I568" s="271"/>
      <c r="J568" s="271"/>
      <c r="K568" s="271"/>
      <c r="L568" s="271"/>
      <c r="M568" s="271"/>
      <c r="N568" s="271"/>
      <c r="O568" s="270"/>
      <c r="P568" s="155">
        <f>IF(A7taxstdlife="n/a","n/a",IF(P$3&gt;(A7taxstdlife+$E568),(Input!$O$217*$O$7)-SUM($O568:O568),(Input!$O$217*$O$7)/A7taxstdlife))</f>
        <v>0</v>
      </c>
      <c r="Q568" s="155">
        <f>IF(A7taxstdlife="n/a","n/a",IF(Q$3&gt;(A7taxstdlife+$E568),(Input!$O$217*$O$7)-SUM($O568:P568),(Input!$O$217*$O$7)/A7taxstdlife))</f>
        <v>0</v>
      </c>
      <c r="R568" s="155">
        <f>IF(A7taxstdlife="n/a","n/a",IF(R$3&gt;(A7taxstdlife+$E568),(Input!$O$217*$O$7)-SUM($O568:Q568),(Input!$O$217*$O$7)/A7taxstdlife))</f>
        <v>0</v>
      </c>
      <c r="S568" s="155">
        <f>IF(A7taxstdlife="n/a","n/a",IF(S$3&gt;(A7taxstdlife+$E568),(Input!$O$217*$O$7)-SUM($O568:R568),(Input!$O$217*$O$7)/A7taxstdlife))</f>
        <v>0</v>
      </c>
      <c r="T568" s="155">
        <f>IF(A7taxstdlife="n/a","n/a",IF(T$3&gt;(A7taxstdlife+$E568),(Input!$O$217*$O$7)-SUM($O568:S568),(Input!$O$217*$O$7)/A7taxstdlife))</f>
        <v>0</v>
      </c>
      <c r="U568" s="155">
        <f>IF(A7taxstdlife="n/a","n/a",IF(U$3&gt;(A7taxstdlife+$E568),(Input!$O$217*$O$7)-SUM($O568:T568),(Input!$O$217*$O$7)/A7taxstdlife))</f>
        <v>0</v>
      </c>
      <c r="V568" s="155">
        <f>IF(A7taxstdlife="n/a","n/a",IF(V$3&gt;(A7taxstdlife+$E568),(Input!$O$217*$O$7)-SUM($O568:U568),(Input!$O$217*$O$7)/A7taxstdlife))</f>
        <v>0</v>
      </c>
      <c r="W568" s="155">
        <f>IF(A7taxstdlife="n/a","n/a",IF(W$3&gt;(A7taxstdlife+$E568),(Input!$O$217*$O$7)-SUM($O568:V568),(Input!$O$217*$O$7)/A7taxstdlife))</f>
        <v>0</v>
      </c>
      <c r="X568" s="155">
        <f>IF(A7taxstdlife="n/a","n/a",IF(X$3&gt;(A7taxstdlife+$E568),(Input!$O$217*$O$7)-SUM($O568:W568),(Input!$O$217*$O$7)/A7taxstdlife))</f>
        <v>0</v>
      </c>
      <c r="Y568" s="155">
        <f>IF(A7taxstdlife="n/a","n/a",IF(Y$3&gt;(A7taxstdlife+$E568),(Input!$O$217*$O$7)-SUM($O568:X568),(Input!$O$217*$O$7)/A7taxstdlife))</f>
        <v>0</v>
      </c>
      <c r="Z568" s="155">
        <f>IF(A7taxstdlife="n/a","n/a",IF(Z$3&gt;(A7taxstdlife+$E568),(Input!$O$217*$O$7)-SUM($O568:Y568),(Input!$O$217*$O$7)/A7taxstdlife))</f>
        <v>0</v>
      </c>
      <c r="AA568" s="155">
        <f>IF(A7taxstdlife="n/a","n/a",IF(AA$3&gt;(A7taxstdlife+$E568),(Input!$O$217*$O$7)-SUM($O568:Z568),(Input!$O$217*$O$7)/A7taxstdlife))</f>
        <v>0</v>
      </c>
      <c r="AB568" s="155">
        <f>IF(A7taxstdlife="n/a","n/a",IF(AB$3&gt;(A7taxstdlife+$E568),(Input!$O$217*$O$7)-SUM($O568:AA568),(Input!$O$217*$O$7)/A7taxstdlife))</f>
        <v>0</v>
      </c>
      <c r="AC568" s="155">
        <f>IF(A7taxstdlife="n/a","n/a",IF(AC$3&gt;(A7taxstdlife+$E568),(Input!$O$217*$O$7)-SUM($O568:AB568),(Input!$O$217*$O$7)/A7taxstdlife))</f>
        <v>0</v>
      </c>
      <c r="AD568" s="155">
        <f>IF(A7taxstdlife="n/a","n/a",IF(AD$3&gt;(A7taxstdlife+$E568),(Input!$O$217*$O$7)-SUM($O568:AC568),(Input!$O$217*$O$7)/A7taxstdlife))</f>
        <v>0</v>
      </c>
      <c r="AE568" s="155">
        <f>IF(A7taxstdlife="n/a","n/a",IF(AE$3&gt;(A7taxstdlife+$E568),(Input!$O$217*$O$7)-SUM($O568:AD568),(Input!$O$217*$O$7)/A7taxstdlife))</f>
        <v>0</v>
      </c>
      <c r="AF568" s="155">
        <f>IF(A7taxstdlife="n/a","n/a",IF(AF$3&gt;(A7taxstdlife+$E568),(Input!$O$217*$O$7)-SUM($O568:AE568),(Input!$O$217*$O$7)/A7taxstdlife))</f>
        <v>0</v>
      </c>
      <c r="AG568" s="155">
        <f>IF(A7taxstdlife="n/a","n/a",IF(AG$3&gt;(A7taxstdlife+$E568),(Input!$O$217*$O$7)-SUM($O568:AF568),(Input!$O$217*$O$7)/A7taxstdlife))</f>
        <v>0</v>
      </c>
      <c r="AH568" s="155">
        <f>IF(A7taxstdlife="n/a","n/a",IF(AH$3&gt;(A7taxstdlife+$E568),(Input!$O$217*$O$7)-SUM($O568:AG568),(Input!$O$217*$O$7)/A7taxstdlife))</f>
        <v>0</v>
      </c>
      <c r="AI568" s="155">
        <f>IF(A7taxstdlife="n/a","n/a",IF(AI$3&gt;(A7taxstdlife+$E568),(Input!$O$217*$O$7)-SUM($O568:AH568),(Input!$O$217*$O$7)/A7taxstdlife))</f>
        <v>0</v>
      </c>
      <c r="AJ568" s="155">
        <f>IF(A7taxstdlife="n/a","n/a",IF(AJ$3&gt;(A7taxstdlife+$E568),(Input!$O$217*$O$7)-SUM($O568:AI568),(Input!$O$217*$O$7)/A7taxstdlife))</f>
        <v>0</v>
      </c>
      <c r="AK568" s="155">
        <f>IF(A7taxstdlife="n/a","n/a",IF(AK$3&gt;(A7taxstdlife+$E568),(Input!$O$217*$O$7)-SUM($O568:AJ568),(Input!$O$217*$O$7)/A7taxstdlife))</f>
        <v>0</v>
      </c>
      <c r="AL568" s="155">
        <f>IF(A7taxstdlife="n/a","n/a",IF(AL$3&gt;(A7taxstdlife+$E568),(Input!$O$217*$O$7)-SUM($O568:AK568),(Input!$O$217*$O$7)/A7taxstdlife))</f>
        <v>0</v>
      </c>
      <c r="AM568" s="155">
        <f>IF(A7taxstdlife="n/a","n/a",IF(AM$3&gt;(A7taxstdlife+$E568),(Input!$O$217*$O$7)-SUM($O568:AL568),(Input!$O$217*$O$7)/A7taxstdlife))</f>
        <v>0</v>
      </c>
      <c r="AN568" s="155">
        <f>IF(A7taxstdlife="n/a","n/a",IF(AN$3&gt;(A7taxstdlife+$E568),(Input!$O$217*$O$7)-SUM($O568:AM568),(Input!$O$217*$O$7)/A7taxstdlife))</f>
        <v>0</v>
      </c>
      <c r="AO568" s="155">
        <f>IF(A7taxstdlife="n/a","n/a",IF(AO$3&gt;(A7taxstdlife+$E568),(Input!$O$217*$O$7)-SUM($O568:AN568),(Input!$O$217*$O$7)/A7taxstdlife))</f>
        <v>0</v>
      </c>
      <c r="AP568" s="155">
        <f>IF(A7taxstdlife="n/a","n/a",IF(AP$3&gt;(A7taxstdlife+$E568),(Input!$O$217*$O$7)-SUM($O568:AO568),(Input!$O$217*$O$7)/A7taxstdlife))</f>
        <v>0</v>
      </c>
      <c r="AQ568" s="155">
        <f>IF(A7taxstdlife="n/a","n/a",IF(AQ$3&gt;(A7taxstdlife+$E568),(Input!$O$217*$O$7)-SUM($O568:AP568),(Input!$O$217*$O$7)/A7taxstdlife))</f>
        <v>0</v>
      </c>
      <c r="AR568" s="155">
        <f>IF(A7taxstdlife="n/a","n/a",IF(AR$3&gt;(A7taxstdlife+$E568),(Input!$O$217*$O$7)-SUM($O568:AQ568),(Input!$O$217*$O$7)/A7taxstdlife))</f>
        <v>0</v>
      </c>
      <c r="AS568" s="155">
        <f>IF(A7taxstdlife="n/a","n/a",IF(AS$3&gt;(A7taxstdlife+$E568),(Input!$O$217*$O$7)-SUM($O568:AR568),(Input!$O$217*$O$7)/A7taxstdlife))</f>
        <v>0</v>
      </c>
      <c r="AT568" s="155">
        <f>IF(A7taxstdlife="n/a","n/a",IF(AT$3&gt;(A7taxstdlife+$E568),(Input!$O$217*$O$7)-SUM($O568:AS568),(Input!$O$217*$O$7)/A7taxstdlife))</f>
        <v>0</v>
      </c>
      <c r="AU568" s="155">
        <f>IF(A7taxstdlife="n/a","n/a",IF(AU$3&gt;(A7taxstdlife+$E568),(Input!$O$217*$O$7)-SUM($O568:AT568),(Input!$O$217*$O$7)/A7taxstdlife))</f>
        <v>0</v>
      </c>
      <c r="AV568" s="155">
        <f>IF(A7taxstdlife="n/a","n/a",IF(AV$3&gt;(A7taxstdlife+$E568),(Input!$O$217*$O$7)-SUM($O568:AU568),(Input!$O$217*$O$7)/A7taxstdlife))</f>
        <v>0</v>
      </c>
      <c r="AW568" s="155">
        <f>IF(A7taxstdlife="n/a","n/a",IF(AW$3&gt;(A7taxstdlife+$E568),(Input!$O$217*$O$7)-SUM($O568:AV568),(Input!$O$217*$O$7)/A7taxstdlife))</f>
        <v>0</v>
      </c>
      <c r="AX568" s="155">
        <f>IF(A7taxstdlife="n/a","n/a",IF(AX$3&gt;(A7taxstdlife+$E568),(Input!$O$217*$O$7)-SUM($O568:AW568),(Input!$O$217*$O$7)/A7taxstdlife))</f>
        <v>0</v>
      </c>
      <c r="AY568" s="155">
        <f>IF(A7taxstdlife="n/a","n/a",IF(AY$3&gt;(A7taxstdlife+$E568),(Input!$O$217*$O$7)-SUM($O568:AX568),(Input!$O$217*$O$7)/A7taxstdlife))</f>
        <v>0</v>
      </c>
      <c r="AZ568" s="155">
        <f>IF(A7taxstdlife="n/a","n/a",IF(AZ$3&gt;(A7taxstdlife+$E568),(Input!$O$217*$O$7)-SUM($O568:AY568),(Input!$O$217*$O$7)/A7taxstdlife))</f>
        <v>0</v>
      </c>
      <c r="BA568" s="155">
        <f>IF(A7taxstdlife="n/a","n/a",IF(BA$3&gt;(A7taxstdlife+$E568),(Input!$O$217*$O$7)-SUM($O568:AZ568),(Input!$O$217*$O$7)/A7taxstdlife))</f>
        <v>0</v>
      </c>
      <c r="BB568" s="155">
        <f>IF(A7taxstdlife="n/a","n/a",IF(BB$3&gt;(A7taxstdlife+$E568),(Input!$O$217*$O$7)-SUM($O568:BA568),(Input!$O$217*$O$7)/A7taxstdlife))</f>
        <v>0</v>
      </c>
      <c r="BC568" s="155">
        <f>IF(A7taxstdlife="n/a","n/a",IF(BC$3&gt;(A7taxstdlife+$E568),(Input!$O$217*$O$7)-SUM($O568:BB568),(Input!$O$217*$O$7)/A7taxstdlife))</f>
        <v>0</v>
      </c>
      <c r="BD568" s="155">
        <f>IF(A7taxstdlife="n/a","n/a",IF(BD$3&gt;(A7taxstdlife+$E568),(Input!$O$217*$O$7)-SUM($O568:BC568),(Input!$O$217*$O$7)/A7taxstdlife))</f>
        <v>0</v>
      </c>
      <c r="BE568" s="155">
        <f>IF(A7taxstdlife="n/a","n/a",IF(BE$3&gt;(A7taxstdlife+$E568),(Input!$O$217*$O$7)-SUM($O568:BD568),(Input!$O$217*$O$7)/A7taxstdlife))</f>
        <v>0</v>
      </c>
      <c r="BF568" s="155">
        <f>IF(A7taxstdlife="n/a","n/a",IF(BF$3&gt;(A7taxstdlife+$E568),(Input!$O$217*$O$7)-SUM($O568:BE568),(Input!$O$217*$O$7)/A7taxstdlife))</f>
        <v>0</v>
      </c>
      <c r="BG568" s="155">
        <f>IF(A7taxstdlife="n/a","n/a",IF(BG$3&gt;(A7taxstdlife+$E568),(Input!$O$217*$O$7)-SUM($O568:BF568),(Input!$O$217*$O$7)/A7taxstdlife))</f>
        <v>0</v>
      </c>
      <c r="BH568" s="155">
        <f>IF(A7taxstdlife="n/a","n/a",IF(BH$3&gt;(A7taxstdlife+$E568),(Input!$O$217*$O$7)-SUM($O568:BG568),(Input!$O$217*$O$7)/A7taxstdlife))</f>
        <v>0</v>
      </c>
      <c r="BI568" s="155">
        <f>IF(A7taxstdlife="n/a","n/a",IF(BI$3&gt;(A7taxstdlife+$E568),(Input!$O$217*$O$7)-SUM($O568:BH568),(Input!$O$217*$O$7)/A7taxstdlife))</f>
        <v>0</v>
      </c>
      <c r="BJ568" s="14"/>
      <c r="BK568" s="14"/>
      <c r="BL568" s="14"/>
      <c r="BM568" s="14"/>
      <c r="BN568" s="14"/>
      <c r="BO568" s="14"/>
      <c r="BP568" s="14"/>
      <c r="BQ568" s="14"/>
      <c r="BR568" s="14"/>
      <c r="BS568" s="14"/>
      <c r="BT568" s="14"/>
      <c r="BU568" s="14"/>
      <c r="BV568" s="14"/>
      <c r="BW568" s="14"/>
      <c r="BX568" s="14"/>
      <c r="BY568" s="14"/>
      <c r="BZ568" s="14"/>
      <c r="CA568" s="410"/>
      <c r="CB568" s="410"/>
      <c r="CC568" s="410"/>
      <c r="CD568" s="410"/>
      <c r="CE568" s="410"/>
      <c r="CF568" s="410"/>
      <c r="CG568" s="410"/>
      <c r="CH568" s="410"/>
      <c r="CI568" s="410"/>
      <c r="CJ568" s="410"/>
      <c r="CK568" s="410"/>
      <c r="CL568" s="410"/>
      <c r="CM568" s="410"/>
      <c r="CN568" s="410"/>
      <c r="CO568" s="410"/>
      <c r="CP568" s="410"/>
      <c r="CQ568" s="410"/>
      <c r="CR568" s="410"/>
      <c r="CS568" s="410"/>
      <c r="CT568" s="410"/>
      <c r="CU568" s="410"/>
      <c r="CV568" s="410"/>
      <c r="CW568" s="410"/>
      <c r="CX568" s="410"/>
      <c r="CY568" s="410"/>
      <c r="CZ568" s="410"/>
      <c r="DA568" s="410"/>
      <c r="DB568" s="410"/>
      <c r="DC568" s="410"/>
      <c r="DD568" s="410"/>
      <c r="DE568" s="410"/>
      <c r="DF568" s="410"/>
      <c r="DG568" s="410"/>
      <c r="DH568" s="410"/>
      <c r="DI568" s="410"/>
      <c r="DJ568" s="410"/>
      <c r="DK568" s="410"/>
      <c r="DL568" s="410"/>
      <c r="DM568" s="410"/>
      <c r="DN568" s="410"/>
      <c r="DO568" s="410"/>
      <c r="DP568" s="410"/>
      <c r="DQ568" s="410"/>
      <c r="DR568" s="410"/>
      <c r="DS568" s="410"/>
      <c r="DT568" s="410"/>
      <c r="DU568" s="410"/>
      <c r="DV568" s="410"/>
      <c r="DW568" s="410"/>
      <c r="DX568" s="410"/>
      <c r="DY568" s="410"/>
      <c r="DZ568" s="410"/>
      <c r="EA568" s="410"/>
      <c r="EB568" s="410"/>
      <c r="EC568" s="410"/>
      <c r="ED568" s="410"/>
      <c r="EE568" s="410"/>
      <c r="EF568" s="410"/>
      <c r="EG568" s="410"/>
      <c r="EH568" s="410"/>
      <c r="EI568" s="410"/>
      <c r="EJ568" s="410"/>
      <c r="EK568" s="410"/>
      <c r="EL568" s="410"/>
      <c r="EM568" s="410"/>
      <c r="EN568" s="410"/>
      <c r="EO568" s="410"/>
      <c r="EP568" s="410"/>
      <c r="EQ568" s="410"/>
      <c r="ER568" s="410"/>
      <c r="ES568" s="410"/>
      <c r="ET568" s="410"/>
      <c r="EU568" s="410"/>
      <c r="EV568" s="410"/>
      <c r="EW568" s="410"/>
      <c r="EX568" s="410"/>
      <c r="EY568" s="410"/>
      <c r="EZ568" s="410"/>
      <c r="FA568" s="410"/>
      <c r="FB568" s="410"/>
      <c r="FC568" s="410"/>
      <c r="FD568" s="410"/>
      <c r="FE568" s="410"/>
      <c r="FF568" s="410"/>
      <c r="FG568" s="410"/>
      <c r="FH568" s="410"/>
      <c r="FI568" s="410"/>
      <c r="FJ568" s="410"/>
      <c r="FK568" s="410"/>
      <c r="FL568" s="410"/>
      <c r="FM568" s="410"/>
      <c r="FN568" s="410"/>
      <c r="FO568" s="410"/>
      <c r="FP568" s="410"/>
      <c r="FQ568" s="410"/>
      <c r="FR568" s="410"/>
      <c r="FS568" s="410"/>
      <c r="FT568" s="410"/>
      <c r="FU568" s="410"/>
      <c r="FV568" s="410"/>
      <c r="FW568" s="410"/>
      <c r="FX568" s="410"/>
      <c r="FY568" s="410"/>
      <c r="FZ568" s="410"/>
      <c r="GA568" s="410"/>
      <c r="GB568" s="410"/>
      <c r="GC568" s="410"/>
      <c r="GD568" s="410"/>
      <c r="GE568" s="410"/>
      <c r="GF568" s="410"/>
      <c r="GG568" s="410"/>
      <c r="GH568" s="410"/>
      <c r="GI568" s="410"/>
      <c r="GJ568" s="410"/>
      <c r="GK568" s="410"/>
      <c r="GL568" s="410"/>
      <c r="GM568" s="410"/>
      <c r="GN568" s="410"/>
      <c r="GO568" s="410"/>
      <c r="GP568" s="410"/>
      <c r="GQ568" s="410"/>
      <c r="GR568" s="410"/>
      <c r="GS568" s="410"/>
      <c r="GT568" s="410"/>
      <c r="GU568" s="410"/>
      <c r="GV568" s="410"/>
      <c r="GW568" s="410"/>
      <c r="GX568" s="410"/>
      <c r="GY568" s="410"/>
      <c r="GZ568" s="410"/>
      <c r="HA568" s="410"/>
      <c r="HB568" s="410"/>
      <c r="HC568" s="410"/>
      <c r="HD568" s="410"/>
      <c r="HE568" s="410"/>
      <c r="HF568" s="410"/>
      <c r="HG568" s="410"/>
      <c r="HH568" s="410"/>
      <c r="HI568" s="410"/>
      <c r="HJ568" s="410"/>
      <c r="HK568" s="410"/>
      <c r="HL568" s="410"/>
      <c r="HM568" s="410"/>
      <c r="HN568" s="410"/>
      <c r="HO568" s="410"/>
      <c r="HP568" s="410"/>
      <c r="HQ568" s="410"/>
      <c r="HR568" s="410"/>
      <c r="HS568" s="410"/>
      <c r="HT568" s="410"/>
      <c r="HU568" s="410"/>
      <c r="HV568" s="410"/>
      <c r="HW568" s="410"/>
      <c r="HX568" s="410"/>
      <c r="HY568" s="410"/>
      <c r="HZ568" s="410"/>
      <c r="IA568" s="410"/>
      <c r="IB568" s="410"/>
      <c r="IC568" s="410"/>
      <c r="ID568" s="410"/>
      <c r="IE568" s="410"/>
      <c r="IF568" s="410"/>
      <c r="IG568" s="410"/>
      <c r="IH568" s="410"/>
      <c r="II568" s="410"/>
      <c r="IJ568" s="410"/>
      <c r="IK568" s="410"/>
      <c r="IL568" s="410"/>
      <c r="IM568" s="410"/>
      <c r="IN568" s="410"/>
      <c r="IO568" s="410"/>
      <c r="IP568" s="410"/>
      <c r="IQ568" s="410"/>
      <c r="IR568" s="410"/>
      <c r="IS568" s="410"/>
      <c r="IT568" s="410"/>
      <c r="IU568" s="410"/>
      <c r="IV568" s="410"/>
    </row>
    <row r="569" spans="1:256" s="2" customFormat="1" ht="12.75" hidden="1" customHeight="1" outlineLevel="2">
      <c r="A569" s="14"/>
      <c r="B569" s="14"/>
      <c r="C569" s="324"/>
      <c r="D569" s="413"/>
      <c r="E569" s="262">
        <v>10</v>
      </c>
      <c r="F569" s="372"/>
      <c r="G569" s="269"/>
      <c r="H569" s="271"/>
      <c r="I569" s="271"/>
      <c r="J569" s="271"/>
      <c r="K569" s="271"/>
      <c r="L569" s="271"/>
      <c r="M569" s="271"/>
      <c r="N569" s="271"/>
      <c r="O569" s="271"/>
      <c r="P569" s="270"/>
      <c r="Q569" s="155">
        <f>IF(A7taxstdlife="n/a","n/a",IF(Q$3&gt;(A7taxstdlife+$E569),(Input!$P$217*$P$7)-SUM($P569:P569),(Input!$P$217*$P$7)/A7taxstdlife))</f>
        <v>0</v>
      </c>
      <c r="R569" s="155">
        <f>IF(A7taxstdlife="n/a","n/a",IF(R$3&gt;(A7taxstdlife+$E569),(Input!$P$217*$P$7)-SUM($P569:Q569),(Input!$P$217*$P$7)/A7taxstdlife))</f>
        <v>0</v>
      </c>
      <c r="S569" s="155">
        <f>IF(A7taxstdlife="n/a","n/a",IF(S$3&gt;(A7taxstdlife+$E569),(Input!$P$217*$P$7)-SUM($P569:R569),(Input!$P$217*$P$7)/A7taxstdlife))</f>
        <v>0</v>
      </c>
      <c r="T569" s="155">
        <f>IF(A7taxstdlife="n/a","n/a",IF(T$3&gt;(A7taxstdlife+$E569),(Input!$P$217*$P$7)-SUM($P569:S569),(Input!$P$217*$P$7)/A7taxstdlife))</f>
        <v>0</v>
      </c>
      <c r="U569" s="155">
        <f>IF(A7taxstdlife="n/a","n/a",IF(U$3&gt;(A7taxstdlife+$E569),(Input!$P$217*$P$7)-SUM($P569:T569),(Input!$P$217*$P$7)/A7taxstdlife))</f>
        <v>0</v>
      </c>
      <c r="V569" s="155">
        <f>IF(A7taxstdlife="n/a","n/a",IF(V$3&gt;(A7taxstdlife+$E569),(Input!$P$217*$P$7)-SUM($P569:U569),(Input!$P$217*$P$7)/A7taxstdlife))</f>
        <v>0</v>
      </c>
      <c r="W569" s="155">
        <f>IF(A7taxstdlife="n/a","n/a",IF(W$3&gt;(A7taxstdlife+$E569),(Input!$P$217*$P$7)-SUM($P569:V569),(Input!$P$217*$P$7)/A7taxstdlife))</f>
        <v>0</v>
      </c>
      <c r="X569" s="155">
        <f>IF(A7taxstdlife="n/a","n/a",IF(X$3&gt;(A7taxstdlife+$E569),(Input!$P$217*$P$7)-SUM($P569:W569),(Input!$P$217*$P$7)/A7taxstdlife))</f>
        <v>0</v>
      </c>
      <c r="Y569" s="155">
        <f>IF(A7taxstdlife="n/a","n/a",IF(Y$3&gt;(A7taxstdlife+$E569),(Input!$P$217*$P$7)-SUM($P569:X569),(Input!$P$217*$P$7)/A7taxstdlife))</f>
        <v>0</v>
      </c>
      <c r="Z569" s="155">
        <f>IF(A7taxstdlife="n/a","n/a",IF(Z$3&gt;(A7taxstdlife+$E569),(Input!$P$217*$P$7)-SUM($P569:Y569),(Input!$P$217*$P$7)/A7taxstdlife))</f>
        <v>0</v>
      </c>
      <c r="AA569" s="155">
        <f>IF(A7taxstdlife="n/a","n/a",IF(AA$3&gt;(A7taxstdlife+$E569),(Input!$P$217*$P$7)-SUM($P569:Z569),(Input!$P$217*$P$7)/A7taxstdlife))</f>
        <v>0</v>
      </c>
      <c r="AB569" s="155">
        <f>IF(A7taxstdlife="n/a","n/a",IF(AB$3&gt;(A7taxstdlife+$E569),(Input!$P$217*$P$7)-SUM($P569:AA569),(Input!$P$217*$P$7)/A7taxstdlife))</f>
        <v>0</v>
      </c>
      <c r="AC569" s="155">
        <f>IF(A7taxstdlife="n/a","n/a",IF(AC$3&gt;(A7taxstdlife+$E569),(Input!$P$217*$P$7)-SUM($P569:AB569),(Input!$P$217*$P$7)/A7taxstdlife))</f>
        <v>0</v>
      </c>
      <c r="AD569" s="155">
        <f>IF(A7taxstdlife="n/a","n/a",IF(AD$3&gt;(A7taxstdlife+$E569),(Input!$P$217*$P$7)-SUM($P569:AC569),(Input!$P$217*$P$7)/A7taxstdlife))</f>
        <v>0</v>
      </c>
      <c r="AE569" s="155">
        <f>IF(A7taxstdlife="n/a","n/a",IF(AE$3&gt;(A7taxstdlife+$E569),(Input!$P$217*$P$7)-SUM($P569:AD569),(Input!$P$217*$P$7)/A7taxstdlife))</f>
        <v>0</v>
      </c>
      <c r="AF569" s="155">
        <f>IF(A7taxstdlife="n/a","n/a",IF(AF$3&gt;(A7taxstdlife+$E569),(Input!$P$217*$P$7)-SUM($P569:AE569),(Input!$P$217*$P$7)/A7taxstdlife))</f>
        <v>0</v>
      </c>
      <c r="AG569" s="155">
        <f>IF(A7taxstdlife="n/a","n/a",IF(AG$3&gt;(A7taxstdlife+$E569),(Input!$P$217*$P$7)-SUM($P569:AF569),(Input!$P$217*$P$7)/A7taxstdlife))</f>
        <v>0</v>
      </c>
      <c r="AH569" s="155">
        <f>IF(A7taxstdlife="n/a","n/a",IF(AH$3&gt;(A7taxstdlife+$E569),(Input!$P$217*$P$7)-SUM($P569:AG569),(Input!$P$217*$P$7)/A7taxstdlife))</f>
        <v>0</v>
      </c>
      <c r="AI569" s="155">
        <f>IF(A7taxstdlife="n/a","n/a",IF(AI$3&gt;(A7taxstdlife+$E569),(Input!$P$217*$P$7)-SUM($P569:AH569),(Input!$P$217*$P$7)/A7taxstdlife))</f>
        <v>0</v>
      </c>
      <c r="AJ569" s="155">
        <f>IF(A7taxstdlife="n/a","n/a",IF(AJ$3&gt;(A7taxstdlife+$E569),(Input!$P$217*$P$7)-SUM($P569:AI569),(Input!$P$217*$P$7)/A7taxstdlife))</f>
        <v>0</v>
      </c>
      <c r="AK569" s="155">
        <f>IF(A7taxstdlife="n/a","n/a",IF(AK$3&gt;(A7taxstdlife+$E569),(Input!$P$217*$P$7)-SUM($P569:AJ569),(Input!$P$217*$P$7)/A7taxstdlife))</f>
        <v>0</v>
      </c>
      <c r="AL569" s="155">
        <f>IF(A7taxstdlife="n/a","n/a",IF(AL$3&gt;(A7taxstdlife+$E569),(Input!$P$217*$P$7)-SUM($P569:AK569),(Input!$P$217*$P$7)/A7taxstdlife))</f>
        <v>0</v>
      </c>
      <c r="AM569" s="155">
        <f>IF(A7taxstdlife="n/a","n/a",IF(AM$3&gt;(A7taxstdlife+$E569),(Input!$P$217*$P$7)-SUM($P569:AL569),(Input!$P$217*$P$7)/A7taxstdlife))</f>
        <v>0</v>
      </c>
      <c r="AN569" s="155">
        <f>IF(A7taxstdlife="n/a","n/a",IF(AN$3&gt;(A7taxstdlife+$E569),(Input!$P$217*$P$7)-SUM($P569:AM569),(Input!$P$217*$P$7)/A7taxstdlife))</f>
        <v>0</v>
      </c>
      <c r="AO569" s="155">
        <f>IF(A7taxstdlife="n/a","n/a",IF(AO$3&gt;(A7taxstdlife+$E569),(Input!$P$217*$P$7)-SUM($P569:AN569),(Input!$P$217*$P$7)/A7taxstdlife))</f>
        <v>0</v>
      </c>
      <c r="AP569" s="155">
        <f>IF(A7taxstdlife="n/a","n/a",IF(AP$3&gt;(A7taxstdlife+$E569),(Input!$P$217*$P$7)-SUM($P569:AO569),(Input!$P$217*$P$7)/A7taxstdlife))</f>
        <v>0</v>
      </c>
      <c r="AQ569" s="155">
        <f>IF(A7taxstdlife="n/a","n/a",IF(AQ$3&gt;(A7taxstdlife+$E569),(Input!$P$217*$P$7)-SUM($P569:AP569),(Input!$P$217*$P$7)/A7taxstdlife))</f>
        <v>0</v>
      </c>
      <c r="AR569" s="155">
        <f>IF(A7taxstdlife="n/a","n/a",IF(AR$3&gt;(A7taxstdlife+$E569),(Input!$P$217*$P$7)-SUM($P569:AQ569),(Input!$P$217*$P$7)/A7taxstdlife))</f>
        <v>0</v>
      </c>
      <c r="AS569" s="155">
        <f>IF(A7taxstdlife="n/a","n/a",IF(AS$3&gt;(A7taxstdlife+$E569),(Input!$P$217*$P$7)-SUM($P569:AR569),(Input!$P$217*$P$7)/A7taxstdlife))</f>
        <v>0</v>
      </c>
      <c r="AT569" s="155">
        <f>IF(A7taxstdlife="n/a","n/a",IF(AT$3&gt;(A7taxstdlife+$E569),(Input!$P$217*$P$7)-SUM($P569:AS569),(Input!$P$217*$P$7)/A7taxstdlife))</f>
        <v>0</v>
      </c>
      <c r="AU569" s="155">
        <f>IF(A7taxstdlife="n/a","n/a",IF(AU$3&gt;(A7taxstdlife+$E569),(Input!$P$217*$P$7)-SUM($P569:AT569),(Input!$P$217*$P$7)/A7taxstdlife))</f>
        <v>0</v>
      </c>
      <c r="AV569" s="155">
        <f>IF(A7taxstdlife="n/a","n/a",IF(AV$3&gt;(A7taxstdlife+$E569),(Input!$P$217*$P$7)-SUM($P569:AU569),(Input!$P$217*$P$7)/A7taxstdlife))</f>
        <v>0</v>
      </c>
      <c r="AW569" s="155">
        <f>IF(A7taxstdlife="n/a","n/a",IF(AW$3&gt;(A7taxstdlife+$E569),(Input!$P$217*$P$7)-SUM($P569:AV569),(Input!$P$217*$P$7)/A7taxstdlife))</f>
        <v>0</v>
      </c>
      <c r="AX569" s="155">
        <f>IF(A7taxstdlife="n/a","n/a",IF(AX$3&gt;(A7taxstdlife+$E569),(Input!$P$217*$P$7)-SUM($P569:AW569),(Input!$P$217*$P$7)/A7taxstdlife))</f>
        <v>0</v>
      </c>
      <c r="AY569" s="155">
        <f>IF(A7taxstdlife="n/a","n/a",IF(AY$3&gt;(A7taxstdlife+$E569),(Input!$P$217*$P$7)-SUM($P569:AX569),(Input!$P$217*$P$7)/A7taxstdlife))</f>
        <v>0</v>
      </c>
      <c r="AZ569" s="155">
        <f>IF(A7taxstdlife="n/a","n/a",IF(AZ$3&gt;(A7taxstdlife+$E569),(Input!$P$217*$P$7)-SUM($P569:AY569),(Input!$P$217*$P$7)/A7taxstdlife))</f>
        <v>0</v>
      </c>
      <c r="BA569" s="155">
        <f>IF(A7taxstdlife="n/a","n/a",IF(BA$3&gt;(A7taxstdlife+$E569),(Input!$P$217*$P$7)-SUM($P569:AZ569),(Input!$P$217*$P$7)/A7taxstdlife))</f>
        <v>0</v>
      </c>
      <c r="BB569" s="155">
        <f>IF(A7taxstdlife="n/a","n/a",IF(BB$3&gt;(A7taxstdlife+$E569),(Input!$P$217*$P$7)-SUM($P569:BA569),(Input!$P$217*$P$7)/A7taxstdlife))</f>
        <v>0</v>
      </c>
      <c r="BC569" s="155">
        <f>IF(A7taxstdlife="n/a","n/a",IF(BC$3&gt;(A7taxstdlife+$E569),(Input!$P$217*$P$7)-SUM($P569:BB569),(Input!$P$217*$P$7)/A7taxstdlife))</f>
        <v>0</v>
      </c>
      <c r="BD569" s="155">
        <f>IF(A7taxstdlife="n/a","n/a",IF(BD$3&gt;(A7taxstdlife+$E569),(Input!$P$217*$P$7)-SUM($P569:BC569),(Input!$P$217*$P$7)/A7taxstdlife))</f>
        <v>0</v>
      </c>
      <c r="BE569" s="155">
        <f>IF(A7taxstdlife="n/a","n/a",IF(BE$3&gt;(A7taxstdlife+$E569),(Input!$P$217*$P$7)-SUM($P569:BD569),(Input!$P$217*$P$7)/A7taxstdlife))</f>
        <v>0</v>
      </c>
      <c r="BF569" s="155">
        <f>IF(A7taxstdlife="n/a","n/a",IF(BF$3&gt;(A7taxstdlife+$E569),(Input!$P$217*$P$7)-SUM($P569:BE569),(Input!$P$217*$P$7)/A7taxstdlife))</f>
        <v>0</v>
      </c>
      <c r="BG569" s="155">
        <f>IF(A7taxstdlife="n/a","n/a",IF(BG$3&gt;(A7taxstdlife+$E569),(Input!$P$217*$P$7)-SUM($P569:BF569),(Input!$P$217*$P$7)/A7taxstdlife))</f>
        <v>0</v>
      </c>
      <c r="BH569" s="155">
        <f>IF(A7taxstdlife="n/a","n/a",IF(BH$3&gt;(A7taxstdlife+$E569),(Input!$P$217*$P$7)-SUM($P569:BG569),(Input!$P$217*$P$7)/A7taxstdlife))</f>
        <v>0</v>
      </c>
      <c r="BI569" s="155">
        <f>IF(A7taxstdlife="n/a","n/a",IF(BI$3&gt;(A7taxstdlife+$E569),(Input!$P$217*$P$7)-SUM($P569:BH569),(Input!$P$217*$P$7)/A7taxstdlife))</f>
        <v>0</v>
      </c>
      <c r="BJ569" s="14"/>
      <c r="BK569" s="14"/>
      <c r="BL569" s="14"/>
      <c r="BM569" s="14"/>
      <c r="BN569" s="14"/>
      <c r="BO569" s="14"/>
      <c r="BP569" s="14"/>
      <c r="BQ569" s="14"/>
      <c r="BR569" s="14"/>
      <c r="BS569" s="14"/>
      <c r="BT569" s="14"/>
      <c r="BU569" s="14"/>
      <c r="BV569" s="14"/>
      <c r="BW569" s="14"/>
      <c r="BX569" s="14"/>
      <c r="BY569" s="14"/>
      <c r="BZ569" s="14"/>
      <c r="CA569" s="410"/>
      <c r="CB569" s="410"/>
      <c r="CC569" s="410"/>
      <c r="CD569" s="410"/>
      <c r="CE569" s="410"/>
      <c r="CF569" s="410"/>
      <c r="CG569" s="410"/>
      <c r="CH569" s="410"/>
      <c r="CI569" s="410"/>
      <c r="CJ569" s="410"/>
      <c r="CK569" s="410"/>
      <c r="CL569" s="410"/>
      <c r="CM569" s="410"/>
      <c r="CN569" s="410"/>
      <c r="CO569" s="410"/>
      <c r="CP569" s="410"/>
      <c r="CQ569" s="410"/>
      <c r="CR569" s="410"/>
      <c r="CS569" s="410"/>
      <c r="CT569" s="410"/>
      <c r="CU569" s="410"/>
      <c r="CV569" s="410"/>
      <c r="CW569" s="410"/>
      <c r="CX569" s="410"/>
      <c r="CY569" s="410"/>
      <c r="CZ569" s="410"/>
      <c r="DA569" s="410"/>
      <c r="DB569" s="410"/>
      <c r="DC569" s="410"/>
      <c r="DD569" s="410"/>
      <c r="DE569" s="410"/>
      <c r="DF569" s="410"/>
      <c r="DG569" s="410"/>
      <c r="DH569" s="410"/>
      <c r="DI569" s="410"/>
      <c r="DJ569" s="410"/>
      <c r="DK569" s="410"/>
      <c r="DL569" s="410"/>
      <c r="DM569" s="410"/>
      <c r="DN569" s="410"/>
      <c r="DO569" s="410"/>
      <c r="DP569" s="410"/>
      <c r="DQ569" s="410"/>
      <c r="DR569" s="410"/>
      <c r="DS569" s="410"/>
      <c r="DT569" s="410"/>
      <c r="DU569" s="410"/>
      <c r="DV569" s="410"/>
      <c r="DW569" s="410"/>
      <c r="DX569" s="410"/>
      <c r="DY569" s="410"/>
      <c r="DZ569" s="410"/>
      <c r="EA569" s="410"/>
      <c r="EB569" s="410"/>
      <c r="EC569" s="410"/>
      <c r="ED569" s="410"/>
      <c r="EE569" s="410"/>
      <c r="EF569" s="410"/>
      <c r="EG569" s="410"/>
      <c r="EH569" s="410"/>
      <c r="EI569" s="410"/>
      <c r="EJ569" s="410"/>
      <c r="EK569" s="410"/>
      <c r="EL569" s="410"/>
      <c r="EM569" s="410"/>
      <c r="EN569" s="410"/>
      <c r="EO569" s="410"/>
      <c r="EP569" s="410"/>
      <c r="EQ569" s="410"/>
      <c r="ER569" s="410"/>
      <c r="ES569" s="410"/>
      <c r="ET569" s="410"/>
      <c r="EU569" s="410"/>
      <c r="EV569" s="410"/>
      <c r="EW569" s="410"/>
      <c r="EX569" s="410"/>
      <c r="EY569" s="410"/>
      <c r="EZ569" s="410"/>
      <c r="FA569" s="410"/>
      <c r="FB569" s="410"/>
      <c r="FC569" s="410"/>
      <c r="FD569" s="410"/>
      <c r="FE569" s="410"/>
      <c r="FF569" s="410"/>
      <c r="FG569" s="410"/>
      <c r="FH569" s="410"/>
      <c r="FI569" s="410"/>
      <c r="FJ569" s="410"/>
      <c r="FK569" s="410"/>
      <c r="FL569" s="410"/>
      <c r="FM569" s="410"/>
      <c r="FN569" s="410"/>
      <c r="FO569" s="410"/>
      <c r="FP569" s="410"/>
      <c r="FQ569" s="410"/>
      <c r="FR569" s="410"/>
      <c r="FS569" s="410"/>
      <c r="FT569" s="410"/>
      <c r="FU569" s="410"/>
      <c r="FV569" s="410"/>
      <c r="FW569" s="410"/>
      <c r="FX569" s="410"/>
      <c r="FY569" s="410"/>
      <c r="FZ569" s="410"/>
      <c r="GA569" s="410"/>
      <c r="GB569" s="410"/>
      <c r="GC569" s="410"/>
      <c r="GD569" s="410"/>
      <c r="GE569" s="410"/>
      <c r="GF569" s="410"/>
      <c r="GG569" s="410"/>
      <c r="GH569" s="410"/>
      <c r="GI569" s="410"/>
      <c r="GJ569" s="410"/>
      <c r="GK569" s="410"/>
      <c r="GL569" s="410"/>
      <c r="GM569" s="410"/>
      <c r="GN569" s="410"/>
      <c r="GO569" s="410"/>
      <c r="GP569" s="410"/>
      <c r="GQ569" s="410"/>
      <c r="GR569" s="410"/>
      <c r="GS569" s="410"/>
      <c r="GT569" s="410"/>
      <c r="GU569" s="410"/>
      <c r="GV569" s="410"/>
      <c r="GW569" s="410"/>
      <c r="GX569" s="410"/>
      <c r="GY569" s="410"/>
      <c r="GZ569" s="410"/>
      <c r="HA569" s="410"/>
      <c r="HB569" s="410"/>
      <c r="HC569" s="410"/>
      <c r="HD569" s="410"/>
      <c r="HE569" s="410"/>
      <c r="HF569" s="410"/>
      <c r="HG569" s="410"/>
      <c r="HH569" s="410"/>
      <c r="HI569" s="410"/>
      <c r="HJ569" s="410"/>
      <c r="HK569" s="410"/>
      <c r="HL569" s="410"/>
      <c r="HM569" s="410"/>
      <c r="HN569" s="410"/>
      <c r="HO569" s="410"/>
      <c r="HP569" s="410"/>
      <c r="HQ569" s="410"/>
      <c r="HR569" s="410"/>
      <c r="HS569" s="410"/>
      <c r="HT569" s="410"/>
      <c r="HU569" s="410"/>
      <c r="HV569" s="410"/>
      <c r="HW569" s="410"/>
      <c r="HX569" s="410"/>
      <c r="HY569" s="410"/>
      <c r="HZ569" s="410"/>
      <c r="IA569" s="410"/>
      <c r="IB569" s="410"/>
      <c r="IC569" s="410"/>
      <c r="ID569" s="410"/>
      <c r="IE569" s="410"/>
      <c r="IF569" s="410"/>
      <c r="IG569" s="410"/>
      <c r="IH569" s="410"/>
      <c r="II569" s="410"/>
      <c r="IJ569" s="410"/>
      <c r="IK569" s="410"/>
      <c r="IL569" s="410"/>
      <c r="IM569" s="410"/>
      <c r="IN569" s="410"/>
      <c r="IO569" s="410"/>
      <c r="IP569" s="410"/>
      <c r="IQ569" s="410"/>
      <c r="IR569" s="410"/>
      <c r="IS569" s="410"/>
      <c r="IT569" s="410"/>
      <c r="IU569" s="410"/>
      <c r="IV569" s="410"/>
    </row>
    <row r="570" spans="1:256" s="2" customFormat="1" ht="12.75" customHeight="1" outlineLevel="1" collapsed="1">
      <c r="A570" s="14"/>
      <c r="B570" s="14"/>
      <c r="C570" s="324" t="str">
        <f>Asset7</f>
        <v>Comms - Civil Works</v>
      </c>
      <c r="D570" s="14"/>
      <c r="E570" s="14"/>
      <c r="F570" s="366"/>
      <c r="G570" s="364">
        <f t="shared" ref="G570:AL570" si="101">SUM(G558:G569)</f>
        <v>0.43748887153455684</v>
      </c>
      <c r="H570" s="364">
        <f t="shared" si="101"/>
        <v>0.62985289051320525</v>
      </c>
      <c r="I570" s="364">
        <f t="shared" si="101"/>
        <v>0.97743207409720556</v>
      </c>
      <c r="J570" s="364">
        <f t="shared" si="101"/>
        <v>1.1210067843235818</v>
      </c>
      <c r="K570" s="364">
        <f t="shared" si="101"/>
        <v>1.2700154753573658</v>
      </c>
      <c r="L570" s="364">
        <f t="shared" si="101"/>
        <v>2.5107515831286586</v>
      </c>
      <c r="M570" s="364">
        <f t="shared" si="101"/>
        <v>2.5107515831286586</v>
      </c>
      <c r="N570" s="364">
        <f t="shared" si="101"/>
        <v>2.5107515831286586</v>
      </c>
      <c r="O570" s="364">
        <f t="shared" si="101"/>
        <v>2.5107515831286586</v>
      </c>
      <c r="P570" s="364">
        <f t="shared" si="101"/>
        <v>2.5107515831286586</v>
      </c>
      <c r="Q570" s="364">
        <f t="shared" si="101"/>
        <v>2.5107515831286586</v>
      </c>
      <c r="R570" s="364">
        <f t="shared" si="101"/>
        <v>2.5107515831286586</v>
      </c>
      <c r="S570" s="364">
        <f t="shared" si="101"/>
        <v>2.5107515831286586</v>
      </c>
      <c r="T570" s="364">
        <f t="shared" si="101"/>
        <v>2.5107515831286586</v>
      </c>
      <c r="U570" s="364">
        <f t="shared" si="101"/>
        <v>2.5107515831286586</v>
      </c>
      <c r="V570" s="364">
        <f t="shared" si="101"/>
        <v>2.5107515831286586</v>
      </c>
      <c r="W570" s="364">
        <f t="shared" si="101"/>
        <v>2.5107515831286586</v>
      </c>
      <c r="X570" s="364">
        <f t="shared" si="101"/>
        <v>2.5107515831286586</v>
      </c>
      <c r="Y570" s="364">
        <f t="shared" si="101"/>
        <v>2.5107515831286586</v>
      </c>
      <c r="Z570" s="364">
        <f t="shared" si="101"/>
        <v>2.5107515831286586</v>
      </c>
      <c r="AA570" s="364">
        <f t="shared" si="101"/>
        <v>2.5107515831286586</v>
      </c>
      <c r="AB570" s="364">
        <f t="shared" si="101"/>
        <v>2.5107515831286586</v>
      </c>
      <c r="AC570" s="364">
        <f t="shared" si="101"/>
        <v>2.5107515831286586</v>
      </c>
      <c r="AD570" s="364">
        <f t="shared" si="101"/>
        <v>2.5107515831286586</v>
      </c>
      <c r="AE570" s="364">
        <f t="shared" si="101"/>
        <v>2.5107515831286586</v>
      </c>
      <c r="AF570" s="364">
        <f t="shared" si="101"/>
        <v>2.340130923230185</v>
      </c>
      <c r="AG570" s="364">
        <f t="shared" si="101"/>
        <v>2.0732627115941016</v>
      </c>
      <c r="AH570" s="364">
        <f t="shared" si="101"/>
        <v>2.0732627115941016</v>
      </c>
      <c r="AI570" s="364">
        <f t="shared" si="101"/>
        <v>2.0732627115941016</v>
      </c>
      <c r="AJ570" s="364">
        <f t="shared" si="101"/>
        <v>2.0732627115941016</v>
      </c>
      <c r="AK570" s="364">
        <f t="shared" si="101"/>
        <v>2.0732627115941016</v>
      </c>
      <c r="AL570" s="364">
        <f t="shared" si="101"/>
        <v>2.0732627115941016</v>
      </c>
      <c r="AM570" s="364">
        <f t="shared" ref="AM570:BI570" si="102">SUM(AM558:AM569)</f>
        <v>2.0732627115941016</v>
      </c>
      <c r="AN570" s="364">
        <f t="shared" si="102"/>
        <v>2.0732627115941016</v>
      </c>
      <c r="AO570" s="364">
        <f t="shared" si="102"/>
        <v>2.0732627115941016</v>
      </c>
      <c r="AP570" s="364">
        <f t="shared" si="102"/>
        <v>2.0732627115941016</v>
      </c>
      <c r="AQ570" s="364">
        <f t="shared" si="102"/>
        <v>2.0732627115941016</v>
      </c>
      <c r="AR570" s="364">
        <f t="shared" si="102"/>
        <v>2.0732627115941016</v>
      </c>
      <c r="AS570" s="364">
        <f t="shared" si="102"/>
        <v>2.0732627115941016</v>
      </c>
      <c r="AT570" s="364">
        <f t="shared" si="102"/>
        <v>2.0732627115941016</v>
      </c>
      <c r="AU570" s="364">
        <f t="shared" si="102"/>
        <v>2.0732627115941016</v>
      </c>
      <c r="AV570" s="364">
        <f t="shared" si="102"/>
        <v>1.8808986926154516</v>
      </c>
      <c r="AW570" s="364">
        <f t="shared" si="102"/>
        <v>1.5333195090314442</v>
      </c>
      <c r="AX570" s="364">
        <f t="shared" si="102"/>
        <v>1.3897447988050731</v>
      </c>
      <c r="AY570" s="364">
        <f t="shared" si="102"/>
        <v>1.2407361077712902</v>
      </c>
      <c r="AZ570" s="364">
        <f t="shared" si="102"/>
        <v>1.4210854715202004E-14</v>
      </c>
      <c r="BA570" s="364">
        <f t="shared" si="102"/>
        <v>0</v>
      </c>
      <c r="BB570" s="364">
        <f t="shared" si="102"/>
        <v>0</v>
      </c>
      <c r="BC570" s="364">
        <f t="shared" si="102"/>
        <v>0</v>
      </c>
      <c r="BD570" s="364">
        <f t="shared" si="102"/>
        <v>0</v>
      </c>
      <c r="BE570" s="364">
        <f t="shared" si="102"/>
        <v>0</v>
      </c>
      <c r="BF570" s="364">
        <f t="shared" si="102"/>
        <v>0</v>
      </c>
      <c r="BG570" s="364">
        <f t="shared" si="102"/>
        <v>0</v>
      </c>
      <c r="BH570" s="364">
        <f t="shared" si="102"/>
        <v>0</v>
      </c>
      <c r="BI570" s="364">
        <f t="shared" si="102"/>
        <v>0</v>
      </c>
      <c r="BJ570" s="14"/>
      <c r="BK570" s="14"/>
      <c r="BL570" s="14"/>
      <c r="BM570" s="14"/>
      <c r="BN570" s="14"/>
      <c r="BO570" s="14"/>
      <c r="BP570" s="14"/>
      <c r="BQ570" s="14"/>
      <c r="BR570" s="14"/>
      <c r="BS570" s="14"/>
      <c r="BT570" s="14"/>
      <c r="BU570" s="14"/>
      <c r="BV570" s="14"/>
      <c r="BW570" s="14"/>
      <c r="BX570" s="14"/>
      <c r="BY570" s="14"/>
      <c r="BZ570" s="14"/>
      <c r="CA570" s="410"/>
      <c r="CB570" s="410"/>
      <c r="CC570" s="410"/>
      <c r="CD570" s="410"/>
      <c r="CE570" s="410"/>
      <c r="CF570" s="410"/>
      <c r="CG570" s="410"/>
      <c r="CH570" s="410"/>
      <c r="CI570" s="410"/>
      <c r="CJ570" s="410"/>
      <c r="CK570" s="410"/>
      <c r="CL570" s="410"/>
      <c r="CM570" s="410"/>
      <c r="CN570" s="410"/>
      <c r="CO570" s="410"/>
      <c r="CP570" s="410"/>
      <c r="CQ570" s="410"/>
      <c r="CR570" s="410"/>
      <c r="CS570" s="410"/>
      <c r="CT570" s="410"/>
      <c r="CU570" s="410"/>
      <c r="CV570" s="410"/>
      <c r="CW570" s="410"/>
      <c r="CX570" s="410"/>
      <c r="CY570" s="410"/>
      <c r="CZ570" s="410"/>
      <c r="DA570" s="410"/>
      <c r="DB570" s="410"/>
      <c r="DC570" s="410"/>
      <c r="DD570" s="410"/>
      <c r="DE570" s="410"/>
      <c r="DF570" s="410"/>
      <c r="DG570" s="410"/>
      <c r="DH570" s="410"/>
      <c r="DI570" s="410"/>
      <c r="DJ570" s="410"/>
      <c r="DK570" s="410"/>
      <c r="DL570" s="410"/>
      <c r="DM570" s="410"/>
      <c r="DN570" s="410"/>
      <c r="DO570" s="410"/>
      <c r="DP570" s="410"/>
      <c r="DQ570" s="410"/>
      <c r="DR570" s="410"/>
      <c r="DS570" s="410"/>
      <c r="DT570" s="410"/>
      <c r="DU570" s="410"/>
      <c r="DV570" s="410"/>
      <c r="DW570" s="410"/>
      <c r="DX570" s="410"/>
      <c r="DY570" s="410"/>
      <c r="DZ570" s="410"/>
      <c r="EA570" s="410"/>
      <c r="EB570" s="410"/>
      <c r="EC570" s="410"/>
      <c r="ED570" s="410"/>
      <c r="EE570" s="410"/>
      <c r="EF570" s="410"/>
      <c r="EG570" s="410"/>
      <c r="EH570" s="410"/>
      <c r="EI570" s="410"/>
      <c r="EJ570" s="410"/>
      <c r="EK570" s="410"/>
      <c r="EL570" s="410"/>
      <c r="EM570" s="410"/>
      <c r="EN570" s="410"/>
      <c r="EO570" s="410"/>
      <c r="EP570" s="410"/>
      <c r="EQ570" s="410"/>
      <c r="ER570" s="410"/>
      <c r="ES570" s="410"/>
      <c r="ET570" s="410"/>
      <c r="EU570" s="410"/>
      <c r="EV570" s="410"/>
      <c r="EW570" s="410"/>
      <c r="EX570" s="410"/>
      <c r="EY570" s="410"/>
      <c r="EZ570" s="410"/>
      <c r="FA570" s="410"/>
      <c r="FB570" s="410"/>
      <c r="FC570" s="410"/>
      <c r="FD570" s="410"/>
      <c r="FE570" s="410"/>
      <c r="FF570" s="410"/>
      <c r="FG570" s="410"/>
      <c r="FH570" s="410"/>
      <c r="FI570" s="410"/>
      <c r="FJ570" s="410"/>
      <c r="FK570" s="410"/>
      <c r="FL570" s="410"/>
      <c r="FM570" s="410"/>
      <c r="FN570" s="410"/>
      <c r="FO570" s="410"/>
      <c r="FP570" s="410"/>
      <c r="FQ570" s="410"/>
      <c r="FR570" s="410"/>
      <c r="FS570" s="410"/>
      <c r="FT570" s="410"/>
      <c r="FU570" s="410"/>
      <c r="FV570" s="410"/>
      <c r="FW570" s="410"/>
      <c r="FX570" s="410"/>
      <c r="FY570" s="410"/>
      <c r="FZ570" s="410"/>
      <c r="GA570" s="410"/>
      <c r="GB570" s="410"/>
      <c r="GC570" s="410"/>
      <c r="GD570" s="410"/>
      <c r="GE570" s="410"/>
      <c r="GF570" s="410"/>
      <c r="GG570" s="410"/>
      <c r="GH570" s="410"/>
      <c r="GI570" s="410"/>
      <c r="GJ570" s="410"/>
      <c r="GK570" s="410"/>
      <c r="GL570" s="410"/>
      <c r="GM570" s="410"/>
      <c r="GN570" s="410"/>
      <c r="GO570" s="410"/>
      <c r="GP570" s="410"/>
      <c r="GQ570" s="410"/>
      <c r="GR570" s="410"/>
      <c r="GS570" s="410"/>
      <c r="GT570" s="410"/>
      <c r="GU570" s="410"/>
      <c r="GV570" s="410"/>
      <c r="GW570" s="410"/>
      <c r="GX570" s="410"/>
      <c r="GY570" s="410"/>
      <c r="GZ570" s="410"/>
      <c r="HA570" s="410"/>
      <c r="HB570" s="410"/>
      <c r="HC570" s="410"/>
      <c r="HD570" s="410"/>
      <c r="HE570" s="410"/>
      <c r="HF570" s="410"/>
      <c r="HG570" s="410"/>
      <c r="HH570" s="410"/>
      <c r="HI570" s="410"/>
      <c r="HJ570" s="410"/>
      <c r="HK570" s="410"/>
      <c r="HL570" s="410"/>
      <c r="HM570" s="410"/>
      <c r="HN570" s="410"/>
      <c r="HO570" s="410"/>
      <c r="HP570" s="410"/>
      <c r="HQ570" s="410"/>
      <c r="HR570" s="410"/>
      <c r="HS570" s="410"/>
      <c r="HT570" s="410"/>
      <c r="HU570" s="410"/>
      <c r="HV570" s="410"/>
      <c r="HW570" s="410"/>
      <c r="HX570" s="410"/>
      <c r="HY570" s="410"/>
      <c r="HZ570" s="410"/>
      <c r="IA570" s="410"/>
      <c r="IB570" s="410"/>
      <c r="IC570" s="410"/>
      <c r="ID570" s="410"/>
      <c r="IE570" s="410"/>
      <c r="IF570" s="410"/>
      <c r="IG570" s="410"/>
      <c r="IH570" s="410"/>
      <c r="II570" s="410"/>
      <c r="IJ570" s="410"/>
      <c r="IK570" s="410"/>
      <c r="IL570" s="410"/>
      <c r="IM570" s="410"/>
      <c r="IN570" s="410"/>
      <c r="IO570" s="410"/>
      <c r="IP570" s="410"/>
      <c r="IQ570" s="410"/>
      <c r="IR570" s="410"/>
      <c r="IS570" s="410"/>
      <c r="IT570" s="410"/>
      <c r="IU570" s="410"/>
      <c r="IV570" s="410"/>
    </row>
    <row r="571" spans="1:256" s="2" customFormat="1" ht="12.75" hidden="1" customHeight="1" outlineLevel="2">
      <c r="A571" s="14"/>
      <c r="B571" s="325" t="str">
        <f>C583</f>
        <v>Network Switching Centres</v>
      </c>
      <c r="C571" s="326"/>
      <c r="D571" s="33" t="s">
        <v>65</v>
      </c>
      <c r="E571" s="32"/>
      <c r="F571" s="371"/>
      <c r="G571" s="154">
        <f>IF(G$3&gt;A8taxremlife,A8taxvalue-SUM($F571:F571),IF(A8taxremlife="N/A","n/a",A8taxvalue/A8taxremlife))</f>
        <v>1.3808523364485981</v>
      </c>
      <c r="H571" s="154">
        <f>IF(H$3&gt;A8taxremlife,A8taxvalue-SUM($F571:G571),IF(A8taxremlife="N/A","n/a",A8taxvalue/A8taxremlife))</f>
        <v>1.3808523364485981</v>
      </c>
      <c r="I571" s="154">
        <f>IF(I$3&gt;A8taxremlife,A8taxvalue-SUM($F571:H571),IF(A8taxremlife="N/A","n/a",A8taxvalue/A8taxremlife))</f>
        <v>1.3808523364485981</v>
      </c>
      <c r="J571" s="154">
        <f>IF(J$3&gt;A8taxremlife,A8taxvalue-SUM($F571:I571),IF(A8taxremlife="N/A","n/a",A8taxvalue/A8taxremlife))</f>
        <v>1.3808523364485981</v>
      </c>
      <c r="K571" s="154">
        <f>IF(K$3&gt;A8taxremlife,A8taxvalue-SUM($F571:J571),IF(A8taxremlife="N/A","n/a",A8taxvalue/A8taxremlife))</f>
        <v>1.3808523364485981</v>
      </c>
      <c r="L571" s="154">
        <f>IF(L$3&gt;A8taxremlife,A8taxvalue-SUM($F571:K571),IF(A8taxremlife="N/A","n/a",A8taxvalue/A8taxremlife))</f>
        <v>1.3808523364485981</v>
      </c>
      <c r="M571" s="154">
        <f>IF(M$3&gt;A8taxremlife,A8taxvalue-SUM($F571:L571),IF(A8taxremlife="N/A","n/a",A8taxvalue/A8taxremlife))</f>
        <v>1.3808523364485981</v>
      </c>
      <c r="N571" s="154">
        <f>IF(N$3&gt;A8taxremlife,A8taxvalue-SUM($F571:M571),IF(A8taxremlife="N/A","n/a",A8taxvalue/A8taxremlife))</f>
        <v>1.3808523364485981</v>
      </c>
      <c r="O571" s="154">
        <f>IF(O$3&gt;A8taxremlife,A8taxvalue-SUM($F571:N571),IF(A8taxremlife="N/A","n/a",A8taxvalue/A8taxremlife))</f>
        <v>1.3808523364485981</v>
      </c>
      <c r="P571" s="154">
        <f>IF(P$3&gt;A8taxremlife,A8taxvalue-SUM($F571:O571),IF(A8taxremlife="N/A","n/a",A8taxvalue/A8taxremlife))</f>
        <v>1.3808523364485981</v>
      </c>
      <c r="Q571" s="154">
        <f>IF(Q$3&gt;A8taxremlife,A8taxvalue-SUM($F571:P571),IF(A8taxremlife="N/A","n/a",A8taxvalue/A8taxremlife))</f>
        <v>0.9665966355140192</v>
      </c>
      <c r="R571" s="154">
        <f>IF(R$3&gt;A8taxremlife,A8taxvalue-SUM($F571:Q571),IF(A8taxremlife="N/A","n/a",A8taxvalue/A8taxremlife))</f>
        <v>0</v>
      </c>
      <c r="S571" s="154">
        <f>IF(S$3&gt;A8taxremlife,A8taxvalue-SUM($F571:R571),IF(A8taxremlife="N/A","n/a",A8taxvalue/A8taxremlife))</f>
        <v>0</v>
      </c>
      <c r="T571" s="154">
        <f>IF(T$3&gt;A8taxremlife,A8taxvalue-SUM($F571:S571),IF(A8taxremlife="N/A","n/a",A8taxvalue/A8taxremlife))</f>
        <v>0</v>
      </c>
      <c r="U571" s="154">
        <f>IF(U$3&gt;A8taxremlife,A8taxvalue-SUM($F571:T571),IF(A8taxremlife="N/A","n/a",A8taxvalue/A8taxremlife))</f>
        <v>0</v>
      </c>
      <c r="V571" s="154">
        <f>IF(V$3&gt;A8taxremlife,A8taxvalue-SUM($F571:U571),IF(A8taxremlife="N/A","n/a",A8taxvalue/A8taxremlife))</f>
        <v>0</v>
      </c>
      <c r="W571" s="154">
        <f>IF(W$3&gt;A8taxremlife,A8taxvalue-SUM($F571:V571),IF(A8taxremlife="N/A","n/a",A8taxvalue/A8taxremlife))</f>
        <v>0</v>
      </c>
      <c r="X571" s="154">
        <f>IF(X$3&gt;A8taxremlife,A8taxvalue-SUM($F571:W571),IF(A8taxremlife="N/A","n/a",A8taxvalue/A8taxremlife))</f>
        <v>0</v>
      </c>
      <c r="Y571" s="154">
        <f>IF(Y$3&gt;A8taxremlife,A8taxvalue-SUM($F571:X571),IF(A8taxremlife="N/A","n/a",A8taxvalue/A8taxremlife))</f>
        <v>0</v>
      </c>
      <c r="Z571" s="154">
        <f>IF(Z$3&gt;A8taxremlife,A8taxvalue-SUM($F571:Y571),IF(A8taxremlife="N/A","n/a",A8taxvalue/A8taxremlife))</f>
        <v>0</v>
      </c>
      <c r="AA571" s="154">
        <f>IF(AA$3&gt;A8taxremlife,A8taxvalue-SUM($F571:Z571),IF(A8taxremlife="N/A","n/a",A8taxvalue/A8taxremlife))</f>
        <v>0</v>
      </c>
      <c r="AB571" s="154">
        <f>IF(AB$3&gt;A8taxremlife,A8taxvalue-SUM($F571:AA571),IF(A8taxremlife="N/A","n/a",A8taxvalue/A8taxremlife))</f>
        <v>0</v>
      </c>
      <c r="AC571" s="154">
        <f>IF(AC$3&gt;A8taxremlife,A8taxvalue-SUM($F571:AB571),IF(A8taxremlife="N/A","n/a",A8taxvalue/A8taxremlife))</f>
        <v>0</v>
      </c>
      <c r="AD571" s="154">
        <f>IF(AD$3&gt;A8taxremlife,A8taxvalue-SUM($F571:AC571),IF(A8taxremlife="N/A","n/a",A8taxvalue/A8taxremlife))</f>
        <v>0</v>
      </c>
      <c r="AE571" s="154">
        <f>IF(AE$3&gt;A8taxremlife,A8taxvalue-SUM($F571:AD571),IF(A8taxremlife="N/A","n/a",A8taxvalue/A8taxremlife))</f>
        <v>0</v>
      </c>
      <c r="AF571" s="154">
        <f>IF(AF$3&gt;A8taxremlife,A8taxvalue-SUM($F571:AE571),IF(A8taxremlife="N/A","n/a",A8taxvalue/A8taxremlife))</f>
        <v>0</v>
      </c>
      <c r="AG571" s="154">
        <f>IF(AG$3&gt;A8taxremlife,A8taxvalue-SUM($F571:AF571),IF(A8taxremlife="N/A","n/a",A8taxvalue/A8taxremlife))</f>
        <v>0</v>
      </c>
      <c r="AH571" s="154">
        <f>IF(AH$3&gt;A8taxremlife,A8taxvalue-SUM($F571:AG571),IF(A8taxremlife="N/A","n/a",A8taxvalue/A8taxremlife))</f>
        <v>0</v>
      </c>
      <c r="AI571" s="154">
        <f>IF(AI$3&gt;A8taxremlife,A8taxvalue-SUM($F571:AH571),IF(A8taxremlife="N/A","n/a",A8taxvalue/A8taxremlife))</f>
        <v>0</v>
      </c>
      <c r="AJ571" s="154">
        <f>IF(AJ$3&gt;A8taxremlife,A8taxvalue-SUM($F571:AI571),IF(A8taxremlife="N/A","n/a",A8taxvalue/A8taxremlife))</f>
        <v>0</v>
      </c>
      <c r="AK571" s="154">
        <f>IF(AK$3&gt;A8taxremlife,A8taxvalue-SUM($F571:AJ571),IF(A8taxremlife="N/A","n/a",A8taxvalue/A8taxremlife))</f>
        <v>0</v>
      </c>
      <c r="AL571" s="154">
        <f>IF(AL$3&gt;A8taxremlife,A8taxvalue-SUM($F571:AK571),IF(A8taxremlife="N/A","n/a",A8taxvalue/A8taxremlife))</f>
        <v>0</v>
      </c>
      <c r="AM571" s="154">
        <f>IF(AM$3&gt;A8taxremlife,A8taxvalue-SUM($F571:AL571),IF(A8taxremlife="N/A","n/a",A8taxvalue/A8taxremlife))</f>
        <v>0</v>
      </c>
      <c r="AN571" s="154">
        <f>IF(AN$3&gt;A8taxremlife,A8taxvalue-SUM($F571:AM571),IF(A8taxremlife="N/A","n/a",A8taxvalue/A8taxremlife))</f>
        <v>0</v>
      </c>
      <c r="AO571" s="154">
        <f>IF(AO$3&gt;A8taxremlife,A8taxvalue-SUM($F571:AN571),IF(A8taxremlife="N/A","n/a",A8taxvalue/A8taxremlife))</f>
        <v>0</v>
      </c>
      <c r="AP571" s="154">
        <f>IF(AP$3&gt;A8taxremlife,A8taxvalue-SUM($F571:AO571),IF(A8taxremlife="N/A","n/a",A8taxvalue/A8taxremlife))</f>
        <v>0</v>
      </c>
      <c r="AQ571" s="154">
        <f>IF(AQ$3&gt;A8taxremlife,A8taxvalue-SUM($F571:AP571),IF(A8taxremlife="N/A","n/a",A8taxvalue/A8taxremlife))</f>
        <v>0</v>
      </c>
      <c r="AR571" s="154">
        <f>IF(AR$3&gt;A8taxremlife,A8taxvalue-SUM($F571:AQ571),IF(A8taxremlife="N/A","n/a",A8taxvalue/A8taxremlife))</f>
        <v>0</v>
      </c>
      <c r="AS571" s="154">
        <f>IF(AS$3&gt;A8taxremlife,A8taxvalue-SUM($F571:AR571),IF(A8taxremlife="N/A","n/a",A8taxvalue/A8taxremlife))</f>
        <v>0</v>
      </c>
      <c r="AT571" s="154">
        <f>IF(AT$3&gt;A8taxremlife,A8taxvalue-SUM($F571:AS571),IF(A8taxremlife="N/A","n/a",A8taxvalue/A8taxremlife))</f>
        <v>0</v>
      </c>
      <c r="AU571" s="154">
        <f>IF(AU$3&gt;A8taxremlife,A8taxvalue-SUM($F571:AT571),IF(A8taxremlife="N/A","n/a",A8taxvalue/A8taxremlife))</f>
        <v>0</v>
      </c>
      <c r="AV571" s="154">
        <f>IF(AV$3&gt;A8taxremlife,A8taxvalue-SUM($F571:AU571),IF(A8taxremlife="N/A","n/a",A8taxvalue/A8taxremlife))</f>
        <v>0</v>
      </c>
      <c r="AW571" s="154">
        <f>IF(AW$3&gt;A8taxremlife,A8taxvalue-SUM($F571:AV571),IF(A8taxremlife="N/A","n/a",A8taxvalue/A8taxremlife))</f>
        <v>0</v>
      </c>
      <c r="AX571" s="154">
        <f>IF(AX$3&gt;A8taxremlife,A8taxvalue-SUM($F571:AW571),IF(A8taxremlife="N/A","n/a",A8taxvalue/A8taxremlife))</f>
        <v>0</v>
      </c>
      <c r="AY571" s="154">
        <f>IF(AY$3&gt;A8taxremlife,A8taxvalue-SUM($F571:AX571),IF(A8taxremlife="N/A","n/a",A8taxvalue/A8taxremlife))</f>
        <v>0</v>
      </c>
      <c r="AZ571" s="154">
        <f>IF(AZ$3&gt;A8taxremlife,A8taxvalue-SUM($F571:AY571),IF(A8taxremlife="N/A","n/a",A8taxvalue/A8taxremlife))</f>
        <v>0</v>
      </c>
      <c r="BA571" s="154">
        <f>IF(BA$3&gt;A8taxremlife,A8taxvalue-SUM($F571:AZ571),IF(A8taxremlife="N/A","n/a",A8taxvalue/A8taxremlife))</f>
        <v>0</v>
      </c>
      <c r="BB571" s="154">
        <f>IF(BB$3&gt;A8taxremlife,A8taxvalue-SUM($F571:BA571),IF(A8taxremlife="N/A","n/a",A8taxvalue/A8taxremlife))</f>
        <v>0</v>
      </c>
      <c r="BC571" s="154">
        <f>IF(BC$3&gt;A8taxremlife,A8taxvalue-SUM($F571:BB571),IF(A8taxremlife="N/A","n/a",A8taxvalue/A8taxremlife))</f>
        <v>0</v>
      </c>
      <c r="BD571" s="154">
        <f>IF(BD$3&gt;A8taxremlife,A8taxvalue-SUM($F571:BC571),IF(A8taxremlife="N/A","n/a",A8taxvalue/A8taxremlife))</f>
        <v>0</v>
      </c>
      <c r="BE571" s="154">
        <f>IF(BE$3&gt;A8taxremlife,A8taxvalue-SUM($F571:BD571),IF(A8taxremlife="N/A","n/a",A8taxvalue/A8taxremlife))</f>
        <v>0</v>
      </c>
      <c r="BF571" s="154">
        <f>IF(BF$3&gt;A8taxremlife,A8taxvalue-SUM($F571:BE571),IF(A8taxremlife="N/A","n/a",A8taxvalue/A8taxremlife))</f>
        <v>0</v>
      </c>
      <c r="BG571" s="154">
        <f>IF(BG$3&gt;A8taxremlife,A8taxvalue-SUM($F571:BF571),IF(A8taxremlife="N/A","n/a",A8taxvalue/A8taxremlife))</f>
        <v>0</v>
      </c>
      <c r="BH571" s="154">
        <f>IF(BH$3&gt;A8taxremlife,A8taxvalue-SUM($F571:BG571),IF(A8taxremlife="N/A","n/a",A8taxvalue/A8taxremlife))</f>
        <v>0</v>
      </c>
      <c r="BI571" s="154">
        <f>IF(BI$3&gt;A8taxremlife,A8taxvalue-SUM($F571:BH571),IF(A8taxremlife="N/A","n/a",A8taxvalue/A8taxremlife))</f>
        <v>0</v>
      </c>
      <c r="BJ571" s="14"/>
      <c r="BK571" s="14"/>
      <c r="BL571" s="14"/>
      <c r="BM571" s="14"/>
      <c r="BN571" s="14"/>
      <c r="BO571" s="14"/>
      <c r="BP571" s="14"/>
      <c r="BQ571" s="14"/>
      <c r="BR571" s="14"/>
      <c r="BS571" s="14"/>
      <c r="BT571" s="14"/>
      <c r="BU571" s="14"/>
      <c r="BV571" s="14"/>
      <c r="BW571" s="14"/>
      <c r="BX571" s="14"/>
      <c r="BY571" s="14"/>
      <c r="BZ571" s="14"/>
      <c r="CA571" s="410"/>
      <c r="CB571" s="410"/>
      <c r="CC571" s="410"/>
      <c r="CD571" s="410"/>
      <c r="CE571" s="410"/>
      <c r="CF571" s="410"/>
      <c r="CG571" s="410"/>
      <c r="CH571" s="410"/>
      <c r="CI571" s="410"/>
      <c r="CJ571" s="410"/>
      <c r="CK571" s="410"/>
      <c r="CL571" s="410"/>
      <c r="CM571" s="410"/>
      <c r="CN571" s="410"/>
      <c r="CO571" s="410"/>
      <c r="CP571" s="410"/>
      <c r="CQ571" s="410"/>
      <c r="CR571" s="410"/>
      <c r="CS571" s="410"/>
      <c r="CT571" s="410"/>
      <c r="CU571" s="410"/>
      <c r="CV571" s="410"/>
      <c r="CW571" s="410"/>
      <c r="CX571" s="410"/>
      <c r="CY571" s="410"/>
      <c r="CZ571" s="410"/>
      <c r="DA571" s="410"/>
      <c r="DB571" s="410"/>
      <c r="DC571" s="410"/>
      <c r="DD571" s="410"/>
      <c r="DE571" s="410"/>
      <c r="DF571" s="410"/>
      <c r="DG571" s="410"/>
      <c r="DH571" s="410"/>
      <c r="DI571" s="410"/>
      <c r="DJ571" s="410"/>
      <c r="DK571" s="410"/>
      <c r="DL571" s="410"/>
      <c r="DM571" s="410"/>
      <c r="DN571" s="410"/>
      <c r="DO571" s="410"/>
      <c r="DP571" s="410"/>
      <c r="DQ571" s="410"/>
      <c r="DR571" s="410"/>
      <c r="DS571" s="410"/>
      <c r="DT571" s="410"/>
      <c r="DU571" s="410"/>
      <c r="DV571" s="410"/>
      <c r="DW571" s="410"/>
      <c r="DX571" s="410"/>
      <c r="DY571" s="410"/>
      <c r="DZ571" s="410"/>
      <c r="EA571" s="410"/>
      <c r="EB571" s="410"/>
      <c r="EC571" s="410"/>
      <c r="ED571" s="410"/>
      <c r="EE571" s="410"/>
      <c r="EF571" s="410"/>
      <c r="EG571" s="410"/>
      <c r="EH571" s="410"/>
      <c r="EI571" s="410"/>
      <c r="EJ571" s="410"/>
      <c r="EK571" s="410"/>
      <c r="EL571" s="410"/>
      <c r="EM571" s="410"/>
      <c r="EN571" s="410"/>
      <c r="EO571" s="410"/>
      <c r="EP571" s="410"/>
      <c r="EQ571" s="410"/>
      <c r="ER571" s="410"/>
      <c r="ES571" s="410"/>
      <c r="ET571" s="410"/>
      <c r="EU571" s="410"/>
      <c r="EV571" s="410"/>
      <c r="EW571" s="410"/>
      <c r="EX571" s="410"/>
      <c r="EY571" s="410"/>
      <c r="EZ571" s="410"/>
      <c r="FA571" s="410"/>
      <c r="FB571" s="410"/>
      <c r="FC571" s="410"/>
      <c r="FD571" s="410"/>
      <c r="FE571" s="410"/>
      <c r="FF571" s="410"/>
      <c r="FG571" s="410"/>
      <c r="FH571" s="410"/>
      <c r="FI571" s="410"/>
      <c r="FJ571" s="410"/>
      <c r="FK571" s="410"/>
      <c r="FL571" s="410"/>
      <c r="FM571" s="410"/>
      <c r="FN571" s="410"/>
      <c r="FO571" s="410"/>
      <c r="FP571" s="410"/>
      <c r="FQ571" s="410"/>
      <c r="FR571" s="410"/>
      <c r="FS571" s="410"/>
      <c r="FT571" s="410"/>
      <c r="FU571" s="410"/>
      <c r="FV571" s="410"/>
      <c r="FW571" s="410"/>
      <c r="FX571" s="410"/>
      <c r="FY571" s="410"/>
      <c r="FZ571" s="410"/>
      <c r="GA571" s="410"/>
      <c r="GB571" s="410"/>
      <c r="GC571" s="410"/>
      <c r="GD571" s="410"/>
      <c r="GE571" s="410"/>
      <c r="GF571" s="410"/>
      <c r="GG571" s="410"/>
      <c r="GH571" s="410"/>
      <c r="GI571" s="410"/>
      <c r="GJ571" s="410"/>
      <c r="GK571" s="410"/>
      <c r="GL571" s="410"/>
      <c r="GM571" s="410"/>
      <c r="GN571" s="410"/>
      <c r="GO571" s="410"/>
      <c r="GP571" s="410"/>
      <c r="GQ571" s="410"/>
      <c r="GR571" s="410"/>
      <c r="GS571" s="410"/>
      <c r="GT571" s="410"/>
      <c r="GU571" s="410"/>
      <c r="GV571" s="410"/>
      <c r="GW571" s="410"/>
      <c r="GX571" s="410"/>
      <c r="GY571" s="410"/>
      <c r="GZ571" s="410"/>
      <c r="HA571" s="410"/>
      <c r="HB571" s="410"/>
      <c r="HC571" s="410"/>
      <c r="HD571" s="410"/>
      <c r="HE571" s="410"/>
      <c r="HF571" s="410"/>
      <c r="HG571" s="410"/>
      <c r="HH571" s="410"/>
      <c r="HI571" s="410"/>
      <c r="HJ571" s="410"/>
      <c r="HK571" s="410"/>
      <c r="HL571" s="410"/>
      <c r="HM571" s="410"/>
      <c r="HN571" s="410"/>
      <c r="HO571" s="410"/>
      <c r="HP571" s="410"/>
      <c r="HQ571" s="410"/>
      <c r="HR571" s="410"/>
      <c r="HS571" s="410"/>
      <c r="HT571" s="410"/>
      <c r="HU571" s="410"/>
      <c r="HV571" s="410"/>
      <c r="HW571" s="410"/>
      <c r="HX571" s="410"/>
      <c r="HY571" s="410"/>
      <c r="HZ571" s="410"/>
      <c r="IA571" s="410"/>
      <c r="IB571" s="410"/>
      <c r="IC571" s="410"/>
      <c r="ID571" s="410"/>
      <c r="IE571" s="410"/>
      <c r="IF571" s="410"/>
      <c r="IG571" s="410"/>
      <c r="IH571" s="410"/>
      <c r="II571" s="410"/>
      <c r="IJ571" s="410"/>
      <c r="IK571" s="410"/>
      <c r="IL571" s="410"/>
      <c r="IM571" s="410"/>
      <c r="IN571" s="410"/>
      <c r="IO571" s="410"/>
      <c r="IP571" s="410"/>
      <c r="IQ571" s="410"/>
      <c r="IR571" s="410"/>
      <c r="IS571" s="410"/>
      <c r="IT571" s="410"/>
      <c r="IU571" s="410"/>
      <c r="IV571" s="410"/>
    </row>
    <row r="572" spans="1:256" s="2" customFormat="1" ht="12.75" hidden="1" customHeight="1" outlineLevel="2">
      <c r="A572" s="14"/>
      <c r="B572" s="14"/>
      <c r="C572" s="324"/>
      <c r="D572" s="412" t="s">
        <v>198</v>
      </c>
      <c r="E572" s="261">
        <v>0</v>
      </c>
      <c r="F572" s="372"/>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5"/>
      <c r="AY572" s="155"/>
      <c r="AZ572" s="155"/>
      <c r="BA572" s="155"/>
      <c r="BB572" s="155"/>
      <c r="BC572" s="155"/>
      <c r="BD572" s="155"/>
      <c r="BE572" s="155"/>
      <c r="BF572" s="155"/>
      <c r="BG572" s="155"/>
      <c r="BH572" s="155"/>
      <c r="BI572" s="155"/>
      <c r="BJ572" s="14"/>
      <c r="BK572" s="14"/>
      <c r="BL572" s="14"/>
      <c r="BM572" s="14"/>
      <c r="BN572" s="14"/>
      <c r="BO572" s="14"/>
      <c r="BP572" s="14"/>
      <c r="BQ572" s="14"/>
      <c r="BR572" s="14"/>
      <c r="BS572" s="14"/>
      <c r="BT572" s="14"/>
      <c r="BU572" s="14"/>
      <c r="BV572" s="14"/>
      <c r="BW572" s="14"/>
      <c r="BX572" s="14"/>
      <c r="BY572" s="14"/>
      <c r="BZ572" s="14"/>
      <c r="CA572" s="410"/>
      <c r="CB572" s="410"/>
      <c r="CC572" s="410"/>
      <c r="CD572" s="410"/>
      <c r="CE572" s="410"/>
      <c r="CF572" s="410"/>
      <c r="CG572" s="410"/>
      <c r="CH572" s="410"/>
      <c r="CI572" s="410"/>
      <c r="CJ572" s="410"/>
      <c r="CK572" s="410"/>
      <c r="CL572" s="410"/>
      <c r="CM572" s="410"/>
      <c r="CN572" s="410"/>
      <c r="CO572" s="410"/>
      <c r="CP572" s="410"/>
      <c r="CQ572" s="410"/>
      <c r="CR572" s="410"/>
      <c r="CS572" s="410"/>
      <c r="CT572" s="410"/>
      <c r="CU572" s="410"/>
      <c r="CV572" s="410"/>
      <c r="CW572" s="410"/>
      <c r="CX572" s="410"/>
      <c r="CY572" s="410"/>
      <c r="CZ572" s="410"/>
      <c r="DA572" s="410"/>
      <c r="DB572" s="410"/>
      <c r="DC572" s="410"/>
      <c r="DD572" s="410"/>
      <c r="DE572" s="410"/>
      <c r="DF572" s="410"/>
      <c r="DG572" s="410"/>
      <c r="DH572" s="410"/>
      <c r="DI572" s="410"/>
      <c r="DJ572" s="410"/>
      <c r="DK572" s="410"/>
      <c r="DL572" s="410"/>
      <c r="DM572" s="410"/>
      <c r="DN572" s="410"/>
      <c r="DO572" s="410"/>
      <c r="DP572" s="410"/>
      <c r="DQ572" s="410"/>
      <c r="DR572" s="410"/>
      <c r="DS572" s="410"/>
      <c r="DT572" s="410"/>
      <c r="DU572" s="410"/>
      <c r="DV572" s="410"/>
      <c r="DW572" s="410"/>
      <c r="DX572" s="410"/>
      <c r="DY572" s="410"/>
      <c r="DZ572" s="410"/>
      <c r="EA572" s="410"/>
      <c r="EB572" s="410"/>
      <c r="EC572" s="410"/>
      <c r="ED572" s="410"/>
      <c r="EE572" s="410"/>
      <c r="EF572" s="410"/>
      <c r="EG572" s="410"/>
      <c r="EH572" s="410"/>
      <c r="EI572" s="410"/>
      <c r="EJ572" s="410"/>
      <c r="EK572" s="410"/>
      <c r="EL572" s="410"/>
      <c r="EM572" s="410"/>
      <c r="EN572" s="410"/>
      <c r="EO572" s="410"/>
      <c r="EP572" s="410"/>
      <c r="EQ572" s="410"/>
      <c r="ER572" s="410"/>
      <c r="ES572" s="410"/>
      <c r="ET572" s="410"/>
      <c r="EU572" s="410"/>
      <c r="EV572" s="410"/>
      <c r="EW572" s="410"/>
      <c r="EX572" s="410"/>
      <c r="EY572" s="410"/>
      <c r="EZ572" s="410"/>
      <c r="FA572" s="410"/>
      <c r="FB572" s="410"/>
      <c r="FC572" s="410"/>
      <c r="FD572" s="410"/>
      <c r="FE572" s="410"/>
      <c r="FF572" s="410"/>
      <c r="FG572" s="410"/>
      <c r="FH572" s="410"/>
      <c r="FI572" s="410"/>
      <c r="FJ572" s="410"/>
      <c r="FK572" s="410"/>
      <c r="FL572" s="410"/>
      <c r="FM572" s="410"/>
      <c r="FN572" s="410"/>
      <c r="FO572" s="410"/>
      <c r="FP572" s="410"/>
      <c r="FQ572" s="410"/>
      <c r="FR572" s="410"/>
      <c r="FS572" s="410"/>
      <c r="FT572" s="410"/>
      <c r="FU572" s="410"/>
      <c r="FV572" s="410"/>
      <c r="FW572" s="410"/>
      <c r="FX572" s="410"/>
      <c r="FY572" s="410"/>
      <c r="FZ572" s="410"/>
      <c r="GA572" s="410"/>
      <c r="GB572" s="410"/>
      <c r="GC572" s="410"/>
      <c r="GD572" s="410"/>
      <c r="GE572" s="410"/>
      <c r="GF572" s="410"/>
      <c r="GG572" s="410"/>
      <c r="GH572" s="410"/>
      <c r="GI572" s="410"/>
      <c r="GJ572" s="410"/>
      <c r="GK572" s="410"/>
      <c r="GL572" s="410"/>
      <c r="GM572" s="410"/>
      <c r="GN572" s="410"/>
      <c r="GO572" s="410"/>
      <c r="GP572" s="410"/>
      <c r="GQ572" s="410"/>
      <c r="GR572" s="410"/>
      <c r="GS572" s="410"/>
      <c r="GT572" s="410"/>
      <c r="GU572" s="410"/>
      <c r="GV572" s="410"/>
      <c r="GW572" s="410"/>
      <c r="GX572" s="410"/>
      <c r="GY572" s="410"/>
      <c r="GZ572" s="410"/>
      <c r="HA572" s="410"/>
      <c r="HB572" s="410"/>
      <c r="HC572" s="410"/>
      <c r="HD572" s="410"/>
      <c r="HE572" s="410"/>
      <c r="HF572" s="410"/>
      <c r="HG572" s="410"/>
      <c r="HH572" s="410"/>
      <c r="HI572" s="410"/>
      <c r="HJ572" s="410"/>
      <c r="HK572" s="410"/>
      <c r="HL572" s="410"/>
      <c r="HM572" s="410"/>
      <c r="HN572" s="410"/>
      <c r="HO572" s="410"/>
      <c r="HP572" s="410"/>
      <c r="HQ572" s="410"/>
      <c r="HR572" s="410"/>
      <c r="HS572" s="410"/>
      <c r="HT572" s="410"/>
      <c r="HU572" s="410"/>
      <c r="HV572" s="410"/>
      <c r="HW572" s="410"/>
      <c r="HX572" s="410"/>
      <c r="HY572" s="410"/>
      <c r="HZ572" s="410"/>
      <c r="IA572" s="410"/>
      <c r="IB572" s="410"/>
      <c r="IC572" s="410"/>
      <c r="ID572" s="410"/>
      <c r="IE572" s="410"/>
      <c r="IF572" s="410"/>
      <c r="IG572" s="410"/>
      <c r="IH572" s="410"/>
      <c r="II572" s="410"/>
      <c r="IJ572" s="410"/>
      <c r="IK572" s="410"/>
      <c r="IL572" s="410"/>
      <c r="IM572" s="410"/>
      <c r="IN572" s="410"/>
      <c r="IO572" s="410"/>
      <c r="IP572" s="410"/>
      <c r="IQ572" s="410"/>
      <c r="IR572" s="410"/>
      <c r="IS572" s="410"/>
      <c r="IT572" s="410"/>
      <c r="IU572" s="410"/>
      <c r="IV572" s="410"/>
    </row>
    <row r="573" spans="1:256" s="2" customFormat="1" ht="12.75" hidden="1" customHeight="1" outlineLevel="2">
      <c r="A573" s="14"/>
      <c r="B573" s="14"/>
      <c r="C573" s="324"/>
      <c r="D573" s="413"/>
      <c r="E573" s="261">
        <v>1</v>
      </c>
      <c r="F573" s="372"/>
      <c r="G573" s="268"/>
      <c r="H573" s="155">
        <f>IF(A8taxstdlife="n/a","n/a",IF(H$3&gt;(A8taxstdlife+$E573),(Input!$G$218*$G$7)-SUM($G573:G573),(Input!$G$218*$G$7)/A8taxstdlife))</f>
        <v>9.2132720234165674E-2</v>
      </c>
      <c r="I573" s="155">
        <f>IF(A8taxstdlife="n/a","n/a",IF(I$3&gt;(A8taxstdlife+$E573),(Input!$G$218*$G$7)-SUM($G573:H573),(Input!$G$218*$G$7)/A8taxstdlife))</f>
        <v>9.2132720234165674E-2</v>
      </c>
      <c r="J573" s="155">
        <f>IF(A8taxstdlife="n/a","n/a",IF(J$3&gt;(A8taxstdlife+$E573),(Input!$G$218*$G$7)-SUM($G573:I573),(Input!$G$218*$G$7)/A8taxstdlife))</f>
        <v>9.2132720234165674E-2</v>
      </c>
      <c r="K573" s="155">
        <f>IF(A8taxstdlife="n/a","n/a",IF(K$3&gt;(A8taxstdlife+$E573),(Input!$G$218*$G$7)-SUM($G573:J573),(Input!$G$218*$G$7)/A8taxstdlife))</f>
        <v>9.2132720234165674E-2</v>
      </c>
      <c r="L573" s="155">
        <f>IF(A8taxstdlife="n/a","n/a",IF(L$3&gt;(A8taxstdlife+$E573),(Input!$G$218*$G$7)-SUM($G573:K573),(Input!$G$218*$G$7)/A8taxstdlife))</f>
        <v>9.2132720234165674E-2</v>
      </c>
      <c r="M573" s="155">
        <f>IF(A8taxstdlife="n/a","n/a",IF(M$3&gt;(A8taxstdlife+$E573),(Input!$G$218*$G$7)-SUM($G573:L573),(Input!$G$218*$G$7)/A8taxstdlife))</f>
        <v>9.2132720234165674E-2</v>
      </c>
      <c r="N573" s="155">
        <f>IF(A8taxstdlife="n/a","n/a",IF(N$3&gt;(A8taxstdlife+$E573),(Input!$G$218*$G$7)-SUM($G573:M573),(Input!$G$218*$G$7)/A8taxstdlife))</f>
        <v>9.2132720234165674E-2</v>
      </c>
      <c r="O573" s="155">
        <f>IF(A8taxstdlife="n/a","n/a",IF(O$3&gt;(A8taxstdlife+$E573),(Input!$G$218*$G$7)-SUM($G573:N573),(Input!$G$218*$G$7)/A8taxstdlife))</f>
        <v>9.2132720234165674E-2</v>
      </c>
      <c r="P573" s="155">
        <f>IF(A8taxstdlife="n/a","n/a",IF(P$3&gt;(A8taxstdlife+$E573),(Input!$G$218*$G$7)-SUM($G573:O573),(Input!$G$218*$G$7)/A8taxstdlife))</f>
        <v>9.2132720234165674E-2</v>
      </c>
      <c r="Q573" s="155">
        <f>IF(A8taxstdlife="n/a","n/a",IF(Q$3&gt;(A8taxstdlife+$E573),(Input!$G$218*$G$7)-SUM($G573:P573),(Input!$G$218*$G$7)/A8taxstdlife))</f>
        <v>9.2132720234165674E-2</v>
      </c>
      <c r="R573" s="155">
        <f>IF(A8taxstdlife="n/a","n/a",IF(R$3&gt;(A8taxstdlife+$E573),(Input!$G$218*$G$7)-SUM($G573:Q573),(Input!$G$218*$G$7)/A8taxstdlife))</f>
        <v>9.2132720234165674E-2</v>
      </c>
      <c r="S573" s="155">
        <f>IF(A8taxstdlife="n/a","n/a",IF(S$3&gt;(A8taxstdlife+$E573),(Input!$G$218*$G$7)-SUM($G573:R573),(Input!$G$218*$G$7)/A8taxstdlife))</f>
        <v>9.2132720234165674E-2</v>
      </c>
      <c r="T573" s="155">
        <f>IF(A8taxstdlife="n/a","n/a",IF(T$3&gt;(A8taxstdlife+$E573),(Input!$G$218*$G$7)-SUM($G573:S573),(Input!$G$218*$G$7)/A8taxstdlife))</f>
        <v>0</v>
      </c>
      <c r="U573" s="155">
        <f>IF(A8taxstdlife="n/a","n/a",IF(U$3&gt;(A8taxstdlife+$E573),(Input!$G$218*$G$7)-SUM($G573:T573),(Input!$G$218*$G$7)/A8taxstdlife))</f>
        <v>0</v>
      </c>
      <c r="V573" s="155">
        <f>IF(A8taxstdlife="n/a","n/a",IF(V$3&gt;(A8taxstdlife+$E573),(Input!$G$218*$G$7)-SUM($G573:U573),(Input!$G$218*$G$7)/A8taxstdlife))</f>
        <v>0</v>
      </c>
      <c r="W573" s="155">
        <f>IF(A8taxstdlife="n/a","n/a",IF(W$3&gt;(A8taxstdlife+$E573),(Input!$G$218*$G$7)-SUM($G573:V573),(Input!$G$218*$G$7)/A8taxstdlife))</f>
        <v>0</v>
      </c>
      <c r="X573" s="155">
        <f>IF(A8taxstdlife="n/a","n/a",IF(X$3&gt;(A8taxstdlife+$E573),(Input!$G$218*$G$7)-SUM($G573:W573),(Input!$G$218*$G$7)/A8taxstdlife))</f>
        <v>0</v>
      </c>
      <c r="Y573" s="155">
        <f>IF(A8taxstdlife="n/a","n/a",IF(Y$3&gt;(A8taxstdlife+$E573),(Input!$G$218*$G$7)-SUM($G573:X573),(Input!$G$218*$G$7)/A8taxstdlife))</f>
        <v>0</v>
      </c>
      <c r="Z573" s="155">
        <f>IF(A8taxstdlife="n/a","n/a",IF(Z$3&gt;(A8taxstdlife+$E573),(Input!$G$218*$G$7)-SUM($G573:Y573),(Input!$G$218*$G$7)/A8taxstdlife))</f>
        <v>0</v>
      </c>
      <c r="AA573" s="155">
        <f>IF(A8taxstdlife="n/a","n/a",IF(AA$3&gt;(A8taxstdlife+$E573),(Input!$G$218*$G$7)-SUM($G573:Z573),(Input!$G$218*$G$7)/A8taxstdlife))</f>
        <v>0</v>
      </c>
      <c r="AB573" s="155">
        <f>IF(A8taxstdlife="n/a","n/a",IF(AB$3&gt;(A8taxstdlife+$E573),(Input!$G$218*$G$7)-SUM($G573:AA573),(Input!$G$218*$G$7)/A8taxstdlife))</f>
        <v>0</v>
      </c>
      <c r="AC573" s="155">
        <f>IF(A8taxstdlife="n/a","n/a",IF(AC$3&gt;(A8taxstdlife+$E573),(Input!$G$218*$G$7)-SUM($G573:AB573),(Input!$G$218*$G$7)/A8taxstdlife))</f>
        <v>0</v>
      </c>
      <c r="AD573" s="155">
        <f>IF(A8taxstdlife="n/a","n/a",IF(AD$3&gt;(A8taxstdlife+$E573),(Input!$G$218*$G$7)-SUM($G573:AC573),(Input!$G$218*$G$7)/A8taxstdlife))</f>
        <v>0</v>
      </c>
      <c r="AE573" s="155">
        <f>IF(A8taxstdlife="n/a","n/a",IF(AE$3&gt;(A8taxstdlife+$E573),(Input!$G$218*$G$7)-SUM($G573:AD573),(Input!$G$218*$G$7)/A8taxstdlife))</f>
        <v>0</v>
      </c>
      <c r="AF573" s="155">
        <f>IF(A8taxstdlife="n/a","n/a",IF(AF$3&gt;(A8taxstdlife+$E573),(Input!$G$218*$G$7)-SUM($G573:AE573),(Input!$G$218*$G$7)/A8taxstdlife))</f>
        <v>0</v>
      </c>
      <c r="AG573" s="155">
        <f>IF(A8taxstdlife="n/a","n/a",IF(AG$3&gt;(A8taxstdlife+$E573),(Input!$G$218*$G$7)-SUM($G573:AF573),(Input!$G$218*$G$7)/A8taxstdlife))</f>
        <v>0</v>
      </c>
      <c r="AH573" s="155">
        <f>IF(A8taxstdlife="n/a","n/a",IF(AH$3&gt;(A8taxstdlife+$E573),(Input!$G$218*$G$7)-SUM($G573:AG573),(Input!$G$218*$G$7)/A8taxstdlife))</f>
        <v>0</v>
      </c>
      <c r="AI573" s="155">
        <f>IF(A8taxstdlife="n/a","n/a",IF(AI$3&gt;(A8taxstdlife+$E573),(Input!$G$218*$G$7)-SUM($G573:AH573),(Input!$G$218*$G$7)/A8taxstdlife))</f>
        <v>0</v>
      </c>
      <c r="AJ573" s="155">
        <f>IF(A8taxstdlife="n/a","n/a",IF(AJ$3&gt;(A8taxstdlife+$E573),(Input!$G$218*$G$7)-SUM($G573:AI573),(Input!$G$218*$G$7)/A8taxstdlife))</f>
        <v>0</v>
      </c>
      <c r="AK573" s="155">
        <f>IF(A8taxstdlife="n/a","n/a",IF(AK$3&gt;(A8taxstdlife+$E573),(Input!$G$218*$G$7)-SUM($G573:AJ573),(Input!$G$218*$G$7)/A8taxstdlife))</f>
        <v>0</v>
      </c>
      <c r="AL573" s="155">
        <f>IF(A8taxstdlife="n/a","n/a",IF(AL$3&gt;(A8taxstdlife+$E573),(Input!$G$218*$G$7)-SUM($G573:AK573),(Input!$G$218*$G$7)/A8taxstdlife))</f>
        <v>0</v>
      </c>
      <c r="AM573" s="155">
        <f>IF(A8taxstdlife="n/a","n/a",IF(AM$3&gt;(A8taxstdlife+$E573),(Input!$G$218*$G$7)-SUM($G573:AL573),(Input!$G$218*$G$7)/A8taxstdlife))</f>
        <v>0</v>
      </c>
      <c r="AN573" s="155">
        <f>IF(A8taxstdlife="n/a","n/a",IF(AN$3&gt;(A8taxstdlife+$E573),(Input!$G$218*$G$7)-SUM($G573:AM573),(Input!$G$218*$G$7)/A8taxstdlife))</f>
        <v>0</v>
      </c>
      <c r="AO573" s="155">
        <f>IF(A8taxstdlife="n/a","n/a",IF(AO$3&gt;(A8taxstdlife+$E573),(Input!$G$218*$G$7)-SUM($G573:AN573),(Input!$G$218*$G$7)/A8taxstdlife))</f>
        <v>0</v>
      </c>
      <c r="AP573" s="155">
        <f>IF(A8taxstdlife="n/a","n/a",IF(AP$3&gt;(A8taxstdlife+$E573),(Input!$G$218*$G$7)-SUM($G573:AO573),(Input!$G$218*$G$7)/A8taxstdlife))</f>
        <v>0</v>
      </c>
      <c r="AQ573" s="155">
        <f>IF(A8taxstdlife="n/a","n/a",IF(AQ$3&gt;(A8taxstdlife+$E573),(Input!$G$218*$G$7)-SUM($G573:AP573),(Input!$G$218*$G$7)/A8taxstdlife))</f>
        <v>0</v>
      </c>
      <c r="AR573" s="155">
        <f>IF(A8taxstdlife="n/a","n/a",IF(AR$3&gt;(A8taxstdlife+$E573),(Input!$G$218*$G$7)-SUM($G573:AQ573),(Input!$G$218*$G$7)/A8taxstdlife))</f>
        <v>0</v>
      </c>
      <c r="AS573" s="155">
        <f>IF(A8taxstdlife="n/a","n/a",IF(AS$3&gt;(A8taxstdlife+$E573),(Input!$G$218*$G$7)-SUM($G573:AR573),(Input!$G$218*$G$7)/A8taxstdlife))</f>
        <v>0</v>
      </c>
      <c r="AT573" s="155">
        <f>IF(A8taxstdlife="n/a","n/a",IF(AT$3&gt;(A8taxstdlife+$E573),(Input!$G$218*$G$7)-SUM($G573:AS573),(Input!$G$218*$G$7)/A8taxstdlife))</f>
        <v>0</v>
      </c>
      <c r="AU573" s="155">
        <f>IF(A8taxstdlife="n/a","n/a",IF(AU$3&gt;(A8taxstdlife+$E573),(Input!$G$218*$G$7)-SUM($G573:AT573),(Input!$G$218*$G$7)/A8taxstdlife))</f>
        <v>0</v>
      </c>
      <c r="AV573" s="155">
        <f>IF(A8taxstdlife="n/a","n/a",IF(AV$3&gt;(A8taxstdlife+$E573),(Input!$G$218*$G$7)-SUM($G573:AU573),(Input!$G$218*$G$7)/A8taxstdlife))</f>
        <v>0</v>
      </c>
      <c r="AW573" s="155">
        <f>IF(A8taxstdlife="n/a","n/a",IF(AW$3&gt;(A8taxstdlife+$E573),(Input!$G$218*$G$7)-SUM($G573:AV573),(Input!$G$218*$G$7)/A8taxstdlife))</f>
        <v>0</v>
      </c>
      <c r="AX573" s="155">
        <f>IF(A8taxstdlife="n/a","n/a",IF(AX$3&gt;(A8taxstdlife+$E573),(Input!$G$218*$G$7)-SUM($G573:AW573),(Input!$G$218*$G$7)/A8taxstdlife))</f>
        <v>0</v>
      </c>
      <c r="AY573" s="155">
        <f>IF(A8taxstdlife="n/a","n/a",IF(AY$3&gt;(A8taxstdlife+$E573),(Input!$G$218*$G$7)-SUM($G573:AX573),(Input!$G$218*$G$7)/A8taxstdlife))</f>
        <v>0</v>
      </c>
      <c r="AZ573" s="155">
        <f>IF(A8taxstdlife="n/a","n/a",IF(AZ$3&gt;(A8taxstdlife+$E573),(Input!$G$218*$G$7)-SUM($G573:AY573),(Input!$G$218*$G$7)/A8taxstdlife))</f>
        <v>0</v>
      </c>
      <c r="BA573" s="155">
        <f>IF(A8taxstdlife="n/a","n/a",IF(BA$3&gt;(A8taxstdlife+$E573),(Input!$G$218*$G$7)-SUM($G573:AZ573),(Input!$G$218*$G$7)/A8taxstdlife))</f>
        <v>0</v>
      </c>
      <c r="BB573" s="155">
        <f>IF(A8taxstdlife="n/a","n/a",IF(BB$3&gt;(A8taxstdlife+$E573),(Input!$G$218*$G$7)-SUM($G573:BA573),(Input!$G$218*$G$7)/A8taxstdlife))</f>
        <v>0</v>
      </c>
      <c r="BC573" s="155">
        <f>IF(A8taxstdlife="n/a","n/a",IF(BC$3&gt;(A8taxstdlife+$E573),(Input!$G$218*$G$7)-SUM($G573:BB573),(Input!$G$218*$G$7)/A8taxstdlife))</f>
        <v>0</v>
      </c>
      <c r="BD573" s="155">
        <f>IF(A8taxstdlife="n/a","n/a",IF(BD$3&gt;(A8taxstdlife+$E573),(Input!$G$218*$G$7)-SUM($G573:BC573),(Input!$G$218*$G$7)/A8taxstdlife))</f>
        <v>0</v>
      </c>
      <c r="BE573" s="155">
        <f>IF(A8taxstdlife="n/a","n/a",IF(BE$3&gt;(A8taxstdlife+$E573),(Input!$G$218*$G$7)-SUM($G573:BD573),(Input!$G$218*$G$7)/A8taxstdlife))</f>
        <v>0</v>
      </c>
      <c r="BF573" s="155">
        <f>IF(A8taxstdlife="n/a","n/a",IF(BF$3&gt;(A8taxstdlife+$E573),(Input!$G$218*$G$7)-SUM($G573:BE573),(Input!$G$218*$G$7)/A8taxstdlife))</f>
        <v>0</v>
      </c>
      <c r="BG573" s="155">
        <f>IF(A8taxstdlife="n/a","n/a",IF(BG$3&gt;(A8taxstdlife+$E573),(Input!$G$218*$G$7)-SUM($G573:BF573),(Input!$G$218*$G$7)/A8taxstdlife))</f>
        <v>0</v>
      </c>
      <c r="BH573" s="155">
        <f>IF(A8taxstdlife="n/a","n/a",IF(BH$3&gt;(A8taxstdlife+$E573),(Input!$G$218*$G$7)-SUM($G573:BG573),(Input!$G$218*$G$7)/A8taxstdlife))</f>
        <v>0</v>
      </c>
      <c r="BI573" s="155">
        <f>IF(A8taxstdlife="n/a","n/a",IF(BI$3&gt;(A8taxstdlife+$E573),(Input!$G$218*$G$7)-SUM($G573:BH573),(Input!$G$218*$G$7)/A8taxstdlife))</f>
        <v>0</v>
      </c>
      <c r="BJ573" s="14"/>
      <c r="BK573" s="14"/>
      <c r="BL573" s="14"/>
      <c r="BM573" s="14"/>
      <c r="BN573" s="14"/>
      <c r="BO573" s="14"/>
      <c r="BP573" s="14"/>
      <c r="BQ573" s="14"/>
      <c r="BR573" s="14"/>
      <c r="BS573" s="14"/>
      <c r="BT573" s="14"/>
      <c r="BU573" s="14"/>
      <c r="BV573" s="14"/>
      <c r="BW573" s="14"/>
      <c r="BX573" s="14"/>
      <c r="BY573" s="14"/>
      <c r="BZ573" s="14"/>
      <c r="CA573" s="410"/>
      <c r="CB573" s="410"/>
      <c r="CC573" s="410"/>
      <c r="CD573" s="410"/>
      <c r="CE573" s="410"/>
      <c r="CF573" s="410"/>
      <c r="CG573" s="410"/>
      <c r="CH573" s="410"/>
      <c r="CI573" s="410"/>
      <c r="CJ573" s="410"/>
      <c r="CK573" s="410"/>
      <c r="CL573" s="410"/>
      <c r="CM573" s="410"/>
      <c r="CN573" s="410"/>
      <c r="CO573" s="410"/>
      <c r="CP573" s="410"/>
      <c r="CQ573" s="410"/>
      <c r="CR573" s="410"/>
      <c r="CS573" s="410"/>
      <c r="CT573" s="410"/>
      <c r="CU573" s="410"/>
      <c r="CV573" s="410"/>
      <c r="CW573" s="410"/>
      <c r="CX573" s="410"/>
      <c r="CY573" s="410"/>
      <c r="CZ573" s="410"/>
      <c r="DA573" s="410"/>
      <c r="DB573" s="410"/>
      <c r="DC573" s="410"/>
      <c r="DD573" s="410"/>
      <c r="DE573" s="410"/>
      <c r="DF573" s="410"/>
      <c r="DG573" s="410"/>
      <c r="DH573" s="410"/>
      <c r="DI573" s="410"/>
      <c r="DJ573" s="410"/>
      <c r="DK573" s="410"/>
      <c r="DL573" s="410"/>
      <c r="DM573" s="410"/>
      <c r="DN573" s="410"/>
      <c r="DO573" s="410"/>
      <c r="DP573" s="410"/>
      <c r="DQ573" s="410"/>
      <c r="DR573" s="410"/>
      <c r="DS573" s="410"/>
      <c r="DT573" s="410"/>
      <c r="DU573" s="410"/>
      <c r="DV573" s="410"/>
      <c r="DW573" s="410"/>
      <c r="DX573" s="410"/>
      <c r="DY573" s="410"/>
      <c r="DZ573" s="410"/>
      <c r="EA573" s="410"/>
      <c r="EB573" s="410"/>
      <c r="EC573" s="410"/>
      <c r="ED573" s="410"/>
      <c r="EE573" s="410"/>
      <c r="EF573" s="410"/>
      <c r="EG573" s="410"/>
      <c r="EH573" s="410"/>
      <c r="EI573" s="410"/>
      <c r="EJ573" s="410"/>
      <c r="EK573" s="410"/>
      <c r="EL573" s="410"/>
      <c r="EM573" s="410"/>
      <c r="EN573" s="410"/>
      <c r="EO573" s="410"/>
      <c r="EP573" s="410"/>
      <c r="EQ573" s="410"/>
      <c r="ER573" s="410"/>
      <c r="ES573" s="410"/>
      <c r="ET573" s="410"/>
      <c r="EU573" s="410"/>
      <c r="EV573" s="410"/>
      <c r="EW573" s="410"/>
      <c r="EX573" s="410"/>
      <c r="EY573" s="410"/>
      <c r="EZ573" s="410"/>
      <c r="FA573" s="410"/>
      <c r="FB573" s="410"/>
      <c r="FC573" s="410"/>
      <c r="FD573" s="410"/>
      <c r="FE573" s="410"/>
      <c r="FF573" s="410"/>
      <c r="FG573" s="410"/>
      <c r="FH573" s="410"/>
      <c r="FI573" s="410"/>
      <c r="FJ573" s="410"/>
      <c r="FK573" s="410"/>
      <c r="FL573" s="410"/>
      <c r="FM573" s="410"/>
      <c r="FN573" s="410"/>
      <c r="FO573" s="410"/>
      <c r="FP573" s="410"/>
      <c r="FQ573" s="410"/>
      <c r="FR573" s="410"/>
      <c r="FS573" s="410"/>
      <c r="FT573" s="410"/>
      <c r="FU573" s="410"/>
      <c r="FV573" s="410"/>
      <c r="FW573" s="410"/>
      <c r="FX573" s="410"/>
      <c r="FY573" s="410"/>
      <c r="FZ573" s="410"/>
      <c r="GA573" s="410"/>
      <c r="GB573" s="410"/>
      <c r="GC573" s="410"/>
      <c r="GD573" s="410"/>
      <c r="GE573" s="410"/>
      <c r="GF573" s="410"/>
      <c r="GG573" s="410"/>
      <c r="GH573" s="410"/>
      <c r="GI573" s="410"/>
      <c r="GJ573" s="410"/>
      <c r="GK573" s="410"/>
      <c r="GL573" s="410"/>
      <c r="GM573" s="410"/>
      <c r="GN573" s="410"/>
      <c r="GO573" s="410"/>
      <c r="GP573" s="410"/>
      <c r="GQ573" s="410"/>
      <c r="GR573" s="410"/>
      <c r="GS573" s="410"/>
      <c r="GT573" s="410"/>
      <c r="GU573" s="410"/>
      <c r="GV573" s="410"/>
      <c r="GW573" s="410"/>
      <c r="GX573" s="410"/>
      <c r="GY573" s="410"/>
      <c r="GZ573" s="410"/>
      <c r="HA573" s="410"/>
      <c r="HB573" s="410"/>
      <c r="HC573" s="410"/>
      <c r="HD573" s="410"/>
      <c r="HE573" s="410"/>
      <c r="HF573" s="410"/>
      <c r="HG573" s="410"/>
      <c r="HH573" s="410"/>
      <c r="HI573" s="410"/>
      <c r="HJ573" s="410"/>
      <c r="HK573" s="410"/>
      <c r="HL573" s="410"/>
      <c r="HM573" s="410"/>
      <c r="HN573" s="410"/>
      <c r="HO573" s="410"/>
      <c r="HP573" s="410"/>
      <c r="HQ573" s="410"/>
      <c r="HR573" s="410"/>
      <c r="HS573" s="410"/>
      <c r="HT573" s="410"/>
      <c r="HU573" s="410"/>
      <c r="HV573" s="410"/>
      <c r="HW573" s="410"/>
      <c r="HX573" s="410"/>
      <c r="HY573" s="410"/>
      <c r="HZ573" s="410"/>
      <c r="IA573" s="410"/>
      <c r="IB573" s="410"/>
      <c r="IC573" s="410"/>
      <c r="ID573" s="410"/>
      <c r="IE573" s="410"/>
      <c r="IF573" s="410"/>
      <c r="IG573" s="410"/>
      <c r="IH573" s="410"/>
      <c r="II573" s="410"/>
      <c r="IJ573" s="410"/>
      <c r="IK573" s="410"/>
      <c r="IL573" s="410"/>
      <c r="IM573" s="410"/>
      <c r="IN573" s="410"/>
      <c r="IO573" s="410"/>
      <c r="IP573" s="410"/>
      <c r="IQ573" s="410"/>
      <c r="IR573" s="410"/>
      <c r="IS573" s="410"/>
      <c r="IT573" s="410"/>
      <c r="IU573" s="410"/>
      <c r="IV573" s="410"/>
    </row>
    <row r="574" spans="1:256" s="2" customFormat="1" ht="12.75" hidden="1" customHeight="1" outlineLevel="2">
      <c r="A574" s="14"/>
      <c r="B574" s="14"/>
      <c r="C574" s="324"/>
      <c r="D574" s="413"/>
      <c r="E574" s="261">
        <v>2</v>
      </c>
      <c r="F574" s="372"/>
      <c r="G574" s="269"/>
      <c r="H574" s="270"/>
      <c r="I574" s="155">
        <f>IF(A8taxstdlife="n/a","n/a",IF(I$3&gt;(A8taxstdlife+$E574),(Input!$H$218*$H$7)-SUM($H574:H574),(Input!$H$218*$H$7)/A8taxstdlife))</f>
        <v>0.20926641793924639</v>
      </c>
      <c r="J574" s="155">
        <f>IF(A8taxstdlife="n/a","n/a",IF(J$3&gt;(A8taxstdlife+$E574),(Input!$H$218*$H$7)-SUM($H574:I574),(Input!$H$218*$H$7)/A8taxstdlife))</f>
        <v>0.20926641793924639</v>
      </c>
      <c r="K574" s="155">
        <f>IF(A8taxstdlife="n/a","n/a",IF(K$3&gt;(A8taxstdlife+$E574),(Input!$H$218*$H$7)-SUM($H574:J574),(Input!$H$218*$H$7)/A8taxstdlife))</f>
        <v>0.20926641793924639</v>
      </c>
      <c r="L574" s="155">
        <f>IF(A8taxstdlife="n/a","n/a",IF(L$3&gt;(A8taxstdlife+$E574),(Input!$H$218*$H$7)-SUM($H574:K574),(Input!$H$218*$H$7)/A8taxstdlife))</f>
        <v>0.20926641793924639</v>
      </c>
      <c r="M574" s="155">
        <f>IF(A8taxstdlife="n/a","n/a",IF(M$3&gt;(A8taxstdlife+$E574),(Input!$H$218*$H$7)-SUM($H574:L574),(Input!$H$218*$H$7)/A8taxstdlife))</f>
        <v>0.20926641793924639</v>
      </c>
      <c r="N574" s="155">
        <f>IF(A8taxstdlife="n/a","n/a",IF(N$3&gt;(A8taxstdlife+$E574),(Input!$H$218*$H$7)-SUM($H574:M574),(Input!$H$218*$H$7)/A8taxstdlife))</f>
        <v>0.20926641793924639</v>
      </c>
      <c r="O574" s="155">
        <f>IF(A8taxstdlife="n/a","n/a",IF(O$3&gt;(A8taxstdlife+$E574),(Input!$H$218*$H$7)-SUM($H574:N574),(Input!$H$218*$H$7)/A8taxstdlife))</f>
        <v>0.20926641793924639</v>
      </c>
      <c r="P574" s="155">
        <f>IF(A8taxstdlife="n/a","n/a",IF(P$3&gt;(A8taxstdlife+$E574),(Input!$H$218*$H$7)-SUM($H574:O574),(Input!$H$218*$H$7)/A8taxstdlife))</f>
        <v>0.20926641793924639</v>
      </c>
      <c r="Q574" s="155">
        <f>IF(A8taxstdlife="n/a","n/a",IF(Q$3&gt;(A8taxstdlife+$E574),(Input!$H$218*$H$7)-SUM($H574:P574),(Input!$H$218*$H$7)/A8taxstdlife))</f>
        <v>0.20926641793924639</v>
      </c>
      <c r="R574" s="155">
        <f>IF(A8taxstdlife="n/a","n/a",IF(R$3&gt;(A8taxstdlife+$E574),(Input!$H$218*$H$7)-SUM($H574:Q574),(Input!$H$218*$H$7)/A8taxstdlife))</f>
        <v>0.20926641793924639</v>
      </c>
      <c r="S574" s="155">
        <f>IF(A8taxstdlife="n/a","n/a",IF(S$3&gt;(A8taxstdlife+$E574),(Input!$H$218*$H$7)-SUM($H574:R574),(Input!$H$218*$H$7)/A8taxstdlife))</f>
        <v>0.20926641793924639</v>
      </c>
      <c r="T574" s="155">
        <f>IF(A8taxstdlife="n/a","n/a",IF(T$3&gt;(A8taxstdlife+$E574),(Input!$H$218*$H$7)-SUM($H574:S574),(Input!$H$218*$H$7)/A8taxstdlife))</f>
        <v>0.20926641793924639</v>
      </c>
      <c r="U574" s="155">
        <f>IF(A8taxstdlife="n/a","n/a",IF(U$3&gt;(A8taxstdlife+$E574),(Input!$H$218*$H$7)-SUM($H574:T574),(Input!$H$218*$H$7)/A8taxstdlife))</f>
        <v>8.8817841970012523E-16</v>
      </c>
      <c r="V574" s="155">
        <f>IF(A8taxstdlife="n/a","n/a",IF(V$3&gt;(A8taxstdlife+$E574),(Input!$H$218*$H$7)-SUM($H574:U574),(Input!$H$218*$H$7)/A8taxstdlife))</f>
        <v>0</v>
      </c>
      <c r="W574" s="155">
        <f>IF(A8taxstdlife="n/a","n/a",IF(W$3&gt;(A8taxstdlife+$E574),(Input!$H$218*$H$7)-SUM($H574:V574),(Input!$H$218*$H$7)/A8taxstdlife))</f>
        <v>0</v>
      </c>
      <c r="X574" s="155">
        <f>IF(A8taxstdlife="n/a","n/a",IF(X$3&gt;(A8taxstdlife+$E574),(Input!$H$218*$H$7)-SUM($H574:W574),(Input!$H$218*$H$7)/A8taxstdlife))</f>
        <v>0</v>
      </c>
      <c r="Y574" s="155">
        <f>IF(A8taxstdlife="n/a","n/a",IF(Y$3&gt;(A8taxstdlife+$E574),(Input!$H$218*$H$7)-SUM($H574:X574),(Input!$H$218*$H$7)/A8taxstdlife))</f>
        <v>0</v>
      </c>
      <c r="Z574" s="155">
        <f>IF(A8taxstdlife="n/a","n/a",IF(Z$3&gt;(A8taxstdlife+$E574),(Input!$H$218*$H$7)-SUM($H574:Y574),(Input!$H$218*$H$7)/A8taxstdlife))</f>
        <v>0</v>
      </c>
      <c r="AA574" s="155">
        <f>IF(A8taxstdlife="n/a","n/a",IF(AA$3&gt;(A8taxstdlife+$E574),(Input!$H$218*$H$7)-SUM($H574:Z574),(Input!$H$218*$H$7)/A8taxstdlife))</f>
        <v>0</v>
      </c>
      <c r="AB574" s="155">
        <f>IF(A8taxstdlife="n/a","n/a",IF(AB$3&gt;(A8taxstdlife+$E574),(Input!$H$218*$H$7)-SUM($H574:AA574),(Input!$H$218*$H$7)/A8taxstdlife))</f>
        <v>0</v>
      </c>
      <c r="AC574" s="155">
        <f>IF(A8taxstdlife="n/a","n/a",IF(AC$3&gt;(A8taxstdlife+$E574),(Input!$H$218*$H$7)-SUM($H574:AB574),(Input!$H$218*$H$7)/A8taxstdlife))</f>
        <v>0</v>
      </c>
      <c r="AD574" s="155">
        <f>IF(A8taxstdlife="n/a","n/a",IF(AD$3&gt;(A8taxstdlife+$E574),(Input!$H$218*$H$7)-SUM($H574:AC574),(Input!$H$218*$H$7)/A8taxstdlife))</f>
        <v>0</v>
      </c>
      <c r="AE574" s="155">
        <f>IF(A8taxstdlife="n/a","n/a",IF(AE$3&gt;(A8taxstdlife+$E574),(Input!$H$218*$H$7)-SUM($H574:AD574),(Input!$H$218*$H$7)/A8taxstdlife))</f>
        <v>0</v>
      </c>
      <c r="AF574" s="155">
        <f>IF(A8taxstdlife="n/a","n/a",IF(AF$3&gt;(A8taxstdlife+$E574),(Input!$H$218*$H$7)-SUM($H574:AE574),(Input!$H$218*$H$7)/A8taxstdlife))</f>
        <v>0</v>
      </c>
      <c r="AG574" s="155">
        <f>IF(A8taxstdlife="n/a","n/a",IF(AG$3&gt;(A8taxstdlife+$E574),(Input!$H$218*$H$7)-SUM($H574:AF574),(Input!$H$218*$H$7)/A8taxstdlife))</f>
        <v>0</v>
      </c>
      <c r="AH574" s="155">
        <f>IF(A8taxstdlife="n/a","n/a",IF(AH$3&gt;(A8taxstdlife+$E574),(Input!$H$218*$H$7)-SUM($H574:AG574),(Input!$H$218*$H$7)/A8taxstdlife))</f>
        <v>0</v>
      </c>
      <c r="AI574" s="155">
        <f>IF(A8taxstdlife="n/a","n/a",IF(AI$3&gt;(A8taxstdlife+$E574),(Input!$H$218*$H$7)-SUM($H574:AH574),(Input!$H$218*$H$7)/A8taxstdlife))</f>
        <v>0</v>
      </c>
      <c r="AJ574" s="155">
        <f>IF(A8taxstdlife="n/a","n/a",IF(AJ$3&gt;(A8taxstdlife+$E574),(Input!$H$218*$H$7)-SUM($H574:AI574),(Input!$H$218*$H$7)/A8taxstdlife))</f>
        <v>0</v>
      </c>
      <c r="AK574" s="155">
        <f>IF(A8taxstdlife="n/a","n/a",IF(AK$3&gt;(A8taxstdlife+$E574),(Input!$H$218*$H$7)-SUM($H574:AJ574),(Input!$H$218*$H$7)/A8taxstdlife))</f>
        <v>0</v>
      </c>
      <c r="AL574" s="155">
        <f>IF(A8taxstdlife="n/a","n/a",IF(AL$3&gt;(A8taxstdlife+$E574),(Input!$H$218*$H$7)-SUM($H574:AK574),(Input!$H$218*$H$7)/A8taxstdlife))</f>
        <v>0</v>
      </c>
      <c r="AM574" s="155">
        <f>IF(A8taxstdlife="n/a","n/a",IF(AM$3&gt;(A8taxstdlife+$E574),(Input!$H$218*$H$7)-SUM($H574:AL574),(Input!$H$218*$H$7)/A8taxstdlife))</f>
        <v>0</v>
      </c>
      <c r="AN574" s="155">
        <f>IF(A8taxstdlife="n/a","n/a",IF(AN$3&gt;(A8taxstdlife+$E574),(Input!$H$218*$H$7)-SUM($H574:AM574),(Input!$H$218*$H$7)/A8taxstdlife))</f>
        <v>0</v>
      </c>
      <c r="AO574" s="155">
        <f>IF(A8taxstdlife="n/a","n/a",IF(AO$3&gt;(A8taxstdlife+$E574),(Input!$H$218*$H$7)-SUM($H574:AN574),(Input!$H$218*$H$7)/A8taxstdlife))</f>
        <v>0</v>
      </c>
      <c r="AP574" s="155">
        <f>IF(A8taxstdlife="n/a","n/a",IF(AP$3&gt;(A8taxstdlife+$E574),(Input!$H$218*$H$7)-SUM($H574:AO574),(Input!$H$218*$H$7)/A8taxstdlife))</f>
        <v>0</v>
      </c>
      <c r="AQ574" s="155">
        <f>IF(A8taxstdlife="n/a","n/a",IF(AQ$3&gt;(A8taxstdlife+$E574),(Input!$H$218*$H$7)-SUM($H574:AP574),(Input!$H$218*$H$7)/A8taxstdlife))</f>
        <v>0</v>
      </c>
      <c r="AR574" s="155">
        <f>IF(A8taxstdlife="n/a","n/a",IF(AR$3&gt;(A8taxstdlife+$E574),(Input!$H$218*$H$7)-SUM($H574:AQ574),(Input!$H$218*$H$7)/A8taxstdlife))</f>
        <v>0</v>
      </c>
      <c r="AS574" s="155">
        <f>IF(A8taxstdlife="n/a","n/a",IF(AS$3&gt;(A8taxstdlife+$E574),(Input!$H$218*$H$7)-SUM($H574:AR574),(Input!$H$218*$H$7)/A8taxstdlife))</f>
        <v>0</v>
      </c>
      <c r="AT574" s="155">
        <f>IF(A8taxstdlife="n/a","n/a",IF(AT$3&gt;(A8taxstdlife+$E574),(Input!$H$218*$H$7)-SUM($H574:AS574),(Input!$H$218*$H$7)/A8taxstdlife))</f>
        <v>0</v>
      </c>
      <c r="AU574" s="155">
        <f>IF(A8taxstdlife="n/a","n/a",IF(AU$3&gt;(A8taxstdlife+$E574),(Input!$H$218*$H$7)-SUM($H574:AT574),(Input!$H$218*$H$7)/A8taxstdlife))</f>
        <v>0</v>
      </c>
      <c r="AV574" s="155">
        <f>IF(A8taxstdlife="n/a","n/a",IF(AV$3&gt;(A8taxstdlife+$E574),(Input!$H$218*$H$7)-SUM($H574:AU574),(Input!$H$218*$H$7)/A8taxstdlife))</f>
        <v>0</v>
      </c>
      <c r="AW574" s="155">
        <f>IF(A8taxstdlife="n/a","n/a",IF(AW$3&gt;(A8taxstdlife+$E574),(Input!$H$218*$H$7)-SUM($H574:AV574),(Input!$H$218*$H$7)/A8taxstdlife))</f>
        <v>0</v>
      </c>
      <c r="AX574" s="155">
        <f>IF(A8taxstdlife="n/a","n/a",IF(AX$3&gt;(A8taxstdlife+$E574),(Input!$H$218*$H$7)-SUM($H574:AW574),(Input!$H$218*$H$7)/A8taxstdlife))</f>
        <v>0</v>
      </c>
      <c r="AY574" s="155">
        <f>IF(A8taxstdlife="n/a","n/a",IF(AY$3&gt;(A8taxstdlife+$E574),(Input!$H$218*$H$7)-SUM($H574:AX574),(Input!$H$218*$H$7)/A8taxstdlife))</f>
        <v>0</v>
      </c>
      <c r="AZ574" s="155">
        <f>IF(A8taxstdlife="n/a","n/a",IF(AZ$3&gt;(A8taxstdlife+$E574),(Input!$H$218*$H$7)-SUM($H574:AY574),(Input!$H$218*$H$7)/A8taxstdlife))</f>
        <v>0</v>
      </c>
      <c r="BA574" s="155">
        <f>IF(A8taxstdlife="n/a","n/a",IF(BA$3&gt;(A8taxstdlife+$E574),(Input!$H$218*$H$7)-SUM($H574:AZ574),(Input!$H$218*$H$7)/A8taxstdlife))</f>
        <v>0</v>
      </c>
      <c r="BB574" s="155">
        <f>IF(A8taxstdlife="n/a","n/a",IF(BB$3&gt;(A8taxstdlife+$E574),(Input!$H$218*$H$7)-SUM($H574:BA574),(Input!$H$218*$H$7)/A8taxstdlife))</f>
        <v>0</v>
      </c>
      <c r="BC574" s="155">
        <f>IF(A8taxstdlife="n/a","n/a",IF(BC$3&gt;(A8taxstdlife+$E574),(Input!$H$218*$H$7)-SUM($H574:BB574),(Input!$H$218*$H$7)/A8taxstdlife))</f>
        <v>0</v>
      </c>
      <c r="BD574" s="155">
        <f>IF(A8taxstdlife="n/a","n/a",IF(BD$3&gt;(A8taxstdlife+$E574),(Input!$H$218*$H$7)-SUM($H574:BC574),(Input!$H$218*$H$7)/A8taxstdlife))</f>
        <v>0</v>
      </c>
      <c r="BE574" s="155">
        <f>IF(A8taxstdlife="n/a","n/a",IF(BE$3&gt;(A8taxstdlife+$E574),(Input!$H$218*$H$7)-SUM($H574:BD574),(Input!$H$218*$H$7)/A8taxstdlife))</f>
        <v>0</v>
      </c>
      <c r="BF574" s="155">
        <f>IF(A8taxstdlife="n/a","n/a",IF(BF$3&gt;(A8taxstdlife+$E574),(Input!$H$218*$H$7)-SUM($H574:BE574),(Input!$H$218*$H$7)/A8taxstdlife))</f>
        <v>0</v>
      </c>
      <c r="BG574" s="155">
        <f>IF(A8taxstdlife="n/a","n/a",IF(BG$3&gt;(A8taxstdlife+$E574),(Input!$H$218*$H$7)-SUM($H574:BF574),(Input!$H$218*$H$7)/A8taxstdlife))</f>
        <v>0</v>
      </c>
      <c r="BH574" s="155">
        <f>IF(A8taxstdlife="n/a","n/a",IF(BH$3&gt;(A8taxstdlife+$E574),(Input!$H$218*$H$7)-SUM($H574:BG574),(Input!$H$218*$H$7)/A8taxstdlife))</f>
        <v>0</v>
      </c>
      <c r="BI574" s="155">
        <f>IF(A8taxstdlife="n/a","n/a",IF(BI$3&gt;(A8taxstdlife+$E574),(Input!$H$218*$H$7)-SUM($H574:BH574),(Input!$H$218*$H$7)/A8taxstdlife))</f>
        <v>0</v>
      </c>
      <c r="BJ574" s="14"/>
      <c r="BK574" s="14"/>
      <c r="BL574" s="14"/>
      <c r="BM574" s="14"/>
      <c r="BN574" s="14"/>
      <c r="BO574" s="14"/>
      <c r="BP574" s="14"/>
      <c r="BQ574" s="14"/>
      <c r="BR574" s="14"/>
      <c r="BS574" s="14"/>
      <c r="BT574" s="14"/>
      <c r="BU574" s="14"/>
      <c r="BV574" s="14"/>
      <c r="BW574" s="14"/>
      <c r="BX574" s="14"/>
      <c r="BY574" s="14"/>
      <c r="BZ574" s="14"/>
      <c r="CA574" s="410"/>
      <c r="CB574" s="410"/>
      <c r="CC574" s="410"/>
      <c r="CD574" s="410"/>
      <c r="CE574" s="410"/>
      <c r="CF574" s="410"/>
      <c r="CG574" s="410"/>
      <c r="CH574" s="410"/>
      <c r="CI574" s="410"/>
      <c r="CJ574" s="410"/>
      <c r="CK574" s="410"/>
      <c r="CL574" s="410"/>
      <c r="CM574" s="410"/>
      <c r="CN574" s="410"/>
      <c r="CO574" s="410"/>
      <c r="CP574" s="410"/>
      <c r="CQ574" s="410"/>
      <c r="CR574" s="410"/>
      <c r="CS574" s="410"/>
      <c r="CT574" s="410"/>
      <c r="CU574" s="410"/>
      <c r="CV574" s="410"/>
      <c r="CW574" s="410"/>
      <c r="CX574" s="410"/>
      <c r="CY574" s="410"/>
      <c r="CZ574" s="410"/>
      <c r="DA574" s="410"/>
      <c r="DB574" s="410"/>
      <c r="DC574" s="410"/>
      <c r="DD574" s="410"/>
      <c r="DE574" s="410"/>
      <c r="DF574" s="410"/>
      <c r="DG574" s="410"/>
      <c r="DH574" s="410"/>
      <c r="DI574" s="410"/>
      <c r="DJ574" s="410"/>
      <c r="DK574" s="410"/>
      <c r="DL574" s="410"/>
      <c r="DM574" s="410"/>
      <c r="DN574" s="410"/>
      <c r="DO574" s="410"/>
      <c r="DP574" s="410"/>
      <c r="DQ574" s="410"/>
      <c r="DR574" s="410"/>
      <c r="DS574" s="410"/>
      <c r="DT574" s="410"/>
      <c r="DU574" s="410"/>
      <c r="DV574" s="410"/>
      <c r="DW574" s="410"/>
      <c r="DX574" s="410"/>
      <c r="DY574" s="410"/>
      <c r="DZ574" s="410"/>
      <c r="EA574" s="410"/>
      <c r="EB574" s="410"/>
      <c r="EC574" s="410"/>
      <c r="ED574" s="410"/>
      <c r="EE574" s="410"/>
      <c r="EF574" s="410"/>
      <c r="EG574" s="410"/>
      <c r="EH574" s="410"/>
      <c r="EI574" s="410"/>
      <c r="EJ574" s="410"/>
      <c r="EK574" s="410"/>
      <c r="EL574" s="410"/>
      <c r="EM574" s="410"/>
      <c r="EN574" s="410"/>
      <c r="EO574" s="410"/>
      <c r="EP574" s="410"/>
      <c r="EQ574" s="410"/>
      <c r="ER574" s="410"/>
      <c r="ES574" s="410"/>
      <c r="ET574" s="410"/>
      <c r="EU574" s="410"/>
      <c r="EV574" s="410"/>
      <c r="EW574" s="410"/>
      <c r="EX574" s="410"/>
      <c r="EY574" s="410"/>
      <c r="EZ574" s="410"/>
      <c r="FA574" s="410"/>
      <c r="FB574" s="410"/>
      <c r="FC574" s="410"/>
      <c r="FD574" s="410"/>
      <c r="FE574" s="410"/>
      <c r="FF574" s="410"/>
      <c r="FG574" s="410"/>
      <c r="FH574" s="410"/>
      <c r="FI574" s="410"/>
      <c r="FJ574" s="410"/>
      <c r="FK574" s="410"/>
      <c r="FL574" s="410"/>
      <c r="FM574" s="410"/>
      <c r="FN574" s="410"/>
      <c r="FO574" s="410"/>
      <c r="FP574" s="410"/>
      <c r="FQ574" s="410"/>
      <c r="FR574" s="410"/>
      <c r="FS574" s="410"/>
      <c r="FT574" s="410"/>
      <c r="FU574" s="410"/>
      <c r="FV574" s="410"/>
      <c r="FW574" s="410"/>
      <c r="FX574" s="410"/>
      <c r="FY574" s="410"/>
      <c r="FZ574" s="410"/>
      <c r="GA574" s="410"/>
      <c r="GB574" s="410"/>
      <c r="GC574" s="410"/>
      <c r="GD574" s="410"/>
      <c r="GE574" s="410"/>
      <c r="GF574" s="410"/>
      <c r="GG574" s="410"/>
      <c r="GH574" s="410"/>
      <c r="GI574" s="410"/>
      <c r="GJ574" s="410"/>
      <c r="GK574" s="410"/>
      <c r="GL574" s="410"/>
      <c r="GM574" s="410"/>
      <c r="GN574" s="410"/>
      <c r="GO574" s="410"/>
      <c r="GP574" s="410"/>
      <c r="GQ574" s="410"/>
      <c r="GR574" s="410"/>
      <c r="GS574" s="410"/>
      <c r="GT574" s="410"/>
      <c r="GU574" s="410"/>
      <c r="GV574" s="410"/>
      <c r="GW574" s="410"/>
      <c r="GX574" s="410"/>
      <c r="GY574" s="410"/>
      <c r="GZ574" s="410"/>
      <c r="HA574" s="410"/>
      <c r="HB574" s="410"/>
      <c r="HC574" s="410"/>
      <c r="HD574" s="410"/>
      <c r="HE574" s="410"/>
      <c r="HF574" s="410"/>
      <c r="HG574" s="410"/>
      <c r="HH574" s="410"/>
      <c r="HI574" s="410"/>
      <c r="HJ574" s="410"/>
      <c r="HK574" s="410"/>
      <c r="HL574" s="410"/>
      <c r="HM574" s="410"/>
      <c r="HN574" s="410"/>
      <c r="HO574" s="410"/>
      <c r="HP574" s="410"/>
      <c r="HQ574" s="410"/>
      <c r="HR574" s="410"/>
      <c r="HS574" s="410"/>
      <c r="HT574" s="410"/>
      <c r="HU574" s="410"/>
      <c r="HV574" s="410"/>
      <c r="HW574" s="410"/>
      <c r="HX574" s="410"/>
      <c r="HY574" s="410"/>
      <c r="HZ574" s="410"/>
      <c r="IA574" s="410"/>
      <c r="IB574" s="410"/>
      <c r="IC574" s="410"/>
      <c r="ID574" s="410"/>
      <c r="IE574" s="410"/>
      <c r="IF574" s="410"/>
      <c r="IG574" s="410"/>
      <c r="IH574" s="410"/>
      <c r="II574" s="410"/>
      <c r="IJ574" s="410"/>
      <c r="IK574" s="410"/>
      <c r="IL574" s="410"/>
      <c r="IM574" s="410"/>
      <c r="IN574" s="410"/>
      <c r="IO574" s="410"/>
      <c r="IP574" s="410"/>
      <c r="IQ574" s="410"/>
      <c r="IR574" s="410"/>
      <c r="IS574" s="410"/>
      <c r="IT574" s="410"/>
      <c r="IU574" s="410"/>
      <c r="IV574" s="410"/>
    </row>
    <row r="575" spans="1:256" s="2" customFormat="1" ht="12.75" hidden="1" customHeight="1" outlineLevel="2">
      <c r="A575" s="14"/>
      <c r="B575" s="14"/>
      <c r="C575" s="324"/>
      <c r="D575" s="413"/>
      <c r="E575" s="261">
        <v>3</v>
      </c>
      <c r="F575" s="372"/>
      <c r="G575" s="269"/>
      <c r="H575" s="271"/>
      <c r="I575" s="270"/>
      <c r="J575" s="155">
        <f>IF(A8taxstdlife="n/a","n/a",IF(J$3&gt;(A8taxstdlife+$E575),(Input!$I$218*$I$7)-SUM($I575:I575),(Input!$I$218*$I$7)/A8taxstdlife))</f>
        <v>0.57839857408990414</v>
      </c>
      <c r="K575" s="155">
        <f>IF(A8taxstdlife="n/a","n/a",IF(K$3&gt;(A8taxstdlife+$E575),(Input!$I$218*$I$7)-SUM($I575:J575),(Input!$I$218*$I$7)/A8taxstdlife))</f>
        <v>0.57839857408990414</v>
      </c>
      <c r="L575" s="155">
        <f>IF(A8taxstdlife="n/a","n/a",IF(L$3&gt;(A8taxstdlife+$E575),(Input!$I$218*$I$7)-SUM($I575:K575),(Input!$I$218*$I$7)/A8taxstdlife))</f>
        <v>0.57839857408990414</v>
      </c>
      <c r="M575" s="155">
        <f>IF(A8taxstdlife="n/a","n/a",IF(M$3&gt;(A8taxstdlife+$E575),(Input!$I$218*$I$7)-SUM($I575:L575),(Input!$I$218*$I$7)/A8taxstdlife))</f>
        <v>0.57839857408990414</v>
      </c>
      <c r="N575" s="155">
        <f>IF(A8taxstdlife="n/a","n/a",IF(N$3&gt;(A8taxstdlife+$E575),(Input!$I$218*$I$7)-SUM($I575:M575),(Input!$I$218*$I$7)/A8taxstdlife))</f>
        <v>0.57839857408990414</v>
      </c>
      <c r="O575" s="155">
        <f>IF(A8taxstdlife="n/a","n/a",IF(O$3&gt;(A8taxstdlife+$E575),(Input!$I$218*$I$7)-SUM($I575:N575),(Input!$I$218*$I$7)/A8taxstdlife))</f>
        <v>0.57839857408990414</v>
      </c>
      <c r="P575" s="155">
        <f>IF(A8taxstdlife="n/a","n/a",IF(P$3&gt;(A8taxstdlife+$E575),(Input!$I$218*$I$7)-SUM($I575:O575),(Input!$I$218*$I$7)/A8taxstdlife))</f>
        <v>0.57839857408990414</v>
      </c>
      <c r="Q575" s="155">
        <f>IF(A8taxstdlife="n/a","n/a",IF(Q$3&gt;(A8taxstdlife+$E575),(Input!$I$218*$I$7)-SUM($I575:P575),(Input!$I$218*$I$7)/A8taxstdlife))</f>
        <v>0.57839857408990414</v>
      </c>
      <c r="R575" s="155">
        <f>IF(A8taxstdlife="n/a","n/a",IF(R$3&gt;(A8taxstdlife+$E575),(Input!$I$218*$I$7)-SUM($I575:Q575),(Input!$I$218*$I$7)/A8taxstdlife))</f>
        <v>0.57839857408990414</v>
      </c>
      <c r="S575" s="155">
        <f>IF(A8taxstdlife="n/a","n/a",IF(S$3&gt;(A8taxstdlife+$E575),(Input!$I$218*$I$7)-SUM($I575:R575),(Input!$I$218*$I$7)/A8taxstdlife))</f>
        <v>0.57839857408990414</v>
      </c>
      <c r="T575" s="155">
        <f>IF(A8taxstdlife="n/a","n/a",IF(T$3&gt;(A8taxstdlife+$E575),(Input!$I$218*$I$7)-SUM($I575:S575),(Input!$I$218*$I$7)/A8taxstdlife))</f>
        <v>0.57839857408990414</v>
      </c>
      <c r="U575" s="155">
        <f>IF(A8taxstdlife="n/a","n/a",IF(U$3&gt;(A8taxstdlife+$E575),(Input!$I$218*$I$7)-SUM($I575:T575),(Input!$I$218*$I$7)/A8taxstdlife))</f>
        <v>0.57839857408990414</v>
      </c>
      <c r="V575" s="155">
        <f>IF(A8taxstdlife="n/a","n/a",IF(V$3&gt;(A8taxstdlife+$E575),(Input!$I$218*$I$7)-SUM($I575:U575),(Input!$I$218*$I$7)/A8taxstdlife))</f>
        <v>-8.8817841970012523E-16</v>
      </c>
      <c r="W575" s="155">
        <f>IF(A8taxstdlife="n/a","n/a",IF(W$3&gt;(A8taxstdlife+$E575),(Input!$I$218*$I$7)-SUM($I575:V575),(Input!$I$218*$I$7)/A8taxstdlife))</f>
        <v>0</v>
      </c>
      <c r="X575" s="155">
        <f>IF(A8taxstdlife="n/a","n/a",IF(X$3&gt;(A8taxstdlife+$E575),(Input!$I$218*$I$7)-SUM($I575:W575),(Input!$I$218*$I$7)/A8taxstdlife))</f>
        <v>0</v>
      </c>
      <c r="Y575" s="155">
        <f>IF(A8taxstdlife="n/a","n/a",IF(Y$3&gt;(A8taxstdlife+$E575),(Input!$I$218*$I$7)-SUM($I575:X575),(Input!$I$218*$I$7)/A8taxstdlife))</f>
        <v>0</v>
      </c>
      <c r="Z575" s="155">
        <f>IF(A8taxstdlife="n/a","n/a",IF(Z$3&gt;(A8taxstdlife+$E575),(Input!$I$218*$I$7)-SUM($I575:Y575),(Input!$I$218*$I$7)/A8taxstdlife))</f>
        <v>0</v>
      </c>
      <c r="AA575" s="155">
        <f>IF(A8taxstdlife="n/a","n/a",IF(AA$3&gt;(A8taxstdlife+$E575),(Input!$I$218*$I$7)-SUM($I575:Z575),(Input!$I$218*$I$7)/A8taxstdlife))</f>
        <v>0</v>
      </c>
      <c r="AB575" s="155">
        <f>IF(A8taxstdlife="n/a","n/a",IF(AB$3&gt;(A8taxstdlife+$E575),(Input!$I$218*$I$7)-SUM($I575:AA575),(Input!$I$218*$I$7)/A8taxstdlife))</f>
        <v>0</v>
      </c>
      <c r="AC575" s="155">
        <f>IF(A8taxstdlife="n/a","n/a",IF(AC$3&gt;(A8taxstdlife+$E575),(Input!$I$218*$I$7)-SUM($I575:AB575),(Input!$I$218*$I$7)/A8taxstdlife))</f>
        <v>0</v>
      </c>
      <c r="AD575" s="155">
        <f>IF(A8taxstdlife="n/a","n/a",IF(AD$3&gt;(A8taxstdlife+$E575),(Input!$I$218*$I$7)-SUM($I575:AC575),(Input!$I$218*$I$7)/A8taxstdlife))</f>
        <v>0</v>
      </c>
      <c r="AE575" s="155">
        <f>IF(A8taxstdlife="n/a","n/a",IF(AE$3&gt;(A8taxstdlife+$E575),(Input!$I$218*$I$7)-SUM($I575:AD575),(Input!$I$218*$I$7)/A8taxstdlife))</f>
        <v>0</v>
      </c>
      <c r="AF575" s="155">
        <f>IF(A8taxstdlife="n/a","n/a",IF(AF$3&gt;(A8taxstdlife+$E575),(Input!$I$218*$I$7)-SUM($I575:AE575),(Input!$I$218*$I$7)/A8taxstdlife))</f>
        <v>0</v>
      </c>
      <c r="AG575" s="155">
        <f>IF(A8taxstdlife="n/a","n/a",IF(AG$3&gt;(A8taxstdlife+$E575),(Input!$I$218*$I$7)-SUM($I575:AF575),(Input!$I$218*$I$7)/A8taxstdlife))</f>
        <v>0</v>
      </c>
      <c r="AH575" s="155">
        <f>IF(A8taxstdlife="n/a","n/a",IF(AH$3&gt;(A8taxstdlife+$E575),(Input!$I$218*$I$7)-SUM($I575:AG575),(Input!$I$218*$I$7)/A8taxstdlife))</f>
        <v>0</v>
      </c>
      <c r="AI575" s="155">
        <f>IF(A8taxstdlife="n/a","n/a",IF(AI$3&gt;(A8taxstdlife+$E575),(Input!$I$218*$I$7)-SUM($I575:AH575),(Input!$I$218*$I$7)/A8taxstdlife))</f>
        <v>0</v>
      </c>
      <c r="AJ575" s="155">
        <f>IF(A8taxstdlife="n/a","n/a",IF(AJ$3&gt;(A8taxstdlife+$E575),(Input!$I$218*$I$7)-SUM($I575:AI575),(Input!$I$218*$I$7)/A8taxstdlife))</f>
        <v>0</v>
      </c>
      <c r="AK575" s="155">
        <f>IF(A8taxstdlife="n/a","n/a",IF(AK$3&gt;(A8taxstdlife+$E575),(Input!$I$218*$I$7)-SUM($I575:AJ575),(Input!$I$218*$I$7)/A8taxstdlife))</f>
        <v>0</v>
      </c>
      <c r="AL575" s="155">
        <f>IF(A8taxstdlife="n/a","n/a",IF(AL$3&gt;(A8taxstdlife+$E575),(Input!$I$218*$I$7)-SUM($I575:AK575),(Input!$I$218*$I$7)/A8taxstdlife))</f>
        <v>0</v>
      </c>
      <c r="AM575" s="155">
        <f>IF(A8taxstdlife="n/a","n/a",IF(AM$3&gt;(A8taxstdlife+$E575),(Input!$I$218*$I$7)-SUM($I575:AL575),(Input!$I$218*$I$7)/A8taxstdlife))</f>
        <v>0</v>
      </c>
      <c r="AN575" s="155">
        <f>IF(A8taxstdlife="n/a","n/a",IF(AN$3&gt;(A8taxstdlife+$E575),(Input!$I$218*$I$7)-SUM($I575:AM575),(Input!$I$218*$I$7)/A8taxstdlife))</f>
        <v>0</v>
      </c>
      <c r="AO575" s="155">
        <f>IF(A8taxstdlife="n/a","n/a",IF(AO$3&gt;(A8taxstdlife+$E575),(Input!$I$218*$I$7)-SUM($I575:AN575),(Input!$I$218*$I$7)/A8taxstdlife))</f>
        <v>0</v>
      </c>
      <c r="AP575" s="155">
        <f>IF(A8taxstdlife="n/a","n/a",IF(AP$3&gt;(A8taxstdlife+$E575),(Input!$I$218*$I$7)-SUM($I575:AO575),(Input!$I$218*$I$7)/A8taxstdlife))</f>
        <v>0</v>
      </c>
      <c r="AQ575" s="155">
        <f>IF(A8taxstdlife="n/a","n/a",IF(AQ$3&gt;(A8taxstdlife+$E575),(Input!$I$218*$I$7)-SUM($I575:AP575),(Input!$I$218*$I$7)/A8taxstdlife))</f>
        <v>0</v>
      </c>
      <c r="AR575" s="155">
        <f>IF(A8taxstdlife="n/a","n/a",IF(AR$3&gt;(A8taxstdlife+$E575),(Input!$I$218*$I$7)-SUM($I575:AQ575),(Input!$I$218*$I$7)/A8taxstdlife))</f>
        <v>0</v>
      </c>
      <c r="AS575" s="155">
        <f>IF(A8taxstdlife="n/a","n/a",IF(AS$3&gt;(A8taxstdlife+$E575),(Input!$I$218*$I$7)-SUM($I575:AR575),(Input!$I$218*$I$7)/A8taxstdlife))</f>
        <v>0</v>
      </c>
      <c r="AT575" s="155">
        <f>IF(A8taxstdlife="n/a","n/a",IF(AT$3&gt;(A8taxstdlife+$E575),(Input!$I$218*$I$7)-SUM($I575:AS575),(Input!$I$218*$I$7)/A8taxstdlife))</f>
        <v>0</v>
      </c>
      <c r="AU575" s="155">
        <f>IF(A8taxstdlife="n/a","n/a",IF(AU$3&gt;(A8taxstdlife+$E575),(Input!$I$218*$I$7)-SUM($I575:AT575),(Input!$I$218*$I$7)/A8taxstdlife))</f>
        <v>0</v>
      </c>
      <c r="AV575" s="155">
        <f>IF(A8taxstdlife="n/a","n/a",IF(AV$3&gt;(A8taxstdlife+$E575),(Input!$I$218*$I$7)-SUM($I575:AU575),(Input!$I$218*$I$7)/A8taxstdlife))</f>
        <v>0</v>
      </c>
      <c r="AW575" s="155">
        <f>IF(A8taxstdlife="n/a","n/a",IF(AW$3&gt;(A8taxstdlife+$E575),(Input!$I$218*$I$7)-SUM($I575:AV575),(Input!$I$218*$I$7)/A8taxstdlife))</f>
        <v>0</v>
      </c>
      <c r="AX575" s="155">
        <f>IF(A8taxstdlife="n/a","n/a",IF(AX$3&gt;(A8taxstdlife+$E575),(Input!$I$218*$I$7)-SUM($I575:AW575),(Input!$I$218*$I$7)/A8taxstdlife))</f>
        <v>0</v>
      </c>
      <c r="AY575" s="155">
        <f>IF(A8taxstdlife="n/a","n/a",IF(AY$3&gt;(A8taxstdlife+$E575),(Input!$I$218*$I$7)-SUM($I575:AX575),(Input!$I$218*$I$7)/A8taxstdlife))</f>
        <v>0</v>
      </c>
      <c r="AZ575" s="155">
        <f>IF(A8taxstdlife="n/a","n/a",IF(AZ$3&gt;(A8taxstdlife+$E575),(Input!$I$218*$I$7)-SUM($I575:AY575),(Input!$I$218*$I$7)/A8taxstdlife))</f>
        <v>0</v>
      </c>
      <c r="BA575" s="155">
        <f>IF(A8taxstdlife="n/a","n/a",IF(BA$3&gt;(A8taxstdlife+$E575),(Input!$I$218*$I$7)-SUM($I575:AZ575),(Input!$I$218*$I$7)/A8taxstdlife))</f>
        <v>0</v>
      </c>
      <c r="BB575" s="155">
        <f>IF(A8taxstdlife="n/a","n/a",IF(BB$3&gt;(A8taxstdlife+$E575),(Input!$I$218*$I$7)-SUM($I575:BA575),(Input!$I$218*$I$7)/A8taxstdlife))</f>
        <v>0</v>
      </c>
      <c r="BC575" s="155">
        <f>IF(A8taxstdlife="n/a","n/a",IF(BC$3&gt;(A8taxstdlife+$E575),(Input!$I$218*$I$7)-SUM($I575:BB575),(Input!$I$218*$I$7)/A8taxstdlife))</f>
        <v>0</v>
      </c>
      <c r="BD575" s="155">
        <f>IF(A8taxstdlife="n/a","n/a",IF(BD$3&gt;(A8taxstdlife+$E575),(Input!$I$218*$I$7)-SUM($I575:BC575),(Input!$I$218*$I$7)/A8taxstdlife))</f>
        <v>0</v>
      </c>
      <c r="BE575" s="155">
        <f>IF(A8taxstdlife="n/a","n/a",IF(BE$3&gt;(A8taxstdlife+$E575),(Input!$I$218*$I$7)-SUM($I575:BD575),(Input!$I$218*$I$7)/A8taxstdlife))</f>
        <v>0</v>
      </c>
      <c r="BF575" s="155">
        <f>IF(A8taxstdlife="n/a","n/a",IF(BF$3&gt;(A8taxstdlife+$E575),(Input!$I$218*$I$7)-SUM($I575:BE575),(Input!$I$218*$I$7)/A8taxstdlife))</f>
        <v>0</v>
      </c>
      <c r="BG575" s="155">
        <f>IF(A8taxstdlife="n/a","n/a",IF(BG$3&gt;(A8taxstdlife+$E575),(Input!$I$218*$I$7)-SUM($I575:BF575),(Input!$I$218*$I$7)/A8taxstdlife))</f>
        <v>0</v>
      </c>
      <c r="BH575" s="155">
        <f>IF(A8taxstdlife="n/a","n/a",IF(BH$3&gt;(A8taxstdlife+$E575),(Input!$I$218*$I$7)-SUM($I575:BG575),(Input!$I$218*$I$7)/A8taxstdlife))</f>
        <v>0</v>
      </c>
      <c r="BI575" s="155">
        <f>IF(A8taxstdlife="n/a","n/a",IF(BI$3&gt;(A8taxstdlife+$E575),(Input!$I$218*$I$7)-SUM($I575:BH575),(Input!$I$218*$I$7)/A8taxstdlife))</f>
        <v>0</v>
      </c>
      <c r="BJ575" s="14"/>
      <c r="BK575" s="14"/>
      <c r="BL575" s="14"/>
      <c r="BM575" s="14"/>
      <c r="BN575" s="14"/>
      <c r="BO575" s="14"/>
      <c r="BP575" s="14"/>
      <c r="BQ575" s="14"/>
      <c r="BR575" s="14"/>
      <c r="BS575" s="14"/>
      <c r="BT575" s="14"/>
      <c r="BU575" s="14"/>
      <c r="BV575" s="14"/>
      <c r="BW575" s="14"/>
      <c r="BX575" s="14"/>
      <c r="BY575" s="14"/>
      <c r="BZ575" s="14"/>
      <c r="CA575" s="410"/>
      <c r="CB575" s="410"/>
      <c r="CC575" s="410"/>
      <c r="CD575" s="410"/>
      <c r="CE575" s="410"/>
      <c r="CF575" s="410"/>
      <c r="CG575" s="410"/>
      <c r="CH575" s="410"/>
      <c r="CI575" s="410"/>
      <c r="CJ575" s="410"/>
      <c r="CK575" s="410"/>
      <c r="CL575" s="410"/>
      <c r="CM575" s="410"/>
      <c r="CN575" s="410"/>
      <c r="CO575" s="410"/>
      <c r="CP575" s="410"/>
      <c r="CQ575" s="410"/>
      <c r="CR575" s="410"/>
      <c r="CS575" s="410"/>
      <c r="CT575" s="410"/>
      <c r="CU575" s="410"/>
      <c r="CV575" s="410"/>
      <c r="CW575" s="410"/>
      <c r="CX575" s="410"/>
      <c r="CY575" s="410"/>
      <c r="CZ575" s="410"/>
      <c r="DA575" s="410"/>
      <c r="DB575" s="410"/>
      <c r="DC575" s="410"/>
      <c r="DD575" s="410"/>
      <c r="DE575" s="410"/>
      <c r="DF575" s="410"/>
      <c r="DG575" s="410"/>
      <c r="DH575" s="410"/>
      <c r="DI575" s="410"/>
      <c r="DJ575" s="410"/>
      <c r="DK575" s="410"/>
      <c r="DL575" s="410"/>
      <c r="DM575" s="410"/>
      <c r="DN575" s="410"/>
      <c r="DO575" s="410"/>
      <c r="DP575" s="410"/>
      <c r="DQ575" s="410"/>
      <c r="DR575" s="410"/>
      <c r="DS575" s="410"/>
      <c r="DT575" s="410"/>
      <c r="DU575" s="410"/>
      <c r="DV575" s="410"/>
      <c r="DW575" s="410"/>
      <c r="DX575" s="410"/>
      <c r="DY575" s="410"/>
      <c r="DZ575" s="410"/>
      <c r="EA575" s="410"/>
      <c r="EB575" s="410"/>
      <c r="EC575" s="410"/>
      <c r="ED575" s="410"/>
      <c r="EE575" s="410"/>
      <c r="EF575" s="410"/>
      <c r="EG575" s="410"/>
      <c r="EH575" s="410"/>
      <c r="EI575" s="410"/>
      <c r="EJ575" s="410"/>
      <c r="EK575" s="410"/>
      <c r="EL575" s="410"/>
      <c r="EM575" s="410"/>
      <c r="EN575" s="410"/>
      <c r="EO575" s="410"/>
      <c r="EP575" s="410"/>
      <c r="EQ575" s="410"/>
      <c r="ER575" s="410"/>
      <c r="ES575" s="410"/>
      <c r="ET575" s="410"/>
      <c r="EU575" s="410"/>
      <c r="EV575" s="410"/>
      <c r="EW575" s="410"/>
      <c r="EX575" s="410"/>
      <c r="EY575" s="410"/>
      <c r="EZ575" s="410"/>
      <c r="FA575" s="410"/>
      <c r="FB575" s="410"/>
      <c r="FC575" s="410"/>
      <c r="FD575" s="410"/>
      <c r="FE575" s="410"/>
      <c r="FF575" s="410"/>
      <c r="FG575" s="410"/>
      <c r="FH575" s="410"/>
      <c r="FI575" s="410"/>
      <c r="FJ575" s="410"/>
      <c r="FK575" s="410"/>
      <c r="FL575" s="410"/>
      <c r="FM575" s="410"/>
      <c r="FN575" s="410"/>
      <c r="FO575" s="410"/>
      <c r="FP575" s="410"/>
      <c r="FQ575" s="410"/>
      <c r="FR575" s="410"/>
      <c r="FS575" s="410"/>
      <c r="FT575" s="410"/>
      <c r="FU575" s="410"/>
      <c r="FV575" s="410"/>
      <c r="FW575" s="410"/>
      <c r="FX575" s="410"/>
      <c r="FY575" s="410"/>
      <c r="FZ575" s="410"/>
      <c r="GA575" s="410"/>
      <c r="GB575" s="410"/>
      <c r="GC575" s="410"/>
      <c r="GD575" s="410"/>
      <c r="GE575" s="410"/>
      <c r="GF575" s="410"/>
      <c r="GG575" s="410"/>
      <c r="GH575" s="410"/>
      <c r="GI575" s="410"/>
      <c r="GJ575" s="410"/>
      <c r="GK575" s="410"/>
      <c r="GL575" s="410"/>
      <c r="GM575" s="410"/>
      <c r="GN575" s="410"/>
      <c r="GO575" s="410"/>
      <c r="GP575" s="410"/>
      <c r="GQ575" s="410"/>
      <c r="GR575" s="410"/>
      <c r="GS575" s="410"/>
      <c r="GT575" s="410"/>
      <c r="GU575" s="410"/>
      <c r="GV575" s="410"/>
      <c r="GW575" s="410"/>
      <c r="GX575" s="410"/>
      <c r="GY575" s="410"/>
      <c r="GZ575" s="410"/>
      <c r="HA575" s="410"/>
      <c r="HB575" s="410"/>
      <c r="HC575" s="410"/>
      <c r="HD575" s="410"/>
      <c r="HE575" s="410"/>
      <c r="HF575" s="410"/>
      <c r="HG575" s="410"/>
      <c r="HH575" s="410"/>
      <c r="HI575" s="410"/>
      <c r="HJ575" s="410"/>
      <c r="HK575" s="410"/>
      <c r="HL575" s="410"/>
      <c r="HM575" s="410"/>
      <c r="HN575" s="410"/>
      <c r="HO575" s="410"/>
      <c r="HP575" s="410"/>
      <c r="HQ575" s="410"/>
      <c r="HR575" s="410"/>
      <c r="HS575" s="410"/>
      <c r="HT575" s="410"/>
      <c r="HU575" s="410"/>
      <c r="HV575" s="410"/>
      <c r="HW575" s="410"/>
      <c r="HX575" s="410"/>
      <c r="HY575" s="410"/>
      <c r="HZ575" s="410"/>
      <c r="IA575" s="410"/>
      <c r="IB575" s="410"/>
      <c r="IC575" s="410"/>
      <c r="ID575" s="410"/>
      <c r="IE575" s="410"/>
      <c r="IF575" s="410"/>
      <c r="IG575" s="410"/>
      <c r="IH575" s="410"/>
      <c r="II575" s="410"/>
      <c r="IJ575" s="410"/>
      <c r="IK575" s="410"/>
      <c r="IL575" s="410"/>
      <c r="IM575" s="410"/>
      <c r="IN575" s="410"/>
      <c r="IO575" s="410"/>
      <c r="IP575" s="410"/>
      <c r="IQ575" s="410"/>
      <c r="IR575" s="410"/>
      <c r="IS575" s="410"/>
      <c r="IT575" s="410"/>
      <c r="IU575" s="410"/>
      <c r="IV575" s="410"/>
    </row>
    <row r="576" spans="1:256" s="2" customFormat="1" ht="12.75" hidden="1" customHeight="1" outlineLevel="2">
      <c r="A576" s="14"/>
      <c r="B576" s="14"/>
      <c r="C576" s="324"/>
      <c r="D576" s="413"/>
      <c r="E576" s="261">
        <v>4</v>
      </c>
      <c r="F576" s="372"/>
      <c r="G576" s="269"/>
      <c r="H576" s="271"/>
      <c r="I576" s="271"/>
      <c r="J576" s="270"/>
      <c r="K576" s="155">
        <f>IF(A8taxstdlife="n/a","n/a",IF(K$3&gt;(A8taxstdlife+$E576),(Input!$J$218*$J$7)-SUM($J576:J576),(Input!$J$218*$J$7)/A8taxstdlife))</f>
        <v>2.0029717354599375</v>
      </c>
      <c r="L576" s="155">
        <f>IF(A8taxstdlife="n/a","n/a",IF(L$3&gt;(A8taxstdlife+$E576),(Input!$J$218*$J$7)-SUM($J576:K576),(Input!$J$218*$J$7)/A8taxstdlife))</f>
        <v>2.0029717354599375</v>
      </c>
      <c r="M576" s="155">
        <f>IF(A8taxstdlife="n/a","n/a",IF(M$3&gt;(A8taxstdlife+$E576),(Input!$J$218*$J$7)-SUM($J576:L576),(Input!$J$218*$J$7)/A8taxstdlife))</f>
        <v>2.0029717354599375</v>
      </c>
      <c r="N576" s="155">
        <f>IF(A8taxstdlife="n/a","n/a",IF(N$3&gt;(A8taxstdlife+$E576),(Input!$J$218*$J$7)-SUM($J576:M576),(Input!$J$218*$J$7)/A8taxstdlife))</f>
        <v>2.0029717354599375</v>
      </c>
      <c r="O576" s="155">
        <f>IF(A8taxstdlife="n/a","n/a",IF(O$3&gt;(A8taxstdlife+$E576),(Input!$J$218*$J$7)-SUM($J576:N576),(Input!$J$218*$J$7)/A8taxstdlife))</f>
        <v>2.0029717354599375</v>
      </c>
      <c r="P576" s="155">
        <f>IF(A8taxstdlife="n/a","n/a",IF(P$3&gt;(A8taxstdlife+$E576),(Input!$J$218*$J$7)-SUM($J576:O576),(Input!$J$218*$J$7)/A8taxstdlife))</f>
        <v>2.0029717354599375</v>
      </c>
      <c r="Q576" s="155">
        <f>IF(A8taxstdlife="n/a","n/a",IF(Q$3&gt;(A8taxstdlife+$E576),(Input!$J$218*$J$7)-SUM($J576:P576),(Input!$J$218*$J$7)/A8taxstdlife))</f>
        <v>2.0029717354599375</v>
      </c>
      <c r="R576" s="155">
        <f>IF(A8taxstdlife="n/a","n/a",IF(R$3&gt;(A8taxstdlife+$E576),(Input!$J$218*$J$7)-SUM($J576:Q576),(Input!$J$218*$J$7)/A8taxstdlife))</f>
        <v>2.0029717354599375</v>
      </c>
      <c r="S576" s="155">
        <f>IF(A8taxstdlife="n/a","n/a",IF(S$3&gt;(A8taxstdlife+$E576),(Input!$J$218*$J$7)-SUM($J576:R576),(Input!$J$218*$J$7)/A8taxstdlife))</f>
        <v>2.0029717354599375</v>
      </c>
      <c r="T576" s="155">
        <f>IF(A8taxstdlife="n/a","n/a",IF(T$3&gt;(A8taxstdlife+$E576),(Input!$J$218*$J$7)-SUM($J576:S576),(Input!$J$218*$J$7)/A8taxstdlife))</f>
        <v>2.0029717354599375</v>
      </c>
      <c r="U576" s="155">
        <f>IF(A8taxstdlife="n/a","n/a",IF(U$3&gt;(A8taxstdlife+$E576),(Input!$J$218*$J$7)-SUM($J576:T576),(Input!$J$218*$J$7)/A8taxstdlife))</f>
        <v>2.0029717354599375</v>
      </c>
      <c r="V576" s="155">
        <f>IF(A8taxstdlife="n/a","n/a",IF(V$3&gt;(A8taxstdlife+$E576),(Input!$J$218*$J$7)-SUM($J576:U576),(Input!$J$218*$J$7)/A8taxstdlife))</f>
        <v>2.0029717354599375</v>
      </c>
      <c r="W576" s="155">
        <f>IF(A8taxstdlife="n/a","n/a",IF(W$3&gt;(A8taxstdlife+$E576),(Input!$J$218*$J$7)-SUM($J576:V576),(Input!$J$218*$J$7)/A8taxstdlife))</f>
        <v>0</v>
      </c>
      <c r="X576" s="155">
        <f>IF(A8taxstdlife="n/a","n/a",IF(X$3&gt;(A8taxstdlife+$E576),(Input!$J$218*$J$7)-SUM($J576:W576),(Input!$J$218*$J$7)/A8taxstdlife))</f>
        <v>0</v>
      </c>
      <c r="Y576" s="155">
        <f>IF(A8taxstdlife="n/a","n/a",IF(Y$3&gt;(A8taxstdlife+$E576),(Input!$J$218*$J$7)-SUM($J576:X576),(Input!$J$218*$J$7)/A8taxstdlife))</f>
        <v>0</v>
      </c>
      <c r="Z576" s="155">
        <f>IF(A8taxstdlife="n/a","n/a",IF(Z$3&gt;(A8taxstdlife+$E576),(Input!$J$218*$J$7)-SUM($J576:Y576),(Input!$J$218*$J$7)/A8taxstdlife))</f>
        <v>0</v>
      </c>
      <c r="AA576" s="155">
        <f>IF(A8taxstdlife="n/a","n/a",IF(AA$3&gt;(A8taxstdlife+$E576),(Input!$J$218*$J$7)-SUM($J576:Z576),(Input!$J$218*$J$7)/A8taxstdlife))</f>
        <v>0</v>
      </c>
      <c r="AB576" s="155">
        <f>IF(A8taxstdlife="n/a","n/a",IF(AB$3&gt;(A8taxstdlife+$E576),(Input!$J$218*$J$7)-SUM($J576:AA576),(Input!$J$218*$J$7)/A8taxstdlife))</f>
        <v>0</v>
      </c>
      <c r="AC576" s="155">
        <f>IF(A8taxstdlife="n/a","n/a",IF(AC$3&gt;(A8taxstdlife+$E576),(Input!$J$218*$J$7)-SUM($J576:AB576),(Input!$J$218*$J$7)/A8taxstdlife))</f>
        <v>0</v>
      </c>
      <c r="AD576" s="155">
        <f>IF(A8taxstdlife="n/a","n/a",IF(AD$3&gt;(A8taxstdlife+$E576),(Input!$J$218*$J$7)-SUM($J576:AC576),(Input!$J$218*$J$7)/A8taxstdlife))</f>
        <v>0</v>
      </c>
      <c r="AE576" s="155">
        <f>IF(A8taxstdlife="n/a","n/a",IF(AE$3&gt;(A8taxstdlife+$E576),(Input!$J$218*$J$7)-SUM($J576:AD576),(Input!$J$218*$J$7)/A8taxstdlife))</f>
        <v>0</v>
      </c>
      <c r="AF576" s="155">
        <f>IF(A8taxstdlife="n/a","n/a",IF(AF$3&gt;(A8taxstdlife+$E576),(Input!$J$218*$J$7)-SUM($J576:AE576),(Input!$J$218*$J$7)/A8taxstdlife))</f>
        <v>0</v>
      </c>
      <c r="AG576" s="155">
        <f>IF(A8taxstdlife="n/a","n/a",IF(AG$3&gt;(A8taxstdlife+$E576),(Input!$J$218*$J$7)-SUM($J576:AF576),(Input!$J$218*$J$7)/A8taxstdlife))</f>
        <v>0</v>
      </c>
      <c r="AH576" s="155">
        <f>IF(A8taxstdlife="n/a","n/a",IF(AH$3&gt;(A8taxstdlife+$E576),(Input!$J$218*$J$7)-SUM($J576:AG576),(Input!$J$218*$J$7)/A8taxstdlife))</f>
        <v>0</v>
      </c>
      <c r="AI576" s="155">
        <f>IF(A8taxstdlife="n/a","n/a",IF(AI$3&gt;(A8taxstdlife+$E576),(Input!$J$218*$J$7)-SUM($J576:AH576),(Input!$J$218*$J$7)/A8taxstdlife))</f>
        <v>0</v>
      </c>
      <c r="AJ576" s="155">
        <f>IF(A8taxstdlife="n/a","n/a",IF(AJ$3&gt;(A8taxstdlife+$E576),(Input!$J$218*$J$7)-SUM($J576:AI576),(Input!$J$218*$J$7)/A8taxstdlife))</f>
        <v>0</v>
      </c>
      <c r="AK576" s="155">
        <f>IF(A8taxstdlife="n/a","n/a",IF(AK$3&gt;(A8taxstdlife+$E576),(Input!$J$218*$J$7)-SUM($J576:AJ576),(Input!$J$218*$J$7)/A8taxstdlife))</f>
        <v>0</v>
      </c>
      <c r="AL576" s="155">
        <f>IF(A8taxstdlife="n/a","n/a",IF(AL$3&gt;(A8taxstdlife+$E576),(Input!$J$218*$J$7)-SUM($J576:AK576),(Input!$J$218*$J$7)/A8taxstdlife))</f>
        <v>0</v>
      </c>
      <c r="AM576" s="155">
        <f>IF(A8taxstdlife="n/a","n/a",IF(AM$3&gt;(A8taxstdlife+$E576),(Input!$J$218*$J$7)-SUM($J576:AL576),(Input!$J$218*$J$7)/A8taxstdlife))</f>
        <v>0</v>
      </c>
      <c r="AN576" s="155">
        <f>IF(A8taxstdlife="n/a","n/a",IF(AN$3&gt;(A8taxstdlife+$E576),(Input!$J$218*$J$7)-SUM($J576:AM576),(Input!$J$218*$J$7)/A8taxstdlife))</f>
        <v>0</v>
      </c>
      <c r="AO576" s="155">
        <f>IF(A8taxstdlife="n/a","n/a",IF(AO$3&gt;(A8taxstdlife+$E576),(Input!$J$218*$J$7)-SUM($J576:AN576),(Input!$J$218*$J$7)/A8taxstdlife))</f>
        <v>0</v>
      </c>
      <c r="AP576" s="155">
        <f>IF(A8taxstdlife="n/a","n/a",IF(AP$3&gt;(A8taxstdlife+$E576),(Input!$J$218*$J$7)-SUM($J576:AO576),(Input!$J$218*$J$7)/A8taxstdlife))</f>
        <v>0</v>
      </c>
      <c r="AQ576" s="155">
        <f>IF(A8taxstdlife="n/a","n/a",IF(AQ$3&gt;(A8taxstdlife+$E576),(Input!$J$218*$J$7)-SUM($J576:AP576),(Input!$J$218*$J$7)/A8taxstdlife))</f>
        <v>0</v>
      </c>
      <c r="AR576" s="155">
        <f>IF(A8taxstdlife="n/a","n/a",IF(AR$3&gt;(A8taxstdlife+$E576),(Input!$J$218*$J$7)-SUM($J576:AQ576),(Input!$J$218*$J$7)/A8taxstdlife))</f>
        <v>0</v>
      </c>
      <c r="AS576" s="155">
        <f>IF(A8taxstdlife="n/a","n/a",IF(AS$3&gt;(A8taxstdlife+$E576),(Input!$J$218*$J$7)-SUM($J576:AR576),(Input!$J$218*$J$7)/A8taxstdlife))</f>
        <v>0</v>
      </c>
      <c r="AT576" s="155">
        <f>IF(A8taxstdlife="n/a","n/a",IF(AT$3&gt;(A8taxstdlife+$E576),(Input!$J$218*$J$7)-SUM($J576:AS576),(Input!$J$218*$J$7)/A8taxstdlife))</f>
        <v>0</v>
      </c>
      <c r="AU576" s="155">
        <f>IF(A8taxstdlife="n/a","n/a",IF(AU$3&gt;(A8taxstdlife+$E576),(Input!$J$218*$J$7)-SUM($J576:AT576),(Input!$J$218*$J$7)/A8taxstdlife))</f>
        <v>0</v>
      </c>
      <c r="AV576" s="155">
        <f>IF(A8taxstdlife="n/a","n/a",IF(AV$3&gt;(A8taxstdlife+$E576),(Input!$J$218*$J$7)-SUM($J576:AU576),(Input!$J$218*$J$7)/A8taxstdlife))</f>
        <v>0</v>
      </c>
      <c r="AW576" s="155">
        <f>IF(A8taxstdlife="n/a","n/a",IF(AW$3&gt;(A8taxstdlife+$E576),(Input!$J$218*$J$7)-SUM($J576:AV576),(Input!$J$218*$J$7)/A8taxstdlife))</f>
        <v>0</v>
      </c>
      <c r="AX576" s="155">
        <f>IF(A8taxstdlife="n/a","n/a",IF(AX$3&gt;(A8taxstdlife+$E576),(Input!$J$218*$J$7)-SUM($J576:AW576),(Input!$J$218*$J$7)/A8taxstdlife))</f>
        <v>0</v>
      </c>
      <c r="AY576" s="155">
        <f>IF(A8taxstdlife="n/a","n/a",IF(AY$3&gt;(A8taxstdlife+$E576),(Input!$J$218*$J$7)-SUM($J576:AX576),(Input!$J$218*$J$7)/A8taxstdlife))</f>
        <v>0</v>
      </c>
      <c r="AZ576" s="155">
        <f>IF(A8taxstdlife="n/a","n/a",IF(AZ$3&gt;(A8taxstdlife+$E576),(Input!$J$218*$J$7)-SUM($J576:AY576),(Input!$J$218*$J$7)/A8taxstdlife))</f>
        <v>0</v>
      </c>
      <c r="BA576" s="155">
        <f>IF(A8taxstdlife="n/a","n/a",IF(BA$3&gt;(A8taxstdlife+$E576),(Input!$J$218*$J$7)-SUM($J576:AZ576),(Input!$J$218*$J$7)/A8taxstdlife))</f>
        <v>0</v>
      </c>
      <c r="BB576" s="155">
        <f>IF(A8taxstdlife="n/a","n/a",IF(BB$3&gt;(A8taxstdlife+$E576),(Input!$J$218*$J$7)-SUM($J576:BA576),(Input!$J$218*$J$7)/A8taxstdlife))</f>
        <v>0</v>
      </c>
      <c r="BC576" s="155">
        <f>IF(A8taxstdlife="n/a","n/a",IF(BC$3&gt;(A8taxstdlife+$E576),(Input!$J$218*$J$7)-SUM($J576:BB576),(Input!$J$218*$J$7)/A8taxstdlife))</f>
        <v>0</v>
      </c>
      <c r="BD576" s="155">
        <f>IF(A8taxstdlife="n/a","n/a",IF(BD$3&gt;(A8taxstdlife+$E576),(Input!$J$218*$J$7)-SUM($J576:BC576),(Input!$J$218*$J$7)/A8taxstdlife))</f>
        <v>0</v>
      </c>
      <c r="BE576" s="155">
        <f>IF(A8taxstdlife="n/a","n/a",IF(BE$3&gt;(A8taxstdlife+$E576),(Input!$J$218*$J$7)-SUM($J576:BD576),(Input!$J$218*$J$7)/A8taxstdlife))</f>
        <v>0</v>
      </c>
      <c r="BF576" s="155">
        <f>IF(A8taxstdlife="n/a","n/a",IF(BF$3&gt;(A8taxstdlife+$E576),(Input!$J$218*$J$7)-SUM($J576:BE576),(Input!$J$218*$J$7)/A8taxstdlife))</f>
        <v>0</v>
      </c>
      <c r="BG576" s="155">
        <f>IF(A8taxstdlife="n/a","n/a",IF(BG$3&gt;(A8taxstdlife+$E576),(Input!$J$218*$J$7)-SUM($J576:BF576),(Input!$J$218*$J$7)/A8taxstdlife))</f>
        <v>0</v>
      </c>
      <c r="BH576" s="155">
        <f>IF(A8taxstdlife="n/a","n/a",IF(BH$3&gt;(A8taxstdlife+$E576),(Input!$J$218*$J$7)-SUM($J576:BG576),(Input!$J$218*$J$7)/A8taxstdlife))</f>
        <v>0</v>
      </c>
      <c r="BI576" s="155">
        <f>IF(A8taxstdlife="n/a","n/a",IF(BI$3&gt;(A8taxstdlife+$E576),(Input!$J$218*$J$7)-SUM($J576:BH576),(Input!$J$218*$J$7)/A8taxstdlife))</f>
        <v>0</v>
      </c>
      <c r="BJ576" s="14"/>
      <c r="BK576" s="14"/>
      <c r="BL576" s="14"/>
      <c r="BM576" s="14"/>
      <c r="BN576" s="14"/>
      <c r="BO576" s="14"/>
      <c r="BP576" s="14"/>
      <c r="BQ576" s="14"/>
      <c r="BR576" s="14"/>
      <c r="BS576" s="14"/>
      <c r="BT576" s="14"/>
      <c r="BU576" s="14"/>
      <c r="BV576" s="14"/>
      <c r="BW576" s="14"/>
      <c r="BX576" s="14"/>
      <c r="BY576" s="14"/>
      <c r="BZ576" s="14"/>
      <c r="CA576" s="410"/>
      <c r="CB576" s="410"/>
      <c r="CC576" s="410"/>
      <c r="CD576" s="410"/>
      <c r="CE576" s="410"/>
      <c r="CF576" s="410"/>
      <c r="CG576" s="410"/>
      <c r="CH576" s="410"/>
      <c r="CI576" s="410"/>
      <c r="CJ576" s="410"/>
      <c r="CK576" s="410"/>
      <c r="CL576" s="410"/>
      <c r="CM576" s="410"/>
      <c r="CN576" s="410"/>
      <c r="CO576" s="410"/>
      <c r="CP576" s="410"/>
      <c r="CQ576" s="410"/>
      <c r="CR576" s="410"/>
      <c r="CS576" s="410"/>
      <c r="CT576" s="410"/>
      <c r="CU576" s="410"/>
      <c r="CV576" s="410"/>
      <c r="CW576" s="410"/>
      <c r="CX576" s="410"/>
      <c r="CY576" s="410"/>
      <c r="CZ576" s="410"/>
      <c r="DA576" s="410"/>
      <c r="DB576" s="410"/>
      <c r="DC576" s="410"/>
      <c r="DD576" s="410"/>
      <c r="DE576" s="410"/>
      <c r="DF576" s="410"/>
      <c r="DG576" s="410"/>
      <c r="DH576" s="410"/>
      <c r="DI576" s="410"/>
      <c r="DJ576" s="410"/>
      <c r="DK576" s="410"/>
      <c r="DL576" s="410"/>
      <c r="DM576" s="410"/>
      <c r="DN576" s="410"/>
      <c r="DO576" s="410"/>
      <c r="DP576" s="410"/>
      <c r="DQ576" s="410"/>
      <c r="DR576" s="410"/>
      <c r="DS576" s="410"/>
      <c r="DT576" s="410"/>
      <c r="DU576" s="410"/>
      <c r="DV576" s="410"/>
      <c r="DW576" s="410"/>
      <c r="DX576" s="410"/>
      <c r="DY576" s="410"/>
      <c r="DZ576" s="410"/>
      <c r="EA576" s="410"/>
      <c r="EB576" s="410"/>
      <c r="EC576" s="410"/>
      <c r="ED576" s="410"/>
      <c r="EE576" s="410"/>
      <c r="EF576" s="410"/>
      <c r="EG576" s="410"/>
      <c r="EH576" s="410"/>
      <c r="EI576" s="410"/>
      <c r="EJ576" s="410"/>
      <c r="EK576" s="410"/>
      <c r="EL576" s="410"/>
      <c r="EM576" s="410"/>
      <c r="EN576" s="410"/>
      <c r="EO576" s="410"/>
      <c r="EP576" s="410"/>
      <c r="EQ576" s="410"/>
      <c r="ER576" s="410"/>
      <c r="ES576" s="410"/>
      <c r="ET576" s="410"/>
      <c r="EU576" s="410"/>
      <c r="EV576" s="410"/>
      <c r="EW576" s="410"/>
      <c r="EX576" s="410"/>
      <c r="EY576" s="410"/>
      <c r="EZ576" s="410"/>
      <c r="FA576" s="410"/>
      <c r="FB576" s="410"/>
      <c r="FC576" s="410"/>
      <c r="FD576" s="410"/>
      <c r="FE576" s="410"/>
      <c r="FF576" s="410"/>
      <c r="FG576" s="410"/>
      <c r="FH576" s="410"/>
      <c r="FI576" s="410"/>
      <c r="FJ576" s="410"/>
      <c r="FK576" s="410"/>
      <c r="FL576" s="410"/>
      <c r="FM576" s="410"/>
      <c r="FN576" s="410"/>
      <c r="FO576" s="410"/>
      <c r="FP576" s="410"/>
      <c r="FQ576" s="410"/>
      <c r="FR576" s="410"/>
      <c r="FS576" s="410"/>
      <c r="FT576" s="410"/>
      <c r="FU576" s="410"/>
      <c r="FV576" s="410"/>
      <c r="FW576" s="410"/>
      <c r="FX576" s="410"/>
      <c r="FY576" s="410"/>
      <c r="FZ576" s="410"/>
      <c r="GA576" s="410"/>
      <c r="GB576" s="410"/>
      <c r="GC576" s="410"/>
      <c r="GD576" s="410"/>
      <c r="GE576" s="410"/>
      <c r="GF576" s="410"/>
      <c r="GG576" s="410"/>
      <c r="GH576" s="410"/>
      <c r="GI576" s="410"/>
      <c r="GJ576" s="410"/>
      <c r="GK576" s="410"/>
      <c r="GL576" s="410"/>
      <c r="GM576" s="410"/>
      <c r="GN576" s="410"/>
      <c r="GO576" s="410"/>
      <c r="GP576" s="410"/>
      <c r="GQ576" s="410"/>
      <c r="GR576" s="410"/>
      <c r="GS576" s="410"/>
      <c r="GT576" s="410"/>
      <c r="GU576" s="410"/>
      <c r="GV576" s="410"/>
      <c r="GW576" s="410"/>
      <c r="GX576" s="410"/>
      <c r="GY576" s="410"/>
      <c r="GZ576" s="410"/>
      <c r="HA576" s="410"/>
      <c r="HB576" s="410"/>
      <c r="HC576" s="410"/>
      <c r="HD576" s="410"/>
      <c r="HE576" s="410"/>
      <c r="HF576" s="410"/>
      <c r="HG576" s="410"/>
      <c r="HH576" s="410"/>
      <c r="HI576" s="410"/>
      <c r="HJ576" s="410"/>
      <c r="HK576" s="410"/>
      <c r="HL576" s="410"/>
      <c r="HM576" s="410"/>
      <c r="HN576" s="410"/>
      <c r="HO576" s="410"/>
      <c r="HP576" s="410"/>
      <c r="HQ576" s="410"/>
      <c r="HR576" s="410"/>
      <c r="HS576" s="410"/>
      <c r="HT576" s="410"/>
      <c r="HU576" s="410"/>
      <c r="HV576" s="410"/>
      <c r="HW576" s="410"/>
      <c r="HX576" s="410"/>
      <c r="HY576" s="410"/>
      <c r="HZ576" s="410"/>
      <c r="IA576" s="410"/>
      <c r="IB576" s="410"/>
      <c r="IC576" s="410"/>
      <c r="ID576" s="410"/>
      <c r="IE576" s="410"/>
      <c r="IF576" s="410"/>
      <c r="IG576" s="410"/>
      <c r="IH576" s="410"/>
      <c r="II576" s="410"/>
      <c r="IJ576" s="410"/>
      <c r="IK576" s="410"/>
      <c r="IL576" s="410"/>
      <c r="IM576" s="410"/>
      <c r="IN576" s="410"/>
      <c r="IO576" s="410"/>
      <c r="IP576" s="410"/>
      <c r="IQ576" s="410"/>
      <c r="IR576" s="410"/>
      <c r="IS576" s="410"/>
      <c r="IT576" s="410"/>
      <c r="IU576" s="410"/>
      <c r="IV576" s="410"/>
    </row>
    <row r="577" spans="1:256" s="2" customFormat="1" ht="12.75" hidden="1" customHeight="1" outlineLevel="2">
      <c r="A577" s="14"/>
      <c r="B577" s="14"/>
      <c r="C577" s="324"/>
      <c r="D577" s="413"/>
      <c r="E577" s="261">
        <v>5</v>
      </c>
      <c r="F577" s="372"/>
      <c r="G577" s="269"/>
      <c r="H577" s="271"/>
      <c r="I577" s="271"/>
      <c r="J577" s="271"/>
      <c r="K577" s="270"/>
      <c r="L577" s="155">
        <f>IF(A8taxstdlife="n/a","n/a",IF(L$3&gt;(A8taxstdlife+$E577),(Input!$K$218*$K$7)-SUM($K577:K577),(Input!$K$218*$K$7)/A8taxstdlife))</f>
        <v>4.4805751100624489</v>
      </c>
      <c r="M577" s="155">
        <f>IF(A8taxstdlife="n/a","n/a",IF(M$3&gt;(A8taxstdlife+$E577),(Input!$K$218*$K$7)-SUM($K577:L577),(Input!$K$218*$K$7)/A8taxstdlife))</f>
        <v>4.4805751100624489</v>
      </c>
      <c r="N577" s="155">
        <f>IF(A8taxstdlife="n/a","n/a",IF(N$3&gt;(A8taxstdlife+$E577),(Input!$K$218*$K$7)-SUM($K577:M577),(Input!$K$218*$K$7)/A8taxstdlife))</f>
        <v>4.4805751100624489</v>
      </c>
      <c r="O577" s="155">
        <f>IF(A8taxstdlife="n/a","n/a",IF(O$3&gt;(A8taxstdlife+$E577),(Input!$K$218*$K$7)-SUM($K577:N577),(Input!$K$218*$K$7)/A8taxstdlife))</f>
        <v>4.4805751100624489</v>
      </c>
      <c r="P577" s="155">
        <f>IF(A8taxstdlife="n/a","n/a",IF(P$3&gt;(A8taxstdlife+$E577),(Input!$K$218*$K$7)-SUM($K577:O577),(Input!$K$218*$K$7)/A8taxstdlife))</f>
        <v>4.4805751100624489</v>
      </c>
      <c r="Q577" s="155">
        <f>IF(A8taxstdlife="n/a","n/a",IF(Q$3&gt;(A8taxstdlife+$E577),(Input!$K$218*$K$7)-SUM($K577:P577),(Input!$K$218*$K$7)/A8taxstdlife))</f>
        <v>4.4805751100624489</v>
      </c>
      <c r="R577" s="155">
        <f>IF(A8taxstdlife="n/a","n/a",IF(R$3&gt;(A8taxstdlife+$E577),(Input!$K$218*$K$7)-SUM($K577:Q577),(Input!$K$218*$K$7)/A8taxstdlife))</f>
        <v>4.4805751100624489</v>
      </c>
      <c r="S577" s="155">
        <f>IF(A8taxstdlife="n/a","n/a",IF(S$3&gt;(A8taxstdlife+$E577),(Input!$K$218*$K$7)-SUM($K577:R577),(Input!$K$218*$K$7)/A8taxstdlife))</f>
        <v>4.4805751100624489</v>
      </c>
      <c r="T577" s="155">
        <f>IF(A8taxstdlife="n/a","n/a",IF(T$3&gt;(A8taxstdlife+$E577),(Input!$K$218*$K$7)-SUM($K577:S577),(Input!$K$218*$K$7)/A8taxstdlife))</f>
        <v>4.4805751100624489</v>
      </c>
      <c r="U577" s="155">
        <f>IF(A8taxstdlife="n/a","n/a",IF(U$3&gt;(A8taxstdlife+$E577),(Input!$K$218*$K$7)-SUM($K577:T577),(Input!$K$218*$K$7)/A8taxstdlife))</f>
        <v>4.4805751100624489</v>
      </c>
      <c r="V577" s="155">
        <f>IF(A8taxstdlife="n/a","n/a",IF(V$3&gt;(A8taxstdlife+$E577),(Input!$K$218*$K$7)-SUM($K577:U577),(Input!$K$218*$K$7)/A8taxstdlife))</f>
        <v>4.4805751100624489</v>
      </c>
      <c r="W577" s="155">
        <f>IF(A8taxstdlife="n/a","n/a",IF(W$3&gt;(A8taxstdlife+$E577),(Input!$K$218*$K$7)-SUM($K577:V577),(Input!$K$218*$K$7)/A8taxstdlife))</f>
        <v>4.4805751100624489</v>
      </c>
      <c r="X577" s="155">
        <f>IF(A8taxstdlife="n/a","n/a",IF(X$3&gt;(A8taxstdlife+$E577),(Input!$K$218*$K$7)-SUM($K577:W577),(Input!$K$218*$K$7)/A8taxstdlife))</f>
        <v>7.1054273576010019E-15</v>
      </c>
      <c r="Y577" s="155">
        <f>IF(A8taxstdlife="n/a","n/a",IF(Y$3&gt;(A8taxstdlife+$E577),(Input!$K$218*$K$7)-SUM($K577:X577),(Input!$K$218*$K$7)/A8taxstdlife))</f>
        <v>0</v>
      </c>
      <c r="Z577" s="155">
        <f>IF(A8taxstdlife="n/a","n/a",IF(Z$3&gt;(A8taxstdlife+$E577),(Input!$K$218*$K$7)-SUM($K577:Y577),(Input!$K$218*$K$7)/A8taxstdlife))</f>
        <v>0</v>
      </c>
      <c r="AA577" s="155">
        <f>IF(A8taxstdlife="n/a","n/a",IF(AA$3&gt;(A8taxstdlife+$E577),(Input!$K$218*$K$7)-SUM($K577:Z577),(Input!$K$218*$K$7)/A8taxstdlife))</f>
        <v>0</v>
      </c>
      <c r="AB577" s="155">
        <f>IF(A8taxstdlife="n/a","n/a",IF(AB$3&gt;(A8taxstdlife+$E577),(Input!$K$218*$K$7)-SUM($K577:AA577),(Input!$K$218*$K$7)/A8taxstdlife))</f>
        <v>0</v>
      </c>
      <c r="AC577" s="155">
        <f>IF(A8taxstdlife="n/a","n/a",IF(AC$3&gt;(A8taxstdlife+$E577),(Input!$K$218*$K$7)-SUM($K577:AB577),(Input!$K$218*$K$7)/A8taxstdlife))</f>
        <v>0</v>
      </c>
      <c r="AD577" s="155">
        <f>IF(A8taxstdlife="n/a","n/a",IF(AD$3&gt;(A8taxstdlife+$E577),(Input!$K$218*$K$7)-SUM($K577:AC577),(Input!$K$218*$K$7)/A8taxstdlife))</f>
        <v>0</v>
      </c>
      <c r="AE577" s="155">
        <f>IF(A8taxstdlife="n/a","n/a",IF(AE$3&gt;(A8taxstdlife+$E577),(Input!$K$218*$K$7)-SUM($K577:AD577),(Input!$K$218*$K$7)/A8taxstdlife))</f>
        <v>0</v>
      </c>
      <c r="AF577" s="155">
        <f>IF(A8taxstdlife="n/a","n/a",IF(AF$3&gt;(A8taxstdlife+$E577),(Input!$K$218*$K$7)-SUM($K577:AE577),(Input!$K$218*$K$7)/A8taxstdlife))</f>
        <v>0</v>
      </c>
      <c r="AG577" s="155">
        <f>IF(A8taxstdlife="n/a","n/a",IF(AG$3&gt;(A8taxstdlife+$E577),(Input!$K$218*$K$7)-SUM($K577:AF577),(Input!$K$218*$K$7)/A8taxstdlife))</f>
        <v>0</v>
      </c>
      <c r="AH577" s="155">
        <f>IF(A8taxstdlife="n/a","n/a",IF(AH$3&gt;(A8taxstdlife+$E577),(Input!$K$218*$K$7)-SUM($K577:AG577),(Input!$K$218*$K$7)/A8taxstdlife))</f>
        <v>0</v>
      </c>
      <c r="AI577" s="155">
        <f>IF(A8taxstdlife="n/a","n/a",IF(AI$3&gt;(A8taxstdlife+$E577),(Input!$K$218*$K$7)-SUM($K577:AH577),(Input!$K$218*$K$7)/A8taxstdlife))</f>
        <v>0</v>
      </c>
      <c r="AJ577" s="155">
        <f>IF(A8taxstdlife="n/a","n/a",IF(AJ$3&gt;(A8taxstdlife+$E577),(Input!$K$218*$K$7)-SUM($K577:AI577),(Input!$K$218*$K$7)/A8taxstdlife))</f>
        <v>0</v>
      </c>
      <c r="AK577" s="155">
        <f>IF(A8taxstdlife="n/a","n/a",IF(AK$3&gt;(A8taxstdlife+$E577),(Input!$K$218*$K$7)-SUM($K577:AJ577),(Input!$K$218*$K$7)/A8taxstdlife))</f>
        <v>0</v>
      </c>
      <c r="AL577" s="155">
        <f>IF(A8taxstdlife="n/a","n/a",IF(AL$3&gt;(A8taxstdlife+$E577),(Input!$K$218*$K$7)-SUM($K577:AK577),(Input!$K$218*$K$7)/A8taxstdlife))</f>
        <v>0</v>
      </c>
      <c r="AM577" s="155">
        <f>IF(A8taxstdlife="n/a","n/a",IF(AM$3&gt;(A8taxstdlife+$E577),(Input!$K$218*$K$7)-SUM($K577:AL577),(Input!$K$218*$K$7)/A8taxstdlife))</f>
        <v>0</v>
      </c>
      <c r="AN577" s="155">
        <f>IF(A8taxstdlife="n/a","n/a",IF(AN$3&gt;(A8taxstdlife+$E577),(Input!$K$218*$K$7)-SUM($K577:AM577),(Input!$K$218*$K$7)/A8taxstdlife))</f>
        <v>0</v>
      </c>
      <c r="AO577" s="155">
        <f>IF(A8taxstdlife="n/a","n/a",IF(AO$3&gt;(A8taxstdlife+$E577),(Input!$K$218*$K$7)-SUM($K577:AN577),(Input!$K$218*$K$7)/A8taxstdlife))</f>
        <v>0</v>
      </c>
      <c r="AP577" s="155">
        <f>IF(A8taxstdlife="n/a","n/a",IF(AP$3&gt;(A8taxstdlife+$E577),(Input!$K$218*$K$7)-SUM($K577:AO577),(Input!$K$218*$K$7)/A8taxstdlife))</f>
        <v>0</v>
      </c>
      <c r="AQ577" s="155">
        <f>IF(A8taxstdlife="n/a","n/a",IF(AQ$3&gt;(A8taxstdlife+$E577),(Input!$K$218*$K$7)-SUM($K577:AP577),(Input!$K$218*$K$7)/A8taxstdlife))</f>
        <v>0</v>
      </c>
      <c r="AR577" s="155">
        <f>IF(A8taxstdlife="n/a","n/a",IF(AR$3&gt;(A8taxstdlife+$E577),(Input!$K$218*$K$7)-SUM($K577:AQ577),(Input!$K$218*$K$7)/A8taxstdlife))</f>
        <v>0</v>
      </c>
      <c r="AS577" s="155">
        <f>IF(A8taxstdlife="n/a","n/a",IF(AS$3&gt;(A8taxstdlife+$E577),(Input!$K$218*$K$7)-SUM($K577:AR577),(Input!$K$218*$K$7)/A8taxstdlife))</f>
        <v>0</v>
      </c>
      <c r="AT577" s="155">
        <f>IF(A8taxstdlife="n/a","n/a",IF(AT$3&gt;(A8taxstdlife+$E577),(Input!$K$218*$K$7)-SUM($K577:AS577),(Input!$K$218*$K$7)/A8taxstdlife))</f>
        <v>0</v>
      </c>
      <c r="AU577" s="155">
        <f>IF(A8taxstdlife="n/a","n/a",IF(AU$3&gt;(A8taxstdlife+$E577),(Input!$K$218*$K$7)-SUM($K577:AT577),(Input!$K$218*$K$7)/A8taxstdlife))</f>
        <v>0</v>
      </c>
      <c r="AV577" s="155">
        <f>IF(A8taxstdlife="n/a","n/a",IF(AV$3&gt;(A8taxstdlife+$E577),(Input!$K$218*$K$7)-SUM($K577:AU577),(Input!$K$218*$K$7)/A8taxstdlife))</f>
        <v>0</v>
      </c>
      <c r="AW577" s="155">
        <f>IF(A8taxstdlife="n/a","n/a",IF(AW$3&gt;(A8taxstdlife+$E577),(Input!$K$218*$K$7)-SUM($K577:AV577),(Input!$K$218*$K$7)/A8taxstdlife))</f>
        <v>0</v>
      </c>
      <c r="AX577" s="155">
        <f>IF(A8taxstdlife="n/a","n/a",IF(AX$3&gt;(A8taxstdlife+$E577),(Input!$K$218*$K$7)-SUM($K577:AW577),(Input!$K$218*$K$7)/A8taxstdlife))</f>
        <v>0</v>
      </c>
      <c r="AY577" s="155">
        <f>IF(A8taxstdlife="n/a","n/a",IF(AY$3&gt;(A8taxstdlife+$E577),(Input!$K$218*$K$7)-SUM($K577:AX577),(Input!$K$218*$K$7)/A8taxstdlife))</f>
        <v>0</v>
      </c>
      <c r="AZ577" s="155">
        <f>IF(A8taxstdlife="n/a","n/a",IF(AZ$3&gt;(A8taxstdlife+$E577),(Input!$K$218*$K$7)-SUM($K577:AY577),(Input!$K$218*$K$7)/A8taxstdlife))</f>
        <v>0</v>
      </c>
      <c r="BA577" s="155">
        <f>IF(A8taxstdlife="n/a","n/a",IF(BA$3&gt;(A8taxstdlife+$E577),(Input!$K$218*$K$7)-SUM($K577:AZ577),(Input!$K$218*$K$7)/A8taxstdlife))</f>
        <v>0</v>
      </c>
      <c r="BB577" s="155">
        <f>IF(A8taxstdlife="n/a","n/a",IF(BB$3&gt;(A8taxstdlife+$E577),(Input!$K$218*$K$7)-SUM($K577:BA577),(Input!$K$218*$K$7)/A8taxstdlife))</f>
        <v>0</v>
      </c>
      <c r="BC577" s="155">
        <f>IF(A8taxstdlife="n/a","n/a",IF(BC$3&gt;(A8taxstdlife+$E577),(Input!$K$218*$K$7)-SUM($K577:BB577),(Input!$K$218*$K$7)/A8taxstdlife))</f>
        <v>0</v>
      </c>
      <c r="BD577" s="155">
        <f>IF(A8taxstdlife="n/a","n/a",IF(BD$3&gt;(A8taxstdlife+$E577),(Input!$K$218*$K$7)-SUM($K577:BC577),(Input!$K$218*$K$7)/A8taxstdlife))</f>
        <v>0</v>
      </c>
      <c r="BE577" s="155">
        <f>IF(A8taxstdlife="n/a","n/a",IF(BE$3&gt;(A8taxstdlife+$E577),(Input!$K$218*$K$7)-SUM($K577:BD577),(Input!$K$218*$K$7)/A8taxstdlife))</f>
        <v>0</v>
      </c>
      <c r="BF577" s="155">
        <f>IF(A8taxstdlife="n/a","n/a",IF(BF$3&gt;(A8taxstdlife+$E577),(Input!$K$218*$K$7)-SUM($K577:BE577),(Input!$K$218*$K$7)/A8taxstdlife))</f>
        <v>0</v>
      </c>
      <c r="BG577" s="155">
        <f>IF(A8taxstdlife="n/a","n/a",IF(BG$3&gt;(A8taxstdlife+$E577),(Input!$K$218*$K$7)-SUM($K577:BF577),(Input!$K$218*$K$7)/A8taxstdlife))</f>
        <v>0</v>
      </c>
      <c r="BH577" s="155">
        <f>IF(A8taxstdlife="n/a","n/a",IF(BH$3&gt;(A8taxstdlife+$E577),(Input!$K$218*$K$7)-SUM($K577:BG577),(Input!$K$218*$K$7)/A8taxstdlife))</f>
        <v>0</v>
      </c>
      <c r="BI577" s="155">
        <f>IF(A8taxstdlife="n/a","n/a",IF(BI$3&gt;(A8taxstdlife+$E577),(Input!$K$218*$K$7)-SUM($K577:BH577),(Input!$K$218*$K$7)/A8taxstdlife))</f>
        <v>0</v>
      </c>
      <c r="BJ577" s="14"/>
      <c r="BK577" s="14"/>
      <c r="BL577" s="14"/>
      <c r="BM577" s="14"/>
      <c r="BN577" s="14"/>
      <c r="BO577" s="14"/>
      <c r="BP577" s="14"/>
      <c r="BQ577" s="14"/>
      <c r="BR577" s="14"/>
      <c r="BS577" s="14"/>
      <c r="BT577" s="14"/>
      <c r="BU577" s="14"/>
      <c r="BV577" s="14"/>
      <c r="BW577" s="14"/>
      <c r="BX577" s="14"/>
      <c r="BY577" s="14"/>
      <c r="BZ577" s="14"/>
      <c r="CA577" s="410"/>
      <c r="CB577" s="410"/>
      <c r="CC577" s="410"/>
      <c r="CD577" s="410"/>
      <c r="CE577" s="410"/>
      <c r="CF577" s="410"/>
      <c r="CG577" s="410"/>
      <c r="CH577" s="410"/>
      <c r="CI577" s="410"/>
      <c r="CJ577" s="410"/>
      <c r="CK577" s="410"/>
      <c r="CL577" s="410"/>
      <c r="CM577" s="410"/>
      <c r="CN577" s="410"/>
      <c r="CO577" s="410"/>
      <c r="CP577" s="410"/>
      <c r="CQ577" s="410"/>
      <c r="CR577" s="410"/>
      <c r="CS577" s="410"/>
      <c r="CT577" s="410"/>
      <c r="CU577" s="410"/>
      <c r="CV577" s="410"/>
      <c r="CW577" s="410"/>
      <c r="CX577" s="410"/>
      <c r="CY577" s="410"/>
      <c r="CZ577" s="410"/>
      <c r="DA577" s="410"/>
      <c r="DB577" s="410"/>
      <c r="DC577" s="410"/>
      <c r="DD577" s="410"/>
      <c r="DE577" s="410"/>
      <c r="DF577" s="410"/>
      <c r="DG577" s="410"/>
      <c r="DH577" s="410"/>
      <c r="DI577" s="410"/>
      <c r="DJ577" s="410"/>
      <c r="DK577" s="410"/>
      <c r="DL577" s="410"/>
      <c r="DM577" s="410"/>
      <c r="DN577" s="410"/>
      <c r="DO577" s="410"/>
      <c r="DP577" s="410"/>
      <c r="DQ577" s="410"/>
      <c r="DR577" s="410"/>
      <c r="DS577" s="410"/>
      <c r="DT577" s="410"/>
      <c r="DU577" s="410"/>
      <c r="DV577" s="410"/>
      <c r="DW577" s="410"/>
      <c r="DX577" s="410"/>
      <c r="DY577" s="410"/>
      <c r="DZ577" s="410"/>
      <c r="EA577" s="410"/>
      <c r="EB577" s="410"/>
      <c r="EC577" s="410"/>
      <c r="ED577" s="410"/>
      <c r="EE577" s="410"/>
      <c r="EF577" s="410"/>
      <c r="EG577" s="410"/>
      <c r="EH577" s="410"/>
      <c r="EI577" s="410"/>
      <c r="EJ577" s="410"/>
      <c r="EK577" s="410"/>
      <c r="EL577" s="410"/>
      <c r="EM577" s="410"/>
      <c r="EN577" s="410"/>
      <c r="EO577" s="410"/>
      <c r="EP577" s="410"/>
      <c r="EQ577" s="410"/>
      <c r="ER577" s="410"/>
      <c r="ES577" s="410"/>
      <c r="ET577" s="410"/>
      <c r="EU577" s="410"/>
      <c r="EV577" s="410"/>
      <c r="EW577" s="410"/>
      <c r="EX577" s="410"/>
      <c r="EY577" s="410"/>
      <c r="EZ577" s="410"/>
      <c r="FA577" s="410"/>
      <c r="FB577" s="410"/>
      <c r="FC577" s="410"/>
      <c r="FD577" s="410"/>
      <c r="FE577" s="410"/>
      <c r="FF577" s="410"/>
      <c r="FG577" s="410"/>
      <c r="FH577" s="410"/>
      <c r="FI577" s="410"/>
      <c r="FJ577" s="410"/>
      <c r="FK577" s="410"/>
      <c r="FL577" s="410"/>
      <c r="FM577" s="410"/>
      <c r="FN577" s="410"/>
      <c r="FO577" s="410"/>
      <c r="FP577" s="410"/>
      <c r="FQ577" s="410"/>
      <c r="FR577" s="410"/>
      <c r="FS577" s="410"/>
      <c r="FT577" s="410"/>
      <c r="FU577" s="410"/>
      <c r="FV577" s="410"/>
      <c r="FW577" s="410"/>
      <c r="FX577" s="410"/>
      <c r="FY577" s="410"/>
      <c r="FZ577" s="410"/>
      <c r="GA577" s="410"/>
      <c r="GB577" s="410"/>
      <c r="GC577" s="410"/>
      <c r="GD577" s="410"/>
      <c r="GE577" s="410"/>
      <c r="GF577" s="410"/>
      <c r="GG577" s="410"/>
      <c r="GH577" s="410"/>
      <c r="GI577" s="410"/>
      <c r="GJ577" s="410"/>
      <c r="GK577" s="410"/>
      <c r="GL577" s="410"/>
      <c r="GM577" s="410"/>
      <c r="GN577" s="410"/>
      <c r="GO577" s="410"/>
      <c r="GP577" s="410"/>
      <c r="GQ577" s="410"/>
      <c r="GR577" s="410"/>
      <c r="GS577" s="410"/>
      <c r="GT577" s="410"/>
      <c r="GU577" s="410"/>
      <c r="GV577" s="410"/>
      <c r="GW577" s="410"/>
      <c r="GX577" s="410"/>
      <c r="GY577" s="410"/>
      <c r="GZ577" s="410"/>
      <c r="HA577" s="410"/>
      <c r="HB577" s="410"/>
      <c r="HC577" s="410"/>
      <c r="HD577" s="410"/>
      <c r="HE577" s="410"/>
      <c r="HF577" s="410"/>
      <c r="HG577" s="410"/>
      <c r="HH577" s="410"/>
      <c r="HI577" s="410"/>
      <c r="HJ577" s="410"/>
      <c r="HK577" s="410"/>
      <c r="HL577" s="410"/>
      <c r="HM577" s="410"/>
      <c r="HN577" s="410"/>
      <c r="HO577" s="410"/>
      <c r="HP577" s="410"/>
      <c r="HQ577" s="410"/>
      <c r="HR577" s="410"/>
      <c r="HS577" s="410"/>
      <c r="HT577" s="410"/>
      <c r="HU577" s="410"/>
      <c r="HV577" s="410"/>
      <c r="HW577" s="410"/>
      <c r="HX577" s="410"/>
      <c r="HY577" s="410"/>
      <c r="HZ577" s="410"/>
      <c r="IA577" s="410"/>
      <c r="IB577" s="410"/>
      <c r="IC577" s="410"/>
      <c r="ID577" s="410"/>
      <c r="IE577" s="410"/>
      <c r="IF577" s="410"/>
      <c r="IG577" s="410"/>
      <c r="IH577" s="410"/>
      <c r="II577" s="410"/>
      <c r="IJ577" s="410"/>
      <c r="IK577" s="410"/>
      <c r="IL577" s="410"/>
      <c r="IM577" s="410"/>
      <c r="IN577" s="410"/>
      <c r="IO577" s="410"/>
      <c r="IP577" s="410"/>
      <c r="IQ577" s="410"/>
      <c r="IR577" s="410"/>
      <c r="IS577" s="410"/>
      <c r="IT577" s="410"/>
      <c r="IU577" s="410"/>
      <c r="IV577" s="410"/>
    </row>
    <row r="578" spans="1:256" s="2" customFormat="1" ht="12.75" hidden="1" customHeight="1" outlineLevel="2">
      <c r="A578" s="14"/>
      <c r="B578" s="14"/>
      <c r="C578" s="324"/>
      <c r="D578" s="413"/>
      <c r="E578" s="261">
        <v>6</v>
      </c>
      <c r="F578" s="372"/>
      <c r="G578" s="269"/>
      <c r="H578" s="271"/>
      <c r="I578" s="271"/>
      <c r="J578" s="271"/>
      <c r="K578" s="271"/>
      <c r="L578" s="270"/>
      <c r="M578" s="155">
        <f>IF(A8taxstdlife="n/a","n/a",IF(M$3&gt;(A8taxstdlife+$E578),(Input!$L$218*$L$7)-SUM($L578:L578),(Input!$L$218*$L$7)/A8taxstdlife))</f>
        <v>0</v>
      </c>
      <c r="N578" s="155">
        <f>IF(A8taxstdlife="n/a","n/a",IF(N$3&gt;(A8taxstdlife+$E578),(Input!$L$218*$L$7)-SUM($L578:M578),(Input!$L$218*$L$7)/A8taxstdlife))</f>
        <v>0</v>
      </c>
      <c r="O578" s="155">
        <f>IF(A8taxstdlife="n/a","n/a",IF(O$3&gt;(A8taxstdlife+$E578),(Input!$L$218*$L$7)-SUM($L578:N578),(Input!$L$218*$L$7)/A8taxstdlife))</f>
        <v>0</v>
      </c>
      <c r="P578" s="155">
        <f>IF(A8taxstdlife="n/a","n/a",IF(P$3&gt;(A8taxstdlife+$E578),(Input!$L$218*$L$7)-SUM($L578:O578),(Input!$L$218*$L$7)/A8taxstdlife))</f>
        <v>0</v>
      </c>
      <c r="Q578" s="155">
        <f>IF(A8taxstdlife="n/a","n/a",IF(Q$3&gt;(A8taxstdlife+$E578),(Input!$L$218*$L$7)-SUM($L578:P578),(Input!$L$218*$L$7)/A8taxstdlife))</f>
        <v>0</v>
      </c>
      <c r="R578" s="155">
        <f>IF(A8taxstdlife="n/a","n/a",IF(R$3&gt;(A8taxstdlife+$E578),(Input!$L$218*$L$7)-SUM($L578:Q578),(Input!$L$218*$L$7)/A8taxstdlife))</f>
        <v>0</v>
      </c>
      <c r="S578" s="155">
        <f>IF(A8taxstdlife="n/a","n/a",IF(S$3&gt;(A8taxstdlife+$E578),(Input!$L$218*$L$7)-SUM($L578:R578),(Input!$L$218*$L$7)/A8taxstdlife))</f>
        <v>0</v>
      </c>
      <c r="T578" s="155">
        <f>IF(A8taxstdlife="n/a","n/a",IF(T$3&gt;(A8taxstdlife+$E578),(Input!$L$218*$L$7)-SUM($L578:S578),(Input!$L$218*$L$7)/A8taxstdlife))</f>
        <v>0</v>
      </c>
      <c r="U578" s="155">
        <f>IF(A8taxstdlife="n/a","n/a",IF(U$3&gt;(A8taxstdlife+$E578),(Input!$L$218*$L$7)-SUM($L578:T578),(Input!$L$218*$L$7)/A8taxstdlife))</f>
        <v>0</v>
      </c>
      <c r="V578" s="155">
        <f>IF(A8taxstdlife="n/a","n/a",IF(V$3&gt;(A8taxstdlife+$E578),(Input!$L$218*$L$7)-SUM($L578:U578),(Input!$L$218*$L$7)/A8taxstdlife))</f>
        <v>0</v>
      </c>
      <c r="W578" s="155">
        <f>IF(A8taxstdlife="n/a","n/a",IF(W$3&gt;(A8taxstdlife+$E578),(Input!$L$218*$L$7)-SUM($L578:V578),(Input!$L$218*$L$7)/A8taxstdlife))</f>
        <v>0</v>
      </c>
      <c r="X578" s="155">
        <f>IF(A8taxstdlife="n/a","n/a",IF(X$3&gt;(A8taxstdlife+$E578),(Input!$L$218*$L$7)-SUM($L578:W578),(Input!$L$218*$L$7)/A8taxstdlife))</f>
        <v>0</v>
      </c>
      <c r="Y578" s="155">
        <f>IF(A8taxstdlife="n/a","n/a",IF(Y$3&gt;(A8taxstdlife+$E578),(Input!$L$218*$L$7)-SUM($L578:X578),(Input!$L$218*$L$7)/A8taxstdlife))</f>
        <v>0</v>
      </c>
      <c r="Z578" s="155">
        <f>IF(A8taxstdlife="n/a","n/a",IF(Z$3&gt;(A8taxstdlife+$E578),(Input!$L$218*$L$7)-SUM($L578:Y578),(Input!$L$218*$L$7)/A8taxstdlife))</f>
        <v>0</v>
      </c>
      <c r="AA578" s="155">
        <f>IF(A8taxstdlife="n/a","n/a",IF(AA$3&gt;(A8taxstdlife+$E578),(Input!$L$218*$L$7)-SUM($L578:Z578),(Input!$L$218*$L$7)/A8taxstdlife))</f>
        <v>0</v>
      </c>
      <c r="AB578" s="155">
        <f>IF(A8taxstdlife="n/a","n/a",IF(AB$3&gt;(A8taxstdlife+$E578),(Input!$L$218*$L$7)-SUM($L578:AA578),(Input!$L$218*$L$7)/A8taxstdlife))</f>
        <v>0</v>
      </c>
      <c r="AC578" s="155">
        <f>IF(A8taxstdlife="n/a","n/a",IF(AC$3&gt;(A8taxstdlife+$E578),(Input!$L$218*$L$7)-SUM($L578:AB578),(Input!$L$218*$L$7)/A8taxstdlife))</f>
        <v>0</v>
      </c>
      <c r="AD578" s="155">
        <f>IF(A8taxstdlife="n/a","n/a",IF(AD$3&gt;(A8taxstdlife+$E578),(Input!$L$218*$L$7)-SUM($L578:AC578),(Input!$L$218*$L$7)/A8taxstdlife))</f>
        <v>0</v>
      </c>
      <c r="AE578" s="155">
        <f>IF(A8taxstdlife="n/a","n/a",IF(AE$3&gt;(A8taxstdlife+$E578),(Input!$L$218*$L$7)-SUM($L578:AD578),(Input!$L$218*$L$7)/A8taxstdlife))</f>
        <v>0</v>
      </c>
      <c r="AF578" s="155">
        <f>IF(A8taxstdlife="n/a","n/a",IF(AF$3&gt;(A8taxstdlife+$E578),(Input!$L$218*$L$7)-SUM($L578:AE578),(Input!$L$218*$L$7)/A8taxstdlife))</f>
        <v>0</v>
      </c>
      <c r="AG578" s="155">
        <f>IF(A8taxstdlife="n/a","n/a",IF(AG$3&gt;(A8taxstdlife+$E578),(Input!$L$218*$L$7)-SUM($L578:AF578),(Input!$L$218*$L$7)/A8taxstdlife))</f>
        <v>0</v>
      </c>
      <c r="AH578" s="155">
        <f>IF(A8taxstdlife="n/a","n/a",IF(AH$3&gt;(A8taxstdlife+$E578),(Input!$L$218*$L$7)-SUM($L578:AG578),(Input!$L$218*$L$7)/A8taxstdlife))</f>
        <v>0</v>
      </c>
      <c r="AI578" s="155">
        <f>IF(A8taxstdlife="n/a","n/a",IF(AI$3&gt;(A8taxstdlife+$E578),(Input!$L$218*$L$7)-SUM($L578:AH578),(Input!$L$218*$L$7)/A8taxstdlife))</f>
        <v>0</v>
      </c>
      <c r="AJ578" s="155">
        <f>IF(A8taxstdlife="n/a","n/a",IF(AJ$3&gt;(A8taxstdlife+$E578),(Input!$L$218*$L$7)-SUM($L578:AI578),(Input!$L$218*$L$7)/A8taxstdlife))</f>
        <v>0</v>
      </c>
      <c r="AK578" s="155">
        <f>IF(A8taxstdlife="n/a","n/a",IF(AK$3&gt;(A8taxstdlife+$E578),(Input!$L$218*$L$7)-SUM($L578:AJ578),(Input!$L$218*$L$7)/A8taxstdlife))</f>
        <v>0</v>
      </c>
      <c r="AL578" s="155">
        <f>IF(A8taxstdlife="n/a","n/a",IF(AL$3&gt;(A8taxstdlife+$E578),(Input!$L$218*$L$7)-SUM($L578:AK578),(Input!$L$218*$L$7)/A8taxstdlife))</f>
        <v>0</v>
      </c>
      <c r="AM578" s="155">
        <f>IF(A8taxstdlife="n/a","n/a",IF(AM$3&gt;(A8taxstdlife+$E578),(Input!$L$218*$L$7)-SUM($L578:AL578),(Input!$L$218*$L$7)/A8taxstdlife))</f>
        <v>0</v>
      </c>
      <c r="AN578" s="155">
        <f>IF(A8taxstdlife="n/a","n/a",IF(AN$3&gt;(A8taxstdlife+$E578),(Input!$L$218*$L$7)-SUM($L578:AM578),(Input!$L$218*$L$7)/A8taxstdlife))</f>
        <v>0</v>
      </c>
      <c r="AO578" s="155">
        <f>IF(A8taxstdlife="n/a","n/a",IF(AO$3&gt;(A8taxstdlife+$E578),(Input!$L$218*$L$7)-SUM($L578:AN578),(Input!$L$218*$L$7)/A8taxstdlife))</f>
        <v>0</v>
      </c>
      <c r="AP578" s="155">
        <f>IF(A8taxstdlife="n/a","n/a",IF(AP$3&gt;(A8taxstdlife+$E578),(Input!$L$218*$L$7)-SUM($L578:AO578),(Input!$L$218*$L$7)/A8taxstdlife))</f>
        <v>0</v>
      </c>
      <c r="AQ578" s="155">
        <f>IF(A8taxstdlife="n/a","n/a",IF(AQ$3&gt;(A8taxstdlife+$E578),(Input!$L$218*$L$7)-SUM($L578:AP578),(Input!$L$218*$L$7)/A8taxstdlife))</f>
        <v>0</v>
      </c>
      <c r="AR578" s="155">
        <f>IF(A8taxstdlife="n/a","n/a",IF(AR$3&gt;(A8taxstdlife+$E578),(Input!$L$218*$L$7)-SUM($L578:AQ578),(Input!$L$218*$L$7)/A8taxstdlife))</f>
        <v>0</v>
      </c>
      <c r="AS578" s="155">
        <f>IF(A8taxstdlife="n/a","n/a",IF(AS$3&gt;(A8taxstdlife+$E578),(Input!$L$218*$L$7)-SUM($L578:AR578),(Input!$L$218*$L$7)/A8taxstdlife))</f>
        <v>0</v>
      </c>
      <c r="AT578" s="155">
        <f>IF(A8taxstdlife="n/a","n/a",IF(AT$3&gt;(A8taxstdlife+$E578),(Input!$L$218*$L$7)-SUM($L578:AS578),(Input!$L$218*$L$7)/A8taxstdlife))</f>
        <v>0</v>
      </c>
      <c r="AU578" s="155">
        <f>IF(A8taxstdlife="n/a","n/a",IF(AU$3&gt;(A8taxstdlife+$E578),(Input!$L$218*$L$7)-SUM($L578:AT578),(Input!$L$218*$L$7)/A8taxstdlife))</f>
        <v>0</v>
      </c>
      <c r="AV578" s="155">
        <f>IF(A8taxstdlife="n/a","n/a",IF(AV$3&gt;(A8taxstdlife+$E578),(Input!$L$218*$L$7)-SUM($L578:AU578),(Input!$L$218*$L$7)/A8taxstdlife))</f>
        <v>0</v>
      </c>
      <c r="AW578" s="155">
        <f>IF(A8taxstdlife="n/a","n/a",IF(AW$3&gt;(A8taxstdlife+$E578),(Input!$L$218*$L$7)-SUM($L578:AV578),(Input!$L$218*$L$7)/A8taxstdlife))</f>
        <v>0</v>
      </c>
      <c r="AX578" s="155">
        <f>IF(A8taxstdlife="n/a","n/a",IF(AX$3&gt;(A8taxstdlife+$E578),(Input!$L$218*$L$7)-SUM($L578:AW578),(Input!$L$218*$L$7)/A8taxstdlife))</f>
        <v>0</v>
      </c>
      <c r="AY578" s="155">
        <f>IF(A8taxstdlife="n/a","n/a",IF(AY$3&gt;(A8taxstdlife+$E578),(Input!$L$218*$L$7)-SUM($L578:AX578),(Input!$L$218*$L$7)/A8taxstdlife))</f>
        <v>0</v>
      </c>
      <c r="AZ578" s="155">
        <f>IF(A8taxstdlife="n/a","n/a",IF(AZ$3&gt;(A8taxstdlife+$E578),(Input!$L$218*$L$7)-SUM($L578:AY578),(Input!$L$218*$L$7)/A8taxstdlife))</f>
        <v>0</v>
      </c>
      <c r="BA578" s="155">
        <f>IF(A8taxstdlife="n/a","n/a",IF(BA$3&gt;(A8taxstdlife+$E578),(Input!$L$218*$L$7)-SUM($L578:AZ578),(Input!$L$218*$L$7)/A8taxstdlife))</f>
        <v>0</v>
      </c>
      <c r="BB578" s="155">
        <f>IF(A8taxstdlife="n/a","n/a",IF(BB$3&gt;(A8taxstdlife+$E578),(Input!$L$218*$L$7)-SUM($L578:BA578),(Input!$L$218*$L$7)/A8taxstdlife))</f>
        <v>0</v>
      </c>
      <c r="BC578" s="155">
        <f>IF(A8taxstdlife="n/a","n/a",IF(BC$3&gt;(A8taxstdlife+$E578),(Input!$L$218*$L$7)-SUM($L578:BB578),(Input!$L$218*$L$7)/A8taxstdlife))</f>
        <v>0</v>
      </c>
      <c r="BD578" s="155">
        <f>IF(A8taxstdlife="n/a","n/a",IF(BD$3&gt;(A8taxstdlife+$E578),(Input!$L$218*$L$7)-SUM($L578:BC578),(Input!$L$218*$L$7)/A8taxstdlife))</f>
        <v>0</v>
      </c>
      <c r="BE578" s="155">
        <f>IF(A8taxstdlife="n/a","n/a",IF(BE$3&gt;(A8taxstdlife+$E578),(Input!$L$218*$L$7)-SUM($L578:BD578),(Input!$L$218*$L$7)/A8taxstdlife))</f>
        <v>0</v>
      </c>
      <c r="BF578" s="155">
        <f>IF(A8taxstdlife="n/a","n/a",IF(BF$3&gt;(A8taxstdlife+$E578),(Input!$L$218*$L$7)-SUM($L578:BE578),(Input!$L$218*$L$7)/A8taxstdlife))</f>
        <v>0</v>
      </c>
      <c r="BG578" s="155">
        <f>IF(A8taxstdlife="n/a","n/a",IF(BG$3&gt;(A8taxstdlife+$E578),(Input!$L$218*$L$7)-SUM($L578:BF578),(Input!$L$218*$L$7)/A8taxstdlife))</f>
        <v>0</v>
      </c>
      <c r="BH578" s="155">
        <f>IF(A8taxstdlife="n/a","n/a",IF(BH$3&gt;(A8taxstdlife+$E578),(Input!$L$218*$L$7)-SUM($L578:BG578),(Input!$L$218*$L$7)/A8taxstdlife))</f>
        <v>0</v>
      </c>
      <c r="BI578" s="155">
        <f>IF(A8taxstdlife="n/a","n/a",IF(BI$3&gt;(A8taxstdlife+$E578),(Input!$L$218*$L$7)-SUM($L578:BH578),(Input!$L$218*$L$7)/A8taxstdlife))</f>
        <v>0</v>
      </c>
      <c r="BJ578" s="14"/>
      <c r="BK578" s="14"/>
      <c r="BL578" s="14"/>
      <c r="BM578" s="14"/>
      <c r="BN578" s="14"/>
      <c r="BO578" s="14"/>
      <c r="BP578" s="14"/>
      <c r="BQ578" s="14"/>
      <c r="BR578" s="14"/>
      <c r="BS578" s="14"/>
      <c r="BT578" s="14"/>
      <c r="BU578" s="14"/>
      <c r="BV578" s="14"/>
      <c r="BW578" s="14"/>
      <c r="BX578" s="14"/>
      <c r="BY578" s="14"/>
      <c r="BZ578" s="14"/>
      <c r="CA578" s="410"/>
      <c r="CB578" s="410"/>
      <c r="CC578" s="410"/>
      <c r="CD578" s="410"/>
      <c r="CE578" s="410"/>
      <c r="CF578" s="410"/>
      <c r="CG578" s="410"/>
      <c r="CH578" s="410"/>
      <c r="CI578" s="410"/>
      <c r="CJ578" s="410"/>
      <c r="CK578" s="410"/>
      <c r="CL578" s="410"/>
      <c r="CM578" s="410"/>
      <c r="CN578" s="410"/>
      <c r="CO578" s="410"/>
      <c r="CP578" s="410"/>
      <c r="CQ578" s="410"/>
      <c r="CR578" s="410"/>
      <c r="CS578" s="410"/>
      <c r="CT578" s="410"/>
      <c r="CU578" s="410"/>
      <c r="CV578" s="410"/>
      <c r="CW578" s="410"/>
      <c r="CX578" s="410"/>
      <c r="CY578" s="410"/>
      <c r="CZ578" s="410"/>
      <c r="DA578" s="410"/>
      <c r="DB578" s="410"/>
      <c r="DC578" s="410"/>
      <c r="DD578" s="410"/>
      <c r="DE578" s="410"/>
      <c r="DF578" s="410"/>
      <c r="DG578" s="410"/>
      <c r="DH578" s="410"/>
      <c r="DI578" s="410"/>
      <c r="DJ578" s="410"/>
      <c r="DK578" s="410"/>
      <c r="DL578" s="410"/>
      <c r="DM578" s="410"/>
      <c r="DN578" s="410"/>
      <c r="DO578" s="410"/>
      <c r="DP578" s="410"/>
      <c r="DQ578" s="410"/>
      <c r="DR578" s="410"/>
      <c r="DS578" s="410"/>
      <c r="DT578" s="410"/>
      <c r="DU578" s="410"/>
      <c r="DV578" s="410"/>
      <c r="DW578" s="410"/>
      <c r="DX578" s="410"/>
      <c r="DY578" s="410"/>
      <c r="DZ578" s="410"/>
      <c r="EA578" s="410"/>
      <c r="EB578" s="410"/>
      <c r="EC578" s="410"/>
      <c r="ED578" s="410"/>
      <c r="EE578" s="410"/>
      <c r="EF578" s="410"/>
      <c r="EG578" s="410"/>
      <c r="EH578" s="410"/>
      <c r="EI578" s="410"/>
      <c r="EJ578" s="410"/>
      <c r="EK578" s="410"/>
      <c r="EL578" s="410"/>
      <c r="EM578" s="410"/>
      <c r="EN578" s="410"/>
      <c r="EO578" s="410"/>
      <c r="EP578" s="410"/>
      <c r="EQ578" s="410"/>
      <c r="ER578" s="410"/>
      <c r="ES578" s="410"/>
      <c r="ET578" s="410"/>
      <c r="EU578" s="410"/>
      <c r="EV578" s="410"/>
      <c r="EW578" s="410"/>
      <c r="EX578" s="410"/>
      <c r="EY578" s="410"/>
      <c r="EZ578" s="410"/>
      <c r="FA578" s="410"/>
      <c r="FB578" s="410"/>
      <c r="FC578" s="410"/>
      <c r="FD578" s="410"/>
      <c r="FE578" s="410"/>
      <c r="FF578" s="410"/>
      <c r="FG578" s="410"/>
      <c r="FH578" s="410"/>
      <c r="FI578" s="410"/>
      <c r="FJ578" s="410"/>
      <c r="FK578" s="410"/>
      <c r="FL578" s="410"/>
      <c r="FM578" s="410"/>
      <c r="FN578" s="410"/>
      <c r="FO578" s="410"/>
      <c r="FP578" s="410"/>
      <c r="FQ578" s="410"/>
      <c r="FR578" s="410"/>
      <c r="FS578" s="410"/>
      <c r="FT578" s="410"/>
      <c r="FU578" s="410"/>
      <c r="FV578" s="410"/>
      <c r="FW578" s="410"/>
      <c r="FX578" s="410"/>
      <c r="FY578" s="410"/>
      <c r="FZ578" s="410"/>
      <c r="GA578" s="410"/>
      <c r="GB578" s="410"/>
      <c r="GC578" s="410"/>
      <c r="GD578" s="410"/>
      <c r="GE578" s="410"/>
      <c r="GF578" s="410"/>
      <c r="GG578" s="410"/>
      <c r="GH578" s="410"/>
      <c r="GI578" s="410"/>
      <c r="GJ578" s="410"/>
      <c r="GK578" s="410"/>
      <c r="GL578" s="410"/>
      <c r="GM578" s="410"/>
      <c r="GN578" s="410"/>
      <c r="GO578" s="410"/>
      <c r="GP578" s="410"/>
      <c r="GQ578" s="410"/>
      <c r="GR578" s="410"/>
      <c r="GS578" s="410"/>
      <c r="GT578" s="410"/>
      <c r="GU578" s="410"/>
      <c r="GV578" s="410"/>
      <c r="GW578" s="410"/>
      <c r="GX578" s="410"/>
      <c r="GY578" s="410"/>
      <c r="GZ578" s="410"/>
      <c r="HA578" s="410"/>
      <c r="HB578" s="410"/>
      <c r="HC578" s="410"/>
      <c r="HD578" s="410"/>
      <c r="HE578" s="410"/>
      <c r="HF578" s="410"/>
      <c r="HG578" s="410"/>
      <c r="HH578" s="410"/>
      <c r="HI578" s="410"/>
      <c r="HJ578" s="410"/>
      <c r="HK578" s="410"/>
      <c r="HL578" s="410"/>
      <c r="HM578" s="410"/>
      <c r="HN578" s="410"/>
      <c r="HO578" s="410"/>
      <c r="HP578" s="410"/>
      <c r="HQ578" s="410"/>
      <c r="HR578" s="410"/>
      <c r="HS578" s="410"/>
      <c r="HT578" s="410"/>
      <c r="HU578" s="410"/>
      <c r="HV578" s="410"/>
      <c r="HW578" s="410"/>
      <c r="HX578" s="410"/>
      <c r="HY578" s="410"/>
      <c r="HZ578" s="410"/>
      <c r="IA578" s="410"/>
      <c r="IB578" s="410"/>
      <c r="IC578" s="410"/>
      <c r="ID578" s="410"/>
      <c r="IE578" s="410"/>
      <c r="IF578" s="410"/>
      <c r="IG578" s="410"/>
      <c r="IH578" s="410"/>
      <c r="II578" s="410"/>
      <c r="IJ578" s="410"/>
      <c r="IK578" s="410"/>
      <c r="IL578" s="410"/>
      <c r="IM578" s="410"/>
      <c r="IN578" s="410"/>
      <c r="IO578" s="410"/>
      <c r="IP578" s="410"/>
      <c r="IQ578" s="410"/>
      <c r="IR578" s="410"/>
      <c r="IS578" s="410"/>
      <c r="IT578" s="410"/>
      <c r="IU578" s="410"/>
      <c r="IV578" s="410"/>
    </row>
    <row r="579" spans="1:256" s="2" customFormat="1" ht="12.75" hidden="1" customHeight="1" outlineLevel="2">
      <c r="A579" s="14"/>
      <c r="B579" s="14"/>
      <c r="C579" s="324"/>
      <c r="D579" s="413"/>
      <c r="E579" s="261">
        <v>7</v>
      </c>
      <c r="F579" s="372"/>
      <c r="G579" s="269"/>
      <c r="H579" s="271"/>
      <c r="I579" s="271"/>
      <c r="J579" s="271"/>
      <c r="K579" s="271"/>
      <c r="L579" s="271"/>
      <c r="M579" s="270"/>
      <c r="N579" s="155">
        <f>IF(A8taxstdlife="n/a","n/a",IF(N$3&gt;(A8taxstdlife+$E579),(Input!$M$218*$M$7)-SUM($M579:M579),(Input!$M$218*$M$7)/A8taxstdlife))</f>
        <v>0</v>
      </c>
      <c r="O579" s="155">
        <f>IF(A8taxstdlife="n/a","n/a",IF(O$3&gt;(A8taxstdlife+$E579),(Input!$M$218*$M$7)-SUM($M579:N579),(Input!$M$218*$M$7)/A8taxstdlife))</f>
        <v>0</v>
      </c>
      <c r="P579" s="155">
        <f>IF(A8taxstdlife="n/a","n/a",IF(P$3&gt;(A8taxstdlife+$E579),(Input!$M$218*$M$7)-SUM($M579:O579),(Input!$M$218*$M$7)/A8taxstdlife))</f>
        <v>0</v>
      </c>
      <c r="Q579" s="155">
        <f>IF(A8taxstdlife="n/a","n/a",IF(Q$3&gt;(A8taxstdlife+$E579),(Input!$M$218*$M$7)-SUM($M579:P579),(Input!$M$218*$M$7)/A8taxstdlife))</f>
        <v>0</v>
      </c>
      <c r="R579" s="155">
        <f>IF(A8taxstdlife="n/a","n/a",IF(R$3&gt;(A8taxstdlife+$E579),(Input!$M$218*$M$7)-SUM($M579:Q579),(Input!$M$218*$M$7)/A8taxstdlife))</f>
        <v>0</v>
      </c>
      <c r="S579" s="155">
        <f>IF(A8taxstdlife="n/a","n/a",IF(S$3&gt;(A8taxstdlife+$E579),(Input!$M$218*$M$7)-SUM($M579:R579),(Input!$M$218*$M$7)/A8taxstdlife))</f>
        <v>0</v>
      </c>
      <c r="T579" s="155">
        <f>IF(A8taxstdlife="n/a","n/a",IF(T$3&gt;(A8taxstdlife+$E579),(Input!$M$218*$M$7)-SUM($M579:S579),(Input!$M$218*$M$7)/A8taxstdlife))</f>
        <v>0</v>
      </c>
      <c r="U579" s="155">
        <f>IF(A8taxstdlife="n/a","n/a",IF(U$3&gt;(A8taxstdlife+$E579),(Input!$M$218*$M$7)-SUM($M579:T579),(Input!$M$218*$M$7)/A8taxstdlife))</f>
        <v>0</v>
      </c>
      <c r="V579" s="155">
        <f>IF(A8taxstdlife="n/a","n/a",IF(V$3&gt;(A8taxstdlife+$E579),(Input!$M$218*$M$7)-SUM($M579:U579),(Input!$M$218*$M$7)/A8taxstdlife))</f>
        <v>0</v>
      </c>
      <c r="W579" s="155">
        <f>IF(A8taxstdlife="n/a","n/a",IF(W$3&gt;(A8taxstdlife+$E579),(Input!$M$218*$M$7)-SUM($M579:V579),(Input!$M$218*$M$7)/A8taxstdlife))</f>
        <v>0</v>
      </c>
      <c r="X579" s="155">
        <f>IF(A8taxstdlife="n/a","n/a",IF(X$3&gt;(A8taxstdlife+$E579),(Input!$M$218*$M$7)-SUM($M579:W579),(Input!$M$218*$M$7)/A8taxstdlife))</f>
        <v>0</v>
      </c>
      <c r="Y579" s="155">
        <f>IF(A8taxstdlife="n/a","n/a",IF(Y$3&gt;(A8taxstdlife+$E579),(Input!$M$218*$M$7)-SUM($M579:X579),(Input!$M$218*$M$7)/A8taxstdlife))</f>
        <v>0</v>
      </c>
      <c r="Z579" s="155">
        <f>IF(A8taxstdlife="n/a","n/a",IF(Z$3&gt;(A8taxstdlife+$E579),(Input!$M$218*$M$7)-SUM($M579:Y579),(Input!$M$218*$M$7)/A8taxstdlife))</f>
        <v>0</v>
      </c>
      <c r="AA579" s="155">
        <f>IF(A8taxstdlife="n/a","n/a",IF(AA$3&gt;(A8taxstdlife+$E579),(Input!$M$218*$M$7)-SUM($M579:Z579),(Input!$M$218*$M$7)/A8taxstdlife))</f>
        <v>0</v>
      </c>
      <c r="AB579" s="155">
        <f>IF(A8taxstdlife="n/a","n/a",IF(AB$3&gt;(A8taxstdlife+$E579),(Input!$M$218*$M$7)-SUM($M579:AA579),(Input!$M$218*$M$7)/A8taxstdlife))</f>
        <v>0</v>
      </c>
      <c r="AC579" s="155">
        <f>IF(A8taxstdlife="n/a","n/a",IF(AC$3&gt;(A8taxstdlife+$E579),(Input!$M$218*$M$7)-SUM($M579:AB579),(Input!$M$218*$M$7)/A8taxstdlife))</f>
        <v>0</v>
      </c>
      <c r="AD579" s="155">
        <f>IF(A8taxstdlife="n/a","n/a",IF(AD$3&gt;(A8taxstdlife+$E579),(Input!$M$218*$M$7)-SUM($M579:AC579),(Input!$M$218*$M$7)/A8taxstdlife))</f>
        <v>0</v>
      </c>
      <c r="AE579" s="155">
        <f>IF(A8taxstdlife="n/a","n/a",IF(AE$3&gt;(A8taxstdlife+$E579),(Input!$M$218*$M$7)-SUM($M579:AD579),(Input!$M$218*$M$7)/A8taxstdlife))</f>
        <v>0</v>
      </c>
      <c r="AF579" s="155">
        <f>IF(A8taxstdlife="n/a","n/a",IF(AF$3&gt;(A8taxstdlife+$E579),(Input!$M$218*$M$7)-SUM($M579:AE579),(Input!$M$218*$M$7)/A8taxstdlife))</f>
        <v>0</v>
      </c>
      <c r="AG579" s="155">
        <f>IF(A8taxstdlife="n/a","n/a",IF(AG$3&gt;(A8taxstdlife+$E579),(Input!$M$218*$M$7)-SUM($M579:AF579),(Input!$M$218*$M$7)/A8taxstdlife))</f>
        <v>0</v>
      </c>
      <c r="AH579" s="155">
        <f>IF(A8taxstdlife="n/a","n/a",IF(AH$3&gt;(A8taxstdlife+$E579),(Input!$M$218*$M$7)-SUM($M579:AG579),(Input!$M$218*$M$7)/A8taxstdlife))</f>
        <v>0</v>
      </c>
      <c r="AI579" s="155">
        <f>IF(A8taxstdlife="n/a","n/a",IF(AI$3&gt;(A8taxstdlife+$E579),(Input!$M$218*$M$7)-SUM($M579:AH579),(Input!$M$218*$M$7)/A8taxstdlife))</f>
        <v>0</v>
      </c>
      <c r="AJ579" s="155">
        <f>IF(A8taxstdlife="n/a","n/a",IF(AJ$3&gt;(A8taxstdlife+$E579),(Input!$M$218*$M$7)-SUM($M579:AI579),(Input!$M$218*$M$7)/A8taxstdlife))</f>
        <v>0</v>
      </c>
      <c r="AK579" s="155">
        <f>IF(A8taxstdlife="n/a","n/a",IF(AK$3&gt;(A8taxstdlife+$E579),(Input!$M$218*$M$7)-SUM($M579:AJ579),(Input!$M$218*$M$7)/A8taxstdlife))</f>
        <v>0</v>
      </c>
      <c r="AL579" s="155">
        <f>IF(A8taxstdlife="n/a","n/a",IF(AL$3&gt;(A8taxstdlife+$E579),(Input!$M$218*$M$7)-SUM($M579:AK579),(Input!$M$218*$M$7)/A8taxstdlife))</f>
        <v>0</v>
      </c>
      <c r="AM579" s="155">
        <f>IF(A8taxstdlife="n/a","n/a",IF(AM$3&gt;(A8taxstdlife+$E579),(Input!$M$218*$M$7)-SUM($M579:AL579),(Input!$M$218*$M$7)/A8taxstdlife))</f>
        <v>0</v>
      </c>
      <c r="AN579" s="155">
        <f>IF(A8taxstdlife="n/a","n/a",IF(AN$3&gt;(A8taxstdlife+$E579),(Input!$M$218*$M$7)-SUM($M579:AM579),(Input!$M$218*$M$7)/A8taxstdlife))</f>
        <v>0</v>
      </c>
      <c r="AO579" s="155">
        <f>IF(A8taxstdlife="n/a","n/a",IF(AO$3&gt;(A8taxstdlife+$E579),(Input!$M$218*$M$7)-SUM($M579:AN579),(Input!$M$218*$M$7)/A8taxstdlife))</f>
        <v>0</v>
      </c>
      <c r="AP579" s="155">
        <f>IF(A8taxstdlife="n/a","n/a",IF(AP$3&gt;(A8taxstdlife+$E579),(Input!$M$218*$M$7)-SUM($M579:AO579),(Input!$M$218*$M$7)/A8taxstdlife))</f>
        <v>0</v>
      </c>
      <c r="AQ579" s="155">
        <f>IF(A8taxstdlife="n/a","n/a",IF(AQ$3&gt;(A8taxstdlife+$E579),(Input!$M$218*$M$7)-SUM($M579:AP579),(Input!$M$218*$M$7)/A8taxstdlife))</f>
        <v>0</v>
      </c>
      <c r="AR579" s="155">
        <f>IF(A8taxstdlife="n/a","n/a",IF(AR$3&gt;(A8taxstdlife+$E579),(Input!$M$218*$M$7)-SUM($M579:AQ579),(Input!$M$218*$M$7)/A8taxstdlife))</f>
        <v>0</v>
      </c>
      <c r="AS579" s="155">
        <f>IF(A8taxstdlife="n/a","n/a",IF(AS$3&gt;(A8taxstdlife+$E579),(Input!$M$218*$M$7)-SUM($M579:AR579),(Input!$M$218*$M$7)/A8taxstdlife))</f>
        <v>0</v>
      </c>
      <c r="AT579" s="155">
        <f>IF(A8taxstdlife="n/a","n/a",IF(AT$3&gt;(A8taxstdlife+$E579),(Input!$M$218*$M$7)-SUM($M579:AS579),(Input!$M$218*$M$7)/A8taxstdlife))</f>
        <v>0</v>
      </c>
      <c r="AU579" s="155">
        <f>IF(A8taxstdlife="n/a","n/a",IF(AU$3&gt;(A8taxstdlife+$E579),(Input!$M$218*$M$7)-SUM($M579:AT579),(Input!$M$218*$M$7)/A8taxstdlife))</f>
        <v>0</v>
      </c>
      <c r="AV579" s="155">
        <f>IF(A8taxstdlife="n/a","n/a",IF(AV$3&gt;(A8taxstdlife+$E579),(Input!$M$218*$M$7)-SUM($M579:AU579),(Input!$M$218*$M$7)/A8taxstdlife))</f>
        <v>0</v>
      </c>
      <c r="AW579" s="155">
        <f>IF(A8taxstdlife="n/a","n/a",IF(AW$3&gt;(A8taxstdlife+$E579),(Input!$M$218*$M$7)-SUM($M579:AV579),(Input!$M$218*$M$7)/A8taxstdlife))</f>
        <v>0</v>
      </c>
      <c r="AX579" s="155">
        <f>IF(A8taxstdlife="n/a","n/a",IF(AX$3&gt;(A8taxstdlife+$E579),(Input!$M$218*$M$7)-SUM($M579:AW579),(Input!$M$218*$M$7)/A8taxstdlife))</f>
        <v>0</v>
      </c>
      <c r="AY579" s="155">
        <f>IF(A8taxstdlife="n/a","n/a",IF(AY$3&gt;(A8taxstdlife+$E579),(Input!$M$218*$M$7)-SUM($M579:AX579),(Input!$M$218*$M$7)/A8taxstdlife))</f>
        <v>0</v>
      </c>
      <c r="AZ579" s="155">
        <f>IF(A8taxstdlife="n/a","n/a",IF(AZ$3&gt;(A8taxstdlife+$E579),(Input!$M$218*$M$7)-SUM($M579:AY579),(Input!$M$218*$M$7)/A8taxstdlife))</f>
        <v>0</v>
      </c>
      <c r="BA579" s="155">
        <f>IF(A8taxstdlife="n/a","n/a",IF(BA$3&gt;(A8taxstdlife+$E579),(Input!$M$218*$M$7)-SUM($M579:AZ579),(Input!$M$218*$M$7)/A8taxstdlife))</f>
        <v>0</v>
      </c>
      <c r="BB579" s="155">
        <f>IF(A8taxstdlife="n/a","n/a",IF(BB$3&gt;(A8taxstdlife+$E579),(Input!$M$218*$M$7)-SUM($M579:BA579),(Input!$M$218*$M$7)/A8taxstdlife))</f>
        <v>0</v>
      </c>
      <c r="BC579" s="155">
        <f>IF(A8taxstdlife="n/a","n/a",IF(BC$3&gt;(A8taxstdlife+$E579),(Input!$M$218*$M$7)-SUM($M579:BB579),(Input!$M$218*$M$7)/A8taxstdlife))</f>
        <v>0</v>
      </c>
      <c r="BD579" s="155">
        <f>IF(A8taxstdlife="n/a","n/a",IF(BD$3&gt;(A8taxstdlife+$E579),(Input!$M$218*$M$7)-SUM($M579:BC579),(Input!$M$218*$M$7)/A8taxstdlife))</f>
        <v>0</v>
      </c>
      <c r="BE579" s="155">
        <f>IF(A8taxstdlife="n/a","n/a",IF(BE$3&gt;(A8taxstdlife+$E579),(Input!$M$218*$M$7)-SUM($M579:BD579),(Input!$M$218*$M$7)/A8taxstdlife))</f>
        <v>0</v>
      </c>
      <c r="BF579" s="155">
        <f>IF(A8taxstdlife="n/a","n/a",IF(BF$3&gt;(A8taxstdlife+$E579),(Input!$M$218*$M$7)-SUM($M579:BE579),(Input!$M$218*$M$7)/A8taxstdlife))</f>
        <v>0</v>
      </c>
      <c r="BG579" s="155">
        <f>IF(A8taxstdlife="n/a","n/a",IF(BG$3&gt;(A8taxstdlife+$E579),(Input!$M$218*$M$7)-SUM($M579:BF579),(Input!$M$218*$M$7)/A8taxstdlife))</f>
        <v>0</v>
      </c>
      <c r="BH579" s="155">
        <f>IF(A8taxstdlife="n/a","n/a",IF(BH$3&gt;(A8taxstdlife+$E579),(Input!$M$218*$M$7)-SUM($M579:BG579),(Input!$M$218*$M$7)/A8taxstdlife))</f>
        <v>0</v>
      </c>
      <c r="BI579" s="155">
        <f>IF(A8taxstdlife="n/a","n/a",IF(BI$3&gt;(A8taxstdlife+$E579),(Input!$M$218*$M$7)-SUM($M579:BH579),(Input!$M$218*$M$7)/A8taxstdlife))</f>
        <v>0</v>
      </c>
      <c r="BJ579" s="14"/>
      <c r="BK579" s="14"/>
      <c r="BL579" s="14"/>
      <c r="BM579" s="14"/>
      <c r="BN579" s="14"/>
      <c r="BO579" s="14"/>
      <c r="BP579" s="14"/>
      <c r="BQ579" s="14"/>
      <c r="BR579" s="14"/>
      <c r="BS579" s="14"/>
      <c r="BT579" s="14"/>
      <c r="BU579" s="14"/>
      <c r="BV579" s="14"/>
      <c r="BW579" s="14"/>
      <c r="BX579" s="14"/>
      <c r="BY579" s="14"/>
      <c r="BZ579" s="14"/>
      <c r="CA579" s="410"/>
      <c r="CB579" s="410"/>
      <c r="CC579" s="410"/>
      <c r="CD579" s="410"/>
      <c r="CE579" s="410"/>
      <c r="CF579" s="410"/>
      <c r="CG579" s="410"/>
      <c r="CH579" s="410"/>
      <c r="CI579" s="410"/>
      <c r="CJ579" s="410"/>
      <c r="CK579" s="410"/>
      <c r="CL579" s="410"/>
      <c r="CM579" s="410"/>
      <c r="CN579" s="410"/>
      <c r="CO579" s="410"/>
      <c r="CP579" s="410"/>
      <c r="CQ579" s="410"/>
      <c r="CR579" s="410"/>
      <c r="CS579" s="410"/>
      <c r="CT579" s="410"/>
      <c r="CU579" s="410"/>
      <c r="CV579" s="410"/>
      <c r="CW579" s="410"/>
      <c r="CX579" s="410"/>
      <c r="CY579" s="410"/>
      <c r="CZ579" s="410"/>
      <c r="DA579" s="410"/>
      <c r="DB579" s="410"/>
      <c r="DC579" s="410"/>
      <c r="DD579" s="410"/>
      <c r="DE579" s="410"/>
      <c r="DF579" s="410"/>
      <c r="DG579" s="410"/>
      <c r="DH579" s="410"/>
      <c r="DI579" s="410"/>
      <c r="DJ579" s="410"/>
      <c r="DK579" s="410"/>
      <c r="DL579" s="410"/>
      <c r="DM579" s="410"/>
      <c r="DN579" s="410"/>
      <c r="DO579" s="410"/>
      <c r="DP579" s="410"/>
      <c r="DQ579" s="410"/>
      <c r="DR579" s="410"/>
      <c r="DS579" s="410"/>
      <c r="DT579" s="410"/>
      <c r="DU579" s="410"/>
      <c r="DV579" s="410"/>
      <c r="DW579" s="410"/>
      <c r="DX579" s="410"/>
      <c r="DY579" s="410"/>
      <c r="DZ579" s="410"/>
      <c r="EA579" s="410"/>
      <c r="EB579" s="410"/>
      <c r="EC579" s="410"/>
      <c r="ED579" s="410"/>
      <c r="EE579" s="410"/>
      <c r="EF579" s="410"/>
      <c r="EG579" s="410"/>
      <c r="EH579" s="410"/>
      <c r="EI579" s="410"/>
      <c r="EJ579" s="410"/>
      <c r="EK579" s="410"/>
      <c r="EL579" s="410"/>
      <c r="EM579" s="410"/>
      <c r="EN579" s="410"/>
      <c r="EO579" s="410"/>
      <c r="EP579" s="410"/>
      <c r="EQ579" s="410"/>
      <c r="ER579" s="410"/>
      <c r="ES579" s="410"/>
      <c r="ET579" s="410"/>
      <c r="EU579" s="410"/>
      <c r="EV579" s="410"/>
      <c r="EW579" s="410"/>
      <c r="EX579" s="410"/>
      <c r="EY579" s="410"/>
      <c r="EZ579" s="410"/>
      <c r="FA579" s="410"/>
      <c r="FB579" s="410"/>
      <c r="FC579" s="410"/>
      <c r="FD579" s="410"/>
      <c r="FE579" s="410"/>
      <c r="FF579" s="410"/>
      <c r="FG579" s="410"/>
      <c r="FH579" s="410"/>
      <c r="FI579" s="410"/>
      <c r="FJ579" s="410"/>
      <c r="FK579" s="410"/>
      <c r="FL579" s="410"/>
      <c r="FM579" s="410"/>
      <c r="FN579" s="410"/>
      <c r="FO579" s="410"/>
      <c r="FP579" s="410"/>
      <c r="FQ579" s="410"/>
      <c r="FR579" s="410"/>
      <c r="FS579" s="410"/>
      <c r="FT579" s="410"/>
      <c r="FU579" s="410"/>
      <c r="FV579" s="410"/>
      <c r="FW579" s="410"/>
      <c r="FX579" s="410"/>
      <c r="FY579" s="410"/>
      <c r="FZ579" s="410"/>
      <c r="GA579" s="410"/>
      <c r="GB579" s="410"/>
      <c r="GC579" s="410"/>
      <c r="GD579" s="410"/>
      <c r="GE579" s="410"/>
      <c r="GF579" s="410"/>
      <c r="GG579" s="410"/>
      <c r="GH579" s="410"/>
      <c r="GI579" s="410"/>
      <c r="GJ579" s="410"/>
      <c r="GK579" s="410"/>
      <c r="GL579" s="410"/>
      <c r="GM579" s="410"/>
      <c r="GN579" s="410"/>
      <c r="GO579" s="410"/>
      <c r="GP579" s="410"/>
      <c r="GQ579" s="410"/>
      <c r="GR579" s="410"/>
      <c r="GS579" s="410"/>
      <c r="GT579" s="410"/>
      <c r="GU579" s="410"/>
      <c r="GV579" s="410"/>
      <c r="GW579" s="410"/>
      <c r="GX579" s="410"/>
      <c r="GY579" s="410"/>
      <c r="GZ579" s="410"/>
      <c r="HA579" s="410"/>
      <c r="HB579" s="410"/>
      <c r="HC579" s="410"/>
      <c r="HD579" s="410"/>
      <c r="HE579" s="410"/>
      <c r="HF579" s="410"/>
      <c r="HG579" s="410"/>
      <c r="HH579" s="410"/>
      <c r="HI579" s="410"/>
      <c r="HJ579" s="410"/>
      <c r="HK579" s="410"/>
      <c r="HL579" s="410"/>
      <c r="HM579" s="410"/>
      <c r="HN579" s="410"/>
      <c r="HO579" s="410"/>
      <c r="HP579" s="410"/>
      <c r="HQ579" s="410"/>
      <c r="HR579" s="410"/>
      <c r="HS579" s="410"/>
      <c r="HT579" s="410"/>
      <c r="HU579" s="410"/>
      <c r="HV579" s="410"/>
      <c r="HW579" s="410"/>
      <c r="HX579" s="410"/>
      <c r="HY579" s="410"/>
      <c r="HZ579" s="410"/>
      <c r="IA579" s="410"/>
      <c r="IB579" s="410"/>
      <c r="IC579" s="410"/>
      <c r="ID579" s="410"/>
      <c r="IE579" s="410"/>
      <c r="IF579" s="410"/>
      <c r="IG579" s="410"/>
      <c r="IH579" s="410"/>
      <c r="II579" s="410"/>
      <c r="IJ579" s="410"/>
      <c r="IK579" s="410"/>
      <c r="IL579" s="410"/>
      <c r="IM579" s="410"/>
      <c r="IN579" s="410"/>
      <c r="IO579" s="410"/>
      <c r="IP579" s="410"/>
      <c r="IQ579" s="410"/>
      <c r="IR579" s="410"/>
      <c r="IS579" s="410"/>
      <c r="IT579" s="410"/>
      <c r="IU579" s="410"/>
      <c r="IV579" s="410"/>
    </row>
    <row r="580" spans="1:256" s="2" customFormat="1" ht="12.75" hidden="1" customHeight="1" outlineLevel="2">
      <c r="A580" s="14"/>
      <c r="B580" s="14"/>
      <c r="C580" s="324"/>
      <c r="D580" s="413"/>
      <c r="E580" s="261">
        <v>8</v>
      </c>
      <c r="F580" s="372"/>
      <c r="G580" s="269"/>
      <c r="H580" s="271"/>
      <c r="I580" s="271"/>
      <c r="J580" s="271"/>
      <c r="K580" s="271"/>
      <c r="L580" s="271"/>
      <c r="M580" s="271"/>
      <c r="N580" s="270"/>
      <c r="O580" s="155">
        <f>IF(A8taxstdlife="n/a","n/a",IF(O$3&gt;(A8taxstdlife+$E580),(Input!$N$218*$N$7)-SUM($N580:N580),(Input!$N$218*$N$7)/A8taxstdlife))</f>
        <v>0</v>
      </c>
      <c r="P580" s="155">
        <f>IF(A8taxstdlife="n/a","n/a",IF(P$3&gt;(A8taxstdlife+$E580),(Input!$N$218*$N$7)-SUM($N580:O580),(Input!$N$218*$N$7)/A8taxstdlife))</f>
        <v>0</v>
      </c>
      <c r="Q580" s="155">
        <f>IF(A8taxstdlife="n/a","n/a",IF(Q$3&gt;(A8taxstdlife+$E580),(Input!$N$218*$N$7)-SUM($N580:P580),(Input!$N$218*$N$7)/A8taxstdlife))</f>
        <v>0</v>
      </c>
      <c r="R580" s="155">
        <f>IF(A8taxstdlife="n/a","n/a",IF(R$3&gt;(A8taxstdlife+$E580),(Input!$N$218*$N$7)-SUM($N580:Q580),(Input!$N$218*$N$7)/A8taxstdlife))</f>
        <v>0</v>
      </c>
      <c r="S580" s="155">
        <f>IF(A8taxstdlife="n/a","n/a",IF(S$3&gt;(A8taxstdlife+$E580),(Input!$N$218*$N$7)-SUM($N580:R580),(Input!$N$218*$N$7)/A8taxstdlife))</f>
        <v>0</v>
      </c>
      <c r="T580" s="155">
        <f>IF(A8taxstdlife="n/a","n/a",IF(T$3&gt;(A8taxstdlife+$E580),(Input!$N$218*$N$7)-SUM($N580:S580),(Input!$N$218*$N$7)/A8taxstdlife))</f>
        <v>0</v>
      </c>
      <c r="U580" s="155">
        <f>IF(A8taxstdlife="n/a","n/a",IF(U$3&gt;(A8taxstdlife+$E580),(Input!$N$218*$N$7)-SUM($N580:T580),(Input!$N$218*$N$7)/A8taxstdlife))</f>
        <v>0</v>
      </c>
      <c r="V580" s="155">
        <f>IF(A8taxstdlife="n/a","n/a",IF(V$3&gt;(A8taxstdlife+$E580),(Input!$N$218*$N$7)-SUM($N580:U580),(Input!$N$218*$N$7)/A8taxstdlife))</f>
        <v>0</v>
      </c>
      <c r="W580" s="155">
        <f>IF(A8taxstdlife="n/a","n/a",IF(W$3&gt;(A8taxstdlife+$E580),(Input!$N$218*$N$7)-SUM($N580:V580),(Input!$N$218*$N$7)/A8taxstdlife))</f>
        <v>0</v>
      </c>
      <c r="X580" s="155">
        <f>IF(A8taxstdlife="n/a","n/a",IF(X$3&gt;(A8taxstdlife+$E580),(Input!$N$218*$N$7)-SUM($N580:W580),(Input!$N$218*$N$7)/A8taxstdlife))</f>
        <v>0</v>
      </c>
      <c r="Y580" s="155">
        <f>IF(A8taxstdlife="n/a","n/a",IF(Y$3&gt;(A8taxstdlife+$E580),(Input!$N$218*$N$7)-SUM($N580:X580),(Input!$N$218*$N$7)/A8taxstdlife))</f>
        <v>0</v>
      </c>
      <c r="Z580" s="155">
        <f>IF(A8taxstdlife="n/a","n/a",IF(Z$3&gt;(A8taxstdlife+$E580),(Input!$N$218*$N$7)-SUM($N580:Y580),(Input!$N$218*$N$7)/A8taxstdlife))</f>
        <v>0</v>
      </c>
      <c r="AA580" s="155">
        <f>IF(A8taxstdlife="n/a","n/a",IF(AA$3&gt;(A8taxstdlife+$E580),(Input!$N$218*$N$7)-SUM($N580:Z580),(Input!$N$218*$N$7)/A8taxstdlife))</f>
        <v>0</v>
      </c>
      <c r="AB580" s="155">
        <f>IF(A8taxstdlife="n/a","n/a",IF(AB$3&gt;(A8taxstdlife+$E580),(Input!$N$218*$N$7)-SUM($N580:AA580),(Input!$N$218*$N$7)/A8taxstdlife))</f>
        <v>0</v>
      </c>
      <c r="AC580" s="155">
        <f>IF(A8taxstdlife="n/a","n/a",IF(AC$3&gt;(A8taxstdlife+$E580),(Input!$N$218*$N$7)-SUM($N580:AB580),(Input!$N$218*$N$7)/A8taxstdlife))</f>
        <v>0</v>
      </c>
      <c r="AD580" s="155">
        <f>IF(A8taxstdlife="n/a","n/a",IF(AD$3&gt;(A8taxstdlife+$E580),(Input!$N$218*$N$7)-SUM($N580:AC580),(Input!$N$218*$N$7)/A8taxstdlife))</f>
        <v>0</v>
      </c>
      <c r="AE580" s="155">
        <f>IF(A8taxstdlife="n/a","n/a",IF(AE$3&gt;(A8taxstdlife+$E580),(Input!$N$218*$N$7)-SUM($N580:AD580),(Input!$N$218*$N$7)/A8taxstdlife))</f>
        <v>0</v>
      </c>
      <c r="AF580" s="155">
        <f>IF(A8taxstdlife="n/a","n/a",IF(AF$3&gt;(A8taxstdlife+$E580),(Input!$N$218*$N$7)-SUM($N580:AE580),(Input!$N$218*$N$7)/A8taxstdlife))</f>
        <v>0</v>
      </c>
      <c r="AG580" s="155">
        <f>IF(A8taxstdlife="n/a","n/a",IF(AG$3&gt;(A8taxstdlife+$E580),(Input!$N$218*$N$7)-SUM($N580:AF580),(Input!$N$218*$N$7)/A8taxstdlife))</f>
        <v>0</v>
      </c>
      <c r="AH580" s="155">
        <f>IF(A8taxstdlife="n/a","n/a",IF(AH$3&gt;(A8taxstdlife+$E580),(Input!$N$218*$N$7)-SUM($N580:AG580),(Input!$N$218*$N$7)/A8taxstdlife))</f>
        <v>0</v>
      </c>
      <c r="AI580" s="155">
        <f>IF(A8taxstdlife="n/a","n/a",IF(AI$3&gt;(A8taxstdlife+$E580),(Input!$N$218*$N$7)-SUM($N580:AH580),(Input!$N$218*$N$7)/A8taxstdlife))</f>
        <v>0</v>
      </c>
      <c r="AJ580" s="155">
        <f>IF(A8taxstdlife="n/a","n/a",IF(AJ$3&gt;(A8taxstdlife+$E580),(Input!$N$218*$N$7)-SUM($N580:AI580),(Input!$N$218*$N$7)/A8taxstdlife))</f>
        <v>0</v>
      </c>
      <c r="AK580" s="155">
        <f>IF(A8taxstdlife="n/a","n/a",IF(AK$3&gt;(A8taxstdlife+$E580),(Input!$N$218*$N$7)-SUM($N580:AJ580),(Input!$N$218*$N$7)/A8taxstdlife))</f>
        <v>0</v>
      </c>
      <c r="AL580" s="155">
        <f>IF(A8taxstdlife="n/a","n/a",IF(AL$3&gt;(A8taxstdlife+$E580),(Input!$N$218*$N$7)-SUM($N580:AK580),(Input!$N$218*$N$7)/A8taxstdlife))</f>
        <v>0</v>
      </c>
      <c r="AM580" s="155">
        <f>IF(A8taxstdlife="n/a","n/a",IF(AM$3&gt;(A8taxstdlife+$E580),(Input!$N$218*$N$7)-SUM($N580:AL580),(Input!$N$218*$N$7)/A8taxstdlife))</f>
        <v>0</v>
      </c>
      <c r="AN580" s="155">
        <f>IF(A8taxstdlife="n/a","n/a",IF(AN$3&gt;(A8taxstdlife+$E580),(Input!$N$218*$N$7)-SUM($N580:AM580),(Input!$N$218*$N$7)/A8taxstdlife))</f>
        <v>0</v>
      </c>
      <c r="AO580" s="155">
        <f>IF(A8taxstdlife="n/a","n/a",IF(AO$3&gt;(A8taxstdlife+$E580),(Input!$N$218*$N$7)-SUM($N580:AN580),(Input!$N$218*$N$7)/A8taxstdlife))</f>
        <v>0</v>
      </c>
      <c r="AP580" s="155">
        <f>IF(A8taxstdlife="n/a","n/a",IF(AP$3&gt;(A8taxstdlife+$E580),(Input!$N$218*$N$7)-SUM($N580:AO580),(Input!$N$218*$N$7)/A8taxstdlife))</f>
        <v>0</v>
      </c>
      <c r="AQ580" s="155">
        <f>IF(A8taxstdlife="n/a","n/a",IF(AQ$3&gt;(A8taxstdlife+$E580),(Input!$N$218*$N$7)-SUM($N580:AP580),(Input!$N$218*$N$7)/A8taxstdlife))</f>
        <v>0</v>
      </c>
      <c r="AR580" s="155">
        <f>IF(A8taxstdlife="n/a","n/a",IF(AR$3&gt;(A8taxstdlife+$E580),(Input!$N$218*$N$7)-SUM($N580:AQ580),(Input!$N$218*$N$7)/A8taxstdlife))</f>
        <v>0</v>
      </c>
      <c r="AS580" s="155">
        <f>IF(A8taxstdlife="n/a","n/a",IF(AS$3&gt;(A8taxstdlife+$E580),(Input!$N$218*$N$7)-SUM($N580:AR580),(Input!$N$218*$N$7)/A8taxstdlife))</f>
        <v>0</v>
      </c>
      <c r="AT580" s="155">
        <f>IF(A8taxstdlife="n/a","n/a",IF(AT$3&gt;(A8taxstdlife+$E580),(Input!$N$218*$N$7)-SUM($N580:AS580),(Input!$N$218*$N$7)/A8taxstdlife))</f>
        <v>0</v>
      </c>
      <c r="AU580" s="155">
        <f>IF(A8taxstdlife="n/a","n/a",IF(AU$3&gt;(A8taxstdlife+$E580),(Input!$N$218*$N$7)-SUM($N580:AT580),(Input!$N$218*$N$7)/A8taxstdlife))</f>
        <v>0</v>
      </c>
      <c r="AV580" s="155">
        <f>IF(A8taxstdlife="n/a","n/a",IF(AV$3&gt;(A8taxstdlife+$E580),(Input!$N$218*$N$7)-SUM($N580:AU580),(Input!$N$218*$N$7)/A8taxstdlife))</f>
        <v>0</v>
      </c>
      <c r="AW580" s="155">
        <f>IF(A8taxstdlife="n/a","n/a",IF(AW$3&gt;(A8taxstdlife+$E580),(Input!$N$218*$N$7)-SUM($N580:AV580),(Input!$N$218*$N$7)/A8taxstdlife))</f>
        <v>0</v>
      </c>
      <c r="AX580" s="155">
        <f>IF(A8taxstdlife="n/a","n/a",IF(AX$3&gt;(A8taxstdlife+$E580),(Input!$N$218*$N$7)-SUM($N580:AW580),(Input!$N$218*$N$7)/A8taxstdlife))</f>
        <v>0</v>
      </c>
      <c r="AY580" s="155">
        <f>IF(A8taxstdlife="n/a","n/a",IF(AY$3&gt;(A8taxstdlife+$E580),(Input!$N$218*$N$7)-SUM($N580:AX580),(Input!$N$218*$N$7)/A8taxstdlife))</f>
        <v>0</v>
      </c>
      <c r="AZ580" s="155">
        <f>IF(A8taxstdlife="n/a","n/a",IF(AZ$3&gt;(A8taxstdlife+$E580),(Input!$N$218*$N$7)-SUM($N580:AY580),(Input!$N$218*$N$7)/A8taxstdlife))</f>
        <v>0</v>
      </c>
      <c r="BA580" s="155">
        <f>IF(A8taxstdlife="n/a","n/a",IF(BA$3&gt;(A8taxstdlife+$E580),(Input!$N$218*$N$7)-SUM($N580:AZ580),(Input!$N$218*$N$7)/A8taxstdlife))</f>
        <v>0</v>
      </c>
      <c r="BB580" s="155">
        <f>IF(A8taxstdlife="n/a","n/a",IF(BB$3&gt;(A8taxstdlife+$E580),(Input!$N$218*$N$7)-SUM($N580:BA580),(Input!$N$218*$N$7)/A8taxstdlife))</f>
        <v>0</v>
      </c>
      <c r="BC580" s="155">
        <f>IF(A8taxstdlife="n/a","n/a",IF(BC$3&gt;(A8taxstdlife+$E580),(Input!$N$218*$N$7)-SUM($N580:BB580),(Input!$N$218*$N$7)/A8taxstdlife))</f>
        <v>0</v>
      </c>
      <c r="BD580" s="155">
        <f>IF(A8taxstdlife="n/a","n/a",IF(BD$3&gt;(A8taxstdlife+$E580),(Input!$N$218*$N$7)-SUM($N580:BC580),(Input!$N$218*$N$7)/A8taxstdlife))</f>
        <v>0</v>
      </c>
      <c r="BE580" s="155">
        <f>IF(A8taxstdlife="n/a","n/a",IF(BE$3&gt;(A8taxstdlife+$E580),(Input!$N$218*$N$7)-SUM($N580:BD580),(Input!$N$218*$N$7)/A8taxstdlife))</f>
        <v>0</v>
      </c>
      <c r="BF580" s="155">
        <f>IF(A8taxstdlife="n/a","n/a",IF(BF$3&gt;(A8taxstdlife+$E580),(Input!$N$218*$N$7)-SUM($N580:BE580),(Input!$N$218*$N$7)/A8taxstdlife))</f>
        <v>0</v>
      </c>
      <c r="BG580" s="155">
        <f>IF(A8taxstdlife="n/a","n/a",IF(BG$3&gt;(A8taxstdlife+$E580),(Input!$N$218*$N$7)-SUM($N580:BF580),(Input!$N$218*$N$7)/A8taxstdlife))</f>
        <v>0</v>
      </c>
      <c r="BH580" s="155">
        <f>IF(A8taxstdlife="n/a","n/a",IF(BH$3&gt;(A8taxstdlife+$E580),(Input!$N$218*$N$7)-SUM($N580:BG580),(Input!$N$218*$N$7)/A8taxstdlife))</f>
        <v>0</v>
      </c>
      <c r="BI580" s="155">
        <f>IF(A8taxstdlife="n/a","n/a",IF(BI$3&gt;(A8taxstdlife+$E580),(Input!$N$218*$N$7)-SUM($N580:BH580),(Input!$N$218*$N$7)/A8taxstdlife))</f>
        <v>0</v>
      </c>
      <c r="BJ580" s="14"/>
      <c r="BK580" s="14"/>
      <c r="BL580" s="14"/>
      <c r="BM580" s="14"/>
      <c r="BN580" s="14"/>
      <c r="BO580" s="14"/>
      <c r="BP580" s="14"/>
      <c r="BQ580" s="14"/>
      <c r="BR580" s="14"/>
      <c r="BS580" s="14"/>
      <c r="BT580" s="14"/>
      <c r="BU580" s="14"/>
      <c r="BV580" s="14"/>
      <c r="BW580" s="14"/>
      <c r="BX580" s="14"/>
      <c r="BY580" s="14"/>
      <c r="BZ580" s="14"/>
      <c r="CA580" s="410"/>
      <c r="CB580" s="410"/>
      <c r="CC580" s="410"/>
      <c r="CD580" s="410"/>
      <c r="CE580" s="410"/>
      <c r="CF580" s="410"/>
      <c r="CG580" s="410"/>
      <c r="CH580" s="410"/>
      <c r="CI580" s="410"/>
      <c r="CJ580" s="410"/>
      <c r="CK580" s="410"/>
      <c r="CL580" s="410"/>
      <c r="CM580" s="410"/>
      <c r="CN580" s="410"/>
      <c r="CO580" s="410"/>
      <c r="CP580" s="410"/>
      <c r="CQ580" s="410"/>
      <c r="CR580" s="410"/>
      <c r="CS580" s="410"/>
      <c r="CT580" s="410"/>
      <c r="CU580" s="410"/>
      <c r="CV580" s="410"/>
      <c r="CW580" s="410"/>
      <c r="CX580" s="410"/>
      <c r="CY580" s="410"/>
      <c r="CZ580" s="410"/>
      <c r="DA580" s="410"/>
      <c r="DB580" s="410"/>
      <c r="DC580" s="410"/>
      <c r="DD580" s="410"/>
      <c r="DE580" s="410"/>
      <c r="DF580" s="410"/>
      <c r="DG580" s="410"/>
      <c r="DH580" s="410"/>
      <c r="DI580" s="410"/>
      <c r="DJ580" s="410"/>
      <c r="DK580" s="410"/>
      <c r="DL580" s="410"/>
      <c r="DM580" s="410"/>
      <c r="DN580" s="410"/>
      <c r="DO580" s="410"/>
      <c r="DP580" s="410"/>
      <c r="DQ580" s="410"/>
      <c r="DR580" s="410"/>
      <c r="DS580" s="410"/>
      <c r="DT580" s="410"/>
      <c r="DU580" s="410"/>
      <c r="DV580" s="410"/>
      <c r="DW580" s="410"/>
      <c r="DX580" s="410"/>
      <c r="DY580" s="410"/>
      <c r="DZ580" s="410"/>
      <c r="EA580" s="410"/>
      <c r="EB580" s="410"/>
      <c r="EC580" s="410"/>
      <c r="ED580" s="410"/>
      <c r="EE580" s="410"/>
      <c r="EF580" s="410"/>
      <c r="EG580" s="410"/>
      <c r="EH580" s="410"/>
      <c r="EI580" s="410"/>
      <c r="EJ580" s="410"/>
      <c r="EK580" s="410"/>
      <c r="EL580" s="410"/>
      <c r="EM580" s="410"/>
      <c r="EN580" s="410"/>
      <c r="EO580" s="410"/>
      <c r="EP580" s="410"/>
      <c r="EQ580" s="410"/>
      <c r="ER580" s="410"/>
      <c r="ES580" s="410"/>
      <c r="ET580" s="410"/>
      <c r="EU580" s="410"/>
      <c r="EV580" s="410"/>
      <c r="EW580" s="410"/>
      <c r="EX580" s="410"/>
      <c r="EY580" s="410"/>
      <c r="EZ580" s="410"/>
      <c r="FA580" s="410"/>
      <c r="FB580" s="410"/>
      <c r="FC580" s="410"/>
      <c r="FD580" s="410"/>
      <c r="FE580" s="410"/>
      <c r="FF580" s="410"/>
      <c r="FG580" s="410"/>
      <c r="FH580" s="410"/>
      <c r="FI580" s="410"/>
      <c r="FJ580" s="410"/>
      <c r="FK580" s="410"/>
      <c r="FL580" s="410"/>
      <c r="FM580" s="410"/>
      <c r="FN580" s="410"/>
      <c r="FO580" s="410"/>
      <c r="FP580" s="410"/>
      <c r="FQ580" s="410"/>
      <c r="FR580" s="410"/>
      <c r="FS580" s="410"/>
      <c r="FT580" s="410"/>
      <c r="FU580" s="410"/>
      <c r="FV580" s="410"/>
      <c r="FW580" s="410"/>
      <c r="FX580" s="410"/>
      <c r="FY580" s="410"/>
      <c r="FZ580" s="410"/>
      <c r="GA580" s="410"/>
      <c r="GB580" s="410"/>
      <c r="GC580" s="410"/>
      <c r="GD580" s="410"/>
      <c r="GE580" s="410"/>
      <c r="GF580" s="410"/>
      <c r="GG580" s="410"/>
      <c r="GH580" s="410"/>
      <c r="GI580" s="410"/>
      <c r="GJ580" s="410"/>
      <c r="GK580" s="410"/>
      <c r="GL580" s="410"/>
      <c r="GM580" s="410"/>
      <c r="GN580" s="410"/>
      <c r="GO580" s="410"/>
      <c r="GP580" s="410"/>
      <c r="GQ580" s="410"/>
      <c r="GR580" s="410"/>
      <c r="GS580" s="410"/>
      <c r="GT580" s="410"/>
      <c r="GU580" s="410"/>
      <c r="GV580" s="410"/>
      <c r="GW580" s="410"/>
      <c r="GX580" s="410"/>
      <c r="GY580" s="410"/>
      <c r="GZ580" s="410"/>
      <c r="HA580" s="410"/>
      <c r="HB580" s="410"/>
      <c r="HC580" s="410"/>
      <c r="HD580" s="410"/>
      <c r="HE580" s="410"/>
      <c r="HF580" s="410"/>
      <c r="HG580" s="410"/>
      <c r="HH580" s="410"/>
      <c r="HI580" s="410"/>
      <c r="HJ580" s="410"/>
      <c r="HK580" s="410"/>
      <c r="HL580" s="410"/>
      <c r="HM580" s="410"/>
      <c r="HN580" s="410"/>
      <c r="HO580" s="410"/>
      <c r="HP580" s="410"/>
      <c r="HQ580" s="410"/>
      <c r="HR580" s="410"/>
      <c r="HS580" s="410"/>
      <c r="HT580" s="410"/>
      <c r="HU580" s="410"/>
      <c r="HV580" s="410"/>
      <c r="HW580" s="410"/>
      <c r="HX580" s="410"/>
      <c r="HY580" s="410"/>
      <c r="HZ580" s="410"/>
      <c r="IA580" s="410"/>
      <c r="IB580" s="410"/>
      <c r="IC580" s="410"/>
      <c r="ID580" s="410"/>
      <c r="IE580" s="410"/>
      <c r="IF580" s="410"/>
      <c r="IG580" s="410"/>
      <c r="IH580" s="410"/>
      <c r="II580" s="410"/>
      <c r="IJ580" s="410"/>
      <c r="IK580" s="410"/>
      <c r="IL580" s="410"/>
      <c r="IM580" s="410"/>
      <c r="IN580" s="410"/>
      <c r="IO580" s="410"/>
      <c r="IP580" s="410"/>
      <c r="IQ580" s="410"/>
      <c r="IR580" s="410"/>
      <c r="IS580" s="410"/>
      <c r="IT580" s="410"/>
      <c r="IU580" s="410"/>
      <c r="IV580" s="410"/>
    </row>
    <row r="581" spans="1:256" s="2" customFormat="1" ht="12.75" hidden="1" customHeight="1" outlineLevel="2">
      <c r="A581" s="14"/>
      <c r="B581" s="14"/>
      <c r="C581" s="324"/>
      <c r="D581" s="413"/>
      <c r="E581" s="261">
        <v>9</v>
      </c>
      <c r="F581" s="372"/>
      <c r="G581" s="269"/>
      <c r="H581" s="271"/>
      <c r="I581" s="271"/>
      <c r="J581" s="271"/>
      <c r="K581" s="271"/>
      <c r="L581" s="271"/>
      <c r="M581" s="271"/>
      <c r="N581" s="271"/>
      <c r="O581" s="270"/>
      <c r="P581" s="155">
        <f>IF(A8taxstdlife="n/a","n/a",IF(P$3&gt;(A8taxstdlife+$E581),(Input!$O$218*$O$7)-SUM($O581:O581),(Input!$O$218*$O$7)/A8taxstdlife))</f>
        <v>0</v>
      </c>
      <c r="Q581" s="155">
        <f>IF(A8taxstdlife="n/a","n/a",IF(Q$3&gt;(A8taxstdlife+$E581),(Input!$O$218*$O$7)-SUM($O581:P581),(Input!$O$218*$O$7)/A8taxstdlife))</f>
        <v>0</v>
      </c>
      <c r="R581" s="155">
        <f>IF(A8taxstdlife="n/a","n/a",IF(R$3&gt;(A8taxstdlife+$E581),(Input!$O$218*$O$7)-SUM($O581:Q581),(Input!$O$218*$O$7)/A8taxstdlife))</f>
        <v>0</v>
      </c>
      <c r="S581" s="155">
        <f>IF(A8taxstdlife="n/a","n/a",IF(S$3&gt;(A8taxstdlife+$E581),(Input!$O$218*$O$7)-SUM($O581:R581),(Input!$O$218*$O$7)/A8taxstdlife))</f>
        <v>0</v>
      </c>
      <c r="T581" s="155">
        <f>IF(A8taxstdlife="n/a","n/a",IF(T$3&gt;(A8taxstdlife+$E581),(Input!$O$218*$O$7)-SUM($O581:S581),(Input!$O$218*$O$7)/A8taxstdlife))</f>
        <v>0</v>
      </c>
      <c r="U581" s="155">
        <f>IF(A8taxstdlife="n/a","n/a",IF(U$3&gt;(A8taxstdlife+$E581),(Input!$O$218*$O$7)-SUM($O581:T581),(Input!$O$218*$O$7)/A8taxstdlife))</f>
        <v>0</v>
      </c>
      <c r="V581" s="155">
        <f>IF(A8taxstdlife="n/a","n/a",IF(V$3&gt;(A8taxstdlife+$E581),(Input!$O$218*$O$7)-SUM($O581:U581),(Input!$O$218*$O$7)/A8taxstdlife))</f>
        <v>0</v>
      </c>
      <c r="W581" s="155">
        <f>IF(A8taxstdlife="n/a","n/a",IF(W$3&gt;(A8taxstdlife+$E581),(Input!$O$218*$O$7)-SUM($O581:V581),(Input!$O$218*$O$7)/A8taxstdlife))</f>
        <v>0</v>
      </c>
      <c r="X581" s="155">
        <f>IF(A8taxstdlife="n/a","n/a",IF(X$3&gt;(A8taxstdlife+$E581),(Input!$O$218*$O$7)-SUM($O581:W581),(Input!$O$218*$O$7)/A8taxstdlife))</f>
        <v>0</v>
      </c>
      <c r="Y581" s="155">
        <f>IF(A8taxstdlife="n/a","n/a",IF(Y$3&gt;(A8taxstdlife+$E581),(Input!$O$218*$O$7)-SUM($O581:X581),(Input!$O$218*$O$7)/A8taxstdlife))</f>
        <v>0</v>
      </c>
      <c r="Z581" s="155">
        <f>IF(A8taxstdlife="n/a","n/a",IF(Z$3&gt;(A8taxstdlife+$E581),(Input!$O$218*$O$7)-SUM($O581:Y581),(Input!$O$218*$O$7)/A8taxstdlife))</f>
        <v>0</v>
      </c>
      <c r="AA581" s="155">
        <f>IF(A8taxstdlife="n/a","n/a",IF(AA$3&gt;(A8taxstdlife+$E581),(Input!$O$218*$O$7)-SUM($O581:Z581),(Input!$O$218*$O$7)/A8taxstdlife))</f>
        <v>0</v>
      </c>
      <c r="AB581" s="155">
        <f>IF(A8taxstdlife="n/a","n/a",IF(AB$3&gt;(A8taxstdlife+$E581),(Input!$O$218*$O$7)-SUM($O581:AA581),(Input!$O$218*$O$7)/A8taxstdlife))</f>
        <v>0</v>
      </c>
      <c r="AC581" s="155">
        <f>IF(A8taxstdlife="n/a","n/a",IF(AC$3&gt;(A8taxstdlife+$E581),(Input!$O$218*$O$7)-SUM($O581:AB581),(Input!$O$218*$O$7)/A8taxstdlife))</f>
        <v>0</v>
      </c>
      <c r="AD581" s="155">
        <f>IF(A8taxstdlife="n/a","n/a",IF(AD$3&gt;(A8taxstdlife+$E581),(Input!$O$218*$O$7)-SUM($O581:AC581),(Input!$O$218*$O$7)/A8taxstdlife))</f>
        <v>0</v>
      </c>
      <c r="AE581" s="155">
        <f>IF(A8taxstdlife="n/a","n/a",IF(AE$3&gt;(A8taxstdlife+$E581),(Input!$O$218*$O$7)-SUM($O581:AD581),(Input!$O$218*$O$7)/A8taxstdlife))</f>
        <v>0</v>
      </c>
      <c r="AF581" s="155">
        <f>IF(A8taxstdlife="n/a","n/a",IF(AF$3&gt;(A8taxstdlife+$E581),(Input!$O$218*$O$7)-SUM($O581:AE581),(Input!$O$218*$O$7)/A8taxstdlife))</f>
        <v>0</v>
      </c>
      <c r="AG581" s="155">
        <f>IF(A8taxstdlife="n/a","n/a",IF(AG$3&gt;(A8taxstdlife+$E581),(Input!$O$218*$O$7)-SUM($O581:AF581),(Input!$O$218*$O$7)/A8taxstdlife))</f>
        <v>0</v>
      </c>
      <c r="AH581" s="155">
        <f>IF(A8taxstdlife="n/a","n/a",IF(AH$3&gt;(A8taxstdlife+$E581),(Input!$O$218*$O$7)-SUM($O581:AG581),(Input!$O$218*$O$7)/A8taxstdlife))</f>
        <v>0</v>
      </c>
      <c r="AI581" s="155">
        <f>IF(A8taxstdlife="n/a","n/a",IF(AI$3&gt;(A8taxstdlife+$E581),(Input!$O$218*$O$7)-SUM($O581:AH581),(Input!$O$218*$O$7)/A8taxstdlife))</f>
        <v>0</v>
      </c>
      <c r="AJ581" s="155">
        <f>IF(A8taxstdlife="n/a","n/a",IF(AJ$3&gt;(A8taxstdlife+$E581),(Input!$O$218*$O$7)-SUM($O581:AI581),(Input!$O$218*$O$7)/A8taxstdlife))</f>
        <v>0</v>
      </c>
      <c r="AK581" s="155">
        <f>IF(A8taxstdlife="n/a","n/a",IF(AK$3&gt;(A8taxstdlife+$E581),(Input!$O$218*$O$7)-SUM($O581:AJ581),(Input!$O$218*$O$7)/A8taxstdlife))</f>
        <v>0</v>
      </c>
      <c r="AL581" s="155">
        <f>IF(A8taxstdlife="n/a","n/a",IF(AL$3&gt;(A8taxstdlife+$E581),(Input!$O$218*$O$7)-SUM($O581:AK581),(Input!$O$218*$O$7)/A8taxstdlife))</f>
        <v>0</v>
      </c>
      <c r="AM581" s="155">
        <f>IF(A8taxstdlife="n/a","n/a",IF(AM$3&gt;(A8taxstdlife+$E581),(Input!$O$218*$O$7)-SUM($O581:AL581),(Input!$O$218*$O$7)/A8taxstdlife))</f>
        <v>0</v>
      </c>
      <c r="AN581" s="155">
        <f>IF(A8taxstdlife="n/a","n/a",IF(AN$3&gt;(A8taxstdlife+$E581),(Input!$O$218*$O$7)-SUM($O581:AM581),(Input!$O$218*$O$7)/A8taxstdlife))</f>
        <v>0</v>
      </c>
      <c r="AO581" s="155">
        <f>IF(A8taxstdlife="n/a","n/a",IF(AO$3&gt;(A8taxstdlife+$E581),(Input!$O$218*$O$7)-SUM($O581:AN581),(Input!$O$218*$O$7)/A8taxstdlife))</f>
        <v>0</v>
      </c>
      <c r="AP581" s="155">
        <f>IF(A8taxstdlife="n/a","n/a",IF(AP$3&gt;(A8taxstdlife+$E581),(Input!$O$218*$O$7)-SUM($O581:AO581),(Input!$O$218*$O$7)/A8taxstdlife))</f>
        <v>0</v>
      </c>
      <c r="AQ581" s="155">
        <f>IF(A8taxstdlife="n/a","n/a",IF(AQ$3&gt;(A8taxstdlife+$E581),(Input!$O$218*$O$7)-SUM($O581:AP581),(Input!$O$218*$O$7)/A8taxstdlife))</f>
        <v>0</v>
      </c>
      <c r="AR581" s="155">
        <f>IF(A8taxstdlife="n/a","n/a",IF(AR$3&gt;(A8taxstdlife+$E581),(Input!$O$218*$O$7)-SUM($O581:AQ581),(Input!$O$218*$O$7)/A8taxstdlife))</f>
        <v>0</v>
      </c>
      <c r="AS581" s="155">
        <f>IF(A8taxstdlife="n/a","n/a",IF(AS$3&gt;(A8taxstdlife+$E581),(Input!$O$218*$O$7)-SUM($O581:AR581),(Input!$O$218*$O$7)/A8taxstdlife))</f>
        <v>0</v>
      </c>
      <c r="AT581" s="155">
        <f>IF(A8taxstdlife="n/a","n/a",IF(AT$3&gt;(A8taxstdlife+$E581),(Input!$O$218*$O$7)-SUM($O581:AS581),(Input!$O$218*$O$7)/A8taxstdlife))</f>
        <v>0</v>
      </c>
      <c r="AU581" s="155">
        <f>IF(A8taxstdlife="n/a","n/a",IF(AU$3&gt;(A8taxstdlife+$E581),(Input!$O$218*$O$7)-SUM($O581:AT581),(Input!$O$218*$O$7)/A8taxstdlife))</f>
        <v>0</v>
      </c>
      <c r="AV581" s="155">
        <f>IF(A8taxstdlife="n/a","n/a",IF(AV$3&gt;(A8taxstdlife+$E581),(Input!$O$218*$O$7)-SUM($O581:AU581),(Input!$O$218*$O$7)/A8taxstdlife))</f>
        <v>0</v>
      </c>
      <c r="AW581" s="155">
        <f>IF(A8taxstdlife="n/a","n/a",IF(AW$3&gt;(A8taxstdlife+$E581),(Input!$O$218*$O$7)-SUM($O581:AV581),(Input!$O$218*$O$7)/A8taxstdlife))</f>
        <v>0</v>
      </c>
      <c r="AX581" s="155">
        <f>IF(A8taxstdlife="n/a","n/a",IF(AX$3&gt;(A8taxstdlife+$E581),(Input!$O$218*$O$7)-SUM($O581:AW581),(Input!$O$218*$O$7)/A8taxstdlife))</f>
        <v>0</v>
      </c>
      <c r="AY581" s="155">
        <f>IF(A8taxstdlife="n/a","n/a",IF(AY$3&gt;(A8taxstdlife+$E581),(Input!$O$218*$O$7)-SUM($O581:AX581),(Input!$O$218*$O$7)/A8taxstdlife))</f>
        <v>0</v>
      </c>
      <c r="AZ581" s="155">
        <f>IF(A8taxstdlife="n/a","n/a",IF(AZ$3&gt;(A8taxstdlife+$E581),(Input!$O$218*$O$7)-SUM($O581:AY581),(Input!$O$218*$O$7)/A8taxstdlife))</f>
        <v>0</v>
      </c>
      <c r="BA581" s="155">
        <f>IF(A8taxstdlife="n/a","n/a",IF(BA$3&gt;(A8taxstdlife+$E581),(Input!$O$218*$O$7)-SUM($O581:AZ581),(Input!$O$218*$O$7)/A8taxstdlife))</f>
        <v>0</v>
      </c>
      <c r="BB581" s="155">
        <f>IF(A8taxstdlife="n/a","n/a",IF(BB$3&gt;(A8taxstdlife+$E581),(Input!$O$218*$O$7)-SUM($O581:BA581),(Input!$O$218*$O$7)/A8taxstdlife))</f>
        <v>0</v>
      </c>
      <c r="BC581" s="155">
        <f>IF(A8taxstdlife="n/a","n/a",IF(BC$3&gt;(A8taxstdlife+$E581),(Input!$O$218*$O$7)-SUM($O581:BB581),(Input!$O$218*$O$7)/A8taxstdlife))</f>
        <v>0</v>
      </c>
      <c r="BD581" s="155">
        <f>IF(A8taxstdlife="n/a","n/a",IF(BD$3&gt;(A8taxstdlife+$E581),(Input!$O$218*$O$7)-SUM($O581:BC581),(Input!$O$218*$O$7)/A8taxstdlife))</f>
        <v>0</v>
      </c>
      <c r="BE581" s="155">
        <f>IF(A8taxstdlife="n/a","n/a",IF(BE$3&gt;(A8taxstdlife+$E581),(Input!$O$218*$O$7)-SUM($O581:BD581),(Input!$O$218*$O$7)/A8taxstdlife))</f>
        <v>0</v>
      </c>
      <c r="BF581" s="155">
        <f>IF(A8taxstdlife="n/a","n/a",IF(BF$3&gt;(A8taxstdlife+$E581),(Input!$O$218*$O$7)-SUM($O581:BE581),(Input!$O$218*$O$7)/A8taxstdlife))</f>
        <v>0</v>
      </c>
      <c r="BG581" s="155">
        <f>IF(A8taxstdlife="n/a","n/a",IF(BG$3&gt;(A8taxstdlife+$E581),(Input!$O$218*$O$7)-SUM($O581:BF581),(Input!$O$218*$O$7)/A8taxstdlife))</f>
        <v>0</v>
      </c>
      <c r="BH581" s="155">
        <f>IF(A8taxstdlife="n/a","n/a",IF(BH$3&gt;(A8taxstdlife+$E581),(Input!$O$218*$O$7)-SUM($O581:BG581),(Input!$O$218*$O$7)/A8taxstdlife))</f>
        <v>0</v>
      </c>
      <c r="BI581" s="155">
        <f>IF(A8taxstdlife="n/a","n/a",IF(BI$3&gt;(A8taxstdlife+$E581),(Input!$O$218*$O$7)-SUM($O581:BH581),(Input!$O$218*$O$7)/A8taxstdlife))</f>
        <v>0</v>
      </c>
      <c r="BJ581" s="14"/>
      <c r="BK581" s="14"/>
      <c r="BL581" s="14"/>
      <c r="BM581" s="14"/>
      <c r="BN581" s="14"/>
      <c r="BO581" s="14"/>
      <c r="BP581" s="14"/>
      <c r="BQ581" s="14"/>
      <c r="BR581" s="14"/>
      <c r="BS581" s="14"/>
      <c r="BT581" s="14"/>
      <c r="BU581" s="14"/>
      <c r="BV581" s="14"/>
      <c r="BW581" s="14"/>
      <c r="BX581" s="14"/>
      <c r="BY581" s="14"/>
      <c r="BZ581" s="14"/>
      <c r="CA581" s="410"/>
      <c r="CB581" s="410"/>
      <c r="CC581" s="410"/>
      <c r="CD581" s="410"/>
      <c r="CE581" s="410"/>
      <c r="CF581" s="410"/>
      <c r="CG581" s="410"/>
      <c r="CH581" s="410"/>
      <c r="CI581" s="410"/>
      <c r="CJ581" s="410"/>
      <c r="CK581" s="410"/>
      <c r="CL581" s="410"/>
      <c r="CM581" s="410"/>
      <c r="CN581" s="410"/>
      <c r="CO581" s="410"/>
      <c r="CP581" s="410"/>
      <c r="CQ581" s="410"/>
      <c r="CR581" s="410"/>
      <c r="CS581" s="410"/>
      <c r="CT581" s="410"/>
      <c r="CU581" s="410"/>
      <c r="CV581" s="410"/>
      <c r="CW581" s="410"/>
      <c r="CX581" s="410"/>
      <c r="CY581" s="410"/>
      <c r="CZ581" s="410"/>
      <c r="DA581" s="410"/>
      <c r="DB581" s="410"/>
      <c r="DC581" s="410"/>
      <c r="DD581" s="410"/>
      <c r="DE581" s="410"/>
      <c r="DF581" s="410"/>
      <c r="DG581" s="410"/>
      <c r="DH581" s="410"/>
      <c r="DI581" s="410"/>
      <c r="DJ581" s="410"/>
      <c r="DK581" s="410"/>
      <c r="DL581" s="410"/>
      <c r="DM581" s="410"/>
      <c r="DN581" s="410"/>
      <c r="DO581" s="410"/>
      <c r="DP581" s="410"/>
      <c r="DQ581" s="410"/>
      <c r="DR581" s="410"/>
      <c r="DS581" s="410"/>
      <c r="DT581" s="410"/>
      <c r="DU581" s="410"/>
      <c r="DV581" s="410"/>
      <c r="DW581" s="410"/>
      <c r="DX581" s="410"/>
      <c r="DY581" s="410"/>
      <c r="DZ581" s="410"/>
      <c r="EA581" s="410"/>
      <c r="EB581" s="410"/>
      <c r="EC581" s="410"/>
      <c r="ED581" s="410"/>
      <c r="EE581" s="410"/>
      <c r="EF581" s="410"/>
      <c r="EG581" s="410"/>
      <c r="EH581" s="410"/>
      <c r="EI581" s="410"/>
      <c r="EJ581" s="410"/>
      <c r="EK581" s="410"/>
      <c r="EL581" s="410"/>
      <c r="EM581" s="410"/>
      <c r="EN581" s="410"/>
      <c r="EO581" s="410"/>
      <c r="EP581" s="410"/>
      <c r="EQ581" s="410"/>
      <c r="ER581" s="410"/>
      <c r="ES581" s="410"/>
      <c r="ET581" s="410"/>
      <c r="EU581" s="410"/>
      <c r="EV581" s="410"/>
      <c r="EW581" s="410"/>
      <c r="EX581" s="410"/>
      <c r="EY581" s="410"/>
      <c r="EZ581" s="410"/>
      <c r="FA581" s="410"/>
      <c r="FB581" s="410"/>
      <c r="FC581" s="410"/>
      <c r="FD581" s="410"/>
      <c r="FE581" s="410"/>
      <c r="FF581" s="410"/>
      <c r="FG581" s="410"/>
      <c r="FH581" s="410"/>
      <c r="FI581" s="410"/>
      <c r="FJ581" s="410"/>
      <c r="FK581" s="410"/>
      <c r="FL581" s="410"/>
      <c r="FM581" s="410"/>
      <c r="FN581" s="410"/>
      <c r="FO581" s="410"/>
      <c r="FP581" s="410"/>
      <c r="FQ581" s="410"/>
      <c r="FR581" s="410"/>
      <c r="FS581" s="410"/>
      <c r="FT581" s="410"/>
      <c r="FU581" s="410"/>
      <c r="FV581" s="410"/>
      <c r="FW581" s="410"/>
      <c r="FX581" s="410"/>
      <c r="FY581" s="410"/>
      <c r="FZ581" s="410"/>
      <c r="GA581" s="410"/>
      <c r="GB581" s="410"/>
      <c r="GC581" s="410"/>
      <c r="GD581" s="410"/>
      <c r="GE581" s="410"/>
      <c r="GF581" s="410"/>
      <c r="GG581" s="410"/>
      <c r="GH581" s="410"/>
      <c r="GI581" s="410"/>
      <c r="GJ581" s="410"/>
      <c r="GK581" s="410"/>
      <c r="GL581" s="410"/>
      <c r="GM581" s="410"/>
      <c r="GN581" s="410"/>
      <c r="GO581" s="410"/>
      <c r="GP581" s="410"/>
      <c r="GQ581" s="410"/>
      <c r="GR581" s="410"/>
      <c r="GS581" s="410"/>
      <c r="GT581" s="410"/>
      <c r="GU581" s="410"/>
      <c r="GV581" s="410"/>
      <c r="GW581" s="410"/>
      <c r="GX581" s="410"/>
      <c r="GY581" s="410"/>
      <c r="GZ581" s="410"/>
      <c r="HA581" s="410"/>
      <c r="HB581" s="410"/>
      <c r="HC581" s="410"/>
      <c r="HD581" s="410"/>
      <c r="HE581" s="410"/>
      <c r="HF581" s="410"/>
      <c r="HG581" s="410"/>
      <c r="HH581" s="410"/>
      <c r="HI581" s="410"/>
      <c r="HJ581" s="410"/>
      <c r="HK581" s="410"/>
      <c r="HL581" s="410"/>
      <c r="HM581" s="410"/>
      <c r="HN581" s="410"/>
      <c r="HO581" s="410"/>
      <c r="HP581" s="410"/>
      <c r="HQ581" s="410"/>
      <c r="HR581" s="410"/>
      <c r="HS581" s="410"/>
      <c r="HT581" s="410"/>
      <c r="HU581" s="410"/>
      <c r="HV581" s="410"/>
      <c r="HW581" s="410"/>
      <c r="HX581" s="410"/>
      <c r="HY581" s="410"/>
      <c r="HZ581" s="410"/>
      <c r="IA581" s="410"/>
      <c r="IB581" s="410"/>
      <c r="IC581" s="410"/>
      <c r="ID581" s="410"/>
      <c r="IE581" s="410"/>
      <c r="IF581" s="410"/>
      <c r="IG581" s="410"/>
      <c r="IH581" s="410"/>
      <c r="II581" s="410"/>
      <c r="IJ581" s="410"/>
      <c r="IK581" s="410"/>
      <c r="IL581" s="410"/>
      <c r="IM581" s="410"/>
      <c r="IN581" s="410"/>
      <c r="IO581" s="410"/>
      <c r="IP581" s="410"/>
      <c r="IQ581" s="410"/>
      <c r="IR581" s="410"/>
      <c r="IS581" s="410"/>
      <c r="IT581" s="410"/>
      <c r="IU581" s="410"/>
      <c r="IV581" s="410"/>
    </row>
    <row r="582" spans="1:256" s="2" customFormat="1" ht="12.75" hidden="1" customHeight="1" outlineLevel="2">
      <c r="A582" s="14"/>
      <c r="B582" s="14"/>
      <c r="C582" s="324"/>
      <c r="D582" s="413"/>
      <c r="E582" s="262">
        <v>10</v>
      </c>
      <c r="F582" s="372"/>
      <c r="G582" s="269"/>
      <c r="H582" s="271"/>
      <c r="I582" s="271"/>
      <c r="J582" s="271"/>
      <c r="K582" s="271"/>
      <c r="L582" s="271"/>
      <c r="M582" s="271"/>
      <c r="N582" s="271"/>
      <c r="O582" s="271"/>
      <c r="P582" s="270"/>
      <c r="Q582" s="155">
        <f>IF(A8taxstdlife="n/a","n/a",IF(Q$3&gt;(A8taxstdlife+$E582),(Input!$P$218*$P$7)-SUM($P582:P582),(Input!$P$218*$P$7)/A8taxstdlife))</f>
        <v>0</v>
      </c>
      <c r="R582" s="155">
        <f>IF(A8taxstdlife="n/a","n/a",IF(R$3&gt;(A8taxstdlife+$E582),(Input!$P$218*$P$7)-SUM($P582:Q582),(Input!$P$218*$P$7)/A8taxstdlife))</f>
        <v>0</v>
      </c>
      <c r="S582" s="155">
        <f>IF(A8taxstdlife="n/a","n/a",IF(S$3&gt;(A8taxstdlife+$E582),(Input!$P$218*$P$7)-SUM($P582:R582),(Input!$P$218*$P$7)/A8taxstdlife))</f>
        <v>0</v>
      </c>
      <c r="T582" s="155">
        <f>IF(A8taxstdlife="n/a","n/a",IF(T$3&gt;(A8taxstdlife+$E582),(Input!$P$218*$P$7)-SUM($P582:S582),(Input!$P$218*$P$7)/A8taxstdlife))</f>
        <v>0</v>
      </c>
      <c r="U582" s="155">
        <f>IF(A8taxstdlife="n/a","n/a",IF(U$3&gt;(A8taxstdlife+$E582),(Input!$P$218*$P$7)-SUM($P582:T582),(Input!$P$218*$P$7)/A8taxstdlife))</f>
        <v>0</v>
      </c>
      <c r="V582" s="155">
        <f>IF(A8taxstdlife="n/a","n/a",IF(V$3&gt;(A8taxstdlife+$E582),(Input!$P$218*$P$7)-SUM($P582:U582),(Input!$P$218*$P$7)/A8taxstdlife))</f>
        <v>0</v>
      </c>
      <c r="W582" s="155">
        <f>IF(A8taxstdlife="n/a","n/a",IF(W$3&gt;(A8taxstdlife+$E582),(Input!$P$218*$P$7)-SUM($P582:V582),(Input!$P$218*$P$7)/A8taxstdlife))</f>
        <v>0</v>
      </c>
      <c r="X582" s="155">
        <f>IF(A8taxstdlife="n/a","n/a",IF(X$3&gt;(A8taxstdlife+$E582),(Input!$P$218*$P$7)-SUM($P582:W582),(Input!$P$218*$P$7)/A8taxstdlife))</f>
        <v>0</v>
      </c>
      <c r="Y582" s="155">
        <f>IF(A8taxstdlife="n/a","n/a",IF(Y$3&gt;(A8taxstdlife+$E582),(Input!$P$218*$P$7)-SUM($P582:X582),(Input!$P$218*$P$7)/A8taxstdlife))</f>
        <v>0</v>
      </c>
      <c r="Z582" s="155">
        <f>IF(A8taxstdlife="n/a","n/a",IF(Z$3&gt;(A8taxstdlife+$E582),(Input!$P$218*$P$7)-SUM($P582:Y582),(Input!$P$218*$P$7)/A8taxstdlife))</f>
        <v>0</v>
      </c>
      <c r="AA582" s="155">
        <f>IF(A8taxstdlife="n/a","n/a",IF(AA$3&gt;(A8taxstdlife+$E582),(Input!$P$218*$P$7)-SUM($P582:Z582),(Input!$P$218*$P$7)/A8taxstdlife))</f>
        <v>0</v>
      </c>
      <c r="AB582" s="155">
        <f>IF(A8taxstdlife="n/a","n/a",IF(AB$3&gt;(A8taxstdlife+$E582),(Input!$P$218*$P$7)-SUM($P582:AA582),(Input!$P$218*$P$7)/A8taxstdlife))</f>
        <v>0</v>
      </c>
      <c r="AC582" s="155">
        <f>IF(A8taxstdlife="n/a","n/a",IF(AC$3&gt;(A8taxstdlife+$E582),(Input!$P$218*$P$7)-SUM($P582:AB582),(Input!$P$218*$P$7)/A8taxstdlife))</f>
        <v>0</v>
      </c>
      <c r="AD582" s="155">
        <f>IF(A8taxstdlife="n/a","n/a",IF(AD$3&gt;(A8taxstdlife+$E582),(Input!$P$218*$P$7)-SUM($P582:AC582),(Input!$P$218*$P$7)/A8taxstdlife))</f>
        <v>0</v>
      </c>
      <c r="AE582" s="155">
        <f>IF(A8taxstdlife="n/a","n/a",IF(AE$3&gt;(A8taxstdlife+$E582),(Input!$P$218*$P$7)-SUM($P582:AD582),(Input!$P$218*$P$7)/A8taxstdlife))</f>
        <v>0</v>
      </c>
      <c r="AF582" s="155">
        <f>IF(A8taxstdlife="n/a","n/a",IF(AF$3&gt;(A8taxstdlife+$E582),(Input!$P$218*$P$7)-SUM($P582:AE582),(Input!$P$218*$P$7)/A8taxstdlife))</f>
        <v>0</v>
      </c>
      <c r="AG582" s="155">
        <f>IF(A8taxstdlife="n/a","n/a",IF(AG$3&gt;(A8taxstdlife+$E582),(Input!$P$218*$P$7)-SUM($P582:AF582),(Input!$P$218*$P$7)/A8taxstdlife))</f>
        <v>0</v>
      </c>
      <c r="AH582" s="155">
        <f>IF(A8taxstdlife="n/a","n/a",IF(AH$3&gt;(A8taxstdlife+$E582),(Input!$P$218*$P$7)-SUM($P582:AG582),(Input!$P$218*$P$7)/A8taxstdlife))</f>
        <v>0</v>
      </c>
      <c r="AI582" s="155">
        <f>IF(A8taxstdlife="n/a","n/a",IF(AI$3&gt;(A8taxstdlife+$E582),(Input!$P$218*$P$7)-SUM($P582:AH582),(Input!$P$218*$P$7)/A8taxstdlife))</f>
        <v>0</v>
      </c>
      <c r="AJ582" s="155">
        <f>IF(A8taxstdlife="n/a","n/a",IF(AJ$3&gt;(A8taxstdlife+$E582),(Input!$P$218*$P$7)-SUM($P582:AI582),(Input!$P$218*$P$7)/A8taxstdlife))</f>
        <v>0</v>
      </c>
      <c r="AK582" s="155">
        <f>IF(A8taxstdlife="n/a","n/a",IF(AK$3&gt;(A8taxstdlife+$E582),(Input!$P$218*$P$7)-SUM($P582:AJ582),(Input!$P$218*$P$7)/A8taxstdlife))</f>
        <v>0</v>
      </c>
      <c r="AL582" s="155">
        <f>IF(A8taxstdlife="n/a","n/a",IF(AL$3&gt;(A8taxstdlife+$E582),(Input!$P$218*$P$7)-SUM($P582:AK582),(Input!$P$218*$P$7)/A8taxstdlife))</f>
        <v>0</v>
      </c>
      <c r="AM582" s="155">
        <f>IF(A8taxstdlife="n/a","n/a",IF(AM$3&gt;(A8taxstdlife+$E582),(Input!$P$218*$P$7)-SUM($P582:AL582),(Input!$P$218*$P$7)/A8taxstdlife))</f>
        <v>0</v>
      </c>
      <c r="AN582" s="155">
        <f>IF(A8taxstdlife="n/a","n/a",IF(AN$3&gt;(A8taxstdlife+$E582),(Input!$P$218*$P$7)-SUM($P582:AM582),(Input!$P$218*$P$7)/A8taxstdlife))</f>
        <v>0</v>
      </c>
      <c r="AO582" s="155">
        <f>IF(A8taxstdlife="n/a","n/a",IF(AO$3&gt;(A8taxstdlife+$E582),(Input!$P$218*$P$7)-SUM($P582:AN582),(Input!$P$218*$P$7)/A8taxstdlife))</f>
        <v>0</v>
      </c>
      <c r="AP582" s="155">
        <f>IF(A8taxstdlife="n/a","n/a",IF(AP$3&gt;(A8taxstdlife+$E582),(Input!$P$218*$P$7)-SUM($P582:AO582),(Input!$P$218*$P$7)/A8taxstdlife))</f>
        <v>0</v>
      </c>
      <c r="AQ582" s="155">
        <f>IF(A8taxstdlife="n/a","n/a",IF(AQ$3&gt;(A8taxstdlife+$E582),(Input!$P$218*$P$7)-SUM($P582:AP582),(Input!$P$218*$P$7)/A8taxstdlife))</f>
        <v>0</v>
      </c>
      <c r="AR582" s="155">
        <f>IF(A8taxstdlife="n/a","n/a",IF(AR$3&gt;(A8taxstdlife+$E582),(Input!$P$218*$P$7)-SUM($P582:AQ582),(Input!$P$218*$P$7)/A8taxstdlife))</f>
        <v>0</v>
      </c>
      <c r="AS582" s="155">
        <f>IF(A8taxstdlife="n/a","n/a",IF(AS$3&gt;(A8taxstdlife+$E582),(Input!$P$218*$P$7)-SUM($P582:AR582),(Input!$P$218*$P$7)/A8taxstdlife))</f>
        <v>0</v>
      </c>
      <c r="AT582" s="155">
        <f>IF(A8taxstdlife="n/a","n/a",IF(AT$3&gt;(A8taxstdlife+$E582),(Input!$P$218*$P$7)-SUM($P582:AS582),(Input!$P$218*$P$7)/A8taxstdlife))</f>
        <v>0</v>
      </c>
      <c r="AU582" s="155">
        <f>IF(A8taxstdlife="n/a","n/a",IF(AU$3&gt;(A8taxstdlife+$E582),(Input!$P$218*$P$7)-SUM($P582:AT582),(Input!$P$218*$P$7)/A8taxstdlife))</f>
        <v>0</v>
      </c>
      <c r="AV582" s="155">
        <f>IF(A8taxstdlife="n/a","n/a",IF(AV$3&gt;(A8taxstdlife+$E582),(Input!$P$218*$P$7)-SUM($P582:AU582),(Input!$P$218*$P$7)/A8taxstdlife))</f>
        <v>0</v>
      </c>
      <c r="AW582" s="155">
        <f>IF(A8taxstdlife="n/a","n/a",IF(AW$3&gt;(A8taxstdlife+$E582),(Input!$P$218*$P$7)-SUM($P582:AV582),(Input!$P$218*$P$7)/A8taxstdlife))</f>
        <v>0</v>
      </c>
      <c r="AX582" s="155">
        <f>IF(A8taxstdlife="n/a","n/a",IF(AX$3&gt;(A8taxstdlife+$E582),(Input!$P$218*$P$7)-SUM($P582:AW582),(Input!$P$218*$P$7)/A8taxstdlife))</f>
        <v>0</v>
      </c>
      <c r="AY582" s="155">
        <f>IF(A8taxstdlife="n/a","n/a",IF(AY$3&gt;(A8taxstdlife+$E582),(Input!$P$218*$P$7)-SUM($P582:AX582),(Input!$P$218*$P$7)/A8taxstdlife))</f>
        <v>0</v>
      </c>
      <c r="AZ582" s="155">
        <f>IF(A8taxstdlife="n/a","n/a",IF(AZ$3&gt;(A8taxstdlife+$E582),(Input!$P$218*$P$7)-SUM($P582:AY582),(Input!$P$218*$P$7)/A8taxstdlife))</f>
        <v>0</v>
      </c>
      <c r="BA582" s="155">
        <f>IF(A8taxstdlife="n/a","n/a",IF(BA$3&gt;(A8taxstdlife+$E582),(Input!$P$218*$P$7)-SUM($P582:AZ582),(Input!$P$218*$P$7)/A8taxstdlife))</f>
        <v>0</v>
      </c>
      <c r="BB582" s="155">
        <f>IF(A8taxstdlife="n/a","n/a",IF(BB$3&gt;(A8taxstdlife+$E582),(Input!$P$218*$P$7)-SUM($P582:BA582),(Input!$P$218*$P$7)/A8taxstdlife))</f>
        <v>0</v>
      </c>
      <c r="BC582" s="155">
        <f>IF(A8taxstdlife="n/a","n/a",IF(BC$3&gt;(A8taxstdlife+$E582),(Input!$P$218*$P$7)-SUM($P582:BB582),(Input!$P$218*$P$7)/A8taxstdlife))</f>
        <v>0</v>
      </c>
      <c r="BD582" s="155">
        <f>IF(A8taxstdlife="n/a","n/a",IF(BD$3&gt;(A8taxstdlife+$E582),(Input!$P$218*$P$7)-SUM($P582:BC582),(Input!$P$218*$P$7)/A8taxstdlife))</f>
        <v>0</v>
      </c>
      <c r="BE582" s="155">
        <f>IF(A8taxstdlife="n/a","n/a",IF(BE$3&gt;(A8taxstdlife+$E582),(Input!$P$218*$P$7)-SUM($P582:BD582),(Input!$P$218*$P$7)/A8taxstdlife))</f>
        <v>0</v>
      </c>
      <c r="BF582" s="155">
        <f>IF(A8taxstdlife="n/a","n/a",IF(BF$3&gt;(A8taxstdlife+$E582),(Input!$P$218*$P$7)-SUM($P582:BE582),(Input!$P$218*$P$7)/A8taxstdlife))</f>
        <v>0</v>
      </c>
      <c r="BG582" s="155">
        <f>IF(A8taxstdlife="n/a","n/a",IF(BG$3&gt;(A8taxstdlife+$E582),(Input!$P$218*$P$7)-SUM($P582:BF582),(Input!$P$218*$P$7)/A8taxstdlife))</f>
        <v>0</v>
      </c>
      <c r="BH582" s="155">
        <f>IF(A8taxstdlife="n/a","n/a",IF(BH$3&gt;(A8taxstdlife+$E582),(Input!$P$218*$P$7)-SUM($P582:BG582),(Input!$P$218*$P$7)/A8taxstdlife))</f>
        <v>0</v>
      </c>
      <c r="BI582" s="155">
        <f>IF(A8taxstdlife="n/a","n/a",IF(BI$3&gt;(A8taxstdlife+$E582),(Input!$P$218*$P$7)-SUM($P582:BH582),(Input!$P$218*$P$7)/A8taxstdlife))</f>
        <v>0</v>
      </c>
      <c r="BJ582" s="14"/>
      <c r="BK582" s="14"/>
      <c r="BL582" s="14"/>
      <c r="BM582" s="14"/>
      <c r="BN582" s="14"/>
      <c r="BO582" s="14"/>
      <c r="BP582" s="14"/>
      <c r="BQ582" s="14"/>
      <c r="BR582" s="14"/>
      <c r="BS582" s="14"/>
      <c r="BT582" s="14"/>
      <c r="BU582" s="14"/>
      <c r="BV582" s="14"/>
      <c r="BW582" s="14"/>
      <c r="BX582" s="14"/>
      <c r="BY582" s="14"/>
      <c r="BZ582" s="14"/>
      <c r="CA582" s="410"/>
      <c r="CB582" s="410"/>
      <c r="CC582" s="410"/>
      <c r="CD582" s="410"/>
      <c r="CE582" s="410"/>
      <c r="CF582" s="410"/>
      <c r="CG582" s="410"/>
      <c r="CH582" s="410"/>
      <c r="CI582" s="410"/>
      <c r="CJ582" s="410"/>
      <c r="CK582" s="410"/>
      <c r="CL582" s="410"/>
      <c r="CM582" s="410"/>
      <c r="CN582" s="410"/>
      <c r="CO582" s="410"/>
      <c r="CP582" s="410"/>
      <c r="CQ582" s="410"/>
      <c r="CR582" s="410"/>
      <c r="CS582" s="410"/>
      <c r="CT582" s="410"/>
      <c r="CU582" s="410"/>
      <c r="CV582" s="410"/>
      <c r="CW582" s="410"/>
      <c r="CX582" s="410"/>
      <c r="CY582" s="410"/>
      <c r="CZ582" s="410"/>
      <c r="DA582" s="410"/>
      <c r="DB582" s="410"/>
      <c r="DC582" s="410"/>
      <c r="DD582" s="410"/>
      <c r="DE582" s="410"/>
      <c r="DF582" s="410"/>
      <c r="DG582" s="410"/>
      <c r="DH582" s="410"/>
      <c r="DI582" s="410"/>
      <c r="DJ582" s="410"/>
      <c r="DK582" s="410"/>
      <c r="DL582" s="410"/>
      <c r="DM582" s="410"/>
      <c r="DN582" s="410"/>
      <c r="DO582" s="410"/>
      <c r="DP582" s="410"/>
      <c r="DQ582" s="410"/>
      <c r="DR582" s="410"/>
      <c r="DS582" s="410"/>
      <c r="DT582" s="410"/>
      <c r="DU582" s="410"/>
      <c r="DV582" s="410"/>
      <c r="DW582" s="410"/>
      <c r="DX582" s="410"/>
      <c r="DY582" s="410"/>
      <c r="DZ582" s="410"/>
      <c r="EA582" s="410"/>
      <c r="EB582" s="410"/>
      <c r="EC582" s="410"/>
      <c r="ED582" s="410"/>
      <c r="EE582" s="410"/>
      <c r="EF582" s="410"/>
      <c r="EG582" s="410"/>
      <c r="EH582" s="410"/>
      <c r="EI582" s="410"/>
      <c r="EJ582" s="410"/>
      <c r="EK582" s="410"/>
      <c r="EL582" s="410"/>
      <c r="EM582" s="410"/>
      <c r="EN582" s="410"/>
      <c r="EO582" s="410"/>
      <c r="EP582" s="410"/>
      <c r="EQ582" s="410"/>
      <c r="ER582" s="410"/>
      <c r="ES582" s="410"/>
      <c r="ET582" s="410"/>
      <c r="EU582" s="410"/>
      <c r="EV582" s="410"/>
      <c r="EW582" s="410"/>
      <c r="EX582" s="410"/>
      <c r="EY582" s="410"/>
      <c r="EZ582" s="410"/>
      <c r="FA582" s="410"/>
      <c r="FB582" s="410"/>
      <c r="FC582" s="410"/>
      <c r="FD582" s="410"/>
      <c r="FE582" s="410"/>
      <c r="FF582" s="410"/>
      <c r="FG582" s="410"/>
      <c r="FH582" s="410"/>
      <c r="FI582" s="410"/>
      <c r="FJ582" s="410"/>
      <c r="FK582" s="410"/>
      <c r="FL582" s="410"/>
      <c r="FM582" s="410"/>
      <c r="FN582" s="410"/>
      <c r="FO582" s="410"/>
      <c r="FP582" s="410"/>
      <c r="FQ582" s="410"/>
      <c r="FR582" s="410"/>
      <c r="FS582" s="410"/>
      <c r="FT582" s="410"/>
      <c r="FU582" s="410"/>
      <c r="FV582" s="410"/>
      <c r="FW582" s="410"/>
      <c r="FX582" s="410"/>
      <c r="FY582" s="410"/>
      <c r="FZ582" s="410"/>
      <c r="GA582" s="410"/>
      <c r="GB582" s="410"/>
      <c r="GC582" s="410"/>
      <c r="GD582" s="410"/>
      <c r="GE582" s="410"/>
      <c r="GF582" s="410"/>
      <c r="GG582" s="410"/>
      <c r="GH582" s="410"/>
      <c r="GI582" s="410"/>
      <c r="GJ582" s="410"/>
      <c r="GK582" s="410"/>
      <c r="GL582" s="410"/>
      <c r="GM582" s="410"/>
      <c r="GN582" s="410"/>
      <c r="GO582" s="410"/>
      <c r="GP582" s="410"/>
      <c r="GQ582" s="410"/>
      <c r="GR582" s="410"/>
      <c r="GS582" s="410"/>
      <c r="GT582" s="410"/>
      <c r="GU582" s="410"/>
      <c r="GV582" s="410"/>
      <c r="GW582" s="410"/>
      <c r="GX582" s="410"/>
      <c r="GY582" s="410"/>
      <c r="GZ582" s="410"/>
      <c r="HA582" s="410"/>
      <c r="HB582" s="410"/>
      <c r="HC582" s="410"/>
      <c r="HD582" s="410"/>
      <c r="HE582" s="410"/>
      <c r="HF582" s="410"/>
      <c r="HG582" s="410"/>
      <c r="HH582" s="410"/>
      <c r="HI582" s="410"/>
      <c r="HJ582" s="410"/>
      <c r="HK582" s="410"/>
      <c r="HL582" s="410"/>
      <c r="HM582" s="410"/>
      <c r="HN582" s="410"/>
      <c r="HO582" s="410"/>
      <c r="HP582" s="410"/>
      <c r="HQ582" s="410"/>
      <c r="HR582" s="410"/>
      <c r="HS582" s="410"/>
      <c r="HT582" s="410"/>
      <c r="HU582" s="410"/>
      <c r="HV582" s="410"/>
      <c r="HW582" s="410"/>
      <c r="HX582" s="410"/>
      <c r="HY582" s="410"/>
      <c r="HZ582" s="410"/>
      <c r="IA582" s="410"/>
      <c r="IB582" s="410"/>
      <c r="IC582" s="410"/>
      <c r="ID582" s="410"/>
      <c r="IE582" s="410"/>
      <c r="IF582" s="410"/>
      <c r="IG582" s="410"/>
      <c r="IH582" s="410"/>
      <c r="II582" s="410"/>
      <c r="IJ582" s="410"/>
      <c r="IK582" s="410"/>
      <c r="IL582" s="410"/>
      <c r="IM582" s="410"/>
      <c r="IN582" s="410"/>
      <c r="IO582" s="410"/>
      <c r="IP582" s="410"/>
      <c r="IQ582" s="410"/>
      <c r="IR582" s="410"/>
      <c r="IS582" s="410"/>
      <c r="IT582" s="410"/>
      <c r="IU582" s="410"/>
      <c r="IV582" s="410"/>
    </row>
    <row r="583" spans="1:256" s="2" customFormat="1" ht="12.75" customHeight="1" outlineLevel="1" collapsed="1">
      <c r="A583" s="14"/>
      <c r="B583" s="14"/>
      <c r="C583" s="324" t="str">
        <f>Asset8</f>
        <v>Network Switching Centres</v>
      </c>
      <c r="D583" s="14"/>
      <c r="E583" s="14"/>
      <c r="F583" s="366"/>
      <c r="G583" s="364">
        <f t="shared" ref="G583:AL583" si="103">SUM(G571:G582)</f>
        <v>1.3808523364485981</v>
      </c>
      <c r="H583" s="364">
        <f t="shared" si="103"/>
        <v>1.4729850566827638</v>
      </c>
      <c r="I583" s="364">
        <f t="shared" si="103"/>
        <v>1.6822514746220101</v>
      </c>
      <c r="J583" s="364">
        <f t="shared" si="103"/>
        <v>2.2606500487119141</v>
      </c>
      <c r="K583" s="364">
        <f t="shared" si="103"/>
        <v>4.2636217841718516</v>
      </c>
      <c r="L583" s="364">
        <f t="shared" si="103"/>
        <v>8.7441968942342996</v>
      </c>
      <c r="M583" s="364">
        <f t="shared" si="103"/>
        <v>8.7441968942342996</v>
      </c>
      <c r="N583" s="364">
        <f t="shared" si="103"/>
        <v>8.7441968942342996</v>
      </c>
      <c r="O583" s="364">
        <f t="shared" si="103"/>
        <v>8.7441968942342996</v>
      </c>
      <c r="P583" s="364">
        <f t="shared" si="103"/>
        <v>8.7441968942342996</v>
      </c>
      <c r="Q583" s="364">
        <f t="shared" si="103"/>
        <v>8.3299411932997209</v>
      </c>
      <c r="R583" s="364">
        <f t="shared" si="103"/>
        <v>7.3633445577857026</v>
      </c>
      <c r="S583" s="364">
        <f t="shared" si="103"/>
        <v>7.3633445577857026</v>
      </c>
      <c r="T583" s="364">
        <f t="shared" si="103"/>
        <v>7.2712118375515367</v>
      </c>
      <c r="U583" s="364">
        <f t="shared" si="103"/>
        <v>7.0619454196122913</v>
      </c>
      <c r="V583" s="364">
        <f t="shared" si="103"/>
        <v>6.483546845522385</v>
      </c>
      <c r="W583" s="364">
        <f t="shared" si="103"/>
        <v>4.4805751100624489</v>
      </c>
      <c r="X583" s="364">
        <f t="shared" si="103"/>
        <v>7.1054273576010019E-15</v>
      </c>
      <c r="Y583" s="364">
        <f t="shared" si="103"/>
        <v>0</v>
      </c>
      <c r="Z583" s="364">
        <f t="shared" si="103"/>
        <v>0</v>
      </c>
      <c r="AA583" s="364">
        <f t="shared" si="103"/>
        <v>0</v>
      </c>
      <c r="AB583" s="364">
        <f t="shared" si="103"/>
        <v>0</v>
      </c>
      <c r="AC583" s="364">
        <f t="shared" si="103"/>
        <v>0</v>
      </c>
      <c r="AD583" s="364">
        <f t="shared" si="103"/>
        <v>0</v>
      </c>
      <c r="AE583" s="364">
        <f t="shared" si="103"/>
        <v>0</v>
      </c>
      <c r="AF583" s="364">
        <f t="shared" si="103"/>
        <v>0</v>
      </c>
      <c r="AG583" s="364">
        <f t="shared" si="103"/>
        <v>0</v>
      </c>
      <c r="AH583" s="364">
        <f t="shared" si="103"/>
        <v>0</v>
      </c>
      <c r="AI583" s="364">
        <f t="shared" si="103"/>
        <v>0</v>
      </c>
      <c r="AJ583" s="364">
        <f t="shared" si="103"/>
        <v>0</v>
      </c>
      <c r="AK583" s="364">
        <f t="shared" si="103"/>
        <v>0</v>
      </c>
      <c r="AL583" s="364">
        <f t="shared" si="103"/>
        <v>0</v>
      </c>
      <c r="AM583" s="364">
        <f t="shared" ref="AM583:BI583" si="104">SUM(AM571:AM582)</f>
        <v>0</v>
      </c>
      <c r="AN583" s="364">
        <f t="shared" si="104"/>
        <v>0</v>
      </c>
      <c r="AO583" s="364">
        <f t="shared" si="104"/>
        <v>0</v>
      </c>
      <c r="AP583" s="364">
        <f t="shared" si="104"/>
        <v>0</v>
      </c>
      <c r="AQ583" s="364">
        <f t="shared" si="104"/>
        <v>0</v>
      </c>
      <c r="AR583" s="364">
        <f t="shared" si="104"/>
        <v>0</v>
      </c>
      <c r="AS583" s="364">
        <f t="shared" si="104"/>
        <v>0</v>
      </c>
      <c r="AT583" s="364">
        <f t="shared" si="104"/>
        <v>0</v>
      </c>
      <c r="AU583" s="364">
        <f t="shared" si="104"/>
        <v>0</v>
      </c>
      <c r="AV583" s="364">
        <f t="shared" si="104"/>
        <v>0</v>
      </c>
      <c r="AW583" s="364">
        <f t="shared" si="104"/>
        <v>0</v>
      </c>
      <c r="AX583" s="364">
        <f t="shared" si="104"/>
        <v>0</v>
      </c>
      <c r="AY583" s="364">
        <f t="shared" si="104"/>
        <v>0</v>
      </c>
      <c r="AZ583" s="364">
        <f t="shared" si="104"/>
        <v>0</v>
      </c>
      <c r="BA583" s="364">
        <f t="shared" si="104"/>
        <v>0</v>
      </c>
      <c r="BB583" s="364">
        <f t="shared" si="104"/>
        <v>0</v>
      </c>
      <c r="BC583" s="364">
        <f t="shared" si="104"/>
        <v>0</v>
      </c>
      <c r="BD583" s="364">
        <f t="shared" si="104"/>
        <v>0</v>
      </c>
      <c r="BE583" s="364">
        <f t="shared" si="104"/>
        <v>0</v>
      </c>
      <c r="BF583" s="364">
        <f t="shared" si="104"/>
        <v>0</v>
      </c>
      <c r="BG583" s="364">
        <f t="shared" si="104"/>
        <v>0</v>
      </c>
      <c r="BH583" s="364">
        <f t="shared" si="104"/>
        <v>0</v>
      </c>
      <c r="BI583" s="364">
        <f t="shared" si="104"/>
        <v>0</v>
      </c>
      <c r="BJ583" s="14"/>
      <c r="BK583" s="14"/>
      <c r="BL583" s="14"/>
      <c r="BM583" s="14"/>
      <c r="BN583" s="14"/>
      <c r="BO583" s="14"/>
      <c r="BP583" s="14"/>
      <c r="BQ583" s="14"/>
      <c r="BR583" s="14"/>
      <c r="BS583" s="14"/>
      <c r="BT583" s="14"/>
      <c r="BU583" s="14"/>
      <c r="BV583" s="14"/>
      <c r="BW583" s="14"/>
      <c r="BX583" s="14"/>
      <c r="BY583" s="14"/>
      <c r="BZ583" s="14"/>
      <c r="CA583" s="410"/>
      <c r="CB583" s="410"/>
      <c r="CC583" s="410"/>
      <c r="CD583" s="410"/>
      <c r="CE583" s="410"/>
      <c r="CF583" s="410"/>
      <c r="CG583" s="410"/>
      <c r="CH583" s="410"/>
      <c r="CI583" s="410"/>
      <c r="CJ583" s="410"/>
      <c r="CK583" s="410"/>
      <c r="CL583" s="410"/>
      <c r="CM583" s="410"/>
      <c r="CN583" s="410"/>
      <c r="CO583" s="410"/>
      <c r="CP583" s="410"/>
      <c r="CQ583" s="410"/>
      <c r="CR583" s="410"/>
      <c r="CS583" s="410"/>
      <c r="CT583" s="410"/>
      <c r="CU583" s="410"/>
      <c r="CV583" s="410"/>
      <c r="CW583" s="410"/>
      <c r="CX583" s="410"/>
      <c r="CY583" s="410"/>
      <c r="CZ583" s="410"/>
      <c r="DA583" s="410"/>
      <c r="DB583" s="410"/>
      <c r="DC583" s="410"/>
      <c r="DD583" s="410"/>
      <c r="DE583" s="410"/>
      <c r="DF583" s="410"/>
      <c r="DG583" s="410"/>
      <c r="DH583" s="410"/>
      <c r="DI583" s="410"/>
      <c r="DJ583" s="410"/>
      <c r="DK583" s="410"/>
      <c r="DL583" s="410"/>
      <c r="DM583" s="410"/>
      <c r="DN583" s="410"/>
      <c r="DO583" s="410"/>
      <c r="DP583" s="410"/>
      <c r="DQ583" s="410"/>
      <c r="DR583" s="410"/>
      <c r="DS583" s="410"/>
      <c r="DT583" s="410"/>
      <c r="DU583" s="410"/>
      <c r="DV583" s="410"/>
      <c r="DW583" s="410"/>
      <c r="DX583" s="410"/>
      <c r="DY583" s="410"/>
      <c r="DZ583" s="410"/>
      <c r="EA583" s="410"/>
      <c r="EB583" s="410"/>
      <c r="EC583" s="410"/>
      <c r="ED583" s="410"/>
      <c r="EE583" s="410"/>
      <c r="EF583" s="410"/>
      <c r="EG583" s="410"/>
      <c r="EH583" s="410"/>
      <c r="EI583" s="410"/>
      <c r="EJ583" s="410"/>
      <c r="EK583" s="410"/>
      <c r="EL583" s="410"/>
      <c r="EM583" s="410"/>
      <c r="EN583" s="410"/>
      <c r="EO583" s="410"/>
      <c r="EP583" s="410"/>
      <c r="EQ583" s="410"/>
      <c r="ER583" s="410"/>
      <c r="ES583" s="410"/>
      <c r="ET583" s="410"/>
      <c r="EU583" s="410"/>
      <c r="EV583" s="410"/>
      <c r="EW583" s="410"/>
      <c r="EX583" s="410"/>
      <c r="EY583" s="410"/>
      <c r="EZ583" s="410"/>
      <c r="FA583" s="410"/>
      <c r="FB583" s="410"/>
      <c r="FC583" s="410"/>
      <c r="FD583" s="410"/>
      <c r="FE583" s="410"/>
      <c r="FF583" s="410"/>
      <c r="FG583" s="410"/>
      <c r="FH583" s="410"/>
      <c r="FI583" s="410"/>
      <c r="FJ583" s="410"/>
      <c r="FK583" s="410"/>
      <c r="FL583" s="410"/>
      <c r="FM583" s="410"/>
      <c r="FN583" s="410"/>
      <c r="FO583" s="410"/>
      <c r="FP583" s="410"/>
      <c r="FQ583" s="410"/>
      <c r="FR583" s="410"/>
      <c r="FS583" s="410"/>
      <c r="FT583" s="410"/>
      <c r="FU583" s="410"/>
      <c r="FV583" s="410"/>
      <c r="FW583" s="410"/>
      <c r="FX583" s="410"/>
      <c r="FY583" s="410"/>
      <c r="FZ583" s="410"/>
      <c r="GA583" s="410"/>
      <c r="GB583" s="410"/>
      <c r="GC583" s="410"/>
      <c r="GD583" s="410"/>
      <c r="GE583" s="410"/>
      <c r="GF583" s="410"/>
      <c r="GG583" s="410"/>
      <c r="GH583" s="410"/>
      <c r="GI583" s="410"/>
      <c r="GJ583" s="410"/>
      <c r="GK583" s="410"/>
      <c r="GL583" s="410"/>
      <c r="GM583" s="410"/>
      <c r="GN583" s="410"/>
      <c r="GO583" s="410"/>
      <c r="GP583" s="410"/>
      <c r="GQ583" s="410"/>
      <c r="GR583" s="410"/>
      <c r="GS583" s="410"/>
      <c r="GT583" s="410"/>
      <c r="GU583" s="410"/>
      <c r="GV583" s="410"/>
      <c r="GW583" s="410"/>
      <c r="GX583" s="410"/>
      <c r="GY583" s="410"/>
      <c r="GZ583" s="410"/>
      <c r="HA583" s="410"/>
      <c r="HB583" s="410"/>
      <c r="HC583" s="410"/>
      <c r="HD583" s="410"/>
      <c r="HE583" s="410"/>
      <c r="HF583" s="410"/>
      <c r="HG583" s="410"/>
      <c r="HH583" s="410"/>
      <c r="HI583" s="410"/>
      <c r="HJ583" s="410"/>
      <c r="HK583" s="410"/>
      <c r="HL583" s="410"/>
      <c r="HM583" s="410"/>
      <c r="HN583" s="410"/>
      <c r="HO583" s="410"/>
      <c r="HP583" s="410"/>
      <c r="HQ583" s="410"/>
      <c r="HR583" s="410"/>
      <c r="HS583" s="410"/>
      <c r="HT583" s="410"/>
      <c r="HU583" s="410"/>
      <c r="HV583" s="410"/>
      <c r="HW583" s="410"/>
      <c r="HX583" s="410"/>
      <c r="HY583" s="410"/>
      <c r="HZ583" s="410"/>
      <c r="IA583" s="410"/>
      <c r="IB583" s="410"/>
      <c r="IC583" s="410"/>
      <c r="ID583" s="410"/>
      <c r="IE583" s="410"/>
      <c r="IF583" s="410"/>
      <c r="IG583" s="410"/>
      <c r="IH583" s="410"/>
      <c r="II583" s="410"/>
      <c r="IJ583" s="410"/>
      <c r="IK583" s="410"/>
      <c r="IL583" s="410"/>
      <c r="IM583" s="410"/>
      <c r="IN583" s="410"/>
      <c r="IO583" s="410"/>
      <c r="IP583" s="410"/>
      <c r="IQ583" s="410"/>
      <c r="IR583" s="410"/>
      <c r="IS583" s="410"/>
      <c r="IT583" s="410"/>
      <c r="IU583" s="410"/>
      <c r="IV583" s="410"/>
    </row>
    <row r="584" spans="1:256" s="2" customFormat="1" ht="12.75" hidden="1" customHeight="1" outlineLevel="2">
      <c r="A584" s="14"/>
      <c r="B584" s="325" t="str">
        <f>C596</f>
        <v>Land</v>
      </c>
      <c r="C584" s="326"/>
      <c r="D584" s="33" t="s">
        <v>65</v>
      </c>
      <c r="E584" s="32"/>
      <c r="F584" s="371"/>
      <c r="G584" s="154" t="str">
        <f>IF(G$3&gt;A9taxremlife,A9taxvalue-SUM($F584:F584),IF(A9taxremlife="N/A","n/a",A9taxvalue/A9taxremlife))</f>
        <v>n/a</v>
      </c>
      <c r="H584" s="154" t="str">
        <f>IF(H$3&gt;A9taxremlife,A9taxvalue-SUM($F584:G584),IF(A9taxremlife="N/A","n/a",A9taxvalue/A9taxremlife))</f>
        <v>n/a</v>
      </c>
      <c r="I584" s="154" t="str">
        <f>IF(I$3&gt;A9taxremlife,A9taxvalue-SUM($F584:H584),IF(A9taxremlife="N/A","n/a",A9taxvalue/A9taxremlife))</f>
        <v>n/a</v>
      </c>
      <c r="J584" s="154" t="str">
        <f>IF(J$3&gt;A9taxremlife,A9taxvalue-SUM($F584:I584),IF(A9taxremlife="N/A","n/a",A9taxvalue/A9taxremlife))</f>
        <v>n/a</v>
      </c>
      <c r="K584" s="154" t="str">
        <f>IF(K$3&gt;A9taxremlife,A9taxvalue-SUM($F584:J584),IF(A9taxremlife="N/A","n/a",A9taxvalue/A9taxremlife))</f>
        <v>n/a</v>
      </c>
      <c r="L584" s="154" t="str">
        <f>IF(L$3&gt;A9taxremlife,A9taxvalue-SUM($F584:K584),IF(A9taxremlife="N/A","n/a",A9taxvalue/A9taxremlife))</f>
        <v>n/a</v>
      </c>
      <c r="M584" s="154" t="str">
        <f>IF(M$3&gt;A9taxremlife,A9taxvalue-SUM($F584:L584),IF(A9taxremlife="N/A","n/a",A9taxvalue/A9taxremlife))</f>
        <v>n/a</v>
      </c>
      <c r="N584" s="154" t="str">
        <f>IF(N$3&gt;A9taxremlife,A9taxvalue-SUM($F584:M584),IF(A9taxremlife="N/A","n/a",A9taxvalue/A9taxremlife))</f>
        <v>n/a</v>
      </c>
      <c r="O584" s="154" t="str">
        <f>IF(O$3&gt;A9taxremlife,A9taxvalue-SUM($F584:N584),IF(A9taxremlife="N/A","n/a",A9taxvalue/A9taxremlife))</f>
        <v>n/a</v>
      </c>
      <c r="P584" s="154" t="str">
        <f>IF(P$3&gt;A9taxremlife,A9taxvalue-SUM($F584:O584),IF(A9taxremlife="N/A","n/a",A9taxvalue/A9taxremlife))</f>
        <v>n/a</v>
      </c>
      <c r="Q584" s="154" t="str">
        <f>IF(Q$3&gt;A9taxremlife,A9taxvalue-SUM($F584:P584),IF(A9taxremlife="N/A","n/a",A9taxvalue/A9taxremlife))</f>
        <v>n/a</v>
      </c>
      <c r="R584" s="154" t="str">
        <f>IF(R$3&gt;A9taxremlife,A9taxvalue-SUM($F584:Q584),IF(A9taxremlife="N/A","n/a",A9taxvalue/A9taxremlife))</f>
        <v>n/a</v>
      </c>
      <c r="S584" s="154" t="str">
        <f>IF(S$3&gt;A9taxremlife,A9taxvalue-SUM($F584:R584),IF(A9taxremlife="N/A","n/a",A9taxvalue/A9taxremlife))</f>
        <v>n/a</v>
      </c>
      <c r="T584" s="154" t="str">
        <f>IF(T$3&gt;A9taxremlife,A9taxvalue-SUM($F584:S584),IF(A9taxremlife="N/A","n/a",A9taxvalue/A9taxremlife))</f>
        <v>n/a</v>
      </c>
      <c r="U584" s="154" t="str">
        <f>IF(U$3&gt;A9taxremlife,A9taxvalue-SUM($F584:T584),IF(A9taxremlife="N/A","n/a",A9taxvalue/A9taxremlife))</f>
        <v>n/a</v>
      </c>
      <c r="V584" s="154" t="str">
        <f>IF(V$3&gt;A9taxremlife,A9taxvalue-SUM($F584:U584),IF(A9taxremlife="N/A","n/a",A9taxvalue/A9taxremlife))</f>
        <v>n/a</v>
      </c>
      <c r="W584" s="154" t="str">
        <f>IF(W$3&gt;A9taxremlife,A9taxvalue-SUM($F584:V584),IF(A9taxremlife="N/A","n/a",A9taxvalue/A9taxremlife))</f>
        <v>n/a</v>
      </c>
      <c r="X584" s="154" t="str">
        <f>IF(X$3&gt;A9taxremlife,A9taxvalue-SUM($F584:W584),IF(A9taxremlife="N/A","n/a",A9taxvalue/A9taxremlife))</f>
        <v>n/a</v>
      </c>
      <c r="Y584" s="154" t="str">
        <f>IF(Y$3&gt;A9taxremlife,A9taxvalue-SUM($F584:X584),IF(A9taxremlife="N/A","n/a",A9taxvalue/A9taxremlife))</f>
        <v>n/a</v>
      </c>
      <c r="Z584" s="154" t="str">
        <f>IF(Z$3&gt;A9taxremlife,A9taxvalue-SUM($F584:Y584),IF(A9taxremlife="N/A","n/a",A9taxvalue/A9taxremlife))</f>
        <v>n/a</v>
      </c>
      <c r="AA584" s="154" t="str">
        <f>IF(AA$3&gt;A9taxremlife,A9taxvalue-SUM($F584:Z584),IF(A9taxremlife="N/A","n/a",A9taxvalue/A9taxremlife))</f>
        <v>n/a</v>
      </c>
      <c r="AB584" s="154" t="str">
        <f>IF(AB$3&gt;A9taxremlife,A9taxvalue-SUM($F584:AA584),IF(A9taxremlife="N/A","n/a",A9taxvalue/A9taxremlife))</f>
        <v>n/a</v>
      </c>
      <c r="AC584" s="154" t="str">
        <f>IF(AC$3&gt;A9taxremlife,A9taxvalue-SUM($F584:AB584),IF(A9taxremlife="N/A","n/a",A9taxvalue/A9taxremlife))</f>
        <v>n/a</v>
      </c>
      <c r="AD584" s="154" t="str">
        <f>IF(AD$3&gt;A9taxremlife,A9taxvalue-SUM($F584:AC584),IF(A9taxremlife="N/A","n/a",A9taxvalue/A9taxremlife))</f>
        <v>n/a</v>
      </c>
      <c r="AE584" s="154" t="str">
        <f>IF(AE$3&gt;A9taxremlife,A9taxvalue-SUM($F584:AD584),IF(A9taxremlife="N/A","n/a",A9taxvalue/A9taxremlife))</f>
        <v>n/a</v>
      </c>
      <c r="AF584" s="154" t="str">
        <f>IF(AF$3&gt;A9taxremlife,A9taxvalue-SUM($F584:AE584),IF(A9taxremlife="N/A","n/a",A9taxvalue/A9taxremlife))</f>
        <v>n/a</v>
      </c>
      <c r="AG584" s="154" t="str">
        <f>IF(AG$3&gt;A9taxremlife,A9taxvalue-SUM($F584:AF584),IF(A9taxremlife="N/A","n/a",A9taxvalue/A9taxremlife))</f>
        <v>n/a</v>
      </c>
      <c r="AH584" s="154" t="str">
        <f>IF(AH$3&gt;A9taxremlife,A9taxvalue-SUM($F584:AG584),IF(A9taxremlife="N/A","n/a",A9taxvalue/A9taxremlife))</f>
        <v>n/a</v>
      </c>
      <c r="AI584" s="154" t="str">
        <f>IF(AI$3&gt;A9taxremlife,A9taxvalue-SUM($F584:AH584),IF(A9taxremlife="N/A","n/a",A9taxvalue/A9taxremlife))</f>
        <v>n/a</v>
      </c>
      <c r="AJ584" s="154" t="str">
        <f>IF(AJ$3&gt;A9taxremlife,A9taxvalue-SUM($F584:AI584),IF(A9taxremlife="N/A","n/a",A9taxvalue/A9taxremlife))</f>
        <v>n/a</v>
      </c>
      <c r="AK584" s="154" t="str">
        <f>IF(AK$3&gt;A9taxremlife,A9taxvalue-SUM($F584:AJ584),IF(A9taxremlife="N/A","n/a",A9taxvalue/A9taxremlife))</f>
        <v>n/a</v>
      </c>
      <c r="AL584" s="154" t="str">
        <f>IF(AL$3&gt;A9taxremlife,A9taxvalue-SUM($F584:AK584),IF(A9taxremlife="N/A","n/a",A9taxvalue/A9taxremlife))</f>
        <v>n/a</v>
      </c>
      <c r="AM584" s="154" t="str">
        <f>IF(AM$3&gt;A9taxremlife,A9taxvalue-SUM($F584:AL584),IF(A9taxremlife="N/A","n/a",A9taxvalue/A9taxremlife))</f>
        <v>n/a</v>
      </c>
      <c r="AN584" s="154" t="str">
        <f>IF(AN$3&gt;A9taxremlife,A9taxvalue-SUM($F584:AM584),IF(A9taxremlife="N/A","n/a",A9taxvalue/A9taxremlife))</f>
        <v>n/a</v>
      </c>
      <c r="AO584" s="154" t="str">
        <f>IF(AO$3&gt;A9taxremlife,A9taxvalue-SUM($F584:AN584),IF(A9taxremlife="N/A","n/a",A9taxvalue/A9taxremlife))</f>
        <v>n/a</v>
      </c>
      <c r="AP584" s="154" t="str">
        <f>IF(AP$3&gt;A9taxremlife,A9taxvalue-SUM($F584:AO584),IF(A9taxremlife="N/A","n/a",A9taxvalue/A9taxremlife))</f>
        <v>n/a</v>
      </c>
      <c r="AQ584" s="154" t="str">
        <f>IF(AQ$3&gt;A9taxremlife,A9taxvalue-SUM($F584:AP584),IF(A9taxremlife="N/A","n/a",A9taxvalue/A9taxremlife))</f>
        <v>n/a</v>
      </c>
      <c r="AR584" s="154" t="str">
        <f>IF(AR$3&gt;A9taxremlife,A9taxvalue-SUM($F584:AQ584),IF(A9taxremlife="N/A","n/a",A9taxvalue/A9taxremlife))</f>
        <v>n/a</v>
      </c>
      <c r="AS584" s="154" t="str">
        <f>IF(AS$3&gt;A9taxremlife,A9taxvalue-SUM($F584:AR584),IF(A9taxremlife="N/A","n/a",A9taxvalue/A9taxremlife))</f>
        <v>n/a</v>
      </c>
      <c r="AT584" s="154" t="str">
        <f>IF(AT$3&gt;A9taxremlife,A9taxvalue-SUM($F584:AS584),IF(A9taxremlife="N/A","n/a",A9taxvalue/A9taxremlife))</f>
        <v>n/a</v>
      </c>
      <c r="AU584" s="154" t="str">
        <f>IF(AU$3&gt;A9taxremlife,A9taxvalue-SUM($F584:AT584),IF(A9taxremlife="N/A","n/a",A9taxvalue/A9taxremlife))</f>
        <v>n/a</v>
      </c>
      <c r="AV584" s="154" t="str">
        <f>IF(AV$3&gt;A9taxremlife,A9taxvalue-SUM($F584:AU584),IF(A9taxremlife="N/A","n/a",A9taxvalue/A9taxremlife))</f>
        <v>n/a</v>
      </c>
      <c r="AW584" s="154" t="str">
        <f>IF(AW$3&gt;A9taxremlife,A9taxvalue-SUM($F584:AV584),IF(A9taxremlife="N/A","n/a",A9taxvalue/A9taxremlife))</f>
        <v>n/a</v>
      </c>
      <c r="AX584" s="154" t="str">
        <f>IF(AX$3&gt;A9taxremlife,A9taxvalue-SUM($F584:AW584),IF(A9taxremlife="N/A","n/a",A9taxvalue/A9taxremlife))</f>
        <v>n/a</v>
      </c>
      <c r="AY584" s="154" t="str">
        <f>IF(AY$3&gt;A9taxremlife,A9taxvalue-SUM($F584:AX584),IF(A9taxremlife="N/A","n/a",A9taxvalue/A9taxremlife))</f>
        <v>n/a</v>
      </c>
      <c r="AZ584" s="154" t="str">
        <f>IF(AZ$3&gt;A9taxremlife,A9taxvalue-SUM($F584:AY584),IF(A9taxremlife="N/A","n/a",A9taxvalue/A9taxremlife))</f>
        <v>n/a</v>
      </c>
      <c r="BA584" s="154" t="str">
        <f>IF(BA$3&gt;A9taxremlife,A9taxvalue-SUM($F584:AZ584),IF(A9taxremlife="N/A","n/a",A9taxvalue/A9taxremlife))</f>
        <v>n/a</v>
      </c>
      <c r="BB584" s="154" t="str">
        <f>IF(BB$3&gt;A9taxremlife,A9taxvalue-SUM($F584:BA584),IF(A9taxremlife="N/A","n/a",A9taxvalue/A9taxremlife))</f>
        <v>n/a</v>
      </c>
      <c r="BC584" s="154" t="str">
        <f>IF(BC$3&gt;A9taxremlife,A9taxvalue-SUM($F584:BB584),IF(A9taxremlife="N/A","n/a",A9taxvalue/A9taxremlife))</f>
        <v>n/a</v>
      </c>
      <c r="BD584" s="154" t="str">
        <f>IF(BD$3&gt;A9taxremlife,A9taxvalue-SUM($F584:BC584),IF(A9taxremlife="N/A","n/a",A9taxvalue/A9taxremlife))</f>
        <v>n/a</v>
      </c>
      <c r="BE584" s="154" t="str">
        <f>IF(BE$3&gt;A9taxremlife,A9taxvalue-SUM($F584:BD584),IF(A9taxremlife="N/A","n/a",A9taxvalue/A9taxremlife))</f>
        <v>n/a</v>
      </c>
      <c r="BF584" s="154" t="str">
        <f>IF(BF$3&gt;A9taxremlife,A9taxvalue-SUM($F584:BE584),IF(A9taxremlife="N/A","n/a",A9taxvalue/A9taxremlife))</f>
        <v>n/a</v>
      </c>
      <c r="BG584" s="154" t="str">
        <f>IF(BG$3&gt;A9taxremlife,A9taxvalue-SUM($F584:BF584),IF(A9taxremlife="N/A","n/a",A9taxvalue/A9taxremlife))</f>
        <v>n/a</v>
      </c>
      <c r="BH584" s="154" t="str">
        <f>IF(BH$3&gt;A9taxremlife,A9taxvalue-SUM($F584:BG584),IF(A9taxremlife="N/A","n/a",A9taxvalue/A9taxremlife))</f>
        <v>n/a</v>
      </c>
      <c r="BI584" s="154" t="str">
        <f>IF(BI$3&gt;A9taxremlife,A9taxvalue-SUM($F584:BH584),IF(A9taxremlife="N/A","n/a",A9taxvalue/A9taxremlife))</f>
        <v>n/a</v>
      </c>
      <c r="BJ584" s="14"/>
      <c r="BK584" s="14"/>
      <c r="BL584" s="14"/>
      <c r="BM584" s="14"/>
      <c r="BN584" s="14"/>
      <c r="BO584" s="14"/>
      <c r="BP584" s="14"/>
      <c r="BQ584" s="14"/>
      <c r="BR584" s="14"/>
      <c r="BS584" s="14"/>
      <c r="BT584" s="14"/>
      <c r="BU584" s="14"/>
      <c r="BV584" s="14"/>
      <c r="BW584" s="14"/>
      <c r="BX584" s="14"/>
      <c r="BY584" s="14"/>
      <c r="BZ584" s="14"/>
      <c r="CA584" s="410"/>
      <c r="CB584" s="410"/>
      <c r="CC584" s="410"/>
      <c r="CD584" s="410"/>
      <c r="CE584" s="410"/>
      <c r="CF584" s="410"/>
      <c r="CG584" s="410"/>
      <c r="CH584" s="410"/>
      <c r="CI584" s="410"/>
      <c r="CJ584" s="410"/>
      <c r="CK584" s="410"/>
      <c r="CL584" s="410"/>
      <c r="CM584" s="410"/>
      <c r="CN584" s="410"/>
      <c r="CO584" s="410"/>
      <c r="CP584" s="410"/>
      <c r="CQ584" s="410"/>
      <c r="CR584" s="410"/>
      <c r="CS584" s="410"/>
      <c r="CT584" s="410"/>
      <c r="CU584" s="410"/>
      <c r="CV584" s="410"/>
      <c r="CW584" s="410"/>
      <c r="CX584" s="410"/>
      <c r="CY584" s="410"/>
      <c r="CZ584" s="410"/>
      <c r="DA584" s="410"/>
      <c r="DB584" s="410"/>
      <c r="DC584" s="410"/>
      <c r="DD584" s="410"/>
      <c r="DE584" s="410"/>
      <c r="DF584" s="410"/>
      <c r="DG584" s="410"/>
      <c r="DH584" s="410"/>
      <c r="DI584" s="410"/>
      <c r="DJ584" s="410"/>
      <c r="DK584" s="410"/>
      <c r="DL584" s="410"/>
      <c r="DM584" s="410"/>
      <c r="DN584" s="410"/>
      <c r="DO584" s="410"/>
      <c r="DP584" s="410"/>
      <c r="DQ584" s="410"/>
      <c r="DR584" s="410"/>
      <c r="DS584" s="410"/>
      <c r="DT584" s="410"/>
      <c r="DU584" s="410"/>
      <c r="DV584" s="410"/>
      <c r="DW584" s="410"/>
      <c r="DX584" s="410"/>
      <c r="DY584" s="410"/>
      <c r="DZ584" s="410"/>
      <c r="EA584" s="410"/>
      <c r="EB584" s="410"/>
      <c r="EC584" s="410"/>
      <c r="ED584" s="410"/>
      <c r="EE584" s="410"/>
      <c r="EF584" s="410"/>
      <c r="EG584" s="410"/>
      <c r="EH584" s="410"/>
      <c r="EI584" s="410"/>
      <c r="EJ584" s="410"/>
      <c r="EK584" s="410"/>
      <c r="EL584" s="410"/>
      <c r="EM584" s="410"/>
      <c r="EN584" s="410"/>
      <c r="EO584" s="410"/>
      <c r="EP584" s="410"/>
      <c r="EQ584" s="410"/>
      <c r="ER584" s="410"/>
      <c r="ES584" s="410"/>
      <c r="ET584" s="410"/>
      <c r="EU584" s="410"/>
      <c r="EV584" s="410"/>
      <c r="EW584" s="410"/>
      <c r="EX584" s="410"/>
      <c r="EY584" s="410"/>
      <c r="EZ584" s="410"/>
      <c r="FA584" s="410"/>
      <c r="FB584" s="410"/>
      <c r="FC584" s="410"/>
      <c r="FD584" s="410"/>
      <c r="FE584" s="410"/>
      <c r="FF584" s="410"/>
      <c r="FG584" s="410"/>
      <c r="FH584" s="410"/>
      <c r="FI584" s="410"/>
      <c r="FJ584" s="410"/>
      <c r="FK584" s="410"/>
      <c r="FL584" s="410"/>
      <c r="FM584" s="410"/>
      <c r="FN584" s="410"/>
      <c r="FO584" s="410"/>
      <c r="FP584" s="410"/>
      <c r="FQ584" s="410"/>
      <c r="FR584" s="410"/>
      <c r="FS584" s="410"/>
      <c r="FT584" s="410"/>
      <c r="FU584" s="410"/>
      <c r="FV584" s="410"/>
      <c r="FW584" s="410"/>
      <c r="FX584" s="410"/>
      <c r="FY584" s="410"/>
      <c r="FZ584" s="410"/>
      <c r="GA584" s="410"/>
      <c r="GB584" s="410"/>
      <c r="GC584" s="410"/>
      <c r="GD584" s="410"/>
      <c r="GE584" s="410"/>
      <c r="GF584" s="410"/>
      <c r="GG584" s="410"/>
      <c r="GH584" s="410"/>
      <c r="GI584" s="410"/>
      <c r="GJ584" s="410"/>
      <c r="GK584" s="410"/>
      <c r="GL584" s="410"/>
      <c r="GM584" s="410"/>
      <c r="GN584" s="410"/>
      <c r="GO584" s="410"/>
      <c r="GP584" s="410"/>
      <c r="GQ584" s="410"/>
      <c r="GR584" s="410"/>
      <c r="GS584" s="410"/>
      <c r="GT584" s="410"/>
      <c r="GU584" s="410"/>
      <c r="GV584" s="410"/>
      <c r="GW584" s="410"/>
      <c r="GX584" s="410"/>
      <c r="GY584" s="410"/>
      <c r="GZ584" s="410"/>
      <c r="HA584" s="410"/>
      <c r="HB584" s="410"/>
      <c r="HC584" s="410"/>
      <c r="HD584" s="410"/>
      <c r="HE584" s="410"/>
      <c r="HF584" s="410"/>
      <c r="HG584" s="410"/>
      <c r="HH584" s="410"/>
      <c r="HI584" s="410"/>
      <c r="HJ584" s="410"/>
      <c r="HK584" s="410"/>
      <c r="HL584" s="410"/>
      <c r="HM584" s="410"/>
      <c r="HN584" s="410"/>
      <c r="HO584" s="410"/>
      <c r="HP584" s="410"/>
      <c r="HQ584" s="410"/>
      <c r="HR584" s="410"/>
      <c r="HS584" s="410"/>
      <c r="HT584" s="410"/>
      <c r="HU584" s="410"/>
      <c r="HV584" s="410"/>
      <c r="HW584" s="410"/>
      <c r="HX584" s="410"/>
      <c r="HY584" s="410"/>
      <c r="HZ584" s="410"/>
      <c r="IA584" s="410"/>
      <c r="IB584" s="410"/>
      <c r="IC584" s="410"/>
      <c r="ID584" s="410"/>
      <c r="IE584" s="410"/>
      <c r="IF584" s="410"/>
      <c r="IG584" s="410"/>
      <c r="IH584" s="410"/>
      <c r="II584" s="410"/>
      <c r="IJ584" s="410"/>
      <c r="IK584" s="410"/>
      <c r="IL584" s="410"/>
      <c r="IM584" s="410"/>
      <c r="IN584" s="410"/>
      <c r="IO584" s="410"/>
      <c r="IP584" s="410"/>
      <c r="IQ584" s="410"/>
      <c r="IR584" s="410"/>
      <c r="IS584" s="410"/>
      <c r="IT584" s="410"/>
      <c r="IU584" s="410"/>
      <c r="IV584" s="410"/>
    </row>
    <row r="585" spans="1:256" s="2" customFormat="1" ht="12.75" hidden="1" customHeight="1" outlineLevel="2">
      <c r="A585" s="14"/>
      <c r="B585" s="14"/>
      <c r="C585" s="324"/>
      <c r="D585" s="412" t="s">
        <v>198</v>
      </c>
      <c r="E585" s="261">
        <v>0</v>
      </c>
      <c r="F585" s="372"/>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5"/>
      <c r="AY585" s="155"/>
      <c r="AZ585" s="155"/>
      <c r="BA585" s="155"/>
      <c r="BB585" s="155"/>
      <c r="BC585" s="155"/>
      <c r="BD585" s="155"/>
      <c r="BE585" s="155"/>
      <c r="BF585" s="155"/>
      <c r="BG585" s="155"/>
      <c r="BH585" s="155"/>
      <c r="BI585" s="155"/>
      <c r="BJ585" s="14"/>
      <c r="BK585" s="14"/>
      <c r="BL585" s="14"/>
      <c r="BM585" s="14"/>
      <c r="BN585" s="14"/>
      <c r="BO585" s="14"/>
      <c r="BP585" s="14"/>
      <c r="BQ585" s="14"/>
      <c r="BR585" s="14"/>
      <c r="BS585" s="14"/>
      <c r="BT585" s="14"/>
      <c r="BU585" s="14"/>
      <c r="BV585" s="14"/>
      <c r="BW585" s="14"/>
      <c r="BX585" s="14"/>
      <c r="BY585" s="14"/>
      <c r="BZ585" s="14"/>
      <c r="CA585" s="410"/>
      <c r="CB585" s="410"/>
      <c r="CC585" s="410"/>
      <c r="CD585" s="410"/>
      <c r="CE585" s="410"/>
      <c r="CF585" s="410"/>
      <c r="CG585" s="410"/>
      <c r="CH585" s="410"/>
      <c r="CI585" s="410"/>
      <c r="CJ585" s="410"/>
      <c r="CK585" s="410"/>
      <c r="CL585" s="410"/>
      <c r="CM585" s="410"/>
      <c r="CN585" s="410"/>
      <c r="CO585" s="410"/>
      <c r="CP585" s="410"/>
      <c r="CQ585" s="410"/>
      <c r="CR585" s="410"/>
      <c r="CS585" s="410"/>
      <c r="CT585" s="410"/>
      <c r="CU585" s="410"/>
      <c r="CV585" s="410"/>
      <c r="CW585" s="410"/>
      <c r="CX585" s="410"/>
      <c r="CY585" s="410"/>
      <c r="CZ585" s="410"/>
      <c r="DA585" s="410"/>
      <c r="DB585" s="410"/>
      <c r="DC585" s="410"/>
      <c r="DD585" s="410"/>
      <c r="DE585" s="410"/>
      <c r="DF585" s="410"/>
      <c r="DG585" s="410"/>
      <c r="DH585" s="410"/>
      <c r="DI585" s="410"/>
      <c r="DJ585" s="410"/>
      <c r="DK585" s="410"/>
      <c r="DL585" s="410"/>
      <c r="DM585" s="410"/>
      <c r="DN585" s="410"/>
      <c r="DO585" s="410"/>
      <c r="DP585" s="410"/>
      <c r="DQ585" s="410"/>
      <c r="DR585" s="410"/>
      <c r="DS585" s="410"/>
      <c r="DT585" s="410"/>
      <c r="DU585" s="410"/>
      <c r="DV585" s="410"/>
      <c r="DW585" s="410"/>
      <c r="DX585" s="410"/>
      <c r="DY585" s="410"/>
      <c r="DZ585" s="410"/>
      <c r="EA585" s="410"/>
      <c r="EB585" s="410"/>
      <c r="EC585" s="410"/>
      <c r="ED585" s="410"/>
      <c r="EE585" s="410"/>
      <c r="EF585" s="410"/>
      <c r="EG585" s="410"/>
      <c r="EH585" s="410"/>
      <c r="EI585" s="410"/>
      <c r="EJ585" s="410"/>
      <c r="EK585" s="410"/>
      <c r="EL585" s="410"/>
      <c r="EM585" s="410"/>
      <c r="EN585" s="410"/>
      <c r="EO585" s="410"/>
      <c r="EP585" s="410"/>
      <c r="EQ585" s="410"/>
      <c r="ER585" s="410"/>
      <c r="ES585" s="410"/>
      <c r="ET585" s="410"/>
      <c r="EU585" s="410"/>
      <c r="EV585" s="410"/>
      <c r="EW585" s="410"/>
      <c r="EX585" s="410"/>
      <c r="EY585" s="410"/>
      <c r="EZ585" s="410"/>
      <c r="FA585" s="410"/>
      <c r="FB585" s="410"/>
      <c r="FC585" s="410"/>
      <c r="FD585" s="410"/>
      <c r="FE585" s="410"/>
      <c r="FF585" s="410"/>
      <c r="FG585" s="410"/>
      <c r="FH585" s="410"/>
      <c r="FI585" s="410"/>
      <c r="FJ585" s="410"/>
      <c r="FK585" s="410"/>
      <c r="FL585" s="410"/>
      <c r="FM585" s="410"/>
      <c r="FN585" s="410"/>
      <c r="FO585" s="410"/>
      <c r="FP585" s="410"/>
      <c r="FQ585" s="410"/>
      <c r="FR585" s="410"/>
      <c r="FS585" s="410"/>
      <c r="FT585" s="410"/>
      <c r="FU585" s="410"/>
      <c r="FV585" s="410"/>
      <c r="FW585" s="410"/>
      <c r="FX585" s="410"/>
      <c r="FY585" s="410"/>
      <c r="FZ585" s="410"/>
      <c r="GA585" s="410"/>
      <c r="GB585" s="410"/>
      <c r="GC585" s="410"/>
      <c r="GD585" s="410"/>
      <c r="GE585" s="410"/>
      <c r="GF585" s="410"/>
      <c r="GG585" s="410"/>
      <c r="GH585" s="410"/>
      <c r="GI585" s="410"/>
      <c r="GJ585" s="410"/>
      <c r="GK585" s="410"/>
      <c r="GL585" s="410"/>
      <c r="GM585" s="410"/>
      <c r="GN585" s="410"/>
      <c r="GO585" s="410"/>
      <c r="GP585" s="410"/>
      <c r="GQ585" s="410"/>
      <c r="GR585" s="410"/>
      <c r="GS585" s="410"/>
      <c r="GT585" s="410"/>
      <c r="GU585" s="410"/>
      <c r="GV585" s="410"/>
      <c r="GW585" s="410"/>
      <c r="GX585" s="410"/>
      <c r="GY585" s="410"/>
      <c r="GZ585" s="410"/>
      <c r="HA585" s="410"/>
      <c r="HB585" s="410"/>
      <c r="HC585" s="410"/>
      <c r="HD585" s="410"/>
      <c r="HE585" s="410"/>
      <c r="HF585" s="410"/>
      <c r="HG585" s="410"/>
      <c r="HH585" s="410"/>
      <c r="HI585" s="410"/>
      <c r="HJ585" s="410"/>
      <c r="HK585" s="410"/>
      <c r="HL585" s="410"/>
      <c r="HM585" s="410"/>
      <c r="HN585" s="410"/>
      <c r="HO585" s="410"/>
      <c r="HP585" s="410"/>
      <c r="HQ585" s="410"/>
      <c r="HR585" s="410"/>
      <c r="HS585" s="410"/>
      <c r="HT585" s="410"/>
      <c r="HU585" s="410"/>
      <c r="HV585" s="410"/>
      <c r="HW585" s="410"/>
      <c r="HX585" s="410"/>
      <c r="HY585" s="410"/>
      <c r="HZ585" s="410"/>
      <c r="IA585" s="410"/>
      <c r="IB585" s="410"/>
      <c r="IC585" s="410"/>
      <c r="ID585" s="410"/>
      <c r="IE585" s="410"/>
      <c r="IF585" s="410"/>
      <c r="IG585" s="410"/>
      <c r="IH585" s="410"/>
      <c r="II585" s="410"/>
      <c r="IJ585" s="410"/>
      <c r="IK585" s="410"/>
      <c r="IL585" s="410"/>
      <c r="IM585" s="410"/>
      <c r="IN585" s="410"/>
      <c r="IO585" s="410"/>
      <c r="IP585" s="410"/>
      <c r="IQ585" s="410"/>
      <c r="IR585" s="410"/>
      <c r="IS585" s="410"/>
      <c r="IT585" s="410"/>
      <c r="IU585" s="410"/>
      <c r="IV585" s="410"/>
    </row>
    <row r="586" spans="1:256" s="2" customFormat="1" ht="12.75" hidden="1" customHeight="1" outlineLevel="2">
      <c r="A586" s="14"/>
      <c r="B586" s="14"/>
      <c r="C586" s="324"/>
      <c r="D586" s="413"/>
      <c r="E586" s="261">
        <v>1</v>
      </c>
      <c r="F586" s="372"/>
      <c r="G586" s="268"/>
      <c r="H586" s="155" t="str">
        <f>IF(A9taxstdlife="n/a","n/a",IF(H$3&gt;(A9taxstdlife+$E586),(Input!$G$219*$G$7)-SUM($G586:G586),(Input!$G$219*$G$7)/A9taxstdlife))</f>
        <v>n/a</v>
      </c>
      <c r="I586" s="155" t="str">
        <f>IF(A9taxstdlife="n/a","n/a",IF(I$3&gt;(A9taxstdlife+$E586),(Input!$G$219*$G$7)-SUM($G586:H586),(Input!$G$219*$G$7)/A9taxstdlife))</f>
        <v>n/a</v>
      </c>
      <c r="J586" s="155" t="str">
        <f>IF(A9taxstdlife="n/a","n/a",IF(J$3&gt;(A9taxstdlife+$E586),(Input!$G$219*$G$7)-SUM($G586:I586),(Input!$G$219*$G$7)/A9taxstdlife))</f>
        <v>n/a</v>
      </c>
      <c r="K586" s="155" t="str">
        <f>IF(A9taxstdlife="n/a","n/a",IF(K$3&gt;(A9taxstdlife+$E586),(Input!$G$219*$G$7)-SUM($G586:J586),(Input!$G$219*$G$7)/A9taxstdlife))</f>
        <v>n/a</v>
      </c>
      <c r="L586" s="155" t="str">
        <f>IF(A9taxstdlife="n/a","n/a",IF(L$3&gt;(A9taxstdlife+$E586),(Input!$G$219*$G$7)-SUM($G586:K586),(Input!$G$219*$G$7)/A9taxstdlife))</f>
        <v>n/a</v>
      </c>
      <c r="M586" s="155" t="str">
        <f>IF(A9taxstdlife="n/a","n/a",IF(M$3&gt;(A9taxstdlife+$E586),(Input!$G$219*$G$7)-SUM($G586:L586),(Input!$G$219*$G$7)/A9taxstdlife))</f>
        <v>n/a</v>
      </c>
      <c r="N586" s="155" t="str">
        <f>IF(A9taxstdlife="n/a","n/a",IF(N$3&gt;(A9taxstdlife+$E586),(Input!$G$219*$G$7)-SUM($G586:M586),(Input!$G$219*$G$7)/A9taxstdlife))</f>
        <v>n/a</v>
      </c>
      <c r="O586" s="155" t="str">
        <f>IF(A9taxstdlife="n/a","n/a",IF(O$3&gt;(A9taxstdlife+$E586),(Input!$G$219*$G$7)-SUM($G586:N586),(Input!$G$219*$G$7)/A9taxstdlife))</f>
        <v>n/a</v>
      </c>
      <c r="P586" s="155" t="str">
        <f>IF(A9taxstdlife="n/a","n/a",IF(P$3&gt;(A9taxstdlife+$E586),(Input!$G$219*$G$7)-SUM($G586:O586),(Input!$G$219*$G$7)/A9taxstdlife))</f>
        <v>n/a</v>
      </c>
      <c r="Q586" s="155" t="str">
        <f>IF(A9taxstdlife="n/a","n/a",IF(Q$3&gt;(A9taxstdlife+$E586),(Input!$G$219*$G$7)-SUM($G586:P586),(Input!$G$219*$G$7)/A9taxstdlife))</f>
        <v>n/a</v>
      </c>
      <c r="R586" s="155" t="str">
        <f>IF(A9taxstdlife="n/a","n/a",IF(R$3&gt;(A9taxstdlife+$E586),(Input!$G$219*$G$7)-SUM($G586:Q586),(Input!$G$219*$G$7)/A9taxstdlife))</f>
        <v>n/a</v>
      </c>
      <c r="S586" s="155" t="str">
        <f>IF(A9taxstdlife="n/a","n/a",IF(S$3&gt;(A9taxstdlife+$E586),(Input!$G$219*$G$7)-SUM($G586:R586),(Input!$G$219*$G$7)/A9taxstdlife))</f>
        <v>n/a</v>
      </c>
      <c r="T586" s="155" t="str">
        <f>IF(A9taxstdlife="n/a","n/a",IF(T$3&gt;(A9taxstdlife+$E586),(Input!$G$219*$G$7)-SUM($G586:S586),(Input!$G$219*$G$7)/A9taxstdlife))</f>
        <v>n/a</v>
      </c>
      <c r="U586" s="155" t="str">
        <f>IF(A9taxstdlife="n/a","n/a",IF(U$3&gt;(A9taxstdlife+$E586),(Input!$G$219*$G$7)-SUM($G586:T586),(Input!$G$219*$G$7)/A9taxstdlife))</f>
        <v>n/a</v>
      </c>
      <c r="V586" s="155" t="str">
        <f>IF(A9taxstdlife="n/a","n/a",IF(V$3&gt;(A9taxstdlife+$E586),(Input!$G$219*$G$7)-SUM($G586:U586),(Input!$G$219*$G$7)/A9taxstdlife))</f>
        <v>n/a</v>
      </c>
      <c r="W586" s="155" t="str">
        <f>IF(A9taxstdlife="n/a","n/a",IF(W$3&gt;(A9taxstdlife+$E586),(Input!$G$219*$G$7)-SUM($G586:V586),(Input!$G$219*$G$7)/A9taxstdlife))</f>
        <v>n/a</v>
      </c>
      <c r="X586" s="155" t="str">
        <f>IF(A9taxstdlife="n/a","n/a",IF(X$3&gt;(A9taxstdlife+$E586),(Input!$G$219*$G$7)-SUM($G586:W586),(Input!$G$219*$G$7)/A9taxstdlife))</f>
        <v>n/a</v>
      </c>
      <c r="Y586" s="155" t="str">
        <f>IF(A9taxstdlife="n/a","n/a",IF(Y$3&gt;(A9taxstdlife+$E586),(Input!$G$219*$G$7)-SUM($G586:X586),(Input!$G$219*$G$7)/A9taxstdlife))</f>
        <v>n/a</v>
      </c>
      <c r="Z586" s="155" t="str">
        <f>IF(A9taxstdlife="n/a","n/a",IF(Z$3&gt;(A9taxstdlife+$E586),(Input!$G$219*$G$7)-SUM($G586:Y586),(Input!$G$219*$G$7)/A9taxstdlife))</f>
        <v>n/a</v>
      </c>
      <c r="AA586" s="155" t="str">
        <f>IF(A9taxstdlife="n/a","n/a",IF(AA$3&gt;(A9taxstdlife+$E586),(Input!$G$219*$G$7)-SUM($G586:Z586),(Input!$G$219*$G$7)/A9taxstdlife))</f>
        <v>n/a</v>
      </c>
      <c r="AB586" s="155" t="str">
        <f>IF(A9taxstdlife="n/a","n/a",IF(AB$3&gt;(A9taxstdlife+$E586),(Input!$G$219*$G$7)-SUM($G586:AA586),(Input!$G$219*$G$7)/A9taxstdlife))</f>
        <v>n/a</v>
      </c>
      <c r="AC586" s="155" t="str">
        <f>IF(A9taxstdlife="n/a","n/a",IF(AC$3&gt;(A9taxstdlife+$E586),(Input!$G$219*$G$7)-SUM($G586:AB586),(Input!$G$219*$G$7)/A9taxstdlife))</f>
        <v>n/a</v>
      </c>
      <c r="AD586" s="155" t="str">
        <f>IF(A9taxstdlife="n/a","n/a",IF(AD$3&gt;(A9taxstdlife+$E586),(Input!$G$219*$G$7)-SUM($G586:AC586),(Input!$G$219*$G$7)/A9taxstdlife))</f>
        <v>n/a</v>
      </c>
      <c r="AE586" s="155" t="str">
        <f>IF(A9taxstdlife="n/a","n/a",IF(AE$3&gt;(A9taxstdlife+$E586),(Input!$G$219*$G$7)-SUM($G586:AD586),(Input!$G$219*$G$7)/A9taxstdlife))</f>
        <v>n/a</v>
      </c>
      <c r="AF586" s="155" t="str">
        <f>IF(A9taxstdlife="n/a","n/a",IF(AF$3&gt;(A9taxstdlife+$E586),(Input!$G$219*$G$7)-SUM($G586:AE586),(Input!$G$219*$G$7)/A9taxstdlife))</f>
        <v>n/a</v>
      </c>
      <c r="AG586" s="155" t="str">
        <f>IF(A9taxstdlife="n/a","n/a",IF(AG$3&gt;(A9taxstdlife+$E586),(Input!$G$219*$G$7)-SUM($G586:AF586),(Input!$G$219*$G$7)/A9taxstdlife))</f>
        <v>n/a</v>
      </c>
      <c r="AH586" s="155" t="str">
        <f>IF(A9taxstdlife="n/a","n/a",IF(AH$3&gt;(A9taxstdlife+$E586),(Input!$G$219*$G$7)-SUM($G586:AG586),(Input!$G$219*$G$7)/A9taxstdlife))</f>
        <v>n/a</v>
      </c>
      <c r="AI586" s="155" t="str">
        <f>IF(A9taxstdlife="n/a","n/a",IF(AI$3&gt;(A9taxstdlife+$E586),(Input!$G$219*$G$7)-SUM($G586:AH586),(Input!$G$219*$G$7)/A9taxstdlife))</f>
        <v>n/a</v>
      </c>
      <c r="AJ586" s="155" t="str">
        <f>IF(A9taxstdlife="n/a","n/a",IF(AJ$3&gt;(A9taxstdlife+$E586),(Input!$G$219*$G$7)-SUM($G586:AI586),(Input!$G$219*$G$7)/A9taxstdlife))</f>
        <v>n/a</v>
      </c>
      <c r="AK586" s="155" t="str">
        <f>IF(A9taxstdlife="n/a","n/a",IF(AK$3&gt;(A9taxstdlife+$E586),(Input!$G$219*$G$7)-SUM($G586:AJ586),(Input!$G$219*$G$7)/A9taxstdlife))</f>
        <v>n/a</v>
      </c>
      <c r="AL586" s="155" t="str">
        <f>IF(A9taxstdlife="n/a","n/a",IF(AL$3&gt;(A9taxstdlife+$E586),(Input!$G$219*$G$7)-SUM($G586:AK586),(Input!$G$219*$G$7)/A9taxstdlife))</f>
        <v>n/a</v>
      </c>
      <c r="AM586" s="155" t="str">
        <f>IF(A9taxstdlife="n/a","n/a",IF(AM$3&gt;(A9taxstdlife+$E586),(Input!$G$219*$G$7)-SUM($G586:AL586),(Input!$G$219*$G$7)/A9taxstdlife))</f>
        <v>n/a</v>
      </c>
      <c r="AN586" s="155" t="str">
        <f>IF(A9taxstdlife="n/a","n/a",IF(AN$3&gt;(A9taxstdlife+$E586),(Input!$G$219*$G$7)-SUM($G586:AM586),(Input!$G$219*$G$7)/A9taxstdlife))</f>
        <v>n/a</v>
      </c>
      <c r="AO586" s="155" t="str">
        <f>IF(A9taxstdlife="n/a","n/a",IF(AO$3&gt;(A9taxstdlife+$E586),(Input!$G$219*$G$7)-SUM($G586:AN586),(Input!$G$219*$G$7)/A9taxstdlife))</f>
        <v>n/a</v>
      </c>
      <c r="AP586" s="155" t="str">
        <f>IF(A9taxstdlife="n/a","n/a",IF(AP$3&gt;(A9taxstdlife+$E586),(Input!$G$219*$G$7)-SUM($G586:AO586),(Input!$G$219*$G$7)/A9taxstdlife))</f>
        <v>n/a</v>
      </c>
      <c r="AQ586" s="155" t="str">
        <f>IF(A9taxstdlife="n/a","n/a",IF(AQ$3&gt;(A9taxstdlife+$E586),(Input!$G$219*$G$7)-SUM($G586:AP586),(Input!$G$219*$G$7)/A9taxstdlife))</f>
        <v>n/a</v>
      </c>
      <c r="AR586" s="155" t="str">
        <f>IF(A9taxstdlife="n/a","n/a",IF(AR$3&gt;(A9taxstdlife+$E586),(Input!$G$219*$G$7)-SUM($G586:AQ586),(Input!$G$219*$G$7)/A9taxstdlife))</f>
        <v>n/a</v>
      </c>
      <c r="AS586" s="155" t="str">
        <f>IF(A9taxstdlife="n/a","n/a",IF(AS$3&gt;(A9taxstdlife+$E586),(Input!$G$219*$G$7)-SUM($G586:AR586),(Input!$G$219*$G$7)/A9taxstdlife))</f>
        <v>n/a</v>
      </c>
      <c r="AT586" s="155" t="str">
        <f>IF(A9taxstdlife="n/a","n/a",IF(AT$3&gt;(A9taxstdlife+$E586),(Input!$G$219*$G$7)-SUM($G586:AS586),(Input!$G$219*$G$7)/A9taxstdlife))</f>
        <v>n/a</v>
      </c>
      <c r="AU586" s="155" t="str">
        <f>IF(A9taxstdlife="n/a","n/a",IF(AU$3&gt;(A9taxstdlife+$E586),(Input!$G$219*$G$7)-SUM($G586:AT586),(Input!$G$219*$G$7)/A9taxstdlife))</f>
        <v>n/a</v>
      </c>
      <c r="AV586" s="155" t="str">
        <f>IF(A9taxstdlife="n/a","n/a",IF(AV$3&gt;(A9taxstdlife+$E586),(Input!$G$219*$G$7)-SUM($G586:AU586),(Input!$G$219*$G$7)/A9taxstdlife))</f>
        <v>n/a</v>
      </c>
      <c r="AW586" s="155" t="str">
        <f>IF(A9taxstdlife="n/a","n/a",IF(AW$3&gt;(A9taxstdlife+$E586),(Input!$G$219*$G$7)-SUM($G586:AV586),(Input!$G$219*$G$7)/A9taxstdlife))</f>
        <v>n/a</v>
      </c>
      <c r="AX586" s="155" t="str">
        <f>IF(A9taxstdlife="n/a","n/a",IF(AX$3&gt;(A9taxstdlife+$E586),(Input!$G$219*$G$7)-SUM($G586:AW586),(Input!$G$219*$G$7)/A9taxstdlife))</f>
        <v>n/a</v>
      </c>
      <c r="AY586" s="155" t="str">
        <f>IF(A9taxstdlife="n/a","n/a",IF(AY$3&gt;(A9taxstdlife+$E586),(Input!$G$219*$G$7)-SUM($G586:AX586),(Input!$G$219*$G$7)/A9taxstdlife))</f>
        <v>n/a</v>
      </c>
      <c r="AZ586" s="155" t="str">
        <f>IF(A9taxstdlife="n/a","n/a",IF(AZ$3&gt;(A9taxstdlife+$E586),(Input!$G$219*$G$7)-SUM($G586:AY586),(Input!$G$219*$G$7)/A9taxstdlife))</f>
        <v>n/a</v>
      </c>
      <c r="BA586" s="155" t="str">
        <f>IF(A9taxstdlife="n/a","n/a",IF(BA$3&gt;(A9taxstdlife+$E586),(Input!$G$219*$G$7)-SUM($G586:AZ586),(Input!$G$219*$G$7)/A9taxstdlife))</f>
        <v>n/a</v>
      </c>
      <c r="BB586" s="155" t="str">
        <f>IF(A9taxstdlife="n/a","n/a",IF(BB$3&gt;(A9taxstdlife+$E586),(Input!$G$219*$G$7)-SUM($G586:BA586),(Input!$G$219*$G$7)/A9taxstdlife))</f>
        <v>n/a</v>
      </c>
      <c r="BC586" s="155" t="str">
        <f>IF(A9taxstdlife="n/a","n/a",IF(BC$3&gt;(A9taxstdlife+$E586),(Input!$G$219*$G$7)-SUM($G586:BB586),(Input!$G$219*$G$7)/A9taxstdlife))</f>
        <v>n/a</v>
      </c>
      <c r="BD586" s="155" t="str">
        <f>IF(A9taxstdlife="n/a","n/a",IF(BD$3&gt;(A9taxstdlife+$E586),(Input!$G$219*$G$7)-SUM($G586:BC586),(Input!$G$219*$G$7)/A9taxstdlife))</f>
        <v>n/a</v>
      </c>
      <c r="BE586" s="155" t="str">
        <f>IF(A9taxstdlife="n/a","n/a",IF(BE$3&gt;(A9taxstdlife+$E586),(Input!$G$219*$G$7)-SUM($G586:BD586),(Input!$G$219*$G$7)/A9taxstdlife))</f>
        <v>n/a</v>
      </c>
      <c r="BF586" s="155" t="str">
        <f>IF(A9taxstdlife="n/a","n/a",IF(BF$3&gt;(A9taxstdlife+$E586),(Input!$G$219*$G$7)-SUM($G586:BE586),(Input!$G$219*$G$7)/A9taxstdlife))</f>
        <v>n/a</v>
      </c>
      <c r="BG586" s="155" t="str">
        <f>IF(A9taxstdlife="n/a","n/a",IF(BG$3&gt;(A9taxstdlife+$E586),(Input!$G$219*$G$7)-SUM($G586:BF586),(Input!$G$219*$G$7)/A9taxstdlife))</f>
        <v>n/a</v>
      </c>
      <c r="BH586" s="155" t="str">
        <f>IF(A9taxstdlife="n/a","n/a",IF(BH$3&gt;(A9taxstdlife+$E586),(Input!$G$219*$G$7)-SUM($G586:BG586),(Input!$G$219*$G$7)/A9taxstdlife))</f>
        <v>n/a</v>
      </c>
      <c r="BI586" s="155" t="str">
        <f>IF(A9taxstdlife="n/a","n/a",IF(BI$3&gt;(A9taxstdlife+$E586),(Input!$G$219*$G$7)-SUM($G586:BH586),(Input!$G$219*$G$7)/A9taxstdlife))</f>
        <v>n/a</v>
      </c>
      <c r="BJ586" s="14"/>
      <c r="BK586" s="14"/>
      <c r="BL586" s="14"/>
      <c r="BM586" s="14"/>
      <c r="BN586" s="14"/>
      <c r="BO586" s="14"/>
      <c r="BP586" s="14"/>
      <c r="BQ586" s="14"/>
      <c r="BR586" s="14"/>
      <c r="BS586" s="14"/>
      <c r="BT586" s="14"/>
      <c r="BU586" s="14"/>
      <c r="BV586" s="14"/>
      <c r="BW586" s="14"/>
      <c r="BX586" s="14"/>
      <c r="BY586" s="14"/>
      <c r="BZ586" s="14"/>
      <c r="CA586" s="410"/>
      <c r="CB586" s="410"/>
      <c r="CC586" s="410"/>
      <c r="CD586" s="410"/>
      <c r="CE586" s="410"/>
      <c r="CF586" s="410"/>
      <c r="CG586" s="410"/>
      <c r="CH586" s="410"/>
      <c r="CI586" s="410"/>
      <c r="CJ586" s="410"/>
      <c r="CK586" s="410"/>
      <c r="CL586" s="410"/>
      <c r="CM586" s="410"/>
      <c r="CN586" s="410"/>
      <c r="CO586" s="410"/>
      <c r="CP586" s="410"/>
      <c r="CQ586" s="410"/>
      <c r="CR586" s="410"/>
      <c r="CS586" s="410"/>
      <c r="CT586" s="410"/>
      <c r="CU586" s="410"/>
      <c r="CV586" s="410"/>
      <c r="CW586" s="410"/>
      <c r="CX586" s="410"/>
      <c r="CY586" s="410"/>
      <c r="CZ586" s="410"/>
      <c r="DA586" s="410"/>
      <c r="DB586" s="410"/>
      <c r="DC586" s="410"/>
      <c r="DD586" s="410"/>
      <c r="DE586" s="410"/>
      <c r="DF586" s="410"/>
      <c r="DG586" s="410"/>
      <c r="DH586" s="410"/>
      <c r="DI586" s="410"/>
      <c r="DJ586" s="410"/>
      <c r="DK586" s="410"/>
      <c r="DL586" s="410"/>
      <c r="DM586" s="410"/>
      <c r="DN586" s="410"/>
      <c r="DO586" s="410"/>
      <c r="DP586" s="410"/>
      <c r="DQ586" s="410"/>
      <c r="DR586" s="410"/>
      <c r="DS586" s="410"/>
      <c r="DT586" s="410"/>
      <c r="DU586" s="410"/>
      <c r="DV586" s="410"/>
      <c r="DW586" s="410"/>
      <c r="DX586" s="410"/>
      <c r="DY586" s="410"/>
      <c r="DZ586" s="410"/>
      <c r="EA586" s="410"/>
      <c r="EB586" s="410"/>
      <c r="EC586" s="410"/>
      <c r="ED586" s="410"/>
      <c r="EE586" s="410"/>
      <c r="EF586" s="410"/>
      <c r="EG586" s="410"/>
      <c r="EH586" s="410"/>
      <c r="EI586" s="410"/>
      <c r="EJ586" s="410"/>
      <c r="EK586" s="410"/>
      <c r="EL586" s="410"/>
      <c r="EM586" s="410"/>
      <c r="EN586" s="410"/>
      <c r="EO586" s="410"/>
      <c r="EP586" s="410"/>
      <c r="EQ586" s="410"/>
      <c r="ER586" s="410"/>
      <c r="ES586" s="410"/>
      <c r="ET586" s="410"/>
      <c r="EU586" s="410"/>
      <c r="EV586" s="410"/>
      <c r="EW586" s="410"/>
      <c r="EX586" s="410"/>
      <c r="EY586" s="410"/>
      <c r="EZ586" s="410"/>
      <c r="FA586" s="410"/>
      <c r="FB586" s="410"/>
      <c r="FC586" s="410"/>
      <c r="FD586" s="410"/>
      <c r="FE586" s="410"/>
      <c r="FF586" s="410"/>
      <c r="FG586" s="410"/>
      <c r="FH586" s="410"/>
      <c r="FI586" s="410"/>
      <c r="FJ586" s="410"/>
      <c r="FK586" s="410"/>
      <c r="FL586" s="410"/>
      <c r="FM586" s="410"/>
      <c r="FN586" s="410"/>
      <c r="FO586" s="410"/>
      <c r="FP586" s="410"/>
      <c r="FQ586" s="410"/>
      <c r="FR586" s="410"/>
      <c r="FS586" s="410"/>
      <c r="FT586" s="410"/>
      <c r="FU586" s="410"/>
      <c r="FV586" s="410"/>
      <c r="FW586" s="410"/>
      <c r="FX586" s="410"/>
      <c r="FY586" s="410"/>
      <c r="FZ586" s="410"/>
      <c r="GA586" s="410"/>
      <c r="GB586" s="410"/>
      <c r="GC586" s="410"/>
      <c r="GD586" s="410"/>
      <c r="GE586" s="410"/>
      <c r="GF586" s="410"/>
      <c r="GG586" s="410"/>
      <c r="GH586" s="410"/>
      <c r="GI586" s="410"/>
      <c r="GJ586" s="410"/>
      <c r="GK586" s="410"/>
      <c r="GL586" s="410"/>
      <c r="GM586" s="410"/>
      <c r="GN586" s="410"/>
      <c r="GO586" s="410"/>
      <c r="GP586" s="410"/>
      <c r="GQ586" s="410"/>
      <c r="GR586" s="410"/>
      <c r="GS586" s="410"/>
      <c r="GT586" s="410"/>
      <c r="GU586" s="410"/>
      <c r="GV586" s="410"/>
      <c r="GW586" s="410"/>
      <c r="GX586" s="410"/>
      <c r="GY586" s="410"/>
      <c r="GZ586" s="410"/>
      <c r="HA586" s="410"/>
      <c r="HB586" s="410"/>
      <c r="HC586" s="410"/>
      <c r="HD586" s="410"/>
      <c r="HE586" s="410"/>
      <c r="HF586" s="410"/>
      <c r="HG586" s="410"/>
      <c r="HH586" s="410"/>
      <c r="HI586" s="410"/>
      <c r="HJ586" s="410"/>
      <c r="HK586" s="410"/>
      <c r="HL586" s="410"/>
      <c r="HM586" s="410"/>
      <c r="HN586" s="410"/>
      <c r="HO586" s="410"/>
      <c r="HP586" s="410"/>
      <c r="HQ586" s="410"/>
      <c r="HR586" s="410"/>
      <c r="HS586" s="410"/>
      <c r="HT586" s="410"/>
      <c r="HU586" s="410"/>
      <c r="HV586" s="410"/>
      <c r="HW586" s="410"/>
      <c r="HX586" s="410"/>
      <c r="HY586" s="410"/>
      <c r="HZ586" s="410"/>
      <c r="IA586" s="410"/>
      <c r="IB586" s="410"/>
      <c r="IC586" s="410"/>
      <c r="ID586" s="410"/>
      <c r="IE586" s="410"/>
      <c r="IF586" s="410"/>
      <c r="IG586" s="410"/>
      <c r="IH586" s="410"/>
      <c r="II586" s="410"/>
      <c r="IJ586" s="410"/>
      <c r="IK586" s="410"/>
      <c r="IL586" s="410"/>
      <c r="IM586" s="410"/>
      <c r="IN586" s="410"/>
      <c r="IO586" s="410"/>
      <c r="IP586" s="410"/>
      <c r="IQ586" s="410"/>
      <c r="IR586" s="410"/>
      <c r="IS586" s="410"/>
      <c r="IT586" s="410"/>
      <c r="IU586" s="410"/>
      <c r="IV586" s="410"/>
    </row>
    <row r="587" spans="1:256" s="2" customFormat="1" ht="12.75" hidden="1" customHeight="1" outlineLevel="2">
      <c r="A587" s="14"/>
      <c r="B587" s="14"/>
      <c r="C587" s="324"/>
      <c r="D587" s="413"/>
      <c r="E587" s="261">
        <v>2</v>
      </c>
      <c r="F587" s="372"/>
      <c r="G587" s="269"/>
      <c r="H587" s="270"/>
      <c r="I587" s="155" t="str">
        <f>IF(A9taxstdlife="n/a","n/a",IF(I$3&gt;(A9taxstdlife+$E587),(Input!$H$219*$H$7)-SUM($H587:H587),(Input!$H$219*$H$7)/A9taxstdlife))</f>
        <v>n/a</v>
      </c>
      <c r="J587" s="155" t="str">
        <f>IF(A9taxstdlife="n/a","n/a",IF(J$3&gt;(A9taxstdlife+$E587),(Input!$H$219*$H$7)-SUM($H587:I587),(Input!$H$219*$H$7)/A9taxstdlife))</f>
        <v>n/a</v>
      </c>
      <c r="K587" s="155" t="str">
        <f>IF(A9taxstdlife="n/a","n/a",IF(K$3&gt;(A9taxstdlife+$E587),(Input!$H$219*$H$7)-SUM($H587:J587),(Input!$H$219*$H$7)/A9taxstdlife))</f>
        <v>n/a</v>
      </c>
      <c r="L587" s="155" t="str">
        <f>IF(A9taxstdlife="n/a","n/a",IF(L$3&gt;(A9taxstdlife+$E587),(Input!$H$219*$H$7)-SUM($H587:K587),(Input!$H$219*$H$7)/A9taxstdlife))</f>
        <v>n/a</v>
      </c>
      <c r="M587" s="155" t="str">
        <f>IF(A9taxstdlife="n/a","n/a",IF(M$3&gt;(A9taxstdlife+$E587),(Input!$H$219*$H$7)-SUM($H587:L587),(Input!$H$219*$H$7)/A9taxstdlife))</f>
        <v>n/a</v>
      </c>
      <c r="N587" s="155" t="str">
        <f>IF(A9taxstdlife="n/a","n/a",IF(N$3&gt;(A9taxstdlife+$E587),(Input!$H$219*$H$7)-SUM($H587:M587),(Input!$H$219*$H$7)/A9taxstdlife))</f>
        <v>n/a</v>
      </c>
      <c r="O587" s="155" t="str">
        <f>IF(A9taxstdlife="n/a","n/a",IF(O$3&gt;(A9taxstdlife+$E587),(Input!$H$219*$H$7)-SUM($H587:N587),(Input!$H$219*$H$7)/A9taxstdlife))</f>
        <v>n/a</v>
      </c>
      <c r="P587" s="155" t="str">
        <f>IF(A9taxstdlife="n/a","n/a",IF(P$3&gt;(A9taxstdlife+$E587),(Input!$H$219*$H$7)-SUM($H587:O587),(Input!$H$219*$H$7)/A9taxstdlife))</f>
        <v>n/a</v>
      </c>
      <c r="Q587" s="155" t="str">
        <f>IF(A9taxstdlife="n/a","n/a",IF(Q$3&gt;(A9taxstdlife+$E587),(Input!$H$219*$H$7)-SUM($H587:P587),(Input!$H$219*$H$7)/A9taxstdlife))</f>
        <v>n/a</v>
      </c>
      <c r="R587" s="155" t="str">
        <f>IF(A9taxstdlife="n/a","n/a",IF(R$3&gt;(A9taxstdlife+$E587),(Input!$H$219*$H$7)-SUM($H587:Q587),(Input!$H$219*$H$7)/A9taxstdlife))</f>
        <v>n/a</v>
      </c>
      <c r="S587" s="155" t="str">
        <f>IF(A9taxstdlife="n/a","n/a",IF(S$3&gt;(A9taxstdlife+$E587),(Input!$H$219*$H$7)-SUM($H587:R587),(Input!$H$219*$H$7)/A9taxstdlife))</f>
        <v>n/a</v>
      </c>
      <c r="T587" s="155" t="str">
        <f>IF(A9taxstdlife="n/a","n/a",IF(T$3&gt;(A9taxstdlife+$E587),(Input!$H$219*$H$7)-SUM($H587:S587),(Input!$H$219*$H$7)/A9taxstdlife))</f>
        <v>n/a</v>
      </c>
      <c r="U587" s="155" t="str">
        <f>IF(A9taxstdlife="n/a","n/a",IF(U$3&gt;(A9taxstdlife+$E587),(Input!$H$219*$H$7)-SUM($H587:T587),(Input!$H$219*$H$7)/A9taxstdlife))</f>
        <v>n/a</v>
      </c>
      <c r="V587" s="155" t="str">
        <f>IF(A9taxstdlife="n/a","n/a",IF(V$3&gt;(A9taxstdlife+$E587),(Input!$H$219*$H$7)-SUM($H587:U587),(Input!$H$219*$H$7)/A9taxstdlife))</f>
        <v>n/a</v>
      </c>
      <c r="W587" s="155" t="str">
        <f>IF(A9taxstdlife="n/a","n/a",IF(W$3&gt;(A9taxstdlife+$E587),(Input!$H$219*$H$7)-SUM($H587:V587),(Input!$H$219*$H$7)/A9taxstdlife))</f>
        <v>n/a</v>
      </c>
      <c r="X587" s="155" t="str">
        <f>IF(A9taxstdlife="n/a","n/a",IF(X$3&gt;(A9taxstdlife+$E587),(Input!$H$219*$H$7)-SUM($H587:W587),(Input!$H$219*$H$7)/A9taxstdlife))</f>
        <v>n/a</v>
      </c>
      <c r="Y587" s="155" t="str">
        <f>IF(A9taxstdlife="n/a","n/a",IF(Y$3&gt;(A9taxstdlife+$E587),(Input!$H$219*$H$7)-SUM($H587:X587),(Input!$H$219*$H$7)/A9taxstdlife))</f>
        <v>n/a</v>
      </c>
      <c r="Z587" s="155" t="str">
        <f>IF(A9taxstdlife="n/a","n/a",IF(Z$3&gt;(A9taxstdlife+$E587),(Input!$H$219*$H$7)-SUM($H587:Y587),(Input!$H$219*$H$7)/A9taxstdlife))</f>
        <v>n/a</v>
      </c>
      <c r="AA587" s="155" t="str">
        <f>IF(A9taxstdlife="n/a","n/a",IF(AA$3&gt;(A9taxstdlife+$E587),(Input!$H$219*$H$7)-SUM($H587:Z587),(Input!$H$219*$H$7)/A9taxstdlife))</f>
        <v>n/a</v>
      </c>
      <c r="AB587" s="155" t="str">
        <f>IF(A9taxstdlife="n/a","n/a",IF(AB$3&gt;(A9taxstdlife+$E587),(Input!$H$219*$H$7)-SUM($H587:AA587),(Input!$H$219*$H$7)/A9taxstdlife))</f>
        <v>n/a</v>
      </c>
      <c r="AC587" s="155" t="str">
        <f>IF(A9taxstdlife="n/a","n/a",IF(AC$3&gt;(A9taxstdlife+$E587),(Input!$H$219*$H$7)-SUM($H587:AB587),(Input!$H$219*$H$7)/A9taxstdlife))</f>
        <v>n/a</v>
      </c>
      <c r="AD587" s="155" t="str">
        <f>IF(A9taxstdlife="n/a","n/a",IF(AD$3&gt;(A9taxstdlife+$E587),(Input!$H$219*$H$7)-SUM($H587:AC587),(Input!$H$219*$H$7)/A9taxstdlife))</f>
        <v>n/a</v>
      </c>
      <c r="AE587" s="155" t="str">
        <f>IF(A9taxstdlife="n/a","n/a",IF(AE$3&gt;(A9taxstdlife+$E587),(Input!$H$219*$H$7)-SUM($H587:AD587),(Input!$H$219*$H$7)/A9taxstdlife))</f>
        <v>n/a</v>
      </c>
      <c r="AF587" s="155" t="str">
        <f>IF(A9taxstdlife="n/a","n/a",IF(AF$3&gt;(A9taxstdlife+$E587),(Input!$H$219*$H$7)-SUM($H587:AE587),(Input!$H$219*$H$7)/A9taxstdlife))</f>
        <v>n/a</v>
      </c>
      <c r="AG587" s="155" t="str">
        <f>IF(A9taxstdlife="n/a","n/a",IF(AG$3&gt;(A9taxstdlife+$E587),(Input!$H$219*$H$7)-SUM($H587:AF587),(Input!$H$219*$H$7)/A9taxstdlife))</f>
        <v>n/a</v>
      </c>
      <c r="AH587" s="155" t="str">
        <f>IF(A9taxstdlife="n/a","n/a",IF(AH$3&gt;(A9taxstdlife+$E587),(Input!$H$219*$H$7)-SUM($H587:AG587),(Input!$H$219*$H$7)/A9taxstdlife))</f>
        <v>n/a</v>
      </c>
      <c r="AI587" s="155" t="str">
        <f>IF(A9taxstdlife="n/a","n/a",IF(AI$3&gt;(A9taxstdlife+$E587),(Input!$H$219*$H$7)-SUM($H587:AH587),(Input!$H$219*$H$7)/A9taxstdlife))</f>
        <v>n/a</v>
      </c>
      <c r="AJ587" s="155" t="str">
        <f>IF(A9taxstdlife="n/a","n/a",IF(AJ$3&gt;(A9taxstdlife+$E587),(Input!$H$219*$H$7)-SUM($H587:AI587),(Input!$H$219*$H$7)/A9taxstdlife))</f>
        <v>n/a</v>
      </c>
      <c r="AK587" s="155" t="str">
        <f>IF(A9taxstdlife="n/a","n/a",IF(AK$3&gt;(A9taxstdlife+$E587),(Input!$H$219*$H$7)-SUM($H587:AJ587),(Input!$H$219*$H$7)/A9taxstdlife))</f>
        <v>n/a</v>
      </c>
      <c r="AL587" s="155" t="str">
        <f>IF(A9taxstdlife="n/a","n/a",IF(AL$3&gt;(A9taxstdlife+$E587),(Input!$H$219*$H$7)-SUM($H587:AK587),(Input!$H$219*$H$7)/A9taxstdlife))</f>
        <v>n/a</v>
      </c>
      <c r="AM587" s="155" t="str">
        <f>IF(A9taxstdlife="n/a","n/a",IF(AM$3&gt;(A9taxstdlife+$E587),(Input!$H$219*$H$7)-SUM($H587:AL587),(Input!$H$219*$H$7)/A9taxstdlife))</f>
        <v>n/a</v>
      </c>
      <c r="AN587" s="155" t="str">
        <f>IF(A9taxstdlife="n/a","n/a",IF(AN$3&gt;(A9taxstdlife+$E587),(Input!$H$219*$H$7)-SUM($H587:AM587),(Input!$H$219*$H$7)/A9taxstdlife))</f>
        <v>n/a</v>
      </c>
      <c r="AO587" s="155" t="str">
        <f>IF(A9taxstdlife="n/a","n/a",IF(AO$3&gt;(A9taxstdlife+$E587),(Input!$H$219*$H$7)-SUM($H587:AN587),(Input!$H$219*$H$7)/A9taxstdlife))</f>
        <v>n/a</v>
      </c>
      <c r="AP587" s="155" t="str">
        <f>IF(A9taxstdlife="n/a","n/a",IF(AP$3&gt;(A9taxstdlife+$E587),(Input!$H$219*$H$7)-SUM($H587:AO587),(Input!$H$219*$H$7)/A9taxstdlife))</f>
        <v>n/a</v>
      </c>
      <c r="AQ587" s="155" t="str">
        <f>IF(A9taxstdlife="n/a","n/a",IF(AQ$3&gt;(A9taxstdlife+$E587),(Input!$H$219*$H$7)-SUM($H587:AP587),(Input!$H$219*$H$7)/A9taxstdlife))</f>
        <v>n/a</v>
      </c>
      <c r="AR587" s="155" t="str">
        <f>IF(A9taxstdlife="n/a","n/a",IF(AR$3&gt;(A9taxstdlife+$E587),(Input!$H$219*$H$7)-SUM($H587:AQ587),(Input!$H$219*$H$7)/A9taxstdlife))</f>
        <v>n/a</v>
      </c>
      <c r="AS587" s="155" t="str">
        <f>IF(A9taxstdlife="n/a","n/a",IF(AS$3&gt;(A9taxstdlife+$E587),(Input!$H$219*$H$7)-SUM($H587:AR587),(Input!$H$219*$H$7)/A9taxstdlife))</f>
        <v>n/a</v>
      </c>
      <c r="AT587" s="155" t="str">
        <f>IF(A9taxstdlife="n/a","n/a",IF(AT$3&gt;(A9taxstdlife+$E587),(Input!$H$219*$H$7)-SUM($H587:AS587),(Input!$H$219*$H$7)/A9taxstdlife))</f>
        <v>n/a</v>
      </c>
      <c r="AU587" s="155" t="str">
        <f>IF(A9taxstdlife="n/a","n/a",IF(AU$3&gt;(A9taxstdlife+$E587),(Input!$H$219*$H$7)-SUM($H587:AT587),(Input!$H$219*$H$7)/A9taxstdlife))</f>
        <v>n/a</v>
      </c>
      <c r="AV587" s="155" t="str">
        <f>IF(A9taxstdlife="n/a","n/a",IF(AV$3&gt;(A9taxstdlife+$E587),(Input!$H$219*$H$7)-SUM($H587:AU587),(Input!$H$219*$H$7)/A9taxstdlife))</f>
        <v>n/a</v>
      </c>
      <c r="AW587" s="155" t="str">
        <f>IF(A9taxstdlife="n/a","n/a",IF(AW$3&gt;(A9taxstdlife+$E587),(Input!$H$219*$H$7)-SUM($H587:AV587),(Input!$H$219*$H$7)/A9taxstdlife))</f>
        <v>n/a</v>
      </c>
      <c r="AX587" s="155" t="str">
        <f>IF(A9taxstdlife="n/a","n/a",IF(AX$3&gt;(A9taxstdlife+$E587),(Input!$H$219*$H$7)-SUM($H587:AW587),(Input!$H$219*$H$7)/A9taxstdlife))</f>
        <v>n/a</v>
      </c>
      <c r="AY587" s="155" t="str">
        <f>IF(A9taxstdlife="n/a","n/a",IF(AY$3&gt;(A9taxstdlife+$E587),(Input!$H$219*$H$7)-SUM($H587:AX587),(Input!$H$219*$H$7)/A9taxstdlife))</f>
        <v>n/a</v>
      </c>
      <c r="AZ587" s="155" t="str">
        <f>IF(A9taxstdlife="n/a","n/a",IF(AZ$3&gt;(A9taxstdlife+$E587),(Input!$H$219*$H$7)-SUM($H587:AY587),(Input!$H$219*$H$7)/A9taxstdlife))</f>
        <v>n/a</v>
      </c>
      <c r="BA587" s="155" t="str">
        <f>IF(A9taxstdlife="n/a","n/a",IF(BA$3&gt;(A9taxstdlife+$E587),(Input!$H$219*$H$7)-SUM($H587:AZ587),(Input!$H$219*$H$7)/A9taxstdlife))</f>
        <v>n/a</v>
      </c>
      <c r="BB587" s="155" t="str">
        <f>IF(A9taxstdlife="n/a","n/a",IF(BB$3&gt;(A9taxstdlife+$E587),(Input!$H$219*$H$7)-SUM($H587:BA587),(Input!$H$219*$H$7)/A9taxstdlife))</f>
        <v>n/a</v>
      </c>
      <c r="BC587" s="155" t="str">
        <f>IF(A9taxstdlife="n/a","n/a",IF(BC$3&gt;(A9taxstdlife+$E587),(Input!$H$219*$H$7)-SUM($H587:BB587),(Input!$H$219*$H$7)/A9taxstdlife))</f>
        <v>n/a</v>
      </c>
      <c r="BD587" s="155" t="str">
        <f>IF(A9taxstdlife="n/a","n/a",IF(BD$3&gt;(A9taxstdlife+$E587),(Input!$H$219*$H$7)-SUM($H587:BC587),(Input!$H$219*$H$7)/A9taxstdlife))</f>
        <v>n/a</v>
      </c>
      <c r="BE587" s="155" t="str">
        <f>IF(A9taxstdlife="n/a","n/a",IF(BE$3&gt;(A9taxstdlife+$E587),(Input!$H$219*$H$7)-SUM($H587:BD587),(Input!$H$219*$H$7)/A9taxstdlife))</f>
        <v>n/a</v>
      </c>
      <c r="BF587" s="155" t="str">
        <f>IF(A9taxstdlife="n/a","n/a",IF(BF$3&gt;(A9taxstdlife+$E587),(Input!$H$219*$H$7)-SUM($H587:BE587),(Input!$H$219*$H$7)/A9taxstdlife))</f>
        <v>n/a</v>
      </c>
      <c r="BG587" s="155" t="str">
        <f>IF(A9taxstdlife="n/a","n/a",IF(BG$3&gt;(A9taxstdlife+$E587),(Input!$H$219*$H$7)-SUM($H587:BF587),(Input!$H$219*$H$7)/A9taxstdlife))</f>
        <v>n/a</v>
      </c>
      <c r="BH587" s="155" t="str">
        <f>IF(A9taxstdlife="n/a","n/a",IF(BH$3&gt;(A9taxstdlife+$E587),(Input!$H$219*$H$7)-SUM($H587:BG587),(Input!$H$219*$H$7)/A9taxstdlife))</f>
        <v>n/a</v>
      </c>
      <c r="BI587" s="155" t="str">
        <f>IF(A9taxstdlife="n/a","n/a",IF(BI$3&gt;(A9taxstdlife+$E587),(Input!$H$219*$H$7)-SUM($H587:BH587),(Input!$H$219*$H$7)/A9taxstdlife))</f>
        <v>n/a</v>
      </c>
      <c r="BJ587" s="14"/>
      <c r="BK587" s="14"/>
      <c r="BL587" s="14"/>
      <c r="BM587" s="14"/>
      <c r="BN587" s="14"/>
      <c r="BO587" s="14"/>
      <c r="BP587" s="14"/>
      <c r="BQ587" s="14"/>
      <c r="BR587" s="14"/>
      <c r="BS587" s="14"/>
      <c r="BT587" s="14"/>
      <c r="BU587" s="14"/>
      <c r="BV587" s="14"/>
      <c r="BW587" s="14"/>
      <c r="BX587" s="14"/>
      <c r="BY587" s="14"/>
      <c r="BZ587" s="14"/>
      <c r="CA587" s="410"/>
      <c r="CB587" s="410"/>
      <c r="CC587" s="410"/>
      <c r="CD587" s="410"/>
      <c r="CE587" s="410"/>
      <c r="CF587" s="410"/>
      <c r="CG587" s="410"/>
      <c r="CH587" s="410"/>
      <c r="CI587" s="410"/>
      <c r="CJ587" s="410"/>
      <c r="CK587" s="410"/>
      <c r="CL587" s="410"/>
      <c r="CM587" s="410"/>
      <c r="CN587" s="410"/>
      <c r="CO587" s="410"/>
      <c r="CP587" s="410"/>
      <c r="CQ587" s="410"/>
      <c r="CR587" s="410"/>
      <c r="CS587" s="410"/>
      <c r="CT587" s="410"/>
      <c r="CU587" s="410"/>
      <c r="CV587" s="410"/>
      <c r="CW587" s="410"/>
      <c r="CX587" s="410"/>
      <c r="CY587" s="410"/>
      <c r="CZ587" s="410"/>
      <c r="DA587" s="410"/>
      <c r="DB587" s="410"/>
      <c r="DC587" s="410"/>
      <c r="DD587" s="410"/>
      <c r="DE587" s="410"/>
      <c r="DF587" s="410"/>
      <c r="DG587" s="410"/>
      <c r="DH587" s="410"/>
      <c r="DI587" s="410"/>
      <c r="DJ587" s="410"/>
      <c r="DK587" s="410"/>
      <c r="DL587" s="410"/>
      <c r="DM587" s="410"/>
      <c r="DN587" s="410"/>
      <c r="DO587" s="410"/>
      <c r="DP587" s="410"/>
      <c r="DQ587" s="410"/>
      <c r="DR587" s="410"/>
      <c r="DS587" s="410"/>
      <c r="DT587" s="410"/>
      <c r="DU587" s="410"/>
      <c r="DV587" s="410"/>
      <c r="DW587" s="410"/>
      <c r="DX587" s="410"/>
      <c r="DY587" s="410"/>
      <c r="DZ587" s="410"/>
      <c r="EA587" s="410"/>
      <c r="EB587" s="410"/>
      <c r="EC587" s="410"/>
      <c r="ED587" s="410"/>
      <c r="EE587" s="410"/>
      <c r="EF587" s="410"/>
      <c r="EG587" s="410"/>
      <c r="EH587" s="410"/>
      <c r="EI587" s="410"/>
      <c r="EJ587" s="410"/>
      <c r="EK587" s="410"/>
      <c r="EL587" s="410"/>
      <c r="EM587" s="410"/>
      <c r="EN587" s="410"/>
      <c r="EO587" s="410"/>
      <c r="EP587" s="410"/>
      <c r="EQ587" s="410"/>
      <c r="ER587" s="410"/>
      <c r="ES587" s="410"/>
      <c r="ET587" s="410"/>
      <c r="EU587" s="410"/>
      <c r="EV587" s="410"/>
      <c r="EW587" s="410"/>
      <c r="EX587" s="410"/>
      <c r="EY587" s="410"/>
      <c r="EZ587" s="410"/>
      <c r="FA587" s="410"/>
      <c r="FB587" s="410"/>
      <c r="FC587" s="410"/>
      <c r="FD587" s="410"/>
      <c r="FE587" s="410"/>
      <c r="FF587" s="410"/>
      <c r="FG587" s="410"/>
      <c r="FH587" s="410"/>
      <c r="FI587" s="410"/>
      <c r="FJ587" s="410"/>
      <c r="FK587" s="410"/>
      <c r="FL587" s="410"/>
      <c r="FM587" s="410"/>
      <c r="FN587" s="410"/>
      <c r="FO587" s="410"/>
      <c r="FP587" s="410"/>
      <c r="FQ587" s="410"/>
      <c r="FR587" s="410"/>
      <c r="FS587" s="410"/>
      <c r="FT587" s="410"/>
      <c r="FU587" s="410"/>
      <c r="FV587" s="410"/>
      <c r="FW587" s="410"/>
      <c r="FX587" s="410"/>
      <c r="FY587" s="410"/>
      <c r="FZ587" s="410"/>
      <c r="GA587" s="410"/>
      <c r="GB587" s="410"/>
      <c r="GC587" s="410"/>
      <c r="GD587" s="410"/>
      <c r="GE587" s="410"/>
      <c r="GF587" s="410"/>
      <c r="GG587" s="410"/>
      <c r="GH587" s="410"/>
      <c r="GI587" s="410"/>
      <c r="GJ587" s="410"/>
      <c r="GK587" s="410"/>
      <c r="GL587" s="410"/>
      <c r="GM587" s="410"/>
      <c r="GN587" s="410"/>
      <c r="GO587" s="410"/>
      <c r="GP587" s="410"/>
      <c r="GQ587" s="410"/>
      <c r="GR587" s="410"/>
      <c r="GS587" s="410"/>
      <c r="GT587" s="410"/>
      <c r="GU587" s="410"/>
      <c r="GV587" s="410"/>
      <c r="GW587" s="410"/>
      <c r="GX587" s="410"/>
      <c r="GY587" s="410"/>
      <c r="GZ587" s="410"/>
      <c r="HA587" s="410"/>
      <c r="HB587" s="410"/>
      <c r="HC587" s="410"/>
      <c r="HD587" s="410"/>
      <c r="HE587" s="410"/>
      <c r="HF587" s="410"/>
      <c r="HG587" s="410"/>
      <c r="HH587" s="410"/>
      <c r="HI587" s="410"/>
      <c r="HJ587" s="410"/>
      <c r="HK587" s="410"/>
      <c r="HL587" s="410"/>
      <c r="HM587" s="410"/>
      <c r="HN587" s="410"/>
      <c r="HO587" s="410"/>
      <c r="HP587" s="410"/>
      <c r="HQ587" s="410"/>
      <c r="HR587" s="410"/>
      <c r="HS587" s="410"/>
      <c r="HT587" s="410"/>
      <c r="HU587" s="410"/>
      <c r="HV587" s="410"/>
      <c r="HW587" s="410"/>
      <c r="HX587" s="410"/>
      <c r="HY587" s="410"/>
      <c r="HZ587" s="410"/>
      <c r="IA587" s="410"/>
      <c r="IB587" s="410"/>
      <c r="IC587" s="410"/>
      <c r="ID587" s="410"/>
      <c r="IE587" s="410"/>
      <c r="IF587" s="410"/>
      <c r="IG587" s="410"/>
      <c r="IH587" s="410"/>
      <c r="II587" s="410"/>
      <c r="IJ587" s="410"/>
      <c r="IK587" s="410"/>
      <c r="IL587" s="410"/>
      <c r="IM587" s="410"/>
      <c r="IN587" s="410"/>
      <c r="IO587" s="410"/>
      <c r="IP587" s="410"/>
      <c r="IQ587" s="410"/>
      <c r="IR587" s="410"/>
      <c r="IS587" s="410"/>
      <c r="IT587" s="410"/>
      <c r="IU587" s="410"/>
      <c r="IV587" s="410"/>
    </row>
    <row r="588" spans="1:256" s="2" customFormat="1" ht="12.75" hidden="1" customHeight="1" outlineLevel="2">
      <c r="A588" s="14"/>
      <c r="B588" s="14"/>
      <c r="C588" s="324"/>
      <c r="D588" s="413"/>
      <c r="E588" s="261">
        <v>3</v>
      </c>
      <c r="F588" s="372"/>
      <c r="G588" s="269"/>
      <c r="H588" s="271"/>
      <c r="I588" s="270"/>
      <c r="J588" s="155" t="str">
        <f>IF(A9taxstdlife="n/a","n/a",IF(J$3&gt;(A9taxstdlife+$E588),(Input!$I$219*$I$7)-SUM($I588:I588),(Input!$I$219*$I$7)/A9taxstdlife))</f>
        <v>n/a</v>
      </c>
      <c r="K588" s="155" t="str">
        <f>IF(A9taxstdlife="n/a","n/a",IF(K$3&gt;(A9taxstdlife+$E588),(Input!$I$219*$I$7)-SUM($I588:J588),(Input!$I$219*$I$7)/A9taxstdlife))</f>
        <v>n/a</v>
      </c>
      <c r="L588" s="155" t="str">
        <f>IF(A9taxstdlife="n/a","n/a",IF(L$3&gt;(A9taxstdlife+$E588),(Input!$I$219*$I$7)-SUM($I588:K588),(Input!$I$219*$I$7)/A9taxstdlife))</f>
        <v>n/a</v>
      </c>
      <c r="M588" s="155" t="str">
        <f>IF(A9taxstdlife="n/a","n/a",IF(M$3&gt;(A9taxstdlife+$E588),(Input!$I$219*$I$7)-SUM($I588:L588),(Input!$I$219*$I$7)/A9taxstdlife))</f>
        <v>n/a</v>
      </c>
      <c r="N588" s="155" t="str">
        <f>IF(A9taxstdlife="n/a","n/a",IF(N$3&gt;(A9taxstdlife+$E588),(Input!$I$219*$I$7)-SUM($I588:M588),(Input!$I$219*$I$7)/A9taxstdlife))</f>
        <v>n/a</v>
      </c>
      <c r="O588" s="155" t="str">
        <f>IF(A9taxstdlife="n/a","n/a",IF(O$3&gt;(A9taxstdlife+$E588),(Input!$I$219*$I$7)-SUM($I588:N588),(Input!$I$219*$I$7)/A9taxstdlife))</f>
        <v>n/a</v>
      </c>
      <c r="P588" s="155" t="str">
        <f>IF(A9taxstdlife="n/a","n/a",IF(P$3&gt;(A9taxstdlife+$E588),(Input!$I$219*$I$7)-SUM($I588:O588),(Input!$I$219*$I$7)/A9taxstdlife))</f>
        <v>n/a</v>
      </c>
      <c r="Q588" s="155" t="str">
        <f>IF(A9taxstdlife="n/a","n/a",IF(Q$3&gt;(A9taxstdlife+$E588),(Input!$I$219*$I$7)-SUM($I588:P588),(Input!$I$219*$I$7)/A9taxstdlife))</f>
        <v>n/a</v>
      </c>
      <c r="R588" s="155" t="str">
        <f>IF(A9taxstdlife="n/a","n/a",IF(R$3&gt;(A9taxstdlife+$E588),(Input!$I$219*$I$7)-SUM($I588:Q588),(Input!$I$219*$I$7)/A9taxstdlife))</f>
        <v>n/a</v>
      </c>
      <c r="S588" s="155" t="str">
        <f>IF(A9taxstdlife="n/a","n/a",IF(S$3&gt;(A9taxstdlife+$E588),(Input!$I$219*$I$7)-SUM($I588:R588),(Input!$I$219*$I$7)/A9taxstdlife))</f>
        <v>n/a</v>
      </c>
      <c r="T588" s="155" t="str">
        <f>IF(A9taxstdlife="n/a","n/a",IF(T$3&gt;(A9taxstdlife+$E588),(Input!$I$219*$I$7)-SUM($I588:S588),(Input!$I$219*$I$7)/A9taxstdlife))</f>
        <v>n/a</v>
      </c>
      <c r="U588" s="155" t="str">
        <f>IF(A9taxstdlife="n/a","n/a",IF(U$3&gt;(A9taxstdlife+$E588),(Input!$I$219*$I$7)-SUM($I588:T588),(Input!$I$219*$I$7)/A9taxstdlife))</f>
        <v>n/a</v>
      </c>
      <c r="V588" s="155" t="str">
        <f>IF(A9taxstdlife="n/a","n/a",IF(V$3&gt;(A9taxstdlife+$E588),(Input!$I$219*$I$7)-SUM($I588:U588),(Input!$I$219*$I$7)/A9taxstdlife))</f>
        <v>n/a</v>
      </c>
      <c r="W588" s="155" t="str">
        <f>IF(A9taxstdlife="n/a","n/a",IF(W$3&gt;(A9taxstdlife+$E588),(Input!$I$219*$I$7)-SUM($I588:V588),(Input!$I$219*$I$7)/A9taxstdlife))</f>
        <v>n/a</v>
      </c>
      <c r="X588" s="155" t="str">
        <f>IF(A9taxstdlife="n/a","n/a",IF(X$3&gt;(A9taxstdlife+$E588),(Input!$I$219*$I$7)-SUM($I588:W588),(Input!$I$219*$I$7)/A9taxstdlife))</f>
        <v>n/a</v>
      </c>
      <c r="Y588" s="155" t="str">
        <f>IF(A9taxstdlife="n/a","n/a",IF(Y$3&gt;(A9taxstdlife+$E588),(Input!$I$219*$I$7)-SUM($I588:X588),(Input!$I$219*$I$7)/A9taxstdlife))</f>
        <v>n/a</v>
      </c>
      <c r="Z588" s="155" t="str">
        <f>IF(A9taxstdlife="n/a","n/a",IF(Z$3&gt;(A9taxstdlife+$E588),(Input!$I$219*$I$7)-SUM($I588:Y588),(Input!$I$219*$I$7)/A9taxstdlife))</f>
        <v>n/a</v>
      </c>
      <c r="AA588" s="155" t="str">
        <f>IF(A9taxstdlife="n/a","n/a",IF(AA$3&gt;(A9taxstdlife+$E588),(Input!$I$219*$I$7)-SUM($I588:Z588),(Input!$I$219*$I$7)/A9taxstdlife))</f>
        <v>n/a</v>
      </c>
      <c r="AB588" s="155" t="str">
        <f>IF(A9taxstdlife="n/a","n/a",IF(AB$3&gt;(A9taxstdlife+$E588),(Input!$I$219*$I$7)-SUM($I588:AA588),(Input!$I$219*$I$7)/A9taxstdlife))</f>
        <v>n/a</v>
      </c>
      <c r="AC588" s="155" t="str">
        <f>IF(A9taxstdlife="n/a","n/a",IF(AC$3&gt;(A9taxstdlife+$E588),(Input!$I$219*$I$7)-SUM($I588:AB588),(Input!$I$219*$I$7)/A9taxstdlife))</f>
        <v>n/a</v>
      </c>
      <c r="AD588" s="155" t="str">
        <f>IF(A9taxstdlife="n/a","n/a",IF(AD$3&gt;(A9taxstdlife+$E588),(Input!$I$219*$I$7)-SUM($I588:AC588),(Input!$I$219*$I$7)/A9taxstdlife))</f>
        <v>n/a</v>
      </c>
      <c r="AE588" s="155" t="str">
        <f>IF(A9taxstdlife="n/a","n/a",IF(AE$3&gt;(A9taxstdlife+$E588),(Input!$I$219*$I$7)-SUM($I588:AD588),(Input!$I$219*$I$7)/A9taxstdlife))</f>
        <v>n/a</v>
      </c>
      <c r="AF588" s="155" t="str">
        <f>IF(A9taxstdlife="n/a","n/a",IF(AF$3&gt;(A9taxstdlife+$E588),(Input!$I$219*$I$7)-SUM($I588:AE588),(Input!$I$219*$I$7)/A9taxstdlife))</f>
        <v>n/a</v>
      </c>
      <c r="AG588" s="155" t="str">
        <f>IF(A9taxstdlife="n/a","n/a",IF(AG$3&gt;(A9taxstdlife+$E588),(Input!$I$219*$I$7)-SUM($I588:AF588),(Input!$I$219*$I$7)/A9taxstdlife))</f>
        <v>n/a</v>
      </c>
      <c r="AH588" s="155" t="str">
        <f>IF(A9taxstdlife="n/a","n/a",IF(AH$3&gt;(A9taxstdlife+$E588),(Input!$I$219*$I$7)-SUM($I588:AG588),(Input!$I$219*$I$7)/A9taxstdlife))</f>
        <v>n/a</v>
      </c>
      <c r="AI588" s="155" t="str">
        <f>IF(A9taxstdlife="n/a","n/a",IF(AI$3&gt;(A9taxstdlife+$E588),(Input!$I$219*$I$7)-SUM($I588:AH588),(Input!$I$219*$I$7)/A9taxstdlife))</f>
        <v>n/a</v>
      </c>
      <c r="AJ588" s="155" t="str">
        <f>IF(A9taxstdlife="n/a","n/a",IF(AJ$3&gt;(A9taxstdlife+$E588),(Input!$I$219*$I$7)-SUM($I588:AI588),(Input!$I$219*$I$7)/A9taxstdlife))</f>
        <v>n/a</v>
      </c>
      <c r="AK588" s="155" t="str">
        <f>IF(A9taxstdlife="n/a","n/a",IF(AK$3&gt;(A9taxstdlife+$E588),(Input!$I$219*$I$7)-SUM($I588:AJ588),(Input!$I$219*$I$7)/A9taxstdlife))</f>
        <v>n/a</v>
      </c>
      <c r="AL588" s="155" t="str">
        <f>IF(A9taxstdlife="n/a","n/a",IF(AL$3&gt;(A9taxstdlife+$E588),(Input!$I$219*$I$7)-SUM($I588:AK588),(Input!$I$219*$I$7)/A9taxstdlife))</f>
        <v>n/a</v>
      </c>
      <c r="AM588" s="155" t="str">
        <f>IF(A9taxstdlife="n/a","n/a",IF(AM$3&gt;(A9taxstdlife+$E588),(Input!$I$219*$I$7)-SUM($I588:AL588),(Input!$I$219*$I$7)/A9taxstdlife))</f>
        <v>n/a</v>
      </c>
      <c r="AN588" s="155" t="str">
        <f>IF(A9taxstdlife="n/a","n/a",IF(AN$3&gt;(A9taxstdlife+$E588),(Input!$I$219*$I$7)-SUM($I588:AM588),(Input!$I$219*$I$7)/A9taxstdlife))</f>
        <v>n/a</v>
      </c>
      <c r="AO588" s="155" t="str">
        <f>IF(A9taxstdlife="n/a","n/a",IF(AO$3&gt;(A9taxstdlife+$E588),(Input!$I$219*$I$7)-SUM($I588:AN588),(Input!$I$219*$I$7)/A9taxstdlife))</f>
        <v>n/a</v>
      </c>
      <c r="AP588" s="155" t="str">
        <f>IF(A9taxstdlife="n/a","n/a",IF(AP$3&gt;(A9taxstdlife+$E588),(Input!$I$219*$I$7)-SUM($I588:AO588),(Input!$I$219*$I$7)/A9taxstdlife))</f>
        <v>n/a</v>
      </c>
      <c r="AQ588" s="155" t="str">
        <f>IF(A9taxstdlife="n/a","n/a",IF(AQ$3&gt;(A9taxstdlife+$E588),(Input!$I$219*$I$7)-SUM($I588:AP588),(Input!$I$219*$I$7)/A9taxstdlife))</f>
        <v>n/a</v>
      </c>
      <c r="AR588" s="155" t="str">
        <f>IF(A9taxstdlife="n/a","n/a",IF(AR$3&gt;(A9taxstdlife+$E588),(Input!$I$219*$I$7)-SUM($I588:AQ588),(Input!$I$219*$I$7)/A9taxstdlife))</f>
        <v>n/a</v>
      </c>
      <c r="AS588" s="155" t="str">
        <f>IF(A9taxstdlife="n/a","n/a",IF(AS$3&gt;(A9taxstdlife+$E588),(Input!$I$219*$I$7)-SUM($I588:AR588),(Input!$I$219*$I$7)/A9taxstdlife))</f>
        <v>n/a</v>
      </c>
      <c r="AT588" s="155" t="str">
        <f>IF(A9taxstdlife="n/a","n/a",IF(AT$3&gt;(A9taxstdlife+$E588),(Input!$I$219*$I$7)-SUM($I588:AS588),(Input!$I$219*$I$7)/A9taxstdlife))</f>
        <v>n/a</v>
      </c>
      <c r="AU588" s="155" t="str">
        <f>IF(A9taxstdlife="n/a","n/a",IF(AU$3&gt;(A9taxstdlife+$E588),(Input!$I$219*$I$7)-SUM($I588:AT588),(Input!$I$219*$I$7)/A9taxstdlife))</f>
        <v>n/a</v>
      </c>
      <c r="AV588" s="155" t="str">
        <f>IF(A9taxstdlife="n/a","n/a",IF(AV$3&gt;(A9taxstdlife+$E588),(Input!$I$219*$I$7)-SUM($I588:AU588),(Input!$I$219*$I$7)/A9taxstdlife))</f>
        <v>n/a</v>
      </c>
      <c r="AW588" s="155" t="str">
        <f>IF(A9taxstdlife="n/a","n/a",IF(AW$3&gt;(A9taxstdlife+$E588),(Input!$I$219*$I$7)-SUM($I588:AV588),(Input!$I$219*$I$7)/A9taxstdlife))</f>
        <v>n/a</v>
      </c>
      <c r="AX588" s="155" t="str">
        <f>IF(A9taxstdlife="n/a","n/a",IF(AX$3&gt;(A9taxstdlife+$E588),(Input!$I$219*$I$7)-SUM($I588:AW588),(Input!$I$219*$I$7)/A9taxstdlife))</f>
        <v>n/a</v>
      </c>
      <c r="AY588" s="155" t="str">
        <f>IF(A9taxstdlife="n/a","n/a",IF(AY$3&gt;(A9taxstdlife+$E588),(Input!$I$219*$I$7)-SUM($I588:AX588),(Input!$I$219*$I$7)/A9taxstdlife))</f>
        <v>n/a</v>
      </c>
      <c r="AZ588" s="155" t="str">
        <f>IF(A9taxstdlife="n/a","n/a",IF(AZ$3&gt;(A9taxstdlife+$E588),(Input!$I$219*$I$7)-SUM($I588:AY588),(Input!$I$219*$I$7)/A9taxstdlife))</f>
        <v>n/a</v>
      </c>
      <c r="BA588" s="155" t="str">
        <f>IF(A9taxstdlife="n/a","n/a",IF(BA$3&gt;(A9taxstdlife+$E588),(Input!$I$219*$I$7)-SUM($I588:AZ588),(Input!$I$219*$I$7)/A9taxstdlife))</f>
        <v>n/a</v>
      </c>
      <c r="BB588" s="155" t="str">
        <f>IF(A9taxstdlife="n/a","n/a",IF(BB$3&gt;(A9taxstdlife+$E588),(Input!$I$219*$I$7)-SUM($I588:BA588),(Input!$I$219*$I$7)/A9taxstdlife))</f>
        <v>n/a</v>
      </c>
      <c r="BC588" s="155" t="str">
        <f>IF(A9taxstdlife="n/a","n/a",IF(BC$3&gt;(A9taxstdlife+$E588),(Input!$I$219*$I$7)-SUM($I588:BB588),(Input!$I$219*$I$7)/A9taxstdlife))</f>
        <v>n/a</v>
      </c>
      <c r="BD588" s="155" t="str">
        <f>IF(A9taxstdlife="n/a","n/a",IF(BD$3&gt;(A9taxstdlife+$E588),(Input!$I$219*$I$7)-SUM($I588:BC588),(Input!$I$219*$I$7)/A9taxstdlife))</f>
        <v>n/a</v>
      </c>
      <c r="BE588" s="155" t="str">
        <f>IF(A9taxstdlife="n/a","n/a",IF(BE$3&gt;(A9taxstdlife+$E588),(Input!$I$219*$I$7)-SUM($I588:BD588),(Input!$I$219*$I$7)/A9taxstdlife))</f>
        <v>n/a</v>
      </c>
      <c r="BF588" s="155" t="str">
        <f>IF(A9taxstdlife="n/a","n/a",IF(BF$3&gt;(A9taxstdlife+$E588),(Input!$I$219*$I$7)-SUM($I588:BE588),(Input!$I$219*$I$7)/A9taxstdlife))</f>
        <v>n/a</v>
      </c>
      <c r="BG588" s="155" t="str">
        <f>IF(A9taxstdlife="n/a","n/a",IF(BG$3&gt;(A9taxstdlife+$E588),(Input!$I$219*$I$7)-SUM($I588:BF588),(Input!$I$219*$I$7)/A9taxstdlife))</f>
        <v>n/a</v>
      </c>
      <c r="BH588" s="155" t="str">
        <f>IF(A9taxstdlife="n/a","n/a",IF(BH$3&gt;(A9taxstdlife+$E588),(Input!$I$219*$I$7)-SUM($I588:BG588),(Input!$I$219*$I$7)/A9taxstdlife))</f>
        <v>n/a</v>
      </c>
      <c r="BI588" s="155" t="str">
        <f>IF(A9taxstdlife="n/a","n/a",IF(BI$3&gt;(A9taxstdlife+$E588),(Input!$I$219*$I$7)-SUM($I588:BH588),(Input!$I$219*$I$7)/A9taxstdlife))</f>
        <v>n/a</v>
      </c>
      <c r="BJ588" s="14"/>
      <c r="BK588" s="14"/>
      <c r="BL588" s="14"/>
      <c r="BM588" s="14"/>
      <c r="BN588" s="14"/>
      <c r="BO588" s="14"/>
      <c r="BP588" s="14"/>
      <c r="BQ588" s="14"/>
      <c r="BR588" s="14"/>
      <c r="BS588" s="14"/>
      <c r="BT588" s="14"/>
      <c r="BU588" s="14"/>
      <c r="BV588" s="14"/>
      <c r="BW588" s="14"/>
      <c r="BX588" s="14"/>
      <c r="BY588" s="14"/>
      <c r="BZ588" s="14"/>
      <c r="CA588" s="410"/>
      <c r="CB588" s="410"/>
      <c r="CC588" s="410"/>
      <c r="CD588" s="410"/>
      <c r="CE588" s="410"/>
      <c r="CF588" s="410"/>
      <c r="CG588" s="410"/>
      <c r="CH588" s="410"/>
      <c r="CI588" s="410"/>
      <c r="CJ588" s="410"/>
      <c r="CK588" s="410"/>
      <c r="CL588" s="410"/>
      <c r="CM588" s="410"/>
      <c r="CN588" s="410"/>
      <c r="CO588" s="410"/>
      <c r="CP588" s="410"/>
      <c r="CQ588" s="410"/>
      <c r="CR588" s="410"/>
      <c r="CS588" s="410"/>
      <c r="CT588" s="410"/>
      <c r="CU588" s="410"/>
      <c r="CV588" s="410"/>
      <c r="CW588" s="410"/>
      <c r="CX588" s="410"/>
      <c r="CY588" s="410"/>
      <c r="CZ588" s="410"/>
      <c r="DA588" s="410"/>
      <c r="DB588" s="410"/>
      <c r="DC588" s="410"/>
      <c r="DD588" s="410"/>
      <c r="DE588" s="410"/>
      <c r="DF588" s="410"/>
      <c r="DG588" s="410"/>
      <c r="DH588" s="410"/>
      <c r="DI588" s="410"/>
      <c r="DJ588" s="410"/>
      <c r="DK588" s="410"/>
      <c r="DL588" s="410"/>
      <c r="DM588" s="410"/>
      <c r="DN588" s="410"/>
      <c r="DO588" s="410"/>
      <c r="DP588" s="410"/>
      <c r="DQ588" s="410"/>
      <c r="DR588" s="410"/>
      <c r="DS588" s="410"/>
      <c r="DT588" s="410"/>
      <c r="DU588" s="410"/>
      <c r="DV588" s="410"/>
      <c r="DW588" s="410"/>
      <c r="DX588" s="410"/>
      <c r="DY588" s="410"/>
      <c r="DZ588" s="410"/>
      <c r="EA588" s="410"/>
      <c r="EB588" s="410"/>
      <c r="EC588" s="410"/>
      <c r="ED588" s="410"/>
      <c r="EE588" s="410"/>
      <c r="EF588" s="410"/>
      <c r="EG588" s="410"/>
      <c r="EH588" s="410"/>
      <c r="EI588" s="410"/>
      <c r="EJ588" s="410"/>
      <c r="EK588" s="410"/>
      <c r="EL588" s="410"/>
      <c r="EM588" s="410"/>
      <c r="EN588" s="410"/>
      <c r="EO588" s="410"/>
      <c r="EP588" s="410"/>
      <c r="EQ588" s="410"/>
      <c r="ER588" s="410"/>
      <c r="ES588" s="410"/>
      <c r="ET588" s="410"/>
      <c r="EU588" s="410"/>
      <c r="EV588" s="410"/>
      <c r="EW588" s="410"/>
      <c r="EX588" s="410"/>
      <c r="EY588" s="410"/>
      <c r="EZ588" s="410"/>
      <c r="FA588" s="410"/>
      <c r="FB588" s="410"/>
      <c r="FC588" s="410"/>
      <c r="FD588" s="410"/>
      <c r="FE588" s="410"/>
      <c r="FF588" s="410"/>
      <c r="FG588" s="410"/>
      <c r="FH588" s="410"/>
      <c r="FI588" s="410"/>
      <c r="FJ588" s="410"/>
      <c r="FK588" s="410"/>
      <c r="FL588" s="410"/>
      <c r="FM588" s="410"/>
      <c r="FN588" s="410"/>
      <c r="FO588" s="410"/>
      <c r="FP588" s="410"/>
      <c r="FQ588" s="410"/>
      <c r="FR588" s="410"/>
      <c r="FS588" s="410"/>
      <c r="FT588" s="410"/>
      <c r="FU588" s="410"/>
      <c r="FV588" s="410"/>
      <c r="FW588" s="410"/>
      <c r="FX588" s="410"/>
      <c r="FY588" s="410"/>
      <c r="FZ588" s="410"/>
      <c r="GA588" s="410"/>
      <c r="GB588" s="410"/>
      <c r="GC588" s="410"/>
      <c r="GD588" s="410"/>
      <c r="GE588" s="410"/>
      <c r="GF588" s="410"/>
      <c r="GG588" s="410"/>
      <c r="GH588" s="410"/>
      <c r="GI588" s="410"/>
      <c r="GJ588" s="410"/>
      <c r="GK588" s="410"/>
      <c r="GL588" s="410"/>
      <c r="GM588" s="410"/>
      <c r="GN588" s="410"/>
      <c r="GO588" s="410"/>
      <c r="GP588" s="410"/>
      <c r="GQ588" s="410"/>
      <c r="GR588" s="410"/>
      <c r="GS588" s="410"/>
      <c r="GT588" s="410"/>
      <c r="GU588" s="410"/>
      <c r="GV588" s="410"/>
      <c r="GW588" s="410"/>
      <c r="GX588" s="410"/>
      <c r="GY588" s="410"/>
      <c r="GZ588" s="410"/>
      <c r="HA588" s="410"/>
      <c r="HB588" s="410"/>
      <c r="HC588" s="410"/>
      <c r="HD588" s="410"/>
      <c r="HE588" s="410"/>
      <c r="HF588" s="410"/>
      <c r="HG588" s="410"/>
      <c r="HH588" s="410"/>
      <c r="HI588" s="410"/>
      <c r="HJ588" s="410"/>
      <c r="HK588" s="410"/>
      <c r="HL588" s="410"/>
      <c r="HM588" s="410"/>
      <c r="HN588" s="410"/>
      <c r="HO588" s="410"/>
      <c r="HP588" s="410"/>
      <c r="HQ588" s="410"/>
      <c r="HR588" s="410"/>
      <c r="HS588" s="410"/>
      <c r="HT588" s="410"/>
      <c r="HU588" s="410"/>
      <c r="HV588" s="410"/>
      <c r="HW588" s="410"/>
      <c r="HX588" s="410"/>
      <c r="HY588" s="410"/>
      <c r="HZ588" s="410"/>
      <c r="IA588" s="410"/>
      <c r="IB588" s="410"/>
      <c r="IC588" s="410"/>
      <c r="ID588" s="410"/>
      <c r="IE588" s="410"/>
      <c r="IF588" s="410"/>
      <c r="IG588" s="410"/>
      <c r="IH588" s="410"/>
      <c r="II588" s="410"/>
      <c r="IJ588" s="410"/>
      <c r="IK588" s="410"/>
      <c r="IL588" s="410"/>
      <c r="IM588" s="410"/>
      <c r="IN588" s="410"/>
      <c r="IO588" s="410"/>
      <c r="IP588" s="410"/>
      <c r="IQ588" s="410"/>
      <c r="IR588" s="410"/>
      <c r="IS588" s="410"/>
      <c r="IT588" s="410"/>
      <c r="IU588" s="410"/>
      <c r="IV588" s="410"/>
    </row>
    <row r="589" spans="1:256" s="2" customFormat="1" ht="12.75" hidden="1" customHeight="1" outlineLevel="2">
      <c r="A589" s="14"/>
      <c r="B589" s="14"/>
      <c r="C589" s="324"/>
      <c r="D589" s="413"/>
      <c r="E589" s="261">
        <v>4</v>
      </c>
      <c r="F589" s="372"/>
      <c r="G589" s="269"/>
      <c r="H589" s="271"/>
      <c r="I589" s="271"/>
      <c r="J589" s="270"/>
      <c r="K589" s="155" t="str">
        <f>IF(A9taxstdlife="n/a","n/a",IF(K$3&gt;(A9taxstdlife+$E589),(Input!$J$219*$J$7)-SUM($J589:J589),(Input!$J$219*$J$7)/A9taxstdlife))</f>
        <v>n/a</v>
      </c>
      <c r="L589" s="155" t="str">
        <f>IF(A9taxstdlife="n/a","n/a",IF(L$3&gt;(A9taxstdlife+$E589),(Input!$J$219*$J$7)-SUM($J589:K589),(Input!$J$219*$J$7)/A9taxstdlife))</f>
        <v>n/a</v>
      </c>
      <c r="M589" s="155" t="str">
        <f>IF(A9taxstdlife="n/a","n/a",IF(M$3&gt;(A9taxstdlife+$E589),(Input!$J$219*$J$7)-SUM($J589:L589),(Input!$J$219*$J$7)/A9taxstdlife))</f>
        <v>n/a</v>
      </c>
      <c r="N589" s="155" t="str">
        <f>IF(A9taxstdlife="n/a","n/a",IF(N$3&gt;(A9taxstdlife+$E589),(Input!$J$219*$J$7)-SUM($J589:M589),(Input!$J$219*$J$7)/A9taxstdlife))</f>
        <v>n/a</v>
      </c>
      <c r="O589" s="155" t="str">
        <f>IF(A9taxstdlife="n/a","n/a",IF(O$3&gt;(A9taxstdlife+$E589),(Input!$J$219*$J$7)-SUM($J589:N589),(Input!$J$219*$J$7)/A9taxstdlife))</f>
        <v>n/a</v>
      </c>
      <c r="P589" s="155" t="str">
        <f>IF(A9taxstdlife="n/a","n/a",IF(P$3&gt;(A9taxstdlife+$E589),(Input!$J$219*$J$7)-SUM($J589:O589),(Input!$J$219*$J$7)/A9taxstdlife))</f>
        <v>n/a</v>
      </c>
      <c r="Q589" s="155" t="str">
        <f>IF(A9taxstdlife="n/a","n/a",IF(Q$3&gt;(A9taxstdlife+$E589),(Input!$J$219*$J$7)-SUM($J589:P589),(Input!$J$219*$J$7)/A9taxstdlife))</f>
        <v>n/a</v>
      </c>
      <c r="R589" s="155" t="str">
        <f>IF(A9taxstdlife="n/a","n/a",IF(R$3&gt;(A9taxstdlife+$E589),(Input!$J$219*$J$7)-SUM($J589:Q589),(Input!$J$219*$J$7)/A9taxstdlife))</f>
        <v>n/a</v>
      </c>
      <c r="S589" s="155" t="str">
        <f>IF(A9taxstdlife="n/a","n/a",IF(S$3&gt;(A9taxstdlife+$E589),(Input!$J$219*$J$7)-SUM($J589:R589),(Input!$J$219*$J$7)/A9taxstdlife))</f>
        <v>n/a</v>
      </c>
      <c r="T589" s="155" t="str">
        <f>IF(A9taxstdlife="n/a","n/a",IF(T$3&gt;(A9taxstdlife+$E589),(Input!$J$219*$J$7)-SUM($J589:S589),(Input!$J$219*$J$7)/A9taxstdlife))</f>
        <v>n/a</v>
      </c>
      <c r="U589" s="155" t="str">
        <f>IF(A9taxstdlife="n/a","n/a",IF(U$3&gt;(A9taxstdlife+$E589),(Input!$J$219*$J$7)-SUM($J589:T589),(Input!$J$219*$J$7)/A9taxstdlife))</f>
        <v>n/a</v>
      </c>
      <c r="V589" s="155" t="str">
        <f>IF(A9taxstdlife="n/a","n/a",IF(V$3&gt;(A9taxstdlife+$E589),(Input!$J$219*$J$7)-SUM($J589:U589),(Input!$J$219*$J$7)/A9taxstdlife))</f>
        <v>n/a</v>
      </c>
      <c r="W589" s="155" t="str">
        <f>IF(A9taxstdlife="n/a","n/a",IF(W$3&gt;(A9taxstdlife+$E589),(Input!$J$219*$J$7)-SUM($J589:V589),(Input!$J$219*$J$7)/A9taxstdlife))</f>
        <v>n/a</v>
      </c>
      <c r="X589" s="155" t="str">
        <f>IF(A9taxstdlife="n/a","n/a",IF(X$3&gt;(A9taxstdlife+$E589),(Input!$J$219*$J$7)-SUM($J589:W589),(Input!$J$219*$J$7)/A9taxstdlife))</f>
        <v>n/a</v>
      </c>
      <c r="Y589" s="155" t="str">
        <f>IF(A9taxstdlife="n/a","n/a",IF(Y$3&gt;(A9taxstdlife+$E589),(Input!$J$219*$J$7)-SUM($J589:X589),(Input!$J$219*$J$7)/A9taxstdlife))</f>
        <v>n/a</v>
      </c>
      <c r="Z589" s="155" t="str">
        <f>IF(A9taxstdlife="n/a","n/a",IF(Z$3&gt;(A9taxstdlife+$E589),(Input!$J$219*$J$7)-SUM($J589:Y589),(Input!$J$219*$J$7)/A9taxstdlife))</f>
        <v>n/a</v>
      </c>
      <c r="AA589" s="155" t="str">
        <f>IF(A9taxstdlife="n/a","n/a",IF(AA$3&gt;(A9taxstdlife+$E589),(Input!$J$219*$J$7)-SUM($J589:Z589),(Input!$J$219*$J$7)/A9taxstdlife))</f>
        <v>n/a</v>
      </c>
      <c r="AB589" s="155" t="str">
        <f>IF(A9taxstdlife="n/a","n/a",IF(AB$3&gt;(A9taxstdlife+$E589),(Input!$J$219*$J$7)-SUM($J589:AA589),(Input!$J$219*$J$7)/A9taxstdlife))</f>
        <v>n/a</v>
      </c>
      <c r="AC589" s="155" t="str">
        <f>IF(A9taxstdlife="n/a","n/a",IF(AC$3&gt;(A9taxstdlife+$E589),(Input!$J$219*$J$7)-SUM($J589:AB589),(Input!$J$219*$J$7)/A9taxstdlife))</f>
        <v>n/a</v>
      </c>
      <c r="AD589" s="155" t="str">
        <f>IF(A9taxstdlife="n/a","n/a",IF(AD$3&gt;(A9taxstdlife+$E589),(Input!$J$219*$J$7)-SUM($J589:AC589),(Input!$J$219*$J$7)/A9taxstdlife))</f>
        <v>n/a</v>
      </c>
      <c r="AE589" s="155" t="str">
        <f>IF(A9taxstdlife="n/a","n/a",IF(AE$3&gt;(A9taxstdlife+$E589),(Input!$J$219*$J$7)-SUM($J589:AD589),(Input!$J$219*$J$7)/A9taxstdlife))</f>
        <v>n/a</v>
      </c>
      <c r="AF589" s="155" t="str">
        <f>IF(A9taxstdlife="n/a","n/a",IF(AF$3&gt;(A9taxstdlife+$E589),(Input!$J$219*$J$7)-SUM($J589:AE589),(Input!$J$219*$J$7)/A9taxstdlife))</f>
        <v>n/a</v>
      </c>
      <c r="AG589" s="155" t="str">
        <f>IF(A9taxstdlife="n/a","n/a",IF(AG$3&gt;(A9taxstdlife+$E589),(Input!$J$219*$J$7)-SUM($J589:AF589),(Input!$J$219*$J$7)/A9taxstdlife))</f>
        <v>n/a</v>
      </c>
      <c r="AH589" s="155" t="str">
        <f>IF(A9taxstdlife="n/a","n/a",IF(AH$3&gt;(A9taxstdlife+$E589),(Input!$J$219*$J$7)-SUM($J589:AG589),(Input!$J$219*$J$7)/A9taxstdlife))</f>
        <v>n/a</v>
      </c>
      <c r="AI589" s="155" t="str">
        <f>IF(A9taxstdlife="n/a","n/a",IF(AI$3&gt;(A9taxstdlife+$E589),(Input!$J$219*$J$7)-SUM($J589:AH589),(Input!$J$219*$J$7)/A9taxstdlife))</f>
        <v>n/a</v>
      </c>
      <c r="AJ589" s="155" t="str">
        <f>IF(A9taxstdlife="n/a","n/a",IF(AJ$3&gt;(A9taxstdlife+$E589),(Input!$J$219*$J$7)-SUM($J589:AI589),(Input!$J$219*$J$7)/A9taxstdlife))</f>
        <v>n/a</v>
      </c>
      <c r="AK589" s="155" t="str">
        <f>IF(A9taxstdlife="n/a","n/a",IF(AK$3&gt;(A9taxstdlife+$E589),(Input!$J$219*$J$7)-SUM($J589:AJ589),(Input!$J$219*$J$7)/A9taxstdlife))</f>
        <v>n/a</v>
      </c>
      <c r="AL589" s="155" t="str">
        <f>IF(A9taxstdlife="n/a","n/a",IF(AL$3&gt;(A9taxstdlife+$E589),(Input!$J$219*$J$7)-SUM($J589:AK589),(Input!$J$219*$J$7)/A9taxstdlife))</f>
        <v>n/a</v>
      </c>
      <c r="AM589" s="155" t="str">
        <f>IF(A9taxstdlife="n/a","n/a",IF(AM$3&gt;(A9taxstdlife+$E589),(Input!$J$219*$J$7)-SUM($J589:AL589),(Input!$J$219*$J$7)/A9taxstdlife))</f>
        <v>n/a</v>
      </c>
      <c r="AN589" s="155" t="str">
        <f>IF(A9taxstdlife="n/a","n/a",IF(AN$3&gt;(A9taxstdlife+$E589),(Input!$J$219*$J$7)-SUM($J589:AM589),(Input!$J$219*$J$7)/A9taxstdlife))</f>
        <v>n/a</v>
      </c>
      <c r="AO589" s="155" t="str">
        <f>IF(A9taxstdlife="n/a","n/a",IF(AO$3&gt;(A9taxstdlife+$E589),(Input!$J$219*$J$7)-SUM($J589:AN589),(Input!$J$219*$J$7)/A9taxstdlife))</f>
        <v>n/a</v>
      </c>
      <c r="AP589" s="155" t="str">
        <f>IF(A9taxstdlife="n/a","n/a",IF(AP$3&gt;(A9taxstdlife+$E589),(Input!$J$219*$J$7)-SUM($J589:AO589),(Input!$J$219*$J$7)/A9taxstdlife))</f>
        <v>n/a</v>
      </c>
      <c r="AQ589" s="155" t="str">
        <f>IF(A9taxstdlife="n/a","n/a",IF(AQ$3&gt;(A9taxstdlife+$E589),(Input!$J$219*$J$7)-SUM($J589:AP589),(Input!$J$219*$J$7)/A9taxstdlife))</f>
        <v>n/a</v>
      </c>
      <c r="AR589" s="155" t="str">
        <f>IF(A9taxstdlife="n/a","n/a",IF(AR$3&gt;(A9taxstdlife+$E589),(Input!$J$219*$J$7)-SUM($J589:AQ589),(Input!$J$219*$J$7)/A9taxstdlife))</f>
        <v>n/a</v>
      </c>
      <c r="AS589" s="155" t="str">
        <f>IF(A9taxstdlife="n/a","n/a",IF(AS$3&gt;(A9taxstdlife+$E589),(Input!$J$219*$J$7)-SUM($J589:AR589),(Input!$J$219*$J$7)/A9taxstdlife))</f>
        <v>n/a</v>
      </c>
      <c r="AT589" s="155" t="str">
        <f>IF(A9taxstdlife="n/a","n/a",IF(AT$3&gt;(A9taxstdlife+$E589),(Input!$J$219*$J$7)-SUM($J589:AS589),(Input!$J$219*$J$7)/A9taxstdlife))</f>
        <v>n/a</v>
      </c>
      <c r="AU589" s="155" t="str">
        <f>IF(A9taxstdlife="n/a","n/a",IF(AU$3&gt;(A9taxstdlife+$E589),(Input!$J$219*$J$7)-SUM($J589:AT589),(Input!$J$219*$J$7)/A9taxstdlife))</f>
        <v>n/a</v>
      </c>
      <c r="AV589" s="155" t="str">
        <f>IF(A9taxstdlife="n/a","n/a",IF(AV$3&gt;(A9taxstdlife+$E589),(Input!$J$219*$J$7)-SUM($J589:AU589),(Input!$J$219*$J$7)/A9taxstdlife))</f>
        <v>n/a</v>
      </c>
      <c r="AW589" s="155" t="str">
        <f>IF(A9taxstdlife="n/a","n/a",IF(AW$3&gt;(A9taxstdlife+$E589),(Input!$J$219*$J$7)-SUM($J589:AV589),(Input!$J$219*$J$7)/A9taxstdlife))</f>
        <v>n/a</v>
      </c>
      <c r="AX589" s="155" t="str">
        <f>IF(A9taxstdlife="n/a","n/a",IF(AX$3&gt;(A9taxstdlife+$E589),(Input!$J$219*$J$7)-SUM($J589:AW589),(Input!$J$219*$J$7)/A9taxstdlife))</f>
        <v>n/a</v>
      </c>
      <c r="AY589" s="155" t="str">
        <f>IF(A9taxstdlife="n/a","n/a",IF(AY$3&gt;(A9taxstdlife+$E589),(Input!$J$219*$J$7)-SUM($J589:AX589),(Input!$J$219*$J$7)/A9taxstdlife))</f>
        <v>n/a</v>
      </c>
      <c r="AZ589" s="155" t="str">
        <f>IF(A9taxstdlife="n/a","n/a",IF(AZ$3&gt;(A9taxstdlife+$E589),(Input!$J$219*$J$7)-SUM($J589:AY589),(Input!$J$219*$J$7)/A9taxstdlife))</f>
        <v>n/a</v>
      </c>
      <c r="BA589" s="155" t="str">
        <f>IF(A9taxstdlife="n/a","n/a",IF(BA$3&gt;(A9taxstdlife+$E589),(Input!$J$219*$J$7)-SUM($J589:AZ589),(Input!$J$219*$J$7)/A9taxstdlife))</f>
        <v>n/a</v>
      </c>
      <c r="BB589" s="155" t="str">
        <f>IF(A9taxstdlife="n/a","n/a",IF(BB$3&gt;(A9taxstdlife+$E589),(Input!$J$219*$J$7)-SUM($J589:BA589),(Input!$J$219*$J$7)/A9taxstdlife))</f>
        <v>n/a</v>
      </c>
      <c r="BC589" s="155" t="str">
        <f>IF(A9taxstdlife="n/a","n/a",IF(BC$3&gt;(A9taxstdlife+$E589),(Input!$J$219*$J$7)-SUM($J589:BB589),(Input!$J$219*$J$7)/A9taxstdlife))</f>
        <v>n/a</v>
      </c>
      <c r="BD589" s="155" t="str">
        <f>IF(A9taxstdlife="n/a","n/a",IF(BD$3&gt;(A9taxstdlife+$E589),(Input!$J$219*$J$7)-SUM($J589:BC589),(Input!$J$219*$J$7)/A9taxstdlife))</f>
        <v>n/a</v>
      </c>
      <c r="BE589" s="155" t="str">
        <f>IF(A9taxstdlife="n/a","n/a",IF(BE$3&gt;(A9taxstdlife+$E589),(Input!$J$219*$J$7)-SUM($J589:BD589),(Input!$J$219*$J$7)/A9taxstdlife))</f>
        <v>n/a</v>
      </c>
      <c r="BF589" s="155" t="str">
        <f>IF(A9taxstdlife="n/a","n/a",IF(BF$3&gt;(A9taxstdlife+$E589),(Input!$J$219*$J$7)-SUM($J589:BE589),(Input!$J$219*$J$7)/A9taxstdlife))</f>
        <v>n/a</v>
      </c>
      <c r="BG589" s="155" t="str">
        <f>IF(A9taxstdlife="n/a","n/a",IF(BG$3&gt;(A9taxstdlife+$E589),(Input!$J$219*$J$7)-SUM($J589:BF589),(Input!$J$219*$J$7)/A9taxstdlife))</f>
        <v>n/a</v>
      </c>
      <c r="BH589" s="155" t="str">
        <f>IF(A9taxstdlife="n/a","n/a",IF(BH$3&gt;(A9taxstdlife+$E589),(Input!$J$219*$J$7)-SUM($J589:BG589),(Input!$J$219*$J$7)/A9taxstdlife))</f>
        <v>n/a</v>
      </c>
      <c r="BI589" s="155" t="str">
        <f>IF(A9taxstdlife="n/a","n/a",IF(BI$3&gt;(A9taxstdlife+$E589),(Input!$J$219*$J$7)-SUM($J589:BH589),(Input!$J$219*$J$7)/A9taxstdlife))</f>
        <v>n/a</v>
      </c>
      <c r="BJ589" s="14"/>
      <c r="BK589" s="14"/>
      <c r="BL589" s="14"/>
      <c r="BM589" s="14"/>
      <c r="BN589" s="14"/>
      <c r="BO589" s="14"/>
      <c r="BP589" s="14"/>
      <c r="BQ589" s="14"/>
      <c r="BR589" s="14"/>
      <c r="BS589" s="14"/>
      <c r="BT589" s="14"/>
      <c r="BU589" s="14"/>
      <c r="BV589" s="14"/>
      <c r="BW589" s="14"/>
      <c r="BX589" s="14"/>
      <c r="BY589" s="14"/>
      <c r="BZ589" s="14"/>
      <c r="CA589" s="410"/>
      <c r="CB589" s="410"/>
      <c r="CC589" s="410"/>
      <c r="CD589" s="410"/>
      <c r="CE589" s="410"/>
      <c r="CF589" s="410"/>
      <c r="CG589" s="410"/>
      <c r="CH589" s="410"/>
      <c r="CI589" s="410"/>
      <c r="CJ589" s="410"/>
      <c r="CK589" s="410"/>
      <c r="CL589" s="410"/>
      <c r="CM589" s="410"/>
      <c r="CN589" s="410"/>
      <c r="CO589" s="410"/>
      <c r="CP589" s="410"/>
      <c r="CQ589" s="410"/>
      <c r="CR589" s="410"/>
      <c r="CS589" s="410"/>
      <c r="CT589" s="410"/>
      <c r="CU589" s="410"/>
      <c r="CV589" s="410"/>
      <c r="CW589" s="410"/>
      <c r="CX589" s="410"/>
      <c r="CY589" s="410"/>
      <c r="CZ589" s="410"/>
      <c r="DA589" s="410"/>
      <c r="DB589" s="410"/>
      <c r="DC589" s="410"/>
      <c r="DD589" s="410"/>
      <c r="DE589" s="410"/>
      <c r="DF589" s="410"/>
      <c r="DG589" s="410"/>
      <c r="DH589" s="410"/>
      <c r="DI589" s="410"/>
      <c r="DJ589" s="410"/>
      <c r="DK589" s="410"/>
      <c r="DL589" s="410"/>
      <c r="DM589" s="410"/>
      <c r="DN589" s="410"/>
      <c r="DO589" s="410"/>
      <c r="DP589" s="410"/>
      <c r="DQ589" s="410"/>
      <c r="DR589" s="410"/>
      <c r="DS589" s="410"/>
      <c r="DT589" s="410"/>
      <c r="DU589" s="410"/>
      <c r="DV589" s="410"/>
      <c r="DW589" s="410"/>
      <c r="DX589" s="410"/>
      <c r="DY589" s="410"/>
      <c r="DZ589" s="410"/>
      <c r="EA589" s="410"/>
      <c r="EB589" s="410"/>
      <c r="EC589" s="410"/>
      <c r="ED589" s="410"/>
      <c r="EE589" s="410"/>
      <c r="EF589" s="410"/>
      <c r="EG589" s="410"/>
      <c r="EH589" s="410"/>
      <c r="EI589" s="410"/>
      <c r="EJ589" s="410"/>
      <c r="EK589" s="410"/>
      <c r="EL589" s="410"/>
      <c r="EM589" s="410"/>
      <c r="EN589" s="410"/>
      <c r="EO589" s="410"/>
      <c r="EP589" s="410"/>
      <c r="EQ589" s="410"/>
      <c r="ER589" s="410"/>
      <c r="ES589" s="410"/>
      <c r="ET589" s="410"/>
      <c r="EU589" s="410"/>
      <c r="EV589" s="410"/>
      <c r="EW589" s="410"/>
      <c r="EX589" s="410"/>
      <c r="EY589" s="410"/>
      <c r="EZ589" s="410"/>
      <c r="FA589" s="410"/>
      <c r="FB589" s="410"/>
      <c r="FC589" s="410"/>
      <c r="FD589" s="410"/>
      <c r="FE589" s="410"/>
      <c r="FF589" s="410"/>
      <c r="FG589" s="410"/>
      <c r="FH589" s="410"/>
      <c r="FI589" s="410"/>
      <c r="FJ589" s="410"/>
      <c r="FK589" s="410"/>
      <c r="FL589" s="410"/>
      <c r="FM589" s="410"/>
      <c r="FN589" s="410"/>
      <c r="FO589" s="410"/>
      <c r="FP589" s="410"/>
      <c r="FQ589" s="410"/>
      <c r="FR589" s="410"/>
      <c r="FS589" s="410"/>
      <c r="FT589" s="410"/>
      <c r="FU589" s="410"/>
      <c r="FV589" s="410"/>
      <c r="FW589" s="410"/>
      <c r="FX589" s="410"/>
      <c r="FY589" s="410"/>
      <c r="FZ589" s="410"/>
      <c r="GA589" s="410"/>
      <c r="GB589" s="410"/>
      <c r="GC589" s="410"/>
      <c r="GD589" s="410"/>
      <c r="GE589" s="410"/>
      <c r="GF589" s="410"/>
      <c r="GG589" s="410"/>
      <c r="GH589" s="410"/>
      <c r="GI589" s="410"/>
      <c r="GJ589" s="410"/>
      <c r="GK589" s="410"/>
      <c r="GL589" s="410"/>
      <c r="GM589" s="410"/>
      <c r="GN589" s="410"/>
      <c r="GO589" s="410"/>
      <c r="GP589" s="410"/>
      <c r="GQ589" s="410"/>
      <c r="GR589" s="410"/>
      <c r="GS589" s="410"/>
      <c r="GT589" s="410"/>
      <c r="GU589" s="410"/>
      <c r="GV589" s="410"/>
      <c r="GW589" s="410"/>
      <c r="GX589" s="410"/>
      <c r="GY589" s="410"/>
      <c r="GZ589" s="410"/>
      <c r="HA589" s="410"/>
      <c r="HB589" s="410"/>
      <c r="HC589" s="410"/>
      <c r="HD589" s="410"/>
      <c r="HE589" s="410"/>
      <c r="HF589" s="410"/>
      <c r="HG589" s="410"/>
      <c r="HH589" s="410"/>
      <c r="HI589" s="410"/>
      <c r="HJ589" s="410"/>
      <c r="HK589" s="410"/>
      <c r="HL589" s="410"/>
      <c r="HM589" s="410"/>
      <c r="HN589" s="410"/>
      <c r="HO589" s="410"/>
      <c r="HP589" s="410"/>
      <c r="HQ589" s="410"/>
      <c r="HR589" s="410"/>
      <c r="HS589" s="410"/>
      <c r="HT589" s="410"/>
      <c r="HU589" s="410"/>
      <c r="HV589" s="410"/>
      <c r="HW589" s="410"/>
      <c r="HX589" s="410"/>
      <c r="HY589" s="410"/>
      <c r="HZ589" s="410"/>
      <c r="IA589" s="410"/>
      <c r="IB589" s="410"/>
      <c r="IC589" s="410"/>
      <c r="ID589" s="410"/>
      <c r="IE589" s="410"/>
      <c r="IF589" s="410"/>
      <c r="IG589" s="410"/>
      <c r="IH589" s="410"/>
      <c r="II589" s="410"/>
      <c r="IJ589" s="410"/>
      <c r="IK589" s="410"/>
      <c r="IL589" s="410"/>
      <c r="IM589" s="410"/>
      <c r="IN589" s="410"/>
      <c r="IO589" s="410"/>
      <c r="IP589" s="410"/>
      <c r="IQ589" s="410"/>
      <c r="IR589" s="410"/>
      <c r="IS589" s="410"/>
      <c r="IT589" s="410"/>
      <c r="IU589" s="410"/>
      <c r="IV589" s="410"/>
    </row>
    <row r="590" spans="1:256" s="2" customFormat="1" ht="12.75" hidden="1" customHeight="1" outlineLevel="2">
      <c r="A590" s="14"/>
      <c r="B590" s="14"/>
      <c r="C590" s="324"/>
      <c r="D590" s="413"/>
      <c r="E590" s="261">
        <v>5</v>
      </c>
      <c r="F590" s="372"/>
      <c r="G590" s="269"/>
      <c r="H590" s="271"/>
      <c r="I590" s="271"/>
      <c r="J590" s="271"/>
      <c r="K590" s="270"/>
      <c r="L590" s="155" t="str">
        <f>IF(A9taxstdlife="n/a","n/a",IF(L$3&gt;(A9taxstdlife+$E590),(Input!$K$219*$K$7)-SUM($K590:K590),(Input!$K$219*$K$7)/A9taxstdlife))</f>
        <v>n/a</v>
      </c>
      <c r="M590" s="155" t="str">
        <f>IF(A9taxstdlife="n/a","n/a",IF(M$3&gt;(A9taxstdlife+$E590),(Input!$K$219*$K$7)-SUM($K590:L590),(Input!$K$219*$K$7)/A9taxstdlife))</f>
        <v>n/a</v>
      </c>
      <c r="N590" s="155" t="str">
        <f>IF(A9taxstdlife="n/a","n/a",IF(N$3&gt;(A9taxstdlife+$E590),(Input!$K$219*$K$7)-SUM($K590:M590),(Input!$K$219*$K$7)/A9taxstdlife))</f>
        <v>n/a</v>
      </c>
      <c r="O590" s="155" t="str">
        <f>IF(A9taxstdlife="n/a","n/a",IF(O$3&gt;(A9taxstdlife+$E590),(Input!$K$219*$K$7)-SUM($K590:N590),(Input!$K$219*$K$7)/A9taxstdlife))</f>
        <v>n/a</v>
      </c>
      <c r="P590" s="155" t="str">
        <f>IF(A9taxstdlife="n/a","n/a",IF(P$3&gt;(A9taxstdlife+$E590),(Input!$K$219*$K$7)-SUM($K590:O590),(Input!$K$219*$K$7)/A9taxstdlife))</f>
        <v>n/a</v>
      </c>
      <c r="Q590" s="155" t="str">
        <f>IF(A9taxstdlife="n/a","n/a",IF(Q$3&gt;(A9taxstdlife+$E590),(Input!$K$219*$K$7)-SUM($K590:P590),(Input!$K$219*$K$7)/A9taxstdlife))</f>
        <v>n/a</v>
      </c>
      <c r="R590" s="155" t="str">
        <f>IF(A9taxstdlife="n/a","n/a",IF(R$3&gt;(A9taxstdlife+$E590),(Input!$K$219*$K$7)-SUM($K590:Q590),(Input!$K$219*$K$7)/A9taxstdlife))</f>
        <v>n/a</v>
      </c>
      <c r="S590" s="155" t="str">
        <f>IF(A9taxstdlife="n/a","n/a",IF(S$3&gt;(A9taxstdlife+$E590),(Input!$K$219*$K$7)-SUM($K590:R590),(Input!$K$219*$K$7)/A9taxstdlife))</f>
        <v>n/a</v>
      </c>
      <c r="T590" s="155" t="str">
        <f>IF(A9taxstdlife="n/a","n/a",IF(T$3&gt;(A9taxstdlife+$E590),(Input!$K$219*$K$7)-SUM($K590:S590),(Input!$K$219*$K$7)/A9taxstdlife))</f>
        <v>n/a</v>
      </c>
      <c r="U590" s="155" t="str">
        <f>IF(A9taxstdlife="n/a","n/a",IF(U$3&gt;(A9taxstdlife+$E590),(Input!$K$219*$K$7)-SUM($K590:T590),(Input!$K$219*$K$7)/A9taxstdlife))</f>
        <v>n/a</v>
      </c>
      <c r="V590" s="155" t="str">
        <f>IF(A9taxstdlife="n/a","n/a",IF(V$3&gt;(A9taxstdlife+$E590),(Input!$K$219*$K$7)-SUM($K590:U590),(Input!$K$219*$K$7)/A9taxstdlife))</f>
        <v>n/a</v>
      </c>
      <c r="W590" s="155" t="str">
        <f>IF(A9taxstdlife="n/a","n/a",IF(W$3&gt;(A9taxstdlife+$E590),(Input!$K$219*$K$7)-SUM($K590:V590),(Input!$K$219*$K$7)/A9taxstdlife))</f>
        <v>n/a</v>
      </c>
      <c r="X590" s="155" t="str">
        <f>IF(A9taxstdlife="n/a","n/a",IF(X$3&gt;(A9taxstdlife+$E590),(Input!$K$219*$K$7)-SUM($K590:W590),(Input!$K$219*$K$7)/A9taxstdlife))</f>
        <v>n/a</v>
      </c>
      <c r="Y590" s="155" t="str">
        <f>IF(A9taxstdlife="n/a","n/a",IF(Y$3&gt;(A9taxstdlife+$E590),(Input!$K$219*$K$7)-SUM($K590:X590),(Input!$K$219*$K$7)/A9taxstdlife))</f>
        <v>n/a</v>
      </c>
      <c r="Z590" s="155" t="str">
        <f>IF(A9taxstdlife="n/a","n/a",IF(Z$3&gt;(A9taxstdlife+$E590),(Input!$K$219*$K$7)-SUM($K590:Y590),(Input!$K$219*$K$7)/A9taxstdlife))</f>
        <v>n/a</v>
      </c>
      <c r="AA590" s="155" t="str">
        <f>IF(A9taxstdlife="n/a","n/a",IF(AA$3&gt;(A9taxstdlife+$E590),(Input!$K$219*$K$7)-SUM($K590:Z590),(Input!$K$219*$K$7)/A9taxstdlife))</f>
        <v>n/a</v>
      </c>
      <c r="AB590" s="155" t="str">
        <f>IF(A9taxstdlife="n/a","n/a",IF(AB$3&gt;(A9taxstdlife+$E590),(Input!$K$219*$K$7)-SUM($K590:AA590),(Input!$K$219*$K$7)/A9taxstdlife))</f>
        <v>n/a</v>
      </c>
      <c r="AC590" s="155" t="str">
        <f>IF(A9taxstdlife="n/a","n/a",IF(AC$3&gt;(A9taxstdlife+$E590),(Input!$K$219*$K$7)-SUM($K590:AB590),(Input!$K$219*$K$7)/A9taxstdlife))</f>
        <v>n/a</v>
      </c>
      <c r="AD590" s="155" t="str">
        <f>IF(A9taxstdlife="n/a","n/a",IF(AD$3&gt;(A9taxstdlife+$E590),(Input!$K$219*$K$7)-SUM($K590:AC590),(Input!$K$219*$K$7)/A9taxstdlife))</f>
        <v>n/a</v>
      </c>
      <c r="AE590" s="155" t="str">
        <f>IF(A9taxstdlife="n/a","n/a",IF(AE$3&gt;(A9taxstdlife+$E590),(Input!$K$219*$K$7)-SUM($K590:AD590),(Input!$K$219*$K$7)/A9taxstdlife))</f>
        <v>n/a</v>
      </c>
      <c r="AF590" s="155" t="str">
        <f>IF(A9taxstdlife="n/a","n/a",IF(AF$3&gt;(A9taxstdlife+$E590),(Input!$K$219*$K$7)-SUM($K590:AE590),(Input!$K$219*$K$7)/A9taxstdlife))</f>
        <v>n/a</v>
      </c>
      <c r="AG590" s="155" t="str">
        <f>IF(A9taxstdlife="n/a","n/a",IF(AG$3&gt;(A9taxstdlife+$E590),(Input!$K$219*$K$7)-SUM($K590:AF590),(Input!$K$219*$K$7)/A9taxstdlife))</f>
        <v>n/a</v>
      </c>
      <c r="AH590" s="155" t="str">
        <f>IF(A9taxstdlife="n/a","n/a",IF(AH$3&gt;(A9taxstdlife+$E590),(Input!$K$219*$K$7)-SUM($K590:AG590),(Input!$K$219*$K$7)/A9taxstdlife))</f>
        <v>n/a</v>
      </c>
      <c r="AI590" s="155" t="str">
        <f>IF(A9taxstdlife="n/a","n/a",IF(AI$3&gt;(A9taxstdlife+$E590),(Input!$K$219*$K$7)-SUM($K590:AH590),(Input!$K$219*$K$7)/A9taxstdlife))</f>
        <v>n/a</v>
      </c>
      <c r="AJ590" s="155" t="str">
        <f>IF(A9taxstdlife="n/a","n/a",IF(AJ$3&gt;(A9taxstdlife+$E590),(Input!$K$219*$K$7)-SUM($K590:AI590),(Input!$K$219*$K$7)/A9taxstdlife))</f>
        <v>n/a</v>
      </c>
      <c r="AK590" s="155" t="str">
        <f>IF(A9taxstdlife="n/a","n/a",IF(AK$3&gt;(A9taxstdlife+$E590),(Input!$K$219*$K$7)-SUM($K590:AJ590),(Input!$K$219*$K$7)/A9taxstdlife))</f>
        <v>n/a</v>
      </c>
      <c r="AL590" s="155" t="str">
        <f>IF(A9taxstdlife="n/a","n/a",IF(AL$3&gt;(A9taxstdlife+$E590),(Input!$K$219*$K$7)-SUM($K590:AK590),(Input!$K$219*$K$7)/A9taxstdlife))</f>
        <v>n/a</v>
      </c>
      <c r="AM590" s="155" t="str">
        <f>IF(A9taxstdlife="n/a","n/a",IF(AM$3&gt;(A9taxstdlife+$E590),(Input!$K$219*$K$7)-SUM($K590:AL590),(Input!$K$219*$K$7)/A9taxstdlife))</f>
        <v>n/a</v>
      </c>
      <c r="AN590" s="155" t="str">
        <f>IF(A9taxstdlife="n/a","n/a",IF(AN$3&gt;(A9taxstdlife+$E590),(Input!$K$219*$K$7)-SUM($K590:AM590),(Input!$K$219*$K$7)/A9taxstdlife))</f>
        <v>n/a</v>
      </c>
      <c r="AO590" s="155" t="str">
        <f>IF(A9taxstdlife="n/a","n/a",IF(AO$3&gt;(A9taxstdlife+$E590),(Input!$K$219*$K$7)-SUM($K590:AN590),(Input!$K$219*$K$7)/A9taxstdlife))</f>
        <v>n/a</v>
      </c>
      <c r="AP590" s="155" t="str">
        <f>IF(A9taxstdlife="n/a","n/a",IF(AP$3&gt;(A9taxstdlife+$E590),(Input!$K$219*$K$7)-SUM($K590:AO590),(Input!$K$219*$K$7)/A9taxstdlife))</f>
        <v>n/a</v>
      </c>
      <c r="AQ590" s="155" t="str">
        <f>IF(A9taxstdlife="n/a","n/a",IF(AQ$3&gt;(A9taxstdlife+$E590),(Input!$K$219*$K$7)-SUM($K590:AP590),(Input!$K$219*$K$7)/A9taxstdlife))</f>
        <v>n/a</v>
      </c>
      <c r="AR590" s="155" t="str">
        <f>IF(A9taxstdlife="n/a","n/a",IF(AR$3&gt;(A9taxstdlife+$E590),(Input!$K$219*$K$7)-SUM($K590:AQ590),(Input!$K$219*$K$7)/A9taxstdlife))</f>
        <v>n/a</v>
      </c>
      <c r="AS590" s="155" t="str">
        <f>IF(A9taxstdlife="n/a","n/a",IF(AS$3&gt;(A9taxstdlife+$E590),(Input!$K$219*$K$7)-SUM($K590:AR590),(Input!$K$219*$K$7)/A9taxstdlife))</f>
        <v>n/a</v>
      </c>
      <c r="AT590" s="155" t="str">
        <f>IF(A9taxstdlife="n/a","n/a",IF(AT$3&gt;(A9taxstdlife+$E590),(Input!$K$219*$K$7)-SUM($K590:AS590),(Input!$K$219*$K$7)/A9taxstdlife))</f>
        <v>n/a</v>
      </c>
      <c r="AU590" s="155" t="str">
        <f>IF(A9taxstdlife="n/a","n/a",IF(AU$3&gt;(A9taxstdlife+$E590),(Input!$K$219*$K$7)-SUM($K590:AT590),(Input!$K$219*$K$7)/A9taxstdlife))</f>
        <v>n/a</v>
      </c>
      <c r="AV590" s="155" t="str">
        <f>IF(A9taxstdlife="n/a","n/a",IF(AV$3&gt;(A9taxstdlife+$E590),(Input!$K$219*$K$7)-SUM($K590:AU590),(Input!$K$219*$K$7)/A9taxstdlife))</f>
        <v>n/a</v>
      </c>
      <c r="AW590" s="155" t="str">
        <f>IF(A9taxstdlife="n/a","n/a",IF(AW$3&gt;(A9taxstdlife+$E590),(Input!$K$219*$K$7)-SUM($K590:AV590),(Input!$K$219*$K$7)/A9taxstdlife))</f>
        <v>n/a</v>
      </c>
      <c r="AX590" s="155" t="str">
        <f>IF(A9taxstdlife="n/a","n/a",IF(AX$3&gt;(A9taxstdlife+$E590),(Input!$K$219*$K$7)-SUM($K590:AW590),(Input!$K$219*$K$7)/A9taxstdlife))</f>
        <v>n/a</v>
      </c>
      <c r="AY590" s="155" t="str">
        <f>IF(A9taxstdlife="n/a","n/a",IF(AY$3&gt;(A9taxstdlife+$E590),(Input!$K$219*$K$7)-SUM($K590:AX590),(Input!$K$219*$K$7)/A9taxstdlife))</f>
        <v>n/a</v>
      </c>
      <c r="AZ590" s="155" t="str">
        <f>IF(A9taxstdlife="n/a","n/a",IF(AZ$3&gt;(A9taxstdlife+$E590),(Input!$K$219*$K$7)-SUM($K590:AY590),(Input!$K$219*$K$7)/A9taxstdlife))</f>
        <v>n/a</v>
      </c>
      <c r="BA590" s="155" t="str">
        <f>IF(A9taxstdlife="n/a","n/a",IF(BA$3&gt;(A9taxstdlife+$E590),(Input!$K$219*$K$7)-SUM($K590:AZ590),(Input!$K$219*$K$7)/A9taxstdlife))</f>
        <v>n/a</v>
      </c>
      <c r="BB590" s="155" t="str">
        <f>IF(A9taxstdlife="n/a","n/a",IF(BB$3&gt;(A9taxstdlife+$E590),(Input!$K$219*$K$7)-SUM($K590:BA590),(Input!$K$219*$K$7)/A9taxstdlife))</f>
        <v>n/a</v>
      </c>
      <c r="BC590" s="155" t="str">
        <f>IF(A9taxstdlife="n/a","n/a",IF(BC$3&gt;(A9taxstdlife+$E590),(Input!$K$219*$K$7)-SUM($K590:BB590),(Input!$K$219*$K$7)/A9taxstdlife))</f>
        <v>n/a</v>
      </c>
      <c r="BD590" s="155" t="str">
        <f>IF(A9taxstdlife="n/a","n/a",IF(BD$3&gt;(A9taxstdlife+$E590),(Input!$K$219*$K$7)-SUM($K590:BC590),(Input!$K$219*$K$7)/A9taxstdlife))</f>
        <v>n/a</v>
      </c>
      <c r="BE590" s="155" t="str">
        <f>IF(A9taxstdlife="n/a","n/a",IF(BE$3&gt;(A9taxstdlife+$E590),(Input!$K$219*$K$7)-SUM($K590:BD590),(Input!$K$219*$K$7)/A9taxstdlife))</f>
        <v>n/a</v>
      </c>
      <c r="BF590" s="155" t="str">
        <f>IF(A9taxstdlife="n/a","n/a",IF(BF$3&gt;(A9taxstdlife+$E590),(Input!$K$219*$K$7)-SUM($K590:BE590),(Input!$K$219*$K$7)/A9taxstdlife))</f>
        <v>n/a</v>
      </c>
      <c r="BG590" s="155" t="str">
        <f>IF(A9taxstdlife="n/a","n/a",IF(BG$3&gt;(A9taxstdlife+$E590),(Input!$K$219*$K$7)-SUM($K590:BF590),(Input!$K$219*$K$7)/A9taxstdlife))</f>
        <v>n/a</v>
      </c>
      <c r="BH590" s="155" t="str">
        <f>IF(A9taxstdlife="n/a","n/a",IF(BH$3&gt;(A9taxstdlife+$E590),(Input!$K$219*$K$7)-SUM($K590:BG590),(Input!$K$219*$K$7)/A9taxstdlife))</f>
        <v>n/a</v>
      </c>
      <c r="BI590" s="155" t="str">
        <f>IF(A9taxstdlife="n/a","n/a",IF(BI$3&gt;(A9taxstdlife+$E590),(Input!$K$219*$K$7)-SUM($K590:BH590),(Input!$K$219*$K$7)/A9taxstdlife))</f>
        <v>n/a</v>
      </c>
      <c r="BJ590" s="155"/>
      <c r="BK590" s="14"/>
      <c r="BL590" s="14"/>
      <c r="BM590" s="14"/>
      <c r="BN590" s="14"/>
      <c r="BO590" s="14"/>
      <c r="BP590" s="14"/>
      <c r="BQ590" s="14"/>
      <c r="BR590" s="14"/>
      <c r="BS590" s="14"/>
      <c r="BT590" s="14"/>
      <c r="BU590" s="14"/>
      <c r="BV590" s="14"/>
      <c r="BW590" s="14"/>
      <c r="BX590" s="14"/>
      <c r="BY590" s="14"/>
      <c r="BZ590" s="14"/>
      <c r="CA590" s="410"/>
      <c r="CB590" s="410"/>
      <c r="CC590" s="410"/>
      <c r="CD590" s="410"/>
      <c r="CE590" s="410"/>
      <c r="CF590" s="410"/>
      <c r="CG590" s="410"/>
      <c r="CH590" s="410"/>
      <c r="CI590" s="410"/>
      <c r="CJ590" s="410"/>
      <c r="CK590" s="410"/>
      <c r="CL590" s="410"/>
      <c r="CM590" s="410"/>
      <c r="CN590" s="410"/>
      <c r="CO590" s="410"/>
      <c r="CP590" s="410"/>
      <c r="CQ590" s="410"/>
      <c r="CR590" s="410"/>
      <c r="CS590" s="410"/>
      <c r="CT590" s="410"/>
      <c r="CU590" s="410"/>
      <c r="CV590" s="410"/>
      <c r="CW590" s="410"/>
      <c r="CX590" s="410"/>
      <c r="CY590" s="410"/>
      <c r="CZ590" s="410"/>
      <c r="DA590" s="410"/>
      <c r="DB590" s="410"/>
      <c r="DC590" s="410"/>
      <c r="DD590" s="410"/>
      <c r="DE590" s="410"/>
      <c r="DF590" s="410"/>
      <c r="DG590" s="410"/>
      <c r="DH590" s="410"/>
      <c r="DI590" s="410"/>
      <c r="DJ590" s="410"/>
      <c r="DK590" s="410"/>
      <c r="DL590" s="410"/>
      <c r="DM590" s="410"/>
      <c r="DN590" s="410"/>
      <c r="DO590" s="410"/>
      <c r="DP590" s="410"/>
      <c r="DQ590" s="410"/>
      <c r="DR590" s="410"/>
      <c r="DS590" s="410"/>
      <c r="DT590" s="410"/>
      <c r="DU590" s="410"/>
      <c r="DV590" s="410"/>
      <c r="DW590" s="410"/>
      <c r="DX590" s="410"/>
      <c r="DY590" s="410"/>
      <c r="DZ590" s="410"/>
      <c r="EA590" s="410"/>
      <c r="EB590" s="410"/>
      <c r="EC590" s="410"/>
      <c r="ED590" s="410"/>
      <c r="EE590" s="410"/>
      <c r="EF590" s="410"/>
      <c r="EG590" s="410"/>
      <c r="EH590" s="410"/>
      <c r="EI590" s="410"/>
      <c r="EJ590" s="410"/>
      <c r="EK590" s="410"/>
      <c r="EL590" s="410"/>
      <c r="EM590" s="410"/>
      <c r="EN590" s="410"/>
      <c r="EO590" s="410"/>
      <c r="EP590" s="410"/>
      <c r="EQ590" s="410"/>
      <c r="ER590" s="410"/>
      <c r="ES590" s="410"/>
      <c r="ET590" s="410"/>
      <c r="EU590" s="410"/>
      <c r="EV590" s="410"/>
      <c r="EW590" s="410"/>
      <c r="EX590" s="410"/>
      <c r="EY590" s="410"/>
      <c r="EZ590" s="410"/>
      <c r="FA590" s="410"/>
      <c r="FB590" s="410"/>
      <c r="FC590" s="410"/>
      <c r="FD590" s="410"/>
      <c r="FE590" s="410"/>
      <c r="FF590" s="410"/>
      <c r="FG590" s="410"/>
      <c r="FH590" s="410"/>
      <c r="FI590" s="410"/>
      <c r="FJ590" s="410"/>
      <c r="FK590" s="410"/>
      <c r="FL590" s="410"/>
      <c r="FM590" s="410"/>
      <c r="FN590" s="410"/>
      <c r="FO590" s="410"/>
      <c r="FP590" s="410"/>
      <c r="FQ590" s="410"/>
      <c r="FR590" s="410"/>
      <c r="FS590" s="410"/>
      <c r="FT590" s="410"/>
      <c r="FU590" s="410"/>
      <c r="FV590" s="410"/>
      <c r="FW590" s="410"/>
      <c r="FX590" s="410"/>
      <c r="FY590" s="410"/>
      <c r="FZ590" s="410"/>
      <c r="GA590" s="410"/>
      <c r="GB590" s="410"/>
      <c r="GC590" s="410"/>
      <c r="GD590" s="410"/>
      <c r="GE590" s="410"/>
      <c r="GF590" s="410"/>
      <c r="GG590" s="410"/>
      <c r="GH590" s="410"/>
      <c r="GI590" s="410"/>
      <c r="GJ590" s="410"/>
      <c r="GK590" s="410"/>
      <c r="GL590" s="410"/>
      <c r="GM590" s="410"/>
      <c r="GN590" s="410"/>
      <c r="GO590" s="410"/>
      <c r="GP590" s="410"/>
      <c r="GQ590" s="410"/>
      <c r="GR590" s="410"/>
      <c r="GS590" s="410"/>
      <c r="GT590" s="410"/>
      <c r="GU590" s="410"/>
      <c r="GV590" s="410"/>
      <c r="GW590" s="410"/>
      <c r="GX590" s="410"/>
      <c r="GY590" s="410"/>
      <c r="GZ590" s="410"/>
      <c r="HA590" s="410"/>
      <c r="HB590" s="410"/>
      <c r="HC590" s="410"/>
      <c r="HD590" s="410"/>
      <c r="HE590" s="410"/>
      <c r="HF590" s="410"/>
      <c r="HG590" s="410"/>
      <c r="HH590" s="410"/>
      <c r="HI590" s="410"/>
      <c r="HJ590" s="410"/>
      <c r="HK590" s="410"/>
      <c r="HL590" s="410"/>
      <c r="HM590" s="410"/>
      <c r="HN590" s="410"/>
      <c r="HO590" s="410"/>
      <c r="HP590" s="410"/>
      <c r="HQ590" s="410"/>
      <c r="HR590" s="410"/>
      <c r="HS590" s="410"/>
      <c r="HT590" s="410"/>
      <c r="HU590" s="410"/>
      <c r="HV590" s="410"/>
      <c r="HW590" s="410"/>
      <c r="HX590" s="410"/>
      <c r="HY590" s="410"/>
      <c r="HZ590" s="410"/>
      <c r="IA590" s="410"/>
      <c r="IB590" s="410"/>
      <c r="IC590" s="410"/>
      <c r="ID590" s="410"/>
      <c r="IE590" s="410"/>
      <c r="IF590" s="410"/>
      <c r="IG590" s="410"/>
      <c r="IH590" s="410"/>
      <c r="II590" s="410"/>
      <c r="IJ590" s="410"/>
      <c r="IK590" s="410"/>
      <c r="IL590" s="410"/>
      <c r="IM590" s="410"/>
      <c r="IN590" s="410"/>
      <c r="IO590" s="410"/>
      <c r="IP590" s="410"/>
      <c r="IQ590" s="410"/>
      <c r="IR590" s="410"/>
      <c r="IS590" s="410"/>
      <c r="IT590" s="410"/>
      <c r="IU590" s="410"/>
      <c r="IV590" s="410"/>
    </row>
    <row r="591" spans="1:256" s="2" customFormat="1" ht="12.75" hidden="1" customHeight="1" outlineLevel="2">
      <c r="A591" s="14"/>
      <c r="B591" s="14"/>
      <c r="C591" s="324"/>
      <c r="D591" s="413"/>
      <c r="E591" s="261">
        <v>6</v>
      </c>
      <c r="F591" s="372"/>
      <c r="G591" s="269"/>
      <c r="H591" s="271"/>
      <c r="I591" s="271"/>
      <c r="J591" s="271"/>
      <c r="K591" s="271"/>
      <c r="L591" s="270"/>
      <c r="M591" s="155" t="str">
        <f>IF(A9taxstdlife="n/a","n/a",IF(M$3&gt;(A9taxstdlife+$E591),(Input!$L$219*$L$7)-SUM($L591:L591),(Input!$L$219*$L$7)/A9taxstdlife))</f>
        <v>n/a</v>
      </c>
      <c r="N591" s="155" t="str">
        <f>IF(A9taxstdlife="n/a","n/a",IF(N$3&gt;(A9taxstdlife+$E591),(Input!$L$219*$L$7)-SUM($L591:M591),(Input!$L$219*$L$7)/A9taxstdlife))</f>
        <v>n/a</v>
      </c>
      <c r="O591" s="155" t="str">
        <f>IF(A9taxstdlife="n/a","n/a",IF(O$3&gt;(A9taxstdlife+$E591),(Input!$L$219*$L$7)-SUM($L591:N591),(Input!$L$219*$L$7)/A9taxstdlife))</f>
        <v>n/a</v>
      </c>
      <c r="P591" s="155" t="str">
        <f>IF(A9taxstdlife="n/a","n/a",IF(P$3&gt;(A9taxstdlife+$E591),(Input!$L$219*$L$7)-SUM($L591:O591),(Input!$L$219*$L$7)/A9taxstdlife))</f>
        <v>n/a</v>
      </c>
      <c r="Q591" s="155" t="str">
        <f>IF(A9taxstdlife="n/a","n/a",IF(Q$3&gt;(A9taxstdlife+$E591),(Input!$L$219*$L$7)-SUM($L591:P591),(Input!$L$219*$L$7)/A9taxstdlife))</f>
        <v>n/a</v>
      </c>
      <c r="R591" s="155" t="str">
        <f>IF(A9taxstdlife="n/a","n/a",IF(R$3&gt;(A9taxstdlife+$E591),(Input!$L$219*$L$7)-SUM($L591:Q591),(Input!$L$219*$L$7)/A9taxstdlife))</f>
        <v>n/a</v>
      </c>
      <c r="S591" s="155" t="str">
        <f>IF(A9taxstdlife="n/a","n/a",IF(S$3&gt;(A9taxstdlife+$E591),(Input!$L$219*$L$7)-SUM($L591:R591),(Input!$L$219*$L$7)/A9taxstdlife))</f>
        <v>n/a</v>
      </c>
      <c r="T591" s="155" t="str">
        <f>IF(A9taxstdlife="n/a","n/a",IF(T$3&gt;(A9taxstdlife+$E591),(Input!$L$219*$L$7)-SUM($L591:S591),(Input!$L$219*$L$7)/A9taxstdlife))</f>
        <v>n/a</v>
      </c>
      <c r="U591" s="155" t="str">
        <f>IF(A9taxstdlife="n/a","n/a",IF(U$3&gt;(A9taxstdlife+$E591),(Input!$L$219*$L$7)-SUM($L591:T591),(Input!$L$219*$L$7)/A9taxstdlife))</f>
        <v>n/a</v>
      </c>
      <c r="V591" s="155" t="str">
        <f>IF(A9taxstdlife="n/a","n/a",IF(V$3&gt;(A9taxstdlife+$E591),(Input!$L$219*$L$7)-SUM($L591:U591),(Input!$L$219*$L$7)/A9taxstdlife))</f>
        <v>n/a</v>
      </c>
      <c r="W591" s="155" t="str">
        <f>IF(A9taxstdlife="n/a","n/a",IF(W$3&gt;(A9taxstdlife+$E591),(Input!$L$219*$L$7)-SUM($L591:V591),(Input!$L$219*$L$7)/A9taxstdlife))</f>
        <v>n/a</v>
      </c>
      <c r="X591" s="155" t="str">
        <f>IF(A9taxstdlife="n/a","n/a",IF(X$3&gt;(A9taxstdlife+$E591),(Input!$L$219*$L$7)-SUM($L591:W591),(Input!$L$219*$L$7)/A9taxstdlife))</f>
        <v>n/a</v>
      </c>
      <c r="Y591" s="155" t="str">
        <f>IF(A9taxstdlife="n/a","n/a",IF(Y$3&gt;(A9taxstdlife+$E591),(Input!$L$219*$L$7)-SUM($L591:X591),(Input!$L$219*$L$7)/A9taxstdlife))</f>
        <v>n/a</v>
      </c>
      <c r="Z591" s="155" t="str">
        <f>IF(A9taxstdlife="n/a","n/a",IF(Z$3&gt;(A9taxstdlife+$E591),(Input!$L$219*$L$7)-SUM($L591:Y591),(Input!$L$219*$L$7)/A9taxstdlife))</f>
        <v>n/a</v>
      </c>
      <c r="AA591" s="155" t="str">
        <f>IF(A9taxstdlife="n/a","n/a",IF(AA$3&gt;(A9taxstdlife+$E591),(Input!$L$219*$L$7)-SUM($L591:Z591),(Input!$L$219*$L$7)/A9taxstdlife))</f>
        <v>n/a</v>
      </c>
      <c r="AB591" s="155" t="str">
        <f>IF(A9taxstdlife="n/a","n/a",IF(AB$3&gt;(A9taxstdlife+$E591),(Input!$L$219*$L$7)-SUM($L591:AA591),(Input!$L$219*$L$7)/A9taxstdlife))</f>
        <v>n/a</v>
      </c>
      <c r="AC591" s="155" t="str">
        <f>IF(A9taxstdlife="n/a","n/a",IF(AC$3&gt;(A9taxstdlife+$E591),(Input!$L$219*$L$7)-SUM($L591:AB591),(Input!$L$219*$L$7)/A9taxstdlife))</f>
        <v>n/a</v>
      </c>
      <c r="AD591" s="155" t="str">
        <f>IF(A9taxstdlife="n/a","n/a",IF(AD$3&gt;(A9taxstdlife+$E591),(Input!$L$219*$L$7)-SUM($L591:AC591),(Input!$L$219*$L$7)/A9taxstdlife))</f>
        <v>n/a</v>
      </c>
      <c r="AE591" s="155" t="str">
        <f>IF(A9taxstdlife="n/a","n/a",IF(AE$3&gt;(A9taxstdlife+$E591),(Input!$L$219*$L$7)-SUM($L591:AD591),(Input!$L$219*$L$7)/A9taxstdlife))</f>
        <v>n/a</v>
      </c>
      <c r="AF591" s="155" t="str">
        <f>IF(A9taxstdlife="n/a","n/a",IF(AF$3&gt;(A9taxstdlife+$E591),(Input!$L$219*$L$7)-SUM($L591:AE591),(Input!$L$219*$L$7)/A9taxstdlife))</f>
        <v>n/a</v>
      </c>
      <c r="AG591" s="155" t="str">
        <f>IF(A9taxstdlife="n/a","n/a",IF(AG$3&gt;(A9taxstdlife+$E591),(Input!$L$219*$L$7)-SUM($L591:AF591),(Input!$L$219*$L$7)/A9taxstdlife))</f>
        <v>n/a</v>
      </c>
      <c r="AH591" s="155" t="str">
        <f>IF(A9taxstdlife="n/a","n/a",IF(AH$3&gt;(A9taxstdlife+$E591),(Input!$L$219*$L$7)-SUM($L591:AG591),(Input!$L$219*$L$7)/A9taxstdlife))</f>
        <v>n/a</v>
      </c>
      <c r="AI591" s="155" t="str">
        <f>IF(A9taxstdlife="n/a","n/a",IF(AI$3&gt;(A9taxstdlife+$E591),(Input!$L$219*$L$7)-SUM($L591:AH591),(Input!$L$219*$L$7)/A9taxstdlife))</f>
        <v>n/a</v>
      </c>
      <c r="AJ591" s="155" t="str">
        <f>IF(A9taxstdlife="n/a","n/a",IF(AJ$3&gt;(A9taxstdlife+$E591),(Input!$L$219*$L$7)-SUM($L591:AI591),(Input!$L$219*$L$7)/A9taxstdlife))</f>
        <v>n/a</v>
      </c>
      <c r="AK591" s="155" t="str">
        <f>IF(A9taxstdlife="n/a","n/a",IF(AK$3&gt;(A9taxstdlife+$E591),(Input!$L$219*$L$7)-SUM($L591:AJ591),(Input!$L$219*$L$7)/A9taxstdlife))</f>
        <v>n/a</v>
      </c>
      <c r="AL591" s="155" t="str">
        <f>IF(A9taxstdlife="n/a","n/a",IF(AL$3&gt;(A9taxstdlife+$E591),(Input!$L$219*$L$7)-SUM($L591:AK591),(Input!$L$219*$L$7)/A9taxstdlife))</f>
        <v>n/a</v>
      </c>
      <c r="AM591" s="155" t="str">
        <f>IF(A9taxstdlife="n/a","n/a",IF(AM$3&gt;(A9taxstdlife+$E591),(Input!$L$219*$L$7)-SUM($L591:AL591),(Input!$L$219*$L$7)/A9taxstdlife))</f>
        <v>n/a</v>
      </c>
      <c r="AN591" s="155" t="str">
        <f>IF(A9taxstdlife="n/a","n/a",IF(AN$3&gt;(A9taxstdlife+$E591),(Input!$L$219*$L$7)-SUM($L591:AM591),(Input!$L$219*$L$7)/A9taxstdlife))</f>
        <v>n/a</v>
      </c>
      <c r="AO591" s="155" t="str">
        <f>IF(A9taxstdlife="n/a","n/a",IF(AO$3&gt;(A9taxstdlife+$E591),(Input!$L$219*$L$7)-SUM($L591:AN591),(Input!$L$219*$L$7)/A9taxstdlife))</f>
        <v>n/a</v>
      </c>
      <c r="AP591" s="155" t="str">
        <f>IF(A9taxstdlife="n/a","n/a",IF(AP$3&gt;(A9taxstdlife+$E591),(Input!$L$219*$L$7)-SUM($L591:AO591),(Input!$L$219*$L$7)/A9taxstdlife))</f>
        <v>n/a</v>
      </c>
      <c r="AQ591" s="155" t="str">
        <f>IF(A9taxstdlife="n/a","n/a",IF(AQ$3&gt;(A9taxstdlife+$E591),(Input!$L$219*$L$7)-SUM($L591:AP591),(Input!$L$219*$L$7)/A9taxstdlife))</f>
        <v>n/a</v>
      </c>
      <c r="AR591" s="155" t="str">
        <f>IF(A9taxstdlife="n/a","n/a",IF(AR$3&gt;(A9taxstdlife+$E591),(Input!$L$219*$L$7)-SUM($L591:AQ591),(Input!$L$219*$L$7)/A9taxstdlife))</f>
        <v>n/a</v>
      </c>
      <c r="AS591" s="155" t="str">
        <f>IF(A9taxstdlife="n/a","n/a",IF(AS$3&gt;(A9taxstdlife+$E591),(Input!$L$219*$L$7)-SUM($L591:AR591),(Input!$L$219*$L$7)/A9taxstdlife))</f>
        <v>n/a</v>
      </c>
      <c r="AT591" s="155" t="str">
        <f>IF(A9taxstdlife="n/a","n/a",IF(AT$3&gt;(A9taxstdlife+$E591),(Input!$L$219*$L$7)-SUM($L591:AS591),(Input!$L$219*$L$7)/A9taxstdlife))</f>
        <v>n/a</v>
      </c>
      <c r="AU591" s="155" t="str">
        <f>IF(A9taxstdlife="n/a","n/a",IF(AU$3&gt;(A9taxstdlife+$E591),(Input!$L$219*$L$7)-SUM($L591:AT591),(Input!$L$219*$L$7)/A9taxstdlife))</f>
        <v>n/a</v>
      </c>
      <c r="AV591" s="155" t="str">
        <f>IF(A9taxstdlife="n/a","n/a",IF(AV$3&gt;(A9taxstdlife+$E591),(Input!$L$219*$L$7)-SUM($L591:AU591),(Input!$L$219*$L$7)/A9taxstdlife))</f>
        <v>n/a</v>
      </c>
      <c r="AW591" s="155" t="str">
        <f>IF(A9taxstdlife="n/a","n/a",IF(AW$3&gt;(A9taxstdlife+$E591),(Input!$L$219*$L$7)-SUM($L591:AV591),(Input!$L$219*$L$7)/A9taxstdlife))</f>
        <v>n/a</v>
      </c>
      <c r="AX591" s="155" t="str">
        <f>IF(A9taxstdlife="n/a","n/a",IF(AX$3&gt;(A9taxstdlife+$E591),(Input!$L$219*$L$7)-SUM($L591:AW591),(Input!$L$219*$L$7)/A9taxstdlife))</f>
        <v>n/a</v>
      </c>
      <c r="AY591" s="155" t="str">
        <f>IF(A9taxstdlife="n/a","n/a",IF(AY$3&gt;(A9taxstdlife+$E591),(Input!$L$219*$L$7)-SUM($L591:AX591),(Input!$L$219*$L$7)/A9taxstdlife))</f>
        <v>n/a</v>
      </c>
      <c r="AZ591" s="155" t="str">
        <f>IF(A9taxstdlife="n/a","n/a",IF(AZ$3&gt;(A9taxstdlife+$E591),(Input!$L$219*$L$7)-SUM($L591:AY591),(Input!$L$219*$L$7)/A9taxstdlife))</f>
        <v>n/a</v>
      </c>
      <c r="BA591" s="155" t="str">
        <f>IF(A9taxstdlife="n/a","n/a",IF(BA$3&gt;(A9taxstdlife+$E591),(Input!$L$219*$L$7)-SUM($L591:AZ591),(Input!$L$219*$L$7)/A9taxstdlife))</f>
        <v>n/a</v>
      </c>
      <c r="BB591" s="155" t="str">
        <f>IF(A9taxstdlife="n/a","n/a",IF(BB$3&gt;(A9taxstdlife+$E591),(Input!$L$219*$L$7)-SUM($L591:BA591),(Input!$L$219*$L$7)/A9taxstdlife))</f>
        <v>n/a</v>
      </c>
      <c r="BC591" s="155" t="str">
        <f>IF(A9taxstdlife="n/a","n/a",IF(BC$3&gt;(A9taxstdlife+$E591),(Input!$L$219*$L$7)-SUM($L591:BB591),(Input!$L$219*$L$7)/A9taxstdlife))</f>
        <v>n/a</v>
      </c>
      <c r="BD591" s="155" t="str">
        <f>IF(A9taxstdlife="n/a","n/a",IF(BD$3&gt;(A9taxstdlife+$E591),(Input!$L$219*$L$7)-SUM($L591:BC591),(Input!$L$219*$L$7)/A9taxstdlife))</f>
        <v>n/a</v>
      </c>
      <c r="BE591" s="155" t="str">
        <f>IF(A9taxstdlife="n/a","n/a",IF(BE$3&gt;(A9taxstdlife+$E591),(Input!$L$219*$L$7)-SUM($L591:BD591),(Input!$L$219*$L$7)/A9taxstdlife))</f>
        <v>n/a</v>
      </c>
      <c r="BF591" s="155" t="str">
        <f>IF(A9taxstdlife="n/a","n/a",IF(BF$3&gt;(A9taxstdlife+$E591),(Input!$L$219*$L$7)-SUM($L591:BE591),(Input!$L$219*$L$7)/A9taxstdlife))</f>
        <v>n/a</v>
      </c>
      <c r="BG591" s="155" t="str">
        <f>IF(A9taxstdlife="n/a","n/a",IF(BG$3&gt;(A9taxstdlife+$E591),(Input!$L$219*$L$7)-SUM($L591:BF591),(Input!$L$219*$L$7)/A9taxstdlife))</f>
        <v>n/a</v>
      </c>
      <c r="BH591" s="155" t="str">
        <f>IF(A9taxstdlife="n/a","n/a",IF(BH$3&gt;(A9taxstdlife+$E591),(Input!$L$219*$L$7)-SUM($L591:BG591),(Input!$L$219*$L$7)/A9taxstdlife))</f>
        <v>n/a</v>
      </c>
      <c r="BI591" s="155" t="str">
        <f>IF(A9taxstdlife="n/a","n/a",IF(BI$3&gt;(A9taxstdlife+$E591),(Input!$L$219*$L$7)-SUM($L591:BH591),(Input!$L$219*$L$7)/A9taxstdlife))</f>
        <v>n/a</v>
      </c>
      <c r="BJ591" s="14"/>
      <c r="BK591" s="14"/>
      <c r="BL591" s="14"/>
      <c r="BM591" s="14"/>
      <c r="BN591" s="14"/>
      <c r="BO591" s="14"/>
      <c r="BP591" s="14"/>
      <c r="BQ591" s="14"/>
      <c r="BR591" s="14"/>
      <c r="BS591" s="14"/>
      <c r="BT591" s="14"/>
      <c r="BU591" s="14"/>
      <c r="BV591" s="14"/>
      <c r="BW591" s="14"/>
      <c r="BX591" s="14"/>
      <c r="BY591" s="14"/>
      <c r="BZ591" s="14"/>
      <c r="CA591" s="410"/>
      <c r="CB591" s="410"/>
      <c r="CC591" s="410"/>
      <c r="CD591" s="410"/>
      <c r="CE591" s="410"/>
      <c r="CF591" s="410"/>
      <c r="CG591" s="410"/>
      <c r="CH591" s="410"/>
      <c r="CI591" s="410"/>
      <c r="CJ591" s="410"/>
      <c r="CK591" s="410"/>
      <c r="CL591" s="410"/>
      <c r="CM591" s="410"/>
      <c r="CN591" s="410"/>
      <c r="CO591" s="410"/>
      <c r="CP591" s="410"/>
      <c r="CQ591" s="410"/>
      <c r="CR591" s="410"/>
      <c r="CS591" s="410"/>
      <c r="CT591" s="410"/>
      <c r="CU591" s="410"/>
      <c r="CV591" s="410"/>
      <c r="CW591" s="410"/>
      <c r="CX591" s="410"/>
      <c r="CY591" s="410"/>
      <c r="CZ591" s="410"/>
      <c r="DA591" s="410"/>
      <c r="DB591" s="410"/>
      <c r="DC591" s="410"/>
      <c r="DD591" s="410"/>
      <c r="DE591" s="410"/>
      <c r="DF591" s="410"/>
      <c r="DG591" s="410"/>
      <c r="DH591" s="410"/>
      <c r="DI591" s="410"/>
      <c r="DJ591" s="410"/>
      <c r="DK591" s="410"/>
      <c r="DL591" s="410"/>
      <c r="DM591" s="410"/>
      <c r="DN591" s="410"/>
      <c r="DO591" s="410"/>
      <c r="DP591" s="410"/>
      <c r="DQ591" s="410"/>
      <c r="DR591" s="410"/>
      <c r="DS591" s="410"/>
      <c r="DT591" s="410"/>
      <c r="DU591" s="410"/>
      <c r="DV591" s="410"/>
      <c r="DW591" s="410"/>
      <c r="DX591" s="410"/>
      <c r="DY591" s="410"/>
      <c r="DZ591" s="410"/>
      <c r="EA591" s="410"/>
      <c r="EB591" s="410"/>
      <c r="EC591" s="410"/>
      <c r="ED591" s="410"/>
      <c r="EE591" s="410"/>
      <c r="EF591" s="410"/>
      <c r="EG591" s="410"/>
      <c r="EH591" s="410"/>
      <c r="EI591" s="410"/>
      <c r="EJ591" s="410"/>
      <c r="EK591" s="410"/>
      <c r="EL591" s="410"/>
      <c r="EM591" s="410"/>
      <c r="EN591" s="410"/>
      <c r="EO591" s="410"/>
      <c r="EP591" s="410"/>
      <c r="EQ591" s="410"/>
      <c r="ER591" s="410"/>
      <c r="ES591" s="410"/>
      <c r="ET591" s="410"/>
      <c r="EU591" s="410"/>
      <c r="EV591" s="410"/>
      <c r="EW591" s="410"/>
      <c r="EX591" s="410"/>
      <c r="EY591" s="410"/>
      <c r="EZ591" s="410"/>
      <c r="FA591" s="410"/>
      <c r="FB591" s="410"/>
      <c r="FC591" s="410"/>
      <c r="FD591" s="410"/>
      <c r="FE591" s="410"/>
      <c r="FF591" s="410"/>
      <c r="FG591" s="410"/>
      <c r="FH591" s="410"/>
      <c r="FI591" s="410"/>
      <c r="FJ591" s="410"/>
      <c r="FK591" s="410"/>
      <c r="FL591" s="410"/>
      <c r="FM591" s="410"/>
      <c r="FN591" s="410"/>
      <c r="FO591" s="410"/>
      <c r="FP591" s="410"/>
      <c r="FQ591" s="410"/>
      <c r="FR591" s="410"/>
      <c r="FS591" s="410"/>
      <c r="FT591" s="410"/>
      <c r="FU591" s="410"/>
      <c r="FV591" s="410"/>
      <c r="FW591" s="410"/>
      <c r="FX591" s="410"/>
      <c r="FY591" s="410"/>
      <c r="FZ591" s="410"/>
      <c r="GA591" s="410"/>
      <c r="GB591" s="410"/>
      <c r="GC591" s="410"/>
      <c r="GD591" s="410"/>
      <c r="GE591" s="410"/>
      <c r="GF591" s="410"/>
      <c r="GG591" s="410"/>
      <c r="GH591" s="410"/>
      <c r="GI591" s="410"/>
      <c r="GJ591" s="410"/>
      <c r="GK591" s="410"/>
      <c r="GL591" s="410"/>
      <c r="GM591" s="410"/>
      <c r="GN591" s="410"/>
      <c r="GO591" s="410"/>
      <c r="GP591" s="410"/>
      <c r="GQ591" s="410"/>
      <c r="GR591" s="410"/>
      <c r="GS591" s="410"/>
      <c r="GT591" s="410"/>
      <c r="GU591" s="410"/>
      <c r="GV591" s="410"/>
      <c r="GW591" s="410"/>
      <c r="GX591" s="410"/>
      <c r="GY591" s="410"/>
      <c r="GZ591" s="410"/>
      <c r="HA591" s="410"/>
      <c r="HB591" s="410"/>
      <c r="HC591" s="410"/>
      <c r="HD591" s="410"/>
      <c r="HE591" s="410"/>
      <c r="HF591" s="410"/>
      <c r="HG591" s="410"/>
      <c r="HH591" s="410"/>
      <c r="HI591" s="410"/>
      <c r="HJ591" s="410"/>
      <c r="HK591" s="410"/>
      <c r="HL591" s="410"/>
      <c r="HM591" s="410"/>
      <c r="HN591" s="410"/>
      <c r="HO591" s="410"/>
      <c r="HP591" s="410"/>
      <c r="HQ591" s="410"/>
      <c r="HR591" s="410"/>
      <c r="HS591" s="410"/>
      <c r="HT591" s="410"/>
      <c r="HU591" s="410"/>
      <c r="HV591" s="410"/>
      <c r="HW591" s="410"/>
      <c r="HX591" s="410"/>
      <c r="HY591" s="410"/>
      <c r="HZ591" s="410"/>
      <c r="IA591" s="410"/>
      <c r="IB591" s="410"/>
      <c r="IC591" s="410"/>
      <c r="ID591" s="410"/>
      <c r="IE591" s="410"/>
      <c r="IF591" s="410"/>
      <c r="IG591" s="410"/>
      <c r="IH591" s="410"/>
      <c r="II591" s="410"/>
      <c r="IJ591" s="410"/>
      <c r="IK591" s="410"/>
      <c r="IL591" s="410"/>
      <c r="IM591" s="410"/>
      <c r="IN591" s="410"/>
      <c r="IO591" s="410"/>
      <c r="IP591" s="410"/>
      <c r="IQ591" s="410"/>
      <c r="IR591" s="410"/>
      <c r="IS591" s="410"/>
      <c r="IT591" s="410"/>
      <c r="IU591" s="410"/>
      <c r="IV591" s="410"/>
    </row>
    <row r="592" spans="1:256" s="2" customFormat="1" ht="12.75" hidden="1" customHeight="1" outlineLevel="2">
      <c r="A592" s="14"/>
      <c r="B592" s="14"/>
      <c r="C592" s="324"/>
      <c r="D592" s="413"/>
      <c r="E592" s="261">
        <v>7</v>
      </c>
      <c r="F592" s="372"/>
      <c r="G592" s="269"/>
      <c r="H592" s="271"/>
      <c r="I592" s="271"/>
      <c r="J592" s="271"/>
      <c r="K592" s="271"/>
      <c r="L592" s="271"/>
      <c r="M592" s="270"/>
      <c r="N592" s="155" t="str">
        <f>IF(A9taxstdlife="n/a","n/a",IF(N$3&gt;(A9taxstdlife+$E592),(Input!$M$219*$M$7)-SUM($M592:M592),(Input!$M$219*$M$7)/A9taxstdlife))</f>
        <v>n/a</v>
      </c>
      <c r="O592" s="155" t="str">
        <f>IF(A9taxstdlife="n/a","n/a",IF(O$3&gt;(A9taxstdlife+$E592),(Input!$M$219*$M$7)-SUM($M592:N592),(Input!$M$219*$M$7)/A9taxstdlife))</f>
        <v>n/a</v>
      </c>
      <c r="P592" s="155" t="str">
        <f>IF(A9taxstdlife="n/a","n/a",IF(P$3&gt;(A9taxstdlife+$E592),(Input!$M$219*$M$7)-SUM($M592:O592),(Input!$M$219*$M$7)/A9taxstdlife))</f>
        <v>n/a</v>
      </c>
      <c r="Q592" s="155" t="str">
        <f>IF(A9taxstdlife="n/a","n/a",IF(Q$3&gt;(A9taxstdlife+$E592),(Input!$M$219*$M$7)-SUM($M592:P592),(Input!$M$219*$M$7)/A9taxstdlife))</f>
        <v>n/a</v>
      </c>
      <c r="R592" s="155" t="str">
        <f>IF(A9taxstdlife="n/a","n/a",IF(R$3&gt;(A9taxstdlife+$E592),(Input!$M$219*$M$7)-SUM($M592:Q592),(Input!$M$219*$M$7)/A9taxstdlife))</f>
        <v>n/a</v>
      </c>
      <c r="S592" s="155" t="str">
        <f>IF(A9taxstdlife="n/a","n/a",IF(S$3&gt;(A9taxstdlife+$E592),(Input!$M$219*$M$7)-SUM($M592:R592),(Input!$M$219*$M$7)/A9taxstdlife))</f>
        <v>n/a</v>
      </c>
      <c r="T592" s="155" t="str">
        <f>IF(A9taxstdlife="n/a","n/a",IF(T$3&gt;(A9taxstdlife+$E592),(Input!$M$219*$M$7)-SUM($M592:S592),(Input!$M$219*$M$7)/A9taxstdlife))</f>
        <v>n/a</v>
      </c>
      <c r="U592" s="155" t="str">
        <f>IF(A9taxstdlife="n/a","n/a",IF(U$3&gt;(A9taxstdlife+$E592),(Input!$M$219*$M$7)-SUM($M592:T592),(Input!$M$219*$M$7)/A9taxstdlife))</f>
        <v>n/a</v>
      </c>
      <c r="V592" s="155" t="str">
        <f>IF(A9taxstdlife="n/a","n/a",IF(V$3&gt;(A9taxstdlife+$E592),(Input!$M$219*$M$7)-SUM($M592:U592),(Input!$M$219*$M$7)/A9taxstdlife))</f>
        <v>n/a</v>
      </c>
      <c r="W592" s="155" t="str">
        <f>IF(A9taxstdlife="n/a","n/a",IF(W$3&gt;(A9taxstdlife+$E592),(Input!$M$219*$M$7)-SUM($M592:V592),(Input!$M$219*$M$7)/A9taxstdlife))</f>
        <v>n/a</v>
      </c>
      <c r="X592" s="155" t="str">
        <f>IF(A9taxstdlife="n/a","n/a",IF(X$3&gt;(A9taxstdlife+$E592),(Input!$M$219*$M$7)-SUM($M592:W592),(Input!$M$219*$M$7)/A9taxstdlife))</f>
        <v>n/a</v>
      </c>
      <c r="Y592" s="155" t="str">
        <f>IF(A9taxstdlife="n/a","n/a",IF(Y$3&gt;(A9taxstdlife+$E592),(Input!$M$219*$M$7)-SUM($M592:X592),(Input!$M$219*$M$7)/A9taxstdlife))</f>
        <v>n/a</v>
      </c>
      <c r="Z592" s="155" t="str">
        <f>IF(A9taxstdlife="n/a","n/a",IF(Z$3&gt;(A9taxstdlife+$E592),(Input!$M$219*$M$7)-SUM($M592:Y592),(Input!$M$219*$M$7)/A9taxstdlife))</f>
        <v>n/a</v>
      </c>
      <c r="AA592" s="155" t="str">
        <f>IF(A9taxstdlife="n/a","n/a",IF(AA$3&gt;(A9taxstdlife+$E592),(Input!$M$219*$M$7)-SUM($M592:Z592),(Input!$M$219*$M$7)/A9taxstdlife))</f>
        <v>n/a</v>
      </c>
      <c r="AB592" s="155" t="str">
        <f>IF(A9taxstdlife="n/a","n/a",IF(AB$3&gt;(A9taxstdlife+$E592),(Input!$M$219*$M$7)-SUM($M592:AA592),(Input!$M$219*$M$7)/A9taxstdlife))</f>
        <v>n/a</v>
      </c>
      <c r="AC592" s="155" t="str">
        <f>IF(A9taxstdlife="n/a","n/a",IF(AC$3&gt;(A9taxstdlife+$E592),(Input!$M$219*$M$7)-SUM($M592:AB592),(Input!$M$219*$M$7)/A9taxstdlife))</f>
        <v>n/a</v>
      </c>
      <c r="AD592" s="155" t="str">
        <f>IF(A9taxstdlife="n/a","n/a",IF(AD$3&gt;(A9taxstdlife+$E592),(Input!$M$219*$M$7)-SUM($M592:AC592),(Input!$M$219*$M$7)/A9taxstdlife))</f>
        <v>n/a</v>
      </c>
      <c r="AE592" s="155" t="str">
        <f>IF(A9taxstdlife="n/a","n/a",IF(AE$3&gt;(A9taxstdlife+$E592),(Input!$M$219*$M$7)-SUM($M592:AD592),(Input!$M$219*$M$7)/A9taxstdlife))</f>
        <v>n/a</v>
      </c>
      <c r="AF592" s="155" t="str">
        <f>IF(A9taxstdlife="n/a","n/a",IF(AF$3&gt;(A9taxstdlife+$E592),(Input!$M$219*$M$7)-SUM($M592:AE592),(Input!$M$219*$M$7)/A9taxstdlife))</f>
        <v>n/a</v>
      </c>
      <c r="AG592" s="155" t="str">
        <f>IF(A9taxstdlife="n/a","n/a",IF(AG$3&gt;(A9taxstdlife+$E592),(Input!$M$219*$M$7)-SUM($M592:AF592),(Input!$M$219*$M$7)/A9taxstdlife))</f>
        <v>n/a</v>
      </c>
      <c r="AH592" s="155" t="str">
        <f>IF(A9taxstdlife="n/a","n/a",IF(AH$3&gt;(A9taxstdlife+$E592),(Input!$M$219*$M$7)-SUM($M592:AG592),(Input!$M$219*$M$7)/A9taxstdlife))</f>
        <v>n/a</v>
      </c>
      <c r="AI592" s="155" t="str">
        <f>IF(A9taxstdlife="n/a","n/a",IF(AI$3&gt;(A9taxstdlife+$E592),(Input!$M$219*$M$7)-SUM($M592:AH592),(Input!$M$219*$M$7)/A9taxstdlife))</f>
        <v>n/a</v>
      </c>
      <c r="AJ592" s="155" t="str">
        <f>IF(A9taxstdlife="n/a","n/a",IF(AJ$3&gt;(A9taxstdlife+$E592),(Input!$M$219*$M$7)-SUM($M592:AI592),(Input!$M$219*$M$7)/A9taxstdlife))</f>
        <v>n/a</v>
      </c>
      <c r="AK592" s="155" t="str">
        <f>IF(A9taxstdlife="n/a","n/a",IF(AK$3&gt;(A9taxstdlife+$E592),(Input!$M$219*$M$7)-SUM($M592:AJ592),(Input!$M$219*$M$7)/A9taxstdlife))</f>
        <v>n/a</v>
      </c>
      <c r="AL592" s="155" t="str">
        <f>IF(A9taxstdlife="n/a","n/a",IF(AL$3&gt;(A9taxstdlife+$E592),(Input!$M$219*$M$7)-SUM($M592:AK592),(Input!$M$219*$M$7)/A9taxstdlife))</f>
        <v>n/a</v>
      </c>
      <c r="AM592" s="155" t="str">
        <f>IF(A9taxstdlife="n/a","n/a",IF(AM$3&gt;(A9taxstdlife+$E592),(Input!$M$219*$M$7)-SUM($M592:AL592),(Input!$M$219*$M$7)/A9taxstdlife))</f>
        <v>n/a</v>
      </c>
      <c r="AN592" s="155" t="str">
        <f>IF(A9taxstdlife="n/a","n/a",IF(AN$3&gt;(A9taxstdlife+$E592),(Input!$M$219*$M$7)-SUM($M592:AM592),(Input!$M$219*$M$7)/A9taxstdlife))</f>
        <v>n/a</v>
      </c>
      <c r="AO592" s="155" t="str">
        <f>IF(A9taxstdlife="n/a","n/a",IF(AO$3&gt;(A9taxstdlife+$E592),(Input!$M$219*$M$7)-SUM($M592:AN592),(Input!$M$219*$M$7)/A9taxstdlife))</f>
        <v>n/a</v>
      </c>
      <c r="AP592" s="155" t="str">
        <f>IF(A9taxstdlife="n/a","n/a",IF(AP$3&gt;(A9taxstdlife+$E592),(Input!$M$219*$M$7)-SUM($M592:AO592),(Input!$M$219*$M$7)/A9taxstdlife))</f>
        <v>n/a</v>
      </c>
      <c r="AQ592" s="155" t="str">
        <f>IF(A9taxstdlife="n/a","n/a",IF(AQ$3&gt;(A9taxstdlife+$E592),(Input!$M$219*$M$7)-SUM($M592:AP592),(Input!$M$219*$M$7)/A9taxstdlife))</f>
        <v>n/a</v>
      </c>
      <c r="AR592" s="155" t="str">
        <f>IF(A9taxstdlife="n/a","n/a",IF(AR$3&gt;(A9taxstdlife+$E592),(Input!$M$219*$M$7)-SUM($M592:AQ592),(Input!$M$219*$M$7)/A9taxstdlife))</f>
        <v>n/a</v>
      </c>
      <c r="AS592" s="155" t="str">
        <f>IF(A9taxstdlife="n/a","n/a",IF(AS$3&gt;(A9taxstdlife+$E592),(Input!$M$219*$M$7)-SUM($M592:AR592),(Input!$M$219*$M$7)/A9taxstdlife))</f>
        <v>n/a</v>
      </c>
      <c r="AT592" s="155" t="str">
        <f>IF(A9taxstdlife="n/a","n/a",IF(AT$3&gt;(A9taxstdlife+$E592),(Input!$M$219*$M$7)-SUM($M592:AS592),(Input!$M$219*$M$7)/A9taxstdlife))</f>
        <v>n/a</v>
      </c>
      <c r="AU592" s="155" t="str">
        <f>IF(A9taxstdlife="n/a","n/a",IF(AU$3&gt;(A9taxstdlife+$E592),(Input!$M$219*$M$7)-SUM($M592:AT592),(Input!$M$219*$M$7)/A9taxstdlife))</f>
        <v>n/a</v>
      </c>
      <c r="AV592" s="155" t="str">
        <f>IF(A9taxstdlife="n/a","n/a",IF(AV$3&gt;(A9taxstdlife+$E592),(Input!$M$219*$M$7)-SUM($M592:AU592),(Input!$M$219*$M$7)/A9taxstdlife))</f>
        <v>n/a</v>
      </c>
      <c r="AW592" s="155" t="str">
        <f>IF(A9taxstdlife="n/a","n/a",IF(AW$3&gt;(A9taxstdlife+$E592),(Input!$M$219*$M$7)-SUM($M592:AV592),(Input!$M$219*$M$7)/A9taxstdlife))</f>
        <v>n/a</v>
      </c>
      <c r="AX592" s="155" t="str">
        <f>IF(A9taxstdlife="n/a","n/a",IF(AX$3&gt;(A9taxstdlife+$E592),(Input!$M$219*$M$7)-SUM($M592:AW592),(Input!$M$219*$M$7)/A9taxstdlife))</f>
        <v>n/a</v>
      </c>
      <c r="AY592" s="155" t="str">
        <f>IF(A9taxstdlife="n/a","n/a",IF(AY$3&gt;(A9taxstdlife+$E592),(Input!$M$219*$M$7)-SUM($M592:AX592),(Input!$M$219*$M$7)/A9taxstdlife))</f>
        <v>n/a</v>
      </c>
      <c r="AZ592" s="155" t="str">
        <f>IF(A9taxstdlife="n/a","n/a",IF(AZ$3&gt;(A9taxstdlife+$E592),(Input!$M$219*$M$7)-SUM($M592:AY592),(Input!$M$219*$M$7)/A9taxstdlife))</f>
        <v>n/a</v>
      </c>
      <c r="BA592" s="155" t="str">
        <f>IF(A9taxstdlife="n/a","n/a",IF(BA$3&gt;(A9taxstdlife+$E592),(Input!$M$219*$M$7)-SUM($M592:AZ592),(Input!$M$219*$M$7)/A9taxstdlife))</f>
        <v>n/a</v>
      </c>
      <c r="BB592" s="155" t="str">
        <f>IF(A9taxstdlife="n/a","n/a",IF(BB$3&gt;(A9taxstdlife+$E592),(Input!$M$219*$M$7)-SUM($M592:BA592),(Input!$M$219*$M$7)/A9taxstdlife))</f>
        <v>n/a</v>
      </c>
      <c r="BC592" s="155" t="str">
        <f>IF(A9taxstdlife="n/a","n/a",IF(BC$3&gt;(A9taxstdlife+$E592),(Input!$M$219*$M$7)-SUM($M592:BB592),(Input!$M$219*$M$7)/A9taxstdlife))</f>
        <v>n/a</v>
      </c>
      <c r="BD592" s="155" t="str">
        <f>IF(A9taxstdlife="n/a","n/a",IF(BD$3&gt;(A9taxstdlife+$E592),(Input!$M$219*$M$7)-SUM($M592:BC592),(Input!$M$219*$M$7)/A9taxstdlife))</f>
        <v>n/a</v>
      </c>
      <c r="BE592" s="155" t="str">
        <f>IF(A9taxstdlife="n/a","n/a",IF(BE$3&gt;(A9taxstdlife+$E592),(Input!$M$219*$M$7)-SUM($M592:BD592),(Input!$M$219*$M$7)/A9taxstdlife))</f>
        <v>n/a</v>
      </c>
      <c r="BF592" s="155" t="str">
        <f>IF(A9taxstdlife="n/a","n/a",IF(BF$3&gt;(A9taxstdlife+$E592),(Input!$M$219*$M$7)-SUM($M592:BE592),(Input!$M$219*$M$7)/A9taxstdlife))</f>
        <v>n/a</v>
      </c>
      <c r="BG592" s="155" t="str">
        <f>IF(A9taxstdlife="n/a","n/a",IF(BG$3&gt;(A9taxstdlife+$E592),(Input!$M$219*$M$7)-SUM($M592:BF592),(Input!$M$219*$M$7)/A9taxstdlife))</f>
        <v>n/a</v>
      </c>
      <c r="BH592" s="155" t="str">
        <f>IF(A9taxstdlife="n/a","n/a",IF(BH$3&gt;(A9taxstdlife+$E592),(Input!$M$219*$M$7)-SUM($M592:BG592),(Input!$M$219*$M$7)/A9taxstdlife))</f>
        <v>n/a</v>
      </c>
      <c r="BI592" s="155" t="str">
        <f>IF(A9taxstdlife="n/a","n/a",IF(BI$3&gt;(A9taxstdlife+$E592),(Input!$M$219*$M$7)-SUM($M592:BH592),(Input!$M$219*$M$7)/A9taxstdlife))</f>
        <v>n/a</v>
      </c>
      <c r="BJ592" s="14"/>
      <c r="BK592" s="14"/>
      <c r="BL592" s="14"/>
      <c r="BM592" s="14"/>
      <c r="BN592" s="14"/>
      <c r="BO592" s="14"/>
      <c r="BP592" s="14"/>
      <c r="BQ592" s="14"/>
      <c r="BR592" s="14"/>
      <c r="BS592" s="14"/>
      <c r="BT592" s="14"/>
      <c r="BU592" s="14"/>
      <c r="BV592" s="14"/>
      <c r="BW592" s="14"/>
      <c r="BX592" s="14"/>
      <c r="BY592" s="14"/>
      <c r="BZ592" s="14"/>
      <c r="CA592" s="410"/>
      <c r="CB592" s="410"/>
      <c r="CC592" s="410"/>
      <c r="CD592" s="410"/>
      <c r="CE592" s="410"/>
      <c r="CF592" s="410"/>
      <c r="CG592" s="410"/>
      <c r="CH592" s="410"/>
      <c r="CI592" s="410"/>
      <c r="CJ592" s="410"/>
      <c r="CK592" s="410"/>
      <c r="CL592" s="410"/>
      <c r="CM592" s="410"/>
      <c r="CN592" s="410"/>
      <c r="CO592" s="410"/>
      <c r="CP592" s="410"/>
      <c r="CQ592" s="410"/>
      <c r="CR592" s="410"/>
      <c r="CS592" s="410"/>
      <c r="CT592" s="410"/>
      <c r="CU592" s="410"/>
      <c r="CV592" s="410"/>
      <c r="CW592" s="410"/>
      <c r="CX592" s="410"/>
      <c r="CY592" s="410"/>
      <c r="CZ592" s="410"/>
      <c r="DA592" s="410"/>
      <c r="DB592" s="410"/>
      <c r="DC592" s="410"/>
      <c r="DD592" s="410"/>
      <c r="DE592" s="410"/>
      <c r="DF592" s="410"/>
      <c r="DG592" s="410"/>
      <c r="DH592" s="410"/>
      <c r="DI592" s="410"/>
      <c r="DJ592" s="410"/>
      <c r="DK592" s="410"/>
      <c r="DL592" s="410"/>
      <c r="DM592" s="410"/>
      <c r="DN592" s="410"/>
      <c r="DO592" s="410"/>
      <c r="DP592" s="410"/>
      <c r="DQ592" s="410"/>
      <c r="DR592" s="410"/>
      <c r="DS592" s="410"/>
      <c r="DT592" s="410"/>
      <c r="DU592" s="410"/>
      <c r="DV592" s="410"/>
      <c r="DW592" s="410"/>
      <c r="DX592" s="410"/>
      <c r="DY592" s="410"/>
      <c r="DZ592" s="410"/>
      <c r="EA592" s="410"/>
      <c r="EB592" s="410"/>
      <c r="EC592" s="410"/>
      <c r="ED592" s="410"/>
      <c r="EE592" s="410"/>
      <c r="EF592" s="410"/>
      <c r="EG592" s="410"/>
      <c r="EH592" s="410"/>
      <c r="EI592" s="410"/>
      <c r="EJ592" s="410"/>
      <c r="EK592" s="410"/>
      <c r="EL592" s="410"/>
      <c r="EM592" s="410"/>
      <c r="EN592" s="410"/>
      <c r="EO592" s="410"/>
      <c r="EP592" s="410"/>
      <c r="EQ592" s="410"/>
      <c r="ER592" s="410"/>
      <c r="ES592" s="410"/>
      <c r="ET592" s="410"/>
      <c r="EU592" s="410"/>
      <c r="EV592" s="410"/>
      <c r="EW592" s="410"/>
      <c r="EX592" s="410"/>
      <c r="EY592" s="410"/>
      <c r="EZ592" s="410"/>
      <c r="FA592" s="410"/>
      <c r="FB592" s="410"/>
      <c r="FC592" s="410"/>
      <c r="FD592" s="410"/>
      <c r="FE592" s="410"/>
      <c r="FF592" s="410"/>
      <c r="FG592" s="410"/>
      <c r="FH592" s="410"/>
      <c r="FI592" s="410"/>
      <c r="FJ592" s="410"/>
      <c r="FK592" s="410"/>
      <c r="FL592" s="410"/>
      <c r="FM592" s="410"/>
      <c r="FN592" s="410"/>
      <c r="FO592" s="410"/>
      <c r="FP592" s="410"/>
      <c r="FQ592" s="410"/>
      <c r="FR592" s="410"/>
      <c r="FS592" s="410"/>
      <c r="FT592" s="410"/>
      <c r="FU592" s="410"/>
      <c r="FV592" s="410"/>
      <c r="FW592" s="410"/>
      <c r="FX592" s="410"/>
      <c r="FY592" s="410"/>
      <c r="FZ592" s="410"/>
      <c r="GA592" s="410"/>
      <c r="GB592" s="410"/>
      <c r="GC592" s="410"/>
      <c r="GD592" s="410"/>
      <c r="GE592" s="410"/>
      <c r="GF592" s="410"/>
      <c r="GG592" s="410"/>
      <c r="GH592" s="410"/>
      <c r="GI592" s="410"/>
      <c r="GJ592" s="410"/>
      <c r="GK592" s="410"/>
      <c r="GL592" s="410"/>
      <c r="GM592" s="410"/>
      <c r="GN592" s="410"/>
      <c r="GO592" s="410"/>
      <c r="GP592" s="410"/>
      <c r="GQ592" s="410"/>
      <c r="GR592" s="410"/>
      <c r="GS592" s="410"/>
      <c r="GT592" s="410"/>
      <c r="GU592" s="410"/>
      <c r="GV592" s="410"/>
      <c r="GW592" s="410"/>
      <c r="GX592" s="410"/>
      <c r="GY592" s="410"/>
      <c r="GZ592" s="410"/>
      <c r="HA592" s="410"/>
      <c r="HB592" s="410"/>
      <c r="HC592" s="410"/>
      <c r="HD592" s="410"/>
      <c r="HE592" s="410"/>
      <c r="HF592" s="410"/>
      <c r="HG592" s="410"/>
      <c r="HH592" s="410"/>
      <c r="HI592" s="410"/>
      <c r="HJ592" s="410"/>
      <c r="HK592" s="410"/>
      <c r="HL592" s="410"/>
      <c r="HM592" s="410"/>
      <c r="HN592" s="410"/>
      <c r="HO592" s="410"/>
      <c r="HP592" s="410"/>
      <c r="HQ592" s="410"/>
      <c r="HR592" s="410"/>
      <c r="HS592" s="410"/>
      <c r="HT592" s="410"/>
      <c r="HU592" s="410"/>
      <c r="HV592" s="410"/>
      <c r="HW592" s="410"/>
      <c r="HX592" s="410"/>
      <c r="HY592" s="410"/>
      <c r="HZ592" s="410"/>
      <c r="IA592" s="410"/>
      <c r="IB592" s="410"/>
      <c r="IC592" s="410"/>
      <c r="ID592" s="410"/>
      <c r="IE592" s="410"/>
      <c r="IF592" s="410"/>
      <c r="IG592" s="410"/>
      <c r="IH592" s="410"/>
      <c r="II592" s="410"/>
      <c r="IJ592" s="410"/>
      <c r="IK592" s="410"/>
      <c r="IL592" s="410"/>
      <c r="IM592" s="410"/>
      <c r="IN592" s="410"/>
      <c r="IO592" s="410"/>
      <c r="IP592" s="410"/>
      <c r="IQ592" s="410"/>
      <c r="IR592" s="410"/>
      <c r="IS592" s="410"/>
      <c r="IT592" s="410"/>
      <c r="IU592" s="410"/>
      <c r="IV592" s="410"/>
    </row>
    <row r="593" spans="1:256" s="2" customFormat="1" ht="12.75" hidden="1" customHeight="1" outlineLevel="2">
      <c r="A593" s="14"/>
      <c r="B593" s="14"/>
      <c r="C593" s="324"/>
      <c r="D593" s="413"/>
      <c r="E593" s="261">
        <v>8</v>
      </c>
      <c r="F593" s="372"/>
      <c r="G593" s="269"/>
      <c r="H593" s="271"/>
      <c r="I593" s="271"/>
      <c r="J593" s="271"/>
      <c r="K593" s="271"/>
      <c r="L593" s="271"/>
      <c r="M593" s="271"/>
      <c r="N593" s="270"/>
      <c r="O593" s="155" t="str">
        <f>IF(A9taxstdlife="n/a","n/a",IF(O$3&gt;(A9taxstdlife+$E593),(Input!$N$219*$N$7)-SUM($N593:N593),(Input!$N$219*$N$7)/A9taxstdlife))</f>
        <v>n/a</v>
      </c>
      <c r="P593" s="155" t="str">
        <f>IF(A9taxstdlife="n/a","n/a",IF(P$3&gt;(A9taxstdlife+$E593),(Input!$N$219*$N$7)-SUM($N593:O593),(Input!$N$219*$N$7)/A9taxstdlife))</f>
        <v>n/a</v>
      </c>
      <c r="Q593" s="155" t="str">
        <f>IF(A9taxstdlife="n/a","n/a",IF(Q$3&gt;(A9taxstdlife+$E593),(Input!$N$219*$N$7)-SUM($N593:P593),(Input!$N$219*$N$7)/A9taxstdlife))</f>
        <v>n/a</v>
      </c>
      <c r="R593" s="155" t="str">
        <f>IF(A9taxstdlife="n/a","n/a",IF(R$3&gt;(A9taxstdlife+$E593),(Input!$N$219*$N$7)-SUM($N593:Q593),(Input!$N$219*$N$7)/A9taxstdlife))</f>
        <v>n/a</v>
      </c>
      <c r="S593" s="155" t="str">
        <f>IF(A9taxstdlife="n/a","n/a",IF(S$3&gt;(A9taxstdlife+$E593),(Input!$N$219*$N$7)-SUM($N593:R593),(Input!$N$219*$N$7)/A9taxstdlife))</f>
        <v>n/a</v>
      </c>
      <c r="T593" s="155" t="str">
        <f>IF(A9taxstdlife="n/a","n/a",IF(T$3&gt;(A9taxstdlife+$E593),(Input!$N$219*$N$7)-SUM($N593:S593),(Input!$N$219*$N$7)/A9taxstdlife))</f>
        <v>n/a</v>
      </c>
      <c r="U593" s="155" t="str">
        <f>IF(A9taxstdlife="n/a","n/a",IF(U$3&gt;(A9taxstdlife+$E593),(Input!$N$219*$N$7)-SUM($N593:T593),(Input!$N$219*$N$7)/A9taxstdlife))</f>
        <v>n/a</v>
      </c>
      <c r="V593" s="155" t="str">
        <f>IF(A9taxstdlife="n/a","n/a",IF(V$3&gt;(A9taxstdlife+$E593),(Input!$N$219*$N$7)-SUM($N593:U593),(Input!$N$219*$N$7)/A9taxstdlife))</f>
        <v>n/a</v>
      </c>
      <c r="W593" s="155" t="str">
        <f>IF(A9taxstdlife="n/a","n/a",IF(W$3&gt;(A9taxstdlife+$E593),(Input!$N$219*$N$7)-SUM($N593:V593),(Input!$N$219*$N$7)/A9taxstdlife))</f>
        <v>n/a</v>
      </c>
      <c r="X593" s="155" t="str">
        <f>IF(A9taxstdlife="n/a","n/a",IF(X$3&gt;(A9taxstdlife+$E593),(Input!$N$219*$N$7)-SUM($N593:W593),(Input!$N$219*$N$7)/A9taxstdlife))</f>
        <v>n/a</v>
      </c>
      <c r="Y593" s="155" t="str">
        <f>IF(A9taxstdlife="n/a","n/a",IF(Y$3&gt;(A9taxstdlife+$E593),(Input!$N$219*$N$7)-SUM($N593:X593),(Input!$N$219*$N$7)/A9taxstdlife))</f>
        <v>n/a</v>
      </c>
      <c r="Z593" s="155" t="str">
        <f>IF(A9taxstdlife="n/a","n/a",IF(Z$3&gt;(A9taxstdlife+$E593),(Input!$N$219*$N$7)-SUM($N593:Y593),(Input!$N$219*$N$7)/A9taxstdlife))</f>
        <v>n/a</v>
      </c>
      <c r="AA593" s="155" t="str">
        <f>IF(A9taxstdlife="n/a","n/a",IF(AA$3&gt;(A9taxstdlife+$E593),(Input!$N$219*$N$7)-SUM($N593:Z593),(Input!$N$219*$N$7)/A9taxstdlife))</f>
        <v>n/a</v>
      </c>
      <c r="AB593" s="155" t="str">
        <f>IF(A9taxstdlife="n/a","n/a",IF(AB$3&gt;(A9taxstdlife+$E593),(Input!$N$219*$N$7)-SUM($N593:AA593),(Input!$N$219*$N$7)/A9taxstdlife))</f>
        <v>n/a</v>
      </c>
      <c r="AC593" s="155" t="str">
        <f>IF(A9taxstdlife="n/a","n/a",IF(AC$3&gt;(A9taxstdlife+$E593),(Input!$N$219*$N$7)-SUM($N593:AB593),(Input!$N$219*$N$7)/A9taxstdlife))</f>
        <v>n/a</v>
      </c>
      <c r="AD593" s="155" t="str">
        <f>IF(A9taxstdlife="n/a","n/a",IF(AD$3&gt;(A9taxstdlife+$E593),(Input!$N$219*$N$7)-SUM($N593:AC593),(Input!$N$219*$N$7)/A9taxstdlife))</f>
        <v>n/a</v>
      </c>
      <c r="AE593" s="155" t="str">
        <f>IF(A9taxstdlife="n/a","n/a",IF(AE$3&gt;(A9taxstdlife+$E593),(Input!$N$219*$N$7)-SUM($N593:AD593),(Input!$N$219*$N$7)/A9taxstdlife))</f>
        <v>n/a</v>
      </c>
      <c r="AF593" s="155" t="str">
        <f>IF(A9taxstdlife="n/a","n/a",IF(AF$3&gt;(A9taxstdlife+$E593),(Input!$N$219*$N$7)-SUM($N593:AE593),(Input!$N$219*$N$7)/A9taxstdlife))</f>
        <v>n/a</v>
      </c>
      <c r="AG593" s="155" t="str">
        <f>IF(A9taxstdlife="n/a","n/a",IF(AG$3&gt;(A9taxstdlife+$E593),(Input!$N$219*$N$7)-SUM($N593:AF593),(Input!$N$219*$N$7)/A9taxstdlife))</f>
        <v>n/a</v>
      </c>
      <c r="AH593" s="155" t="str">
        <f>IF(A9taxstdlife="n/a","n/a",IF(AH$3&gt;(A9taxstdlife+$E593),(Input!$N$219*$N$7)-SUM($N593:AG593),(Input!$N$219*$N$7)/A9taxstdlife))</f>
        <v>n/a</v>
      </c>
      <c r="AI593" s="155" t="str">
        <f>IF(A9taxstdlife="n/a","n/a",IF(AI$3&gt;(A9taxstdlife+$E593),(Input!$N$219*$N$7)-SUM($N593:AH593),(Input!$N$219*$N$7)/A9taxstdlife))</f>
        <v>n/a</v>
      </c>
      <c r="AJ593" s="155" t="str">
        <f>IF(A9taxstdlife="n/a","n/a",IF(AJ$3&gt;(A9taxstdlife+$E593),(Input!$N$219*$N$7)-SUM($N593:AI593),(Input!$N$219*$N$7)/A9taxstdlife))</f>
        <v>n/a</v>
      </c>
      <c r="AK593" s="155" t="str">
        <f>IF(A9taxstdlife="n/a","n/a",IF(AK$3&gt;(A9taxstdlife+$E593),(Input!$N$219*$N$7)-SUM($N593:AJ593),(Input!$N$219*$N$7)/A9taxstdlife))</f>
        <v>n/a</v>
      </c>
      <c r="AL593" s="155" t="str">
        <f>IF(A9taxstdlife="n/a","n/a",IF(AL$3&gt;(A9taxstdlife+$E593),(Input!$N$219*$N$7)-SUM($N593:AK593),(Input!$N$219*$N$7)/A9taxstdlife))</f>
        <v>n/a</v>
      </c>
      <c r="AM593" s="155" t="str">
        <f>IF(A9taxstdlife="n/a","n/a",IF(AM$3&gt;(A9taxstdlife+$E593),(Input!$N$219*$N$7)-SUM($N593:AL593),(Input!$N$219*$N$7)/A9taxstdlife))</f>
        <v>n/a</v>
      </c>
      <c r="AN593" s="155" t="str">
        <f>IF(A9taxstdlife="n/a","n/a",IF(AN$3&gt;(A9taxstdlife+$E593),(Input!$N$219*$N$7)-SUM($N593:AM593),(Input!$N$219*$N$7)/A9taxstdlife))</f>
        <v>n/a</v>
      </c>
      <c r="AO593" s="155" t="str">
        <f>IF(A9taxstdlife="n/a","n/a",IF(AO$3&gt;(A9taxstdlife+$E593),(Input!$N$219*$N$7)-SUM($N593:AN593),(Input!$N$219*$N$7)/A9taxstdlife))</f>
        <v>n/a</v>
      </c>
      <c r="AP593" s="155" t="str">
        <f>IF(A9taxstdlife="n/a","n/a",IF(AP$3&gt;(A9taxstdlife+$E593),(Input!$N$219*$N$7)-SUM($N593:AO593),(Input!$N$219*$N$7)/A9taxstdlife))</f>
        <v>n/a</v>
      </c>
      <c r="AQ593" s="155" t="str">
        <f>IF(A9taxstdlife="n/a","n/a",IF(AQ$3&gt;(A9taxstdlife+$E593),(Input!$N$219*$N$7)-SUM($N593:AP593),(Input!$N$219*$N$7)/A9taxstdlife))</f>
        <v>n/a</v>
      </c>
      <c r="AR593" s="155" t="str">
        <f>IF(A9taxstdlife="n/a","n/a",IF(AR$3&gt;(A9taxstdlife+$E593),(Input!$N$219*$N$7)-SUM($N593:AQ593),(Input!$N$219*$N$7)/A9taxstdlife))</f>
        <v>n/a</v>
      </c>
      <c r="AS593" s="155" t="str">
        <f>IF(A9taxstdlife="n/a","n/a",IF(AS$3&gt;(A9taxstdlife+$E593),(Input!$N$219*$N$7)-SUM($N593:AR593),(Input!$N$219*$N$7)/A9taxstdlife))</f>
        <v>n/a</v>
      </c>
      <c r="AT593" s="155" t="str">
        <f>IF(A9taxstdlife="n/a","n/a",IF(AT$3&gt;(A9taxstdlife+$E593),(Input!$N$219*$N$7)-SUM($N593:AS593),(Input!$N$219*$N$7)/A9taxstdlife))</f>
        <v>n/a</v>
      </c>
      <c r="AU593" s="155" t="str">
        <f>IF(A9taxstdlife="n/a","n/a",IF(AU$3&gt;(A9taxstdlife+$E593),(Input!$N$219*$N$7)-SUM($N593:AT593),(Input!$N$219*$N$7)/A9taxstdlife))</f>
        <v>n/a</v>
      </c>
      <c r="AV593" s="155" t="str">
        <f>IF(A9taxstdlife="n/a","n/a",IF(AV$3&gt;(A9taxstdlife+$E593),(Input!$N$219*$N$7)-SUM($N593:AU593),(Input!$N$219*$N$7)/A9taxstdlife))</f>
        <v>n/a</v>
      </c>
      <c r="AW593" s="155" t="str">
        <f>IF(A9taxstdlife="n/a","n/a",IF(AW$3&gt;(A9taxstdlife+$E593),(Input!$N$219*$N$7)-SUM($N593:AV593),(Input!$N$219*$N$7)/A9taxstdlife))</f>
        <v>n/a</v>
      </c>
      <c r="AX593" s="155" t="str">
        <f>IF(A9taxstdlife="n/a","n/a",IF(AX$3&gt;(A9taxstdlife+$E593),(Input!$N$219*$N$7)-SUM($N593:AW593),(Input!$N$219*$N$7)/A9taxstdlife))</f>
        <v>n/a</v>
      </c>
      <c r="AY593" s="155" t="str">
        <f>IF(A9taxstdlife="n/a","n/a",IF(AY$3&gt;(A9taxstdlife+$E593),(Input!$N$219*$N$7)-SUM($N593:AX593),(Input!$N$219*$N$7)/A9taxstdlife))</f>
        <v>n/a</v>
      </c>
      <c r="AZ593" s="155" t="str">
        <f>IF(A9taxstdlife="n/a","n/a",IF(AZ$3&gt;(A9taxstdlife+$E593),(Input!$N$219*$N$7)-SUM($N593:AY593),(Input!$N$219*$N$7)/A9taxstdlife))</f>
        <v>n/a</v>
      </c>
      <c r="BA593" s="155" t="str">
        <f>IF(A9taxstdlife="n/a","n/a",IF(BA$3&gt;(A9taxstdlife+$E593),(Input!$N$219*$N$7)-SUM($N593:AZ593),(Input!$N$219*$N$7)/A9taxstdlife))</f>
        <v>n/a</v>
      </c>
      <c r="BB593" s="155" t="str">
        <f>IF(A9taxstdlife="n/a","n/a",IF(BB$3&gt;(A9taxstdlife+$E593),(Input!$N$219*$N$7)-SUM($N593:BA593),(Input!$N$219*$N$7)/A9taxstdlife))</f>
        <v>n/a</v>
      </c>
      <c r="BC593" s="155" t="str">
        <f>IF(A9taxstdlife="n/a","n/a",IF(BC$3&gt;(A9taxstdlife+$E593),(Input!$N$219*$N$7)-SUM($N593:BB593),(Input!$N$219*$N$7)/A9taxstdlife))</f>
        <v>n/a</v>
      </c>
      <c r="BD593" s="155" t="str">
        <f>IF(A9taxstdlife="n/a","n/a",IF(BD$3&gt;(A9taxstdlife+$E593),(Input!$N$219*$N$7)-SUM($N593:BC593),(Input!$N$219*$N$7)/A9taxstdlife))</f>
        <v>n/a</v>
      </c>
      <c r="BE593" s="155" t="str">
        <f>IF(A9taxstdlife="n/a","n/a",IF(BE$3&gt;(A9taxstdlife+$E593),(Input!$N$219*$N$7)-SUM($N593:BD593),(Input!$N$219*$N$7)/A9taxstdlife))</f>
        <v>n/a</v>
      </c>
      <c r="BF593" s="155" t="str">
        <f>IF(A9taxstdlife="n/a","n/a",IF(BF$3&gt;(A9taxstdlife+$E593),(Input!$N$219*$N$7)-SUM($N593:BE593),(Input!$N$219*$N$7)/A9taxstdlife))</f>
        <v>n/a</v>
      </c>
      <c r="BG593" s="155" t="str">
        <f>IF(A9taxstdlife="n/a","n/a",IF(BG$3&gt;(A9taxstdlife+$E593),(Input!$N$219*$N$7)-SUM($N593:BF593),(Input!$N$219*$N$7)/A9taxstdlife))</f>
        <v>n/a</v>
      </c>
      <c r="BH593" s="155" t="str">
        <f>IF(A9taxstdlife="n/a","n/a",IF(BH$3&gt;(A9taxstdlife+$E593),(Input!$N$219*$N$7)-SUM($N593:BG593),(Input!$N$219*$N$7)/A9taxstdlife))</f>
        <v>n/a</v>
      </c>
      <c r="BI593" s="155" t="str">
        <f>IF(A9taxstdlife="n/a","n/a",IF(BI$3&gt;(A9taxstdlife+$E593),(Input!$N$219*$N$7)-SUM($N593:BH593),(Input!$N$219*$N$7)/A9taxstdlife))</f>
        <v>n/a</v>
      </c>
      <c r="BJ593" s="14"/>
      <c r="BK593" s="14"/>
      <c r="BL593" s="14"/>
      <c r="BM593" s="14"/>
      <c r="BN593" s="14"/>
      <c r="BO593" s="14"/>
      <c r="BP593" s="14"/>
      <c r="BQ593" s="14"/>
      <c r="BR593" s="14"/>
      <c r="BS593" s="14"/>
      <c r="BT593" s="14"/>
      <c r="BU593" s="14"/>
      <c r="BV593" s="14"/>
      <c r="BW593" s="14"/>
      <c r="BX593" s="14"/>
      <c r="BY593" s="14"/>
      <c r="BZ593" s="14"/>
      <c r="CA593" s="410"/>
      <c r="CB593" s="410"/>
      <c r="CC593" s="410"/>
      <c r="CD593" s="410"/>
      <c r="CE593" s="410"/>
      <c r="CF593" s="410"/>
      <c r="CG593" s="410"/>
      <c r="CH593" s="410"/>
      <c r="CI593" s="410"/>
      <c r="CJ593" s="410"/>
      <c r="CK593" s="410"/>
      <c r="CL593" s="410"/>
      <c r="CM593" s="410"/>
      <c r="CN593" s="410"/>
      <c r="CO593" s="410"/>
      <c r="CP593" s="410"/>
      <c r="CQ593" s="410"/>
      <c r="CR593" s="410"/>
      <c r="CS593" s="410"/>
      <c r="CT593" s="410"/>
      <c r="CU593" s="410"/>
      <c r="CV593" s="410"/>
      <c r="CW593" s="410"/>
      <c r="CX593" s="410"/>
      <c r="CY593" s="410"/>
      <c r="CZ593" s="410"/>
      <c r="DA593" s="410"/>
      <c r="DB593" s="410"/>
      <c r="DC593" s="410"/>
      <c r="DD593" s="410"/>
      <c r="DE593" s="410"/>
      <c r="DF593" s="410"/>
      <c r="DG593" s="410"/>
      <c r="DH593" s="410"/>
      <c r="DI593" s="410"/>
      <c r="DJ593" s="410"/>
      <c r="DK593" s="410"/>
      <c r="DL593" s="410"/>
      <c r="DM593" s="410"/>
      <c r="DN593" s="410"/>
      <c r="DO593" s="410"/>
      <c r="DP593" s="410"/>
      <c r="DQ593" s="410"/>
      <c r="DR593" s="410"/>
      <c r="DS593" s="410"/>
      <c r="DT593" s="410"/>
      <c r="DU593" s="410"/>
      <c r="DV593" s="410"/>
      <c r="DW593" s="410"/>
      <c r="DX593" s="410"/>
      <c r="DY593" s="410"/>
      <c r="DZ593" s="410"/>
      <c r="EA593" s="410"/>
      <c r="EB593" s="410"/>
      <c r="EC593" s="410"/>
      <c r="ED593" s="410"/>
      <c r="EE593" s="410"/>
      <c r="EF593" s="410"/>
      <c r="EG593" s="410"/>
      <c r="EH593" s="410"/>
      <c r="EI593" s="410"/>
      <c r="EJ593" s="410"/>
      <c r="EK593" s="410"/>
      <c r="EL593" s="410"/>
      <c r="EM593" s="410"/>
      <c r="EN593" s="410"/>
      <c r="EO593" s="410"/>
      <c r="EP593" s="410"/>
      <c r="EQ593" s="410"/>
      <c r="ER593" s="410"/>
      <c r="ES593" s="410"/>
      <c r="ET593" s="410"/>
      <c r="EU593" s="410"/>
      <c r="EV593" s="410"/>
      <c r="EW593" s="410"/>
      <c r="EX593" s="410"/>
      <c r="EY593" s="410"/>
      <c r="EZ593" s="410"/>
      <c r="FA593" s="410"/>
      <c r="FB593" s="410"/>
      <c r="FC593" s="410"/>
      <c r="FD593" s="410"/>
      <c r="FE593" s="410"/>
      <c r="FF593" s="410"/>
      <c r="FG593" s="410"/>
      <c r="FH593" s="410"/>
      <c r="FI593" s="410"/>
      <c r="FJ593" s="410"/>
      <c r="FK593" s="410"/>
      <c r="FL593" s="410"/>
      <c r="FM593" s="410"/>
      <c r="FN593" s="410"/>
      <c r="FO593" s="410"/>
      <c r="FP593" s="410"/>
      <c r="FQ593" s="410"/>
      <c r="FR593" s="410"/>
      <c r="FS593" s="410"/>
      <c r="FT593" s="410"/>
      <c r="FU593" s="410"/>
      <c r="FV593" s="410"/>
      <c r="FW593" s="410"/>
      <c r="FX593" s="410"/>
      <c r="FY593" s="410"/>
      <c r="FZ593" s="410"/>
      <c r="GA593" s="410"/>
      <c r="GB593" s="410"/>
      <c r="GC593" s="410"/>
      <c r="GD593" s="410"/>
      <c r="GE593" s="410"/>
      <c r="GF593" s="410"/>
      <c r="GG593" s="410"/>
      <c r="GH593" s="410"/>
      <c r="GI593" s="410"/>
      <c r="GJ593" s="410"/>
      <c r="GK593" s="410"/>
      <c r="GL593" s="410"/>
      <c r="GM593" s="410"/>
      <c r="GN593" s="410"/>
      <c r="GO593" s="410"/>
      <c r="GP593" s="410"/>
      <c r="GQ593" s="410"/>
      <c r="GR593" s="410"/>
      <c r="GS593" s="410"/>
      <c r="GT593" s="410"/>
      <c r="GU593" s="410"/>
      <c r="GV593" s="410"/>
      <c r="GW593" s="410"/>
      <c r="GX593" s="410"/>
      <c r="GY593" s="410"/>
      <c r="GZ593" s="410"/>
      <c r="HA593" s="410"/>
      <c r="HB593" s="410"/>
      <c r="HC593" s="410"/>
      <c r="HD593" s="410"/>
      <c r="HE593" s="410"/>
      <c r="HF593" s="410"/>
      <c r="HG593" s="410"/>
      <c r="HH593" s="410"/>
      <c r="HI593" s="410"/>
      <c r="HJ593" s="410"/>
      <c r="HK593" s="410"/>
      <c r="HL593" s="410"/>
      <c r="HM593" s="410"/>
      <c r="HN593" s="410"/>
      <c r="HO593" s="410"/>
      <c r="HP593" s="410"/>
      <c r="HQ593" s="410"/>
      <c r="HR593" s="410"/>
      <c r="HS593" s="410"/>
      <c r="HT593" s="410"/>
      <c r="HU593" s="410"/>
      <c r="HV593" s="410"/>
      <c r="HW593" s="410"/>
      <c r="HX593" s="410"/>
      <c r="HY593" s="410"/>
      <c r="HZ593" s="410"/>
      <c r="IA593" s="410"/>
      <c r="IB593" s="410"/>
      <c r="IC593" s="410"/>
      <c r="ID593" s="410"/>
      <c r="IE593" s="410"/>
      <c r="IF593" s="410"/>
      <c r="IG593" s="410"/>
      <c r="IH593" s="410"/>
      <c r="II593" s="410"/>
      <c r="IJ593" s="410"/>
      <c r="IK593" s="410"/>
      <c r="IL593" s="410"/>
      <c r="IM593" s="410"/>
      <c r="IN593" s="410"/>
      <c r="IO593" s="410"/>
      <c r="IP593" s="410"/>
      <c r="IQ593" s="410"/>
      <c r="IR593" s="410"/>
      <c r="IS593" s="410"/>
      <c r="IT593" s="410"/>
      <c r="IU593" s="410"/>
      <c r="IV593" s="410"/>
    </row>
    <row r="594" spans="1:256" s="2" customFormat="1" ht="12.75" hidden="1" customHeight="1" outlineLevel="2">
      <c r="A594" s="14"/>
      <c r="B594" s="14"/>
      <c r="C594" s="324"/>
      <c r="D594" s="413"/>
      <c r="E594" s="261">
        <v>9</v>
      </c>
      <c r="F594" s="372"/>
      <c r="G594" s="269"/>
      <c r="H594" s="271"/>
      <c r="I594" s="271"/>
      <c r="J594" s="271"/>
      <c r="K594" s="271"/>
      <c r="L594" s="271"/>
      <c r="M594" s="271"/>
      <c r="N594" s="271"/>
      <c r="O594" s="270"/>
      <c r="P594" s="155" t="str">
        <f>IF(A9taxstdlife="n/a","n/a",IF(P$3&gt;(A9taxstdlife+$E594),(Input!$O$219*$O$7)-SUM($O594:O594),(Input!$O$219*$O$7)/A9taxstdlife))</f>
        <v>n/a</v>
      </c>
      <c r="Q594" s="155" t="str">
        <f>IF(A9taxstdlife="n/a","n/a",IF(Q$3&gt;(A9taxstdlife+$E594),(Input!$O$219*$O$7)-SUM($O594:P594),(Input!$O$219*$O$7)/A9taxstdlife))</f>
        <v>n/a</v>
      </c>
      <c r="R594" s="155" t="str">
        <f>IF(A9taxstdlife="n/a","n/a",IF(R$3&gt;(A9taxstdlife+$E594),(Input!$O$219*$O$7)-SUM($O594:Q594),(Input!$O$219*$O$7)/A9taxstdlife))</f>
        <v>n/a</v>
      </c>
      <c r="S594" s="155" t="str">
        <f>IF(A9taxstdlife="n/a","n/a",IF(S$3&gt;(A9taxstdlife+$E594),(Input!$O$219*$O$7)-SUM($O594:R594),(Input!$O$219*$O$7)/A9taxstdlife))</f>
        <v>n/a</v>
      </c>
      <c r="T594" s="155" t="str">
        <f>IF(A9taxstdlife="n/a","n/a",IF(T$3&gt;(A9taxstdlife+$E594),(Input!$O$219*$O$7)-SUM($O594:S594),(Input!$O$219*$O$7)/A9taxstdlife))</f>
        <v>n/a</v>
      </c>
      <c r="U594" s="155" t="str">
        <f>IF(A9taxstdlife="n/a","n/a",IF(U$3&gt;(A9taxstdlife+$E594),(Input!$O$219*$O$7)-SUM($O594:T594),(Input!$O$219*$O$7)/A9taxstdlife))</f>
        <v>n/a</v>
      </c>
      <c r="V594" s="155" t="str">
        <f>IF(A9taxstdlife="n/a","n/a",IF(V$3&gt;(A9taxstdlife+$E594),(Input!$O$219*$O$7)-SUM($O594:U594),(Input!$O$219*$O$7)/A9taxstdlife))</f>
        <v>n/a</v>
      </c>
      <c r="W594" s="155" t="str">
        <f>IF(A9taxstdlife="n/a","n/a",IF(W$3&gt;(A9taxstdlife+$E594),(Input!$O$219*$O$7)-SUM($O594:V594),(Input!$O$219*$O$7)/A9taxstdlife))</f>
        <v>n/a</v>
      </c>
      <c r="X594" s="155" t="str">
        <f>IF(A9taxstdlife="n/a","n/a",IF(X$3&gt;(A9taxstdlife+$E594),(Input!$O$219*$O$7)-SUM($O594:W594),(Input!$O$219*$O$7)/A9taxstdlife))</f>
        <v>n/a</v>
      </c>
      <c r="Y594" s="155" t="str">
        <f>IF(A9taxstdlife="n/a","n/a",IF(Y$3&gt;(A9taxstdlife+$E594),(Input!$O$219*$O$7)-SUM($O594:X594),(Input!$O$219*$O$7)/A9taxstdlife))</f>
        <v>n/a</v>
      </c>
      <c r="Z594" s="155" t="str">
        <f>IF(A9taxstdlife="n/a","n/a",IF(Z$3&gt;(A9taxstdlife+$E594),(Input!$O$219*$O$7)-SUM($O594:Y594),(Input!$O$219*$O$7)/A9taxstdlife))</f>
        <v>n/a</v>
      </c>
      <c r="AA594" s="155" t="str">
        <f>IF(A9taxstdlife="n/a","n/a",IF(AA$3&gt;(A9taxstdlife+$E594),(Input!$O$219*$O$7)-SUM($O594:Z594),(Input!$O$219*$O$7)/A9taxstdlife))</f>
        <v>n/a</v>
      </c>
      <c r="AB594" s="155" t="str">
        <f>IF(A9taxstdlife="n/a","n/a",IF(AB$3&gt;(A9taxstdlife+$E594),(Input!$O$219*$O$7)-SUM($O594:AA594),(Input!$O$219*$O$7)/A9taxstdlife))</f>
        <v>n/a</v>
      </c>
      <c r="AC594" s="155" t="str">
        <f>IF(A9taxstdlife="n/a","n/a",IF(AC$3&gt;(A9taxstdlife+$E594),(Input!$O$219*$O$7)-SUM($O594:AB594),(Input!$O$219*$O$7)/A9taxstdlife))</f>
        <v>n/a</v>
      </c>
      <c r="AD594" s="155" t="str">
        <f>IF(A9taxstdlife="n/a","n/a",IF(AD$3&gt;(A9taxstdlife+$E594),(Input!$O$219*$O$7)-SUM($O594:AC594),(Input!$O$219*$O$7)/A9taxstdlife))</f>
        <v>n/a</v>
      </c>
      <c r="AE594" s="155" t="str">
        <f>IF(A9taxstdlife="n/a","n/a",IF(AE$3&gt;(A9taxstdlife+$E594),(Input!$O$219*$O$7)-SUM($O594:AD594),(Input!$O$219*$O$7)/A9taxstdlife))</f>
        <v>n/a</v>
      </c>
      <c r="AF594" s="155" t="str">
        <f>IF(A9taxstdlife="n/a","n/a",IF(AF$3&gt;(A9taxstdlife+$E594),(Input!$O$219*$O$7)-SUM($O594:AE594),(Input!$O$219*$O$7)/A9taxstdlife))</f>
        <v>n/a</v>
      </c>
      <c r="AG594" s="155" t="str">
        <f>IF(A9taxstdlife="n/a","n/a",IF(AG$3&gt;(A9taxstdlife+$E594),(Input!$O$219*$O$7)-SUM($O594:AF594),(Input!$O$219*$O$7)/A9taxstdlife))</f>
        <v>n/a</v>
      </c>
      <c r="AH594" s="155" t="str">
        <f>IF(A9taxstdlife="n/a","n/a",IF(AH$3&gt;(A9taxstdlife+$E594),(Input!$O$219*$O$7)-SUM($O594:AG594),(Input!$O$219*$O$7)/A9taxstdlife))</f>
        <v>n/a</v>
      </c>
      <c r="AI594" s="155" t="str">
        <f>IF(A9taxstdlife="n/a","n/a",IF(AI$3&gt;(A9taxstdlife+$E594),(Input!$O$219*$O$7)-SUM($O594:AH594),(Input!$O$219*$O$7)/A9taxstdlife))</f>
        <v>n/a</v>
      </c>
      <c r="AJ594" s="155" t="str">
        <f>IF(A9taxstdlife="n/a","n/a",IF(AJ$3&gt;(A9taxstdlife+$E594),(Input!$O$219*$O$7)-SUM($O594:AI594),(Input!$O$219*$O$7)/A9taxstdlife))</f>
        <v>n/a</v>
      </c>
      <c r="AK594" s="155" t="str">
        <f>IF(A9taxstdlife="n/a","n/a",IF(AK$3&gt;(A9taxstdlife+$E594),(Input!$O$219*$O$7)-SUM($O594:AJ594),(Input!$O$219*$O$7)/A9taxstdlife))</f>
        <v>n/a</v>
      </c>
      <c r="AL594" s="155" t="str">
        <f>IF(A9taxstdlife="n/a","n/a",IF(AL$3&gt;(A9taxstdlife+$E594),(Input!$O$219*$O$7)-SUM($O594:AK594),(Input!$O$219*$O$7)/A9taxstdlife))</f>
        <v>n/a</v>
      </c>
      <c r="AM594" s="155" t="str">
        <f>IF(A9taxstdlife="n/a","n/a",IF(AM$3&gt;(A9taxstdlife+$E594),(Input!$O$219*$O$7)-SUM($O594:AL594),(Input!$O$219*$O$7)/A9taxstdlife))</f>
        <v>n/a</v>
      </c>
      <c r="AN594" s="155" t="str">
        <f>IF(A9taxstdlife="n/a","n/a",IF(AN$3&gt;(A9taxstdlife+$E594),(Input!$O$219*$O$7)-SUM($O594:AM594),(Input!$O$219*$O$7)/A9taxstdlife))</f>
        <v>n/a</v>
      </c>
      <c r="AO594" s="155" t="str">
        <f>IF(A9taxstdlife="n/a","n/a",IF(AO$3&gt;(A9taxstdlife+$E594),(Input!$O$219*$O$7)-SUM($O594:AN594),(Input!$O$219*$O$7)/A9taxstdlife))</f>
        <v>n/a</v>
      </c>
      <c r="AP594" s="155" t="str">
        <f>IF(A9taxstdlife="n/a","n/a",IF(AP$3&gt;(A9taxstdlife+$E594),(Input!$O$219*$O$7)-SUM($O594:AO594),(Input!$O$219*$O$7)/A9taxstdlife))</f>
        <v>n/a</v>
      </c>
      <c r="AQ594" s="155" t="str">
        <f>IF(A9taxstdlife="n/a","n/a",IF(AQ$3&gt;(A9taxstdlife+$E594),(Input!$O$219*$O$7)-SUM($O594:AP594),(Input!$O$219*$O$7)/A9taxstdlife))</f>
        <v>n/a</v>
      </c>
      <c r="AR594" s="155" t="str">
        <f>IF(A9taxstdlife="n/a","n/a",IF(AR$3&gt;(A9taxstdlife+$E594),(Input!$O$219*$O$7)-SUM($O594:AQ594),(Input!$O$219*$O$7)/A9taxstdlife))</f>
        <v>n/a</v>
      </c>
      <c r="AS594" s="155" t="str">
        <f>IF(A9taxstdlife="n/a","n/a",IF(AS$3&gt;(A9taxstdlife+$E594),(Input!$O$219*$O$7)-SUM($O594:AR594),(Input!$O$219*$O$7)/A9taxstdlife))</f>
        <v>n/a</v>
      </c>
      <c r="AT594" s="155" t="str">
        <f>IF(A9taxstdlife="n/a","n/a",IF(AT$3&gt;(A9taxstdlife+$E594),(Input!$O$219*$O$7)-SUM($O594:AS594),(Input!$O$219*$O$7)/A9taxstdlife))</f>
        <v>n/a</v>
      </c>
      <c r="AU594" s="155" t="str">
        <f>IF(A9taxstdlife="n/a","n/a",IF(AU$3&gt;(A9taxstdlife+$E594),(Input!$O$219*$O$7)-SUM($O594:AT594),(Input!$O$219*$O$7)/A9taxstdlife))</f>
        <v>n/a</v>
      </c>
      <c r="AV594" s="155" t="str">
        <f>IF(A9taxstdlife="n/a","n/a",IF(AV$3&gt;(A9taxstdlife+$E594),(Input!$O$219*$O$7)-SUM($O594:AU594),(Input!$O$219*$O$7)/A9taxstdlife))</f>
        <v>n/a</v>
      </c>
      <c r="AW594" s="155" t="str">
        <f>IF(A9taxstdlife="n/a","n/a",IF(AW$3&gt;(A9taxstdlife+$E594),(Input!$O$219*$O$7)-SUM($O594:AV594),(Input!$O$219*$O$7)/A9taxstdlife))</f>
        <v>n/a</v>
      </c>
      <c r="AX594" s="155" t="str">
        <f>IF(A9taxstdlife="n/a","n/a",IF(AX$3&gt;(A9taxstdlife+$E594),(Input!$O$219*$O$7)-SUM($O594:AW594),(Input!$O$219*$O$7)/A9taxstdlife))</f>
        <v>n/a</v>
      </c>
      <c r="AY594" s="155" t="str">
        <f>IF(A9taxstdlife="n/a","n/a",IF(AY$3&gt;(A9taxstdlife+$E594),(Input!$O$219*$O$7)-SUM($O594:AX594),(Input!$O$219*$O$7)/A9taxstdlife))</f>
        <v>n/a</v>
      </c>
      <c r="AZ594" s="155" t="str">
        <f>IF(A9taxstdlife="n/a","n/a",IF(AZ$3&gt;(A9taxstdlife+$E594),(Input!$O$219*$O$7)-SUM($O594:AY594),(Input!$O$219*$O$7)/A9taxstdlife))</f>
        <v>n/a</v>
      </c>
      <c r="BA594" s="155" t="str">
        <f>IF(A9taxstdlife="n/a","n/a",IF(BA$3&gt;(A9taxstdlife+$E594),(Input!$O$219*$O$7)-SUM($O594:AZ594),(Input!$O$219*$O$7)/A9taxstdlife))</f>
        <v>n/a</v>
      </c>
      <c r="BB594" s="155" t="str">
        <f>IF(A9taxstdlife="n/a","n/a",IF(BB$3&gt;(A9taxstdlife+$E594),(Input!$O$219*$O$7)-SUM($O594:BA594),(Input!$O$219*$O$7)/A9taxstdlife))</f>
        <v>n/a</v>
      </c>
      <c r="BC594" s="155" t="str">
        <f>IF(A9taxstdlife="n/a","n/a",IF(BC$3&gt;(A9taxstdlife+$E594),(Input!$O$219*$O$7)-SUM($O594:BB594),(Input!$O$219*$O$7)/A9taxstdlife))</f>
        <v>n/a</v>
      </c>
      <c r="BD594" s="155" t="str">
        <f>IF(A9taxstdlife="n/a","n/a",IF(BD$3&gt;(A9taxstdlife+$E594),(Input!$O$219*$O$7)-SUM($O594:BC594),(Input!$O$219*$O$7)/A9taxstdlife))</f>
        <v>n/a</v>
      </c>
      <c r="BE594" s="155" t="str">
        <f>IF(A9taxstdlife="n/a","n/a",IF(BE$3&gt;(A9taxstdlife+$E594),(Input!$O$219*$O$7)-SUM($O594:BD594),(Input!$O$219*$O$7)/A9taxstdlife))</f>
        <v>n/a</v>
      </c>
      <c r="BF594" s="155" t="str">
        <f>IF(A9taxstdlife="n/a","n/a",IF(BF$3&gt;(A9taxstdlife+$E594),(Input!$O$219*$O$7)-SUM($O594:BE594),(Input!$O$219*$O$7)/A9taxstdlife))</f>
        <v>n/a</v>
      </c>
      <c r="BG594" s="155" t="str">
        <f>IF(A9taxstdlife="n/a","n/a",IF(BG$3&gt;(A9taxstdlife+$E594),(Input!$O$219*$O$7)-SUM($O594:BF594),(Input!$O$219*$O$7)/A9taxstdlife))</f>
        <v>n/a</v>
      </c>
      <c r="BH594" s="155" t="str">
        <f>IF(A9taxstdlife="n/a","n/a",IF(BH$3&gt;(A9taxstdlife+$E594),(Input!$O$219*$O$7)-SUM($O594:BG594),(Input!$O$219*$O$7)/A9taxstdlife))</f>
        <v>n/a</v>
      </c>
      <c r="BI594" s="155" t="str">
        <f>IF(A9taxstdlife="n/a","n/a",IF(BI$3&gt;(A9taxstdlife+$E594),(Input!$O$219*$O$7)-SUM($O594:BH594),(Input!$O$219*$O$7)/A9taxstdlife))</f>
        <v>n/a</v>
      </c>
      <c r="BJ594" s="14"/>
      <c r="BK594" s="14"/>
      <c r="BL594" s="14"/>
      <c r="BM594" s="14"/>
      <c r="BN594" s="14"/>
      <c r="BO594" s="14"/>
      <c r="BP594" s="14"/>
      <c r="BQ594" s="14"/>
      <c r="BR594" s="14"/>
      <c r="BS594" s="14"/>
      <c r="BT594" s="14"/>
      <c r="BU594" s="14"/>
      <c r="BV594" s="14"/>
      <c r="BW594" s="14"/>
      <c r="BX594" s="14"/>
      <c r="BY594" s="14"/>
      <c r="BZ594" s="14"/>
      <c r="CA594" s="410"/>
      <c r="CB594" s="410"/>
      <c r="CC594" s="410"/>
      <c r="CD594" s="410"/>
      <c r="CE594" s="410"/>
      <c r="CF594" s="410"/>
      <c r="CG594" s="410"/>
      <c r="CH594" s="410"/>
      <c r="CI594" s="410"/>
      <c r="CJ594" s="410"/>
      <c r="CK594" s="410"/>
      <c r="CL594" s="410"/>
      <c r="CM594" s="410"/>
      <c r="CN594" s="410"/>
      <c r="CO594" s="410"/>
      <c r="CP594" s="410"/>
      <c r="CQ594" s="410"/>
      <c r="CR594" s="410"/>
      <c r="CS594" s="410"/>
      <c r="CT594" s="410"/>
      <c r="CU594" s="410"/>
      <c r="CV594" s="410"/>
      <c r="CW594" s="410"/>
      <c r="CX594" s="410"/>
      <c r="CY594" s="410"/>
      <c r="CZ594" s="410"/>
      <c r="DA594" s="410"/>
      <c r="DB594" s="410"/>
      <c r="DC594" s="410"/>
      <c r="DD594" s="410"/>
      <c r="DE594" s="410"/>
      <c r="DF594" s="410"/>
      <c r="DG594" s="410"/>
      <c r="DH594" s="410"/>
      <c r="DI594" s="410"/>
      <c r="DJ594" s="410"/>
      <c r="DK594" s="410"/>
      <c r="DL594" s="410"/>
      <c r="DM594" s="410"/>
      <c r="DN594" s="410"/>
      <c r="DO594" s="410"/>
      <c r="DP594" s="410"/>
      <c r="DQ594" s="410"/>
      <c r="DR594" s="410"/>
      <c r="DS594" s="410"/>
      <c r="DT594" s="410"/>
      <c r="DU594" s="410"/>
      <c r="DV594" s="410"/>
      <c r="DW594" s="410"/>
      <c r="DX594" s="410"/>
      <c r="DY594" s="410"/>
      <c r="DZ594" s="410"/>
      <c r="EA594" s="410"/>
      <c r="EB594" s="410"/>
      <c r="EC594" s="410"/>
      <c r="ED594" s="410"/>
      <c r="EE594" s="410"/>
      <c r="EF594" s="410"/>
      <c r="EG594" s="410"/>
      <c r="EH594" s="410"/>
      <c r="EI594" s="410"/>
      <c r="EJ594" s="410"/>
      <c r="EK594" s="410"/>
      <c r="EL594" s="410"/>
      <c r="EM594" s="410"/>
      <c r="EN594" s="410"/>
      <c r="EO594" s="410"/>
      <c r="EP594" s="410"/>
      <c r="EQ594" s="410"/>
      <c r="ER594" s="410"/>
      <c r="ES594" s="410"/>
      <c r="ET594" s="410"/>
      <c r="EU594" s="410"/>
      <c r="EV594" s="410"/>
      <c r="EW594" s="410"/>
      <c r="EX594" s="410"/>
      <c r="EY594" s="410"/>
      <c r="EZ594" s="410"/>
      <c r="FA594" s="410"/>
      <c r="FB594" s="410"/>
      <c r="FC594" s="410"/>
      <c r="FD594" s="410"/>
      <c r="FE594" s="410"/>
      <c r="FF594" s="410"/>
      <c r="FG594" s="410"/>
      <c r="FH594" s="410"/>
      <c r="FI594" s="410"/>
      <c r="FJ594" s="410"/>
      <c r="FK594" s="410"/>
      <c r="FL594" s="410"/>
      <c r="FM594" s="410"/>
      <c r="FN594" s="410"/>
      <c r="FO594" s="410"/>
      <c r="FP594" s="410"/>
      <c r="FQ594" s="410"/>
      <c r="FR594" s="410"/>
      <c r="FS594" s="410"/>
      <c r="FT594" s="410"/>
      <c r="FU594" s="410"/>
      <c r="FV594" s="410"/>
      <c r="FW594" s="410"/>
      <c r="FX594" s="410"/>
      <c r="FY594" s="410"/>
      <c r="FZ594" s="410"/>
      <c r="GA594" s="410"/>
      <c r="GB594" s="410"/>
      <c r="GC594" s="410"/>
      <c r="GD594" s="410"/>
      <c r="GE594" s="410"/>
      <c r="GF594" s="410"/>
      <c r="GG594" s="410"/>
      <c r="GH594" s="410"/>
      <c r="GI594" s="410"/>
      <c r="GJ594" s="410"/>
      <c r="GK594" s="410"/>
      <c r="GL594" s="410"/>
      <c r="GM594" s="410"/>
      <c r="GN594" s="410"/>
      <c r="GO594" s="410"/>
      <c r="GP594" s="410"/>
      <c r="GQ594" s="410"/>
      <c r="GR594" s="410"/>
      <c r="GS594" s="410"/>
      <c r="GT594" s="410"/>
      <c r="GU594" s="410"/>
      <c r="GV594" s="410"/>
      <c r="GW594" s="410"/>
      <c r="GX594" s="410"/>
      <c r="GY594" s="410"/>
      <c r="GZ594" s="410"/>
      <c r="HA594" s="410"/>
      <c r="HB594" s="410"/>
      <c r="HC594" s="410"/>
      <c r="HD594" s="410"/>
      <c r="HE594" s="410"/>
      <c r="HF594" s="410"/>
      <c r="HG594" s="410"/>
      <c r="HH594" s="410"/>
      <c r="HI594" s="410"/>
      <c r="HJ594" s="410"/>
      <c r="HK594" s="410"/>
      <c r="HL594" s="410"/>
      <c r="HM594" s="410"/>
      <c r="HN594" s="410"/>
      <c r="HO594" s="410"/>
      <c r="HP594" s="410"/>
      <c r="HQ594" s="410"/>
      <c r="HR594" s="410"/>
      <c r="HS594" s="410"/>
      <c r="HT594" s="410"/>
      <c r="HU594" s="410"/>
      <c r="HV594" s="410"/>
      <c r="HW594" s="410"/>
      <c r="HX594" s="410"/>
      <c r="HY594" s="410"/>
      <c r="HZ594" s="410"/>
      <c r="IA594" s="410"/>
      <c r="IB594" s="410"/>
      <c r="IC594" s="410"/>
      <c r="ID594" s="410"/>
      <c r="IE594" s="410"/>
      <c r="IF594" s="410"/>
      <c r="IG594" s="410"/>
      <c r="IH594" s="410"/>
      <c r="II594" s="410"/>
      <c r="IJ594" s="410"/>
      <c r="IK594" s="410"/>
      <c r="IL594" s="410"/>
      <c r="IM594" s="410"/>
      <c r="IN594" s="410"/>
      <c r="IO594" s="410"/>
      <c r="IP594" s="410"/>
      <c r="IQ594" s="410"/>
      <c r="IR594" s="410"/>
      <c r="IS594" s="410"/>
      <c r="IT594" s="410"/>
      <c r="IU594" s="410"/>
      <c r="IV594" s="410"/>
    </row>
    <row r="595" spans="1:256" s="2" customFormat="1" ht="12.75" hidden="1" customHeight="1" outlineLevel="2">
      <c r="A595" s="14"/>
      <c r="B595" s="14"/>
      <c r="C595" s="324"/>
      <c r="D595" s="413"/>
      <c r="E595" s="262">
        <v>10</v>
      </c>
      <c r="F595" s="372"/>
      <c r="G595" s="269"/>
      <c r="H595" s="271"/>
      <c r="I595" s="271"/>
      <c r="J595" s="271"/>
      <c r="K595" s="271"/>
      <c r="L595" s="271"/>
      <c r="M595" s="271"/>
      <c r="N595" s="271"/>
      <c r="O595" s="271"/>
      <c r="P595" s="270"/>
      <c r="Q595" s="155" t="str">
        <f>IF(A9taxstdlife="n/a","n/a",IF(Q$3&gt;(A9taxstdlife+$E595),(Input!$P$219*$P$7)-SUM($P595:P595),(Input!$P$219*$P$7)/A9taxstdlife))</f>
        <v>n/a</v>
      </c>
      <c r="R595" s="155" t="str">
        <f>IF(A9taxstdlife="n/a","n/a",IF(R$3&gt;(A9taxstdlife+$E595),(Input!$P$219*$P$7)-SUM($P595:Q595),(Input!$P$219*$P$7)/A9taxstdlife))</f>
        <v>n/a</v>
      </c>
      <c r="S595" s="155" t="str">
        <f>IF(A9taxstdlife="n/a","n/a",IF(S$3&gt;(A9taxstdlife+$E595),(Input!$P$219*$P$7)-SUM($P595:R595),(Input!$P$219*$P$7)/A9taxstdlife))</f>
        <v>n/a</v>
      </c>
      <c r="T595" s="155" t="str">
        <f>IF(A9taxstdlife="n/a","n/a",IF(T$3&gt;(A9taxstdlife+$E595),(Input!$P$219*$P$7)-SUM($P595:S595),(Input!$P$219*$P$7)/A9taxstdlife))</f>
        <v>n/a</v>
      </c>
      <c r="U595" s="155" t="str">
        <f>IF(A9taxstdlife="n/a","n/a",IF(U$3&gt;(A9taxstdlife+$E595),(Input!$P$219*$P$7)-SUM($P595:T595),(Input!$P$219*$P$7)/A9taxstdlife))</f>
        <v>n/a</v>
      </c>
      <c r="V595" s="155" t="str">
        <f>IF(A9taxstdlife="n/a","n/a",IF(V$3&gt;(A9taxstdlife+$E595),(Input!$P$219*$P$7)-SUM($P595:U595),(Input!$P$219*$P$7)/A9taxstdlife))</f>
        <v>n/a</v>
      </c>
      <c r="W595" s="155" t="str">
        <f>IF(A9taxstdlife="n/a","n/a",IF(W$3&gt;(A9taxstdlife+$E595),(Input!$P$219*$P$7)-SUM($P595:V595),(Input!$P$219*$P$7)/A9taxstdlife))</f>
        <v>n/a</v>
      </c>
      <c r="X595" s="155" t="str">
        <f>IF(A9taxstdlife="n/a","n/a",IF(X$3&gt;(A9taxstdlife+$E595),(Input!$P$219*$P$7)-SUM($P595:W595),(Input!$P$219*$P$7)/A9taxstdlife))</f>
        <v>n/a</v>
      </c>
      <c r="Y595" s="155" t="str">
        <f>IF(A9taxstdlife="n/a","n/a",IF(Y$3&gt;(A9taxstdlife+$E595),(Input!$P$219*$P$7)-SUM($P595:X595),(Input!$P$219*$P$7)/A9taxstdlife))</f>
        <v>n/a</v>
      </c>
      <c r="Z595" s="155" t="str">
        <f>IF(A9taxstdlife="n/a","n/a",IF(Z$3&gt;(A9taxstdlife+$E595),(Input!$P$219*$P$7)-SUM($P595:Y595),(Input!$P$219*$P$7)/A9taxstdlife))</f>
        <v>n/a</v>
      </c>
      <c r="AA595" s="155" t="str">
        <f>IF(A9taxstdlife="n/a","n/a",IF(AA$3&gt;(A9taxstdlife+$E595),(Input!$P$219*$P$7)-SUM($P595:Z595),(Input!$P$219*$P$7)/A9taxstdlife))</f>
        <v>n/a</v>
      </c>
      <c r="AB595" s="155" t="str">
        <f>IF(A9taxstdlife="n/a","n/a",IF(AB$3&gt;(A9taxstdlife+$E595),(Input!$P$219*$P$7)-SUM($P595:AA595),(Input!$P$219*$P$7)/A9taxstdlife))</f>
        <v>n/a</v>
      </c>
      <c r="AC595" s="155" t="str">
        <f>IF(A9taxstdlife="n/a","n/a",IF(AC$3&gt;(A9taxstdlife+$E595),(Input!$P$219*$P$7)-SUM($P595:AB595),(Input!$P$219*$P$7)/A9taxstdlife))</f>
        <v>n/a</v>
      </c>
      <c r="AD595" s="155" t="str">
        <f>IF(A9taxstdlife="n/a","n/a",IF(AD$3&gt;(A9taxstdlife+$E595),(Input!$P$219*$P$7)-SUM($P595:AC595),(Input!$P$219*$P$7)/A9taxstdlife))</f>
        <v>n/a</v>
      </c>
      <c r="AE595" s="155" t="str">
        <f>IF(A9taxstdlife="n/a","n/a",IF(AE$3&gt;(A9taxstdlife+$E595),(Input!$P$219*$P$7)-SUM($P595:AD595),(Input!$P$219*$P$7)/A9taxstdlife))</f>
        <v>n/a</v>
      </c>
      <c r="AF595" s="155" t="str">
        <f>IF(A9taxstdlife="n/a","n/a",IF(AF$3&gt;(A9taxstdlife+$E595),(Input!$P$219*$P$7)-SUM($P595:AE595),(Input!$P$219*$P$7)/A9taxstdlife))</f>
        <v>n/a</v>
      </c>
      <c r="AG595" s="155" t="str">
        <f>IF(A9taxstdlife="n/a","n/a",IF(AG$3&gt;(A9taxstdlife+$E595),(Input!$P$219*$P$7)-SUM($P595:AF595),(Input!$P$219*$P$7)/A9taxstdlife))</f>
        <v>n/a</v>
      </c>
      <c r="AH595" s="155" t="str">
        <f>IF(A9taxstdlife="n/a","n/a",IF(AH$3&gt;(A9taxstdlife+$E595),(Input!$P$219*$P$7)-SUM($P595:AG595),(Input!$P$219*$P$7)/A9taxstdlife))</f>
        <v>n/a</v>
      </c>
      <c r="AI595" s="155" t="str">
        <f>IF(A9taxstdlife="n/a","n/a",IF(AI$3&gt;(A9taxstdlife+$E595),(Input!$P$219*$P$7)-SUM($P595:AH595),(Input!$P$219*$P$7)/A9taxstdlife))</f>
        <v>n/a</v>
      </c>
      <c r="AJ595" s="155" t="str">
        <f>IF(A9taxstdlife="n/a","n/a",IF(AJ$3&gt;(A9taxstdlife+$E595),(Input!$P$219*$P$7)-SUM($P595:AI595),(Input!$P$219*$P$7)/A9taxstdlife))</f>
        <v>n/a</v>
      </c>
      <c r="AK595" s="155" t="str">
        <f>IF(A9taxstdlife="n/a","n/a",IF(AK$3&gt;(A9taxstdlife+$E595),(Input!$P$219*$P$7)-SUM($P595:AJ595),(Input!$P$219*$P$7)/A9taxstdlife))</f>
        <v>n/a</v>
      </c>
      <c r="AL595" s="155" t="str">
        <f>IF(A9taxstdlife="n/a","n/a",IF(AL$3&gt;(A9taxstdlife+$E595),(Input!$P$219*$P$7)-SUM($P595:AK595),(Input!$P$219*$P$7)/A9taxstdlife))</f>
        <v>n/a</v>
      </c>
      <c r="AM595" s="155" t="str">
        <f>IF(A9taxstdlife="n/a","n/a",IF(AM$3&gt;(A9taxstdlife+$E595),(Input!$P$219*$P$7)-SUM($P595:AL595),(Input!$P$219*$P$7)/A9taxstdlife))</f>
        <v>n/a</v>
      </c>
      <c r="AN595" s="155" t="str">
        <f>IF(A9taxstdlife="n/a","n/a",IF(AN$3&gt;(A9taxstdlife+$E595),(Input!$P$219*$P$7)-SUM($P595:AM595),(Input!$P$219*$P$7)/A9taxstdlife))</f>
        <v>n/a</v>
      </c>
      <c r="AO595" s="155" t="str">
        <f>IF(A9taxstdlife="n/a","n/a",IF(AO$3&gt;(A9taxstdlife+$E595),(Input!$P$219*$P$7)-SUM($P595:AN595),(Input!$P$219*$P$7)/A9taxstdlife))</f>
        <v>n/a</v>
      </c>
      <c r="AP595" s="155" t="str">
        <f>IF(A9taxstdlife="n/a","n/a",IF(AP$3&gt;(A9taxstdlife+$E595),(Input!$P$219*$P$7)-SUM($P595:AO595),(Input!$P$219*$P$7)/A9taxstdlife))</f>
        <v>n/a</v>
      </c>
      <c r="AQ595" s="155" t="str">
        <f>IF(A9taxstdlife="n/a","n/a",IF(AQ$3&gt;(A9taxstdlife+$E595),(Input!$P$219*$P$7)-SUM($P595:AP595),(Input!$P$219*$P$7)/A9taxstdlife))</f>
        <v>n/a</v>
      </c>
      <c r="AR595" s="155" t="str">
        <f>IF(A9taxstdlife="n/a","n/a",IF(AR$3&gt;(A9taxstdlife+$E595),(Input!$P$219*$P$7)-SUM($P595:AQ595),(Input!$P$219*$P$7)/A9taxstdlife))</f>
        <v>n/a</v>
      </c>
      <c r="AS595" s="155" t="str">
        <f>IF(A9taxstdlife="n/a","n/a",IF(AS$3&gt;(A9taxstdlife+$E595),(Input!$P$219*$P$7)-SUM($P595:AR595),(Input!$P$219*$P$7)/A9taxstdlife))</f>
        <v>n/a</v>
      </c>
      <c r="AT595" s="155" t="str">
        <f>IF(A9taxstdlife="n/a","n/a",IF(AT$3&gt;(A9taxstdlife+$E595),(Input!$P$219*$P$7)-SUM($P595:AS595),(Input!$P$219*$P$7)/A9taxstdlife))</f>
        <v>n/a</v>
      </c>
      <c r="AU595" s="155" t="str">
        <f>IF(A9taxstdlife="n/a","n/a",IF(AU$3&gt;(A9taxstdlife+$E595),(Input!$P$219*$P$7)-SUM($P595:AT595),(Input!$P$219*$P$7)/A9taxstdlife))</f>
        <v>n/a</v>
      </c>
      <c r="AV595" s="155" t="str">
        <f>IF(A9taxstdlife="n/a","n/a",IF(AV$3&gt;(A9taxstdlife+$E595),(Input!$P$219*$P$7)-SUM($P595:AU595),(Input!$P$219*$P$7)/A9taxstdlife))</f>
        <v>n/a</v>
      </c>
      <c r="AW595" s="155" t="str">
        <f>IF(A9taxstdlife="n/a","n/a",IF(AW$3&gt;(A9taxstdlife+$E595),(Input!$P$219*$P$7)-SUM($P595:AV595),(Input!$P$219*$P$7)/A9taxstdlife))</f>
        <v>n/a</v>
      </c>
      <c r="AX595" s="155" t="str">
        <f>IF(A9taxstdlife="n/a","n/a",IF(AX$3&gt;(A9taxstdlife+$E595),(Input!$P$219*$P$7)-SUM($P595:AW595),(Input!$P$219*$P$7)/A9taxstdlife))</f>
        <v>n/a</v>
      </c>
      <c r="AY595" s="155" t="str">
        <f>IF(A9taxstdlife="n/a","n/a",IF(AY$3&gt;(A9taxstdlife+$E595),(Input!$P$219*$P$7)-SUM($P595:AX595),(Input!$P$219*$P$7)/A9taxstdlife))</f>
        <v>n/a</v>
      </c>
      <c r="AZ595" s="155" t="str">
        <f>IF(A9taxstdlife="n/a","n/a",IF(AZ$3&gt;(A9taxstdlife+$E595),(Input!$P$219*$P$7)-SUM($P595:AY595),(Input!$P$219*$P$7)/A9taxstdlife))</f>
        <v>n/a</v>
      </c>
      <c r="BA595" s="155" t="str">
        <f>IF(A9taxstdlife="n/a","n/a",IF(BA$3&gt;(A9taxstdlife+$E595),(Input!$P$219*$P$7)-SUM($P595:AZ595),(Input!$P$219*$P$7)/A9taxstdlife))</f>
        <v>n/a</v>
      </c>
      <c r="BB595" s="155" t="str">
        <f>IF(A9taxstdlife="n/a","n/a",IF(BB$3&gt;(A9taxstdlife+$E595),(Input!$P$219*$P$7)-SUM($P595:BA595),(Input!$P$219*$P$7)/A9taxstdlife))</f>
        <v>n/a</v>
      </c>
      <c r="BC595" s="155" t="str">
        <f>IF(A9taxstdlife="n/a","n/a",IF(BC$3&gt;(A9taxstdlife+$E595),(Input!$P$219*$P$7)-SUM($P595:BB595),(Input!$P$219*$P$7)/A9taxstdlife))</f>
        <v>n/a</v>
      </c>
      <c r="BD595" s="155" t="str">
        <f>IF(A9taxstdlife="n/a","n/a",IF(BD$3&gt;(A9taxstdlife+$E595),(Input!$P$219*$P$7)-SUM($P595:BC595),(Input!$P$219*$P$7)/A9taxstdlife))</f>
        <v>n/a</v>
      </c>
      <c r="BE595" s="155" t="str">
        <f>IF(A9taxstdlife="n/a","n/a",IF(BE$3&gt;(A9taxstdlife+$E595),(Input!$P$219*$P$7)-SUM($P595:BD595),(Input!$P$219*$P$7)/A9taxstdlife))</f>
        <v>n/a</v>
      </c>
      <c r="BF595" s="155" t="str">
        <f>IF(A9taxstdlife="n/a","n/a",IF(BF$3&gt;(A9taxstdlife+$E595),(Input!$P$219*$P$7)-SUM($P595:BE595),(Input!$P$219*$P$7)/A9taxstdlife))</f>
        <v>n/a</v>
      </c>
      <c r="BG595" s="155" t="str">
        <f>IF(A9taxstdlife="n/a","n/a",IF(BG$3&gt;(A9taxstdlife+$E595),(Input!$P$219*$P$7)-SUM($P595:BF595),(Input!$P$219*$P$7)/A9taxstdlife))</f>
        <v>n/a</v>
      </c>
      <c r="BH595" s="155" t="str">
        <f>IF(A9taxstdlife="n/a","n/a",IF(BH$3&gt;(A9taxstdlife+$E595),(Input!$P$219*$P$7)-SUM($P595:BG595),(Input!$P$219*$P$7)/A9taxstdlife))</f>
        <v>n/a</v>
      </c>
      <c r="BI595" s="155" t="str">
        <f>IF(A9taxstdlife="n/a","n/a",IF(BI$3&gt;(A9taxstdlife+$E595),(Input!$P$219*$P$7)-SUM($P595:BH595),(Input!$P$219*$P$7)/A9taxstdlife))</f>
        <v>n/a</v>
      </c>
      <c r="BJ595" s="14"/>
      <c r="BK595" s="14"/>
      <c r="BL595" s="14"/>
      <c r="BM595" s="14"/>
      <c r="BN595" s="14"/>
      <c r="BO595" s="14"/>
      <c r="BP595" s="14"/>
      <c r="BQ595" s="14"/>
      <c r="BR595" s="14"/>
      <c r="BS595" s="14"/>
      <c r="BT595" s="14"/>
      <c r="BU595" s="14"/>
      <c r="BV595" s="14"/>
      <c r="BW595" s="14"/>
      <c r="BX595" s="14"/>
      <c r="BY595" s="14"/>
      <c r="BZ595" s="14"/>
      <c r="CA595" s="410"/>
      <c r="CB595" s="410"/>
      <c r="CC595" s="410"/>
      <c r="CD595" s="410"/>
      <c r="CE595" s="410"/>
      <c r="CF595" s="410"/>
      <c r="CG595" s="410"/>
      <c r="CH595" s="410"/>
      <c r="CI595" s="410"/>
      <c r="CJ595" s="410"/>
      <c r="CK595" s="410"/>
      <c r="CL595" s="410"/>
      <c r="CM595" s="410"/>
      <c r="CN595" s="410"/>
      <c r="CO595" s="410"/>
      <c r="CP595" s="410"/>
      <c r="CQ595" s="410"/>
      <c r="CR595" s="410"/>
      <c r="CS595" s="410"/>
      <c r="CT595" s="410"/>
      <c r="CU595" s="410"/>
      <c r="CV595" s="410"/>
      <c r="CW595" s="410"/>
      <c r="CX595" s="410"/>
      <c r="CY595" s="410"/>
      <c r="CZ595" s="410"/>
      <c r="DA595" s="410"/>
      <c r="DB595" s="410"/>
      <c r="DC595" s="410"/>
      <c r="DD595" s="410"/>
      <c r="DE595" s="410"/>
      <c r="DF595" s="410"/>
      <c r="DG595" s="410"/>
      <c r="DH595" s="410"/>
      <c r="DI595" s="410"/>
      <c r="DJ595" s="410"/>
      <c r="DK595" s="410"/>
      <c r="DL595" s="410"/>
      <c r="DM595" s="410"/>
      <c r="DN595" s="410"/>
      <c r="DO595" s="410"/>
      <c r="DP595" s="410"/>
      <c r="DQ595" s="410"/>
      <c r="DR595" s="410"/>
      <c r="DS595" s="410"/>
      <c r="DT595" s="410"/>
      <c r="DU595" s="410"/>
      <c r="DV595" s="410"/>
      <c r="DW595" s="410"/>
      <c r="DX595" s="410"/>
      <c r="DY595" s="410"/>
      <c r="DZ595" s="410"/>
      <c r="EA595" s="410"/>
      <c r="EB595" s="410"/>
      <c r="EC595" s="410"/>
      <c r="ED595" s="410"/>
      <c r="EE595" s="410"/>
      <c r="EF595" s="410"/>
      <c r="EG595" s="410"/>
      <c r="EH595" s="410"/>
      <c r="EI595" s="410"/>
      <c r="EJ595" s="410"/>
      <c r="EK595" s="410"/>
      <c r="EL595" s="410"/>
      <c r="EM595" s="410"/>
      <c r="EN595" s="410"/>
      <c r="EO595" s="410"/>
      <c r="EP595" s="410"/>
      <c r="EQ595" s="410"/>
      <c r="ER595" s="410"/>
      <c r="ES595" s="410"/>
      <c r="ET595" s="410"/>
      <c r="EU595" s="410"/>
      <c r="EV595" s="410"/>
      <c r="EW595" s="410"/>
      <c r="EX595" s="410"/>
      <c r="EY595" s="410"/>
      <c r="EZ595" s="410"/>
      <c r="FA595" s="410"/>
      <c r="FB595" s="410"/>
      <c r="FC595" s="410"/>
      <c r="FD595" s="410"/>
      <c r="FE595" s="410"/>
      <c r="FF595" s="410"/>
      <c r="FG595" s="410"/>
      <c r="FH595" s="410"/>
      <c r="FI595" s="410"/>
      <c r="FJ595" s="410"/>
      <c r="FK595" s="410"/>
      <c r="FL595" s="410"/>
      <c r="FM595" s="410"/>
      <c r="FN595" s="410"/>
      <c r="FO595" s="410"/>
      <c r="FP595" s="410"/>
      <c r="FQ595" s="410"/>
      <c r="FR595" s="410"/>
      <c r="FS595" s="410"/>
      <c r="FT595" s="410"/>
      <c r="FU595" s="410"/>
      <c r="FV595" s="410"/>
      <c r="FW595" s="410"/>
      <c r="FX595" s="410"/>
      <c r="FY595" s="410"/>
      <c r="FZ595" s="410"/>
      <c r="GA595" s="410"/>
      <c r="GB595" s="410"/>
      <c r="GC595" s="410"/>
      <c r="GD595" s="410"/>
      <c r="GE595" s="410"/>
      <c r="GF595" s="410"/>
      <c r="GG595" s="410"/>
      <c r="GH595" s="410"/>
      <c r="GI595" s="410"/>
      <c r="GJ595" s="410"/>
      <c r="GK595" s="410"/>
      <c r="GL595" s="410"/>
      <c r="GM595" s="410"/>
      <c r="GN595" s="410"/>
      <c r="GO595" s="410"/>
      <c r="GP595" s="410"/>
      <c r="GQ595" s="410"/>
      <c r="GR595" s="410"/>
      <c r="GS595" s="410"/>
      <c r="GT595" s="410"/>
      <c r="GU595" s="410"/>
      <c r="GV595" s="410"/>
      <c r="GW595" s="410"/>
      <c r="GX595" s="410"/>
      <c r="GY595" s="410"/>
      <c r="GZ595" s="410"/>
      <c r="HA595" s="410"/>
      <c r="HB595" s="410"/>
      <c r="HC595" s="410"/>
      <c r="HD595" s="410"/>
      <c r="HE595" s="410"/>
      <c r="HF595" s="410"/>
      <c r="HG595" s="410"/>
      <c r="HH595" s="410"/>
      <c r="HI595" s="410"/>
      <c r="HJ595" s="410"/>
      <c r="HK595" s="410"/>
      <c r="HL595" s="410"/>
      <c r="HM595" s="410"/>
      <c r="HN595" s="410"/>
      <c r="HO595" s="410"/>
      <c r="HP595" s="410"/>
      <c r="HQ595" s="410"/>
      <c r="HR595" s="410"/>
      <c r="HS595" s="410"/>
      <c r="HT595" s="410"/>
      <c r="HU595" s="410"/>
      <c r="HV595" s="410"/>
      <c r="HW595" s="410"/>
      <c r="HX595" s="410"/>
      <c r="HY595" s="410"/>
      <c r="HZ595" s="410"/>
      <c r="IA595" s="410"/>
      <c r="IB595" s="410"/>
      <c r="IC595" s="410"/>
      <c r="ID595" s="410"/>
      <c r="IE595" s="410"/>
      <c r="IF595" s="410"/>
      <c r="IG595" s="410"/>
      <c r="IH595" s="410"/>
      <c r="II595" s="410"/>
      <c r="IJ595" s="410"/>
      <c r="IK595" s="410"/>
      <c r="IL595" s="410"/>
      <c r="IM595" s="410"/>
      <c r="IN595" s="410"/>
      <c r="IO595" s="410"/>
      <c r="IP595" s="410"/>
      <c r="IQ595" s="410"/>
      <c r="IR595" s="410"/>
      <c r="IS595" s="410"/>
      <c r="IT595" s="410"/>
      <c r="IU595" s="410"/>
      <c r="IV595" s="410"/>
    </row>
    <row r="596" spans="1:256" s="2" customFormat="1" ht="12.75" customHeight="1" outlineLevel="1" collapsed="1">
      <c r="A596" s="14"/>
      <c r="B596" s="14"/>
      <c r="C596" s="324" t="str">
        <f>Asset9</f>
        <v>Land</v>
      </c>
      <c r="D596" s="14"/>
      <c r="E596" s="14"/>
      <c r="F596" s="366"/>
      <c r="G596" s="364">
        <f t="shared" ref="G596:AL596" si="105">SUM(G584:G595)</f>
        <v>0</v>
      </c>
      <c r="H596" s="364">
        <f t="shared" si="105"/>
        <v>0</v>
      </c>
      <c r="I596" s="364">
        <f t="shared" si="105"/>
        <v>0</v>
      </c>
      <c r="J596" s="364">
        <f t="shared" si="105"/>
        <v>0</v>
      </c>
      <c r="K596" s="364">
        <f t="shared" si="105"/>
        <v>0</v>
      </c>
      <c r="L596" s="364">
        <f t="shared" si="105"/>
        <v>0</v>
      </c>
      <c r="M596" s="364">
        <f t="shared" si="105"/>
        <v>0</v>
      </c>
      <c r="N596" s="364">
        <f t="shared" si="105"/>
        <v>0</v>
      </c>
      <c r="O596" s="364">
        <f t="shared" si="105"/>
        <v>0</v>
      </c>
      <c r="P596" s="364">
        <f t="shared" si="105"/>
        <v>0</v>
      </c>
      <c r="Q596" s="364">
        <f t="shared" si="105"/>
        <v>0</v>
      </c>
      <c r="R596" s="364">
        <f t="shared" si="105"/>
        <v>0</v>
      </c>
      <c r="S596" s="364">
        <f t="shared" si="105"/>
        <v>0</v>
      </c>
      <c r="T596" s="364">
        <f t="shared" si="105"/>
        <v>0</v>
      </c>
      <c r="U596" s="364">
        <f t="shared" si="105"/>
        <v>0</v>
      </c>
      <c r="V596" s="364">
        <f t="shared" si="105"/>
        <v>0</v>
      </c>
      <c r="W596" s="364">
        <f t="shared" si="105"/>
        <v>0</v>
      </c>
      <c r="X596" s="364">
        <f t="shared" si="105"/>
        <v>0</v>
      </c>
      <c r="Y596" s="364">
        <f t="shared" si="105"/>
        <v>0</v>
      </c>
      <c r="Z596" s="364">
        <f t="shared" si="105"/>
        <v>0</v>
      </c>
      <c r="AA596" s="364">
        <f t="shared" si="105"/>
        <v>0</v>
      </c>
      <c r="AB596" s="364">
        <f t="shared" si="105"/>
        <v>0</v>
      </c>
      <c r="AC596" s="364">
        <f t="shared" si="105"/>
        <v>0</v>
      </c>
      <c r="AD596" s="364">
        <f t="shared" si="105"/>
        <v>0</v>
      </c>
      <c r="AE596" s="364">
        <f t="shared" si="105"/>
        <v>0</v>
      </c>
      <c r="AF596" s="364">
        <f t="shared" si="105"/>
        <v>0</v>
      </c>
      <c r="AG596" s="364">
        <f t="shared" si="105"/>
        <v>0</v>
      </c>
      <c r="AH596" s="364">
        <f t="shared" si="105"/>
        <v>0</v>
      </c>
      <c r="AI596" s="364">
        <f t="shared" si="105"/>
        <v>0</v>
      </c>
      <c r="AJ596" s="364">
        <f t="shared" si="105"/>
        <v>0</v>
      </c>
      <c r="AK596" s="364">
        <f t="shared" si="105"/>
        <v>0</v>
      </c>
      <c r="AL596" s="364">
        <f t="shared" si="105"/>
        <v>0</v>
      </c>
      <c r="AM596" s="364">
        <f t="shared" ref="AM596:BI596" si="106">SUM(AM584:AM595)</f>
        <v>0</v>
      </c>
      <c r="AN596" s="364">
        <f t="shared" si="106"/>
        <v>0</v>
      </c>
      <c r="AO596" s="364">
        <f t="shared" si="106"/>
        <v>0</v>
      </c>
      <c r="AP596" s="364">
        <f t="shared" si="106"/>
        <v>0</v>
      </c>
      <c r="AQ596" s="364">
        <f t="shared" si="106"/>
        <v>0</v>
      </c>
      <c r="AR596" s="364">
        <f t="shared" si="106"/>
        <v>0</v>
      </c>
      <c r="AS596" s="364">
        <f t="shared" si="106"/>
        <v>0</v>
      </c>
      <c r="AT596" s="364">
        <f t="shared" si="106"/>
        <v>0</v>
      </c>
      <c r="AU596" s="364">
        <f t="shared" si="106"/>
        <v>0</v>
      </c>
      <c r="AV596" s="364">
        <f t="shared" si="106"/>
        <v>0</v>
      </c>
      <c r="AW596" s="364">
        <f t="shared" si="106"/>
        <v>0</v>
      </c>
      <c r="AX596" s="364">
        <f t="shared" si="106"/>
        <v>0</v>
      </c>
      <c r="AY596" s="364">
        <f t="shared" si="106"/>
        <v>0</v>
      </c>
      <c r="AZ596" s="364">
        <f t="shared" si="106"/>
        <v>0</v>
      </c>
      <c r="BA596" s="364">
        <f t="shared" si="106"/>
        <v>0</v>
      </c>
      <c r="BB596" s="364">
        <f t="shared" si="106"/>
        <v>0</v>
      </c>
      <c r="BC596" s="364">
        <f t="shared" si="106"/>
        <v>0</v>
      </c>
      <c r="BD596" s="364">
        <f t="shared" si="106"/>
        <v>0</v>
      </c>
      <c r="BE596" s="364">
        <f t="shared" si="106"/>
        <v>0</v>
      </c>
      <c r="BF596" s="364">
        <f t="shared" si="106"/>
        <v>0</v>
      </c>
      <c r="BG596" s="364">
        <f t="shared" si="106"/>
        <v>0</v>
      </c>
      <c r="BH596" s="364">
        <f t="shared" si="106"/>
        <v>0</v>
      </c>
      <c r="BI596" s="364">
        <f t="shared" si="106"/>
        <v>0</v>
      </c>
      <c r="BJ596" s="14"/>
      <c r="BK596" s="14"/>
      <c r="BL596" s="14"/>
      <c r="BM596" s="14"/>
      <c r="BN596" s="14"/>
      <c r="BO596" s="14"/>
      <c r="BP596" s="14"/>
      <c r="BQ596" s="14"/>
      <c r="BR596" s="14"/>
      <c r="BS596" s="14"/>
      <c r="BT596" s="14"/>
      <c r="BU596" s="14"/>
      <c r="BV596" s="14"/>
      <c r="BW596" s="14"/>
      <c r="BX596" s="14"/>
      <c r="BY596" s="14"/>
      <c r="BZ596" s="14"/>
      <c r="CA596" s="410"/>
      <c r="CB596" s="410"/>
      <c r="CC596" s="410"/>
      <c r="CD596" s="410"/>
      <c r="CE596" s="410"/>
      <c r="CF596" s="410"/>
      <c r="CG596" s="410"/>
      <c r="CH596" s="410"/>
      <c r="CI596" s="410"/>
      <c r="CJ596" s="410"/>
      <c r="CK596" s="410"/>
      <c r="CL596" s="410"/>
      <c r="CM596" s="410"/>
      <c r="CN596" s="410"/>
      <c r="CO596" s="410"/>
      <c r="CP596" s="410"/>
      <c r="CQ596" s="410"/>
      <c r="CR596" s="410"/>
      <c r="CS596" s="410"/>
      <c r="CT596" s="410"/>
      <c r="CU596" s="410"/>
      <c r="CV596" s="410"/>
      <c r="CW596" s="410"/>
      <c r="CX596" s="410"/>
      <c r="CY596" s="410"/>
      <c r="CZ596" s="410"/>
      <c r="DA596" s="410"/>
      <c r="DB596" s="410"/>
      <c r="DC596" s="410"/>
      <c r="DD596" s="410"/>
      <c r="DE596" s="410"/>
      <c r="DF596" s="410"/>
      <c r="DG596" s="410"/>
      <c r="DH596" s="410"/>
      <c r="DI596" s="410"/>
      <c r="DJ596" s="410"/>
      <c r="DK596" s="410"/>
      <c r="DL596" s="410"/>
      <c r="DM596" s="410"/>
      <c r="DN596" s="410"/>
      <c r="DO596" s="410"/>
      <c r="DP596" s="410"/>
      <c r="DQ596" s="410"/>
      <c r="DR596" s="410"/>
      <c r="DS596" s="410"/>
      <c r="DT596" s="410"/>
      <c r="DU596" s="410"/>
      <c r="DV596" s="410"/>
      <c r="DW596" s="410"/>
      <c r="DX596" s="410"/>
      <c r="DY596" s="410"/>
      <c r="DZ596" s="410"/>
      <c r="EA596" s="410"/>
      <c r="EB596" s="410"/>
      <c r="EC596" s="410"/>
      <c r="ED596" s="410"/>
      <c r="EE596" s="410"/>
      <c r="EF596" s="410"/>
      <c r="EG596" s="410"/>
      <c r="EH596" s="410"/>
      <c r="EI596" s="410"/>
      <c r="EJ596" s="410"/>
      <c r="EK596" s="410"/>
      <c r="EL596" s="410"/>
      <c r="EM596" s="410"/>
      <c r="EN596" s="410"/>
      <c r="EO596" s="410"/>
      <c r="EP596" s="410"/>
      <c r="EQ596" s="410"/>
      <c r="ER596" s="410"/>
      <c r="ES596" s="410"/>
      <c r="ET596" s="410"/>
      <c r="EU596" s="410"/>
      <c r="EV596" s="410"/>
      <c r="EW596" s="410"/>
      <c r="EX596" s="410"/>
      <c r="EY596" s="410"/>
      <c r="EZ596" s="410"/>
      <c r="FA596" s="410"/>
      <c r="FB596" s="410"/>
      <c r="FC596" s="410"/>
      <c r="FD596" s="410"/>
      <c r="FE596" s="410"/>
      <c r="FF596" s="410"/>
      <c r="FG596" s="410"/>
      <c r="FH596" s="410"/>
      <c r="FI596" s="410"/>
      <c r="FJ596" s="410"/>
      <c r="FK596" s="410"/>
      <c r="FL596" s="410"/>
      <c r="FM596" s="410"/>
      <c r="FN596" s="410"/>
      <c r="FO596" s="410"/>
      <c r="FP596" s="410"/>
      <c r="FQ596" s="410"/>
      <c r="FR596" s="410"/>
      <c r="FS596" s="410"/>
      <c r="FT596" s="410"/>
      <c r="FU596" s="410"/>
      <c r="FV596" s="410"/>
      <c r="FW596" s="410"/>
      <c r="FX596" s="410"/>
      <c r="FY596" s="410"/>
      <c r="FZ596" s="410"/>
      <c r="GA596" s="410"/>
      <c r="GB596" s="410"/>
      <c r="GC596" s="410"/>
      <c r="GD596" s="410"/>
      <c r="GE596" s="410"/>
      <c r="GF596" s="410"/>
      <c r="GG596" s="410"/>
      <c r="GH596" s="410"/>
      <c r="GI596" s="410"/>
      <c r="GJ596" s="410"/>
      <c r="GK596" s="410"/>
      <c r="GL596" s="410"/>
      <c r="GM596" s="410"/>
      <c r="GN596" s="410"/>
      <c r="GO596" s="410"/>
      <c r="GP596" s="410"/>
      <c r="GQ596" s="410"/>
      <c r="GR596" s="410"/>
      <c r="GS596" s="410"/>
      <c r="GT596" s="410"/>
      <c r="GU596" s="410"/>
      <c r="GV596" s="410"/>
      <c r="GW596" s="410"/>
      <c r="GX596" s="410"/>
      <c r="GY596" s="410"/>
      <c r="GZ596" s="410"/>
      <c r="HA596" s="410"/>
      <c r="HB596" s="410"/>
      <c r="HC596" s="410"/>
      <c r="HD596" s="410"/>
      <c r="HE596" s="410"/>
      <c r="HF596" s="410"/>
      <c r="HG596" s="410"/>
      <c r="HH596" s="410"/>
      <c r="HI596" s="410"/>
      <c r="HJ596" s="410"/>
      <c r="HK596" s="410"/>
      <c r="HL596" s="410"/>
      <c r="HM596" s="410"/>
      <c r="HN596" s="410"/>
      <c r="HO596" s="410"/>
      <c r="HP596" s="410"/>
      <c r="HQ596" s="410"/>
      <c r="HR596" s="410"/>
      <c r="HS596" s="410"/>
      <c r="HT596" s="410"/>
      <c r="HU596" s="410"/>
      <c r="HV596" s="410"/>
      <c r="HW596" s="410"/>
      <c r="HX596" s="410"/>
      <c r="HY596" s="410"/>
      <c r="HZ596" s="410"/>
      <c r="IA596" s="410"/>
      <c r="IB596" s="410"/>
      <c r="IC596" s="410"/>
      <c r="ID596" s="410"/>
      <c r="IE596" s="410"/>
      <c r="IF596" s="410"/>
      <c r="IG596" s="410"/>
      <c r="IH596" s="410"/>
      <c r="II596" s="410"/>
      <c r="IJ596" s="410"/>
      <c r="IK596" s="410"/>
      <c r="IL596" s="410"/>
      <c r="IM596" s="410"/>
      <c r="IN596" s="410"/>
      <c r="IO596" s="410"/>
      <c r="IP596" s="410"/>
      <c r="IQ596" s="410"/>
      <c r="IR596" s="410"/>
      <c r="IS596" s="410"/>
      <c r="IT596" s="410"/>
      <c r="IU596" s="410"/>
      <c r="IV596" s="410"/>
    </row>
    <row r="597" spans="1:256" s="2" customFormat="1" ht="12.75" hidden="1" customHeight="1" outlineLevel="2">
      <c r="A597" s="14"/>
      <c r="B597" s="325" t="str">
        <f>C609</f>
        <v>Easements</v>
      </c>
      <c r="C597" s="326"/>
      <c r="D597" s="33" t="s">
        <v>65</v>
      </c>
      <c r="E597" s="32"/>
      <c r="F597" s="371"/>
      <c r="G597" s="154" t="str">
        <f>IF(G$3&gt;A10taxremlife,A10taxvalue-SUM($F597:F597),IF(A10taxremlife="N/A","n/a",A10taxvalue/A10taxremlife))</f>
        <v>n/a</v>
      </c>
      <c r="H597" s="154" t="str">
        <f>IF(H$3&gt;A10taxremlife,A10taxvalue-SUM($F597:G597),IF(A10taxremlife="N/A","n/a",A10taxvalue/A10taxremlife))</f>
        <v>n/a</v>
      </c>
      <c r="I597" s="154" t="str">
        <f>IF(I$3&gt;A10taxremlife,A10taxvalue-SUM($F597:H597),IF(A10taxremlife="N/A","n/a",A10taxvalue/A10taxremlife))</f>
        <v>n/a</v>
      </c>
      <c r="J597" s="154" t="str">
        <f>IF(J$3&gt;A10taxremlife,A10taxvalue-SUM($F597:I597),IF(A10taxremlife="N/A","n/a",A10taxvalue/A10taxremlife))</f>
        <v>n/a</v>
      </c>
      <c r="K597" s="154" t="str">
        <f>IF(K$3&gt;A10taxremlife,A10taxvalue-SUM($F597:J597),IF(A10taxremlife="N/A","n/a",A10taxvalue/A10taxremlife))</f>
        <v>n/a</v>
      </c>
      <c r="L597" s="154" t="str">
        <f>IF(L$3&gt;A10taxremlife,A10taxvalue-SUM($F597:K597),IF(A10taxremlife="N/A","n/a",A10taxvalue/A10taxremlife))</f>
        <v>n/a</v>
      </c>
      <c r="M597" s="154" t="str">
        <f>IF(M$3&gt;A10taxremlife,A10taxvalue-SUM($F597:L597),IF(A10taxremlife="N/A","n/a",A10taxvalue/A10taxremlife))</f>
        <v>n/a</v>
      </c>
      <c r="N597" s="154" t="str">
        <f>IF(N$3&gt;A10taxremlife,A10taxvalue-SUM($F597:M597),IF(A10taxremlife="N/A","n/a",A10taxvalue/A10taxremlife))</f>
        <v>n/a</v>
      </c>
      <c r="O597" s="154" t="str">
        <f>IF(O$3&gt;A10taxremlife,A10taxvalue-SUM($F597:N597),IF(A10taxremlife="N/A","n/a",A10taxvalue/A10taxremlife))</f>
        <v>n/a</v>
      </c>
      <c r="P597" s="154" t="str">
        <f>IF(P$3&gt;A10taxremlife,A10taxvalue-SUM($F597:O597),IF(A10taxremlife="N/A","n/a",A10taxvalue/A10taxremlife))</f>
        <v>n/a</v>
      </c>
      <c r="Q597" s="154" t="str">
        <f>IF(Q$3&gt;A10taxremlife,A10taxvalue-SUM($F597:P597),IF(A10taxremlife="N/A","n/a",A10taxvalue/A10taxremlife))</f>
        <v>n/a</v>
      </c>
      <c r="R597" s="154" t="str">
        <f>IF(R$3&gt;A10taxremlife,A10taxvalue-SUM($F597:Q597),IF(A10taxremlife="N/A","n/a",A10taxvalue/A10taxremlife))</f>
        <v>n/a</v>
      </c>
      <c r="S597" s="154" t="str">
        <f>IF(S$3&gt;A10taxremlife,A10taxvalue-SUM($F597:R597),IF(A10taxremlife="N/A","n/a",A10taxvalue/A10taxremlife))</f>
        <v>n/a</v>
      </c>
      <c r="T597" s="154" t="str">
        <f>IF(T$3&gt;A10taxremlife,A10taxvalue-SUM($F597:S597),IF(A10taxremlife="N/A","n/a",A10taxvalue/A10taxremlife))</f>
        <v>n/a</v>
      </c>
      <c r="U597" s="154" t="str">
        <f>IF(U$3&gt;A10taxremlife,A10taxvalue-SUM($F597:T597),IF(A10taxremlife="N/A","n/a",A10taxvalue/A10taxremlife))</f>
        <v>n/a</v>
      </c>
      <c r="V597" s="154" t="str">
        <f>IF(V$3&gt;A10taxremlife,A10taxvalue-SUM($F597:U597),IF(A10taxremlife="N/A","n/a",A10taxvalue/A10taxremlife))</f>
        <v>n/a</v>
      </c>
      <c r="W597" s="154" t="str">
        <f>IF(W$3&gt;A10taxremlife,A10taxvalue-SUM($F597:V597),IF(A10taxremlife="N/A","n/a",A10taxvalue/A10taxremlife))</f>
        <v>n/a</v>
      </c>
      <c r="X597" s="154" t="str">
        <f>IF(X$3&gt;A10taxremlife,A10taxvalue-SUM($F597:W597),IF(A10taxremlife="N/A","n/a",A10taxvalue/A10taxremlife))</f>
        <v>n/a</v>
      </c>
      <c r="Y597" s="154" t="str">
        <f>IF(Y$3&gt;A10taxremlife,A10taxvalue-SUM($F597:X597),IF(A10taxremlife="N/A","n/a",A10taxvalue/A10taxremlife))</f>
        <v>n/a</v>
      </c>
      <c r="Z597" s="154" t="str">
        <f>IF(Z$3&gt;A10taxremlife,A10taxvalue-SUM($F597:Y597),IF(A10taxremlife="N/A","n/a",A10taxvalue/A10taxremlife))</f>
        <v>n/a</v>
      </c>
      <c r="AA597" s="154" t="str">
        <f>IF(AA$3&gt;A10taxremlife,A10taxvalue-SUM($F597:Z597),IF(A10taxremlife="N/A","n/a",A10taxvalue/A10taxremlife))</f>
        <v>n/a</v>
      </c>
      <c r="AB597" s="154" t="str">
        <f>IF(AB$3&gt;A10taxremlife,A10taxvalue-SUM($F597:AA597),IF(A10taxremlife="N/A","n/a",A10taxvalue/A10taxremlife))</f>
        <v>n/a</v>
      </c>
      <c r="AC597" s="154" t="str">
        <f>IF(AC$3&gt;A10taxremlife,A10taxvalue-SUM($F597:AB597),IF(A10taxremlife="N/A","n/a",A10taxvalue/A10taxremlife))</f>
        <v>n/a</v>
      </c>
      <c r="AD597" s="154" t="str">
        <f>IF(AD$3&gt;A10taxremlife,A10taxvalue-SUM($F597:AC597),IF(A10taxremlife="N/A","n/a",A10taxvalue/A10taxremlife))</f>
        <v>n/a</v>
      </c>
      <c r="AE597" s="154" t="str">
        <f>IF(AE$3&gt;A10taxremlife,A10taxvalue-SUM($F597:AD597),IF(A10taxremlife="N/A","n/a",A10taxvalue/A10taxremlife))</f>
        <v>n/a</v>
      </c>
      <c r="AF597" s="154" t="str">
        <f>IF(AF$3&gt;A10taxremlife,A10taxvalue-SUM($F597:AE597),IF(A10taxremlife="N/A","n/a",A10taxvalue/A10taxremlife))</f>
        <v>n/a</v>
      </c>
      <c r="AG597" s="154" t="str">
        <f>IF(AG$3&gt;A10taxremlife,A10taxvalue-SUM($F597:AF597),IF(A10taxremlife="N/A","n/a",A10taxvalue/A10taxremlife))</f>
        <v>n/a</v>
      </c>
      <c r="AH597" s="154" t="str">
        <f>IF(AH$3&gt;A10taxremlife,A10taxvalue-SUM($F597:AG597),IF(A10taxremlife="N/A","n/a",A10taxvalue/A10taxremlife))</f>
        <v>n/a</v>
      </c>
      <c r="AI597" s="154" t="str">
        <f>IF(AI$3&gt;A10taxremlife,A10taxvalue-SUM($F597:AH597),IF(A10taxremlife="N/A","n/a",A10taxvalue/A10taxremlife))</f>
        <v>n/a</v>
      </c>
      <c r="AJ597" s="154" t="str">
        <f>IF(AJ$3&gt;A10taxremlife,A10taxvalue-SUM($F597:AI597),IF(A10taxremlife="N/A","n/a",A10taxvalue/A10taxremlife))</f>
        <v>n/a</v>
      </c>
      <c r="AK597" s="154" t="str">
        <f>IF(AK$3&gt;A10taxremlife,A10taxvalue-SUM($F597:AJ597),IF(A10taxremlife="N/A","n/a",A10taxvalue/A10taxremlife))</f>
        <v>n/a</v>
      </c>
      <c r="AL597" s="154" t="str">
        <f>IF(AL$3&gt;A10taxremlife,A10taxvalue-SUM($F597:AK597),IF(A10taxremlife="N/A","n/a",A10taxvalue/A10taxremlife))</f>
        <v>n/a</v>
      </c>
      <c r="AM597" s="154" t="str">
        <f>IF(AM$3&gt;A10taxremlife,A10taxvalue-SUM($F597:AL597),IF(A10taxremlife="N/A","n/a",A10taxvalue/A10taxremlife))</f>
        <v>n/a</v>
      </c>
      <c r="AN597" s="154" t="str">
        <f>IF(AN$3&gt;A10taxremlife,A10taxvalue-SUM($F597:AM597),IF(A10taxremlife="N/A","n/a",A10taxvalue/A10taxremlife))</f>
        <v>n/a</v>
      </c>
      <c r="AO597" s="154" t="str">
        <f>IF(AO$3&gt;A10taxremlife,A10taxvalue-SUM($F597:AN597),IF(A10taxremlife="N/A","n/a",A10taxvalue/A10taxremlife))</f>
        <v>n/a</v>
      </c>
      <c r="AP597" s="154" t="str">
        <f>IF(AP$3&gt;A10taxremlife,A10taxvalue-SUM($F597:AO597),IF(A10taxremlife="N/A","n/a",A10taxvalue/A10taxremlife))</f>
        <v>n/a</v>
      </c>
      <c r="AQ597" s="154" t="str">
        <f>IF(AQ$3&gt;A10taxremlife,A10taxvalue-SUM($F597:AP597),IF(A10taxremlife="N/A","n/a",A10taxvalue/A10taxremlife))</f>
        <v>n/a</v>
      </c>
      <c r="AR597" s="154" t="str">
        <f>IF(AR$3&gt;A10taxremlife,A10taxvalue-SUM($F597:AQ597),IF(A10taxremlife="N/A","n/a",A10taxvalue/A10taxremlife))</f>
        <v>n/a</v>
      </c>
      <c r="AS597" s="154" t="str">
        <f>IF(AS$3&gt;A10taxremlife,A10taxvalue-SUM($F597:AR597),IF(A10taxremlife="N/A","n/a",A10taxvalue/A10taxremlife))</f>
        <v>n/a</v>
      </c>
      <c r="AT597" s="154" t="str">
        <f>IF(AT$3&gt;A10taxremlife,A10taxvalue-SUM($F597:AS597),IF(A10taxremlife="N/A","n/a",A10taxvalue/A10taxremlife))</f>
        <v>n/a</v>
      </c>
      <c r="AU597" s="154" t="str">
        <f>IF(AU$3&gt;A10taxremlife,A10taxvalue-SUM($F597:AT597),IF(A10taxremlife="N/A","n/a",A10taxvalue/A10taxremlife))</f>
        <v>n/a</v>
      </c>
      <c r="AV597" s="154" t="str">
        <f>IF(AV$3&gt;A10taxremlife,A10taxvalue-SUM($F597:AU597),IF(A10taxremlife="N/A","n/a",A10taxvalue/A10taxremlife))</f>
        <v>n/a</v>
      </c>
      <c r="AW597" s="154" t="str">
        <f>IF(AW$3&gt;A10taxremlife,A10taxvalue-SUM($F597:AV597),IF(A10taxremlife="N/A","n/a",A10taxvalue/A10taxremlife))</f>
        <v>n/a</v>
      </c>
      <c r="AX597" s="154" t="str">
        <f>IF(AX$3&gt;A10taxremlife,A10taxvalue-SUM($F597:AW597),IF(A10taxremlife="N/A","n/a",A10taxvalue/A10taxremlife))</f>
        <v>n/a</v>
      </c>
      <c r="AY597" s="154" t="str">
        <f>IF(AY$3&gt;A10taxremlife,A10taxvalue-SUM($F597:AX597),IF(A10taxremlife="N/A","n/a",A10taxvalue/A10taxremlife))</f>
        <v>n/a</v>
      </c>
      <c r="AZ597" s="154" t="str">
        <f>IF(AZ$3&gt;A10taxremlife,A10taxvalue-SUM($F597:AY597),IF(A10taxremlife="N/A","n/a",A10taxvalue/A10taxremlife))</f>
        <v>n/a</v>
      </c>
      <c r="BA597" s="154" t="str">
        <f>IF(BA$3&gt;A10taxremlife,A10taxvalue-SUM($F597:AZ597),IF(A10taxremlife="N/A","n/a",A10taxvalue/A10taxremlife))</f>
        <v>n/a</v>
      </c>
      <c r="BB597" s="154" t="str">
        <f>IF(BB$3&gt;A10taxremlife,A10taxvalue-SUM($F597:BA597),IF(A10taxremlife="N/A","n/a",A10taxvalue/A10taxremlife))</f>
        <v>n/a</v>
      </c>
      <c r="BC597" s="154" t="str">
        <f>IF(BC$3&gt;A10taxremlife,A10taxvalue-SUM($F597:BB597),IF(A10taxremlife="N/A","n/a",A10taxvalue/A10taxremlife))</f>
        <v>n/a</v>
      </c>
      <c r="BD597" s="154" t="str">
        <f>IF(BD$3&gt;A10taxremlife,A10taxvalue-SUM($F597:BC597),IF(A10taxremlife="N/A","n/a",A10taxvalue/A10taxremlife))</f>
        <v>n/a</v>
      </c>
      <c r="BE597" s="154" t="str">
        <f>IF(BE$3&gt;A10taxremlife,A10taxvalue-SUM($F597:BD597),IF(A10taxremlife="N/A","n/a",A10taxvalue/A10taxremlife))</f>
        <v>n/a</v>
      </c>
      <c r="BF597" s="154" t="str">
        <f>IF(BF$3&gt;A10taxremlife,A10taxvalue-SUM($F597:BE597),IF(A10taxremlife="N/A","n/a",A10taxvalue/A10taxremlife))</f>
        <v>n/a</v>
      </c>
      <c r="BG597" s="154" t="str">
        <f>IF(BG$3&gt;A10taxremlife,A10taxvalue-SUM($F597:BF597),IF(A10taxremlife="N/A","n/a",A10taxvalue/A10taxremlife))</f>
        <v>n/a</v>
      </c>
      <c r="BH597" s="154" t="str">
        <f>IF(BH$3&gt;A10taxremlife,A10taxvalue-SUM($F597:BG597),IF(A10taxremlife="N/A","n/a",A10taxvalue/A10taxremlife))</f>
        <v>n/a</v>
      </c>
      <c r="BI597" s="154" t="str">
        <f>IF(BI$3&gt;A10taxremlife,A10taxvalue-SUM($F597:BH597),IF(A10taxremlife="N/A","n/a",A10taxvalue/A10taxremlife))</f>
        <v>n/a</v>
      </c>
      <c r="BJ597" s="14"/>
      <c r="BK597" s="14"/>
      <c r="BL597" s="14"/>
      <c r="BM597" s="14"/>
      <c r="BN597" s="14"/>
      <c r="BO597" s="14"/>
      <c r="BP597" s="14"/>
      <c r="BQ597" s="14"/>
      <c r="BR597" s="14"/>
      <c r="BS597" s="14"/>
      <c r="BT597" s="14"/>
      <c r="BU597" s="14"/>
      <c r="BV597" s="14"/>
      <c r="BW597" s="14"/>
      <c r="BX597" s="14"/>
      <c r="BY597" s="14"/>
      <c r="BZ597" s="14"/>
      <c r="CA597" s="410"/>
      <c r="CB597" s="410"/>
      <c r="CC597" s="410"/>
      <c r="CD597" s="410"/>
      <c r="CE597" s="410"/>
      <c r="CF597" s="410"/>
      <c r="CG597" s="410"/>
      <c r="CH597" s="410"/>
      <c r="CI597" s="410"/>
      <c r="CJ597" s="410"/>
      <c r="CK597" s="410"/>
      <c r="CL597" s="410"/>
      <c r="CM597" s="410"/>
      <c r="CN597" s="410"/>
      <c r="CO597" s="410"/>
      <c r="CP597" s="410"/>
      <c r="CQ597" s="410"/>
      <c r="CR597" s="410"/>
      <c r="CS597" s="410"/>
      <c r="CT597" s="410"/>
      <c r="CU597" s="410"/>
      <c r="CV597" s="410"/>
      <c r="CW597" s="410"/>
      <c r="CX597" s="410"/>
      <c r="CY597" s="410"/>
      <c r="CZ597" s="410"/>
      <c r="DA597" s="410"/>
      <c r="DB597" s="410"/>
      <c r="DC597" s="410"/>
      <c r="DD597" s="410"/>
      <c r="DE597" s="410"/>
      <c r="DF597" s="410"/>
      <c r="DG597" s="410"/>
      <c r="DH597" s="410"/>
      <c r="DI597" s="410"/>
      <c r="DJ597" s="410"/>
      <c r="DK597" s="410"/>
      <c r="DL597" s="410"/>
      <c r="DM597" s="410"/>
      <c r="DN597" s="410"/>
      <c r="DO597" s="410"/>
      <c r="DP597" s="410"/>
      <c r="DQ597" s="410"/>
      <c r="DR597" s="410"/>
      <c r="DS597" s="410"/>
      <c r="DT597" s="410"/>
      <c r="DU597" s="410"/>
      <c r="DV597" s="410"/>
      <c r="DW597" s="410"/>
      <c r="DX597" s="410"/>
      <c r="DY597" s="410"/>
      <c r="DZ597" s="410"/>
      <c r="EA597" s="410"/>
      <c r="EB597" s="410"/>
      <c r="EC597" s="410"/>
      <c r="ED597" s="410"/>
      <c r="EE597" s="410"/>
      <c r="EF597" s="410"/>
      <c r="EG597" s="410"/>
      <c r="EH597" s="410"/>
      <c r="EI597" s="410"/>
      <c r="EJ597" s="410"/>
      <c r="EK597" s="410"/>
      <c r="EL597" s="410"/>
      <c r="EM597" s="410"/>
      <c r="EN597" s="410"/>
      <c r="EO597" s="410"/>
      <c r="EP597" s="410"/>
      <c r="EQ597" s="410"/>
      <c r="ER597" s="410"/>
      <c r="ES597" s="410"/>
      <c r="ET597" s="410"/>
      <c r="EU597" s="410"/>
      <c r="EV597" s="410"/>
      <c r="EW597" s="410"/>
      <c r="EX597" s="410"/>
      <c r="EY597" s="410"/>
      <c r="EZ597" s="410"/>
      <c r="FA597" s="410"/>
      <c r="FB597" s="410"/>
      <c r="FC597" s="410"/>
      <c r="FD597" s="410"/>
      <c r="FE597" s="410"/>
      <c r="FF597" s="410"/>
      <c r="FG597" s="410"/>
      <c r="FH597" s="410"/>
      <c r="FI597" s="410"/>
      <c r="FJ597" s="410"/>
      <c r="FK597" s="410"/>
      <c r="FL597" s="410"/>
      <c r="FM597" s="410"/>
      <c r="FN597" s="410"/>
      <c r="FO597" s="410"/>
      <c r="FP597" s="410"/>
      <c r="FQ597" s="410"/>
      <c r="FR597" s="410"/>
      <c r="FS597" s="410"/>
      <c r="FT597" s="410"/>
      <c r="FU597" s="410"/>
      <c r="FV597" s="410"/>
      <c r="FW597" s="410"/>
      <c r="FX597" s="410"/>
      <c r="FY597" s="410"/>
      <c r="FZ597" s="410"/>
      <c r="GA597" s="410"/>
      <c r="GB597" s="410"/>
      <c r="GC597" s="410"/>
      <c r="GD597" s="410"/>
      <c r="GE597" s="410"/>
      <c r="GF597" s="410"/>
      <c r="GG597" s="410"/>
      <c r="GH597" s="410"/>
      <c r="GI597" s="410"/>
      <c r="GJ597" s="410"/>
      <c r="GK597" s="410"/>
      <c r="GL597" s="410"/>
      <c r="GM597" s="410"/>
      <c r="GN597" s="410"/>
      <c r="GO597" s="410"/>
      <c r="GP597" s="410"/>
      <c r="GQ597" s="410"/>
      <c r="GR597" s="410"/>
      <c r="GS597" s="410"/>
      <c r="GT597" s="410"/>
      <c r="GU597" s="410"/>
      <c r="GV597" s="410"/>
      <c r="GW597" s="410"/>
      <c r="GX597" s="410"/>
      <c r="GY597" s="410"/>
      <c r="GZ597" s="410"/>
      <c r="HA597" s="410"/>
      <c r="HB597" s="410"/>
      <c r="HC597" s="410"/>
      <c r="HD597" s="410"/>
      <c r="HE597" s="410"/>
      <c r="HF597" s="410"/>
      <c r="HG597" s="410"/>
      <c r="HH597" s="410"/>
      <c r="HI597" s="410"/>
      <c r="HJ597" s="410"/>
      <c r="HK597" s="410"/>
      <c r="HL597" s="410"/>
      <c r="HM597" s="410"/>
      <c r="HN597" s="410"/>
      <c r="HO597" s="410"/>
      <c r="HP597" s="410"/>
      <c r="HQ597" s="410"/>
      <c r="HR597" s="410"/>
      <c r="HS597" s="410"/>
      <c r="HT597" s="410"/>
      <c r="HU597" s="410"/>
      <c r="HV597" s="410"/>
      <c r="HW597" s="410"/>
      <c r="HX597" s="410"/>
      <c r="HY597" s="410"/>
      <c r="HZ597" s="410"/>
      <c r="IA597" s="410"/>
      <c r="IB597" s="410"/>
      <c r="IC597" s="410"/>
      <c r="ID597" s="410"/>
      <c r="IE597" s="410"/>
      <c r="IF597" s="410"/>
      <c r="IG597" s="410"/>
      <c r="IH597" s="410"/>
      <c r="II597" s="410"/>
      <c r="IJ597" s="410"/>
      <c r="IK597" s="410"/>
      <c r="IL597" s="410"/>
      <c r="IM597" s="410"/>
      <c r="IN597" s="410"/>
      <c r="IO597" s="410"/>
      <c r="IP597" s="410"/>
      <c r="IQ597" s="410"/>
      <c r="IR597" s="410"/>
      <c r="IS597" s="410"/>
      <c r="IT597" s="410"/>
      <c r="IU597" s="410"/>
      <c r="IV597" s="410"/>
    </row>
    <row r="598" spans="1:256" s="2" customFormat="1" ht="12.75" hidden="1" customHeight="1" outlineLevel="2">
      <c r="A598" s="14"/>
      <c r="B598" s="14"/>
      <c r="C598" s="324"/>
      <c r="D598" s="412" t="s">
        <v>198</v>
      </c>
      <c r="E598" s="261">
        <v>0</v>
      </c>
      <c r="F598" s="372"/>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5"/>
      <c r="BA598" s="155"/>
      <c r="BB598" s="155"/>
      <c r="BC598" s="155"/>
      <c r="BD598" s="155"/>
      <c r="BE598" s="155"/>
      <c r="BF598" s="155"/>
      <c r="BG598" s="155"/>
      <c r="BH598" s="155"/>
      <c r="BI598" s="155"/>
      <c r="BJ598" s="14"/>
      <c r="BK598" s="14"/>
      <c r="BL598" s="14"/>
      <c r="BM598" s="14"/>
      <c r="BN598" s="14"/>
      <c r="BO598" s="14"/>
      <c r="BP598" s="14"/>
      <c r="BQ598" s="14"/>
      <c r="BR598" s="14"/>
      <c r="BS598" s="14"/>
      <c r="BT598" s="14"/>
      <c r="BU598" s="14"/>
      <c r="BV598" s="14"/>
      <c r="BW598" s="14"/>
      <c r="BX598" s="14"/>
      <c r="BY598" s="14"/>
      <c r="BZ598" s="14"/>
      <c r="CA598" s="410"/>
      <c r="CB598" s="410"/>
      <c r="CC598" s="410"/>
      <c r="CD598" s="410"/>
      <c r="CE598" s="410"/>
      <c r="CF598" s="410"/>
      <c r="CG598" s="410"/>
      <c r="CH598" s="410"/>
      <c r="CI598" s="410"/>
      <c r="CJ598" s="410"/>
      <c r="CK598" s="410"/>
      <c r="CL598" s="410"/>
      <c r="CM598" s="410"/>
      <c r="CN598" s="410"/>
      <c r="CO598" s="410"/>
      <c r="CP598" s="410"/>
      <c r="CQ598" s="410"/>
      <c r="CR598" s="410"/>
      <c r="CS598" s="410"/>
      <c r="CT598" s="410"/>
      <c r="CU598" s="410"/>
      <c r="CV598" s="410"/>
      <c r="CW598" s="410"/>
      <c r="CX598" s="410"/>
      <c r="CY598" s="410"/>
      <c r="CZ598" s="410"/>
      <c r="DA598" s="410"/>
      <c r="DB598" s="410"/>
      <c r="DC598" s="410"/>
      <c r="DD598" s="410"/>
      <c r="DE598" s="410"/>
      <c r="DF598" s="410"/>
      <c r="DG598" s="410"/>
      <c r="DH598" s="410"/>
      <c r="DI598" s="410"/>
      <c r="DJ598" s="410"/>
      <c r="DK598" s="410"/>
      <c r="DL598" s="410"/>
      <c r="DM598" s="410"/>
      <c r="DN598" s="410"/>
      <c r="DO598" s="410"/>
      <c r="DP598" s="410"/>
      <c r="DQ598" s="410"/>
      <c r="DR598" s="410"/>
      <c r="DS598" s="410"/>
      <c r="DT598" s="410"/>
      <c r="DU598" s="410"/>
      <c r="DV598" s="410"/>
      <c r="DW598" s="410"/>
      <c r="DX598" s="410"/>
      <c r="DY598" s="410"/>
      <c r="DZ598" s="410"/>
      <c r="EA598" s="410"/>
      <c r="EB598" s="410"/>
      <c r="EC598" s="410"/>
      <c r="ED598" s="410"/>
      <c r="EE598" s="410"/>
      <c r="EF598" s="410"/>
      <c r="EG598" s="410"/>
      <c r="EH598" s="410"/>
      <c r="EI598" s="410"/>
      <c r="EJ598" s="410"/>
      <c r="EK598" s="410"/>
      <c r="EL598" s="410"/>
      <c r="EM598" s="410"/>
      <c r="EN598" s="410"/>
      <c r="EO598" s="410"/>
      <c r="EP598" s="410"/>
      <c r="EQ598" s="410"/>
      <c r="ER598" s="410"/>
      <c r="ES598" s="410"/>
      <c r="ET598" s="410"/>
      <c r="EU598" s="410"/>
      <c r="EV598" s="410"/>
      <c r="EW598" s="410"/>
      <c r="EX598" s="410"/>
      <c r="EY598" s="410"/>
      <c r="EZ598" s="410"/>
      <c r="FA598" s="410"/>
      <c r="FB598" s="410"/>
      <c r="FC598" s="410"/>
      <c r="FD598" s="410"/>
      <c r="FE598" s="410"/>
      <c r="FF598" s="410"/>
      <c r="FG598" s="410"/>
      <c r="FH598" s="410"/>
      <c r="FI598" s="410"/>
      <c r="FJ598" s="410"/>
      <c r="FK598" s="410"/>
      <c r="FL598" s="410"/>
      <c r="FM598" s="410"/>
      <c r="FN598" s="410"/>
      <c r="FO598" s="410"/>
      <c r="FP598" s="410"/>
      <c r="FQ598" s="410"/>
      <c r="FR598" s="410"/>
      <c r="FS598" s="410"/>
      <c r="FT598" s="410"/>
      <c r="FU598" s="410"/>
      <c r="FV598" s="410"/>
      <c r="FW598" s="410"/>
      <c r="FX598" s="410"/>
      <c r="FY598" s="410"/>
      <c r="FZ598" s="410"/>
      <c r="GA598" s="410"/>
      <c r="GB598" s="410"/>
      <c r="GC598" s="410"/>
      <c r="GD598" s="410"/>
      <c r="GE598" s="410"/>
      <c r="GF598" s="410"/>
      <c r="GG598" s="410"/>
      <c r="GH598" s="410"/>
      <c r="GI598" s="410"/>
      <c r="GJ598" s="410"/>
      <c r="GK598" s="410"/>
      <c r="GL598" s="410"/>
      <c r="GM598" s="410"/>
      <c r="GN598" s="410"/>
      <c r="GO598" s="410"/>
      <c r="GP598" s="410"/>
      <c r="GQ598" s="410"/>
      <c r="GR598" s="410"/>
      <c r="GS598" s="410"/>
      <c r="GT598" s="410"/>
      <c r="GU598" s="410"/>
      <c r="GV598" s="410"/>
      <c r="GW598" s="410"/>
      <c r="GX598" s="410"/>
      <c r="GY598" s="410"/>
      <c r="GZ598" s="410"/>
      <c r="HA598" s="410"/>
      <c r="HB598" s="410"/>
      <c r="HC598" s="410"/>
      <c r="HD598" s="410"/>
      <c r="HE598" s="410"/>
      <c r="HF598" s="410"/>
      <c r="HG598" s="410"/>
      <c r="HH598" s="410"/>
      <c r="HI598" s="410"/>
      <c r="HJ598" s="410"/>
      <c r="HK598" s="410"/>
      <c r="HL598" s="410"/>
      <c r="HM598" s="410"/>
      <c r="HN598" s="410"/>
      <c r="HO598" s="410"/>
      <c r="HP598" s="410"/>
      <c r="HQ598" s="410"/>
      <c r="HR598" s="410"/>
      <c r="HS598" s="410"/>
      <c r="HT598" s="410"/>
      <c r="HU598" s="410"/>
      <c r="HV598" s="410"/>
      <c r="HW598" s="410"/>
      <c r="HX598" s="410"/>
      <c r="HY598" s="410"/>
      <c r="HZ598" s="410"/>
      <c r="IA598" s="410"/>
      <c r="IB598" s="410"/>
      <c r="IC598" s="410"/>
      <c r="ID598" s="410"/>
      <c r="IE598" s="410"/>
      <c r="IF598" s="410"/>
      <c r="IG598" s="410"/>
      <c r="IH598" s="410"/>
      <c r="II598" s="410"/>
      <c r="IJ598" s="410"/>
      <c r="IK598" s="410"/>
      <c r="IL598" s="410"/>
      <c r="IM598" s="410"/>
      <c r="IN598" s="410"/>
      <c r="IO598" s="410"/>
      <c r="IP598" s="410"/>
      <c r="IQ598" s="410"/>
      <c r="IR598" s="410"/>
      <c r="IS598" s="410"/>
      <c r="IT598" s="410"/>
      <c r="IU598" s="410"/>
      <c r="IV598" s="410"/>
    </row>
    <row r="599" spans="1:256" s="2" customFormat="1" ht="12.75" hidden="1" customHeight="1" outlineLevel="2">
      <c r="A599" s="14"/>
      <c r="B599" s="14"/>
      <c r="C599" s="324"/>
      <c r="D599" s="413"/>
      <c r="E599" s="261">
        <v>1</v>
      </c>
      <c r="F599" s="372"/>
      <c r="G599" s="268"/>
      <c r="H599" s="155" t="str">
        <f>IF(A10taxstdlife="n/a","n/a",IF(H$3&gt;(A10taxstdlife+$E599),(Input!$G$220*$G$7)-SUM($G599:G599),(Input!$G$220*$G$7)/A10taxstdlife))</f>
        <v>n/a</v>
      </c>
      <c r="I599" s="155" t="str">
        <f>IF(A10taxstdlife="n/a","n/a",IF(I$3&gt;(A10taxstdlife+$E599),(Input!$G$220*$G$7)-SUM($G599:H599),(Input!$G$220*$G$7)/A10taxstdlife))</f>
        <v>n/a</v>
      </c>
      <c r="J599" s="155" t="str">
        <f>IF(A10taxstdlife="n/a","n/a",IF(J$3&gt;(A10taxstdlife+$E599),(Input!$G$220*$G$7)-SUM($G599:I599),(Input!$G$220*$G$7)/A10taxstdlife))</f>
        <v>n/a</v>
      </c>
      <c r="K599" s="155" t="str">
        <f>IF(A10taxstdlife="n/a","n/a",IF(K$3&gt;(A10taxstdlife+$E599),(Input!$G$220*$G$7)-SUM($G599:J599),(Input!$G$220*$G$7)/A10taxstdlife))</f>
        <v>n/a</v>
      </c>
      <c r="L599" s="155" t="str">
        <f>IF(A10taxstdlife="n/a","n/a",IF(L$3&gt;(A10taxstdlife+$E599),(Input!$G$220*$G$7)-SUM($G599:K599),(Input!$G$220*$G$7)/A10taxstdlife))</f>
        <v>n/a</v>
      </c>
      <c r="M599" s="155" t="str">
        <f>IF(A10taxstdlife="n/a","n/a",IF(M$3&gt;(A10taxstdlife+$E599),(Input!$G$220*$G$7)-SUM($G599:L599),(Input!$G$220*$G$7)/A10taxstdlife))</f>
        <v>n/a</v>
      </c>
      <c r="N599" s="155" t="str">
        <f>IF(A10taxstdlife="n/a","n/a",IF(N$3&gt;(A10taxstdlife+$E599),(Input!$G$220*$G$7)-SUM($G599:M599),(Input!$G$220*$G$7)/A10taxstdlife))</f>
        <v>n/a</v>
      </c>
      <c r="O599" s="155" t="str">
        <f>IF(A10taxstdlife="n/a","n/a",IF(O$3&gt;(A10taxstdlife+$E599),(Input!$G$220*$G$7)-SUM($G599:N599),(Input!$G$220*$G$7)/A10taxstdlife))</f>
        <v>n/a</v>
      </c>
      <c r="P599" s="155" t="str">
        <f>IF(A10taxstdlife="n/a","n/a",IF(P$3&gt;(A10taxstdlife+$E599),(Input!$G$220*$G$7)-SUM($G599:O599),(Input!$G$220*$G$7)/A10taxstdlife))</f>
        <v>n/a</v>
      </c>
      <c r="Q599" s="155" t="str">
        <f>IF(A10taxstdlife="n/a","n/a",IF(Q$3&gt;(A10taxstdlife+$E599),(Input!$G$220*$G$7)-SUM($G599:P599),(Input!$G$220*$G$7)/A10taxstdlife))</f>
        <v>n/a</v>
      </c>
      <c r="R599" s="155" t="str">
        <f>IF(A10taxstdlife="n/a","n/a",IF(R$3&gt;(A10taxstdlife+$E599),(Input!$G$220*$G$7)-SUM($G599:Q599),(Input!$G$220*$G$7)/A10taxstdlife))</f>
        <v>n/a</v>
      </c>
      <c r="S599" s="155" t="str">
        <f>IF(A10taxstdlife="n/a","n/a",IF(S$3&gt;(A10taxstdlife+$E599),(Input!$G$220*$G$7)-SUM($G599:R599),(Input!$G$220*$G$7)/A10taxstdlife))</f>
        <v>n/a</v>
      </c>
      <c r="T599" s="155" t="str">
        <f>IF(A10taxstdlife="n/a","n/a",IF(T$3&gt;(A10taxstdlife+$E599),(Input!$G$220*$G$7)-SUM($G599:S599),(Input!$G$220*$G$7)/A10taxstdlife))</f>
        <v>n/a</v>
      </c>
      <c r="U599" s="155" t="str">
        <f>IF(A10taxstdlife="n/a","n/a",IF(U$3&gt;(A10taxstdlife+$E599),(Input!$G$220*$G$7)-SUM($G599:T599),(Input!$G$220*$G$7)/A10taxstdlife))</f>
        <v>n/a</v>
      </c>
      <c r="V599" s="155" t="str">
        <f>IF(A10taxstdlife="n/a","n/a",IF(V$3&gt;(A10taxstdlife+$E599),(Input!$G$220*$G$7)-SUM($G599:U599),(Input!$G$220*$G$7)/A10taxstdlife))</f>
        <v>n/a</v>
      </c>
      <c r="W599" s="155" t="str">
        <f>IF(A10taxstdlife="n/a","n/a",IF(W$3&gt;(A10taxstdlife+$E599),(Input!$G$220*$G$7)-SUM($G599:V599),(Input!$G$220*$G$7)/A10taxstdlife))</f>
        <v>n/a</v>
      </c>
      <c r="X599" s="155" t="str">
        <f>IF(A10taxstdlife="n/a","n/a",IF(X$3&gt;(A10taxstdlife+$E599),(Input!$G$220*$G$7)-SUM($G599:W599),(Input!$G$220*$G$7)/A10taxstdlife))</f>
        <v>n/a</v>
      </c>
      <c r="Y599" s="155" t="str">
        <f>IF(A10taxstdlife="n/a","n/a",IF(Y$3&gt;(A10taxstdlife+$E599),(Input!$G$220*$G$7)-SUM($G599:X599),(Input!$G$220*$G$7)/A10taxstdlife))</f>
        <v>n/a</v>
      </c>
      <c r="Z599" s="155" t="str">
        <f>IF(A10taxstdlife="n/a","n/a",IF(Z$3&gt;(A10taxstdlife+$E599),(Input!$G$220*$G$7)-SUM($G599:Y599),(Input!$G$220*$G$7)/A10taxstdlife))</f>
        <v>n/a</v>
      </c>
      <c r="AA599" s="155" t="str">
        <f>IF(A10taxstdlife="n/a","n/a",IF(AA$3&gt;(A10taxstdlife+$E599),(Input!$G$220*$G$7)-SUM($G599:Z599),(Input!$G$220*$G$7)/A10taxstdlife))</f>
        <v>n/a</v>
      </c>
      <c r="AB599" s="155" t="str">
        <f>IF(A10taxstdlife="n/a","n/a",IF(AB$3&gt;(A10taxstdlife+$E599),(Input!$G$220*$G$7)-SUM($G599:AA599),(Input!$G$220*$G$7)/A10taxstdlife))</f>
        <v>n/a</v>
      </c>
      <c r="AC599" s="155" t="str">
        <f>IF(A10taxstdlife="n/a","n/a",IF(AC$3&gt;(A10taxstdlife+$E599),(Input!$G$220*$G$7)-SUM($G599:AB599),(Input!$G$220*$G$7)/A10taxstdlife))</f>
        <v>n/a</v>
      </c>
      <c r="AD599" s="155" t="str">
        <f>IF(A10taxstdlife="n/a","n/a",IF(AD$3&gt;(A10taxstdlife+$E599),(Input!$G$220*$G$7)-SUM($G599:AC599),(Input!$G$220*$G$7)/A10taxstdlife))</f>
        <v>n/a</v>
      </c>
      <c r="AE599" s="155" t="str">
        <f>IF(A10taxstdlife="n/a","n/a",IF(AE$3&gt;(A10taxstdlife+$E599),(Input!$G$220*$G$7)-SUM($G599:AD599),(Input!$G$220*$G$7)/A10taxstdlife))</f>
        <v>n/a</v>
      </c>
      <c r="AF599" s="155" t="str">
        <f>IF(A10taxstdlife="n/a","n/a",IF(AF$3&gt;(A10taxstdlife+$E599),(Input!$G$220*$G$7)-SUM($G599:AE599),(Input!$G$220*$G$7)/A10taxstdlife))</f>
        <v>n/a</v>
      </c>
      <c r="AG599" s="155" t="str">
        <f>IF(A10taxstdlife="n/a","n/a",IF(AG$3&gt;(A10taxstdlife+$E599),(Input!$G$220*$G$7)-SUM($G599:AF599),(Input!$G$220*$G$7)/A10taxstdlife))</f>
        <v>n/a</v>
      </c>
      <c r="AH599" s="155" t="str">
        <f>IF(A10taxstdlife="n/a","n/a",IF(AH$3&gt;(A10taxstdlife+$E599),(Input!$G$220*$G$7)-SUM($G599:AG599),(Input!$G$220*$G$7)/A10taxstdlife))</f>
        <v>n/a</v>
      </c>
      <c r="AI599" s="155" t="str">
        <f>IF(A10taxstdlife="n/a","n/a",IF(AI$3&gt;(A10taxstdlife+$E599),(Input!$G$220*$G$7)-SUM($G599:AH599),(Input!$G$220*$G$7)/A10taxstdlife))</f>
        <v>n/a</v>
      </c>
      <c r="AJ599" s="155" t="str">
        <f>IF(A10taxstdlife="n/a","n/a",IF(AJ$3&gt;(A10taxstdlife+$E599),(Input!$G$220*$G$7)-SUM($G599:AI599),(Input!$G$220*$G$7)/A10taxstdlife))</f>
        <v>n/a</v>
      </c>
      <c r="AK599" s="155" t="str">
        <f>IF(A10taxstdlife="n/a","n/a",IF(AK$3&gt;(A10taxstdlife+$E599),(Input!$G$220*$G$7)-SUM($G599:AJ599),(Input!$G$220*$G$7)/A10taxstdlife))</f>
        <v>n/a</v>
      </c>
      <c r="AL599" s="155" t="str">
        <f>IF(A10taxstdlife="n/a","n/a",IF(AL$3&gt;(A10taxstdlife+$E599),(Input!$G$220*$G$7)-SUM($G599:AK599),(Input!$G$220*$G$7)/A10taxstdlife))</f>
        <v>n/a</v>
      </c>
      <c r="AM599" s="155" t="str">
        <f>IF(A10taxstdlife="n/a","n/a",IF(AM$3&gt;(A10taxstdlife+$E599),(Input!$G$220*$G$7)-SUM($G599:AL599),(Input!$G$220*$G$7)/A10taxstdlife))</f>
        <v>n/a</v>
      </c>
      <c r="AN599" s="155" t="str">
        <f>IF(A10taxstdlife="n/a","n/a",IF(AN$3&gt;(A10taxstdlife+$E599),(Input!$G$220*$G$7)-SUM($G599:AM599),(Input!$G$220*$G$7)/A10taxstdlife))</f>
        <v>n/a</v>
      </c>
      <c r="AO599" s="155" t="str">
        <f>IF(A10taxstdlife="n/a","n/a",IF(AO$3&gt;(A10taxstdlife+$E599),(Input!$G$220*$G$7)-SUM($G599:AN599),(Input!$G$220*$G$7)/A10taxstdlife))</f>
        <v>n/a</v>
      </c>
      <c r="AP599" s="155" t="str">
        <f>IF(A10taxstdlife="n/a","n/a",IF(AP$3&gt;(A10taxstdlife+$E599),(Input!$G$220*$G$7)-SUM($G599:AO599),(Input!$G$220*$G$7)/A10taxstdlife))</f>
        <v>n/a</v>
      </c>
      <c r="AQ599" s="155" t="str">
        <f>IF(A10taxstdlife="n/a","n/a",IF(AQ$3&gt;(A10taxstdlife+$E599),(Input!$G$220*$G$7)-SUM($G599:AP599),(Input!$G$220*$G$7)/A10taxstdlife))</f>
        <v>n/a</v>
      </c>
      <c r="AR599" s="155" t="str">
        <f>IF(A10taxstdlife="n/a","n/a",IF(AR$3&gt;(A10taxstdlife+$E599),(Input!$G$220*$G$7)-SUM($G599:AQ599),(Input!$G$220*$G$7)/A10taxstdlife))</f>
        <v>n/a</v>
      </c>
      <c r="AS599" s="155" t="str">
        <f>IF(A10taxstdlife="n/a","n/a",IF(AS$3&gt;(A10taxstdlife+$E599),(Input!$G$220*$G$7)-SUM($G599:AR599),(Input!$G$220*$G$7)/A10taxstdlife))</f>
        <v>n/a</v>
      </c>
      <c r="AT599" s="155" t="str">
        <f>IF(A10taxstdlife="n/a","n/a",IF(AT$3&gt;(A10taxstdlife+$E599),(Input!$G$220*$G$7)-SUM($G599:AS599),(Input!$G$220*$G$7)/A10taxstdlife))</f>
        <v>n/a</v>
      </c>
      <c r="AU599" s="155" t="str">
        <f>IF(A10taxstdlife="n/a","n/a",IF(AU$3&gt;(A10taxstdlife+$E599),(Input!$G$220*$G$7)-SUM($G599:AT599),(Input!$G$220*$G$7)/A10taxstdlife))</f>
        <v>n/a</v>
      </c>
      <c r="AV599" s="155" t="str">
        <f>IF(A10taxstdlife="n/a","n/a",IF(AV$3&gt;(A10taxstdlife+$E599),(Input!$G$220*$G$7)-SUM($G599:AU599),(Input!$G$220*$G$7)/A10taxstdlife))</f>
        <v>n/a</v>
      </c>
      <c r="AW599" s="155" t="str">
        <f>IF(A10taxstdlife="n/a","n/a",IF(AW$3&gt;(A10taxstdlife+$E599),(Input!$G$220*$G$7)-SUM($G599:AV599),(Input!$G$220*$G$7)/A10taxstdlife))</f>
        <v>n/a</v>
      </c>
      <c r="AX599" s="155" t="str">
        <f>IF(A10taxstdlife="n/a","n/a",IF(AX$3&gt;(A10taxstdlife+$E599),(Input!$G$220*$G$7)-SUM($G599:AW599),(Input!$G$220*$G$7)/A10taxstdlife))</f>
        <v>n/a</v>
      </c>
      <c r="AY599" s="155" t="str">
        <f>IF(A10taxstdlife="n/a","n/a",IF(AY$3&gt;(A10taxstdlife+$E599),(Input!$G$220*$G$7)-SUM($G599:AX599),(Input!$G$220*$G$7)/A10taxstdlife))</f>
        <v>n/a</v>
      </c>
      <c r="AZ599" s="155" t="str">
        <f>IF(A10taxstdlife="n/a","n/a",IF(AZ$3&gt;(A10taxstdlife+$E599),(Input!$G$220*$G$7)-SUM($G599:AY599),(Input!$G$220*$G$7)/A10taxstdlife))</f>
        <v>n/a</v>
      </c>
      <c r="BA599" s="155" t="str">
        <f>IF(A10taxstdlife="n/a","n/a",IF(BA$3&gt;(A10taxstdlife+$E599),(Input!$G$220*$G$7)-SUM($G599:AZ599),(Input!$G$220*$G$7)/A10taxstdlife))</f>
        <v>n/a</v>
      </c>
      <c r="BB599" s="155" t="str">
        <f>IF(A10taxstdlife="n/a","n/a",IF(BB$3&gt;(A10taxstdlife+$E599),(Input!$G$220*$G$7)-SUM($G599:BA599),(Input!$G$220*$G$7)/A10taxstdlife))</f>
        <v>n/a</v>
      </c>
      <c r="BC599" s="155" t="str">
        <f>IF(A10taxstdlife="n/a","n/a",IF(BC$3&gt;(A10taxstdlife+$E599),(Input!$G$220*$G$7)-SUM($G599:BB599),(Input!$G$220*$G$7)/A10taxstdlife))</f>
        <v>n/a</v>
      </c>
      <c r="BD599" s="155" t="str">
        <f>IF(A10taxstdlife="n/a","n/a",IF(BD$3&gt;(A10taxstdlife+$E599),(Input!$G$220*$G$7)-SUM($G599:BC599),(Input!$G$220*$G$7)/A10taxstdlife))</f>
        <v>n/a</v>
      </c>
      <c r="BE599" s="155" t="str">
        <f>IF(A10taxstdlife="n/a","n/a",IF(BE$3&gt;(A10taxstdlife+$E599),(Input!$G$220*$G$7)-SUM($G599:BD599),(Input!$G$220*$G$7)/A10taxstdlife))</f>
        <v>n/a</v>
      </c>
      <c r="BF599" s="155" t="str">
        <f>IF(A10taxstdlife="n/a","n/a",IF(BF$3&gt;(A10taxstdlife+$E599),(Input!$G$220*$G$7)-SUM($G599:BE599),(Input!$G$220*$G$7)/A10taxstdlife))</f>
        <v>n/a</v>
      </c>
      <c r="BG599" s="155" t="str">
        <f>IF(A10taxstdlife="n/a","n/a",IF(BG$3&gt;(A10taxstdlife+$E599),(Input!$G$220*$G$7)-SUM($G599:BF599),(Input!$G$220*$G$7)/A10taxstdlife))</f>
        <v>n/a</v>
      </c>
      <c r="BH599" s="155" t="str">
        <f>IF(A10taxstdlife="n/a","n/a",IF(BH$3&gt;(A10taxstdlife+$E599),(Input!$G$220*$G$7)-SUM($G599:BG599),(Input!$G$220*$G$7)/A10taxstdlife))</f>
        <v>n/a</v>
      </c>
      <c r="BI599" s="155" t="str">
        <f>IF(A10taxstdlife="n/a","n/a",IF(BI$3&gt;(A10taxstdlife+$E599),(Input!$G$220*$G$7)-SUM($G599:BH599),(Input!$G$220*$G$7)/A10taxstdlife))</f>
        <v>n/a</v>
      </c>
      <c r="BJ599" s="14"/>
      <c r="BK599" s="14"/>
      <c r="BL599" s="14"/>
      <c r="BM599" s="14"/>
      <c r="BN599" s="14"/>
      <c r="BO599" s="14"/>
      <c r="BP599" s="14"/>
      <c r="BQ599" s="14"/>
      <c r="BR599" s="14"/>
      <c r="BS599" s="14"/>
      <c r="BT599" s="14"/>
      <c r="BU599" s="14"/>
      <c r="BV599" s="14"/>
      <c r="BW599" s="14"/>
      <c r="BX599" s="14"/>
      <c r="BY599" s="14"/>
      <c r="BZ599" s="14"/>
      <c r="CA599" s="410"/>
      <c r="CB599" s="410"/>
      <c r="CC599" s="410"/>
      <c r="CD599" s="410"/>
      <c r="CE599" s="410"/>
      <c r="CF599" s="410"/>
      <c r="CG599" s="410"/>
      <c r="CH599" s="410"/>
      <c r="CI599" s="410"/>
      <c r="CJ599" s="410"/>
      <c r="CK599" s="410"/>
      <c r="CL599" s="410"/>
      <c r="CM599" s="410"/>
      <c r="CN599" s="410"/>
      <c r="CO599" s="410"/>
      <c r="CP599" s="410"/>
      <c r="CQ599" s="410"/>
      <c r="CR599" s="410"/>
      <c r="CS599" s="410"/>
      <c r="CT599" s="410"/>
      <c r="CU599" s="410"/>
      <c r="CV599" s="410"/>
      <c r="CW599" s="410"/>
      <c r="CX599" s="410"/>
      <c r="CY599" s="410"/>
      <c r="CZ599" s="410"/>
      <c r="DA599" s="410"/>
      <c r="DB599" s="410"/>
      <c r="DC599" s="410"/>
      <c r="DD599" s="410"/>
      <c r="DE599" s="410"/>
      <c r="DF599" s="410"/>
      <c r="DG599" s="410"/>
      <c r="DH599" s="410"/>
      <c r="DI599" s="410"/>
      <c r="DJ599" s="410"/>
      <c r="DK599" s="410"/>
      <c r="DL599" s="410"/>
      <c r="DM599" s="410"/>
      <c r="DN599" s="410"/>
      <c r="DO599" s="410"/>
      <c r="DP599" s="410"/>
      <c r="DQ599" s="410"/>
      <c r="DR599" s="410"/>
      <c r="DS599" s="410"/>
      <c r="DT599" s="410"/>
      <c r="DU599" s="410"/>
      <c r="DV599" s="410"/>
      <c r="DW599" s="410"/>
      <c r="DX599" s="410"/>
      <c r="DY599" s="410"/>
      <c r="DZ599" s="410"/>
      <c r="EA599" s="410"/>
      <c r="EB599" s="410"/>
      <c r="EC599" s="410"/>
      <c r="ED599" s="410"/>
      <c r="EE599" s="410"/>
      <c r="EF599" s="410"/>
      <c r="EG599" s="410"/>
      <c r="EH599" s="410"/>
      <c r="EI599" s="410"/>
      <c r="EJ599" s="410"/>
      <c r="EK599" s="410"/>
      <c r="EL599" s="410"/>
      <c r="EM599" s="410"/>
      <c r="EN599" s="410"/>
      <c r="EO599" s="410"/>
      <c r="EP599" s="410"/>
      <c r="EQ599" s="410"/>
      <c r="ER599" s="410"/>
      <c r="ES599" s="410"/>
      <c r="ET599" s="410"/>
      <c r="EU599" s="410"/>
      <c r="EV599" s="410"/>
      <c r="EW599" s="410"/>
      <c r="EX599" s="410"/>
      <c r="EY599" s="410"/>
      <c r="EZ599" s="410"/>
      <c r="FA599" s="410"/>
      <c r="FB599" s="410"/>
      <c r="FC599" s="410"/>
      <c r="FD599" s="410"/>
      <c r="FE599" s="410"/>
      <c r="FF599" s="410"/>
      <c r="FG599" s="410"/>
      <c r="FH599" s="410"/>
      <c r="FI599" s="410"/>
      <c r="FJ599" s="410"/>
      <c r="FK599" s="410"/>
      <c r="FL599" s="410"/>
      <c r="FM599" s="410"/>
      <c r="FN599" s="410"/>
      <c r="FO599" s="410"/>
      <c r="FP599" s="410"/>
      <c r="FQ599" s="410"/>
      <c r="FR599" s="410"/>
      <c r="FS599" s="410"/>
      <c r="FT599" s="410"/>
      <c r="FU599" s="410"/>
      <c r="FV599" s="410"/>
      <c r="FW599" s="410"/>
      <c r="FX599" s="410"/>
      <c r="FY599" s="410"/>
      <c r="FZ599" s="410"/>
      <c r="GA599" s="410"/>
      <c r="GB599" s="410"/>
      <c r="GC599" s="410"/>
      <c r="GD599" s="410"/>
      <c r="GE599" s="410"/>
      <c r="GF599" s="410"/>
      <c r="GG599" s="410"/>
      <c r="GH599" s="410"/>
      <c r="GI599" s="410"/>
      <c r="GJ599" s="410"/>
      <c r="GK599" s="410"/>
      <c r="GL599" s="410"/>
      <c r="GM599" s="410"/>
      <c r="GN599" s="410"/>
      <c r="GO599" s="410"/>
      <c r="GP599" s="410"/>
      <c r="GQ599" s="410"/>
      <c r="GR599" s="410"/>
      <c r="GS599" s="410"/>
      <c r="GT599" s="410"/>
      <c r="GU599" s="410"/>
      <c r="GV599" s="410"/>
      <c r="GW599" s="410"/>
      <c r="GX599" s="410"/>
      <c r="GY599" s="410"/>
      <c r="GZ599" s="410"/>
      <c r="HA599" s="410"/>
      <c r="HB599" s="410"/>
      <c r="HC599" s="410"/>
      <c r="HD599" s="410"/>
      <c r="HE599" s="410"/>
      <c r="HF599" s="410"/>
      <c r="HG599" s="410"/>
      <c r="HH599" s="410"/>
      <c r="HI599" s="410"/>
      <c r="HJ599" s="410"/>
      <c r="HK599" s="410"/>
      <c r="HL599" s="410"/>
      <c r="HM599" s="410"/>
      <c r="HN599" s="410"/>
      <c r="HO599" s="410"/>
      <c r="HP599" s="410"/>
      <c r="HQ599" s="410"/>
      <c r="HR599" s="410"/>
      <c r="HS599" s="410"/>
      <c r="HT599" s="410"/>
      <c r="HU599" s="410"/>
      <c r="HV599" s="410"/>
      <c r="HW599" s="410"/>
      <c r="HX599" s="410"/>
      <c r="HY599" s="410"/>
      <c r="HZ599" s="410"/>
      <c r="IA599" s="410"/>
      <c r="IB599" s="410"/>
      <c r="IC599" s="410"/>
      <c r="ID599" s="410"/>
      <c r="IE599" s="410"/>
      <c r="IF599" s="410"/>
      <c r="IG599" s="410"/>
      <c r="IH599" s="410"/>
      <c r="II599" s="410"/>
      <c r="IJ599" s="410"/>
      <c r="IK599" s="410"/>
      <c r="IL599" s="410"/>
      <c r="IM599" s="410"/>
      <c r="IN599" s="410"/>
      <c r="IO599" s="410"/>
      <c r="IP599" s="410"/>
      <c r="IQ599" s="410"/>
      <c r="IR599" s="410"/>
      <c r="IS599" s="410"/>
      <c r="IT599" s="410"/>
      <c r="IU599" s="410"/>
      <c r="IV599" s="410"/>
    </row>
    <row r="600" spans="1:256" s="2" customFormat="1" ht="12.75" hidden="1" customHeight="1" outlineLevel="2">
      <c r="A600" s="14"/>
      <c r="B600" s="14"/>
      <c r="C600" s="324"/>
      <c r="D600" s="413"/>
      <c r="E600" s="261">
        <v>2</v>
      </c>
      <c r="F600" s="372"/>
      <c r="G600" s="269"/>
      <c r="H600" s="270"/>
      <c r="I600" s="155" t="str">
        <f>IF(A10taxstdlife="n/a","n/a",IF(I$3&gt;(A10taxstdlife+$E600),(Input!$H$220*$H$7)-SUM($H600:H600),(Input!$H$220*$H$7)/A10taxstdlife))</f>
        <v>n/a</v>
      </c>
      <c r="J600" s="155" t="str">
        <f>IF(A10taxstdlife="n/a","n/a",IF(J$3&gt;(A10taxstdlife+$E600),(Input!$H$220*$H$7)-SUM($H600:I600),(Input!$H$220*$H$7)/A10taxstdlife))</f>
        <v>n/a</v>
      </c>
      <c r="K600" s="155" t="str">
        <f>IF(A10taxstdlife="n/a","n/a",IF(K$3&gt;(A10taxstdlife+$E600),(Input!$H$220*$H$7)-SUM($H600:J600),(Input!$H$220*$H$7)/A10taxstdlife))</f>
        <v>n/a</v>
      </c>
      <c r="L600" s="155" t="str">
        <f>IF(A10taxstdlife="n/a","n/a",IF(L$3&gt;(A10taxstdlife+$E600),(Input!$H$220*$H$7)-SUM($H600:K600),(Input!$H$220*$H$7)/A10taxstdlife))</f>
        <v>n/a</v>
      </c>
      <c r="M600" s="155" t="str">
        <f>IF(A10taxstdlife="n/a","n/a",IF(M$3&gt;(A10taxstdlife+$E600),(Input!$H$220*$H$7)-SUM($H600:L600),(Input!$H$220*$H$7)/A10taxstdlife))</f>
        <v>n/a</v>
      </c>
      <c r="N600" s="155" t="str">
        <f>IF(A10taxstdlife="n/a","n/a",IF(N$3&gt;(A10taxstdlife+$E600),(Input!$H$220*$H$7)-SUM($H600:M600),(Input!$H$220*$H$7)/A10taxstdlife))</f>
        <v>n/a</v>
      </c>
      <c r="O600" s="155" t="str">
        <f>IF(A10taxstdlife="n/a","n/a",IF(O$3&gt;(A10taxstdlife+$E600),(Input!$H$220*$H$7)-SUM($H600:N600),(Input!$H$220*$H$7)/A10taxstdlife))</f>
        <v>n/a</v>
      </c>
      <c r="P600" s="155" t="str">
        <f>IF(A10taxstdlife="n/a","n/a",IF(P$3&gt;(A10taxstdlife+$E600),(Input!$H$220*$H$7)-SUM($H600:O600),(Input!$H$220*$H$7)/A10taxstdlife))</f>
        <v>n/a</v>
      </c>
      <c r="Q600" s="155" t="str">
        <f>IF(A10taxstdlife="n/a","n/a",IF(Q$3&gt;(A10taxstdlife+$E600),(Input!$H$220*$H$7)-SUM($H600:P600),(Input!$H$220*$H$7)/A10taxstdlife))</f>
        <v>n/a</v>
      </c>
      <c r="R600" s="155" t="str">
        <f>IF(A10taxstdlife="n/a","n/a",IF(R$3&gt;(A10taxstdlife+$E600),(Input!$H$220*$H$7)-SUM($H600:Q600),(Input!$H$220*$H$7)/A10taxstdlife))</f>
        <v>n/a</v>
      </c>
      <c r="S600" s="155" t="str">
        <f>IF(A10taxstdlife="n/a","n/a",IF(S$3&gt;(A10taxstdlife+$E600),(Input!$H$220*$H$7)-SUM($H600:R600),(Input!$H$220*$H$7)/A10taxstdlife))</f>
        <v>n/a</v>
      </c>
      <c r="T600" s="155" t="str">
        <f>IF(A10taxstdlife="n/a","n/a",IF(T$3&gt;(A10taxstdlife+$E600),(Input!$H$220*$H$7)-SUM($H600:S600),(Input!$H$220*$H$7)/A10taxstdlife))</f>
        <v>n/a</v>
      </c>
      <c r="U600" s="155" t="str">
        <f>IF(A10taxstdlife="n/a","n/a",IF(U$3&gt;(A10taxstdlife+$E600),(Input!$H$220*$H$7)-SUM($H600:T600),(Input!$H$220*$H$7)/A10taxstdlife))</f>
        <v>n/a</v>
      </c>
      <c r="V600" s="155" t="str">
        <f>IF(A10taxstdlife="n/a","n/a",IF(V$3&gt;(A10taxstdlife+$E600),(Input!$H$220*$H$7)-SUM($H600:U600),(Input!$H$220*$H$7)/A10taxstdlife))</f>
        <v>n/a</v>
      </c>
      <c r="W600" s="155" t="str">
        <f>IF(A10taxstdlife="n/a","n/a",IF(W$3&gt;(A10taxstdlife+$E600),(Input!$H$220*$H$7)-SUM($H600:V600),(Input!$H$220*$H$7)/A10taxstdlife))</f>
        <v>n/a</v>
      </c>
      <c r="X600" s="155" t="str">
        <f>IF(A10taxstdlife="n/a","n/a",IF(X$3&gt;(A10taxstdlife+$E600),(Input!$H$220*$H$7)-SUM($H600:W600),(Input!$H$220*$H$7)/A10taxstdlife))</f>
        <v>n/a</v>
      </c>
      <c r="Y600" s="155" t="str">
        <f>IF(A10taxstdlife="n/a","n/a",IF(Y$3&gt;(A10taxstdlife+$E600),(Input!$H$220*$H$7)-SUM($H600:X600),(Input!$H$220*$H$7)/A10taxstdlife))</f>
        <v>n/a</v>
      </c>
      <c r="Z600" s="155" t="str">
        <f>IF(A10taxstdlife="n/a","n/a",IF(Z$3&gt;(A10taxstdlife+$E600),(Input!$H$220*$H$7)-SUM($H600:Y600),(Input!$H$220*$H$7)/A10taxstdlife))</f>
        <v>n/a</v>
      </c>
      <c r="AA600" s="155" t="str">
        <f>IF(A10taxstdlife="n/a","n/a",IF(AA$3&gt;(A10taxstdlife+$E600),(Input!$H$220*$H$7)-SUM($H600:Z600),(Input!$H$220*$H$7)/A10taxstdlife))</f>
        <v>n/a</v>
      </c>
      <c r="AB600" s="155" t="str">
        <f>IF(A10taxstdlife="n/a","n/a",IF(AB$3&gt;(A10taxstdlife+$E600),(Input!$H$220*$H$7)-SUM($H600:AA600),(Input!$H$220*$H$7)/A10taxstdlife))</f>
        <v>n/a</v>
      </c>
      <c r="AC600" s="155" t="str">
        <f>IF(A10taxstdlife="n/a","n/a",IF(AC$3&gt;(A10taxstdlife+$E600),(Input!$H$220*$H$7)-SUM($H600:AB600),(Input!$H$220*$H$7)/A10taxstdlife))</f>
        <v>n/a</v>
      </c>
      <c r="AD600" s="155" t="str">
        <f>IF(A10taxstdlife="n/a","n/a",IF(AD$3&gt;(A10taxstdlife+$E600),(Input!$H$220*$H$7)-SUM($H600:AC600),(Input!$H$220*$H$7)/A10taxstdlife))</f>
        <v>n/a</v>
      </c>
      <c r="AE600" s="155" t="str">
        <f>IF(A10taxstdlife="n/a","n/a",IF(AE$3&gt;(A10taxstdlife+$E600),(Input!$H$220*$H$7)-SUM($H600:AD600),(Input!$H$220*$H$7)/A10taxstdlife))</f>
        <v>n/a</v>
      </c>
      <c r="AF600" s="155" t="str">
        <f>IF(A10taxstdlife="n/a","n/a",IF(AF$3&gt;(A10taxstdlife+$E600),(Input!$H$220*$H$7)-SUM($H600:AE600),(Input!$H$220*$H$7)/A10taxstdlife))</f>
        <v>n/a</v>
      </c>
      <c r="AG600" s="155" t="str">
        <f>IF(A10taxstdlife="n/a","n/a",IF(AG$3&gt;(A10taxstdlife+$E600),(Input!$H$220*$H$7)-SUM($H600:AF600),(Input!$H$220*$H$7)/A10taxstdlife))</f>
        <v>n/a</v>
      </c>
      <c r="AH600" s="155" t="str">
        <f>IF(A10taxstdlife="n/a","n/a",IF(AH$3&gt;(A10taxstdlife+$E600),(Input!$H$220*$H$7)-SUM($H600:AG600),(Input!$H$220*$H$7)/A10taxstdlife))</f>
        <v>n/a</v>
      </c>
      <c r="AI600" s="155" t="str">
        <f>IF(A10taxstdlife="n/a","n/a",IF(AI$3&gt;(A10taxstdlife+$E600),(Input!$H$220*$H$7)-SUM($H600:AH600),(Input!$H$220*$H$7)/A10taxstdlife))</f>
        <v>n/a</v>
      </c>
      <c r="AJ600" s="155" t="str">
        <f>IF(A10taxstdlife="n/a","n/a",IF(AJ$3&gt;(A10taxstdlife+$E600),(Input!$H$220*$H$7)-SUM($H600:AI600),(Input!$H$220*$H$7)/A10taxstdlife))</f>
        <v>n/a</v>
      </c>
      <c r="AK600" s="155" t="str">
        <f>IF(A10taxstdlife="n/a","n/a",IF(AK$3&gt;(A10taxstdlife+$E600),(Input!$H$220*$H$7)-SUM($H600:AJ600),(Input!$H$220*$H$7)/A10taxstdlife))</f>
        <v>n/a</v>
      </c>
      <c r="AL600" s="155" t="str">
        <f>IF(A10taxstdlife="n/a","n/a",IF(AL$3&gt;(A10taxstdlife+$E600),(Input!$H$220*$H$7)-SUM($H600:AK600),(Input!$H$220*$H$7)/A10taxstdlife))</f>
        <v>n/a</v>
      </c>
      <c r="AM600" s="155" t="str">
        <f>IF(A10taxstdlife="n/a","n/a",IF(AM$3&gt;(A10taxstdlife+$E600),(Input!$H$220*$H$7)-SUM($H600:AL600),(Input!$H$220*$H$7)/A10taxstdlife))</f>
        <v>n/a</v>
      </c>
      <c r="AN600" s="155" t="str">
        <f>IF(A10taxstdlife="n/a","n/a",IF(AN$3&gt;(A10taxstdlife+$E600),(Input!$H$220*$H$7)-SUM($H600:AM600),(Input!$H$220*$H$7)/A10taxstdlife))</f>
        <v>n/a</v>
      </c>
      <c r="AO600" s="155" t="str">
        <f>IF(A10taxstdlife="n/a","n/a",IF(AO$3&gt;(A10taxstdlife+$E600),(Input!$H$220*$H$7)-SUM($H600:AN600),(Input!$H$220*$H$7)/A10taxstdlife))</f>
        <v>n/a</v>
      </c>
      <c r="AP600" s="155" t="str">
        <f>IF(A10taxstdlife="n/a","n/a",IF(AP$3&gt;(A10taxstdlife+$E600),(Input!$H$220*$H$7)-SUM($H600:AO600),(Input!$H$220*$H$7)/A10taxstdlife))</f>
        <v>n/a</v>
      </c>
      <c r="AQ600" s="155" t="str">
        <f>IF(A10taxstdlife="n/a","n/a",IF(AQ$3&gt;(A10taxstdlife+$E600),(Input!$H$220*$H$7)-SUM($H600:AP600),(Input!$H$220*$H$7)/A10taxstdlife))</f>
        <v>n/a</v>
      </c>
      <c r="AR600" s="155" t="str">
        <f>IF(A10taxstdlife="n/a","n/a",IF(AR$3&gt;(A10taxstdlife+$E600),(Input!$H$220*$H$7)-SUM($H600:AQ600),(Input!$H$220*$H$7)/A10taxstdlife))</f>
        <v>n/a</v>
      </c>
      <c r="AS600" s="155" t="str">
        <f>IF(A10taxstdlife="n/a","n/a",IF(AS$3&gt;(A10taxstdlife+$E600),(Input!$H$220*$H$7)-SUM($H600:AR600),(Input!$H$220*$H$7)/A10taxstdlife))</f>
        <v>n/a</v>
      </c>
      <c r="AT600" s="155" t="str">
        <f>IF(A10taxstdlife="n/a","n/a",IF(AT$3&gt;(A10taxstdlife+$E600),(Input!$H$220*$H$7)-SUM($H600:AS600),(Input!$H$220*$H$7)/A10taxstdlife))</f>
        <v>n/a</v>
      </c>
      <c r="AU600" s="155" t="str">
        <f>IF(A10taxstdlife="n/a","n/a",IF(AU$3&gt;(A10taxstdlife+$E600),(Input!$H$220*$H$7)-SUM($H600:AT600),(Input!$H$220*$H$7)/A10taxstdlife))</f>
        <v>n/a</v>
      </c>
      <c r="AV600" s="155" t="str">
        <f>IF(A10taxstdlife="n/a","n/a",IF(AV$3&gt;(A10taxstdlife+$E600),(Input!$H$220*$H$7)-SUM($H600:AU600),(Input!$H$220*$H$7)/A10taxstdlife))</f>
        <v>n/a</v>
      </c>
      <c r="AW600" s="155" t="str">
        <f>IF(A10taxstdlife="n/a","n/a",IF(AW$3&gt;(A10taxstdlife+$E600),(Input!$H$220*$H$7)-SUM($H600:AV600),(Input!$H$220*$H$7)/A10taxstdlife))</f>
        <v>n/a</v>
      </c>
      <c r="AX600" s="155" t="str">
        <f>IF(A10taxstdlife="n/a","n/a",IF(AX$3&gt;(A10taxstdlife+$E600),(Input!$H$220*$H$7)-SUM($H600:AW600),(Input!$H$220*$H$7)/A10taxstdlife))</f>
        <v>n/a</v>
      </c>
      <c r="AY600" s="155" t="str">
        <f>IF(A10taxstdlife="n/a","n/a",IF(AY$3&gt;(A10taxstdlife+$E600),(Input!$H$220*$H$7)-SUM($H600:AX600),(Input!$H$220*$H$7)/A10taxstdlife))</f>
        <v>n/a</v>
      </c>
      <c r="AZ600" s="155" t="str">
        <f>IF(A10taxstdlife="n/a","n/a",IF(AZ$3&gt;(A10taxstdlife+$E600),(Input!$H$220*$H$7)-SUM($H600:AY600),(Input!$H$220*$H$7)/A10taxstdlife))</f>
        <v>n/a</v>
      </c>
      <c r="BA600" s="155" t="str">
        <f>IF(A10taxstdlife="n/a","n/a",IF(BA$3&gt;(A10taxstdlife+$E600),(Input!$H$220*$H$7)-SUM($H600:AZ600),(Input!$H$220*$H$7)/A10taxstdlife))</f>
        <v>n/a</v>
      </c>
      <c r="BB600" s="155" t="str">
        <f>IF(A10taxstdlife="n/a","n/a",IF(BB$3&gt;(A10taxstdlife+$E600),(Input!$H$220*$H$7)-SUM($H600:BA600),(Input!$H$220*$H$7)/A10taxstdlife))</f>
        <v>n/a</v>
      </c>
      <c r="BC600" s="155" t="str">
        <f>IF(A10taxstdlife="n/a","n/a",IF(BC$3&gt;(A10taxstdlife+$E600),(Input!$H$220*$H$7)-SUM($H600:BB600),(Input!$H$220*$H$7)/A10taxstdlife))</f>
        <v>n/a</v>
      </c>
      <c r="BD600" s="155" t="str">
        <f>IF(A10taxstdlife="n/a","n/a",IF(BD$3&gt;(A10taxstdlife+$E600),(Input!$H$220*$H$7)-SUM($H600:BC600),(Input!$H$220*$H$7)/A10taxstdlife))</f>
        <v>n/a</v>
      </c>
      <c r="BE600" s="155" t="str">
        <f>IF(A10taxstdlife="n/a","n/a",IF(BE$3&gt;(A10taxstdlife+$E600),(Input!$H$220*$H$7)-SUM($H600:BD600),(Input!$H$220*$H$7)/A10taxstdlife))</f>
        <v>n/a</v>
      </c>
      <c r="BF600" s="155" t="str">
        <f>IF(A10taxstdlife="n/a","n/a",IF(BF$3&gt;(A10taxstdlife+$E600),(Input!$H$220*$H$7)-SUM($H600:BE600),(Input!$H$220*$H$7)/A10taxstdlife))</f>
        <v>n/a</v>
      </c>
      <c r="BG600" s="155" t="str">
        <f>IF(A10taxstdlife="n/a","n/a",IF(BG$3&gt;(A10taxstdlife+$E600),(Input!$H$220*$H$7)-SUM($H600:BF600),(Input!$H$220*$H$7)/A10taxstdlife))</f>
        <v>n/a</v>
      </c>
      <c r="BH600" s="155" t="str">
        <f>IF(A10taxstdlife="n/a","n/a",IF(BH$3&gt;(A10taxstdlife+$E600),(Input!$H$220*$H$7)-SUM($H600:BG600),(Input!$H$220*$H$7)/A10taxstdlife))</f>
        <v>n/a</v>
      </c>
      <c r="BI600" s="155" t="str">
        <f>IF(A10taxstdlife="n/a","n/a",IF(BI$3&gt;(A10taxstdlife+$E600),(Input!$H$220*$H$7)-SUM($H600:BH600),(Input!$H$220*$H$7)/A10taxstdlife))</f>
        <v>n/a</v>
      </c>
      <c r="BJ600" s="14"/>
      <c r="BK600" s="14"/>
      <c r="BL600" s="14"/>
      <c r="BM600" s="14"/>
      <c r="BN600" s="14"/>
      <c r="BO600" s="14"/>
      <c r="BP600" s="14"/>
      <c r="BQ600" s="14"/>
      <c r="BR600" s="14"/>
      <c r="BS600" s="14"/>
      <c r="BT600" s="14"/>
      <c r="BU600" s="14"/>
      <c r="BV600" s="14"/>
      <c r="BW600" s="14"/>
      <c r="BX600" s="14"/>
      <c r="BY600" s="14"/>
      <c r="BZ600" s="14"/>
      <c r="CA600" s="410"/>
      <c r="CB600" s="410"/>
      <c r="CC600" s="410"/>
      <c r="CD600" s="410"/>
      <c r="CE600" s="410"/>
      <c r="CF600" s="410"/>
      <c r="CG600" s="410"/>
      <c r="CH600" s="410"/>
      <c r="CI600" s="410"/>
      <c r="CJ600" s="410"/>
      <c r="CK600" s="410"/>
      <c r="CL600" s="410"/>
      <c r="CM600" s="410"/>
      <c r="CN600" s="410"/>
      <c r="CO600" s="410"/>
      <c r="CP600" s="410"/>
      <c r="CQ600" s="410"/>
      <c r="CR600" s="410"/>
      <c r="CS600" s="410"/>
      <c r="CT600" s="410"/>
      <c r="CU600" s="410"/>
      <c r="CV600" s="410"/>
      <c r="CW600" s="410"/>
      <c r="CX600" s="410"/>
      <c r="CY600" s="410"/>
      <c r="CZ600" s="410"/>
      <c r="DA600" s="410"/>
      <c r="DB600" s="410"/>
      <c r="DC600" s="410"/>
      <c r="DD600" s="410"/>
      <c r="DE600" s="410"/>
      <c r="DF600" s="410"/>
      <c r="DG600" s="410"/>
      <c r="DH600" s="410"/>
      <c r="DI600" s="410"/>
      <c r="DJ600" s="410"/>
      <c r="DK600" s="410"/>
      <c r="DL600" s="410"/>
      <c r="DM600" s="410"/>
      <c r="DN600" s="410"/>
      <c r="DO600" s="410"/>
      <c r="DP600" s="410"/>
      <c r="DQ600" s="410"/>
      <c r="DR600" s="410"/>
      <c r="DS600" s="410"/>
      <c r="DT600" s="410"/>
      <c r="DU600" s="410"/>
      <c r="DV600" s="410"/>
      <c r="DW600" s="410"/>
      <c r="DX600" s="410"/>
      <c r="DY600" s="410"/>
      <c r="DZ600" s="410"/>
      <c r="EA600" s="410"/>
      <c r="EB600" s="410"/>
      <c r="EC600" s="410"/>
      <c r="ED600" s="410"/>
      <c r="EE600" s="410"/>
      <c r="EF600" s="410"/>
      <c r="EG600" s="410"/>
      <c r="EH600" s="410"/>
      <c r="EI600" s="410"/>
      <c r="EJ600" s="410"/>
      <c r="EK600" s="410"/>
      <c r="EL600" s="410"/>
      <c r="EM600" s="410"/>
      <c r="EN600" s="410"/>
      <c r="EO600" s="410"/>
      <c r="EP600" s="410"/>
      <c r="EQ600" s="410"/>
      <c r="ER600" s="410"/>
      <c r="ES600" s="410"/>
      <c r="ET600" s="410"/>
      <c r="EU600" s="410"/>
      <c r="EV600" s="410"/>
      <c r="EW600" s="410"/>
      <c r="EX600" s="410"/>
      <c r="EY600" s="410"/>
      <c r="EZ600" s="410"/>
      <c r="FA600" s="410"/>
      <c r="FB600" s="410"/>
      <c r="FC600" s="410"/>
      <c r="FD600" s="410"/>
      <c r="FE600" s="410"/>
      <c r="FF600" s="410"/>
      <c r="FG600" s="410"/>
      <c r="FH600" s="410"/>
      <c r="FI600" s="410"/>
      <c r="FJ600" s="410"/>
      <c r="FK600" s="410"/>
      <c r="FL600" s="410"/>
      <c r="FM600" s="410"/>
      <c r="FN600" s="410"/>
      <c r="FO600" s="410"/>
      <c r="FP600" s="410"/>
      <c r="FQ600" s="410"/>
      <c r="FR600" s="410"/>
      <c r="FS600" s="410"/>
      <c r="FT600" s="410"/>
      <c r="FU600" s="410"/>
      <c r="FV600" s="410"/>
      <c r="FW600" s="410"/>
      <c r="FX600" s="410"/>
      <c r="FY600" s="410"/>
      <c r="FZ600" s="410"/>
      <c r="GA600" s="410"/>
      <c r="GB600" s="410"/>
      <c r="GC600" s="410"/>
      <c r="GD600" s="410"/>
      <c r="GE600" s="410"/>
      <c r="GF600" s="410"/>
      <c r="GG600" s="410"/>
      <c r="GH600" s="410"/>
      <c r="GI600" s="410"/>
      <c r="GJ600" s="410"/>
      <c r="GK600" s="410"/>
      <c r="GL600" s="410"/>
      <c r="GM600" s="410"/>
      <c r="GN600" s="410"/>
      <c r="GO600" s="410"/>
      <c r="GP600" s="410"/>
      <c r="GQ600" s="410"/>
      <c r="GR600" s="410"/>
      <c r="GS600" s="410"/>
      <c r="GT600" s="410"/>
      <c r="GU600" s="410"/>
      <c r="GV600" s="410"/>
      <c r="GW600" s="410"/>
      <c r="GX600" s="410"/>
      <c r="GY600" s="410"/>
      <c r="GZ600" s="410"/>
      <c r="HA600" s="410"/>
      <c r="HB600" s="410"/>
      <c r="HC600" s="410"/>
      <c r="HD600" s="410"/>
      <c r="HE600" s="410"/>
      <c r="HF600" s="410"/>
      <c r="HG600" s="410"/>
      <c r="HH600" s="410"/>
      <c r="HI600" s="410"/>
      <c r="HJ600" s="410"/>
      <c r="HK600" s="410"/>
      <c r="HL600" s="410"/>
      <c r="HM600" s="410"/>
      <c r="HN600" s="410"/>
      <c r="HO600" s="410"/>
      <c r="HP600" s="410"/>
      <c r="HQ600" s="410"/>
      <c r="HR600" s="410"/>
      <c r="HS600" s="410"/>
      <c r="HT600" s="410"/>
      <c r="HU600" s="410"/>
      <c r="HV600" s="410"/>
      <c r="HW600" s="410"/>
      <c r="HX600" s="410"/>
      <c r="HY600" s="410"/>
      <c r="HZ600" s="410"/>
      <c r="IA600" s="410"/>
      <c r="IB600" s="410"/>
      <c r="IC600" s="410"/>
      <c r="ID600" s="410"/>
      <c r="IE600" s="410"/>
      <c r="IF600" s="410"/>
      <c r="IG600" s="410"/>
      <c r="IH600" s="410"/>
      <c r="II600" s="410"/>
      <c r="IJ600" s="410"/>
      <c r="IK600" s="410"/>
      <c r="IL600" s="410"/>
      <c r="IM600" s="410"/>
      <c r="IN600" s="410"/>
      <c r="IO600" s="410"/>
      <c r="IP600" s="410"/>
      <c r="IQ600" s="410"/>
      <c r="IR600" s="410"/>
      <c r="IS600" s="410"/>
      <c r="IT600" s="410"/>
      <c r="IU600" s="410"/>
      <c r="IV600" s="410"/>
    </row>
    <row r="601" spans="1:256" s="2" customFormat="1" ht="12.75" hidden="1" customHeight="1" outlineLevel="2">
      <c r="A601" s="14"/>
      <c r="B601" s="14"/>
      <c r="C601" s="324"/>
      <c r="D601" s="413"/>
      <c r="E601" s="261">
        <v>3</v>
      </c>
      <c r="F601" s="372"/>
      <c r="G601" s="269"/>
      <c r="H601" s="271"/>
      <c r="I601" s="270"/>
      <c r="J601" s="155" t="str">
        <f>IF(A10taxstdlife="n/a","n/a",IF(J$3&gt;(A10taxstdlife+$E601),(Input!$I$220*$I$7)-SUM($I601:I601),(Input!$I$220*$I$7)/A10taxstdlife))</f>
        <v>n/a</v>
      </c>
      <c r="K601" s="155" t="str">
        <f>IF(A10taxstdlife="n/a","n/a",IF(K$3&gt;(A10taxstdlife+$E601),(Input!$I$220*$I$7)-SUM($I601:J601),(Input!$I$220*$I$7)/A10taxstdlife))</f>
        <v>n/a</v>
      </c>
      <c r="L601" s="155" t="str">
        <f>IF(A10taxstdlife="n/a","n/a",IF(L$3&gt;(A10taxstdlife+$E601),(Input!$I$220*$I$7)-SUM($I601:K601),(Input!$I$220*$I$7)/A10taxstdlife))</f>
        <v>n/a</v>
      </c>
      <c r="M601" s="155" t="str">
        <f>IF(A10taxstdlife="n/a","n/a",IF(M$3&gt;(A10taxstdlife+$E601),(Input!$I$220*$I$7)-SUM($I601:L601),(Input!$I$220*$I$7)/A10taxstdlife))</f>
        <v>n/a</v>
      </c>
      <c r="N601" s="155" t="str">
        <f>IF(A10taxstdlife="n/a","n/a",IF(N$3&gt;(A10taxstdlife+$E601),(Input!$I$220*$I$7)-SUM($I601:M601),(Input!$I$220*$I$7)/A10taxstdlife))</f>
        <v>n/a</v>
      </c>
      <c r="O601" s="155" t="str">
        <f>IF(A10taxstdlife="n/a","n/a",IF(O$3&gt;(A10taxstdlife+$E601),(Input!$I$220*$I$7)-SUM($I601:N601),(Input!$I$220*$I$7)/A10taxstdlife))</f>
        <v>n/a</v>
      </c>
      <c r="P601" s="155" t="str">
        <f>IF(A10taxstdlife="n/a","n/a",IF(P$3&gt;(A10taxstdlife+$E601),(Input!$I$220*$I$7)-SUM($I601:O601),(Input!$I$220*$I$7)/A10taxstdlife))</f>
        <v>n/a</v>
      </c>
      <c r="Q601" s="155" t="str">
        <f>IF(A10taxstdlife="n/a","n/a",IF(Q$3&gt;(A10taxstdlife+$E601),(Input!$I$220*$I$7)-SUM($I601:P601),(Input!$I$220*$I$7)/A10taxstdlife))</f>
        <v>n/a</v>
      </c>
      <c r="R601" s="155" t="str">
        <f>IF(A10taxstdlife="n/a","n/a",IF(R$3&gt;(A10taxstdlife+$E601),(Input!$I$220*$I$7)-SUM($I601:Q601),(Input!$I$220*$I$7)/A10taxstdlife))</f>
        <v>n/a</v>
      </c>
      <c r="S601" s="155" t="str">
        <f>IF(A10taxstdlife="n/a","n/a",IF(S$3&gt;(A10taxstdlife+$E601),(Input!$I$220*$I$7)-SUM($I601:R601),(Input!$I$220*$I$7)/A10taxstdlife))</f>
        <v>n/a</v>
      </c>
      <c r="T601" s="155" t="str">
        <f>IF(A10taxstdlife="n/a","n/a",IF(T$3&gt;(A10taxstdlife+$E601),(Input!$I$220*$I$7)-SUM($I601:S601),(Input!$I$220*$I$7)/A10taxstdlife))</f>
        <v>n/a</v>
      </c>
      <c r="U601" s="155" t="str">
        <f>IF(A10taxstdlife="n/a","n/a",IF(U$3&gt;(A10taxstdlife+$E601),(Input!$I$220*$I$7)-SUM($I601:T601),(Input!$I$220*$I$7)/A10taxstdlife))</f>
        <v>n/a</v>
      </c>
      <c r="V601" s="155" t="str">
        <f>IF(A10taxstdlife="n/a","n/a",IF(V$3&gt;(A10taxstdlife+$E601),(Input!$I$220*$I$7)-SUM($I601:U601),(Input!$I$220*$I$7)/A10taxstdlife))</f>
        <v>n/a</v>
      </c>
      <c r="W601" s="155" t="str">
        <f>IF(A10taxstdlife="n/a","n/a",IF(W$3&gt;(A10taxstdlife+$E601),(Input!$I$220*$I$7)-SUM($I601:V601),(Input!$I$220*$I$7)/A10taxstdlife))</f>
        <v>n/a</v>
      </c>
      <c r="X601" s="155" t="str">
        <f>IF(A10taxstdlife="n/a","n/a",IF(X$3&gt;(A10taxstdlife+$E601),(Input!$I$220*$I$7)-SUM($I601:W601),(Input!$I$220*$I$7)/A10taxstdlife))</f>
        <v>n/a</v>
      </c>
      <c r="Y601" s="155" t="str">
        <f>IF(A10taxstdlife="n/a","n/a",IF(Y$3&gt;(A10taxstdlife+$E601),(Input!$I$220*$I$7)-SUM($I601:X601),(Input!$I$220*$I$7)/A10taxstdlife))</f>
        <v>n/a</v>
      </c>
      <c r="Z601" s="155" t="str">
        <f>IF(A10taxstdlife="n/a","n/a",IF(Z$3&gt;(A10taxstdlife+$E601),(Input!$I$220*$I$7)-SUM($I601:Y601),(Input!$I$220*$I$7)/A10taxstdlife))</f>
        <v>n/a</v>
      </c>
      <c r="AA601" s="155" t="str">
        <f>IF(A10taxstdlife="n/a","n/a",IF(AA$3&gt;(A10taxstdlife+$E601),(Input!$I$220*$I$7)-SUM($I601:Z601),(Input!$I$220*$I$7)/A10taxstdlife))</f>
        <v>n/a</v>
      </c>
      <c r="AB601" s="155" t="str">
        <f>IF(A10taxstdlife="n/a","n/a",IF(AB$3&gt;(A10taxstdlife+$E601),(Input!$I$220*$I$7)-SUM($I601:AA601),(Input!$I$220*$I$7)/A10taxstdlife))</f>
        <v>n/a</v>
      </c>
      <c r="AC601" s="155" t="str">
        <f>IF(A10taxstdlife="n/a","n/a",IF(AC$3&gt;(A10taxstdlife+$E601),(Input!$I$220*$I$7)-SUM($I601:AB601),(Input!$I$220*$I$7)/A10taxstdlife))</f>
        <v>n/a</v>
      </c>
      <c r="AD601" s="155" t="str">
        <f>IF(A10taxstdlife="n/a","n/a",IF(AD$3&gt;(A10taxstdlife+$E601),(Input!$I$220*$I$7)-SUM($I601:AC601),(Input!$I$220*$I$7)/A10taxstdlife))</f>
        <v>n/a</v>
      </c>
      <c r="AE601" s="155" t="str">
        <f>IF(A10taxstdlife="n/a","n/a",IF(AE$3&gt;(A10taxstdlife+$E601),(Input!$I$220*$I$7)-SUM($I601:AD601),(Input!$I$220*$I$7)/A10taxstdlife))</f>
        <v>n/a</v>
      </c>
      <c r="AF601" s="155" t="str">
        <f>IF(A10taxstdlife="n/a","n/a",IF(AF$3&gt;(A10taxstdlife+$E601),(Input!$I$220*$I$7)-SUM($I601:AE601),(Input!$I$220*$I$7)/A10taxstdlife))</f>
        <v>n/a</v>
      </c>
      <c r="AG601" s="155" t="str">
        <f>IF(A10taxstdlife="n/a","n/a",IF(AG$3&gt;(A10taxstdlife+$E601),(Input!$I$220*$I$7)-SUM($I601:AF601),(Input!$I$220*$I$7)/A10taxstdlife))</f>
        <v>n/a</v>
      </c>
      <c r="AH601" s="155" t="str">
        <f>IF(A10taxstdlife="n/a","n/a",IF(AH$3&gt;(A10taxstdlife+$E601),(Input!$I$220*$I$7)-SUM($I601:AG601),(Input!$I$220*$I$7)/A10taxstdlife))</f>
        <v>n/a</v>
      </c>
      <c r="AI601" s="155" t="str">
        <f>IF(A10taxstdlife="n/a","n/a",IF(AI$3&gt;(A10taxstdlife+$E601),(Input!$I$220*$I$7)-SUM($I601:AH601),(Input!$I$220*$I$7)/A10taxstdlife))</f>
        <v>n/a</v>
      </c>
      <c r="AJ601" s="155" t="str">
        <f>IF(A10taxstdlife="n/a","n/a",IF(AJ$3&gt;(A10taxstdlife+$E601),(Input!$I$220*$I$7)-SUM($I601:AI601),(Input!$I$220*$I$7)/A10taxstdlife))</f>
        <v>n/a</v>
      </c>
      <c r="AK601" s="155" t="str">
        <f>IF(A10taxstdlife="n/a","n/a",IF(AK$3&gt;(A10taxstdlife+$E601),(Input!$I$220*$I$7)-SUM($I601:AJ601),(Input!$I$220*$I$7)/A10taxstdlife))</f>
        <v>n/a</v>
      </c>
      <c r="AL601" s="155" t="str">
        <f>IF(A10taxstdlife="n/a","n/a",IF(AL$3&gt;(A10taxstdlife+$E601),(Input!$I$220*$I$7)-SUM($I601:AK601),(Input!$I$220*$I$7)/A10taxstdlife))</f>
        <v>n/a</v>
      </c>
      <c r="AM601" s="155" t="str">
        <f>IF(A10taxstdlife="n/a","n/a",IF(AM$3&gt;(A10taxstdlife+$E601),(Input!$I$220*$I$7)-SUM($I601:AL601),(Input!$I$220*$I$7)/A10taxstdlife))</f>
        <v>n/a</v>
      </c>
      <c r="AN601" s="155" t="str">
        <f>IF(A10taxstdlife="n/a","n/a",IF(AN$3&gt;(A10taxstdlife+$E601),(Input!$I$220*$I$7)-SUM($I601:AM601),(Input!$I$220*$I$7)/A10taxstdlife))</f>
        <v>n/a</v>
      </c>
      <c r="AO601" s="155" t="str">
        <f>IF(A10taxstdlife="n/a","n/a",IF(AO$3&gt;(A10taxstdlife+$E601),(Input!$I$220*$I$7)-SUM($I601:AN601),(Input!$I$220*$I$7)/A10taxstdlife))</f>
        <v>n/a</v>
      </c>
      <c r="AP601" s="155" t="str">
        <f>IF(A10taxstdlife="n/a","n/a",IF(AP$3&gt;(A10taxstdlife+$E601),(Input!$I$220*$I$7)-SUM($I601:AO601),(Input!$I$220*$I$7)/A10taxstdlife))</f>
        <v>n/a</v>
      </c>
      <c r="AQ601" s="155" t="str">
        <f>IF(A10taxstdlife="n/a","n/a",IF(AQ$3&gt;(A10taxstdlife+$E601),(Input!$I$220*$I$7)-SUM($I601:AP601),(Input!$I$220*$I$7)/A10taxstdlife))</f>
        <v>n/a</v>
      </c>
      <c r="AR601" s="155" t="str">
        <f>IF(A10taxstdlife="n/a","n/a",IF(AR$3&gt;(A10taxstdlife+$E601),(Input!$I$220*$I$7)-SUM($I601:AQ601),(Input!$I$220*$I$7)/A10taxstdlife))</f>
        <v>n/a</v>
      </c>
      <c r="AS601" s="155" t="str">
        <f>IF(A10taxstdlife="n/a","n/a",IF(AS$3&gt;(A10taxstdlife+$E601),(Input!$I$220*$I$7)-SUM($I601:AR601),(Input!$I$220*$I$7)/A10taxstdlife))</f>
        <v>n/a</v>
      </c>
      <c r="AT601" s="155" t="str">
        <f>IF(A10taxstdlife="n/a","n/a",IF(AT$3&gt;(A10taxstdlife+$E601),(Input!$I$220*$I$7)-SUM($I601:AS601),(Input!$I$220*$I$7)/A10taxstdlife))</f>
        <v>n/a</v>
      </c>
      <c r="AU601" s="155" t="str">
        <f>IF(A10taxstdlife="n/a","n/a",IF(AU$3&gt;(A10taxstdlife+$E601),(Input!$I$220*$I$7)-SUM($I601:AT601),(Input!$I$220*$I$7)/A10taxstdlife))</f>
        <v>n/a</v>
      </c>
      <c r="AV601" s="155" t="str">
        <f>IF(A10taxstdlife="n/a","n/a",IF(AV$3&gt;(A10taxstdlife+$E601),(Input!$I$220*$I$7)-SUM($I601:AU601),(Input!$I$220*$I$7)/A10taxstdlife))</f>
        <v>n/a</v>
      </c>
      <c r="AW601" s="155" t="str">
        <f>IF(A10taxstdlife="n/a","n/a",IF(AW$3&gt;(A10taxstdlife+$E601),(Input!$I$220*$I$7)-SUM($I601:AV601),(Input!$I$220*$I$7)/A10taxstdlife))</f>
        <v>n/a</v>
      </c>
      <c r="AX601" s="155" t="str">
        <f>IF(A10taxstdlife="n/a","n/a",IF(AX$3&gt;(A10taxstdlife+$E601),(Input!$I$220*$I$7)-SUM($I601:AW601),(Input!$I$220*$I$7)/A10taxstdlife))</f>
        <v>n/a</v>
      </c>
      <c r="AY601" s="155" t="str">
        <f>IF(A10taxstdlife="n/a","n/a",IF(AY$3&gt;(A10taxstdlife+$E601),(Input!$I$220*$I$7)-SUM($I601:AX601),(Input!$I$220*$I$7)/A10taxstdlife))</f>
        <v>n/a</v>
      </c>
      <c r="AZ601" s="155" t="str">
        <f>IF(A10taxstdlife="n/a","n/a",IF(AZ$3&gt;(A10taxstdlife+$E601),(Input!$I$220*$I$7)-SUM($I601:AY601),(Input!$I$220*$I$7)/A10taxstdlife))</f>
        <v>n/a</v>
      </c>
      <c r="BA601" s="155" t="str">
        <f>IF(A10taxstdlife="n/a","n/a",IF(BA$3&gt;(A10taxstdlife+$E601),(Input!$I$220*$I$7)-SUM($I601:AZ601),(Input!$I$220*$I$7)/A10taxstdlife))</f>
        <v>n/a</v>
      </c>
      <c r="BB601" s="155" t="str">
        <f>IF(A10taxstdlife="n/a","n/a",IF(BB$3&gt;(A10taxstdlife+$E601),(Input!$I$220*$I$7)-SUM($I601:BA601),(Input!$I$220*$I$7)/A10taxstdlife))</f>
        <v>n/a</v>
      </c>
      <c r="BC601" s="155" t="str">
        <f>IF(A10taxstdlife="n/a","n/a",IF(BC$3&gt;(A10taxstdlife+$E601),(Input!$I$220*$I$7)-SUM($I601:BB601),(Input!$I$220*$I$7)/A10taxstdlife))</f>
        <v>n/a</v>
      </c>
      <c r="BD601" s="155" t="str">
        <f>IF(A10taxstdlife="n/a","n/a",IF(BD$3&gt;(A10taxstdlife+$E601),(Input!$I$220*$I$7)-SUM($I601:BC601),(Input!$I$220*$I$7)/A10taxstdlife))</f>
        <v>n/a</v>
      </c>
      <c r="BE601" s="155" t="str">
        <f>IF(A10taxstdlife="n/a","n/a",IF(BE$3&gt;(A10taxstdlife+$E601),(Input!$I$220*$I$7)-SUM($I601:BD601),(Input!$I$220*$I$7)/A10taxstdlife))</f>
        <v>n/a</v>
      </c>
      <c r="BF601" s="155" t="str">
        <f>IF(A10taxstdlife="n/a","n/a",IF(BF$3&gt;(A10taxstdlife+$E601),(Input!$I$220*$I$7)-SUM($I601:BE601),(Input!$I$220*$I$7)/A10taxstdlife))</f>
        <v>n/a</v>
      </c>
      <c r="BG601" s="155" t="str">
        <f>IF(A10taxstdlife="n/a","n/a",IF(BG$3&gt;(A10taxstdlife+$E601),(Input!$I$220*$I$7)-SUM($I601:BF601),(Input!$I$220*$I$7)/A10taxstdlife))</f>
        <v>n/a</v>
      </c>
      <c r="BH601" s="155" t="str">
        <f>IF(A10taxstdlife="n/a","n/a",IF(BH$3&gt;(A10taxstdlife+$E601),(Input!$I$220*$I$7)-SUM($I601:BG601),(Input!$I$220*$I$7)/A10taxstdlife))</f>
        <v>n/a</v>
      </c>
      <c r="BI601" s="155" t="str">
        <f>IF(A10taxstdlife="n/a","n/a",IF(BI$3&gt;(A10taxstdlife+$E601),(Input!$I$220*$I$7)-SUM($I601:BH601),(Input!$I$220*$I$7)/A10taxstdlife))</f>
        <v>n/a</v>
      </c>
      <c r="BJ601" s="14"/>
      <c r="BK601" s="14"/>
      <c r="BL601" s="14"/>
      <c r="BM601" s="14"/>
      <c r="BN601" s="14"/>
      <c r="BO601" s="14"/>
      <c r="BP601" s="14"/>
      <c r="BQ601" s="14"/>
      <c r="BR601" s="14"/>
      <c r="BS601" s="14"/>
      <c r="BT601" s="14"/>
      <c r="BU601" s="14"/>
      <c r="BV601" s="14"/>
      <c r="BW601" s="14"/>
      <c r="BX601" s="14"/>
      <c r="BY601" s="14"/>
      <c r="BZ601" s="14"/>
      <c r="CA601" s="410"/>
      <c r="CB601" s="410"/>
      <c r="CC601" s="410"/>
      <c r="CD601" s="410"/>
      <c r="CE601" s="410"/>
      <c r="CF601" s="410"/>
      <c r="CG601" s="410"/>
      <c r="CH601" s="410"/>
      <c r="CI601" s="410"/>
      <c r="CJ601" s="410"/>
      <c r="CK601" s="410"/>
      <c r="CL601" s="410"/>
      <c r="CM601" s="410"/>
      <c r="CN601" s="410"/>
      <c r="CO601" s="410"/>
      <c r="CP601" s="410"/>
      <c r="CQ601" s="410"/>
      <c r="CR601" s="410"/>
      <c r="CS601" s="410"/>
      <c r="CT601" s="410"/>
      <c r="CU601" s="410"/>
      <c r="CV601" s="410"/>
      <c r="CW601" s="410"/>
      <c r="CX601" s="410"/>
      <c r="CY601" s="410"/>
      <c r="CZ601" s="410"/>
      <c r="DA601" s="410"/>
      <c r="DB601" s="410"/>
      <c r="DC601" s="410"/>
      <c r="DD601" s="410"/>
      <c r="DE601" s="410"/>
      <c r="DF601" s="410"/>
      <c r="DG601" s="410"/>
      <c r="DH601" s="410"/>
      <c r="DI601" s="410"/>
      <c r="DJ601" s="410"/>
      <c r="DK601" s="410"/>
      <c r="DL601" s="410"/>
      <c r="DM601" s="410"/>
      <c r="DN601" s="410"/>
      <c r="DO601" s="410"/>
      <c r="DP601" s="410"/>
      <c r="DQ601" s="410"/>
      <c r="DR601" s="410"/>
      <c r="DS601" s="410"/>
      <c r="DT601" s="410"/>
      <c r="DU601" s="410"/>
      <c r="DV601" s="410"/>
      <c r="DW601" s="410"/>
      <c r="DX601" s="410"/>
      <c r="DY601" s="410"/>
      <c r="DZ601" s="410"/>
      <c r="EA601" s="410"/>
      <c r="EB601" s="410"/>
      <c r="EC601" s="410"/>
      <c r="ED601" s="410"/>
      <c r="EE601" s="410"/>
      <c r="EF601" s="410"/>
      <c r="EG601" s="410"/>
      <c r="EH601" s="410"/>
      <c r="EI601" s="410"/>
      <c r="EJ601" s="410"/>
      <c r="EK601" s="410"/>
      <c r="EL601" s="410"/>
      <c r="EM601" s="410"/>
      <c r="EN601" s="410"/>
      <c r="EO601" s="410"/>
      <c r="EP601" s="410"/>
      <c r="EQ601" s="410"/>
      <c r="ER601" s="410"/>
      <c r="ES601" s="410"/>
      <c r="ET601" s="410"/>
      <c r="EU601" s="410"/>
      <c r="EV601" s="410"/>
      <c r="EW601" s="410"/>
      <c r="EX601" s="410"/>
      <c r="EY601" s="410"/>
      <c r="EZ601" s="410"/>
      <c r="FA601" s="410"/>
      <c r="FB601" s="410"/>
      <c r="FC601" s="410"/>
      <c r="FD601" s="410"/>
      <c r="FE601" s="410"/>
      <c r="FF601" s="410"/>
      <c r="FG601" s="410"/>
      <c r="FH601" s="410"/>
      <c r="FI601" s="410"/>
      <c r="FJ601" s="410"/>
      <c r="FK601" s="410"/>
      <c r="FL601" s="410"/>
      <c r="FM601" s="410"/>
      <c r="FN601" s="410"/>
      <c r="FO601" s="410"/>
      <c r="FP601" s="410"/>
      <c r="FQ601" s="410"/>
      <c r="FR601" s="410"/>
      <c r="FS601" s="410"/>
      <c r="FT601" s="410"/>
      <c r="FU601" s="410"/>
      <c r="FV601" s="410"/>
      <c r="FW601" s="410"/>
      <c r="FX601" s="410"/>
      <c r="FY601" s="410"/>
      <c r="FZ601" s="410"/>
      <c r="GA601" s="410"/>
      <c r="GB601" s="410"/>
      <c r="GC601" s="410"/>
      <c r="GD601" s="410"/>
      <c r="GE601" s="410"/>
      <c r="GF601" s="410"/>
      <c r="GG601" s="410"/>
      <c r="GH601" s="410"/>
      <c r="GI601" s="410"/>
      <c r="GJ601" s="410"/>
      <c r="GK601" s="410"/>
      <c r="GL601" s="410"/>
      <c r="GM601" s="410"/>
      <c r="GN601" s="410"/>
      <c r="GO601" s="410"/>
      <c r="GP601" s="410"/>
      <c r="GQ601" s="410"/>
      <c r="GR601" s="410"/>
      <c r="GS601" s="410"/>
      <c r="GT601" s="410"/>
      <c r="GU601" s="410"/>
      <c r="GV601" s="410"/>
      <c r="GW601" s="410"/>
      <c r="GX601" s="410"/>
      <c r="GY601" s="410"/>
      <c r="GZ601" s="410"/>
      <c r="HA601" s="410"/>
      <c r="HB601" s="410"/>
      <c r="HC601" s="410"/>
      <c r="HD601" s="410"/>
      <c r="HE601" s="410"/>
      <c r="HF601" s="410"/>
      <c r="HG601" s="410"/>
      <c r="HH601" s="410"/>
      <c r="HI601" s="410"/>
      <c r="HJ601" s="410"/>
      <c r="HK601" s="410"/>
      <c r="HL601" s="410"/>
      <c r="HM601" s="410"/>
      <c r="HN601" s="410"/>
      <c r="HO601" s="410"/>
      <c r="HP601" s="410"/>
      <c r="HQ601" s="410"/>
      <c r="HR601" s="410"/>
      <c r="HS601" s="410"/>
      <c r="HT601" s="410"/>
      <c r="HU601" s="410"/>
      <c r="HV601" s="410"/>
      <c r="HW601" s="410"/>
      <c r="HX601" s="410"/>
      <c r="HY601" s="410"/>
      <c r="HZ601" s="410"/>
      <c r="IA601" s="410"/>
      <c r="IB601" s="410"/>
      <c r="IC601" s="410"/>
      <c r="ID601" s="410"/>
      <c r="IE601" s="410"/>
      <c r="IF601" s="410"/>
      <c r="IG601" s="410"/>
      <c r="IH601" s="410"/>
      <c r="II601" s="410"/>
      <c r="IJ601" s="410"/>
      <c r="IK601" s="410"/>
      <c r="IL601" s="410"/>
      <c r="IM601" s="410"/>
      <c r="IN601" s="410"/>
      <c r="IO601" s="410"/>
      <c r="IP601" s="410"/>
      <c r="IQ601" s="410"/>
      <c r="IR601" s="410"/>
      <c r="IS601" s="410"/>
      <c r="IT601" s="410"/>
      <c r="IU601" s="410"/>
      <c r="IV601" s="410"/>
    </row>
    <row r="602" spans="1:256" s="2" customFormat="1" ht="12.75" hidden="1" customHeight="1" outlineLevel="2">
      <c r="A602" s="14"/>
      <c r="B602" s="14"/>
      <c r="C602" s="324"/>
      <c r="D602" s="413"/>
      <c r="E602" s="261">
        <v>4</v>
      </c>
      <c r="F602" s="372"/>
      <c r="G602" s="269"/>
      <c r="H602" s="271"/>
      <c r="I602" s="271"/>
      <c r="J602" s="270"/>
      <c r="K602" s="155" t="str">
        <f>IF(A10taxstdlife="n/a","n/a",IF(K$3&gt;(A10taxstdlife+$E602),(Input!$J$220*$J$7)-SUM($J602:J602),(Input!$J$220*$J$7)/A10taxstdlife))</f>
        <v>n/a</v>
      </c>
      <c r="L602" s="155" t="str">
        <f>IF(A10taxstdlife="n/a","n/a",IF(L$3&gt;(A10taxstdlife+$E602),(Input!$J$220*$J$7)-SUM($J602:K602),(Input!$J$220*$J$7)/A10taxstdlife))</f>
        <v>n/a</v>
      </c>
      <c r="M602" s="155" t="str">
        <f>IF(A10taxstdlife="n/a","n/a",IF(M$3&gt;(A10taxstdlife+$E602),(Input!$J$220*$J$7)-SUM($J602:L602),(Input!$J$220*$J$7)/A10taxstdlife))</f>
        <v>n/a</v>
      </c>
      <c r="N602" s="155" t="str">
        <f>IF(A10taxstdlife="n/a","n/a",IF(N$3&gt;(A10taxstdlife+$E602),(Input!$J$220*$J$7)-SUM($J602:M602),(Input!$J$220*$J$7)/A10taxstdlife))</f>
        <v>n/a</v>
      </c>
      <c r="O602" s="155" t="str">
        <f>IF(A10taxstdlife="n/a","n/a",IF(O$3&gt;(A10taxstdlife+$E602),(Input!$J$220*$J$7)-SUM($J602:N602),(Input!$J$220*$J$7)/A10taxstdlife))</f>
        <v>n/a</v>
      </c>
      <c r="P602" s="155" t="str">
        <f>IF(A10taxstdlife="n/a","n/a",IF(P$3&gt;(A10taxstdlife+$E602),(Input!$J$220*$J$7)-SUM($J602:O602),(Input!$J$220*$J$7)/A10taxstdlife))</f>
        <v>n/a</v>
      </c>
      <c r="Q602" s="155" t="str">
        <f>IF(A10taxstdlife="n/a","n/a",IF(Q$3&gt;(A10taxstdlife+$E602),(Input!$J$220*$J$7)-SUM($J602:P602),(Input!$J$220*$J$7)/A10taxstdlife))</f>
        <v>n/a</v>
      </c>
      <c r="R602" s="155" t="str">
        <f>IF(A10taxstdlife="n/a","n/a",IF(R$3&gt;(A10taxstdlife+$E602),(Input!$J$220*$J$7)-SUM($J602:Q602),(Input!$J$220*$J$7)/A10taxstdlife))</f>
        <v>n/a</v>
      </c>
      <c r="S602" s="155" t="str">
        <f>IF(A10taxstdlife="n/a","n/a",IF(S$3&gt;(A10taxstdlife+$E602),(Input!$J$220*$J$7)-SUM($J602:R602),(Input!$J$220*$J$7)/A10taxstdlife))</f>
        <v>n/a</v>
      </c>
      <c r="T602" s="155" t="str">
        <f>IF(A10taxstdlife="n/a","n/a",IF(T$3&gt;(A10taxstdlife+$E602),(Input!$J$220*$J$7)-SUM($J602:S602),(Input!$J$220*$J$7)/A10taxstdlife))</f>
        <v>n/a</v>
      </c>
      <c r="U602" s="155" t="str">
        <f>IF(A10taxstdlife="n/a","n/a",IF(U$3&gt;(A10taxstdlife+$E602),(Input!$J$220*$J$7)-SUM($J602:T602),(Input!$J$220*$J$7)/A10taxstdlife))</f>
        <v>n/a</v>
      </c>
      <c r="V602" s="155" t="str">
        <f>IF(A10taxstdlife="n/a","n/a",IF(V$3&gt;(A10taxstdlife+$E602),(Input!$J$220*$J$7)-SUM($J602:U602),(Input!$J$220*$J$7)/A10taxstdlife))</f>
        <v>n/a</v>
      </c>
      <c r="W602" s="155" t="str">
        <f>IF(A10taxstdlife="n/a","n/a",IF(W$3&gt;(A10taxstdlife+$E602),(Input!$J$220*$J$7)-SUM($J602:V602),(Input!$J$220*$J$7)/A10taxstdlife))</f>
        <v>n/a</v>
      </c>
      <c r="X602" s="155" t="str">
        <f>IF(A10taxstdlife="n/a","n/a",IF(X$3&gt;(A10taxstdlife+$E602),(Input!$J$220*$J$7)-SUM($J602:W602),(Input!$J$220*$J$7)/A10taxstdlife))</f>
        <v>n/a</v>
      </c>
      <c r="Y602" s="155" t="str">
        <f>IF(A10taxstdlife="n/a","n/a",IF(Y$3&gt;(A10taxstdlife+$E602),(Input!$J$220*$J$7)-SUM($J602:X602),(Input!$J$220*$J$7)/A10taxstdlife))</f>
        <v>n/a</v>
      </c>
      <c r="Z602" s="155" t="str">
        <f>IF(A10taxstdlife="n/a","n/a",IF(Z$3&gt;(A10taxstdlife+$E602),(Input!$J$220*$J$7)-SUM($J602:Y602),(Input!$J$220*$J$7)/A10taxstdlife))</f>
        <v>n/a</v>
      </c>
      <c r="AA602" s="155" t="str">
        <f>IF(A10taxstdlife="n/a","n/a",IF(AA$3&gt;(A10taxstdlife+$E602),(Input!$J$220*$J$7)-SUM($J602:Z602),(Input!$J$220*$J$7)/A10taxstdlife))</f>
        <v>n/a</v>
      </c>
      <c r="AB602" s="155" t="str">
        <f>IF(A10taxstdlife="n/a","n/a",IF(AB$3&gt;(A10taxstdlife+$E602),(Input!$J$220*$J$7)-SUM($J602:AA602),(Input!$J$220*$J$7)/A10taxstdlife))</f>
        <v>n/a</v>
      </c>
      <c r="AC602" s="155" t="str">
        <f>IF(A10taxstdlife="n/a","n/a",IF(AC$3&gt;(A10taxstdlife+$E602),(Input!$J$220*$J$7)-SUM($J602:AB602),(Input!$J$220*$J$7)/A10taxstdlife))</f>
        <v>n/a</v>
      </c>
      <c r="AD602" s="155" t="str">
        <f>IF(A10taxstdlife="n/a","n/a",IF(AD$3&gt;(A10taxstdlife+$E602),(Input!$J$220*$J$7)-SUM($J602:AC602),(Input!$J$220*$J$7)/A10taxstdlife))</f>
        <v>n/a</v>
      </c>
      <c r="AE602" s="155" t="str">
        <f>IF(A10taxstdlife="n/a","n/a",IF(AE$3&gt;(A10taxstdlife+$E602),(Input!$J$220*$J$7)-SUM($J602:AD602),(Input!$J$220*$J$7)/A10taxstdlife))</f>
        <v>n/a</v>
      </c>
      <c r="AF602" s="155" t="str">
        <f>IF(A10taxstdlife="n/a","n/a",IF(AF$3&gt;(A10taxstdlife+$E602),(Input!$J$220*$J$7)-SUM($J602:AE602),(Input!$J$220*$J$7)/A10taxstdlife))</f>
        <v>n/a</v>
      </c>
      <c r="AG602" s="155" t="str">
        <f>IF(A10taxstdlife="n/a","n/a",IF(AG$3&gt;(A10taxstdlife+$E602),(Input!$J$220*$J$7)-SUM($J602:AF602),(Input!$J$220*$J$7)/A10taxstdlife))</f>
        <v>n/a</v>
      </c>
      <c r="AH602" s="155" t="str">
        <f>IF(A10taxstdlife="n/a","n/a",IF(AH$3&gt;(A10taxstdlife+$E602),(Input!$J$220*$J$7)-SUM($J602:AG602),(Input!$J$220*$J$7)/A10taxstdlife))</f>
        <v>n/a</v>
      </c>
      <c r="AI602" s="155" t="str">
        <f>IF(A10taxstdlife="n/a","n/a",IF(AI$3&gt;(A10taxstdlife+$E602),(Input!$J$220*$J$7)-SUM($J602:AH602),(Input!$J$220*$J$7)/A10taxstdlife))</f>
        <v>n/a</v>
      </c>
      <c r="AJ602" s="155" t="str">
        <f>IF(A10taxstdlife="n/a","n/a",IF(AJ$3&gt;(A10taxstdlife+$E602),(Input!$J$220*$J$7)-SUM($J602:AI602),(Input!$J$220*$J$7)/A10taxstdlife))</f>
        <v>n/a</v>
      </c>
      <c r="AK602" s="155" t="str">
        <f>IF(A10taxstdlife="n/a","n/a",IF(AK$3&gt;(A10taxstdlife+$E602),(Input!$J$220*$J$7)-SUM($J602:AJ602),(Input!$J$220*$J$7)/A10taxstdlife))</f>
        <v>n/a</v>
      </c>
      <c r="AL602" s="155" t="str">
        <f>IF(A10taxstdlife="n/a","n/a",IF(AL$3&gt;(A10taxstdlife+$E602),(Input!$J$220*$J$7)-SUM($J602:AK602),(Input!$J$220*$J$7)/A10taxstdlife))</f>
        <v>n/a</v>
      </c>
      <c r="AM602" s="155" t="str">
        <f>IF(A10taxstdlife="n/a","n/a",IF(AM$3&gt;(A10taxstdlife+$E602),(Input!$J$220*$J$7)-SUM($J602:AL602),(Input!$J$220*$J$7)/A10taxstdlife))</f>
        <v>n/a</v>
      </c>
      <c r="AN602" s="155" t="str">
        <f>IF(A10taxstdlife="n/a","n/a",IF(AN$3&gt;(A10taxstdlife+$E602),(Input!$J$220*$J$7)-SUM($J602:AM602),(Input!$J$220*$J$7)/A10taxstdlife))</f>
        <v>n/a</v>
      </c>
      <c r="AO602" s="155" t="str">
        <f>IF(A10taxstdlife="n/a","n/a",IF(AO$3&gt;(A10taxstdlife+$E602),(Input!$J$220*$J$7)-SUM($J602:AN602),(Input!$J$220*$J$7)/A10taxstdlife))</f>
        <v>n/a</v>
      </c>
      <c r="AP602" s="155" t="str">
        <f>IF(A10taxstdlife="n/a","n/a",IF(AP$3&gt;(A10taxstdlife+$E602),(Input!$J$220*$J$7)-SUM($J602:AO602),(Input!$J$220*$J$7)/A10taxstdlife))</f>
        <v>n/a</v>
      </c>
      <c r="AQ602" s="155" t="str">
        <f>IF(A10taxstdlife="n/a","n/a",IF(AQ$3&gt;(A10taxstdlife+$E602),(Input!$J$220*$J$7)-SUM($J602:AP602),(Input!$J$220*$J$7)/A10taxstdlife))</f>
        <v>n/a</v>
      </c>
      <c r="AR602" s="155" t="str">
        <f>IF(A10taxstdlife="n/a","n/a",IF(AR$3&gt;(A10taxstdlife+$E602),(Input!$J$220*$J$7)-SUM($J602:AQ602),(Input!$J$220*$J$7)/A10taxstdlife))</f>
        <v>n/a</v>
      </c>
      <c r="AS602" s="155" t="str">
        <f>IF(A10taxstdlife="n/a","n/a",IF(AS$3&gt;(A10taxstdlife+$E602),(Input!$J$220*$J$7)-SUM($J602:AR602),(Input!$J$220*$J$7)/A10taxstdlife))</f>
        <v>n/a</v>
      </c>
      <c r="AT602" s="155" t="str">
        <f>IF(A10taxstdlife="n/a","n/a",IF(AT$3&gt;(A10taxstdlife+$E602),(Input!$J$220*$J$7)-SUM($J602:AS602),(Input!$J$220*$J$7)/A10taxstdlife))</f>
        <v>n/a</v>
      </c>
      <c r="AU602" s="155" t="str">
        <f>IF(A10taxstdlife="n/a","n/a",IF(AU$3&gt;(A10taxstdlife+$E602),(Input!$J$220*$J$7)-SUM($J602:AT602),(Input!$J$220*$J$7)/A10taxstdlife))</f>
        <v>n/a</v>
      </c>
      <c r="AV602" s="155" t="str">
        <f>IF(A10taxstdlife="n/a","n/a",IF(AV$3&gt;(A10taxstdlife+$E602),(Input!$J$220*$J$7)-SUM($J602:AU602),(Input!$J$220*$J$7)/A10taxstdlife))</f>
        <v>n/a</v>
      </c>
      <c r="AW602" s="155" t="str">
        <f>IF(A10taxstdlife="n/a","n/a",IF(AW$3&gt;(A10taxstdlife+$E602),(Input!$J$220*$J$7)-SUM($J602:AV602),(Input!$J$220*$J$7)/A10taxstdlife))</f>
        <v>n/a</v>
      </c>
      <c r="AX602" s="155" t="str">
        <f>IF(A10taxstdlife="n/a","n/a",IF(AX$3&gt;(A10taxstdlife+$E602),(Input!$J$220*$J$7)-SUM($J602:AW602),(Input!$J$220*$J$7)/A10taxstdlife))</f>
        <v>n/a</v>
      </c>
      <c r="AY602" s="155" t="str">
        <f>IF(A10taxstdlife="n/a","n/a",IF(AY$3&gt;(A10taxstdlife+$E602),(Input!$J$220*$J$7)-SUM($J602:AX602),(Input!$J$220*$J$7)/A10taxstdlife))</f>
        <v>n/a</v>
      </c>
      <c r="AZ602" s="155" t="str">
        <f>IF(A10taxstdlife="n/a","n/a",IF(AZ$3&gt;(A10taxstdlife+$E602),(Input!$J$220*$J$7)-SUM($J602:AY602),(Input!$J$220*$J$7)/A10taxstdlife))</f>
        <v>n/a</v>
      </c>
      <c r="BA602" s="155" t="str">
        <f>IF(A10taxstdlife="n/a","n/a",IF(BA$3&gt;(A10taxstdlife+$E602),(Input!$J$220*$J$7)-SUM($J602:AZ602),(Input!$J$220*$J$7)/A10taxstdlife))</f>
        <v>n/a</v>
      </c>
      <c r="BB602" s="155" t="str">
        <f>IF(A10taxstdlife="n/a","n/a",IF(BB$3&gt;(A10taxstdlife+$E602),(Input!$J$220*$J$7)-SUM($J602:BA602),(Input!$J$220*$J$7)/A10taxstdlife))</f>
        <v>n/a</v>
      </c>
      <c r="BC602" s="155" t="str">
        <f>IF(A10taxstdlife="n/a","n/a",IF(BC$3&gt;(A10taxstdlife+$E602),(Input!$J$220*$J$7)-SUM($J602:BB602),(Input!$J$220*$J$7)/A10taxstdlife))</f>
        <v>n/a</v>
      </c>
      <c r="BD602" s="155" t="str">
        <f>IF(A10taxstdlife="n/a","n/a",IF(BD$3&gt;(A10taxstdlife+$E602),(Input!$J$220*$J$7)-SUM($J602:BC602),(Input!$J$220*$J$7)/A10taxstdlife))</f>
        <v>n/a</v>
      </c>
      <c r="BE602" s="155" t="str">
        <f>IF(A10taxstdlife="n/a","n/a",IF(BE$3&gt;(A10taxstdlife+$E602),(Input!$J$220*$J$7)-SUM($J602:BD602),(Input!$J$220*$J$7)/A10taxstdlife))</f>
        <v>n/a</v>
      </c>
      <c r="BF602" s="155" t="str">
        <f>IF(A10taxstdlife="n/a","n/a",IF(BF$3&gt;(A10taxstdlife+$E602),(Input!$J$220*$J$7)-SUM($J602:BE602),(Input!$J$220*$J$7)/A10taxstdlife))</f>
        <v>n/a</v>
      </c>
      <c r="BG602" s="155" t="str">
        <f>IF(A10taxstdlife="n/a","n/a",IF(BG$3&gt;(A10taxstdlife+$E602),(Input!$J$220*$J$7)-SUM($J602:BF602),(Input!$J$220*$J$7)/A10taxstdlife))</f>
        <v>n/a</v>
      </c>
      <c r="BH602" s="155" t="str">
        <f>IF(A10taxstdlife="n/a","n/a",IF(BH$3&gt;(A10taxstdlife+$E602),(Input!$J$220*$J$7)-SUM($J602:BG602),(Input!$J$220*$J$7)/A10taxstdlife))</f>
        <v>n/a</v>
      </c>
      <c r="BI602" s="155" t="str">
        <f>IF(A10taxstdlife="n/a","n/a",IF(BI$3&gt;(A10taxstdlife+$E602),(Input!$J$220*$J$7)-SUM($J602:BH602),(Input!$J$220*$J$7)/A10taxstdlife))</f>
        <v>n/a</v>
      </c>
      <c r="BJ602" s="14"/>
      <c r="BK602" s="14"/>
      <c r="BL602" s="14"/>
      <c r="BM602" s="14"/>
      <c r="BN602" s="14"/>
      <c r="BO602" s="14"/>
      <c r="BP602" s="14"/>
      <c r="BQ602" s="14"/>
      <c r="BR602" s="14"/>
      <c r="BS602" s="14"/>
      <c r="BT602" s="14"/>
      <c r="BU602" s="14"/>
      <c r="BV602" s="14"/>
      <c r="BW602" s="14"/>
      <c r="BX602" s="14"/>
      <c r="BY602" s="14"/>
      <c r="BZ602" s="14"/>
      <c r="CA602" s="410"/>
      <c r="CB602" s="410"/>
      <c r="CC602" s="410"/>
      <c r="CD602" s="410"/>
      <c r="CE602" s="410"/>
      <c r="CF602" s="410"/>
      <c r="CG602" s="410"/>
      <c r="CH602" s="410"/>
      <c r="CI602" s="410"/>
      <c r="CJ602" s="410"/>
      <c r="CK602" s="410"/>
      <c r="CL602" s="410"/>
      <c r="CM602" s="410"/>
      <c r="CN602" s="410"/>
      <c r="CO602" s="410"/>
      <c r="CP602" s="410"/>
      <c r="CQ602" s="410"/>
      <c r="CR602" s="410"/>
      <c r="CS602" s="410"/>
      <c r="CT602" s="410"/>
      <c r="CU602" s="410"/>
      <c r="CV602" s="410"/>
      <c r="CW602" s="410"/>
      <c r="CX602" s="410"/>
      <c r="CY602" s="410"/>
      <c r="CZ602" s="410"/>
      <c r="DA602" s="410"/>
      <c r="DB602" s="410"/>
      <c r="DC602" s="410"/>
      <c r="DD602" s="410"/>
      <c r="DE602" s="410"/>
      <c r="DF602" s="410"/>
      <c r="DG602" s="410"/>
      <c r="DH602" s="410"/>
      <c r="DI602" s="410"/>
      <c r="DJ602" s="410"/>
      <c r="DK602" s="410"/>
      <c r="DL602" s="410"/>
      <c r="DM602" s="410"/>
      <c r="DN602" s="410"/>
      <c r="DO602" s="410"/>
      <c r="DP602" s="410"/>
      <c r="DQ602" s="410"/>
      <c r="DR602" s="410"/>
      <c r="DS602" s="410"/>
      <c r="DT602" s="410"/>
      <c r="DU602" s="410"/>
      <c r="DV602" s="410"/>
      <c r="DW602" s="410"/>
      <c r="DX602" s="410"/>
      <c r="DY602" s="410"/>
      <c r="DZ602" s="410"/>
      <c r="EA602" s="410"/>
      <c r="EB602" s="410"/>
      <c r="EC602" s="410"/>
      <c r="ED602" s="410"/>
      <c r="EE602" s="410"/>
      <c r="EF602" s="410"/>
      <c r="EG602" s="410"/>
      <c r="EH602" s="410"/>
      <c r="EI602" s="410"/>
      <c r="EJ602" s="410"/>
      <c r="EK602" s="410"/>
      <c r="EL602" s="410"/>
      <c r="EM602" s="410"/>
      <c r="EN602" s="410"/>
      <c r="EO602" s="410"/>
      <c r="EP602" s="410"/>
      <c r="EQ602" s="410"/>
      <c r="ER602" s="410"/>
      <c r="ES602" s="410"/>
      <c r="ET602" s="410"/>
      <c r="EU602" s="410"/>
      <c r="EV602" s="410"/>
      <c r="EW602" s="410"/>
      <c r="EX602" s="410"/>
      <c r="EY602" s="410"/>
      <c r="EZ602" s="410"/>
      <c r="FA602" s="410"/>
      <c r="FB602" s="410"/>
      <c r="FC602" s="410"/>
      <c r="FD602" s="410"/>
      <c r="FE602" s="410"/>
      <c r="FF602" s="410"/>
      <c r="FG602" s="410"/>
      <c r="FH602" s="410"/>
      <c r="FI602" s="410"/>
      <c r="FJ602" s="410"/>
      <c r="FK602" s="410"/>
      <c r="FL602" s="410"/>
      <c r="FM602" s="410"/>
      <c r="FN602" s="410"/>
      <c r="FO602" s="410"/>
      <c r="FP602" s="410"/>
      <c r="FQ602" s="410"/>
      <c r="FR602" s="410"/>
      <c r="FS602" s="410"/>
      <c r="FT602" s="410"/>
      <c r="FU602" s="410"/>
      <c r="FV602" s="410"/>
      <c r="FW602" s="410"/>
      <c r="FX602" s="410"/>
      <c r="FY602" s="410"/>
      <c r="FZ602" s="410"/>
      <c r="GA602" s="410"/>
      <c r="GB602" s="410"/>
      <c r="GC602" s="410"/>
      <c r="GD602" s="410"/>
      <c r="GE602" s="410"/>
      <c r="GF602" s="410"/>
      <c r="GG602" s="410"/>
      <c r="GH602" s="410"/>
      <c r="GI602" s="410"/>
      <c r="GJ602" s="410"/>
      <c r="GK602" s="410"/>
      <c r="GL602" s="410"/>
      <c r="GM602" s="410"/>
      <c r="GN602" s="410"/>
      <c r="GO602" s="410"/>
      <c r="GP602" s="410"/>
      <c r="GQ602" s="410"/>
      <c r="GR602" s="410"/>
      <c r="GS602" s="410"/>
      <c r="GT602" s="410"/>
      <c r="GU602" s="410"/>
      <c r="GV602" s="410"/>
      <c r="GW602" s="410"/>
      <c r="GX602" s="410"/>
      <c r="GY602" s="410"/>
      <c r="GZ602" s="410"/>
      <c r="HA602" s="410"/>
      <c r="HB602" s="410"/>
      <c r="HC602" s="410"/>
      <c r="HD602" s="410"/>
      <c r="HE602" s="410"/>
      <c r="HF602" s="410"/>
      <c r="HG602" s="410"/>
      <c r="HH602" s="410"/>
      <c r="HI602" s="410"/>
      <c r="HJ602" s="410"/>
      <c r="HK602" s="410"/>
      <c r="HL602" s="410"/>
      <c r="HM602" s="410"/>
      <c r="HN602" s="410"/>
      <c r="HO602" s="410"/>
      <c r="HP602" s="410"/>
      <c r="HQ602" s="410"/>
      <c r="HR602" s="410"/>
      <c r="HS602" s="410"/>
      <c r="HT602" s="410"/>
      <c r="HU602" s="410"/>
      <c r="HV602" s="410"/>
      <c r="HW602" s="410"/>
      <c r="HX602" s="410"/>
      <c r="HY602" s="410"/>
      <c r="HZ602" s="410"/>
      <c r="IA602" s="410"/>
      <c r="IB602" s="410"/>
      <c r="IC602" s="410"/>
      <c r="ID602" s="410"/>
      <c r="IE602" s="410"/>
      <c r="IF602" s="410"/>
      <c r="IG602" s="410"/>
      <c r="IH602" s="410"/>
      <c r="II602" s="410"/>
      <c r="IJ602" s="410"/>
      <c r="IK602" s="410"/>
      <c r="IL602" s="410"/>
      <c r="IM602" s="410"/>
      <c r="IN602" s="410"/>
      <c r="IO602" s="410"/>
      <c r="IP602" s="410"/>
      <c r="IQ602" s="410"/>
      <c r="IR602" s="410"/>
      <c r="IS602" s="410"/>
      <c r="IT602" s="410"/>
      <c r="IU602" s="410"/>
      <c r="IV602" s="410"/>
    </row>
    <row r="603" spans="1:256" s="2" customFormat="1" ht="12.75" hidden="1" customHeight="1" outlineLevel="2">
      <c r="A603" s="14"/>
      <c r="B603" s="14"/>
      <c r="C603" s="324"/>
      <c r="D603" s="413"/>
      <c r="E603" s="261">
        <v>5</v>
      </c>
      <c r="F603" s="372"/>
      <c r="G603" s="269"/>
      <c r="H603" s="271"/>
      <c r="I603" s="271"/>
      <c r="J603" s="271"/>
      <c r="K603" s="270"/>
      <c r="L603" s="155" t="str">
        <f>IF(A10taxstdlife="n/a","n/a",IF(L$3&gt;(A10taxstdlife+$E603),(Input!$K$220*$K$7)-SUM($K603:K603),(Input!$K$220*$K$7)/A10taxstdlife))</f>
        <v>n/a</v>
      </c>
      <c r="M603" s="155" t="str">
        <f>IF(A10taxstdlife="n/a","n/a",IF(M$3&gt;(A10taxstdlife+$E603),(Input!$K$220*$K$7)-SUM($K603:L603),(Input!$K$220*$K$7)/A10taxstdlife))</f>
        <v>n/a</v>
      </c>
      <c r="N603" s="155" t="str">
        <f>IF(A10taxstdlife="n/a","n/a",IF(N$3&gt;(A10taxstdlife+$E603),(Input!$K$220*$K$7)-SUM($K603:M603),(Input!$K$220*$K$7)/A10taxstdlife))</f>
        <v>n/a</v>
      </c>
      <c r="O603" s="155" t="str">
        <f>IF(A10taxstdlife="n/a","n/a",IF(O$3&gt;(A10taxstdlife+$E603),(Input!$K$220*$K$7)-SUM($K603:N603),(Input!$K$220*$K$7)/A10taxstdlife))</f>
        <v>n/a</v>
      </c>
      <c r="P603" s="155" t="str">
        <f>IF(A10taxstdlife="n/a","n/a",IF(P$3&gt;(A10taxstdlife+$E603),(Input!$K$220*$K$7)-SUM($K603:O603),(Input!$K$220*$K$7)/A10taxstdlife))</f>
        <v>n/a</v>
      </c>
      <c r="Q603" s="155" t="str">
        <f>IF(A10taxstdlife="n/a","n/a",IF(Q$3&gt;(A10taxstdlife+$E603),(Input!$K$220*$K$7)-SUM($K603:P603),(Input!$K$220*$K$7)/A10taxstdlife))</f>
        <v>n/a</v>
      </c>
      <c r="R603" s="155" t="str">
        <f>IF(A10taxstdlife="n/a","n/a",IF(R$3&gt;(A10taxstdlife+$E603),(Input!$K$220*$K$7)-SUM($K603:Q603),(Input!$K$220*$K$7)/A10taxstdlife))</f>
        <v>n/a</v>
      </c>
      <c r="S603" s="155" t="str">
        <f>IF(A10taxstdlife="n/a","n/a",IF(S$3&gt;(A10taxstdlife+$E603),(Input!$K$220*$K$7)-SUM($K603:R603),(Input!$K$220*$K$7)/A10taxstdlife))</f>
        <v>n/a</v>
      </c>
      <c r="T603" s="155" t="str">
        <f>IF(A10taxstdlife="n/a","n/a",IF(T$3&gt;(A10taxstdlife+$E603),(Input!$K$220*$K$7)-SUM($K603:S603),(Input!$K$220*$K$7)/A10taxstdlife))</f>
        <v>n/a</v>
      </c>
      <c r="U603" s="155" t="str">
        <f>IF(A10taxstdlife="n/a","n/a",IF(U$3&gt;(A10taxstdlife+$E603),(Input!$K$220*$K$7)-SUM($K603:T603),(Input!$K$220*$K$7)/A10taxstdlife))</f>
        <v>n/a</v>
      </c>
      <c r="V603" s="155" t="str">
        <f>IF(A10taxstdlife="n/a","n/a",IF(V$3&gt;(A10taxstdlife+$E603),(Input!$K$220*$K$7)-SUM($K603:U603),(Input!$K$220*$K$7)/A10taxstdlife))</f>
        <v>n/a</v>
      </c>
      <c r="W603" s="155" t="str">
        <f>IF(A10taxstdlife="n/a","n/a",IF(W$3&gt;(A10taxstdlife+$E603),(Input!$K$220*$K$7)-SUM($K603:V603),(Input!$K$220*$K$7)/A10taxstdlife))</f>
        <v>n/a</v>
      </c>
      <c r="X603" s="155" t="str">
        <f>IF(A10taxstdlife="n/a","n/a",IF(X$3&gt;(A10taxstdlife+$E603),(Input!$K$220*$K$7)-SUM($K603:W603),(Input!$K$220*$K$7)/A10taxstdlife))</f>
        <v>n/a</v>
      </c>
      <c r="Y603" s="155" t="str">
        <f>IF(A10taxstdlife="n/a","n/a",IF(Y$3&gt;(A10taxstdlife+$E603),(Input!$K$220*$K$7)-SUM($K603:X603),(Input!$K$220*$K$7)/A10taxstdlife))</f>
        <v>n/a</v>
      </c>
      <c r="Z603" s="155" t="str">
        <f>IF(A10taxstdlife="n/a","n/a",IF(Z$3&gt;(A10taxstdlife+$E603),(Input!$K$220*$K$7)-SUM($K603:Y603),(Input!$K$220*$K$7)/A10taxstdlife))</f>
        <v>n/a</v>
      </c>
      <c r="AA603" s="155" t="str">
        <f>IF(A10taxstdlife="n/a","n/a",IF(AA$3&gt;(A10taxstdlife+$E603),(Input!$K$220*$K$7)-SUM($K603:Z603),(Input!$K$220*$K$7)/A10taxstdlife))</f>
        <v>n/a</v>
      </c>
      <c r="AB603" s="155" t="str">
        <f>IF(A10taxstdlife="n/a","n/a",IF(AB$3&gt;(A10taxstdlife+$E603),(Input!$K$220*$K$7)-SUM($K603:AA603),(Input!$K$220*$K$7)/A10taxstdlife))</f>
        <v>n/a</v>
      </c>
      <c r="AC603" s="155" t="str">
        <f>IF(A10taxstdlife="n/a","n/a",IF(AC$3&gt;(A10taxstdlife+$E603),(Input!$K$220*$K$7)-SUM($K603:AB603),(Input!$K$220*$K$7)/A10taxstdlife))</f>
        <v>n/a</v>
      </c>
      <c r="AD603" s="155" t="str">
        <f>IF(A10taxstdlife="n/a","n/a",IF(AD$3&gt;(A10taxstdlife+$E603),(Input!$K$220*$K$7)-SUM($K603:AC603),(Input!$K$220*$K$7)/A10taxstdlife))</f>
        <v>n/a</v>
      </c>
      <c r="AE603" s="155" t="str">
        <f>IF(A10taxstdlife="n/a","n/a",IF(AE$3&gt;(A10taxstdlife+$E603),(Input!$K$220*$K$7)-SUM($K603:AD603),(Input!$K$220*$K$7)/A10taxstdlife))</f>
        <v>n/a</v>
      </c>
      <c r="AF603" s="155" t="str">
        <f>IF(A10taxstdlife="n/a","n/a",IF(AF$3&gt;(A10taxstdlife+$E603),(Input!$K$220*$K$7)-SUM($K603:AE603),(Input!$K$220*$K$7)/A10taxstdlife))</f>
        <v>n/a</v>
      </c>
      <c r="AG603" s="155" t="str">
        <f>IF(A10taxstdlife="n/a","n/a",IF(AG$3&gt;(A10taxstdlife+$E603),(Input!$K$220*$K$7)-SUM($K603:AF603),(Input!$K$220*$K$7)/A10taxstdlife))</f>
        <v>n/a</v>
      </c>
      <c r="AH603" s="155" t="str">
        <f>IF(A10taxstdlife="n/a","n/a",IF(AH$3&gt;(A10taxstdlife+$E603),(Input!$K$220*$K$7)-SUM($K603:AG603),(Input!$K$220*$K$7)/A10taxstdlife))</f>
        <v>n/a</v>
      </c>
      <c r="AI603" s="155" t="str">
        <f>IF(A10taxstdlife="n/a","n/a",IF(AI$3&gt;(A10taxstdlife+$E603),(Input!$K$220*$K$7)-SUM($K603:AH603),(Input!$K$220*$K$7)/A10taxstdlife))</f>
        <v>n/a</v>
      </c>
      <c r="AJ603" s="155" t="str">
        <f>IF(A10taxstdlife="n/a","n/a",IF(AJ$3&gt;(A10taxstdlife+$E603),(Input!$K$220*$K$7)-SUM($K603:AI603),(Input!$K$220*$K$7)/A10taxstdlife))</f>
        <v>n/a</v>
      </c>
      <c r="AK603" s="155" t="str">
        <f>IF(A10taxstdlife="n/a","n/a",IF(AK$3&gt;(A10taxstdlife+$E603),(Input!$K$220*$K$7)-SUM($K603:AJ603),(Input!$K$220*$K$7)/A10taxstdlife))</f>
        <v>n/a</v>
      </c>
      <c r="AL603" s="155" t="str">
        <f>IF(A10taxstdlife="n/a","n/a",IF(AL$3&gt;(A10taxstdlife+$E603),(Input!$K$220*$K$7)-SUM($K603:AK603),(Input!$K$220*$K$7)/A10taxstdlife))</f>
        <v>n/a</v>
      </c>
      <c r="AM603" s="155" t="str">
        <f>IF(A10taxstdlife="n/a","n/a",IF(AM$3&gt;(A10taxstdlife+$E603),(Input!$K$220*$K$7)-SUM($K603:AL603),(Input!$K$220*$K$7)/A10taxstdlife))</f>
        <v>n/a</v>
      </c>
      <c r="AN603" s="155" t="str">
        <f>IF(A10taxstdlife="n/a","n/a",IF(AN$3&gt;(A10taxstdlife+$E603),(Input!$K$220*$K$7)-SUM($K603:AM603),(Input!$K$220*$K$7)/A10taxstdlife))</f>
        <v>n/a</v>
      </c>
      <c r="AO603" s="155" t="str">
        <f>IF(A10taxstdlife="n/a","n/a",IF(AO$3&gt;(A10taxstdlife+$E603),(Input!$K$220*$K$7)-SUM($K603:AN603),(Input!$K$220*$K$7)/A10taxstdlife))</f>
        <v>n/a</v>
      </c>
      <c r="AP603" s="155" t="str">
        <f>IF(A10taxstdlife="n/a","n/a",IF(AP$3&gt;(A10taxstdlife+$E603),(Input!$K$220*$K$7)-SUM($K603:AO603),(Input!$K$220*$K$7)/A10taxstdlife))</f>
        <v>n/a</v>
      </c>
      <c r="AQ603" s="155" t="str">
        <f>IF(A10taxstdlife="n/a","n/a",IF(AQ$3&gt;(A10taxstdlife+$E603),(Input!$K$220*$K$7)-SUM($K603:AP603),(Input!$K$220*$K$7)/A10taxstdlife))</f>
        <v>n/a</v>
      </c>
      <c r="AR603" s="155" t="str">
        <f>IF(A10taxstdlife="n/a","n/a",IF(AR$3&gt;(A10taxstdlife+$E603),(Input!$K$220*$K$7)-SUM($K603:AQ603),(Input!$K$220*$K$7)/A10taxstdlife))</f>
        <v>n/a</v>
      </c>
      <c r="AS603" s="155" t="str">
        <f>IF(A10taxstdlife="n/a","n/a",IF(AS$3&gt;(A10taxstdlife+$E603),(Input!$K$220*$K$7)-SUM($K603:AR603),(Input!$K$220*$K$7)/A10taxstdlife))</f>
        <v>n/a</v>
      </c>
      <c r="AT603" s="155" t="str">
        <f>IF(A10taxstdlife="n/a","n/a",IF(AT$3&gt;(A10taxstdlife+$E603),(Input!$K$220*$K$7)-SUM($K603:AS603),(Input!$K$220*$K$7)/A10taxstdlife))</f>
        <v>n/a</v>
      </c>
      <c r="AU603" s="155" t="str">
        <f>IF(A10taxstdlife="n/a","n/a",IF(AU$3&gt;(A10taxstdlife+$E603),(Input!$K$220*$K$7)-SUM($K603:AT603),(Input!$K$220*$K$7)/A10taxstdlife))</f>
        <v>n/a</v>
      </c>
      <c r="AV603" s="155" t="str">
        <f>IF(A10taxstdlife="n/a","n/a",IF(AV$3&gt;(A10taxstdlife+$E603),(Input!$K$220*$K$7)-SUM($K603:AU603),(Input!$K$220*$K$7)/A10taxstdlife))</f>
        <v>n/a</v>
      </c>
      <c r="AW603" s="155" t="str">
        <f>IF(A10taxstdlife="n/a","n/a",IF(AW$3&gt;(A10taxstdlife+$E603),(Input!$K$220*$K$7)-SUM($K603:AV603),(Input!$K$220*$K$7)/A10taxstdlife))</f>
        <v>n/a</v>
      </c>
      <c r="AX603" s="155" t="str">
        <f>IF(A10taxstdlife="n/a","n/a",IF(AX$3&gt;(A10taxstdlife+$E603),(Input!$K$220*$K$7)-SUM($K603:AW603),(Input!$K$220*$K$7)/A10taxstdlife))</f>
        <v>n/a</v>
      </c>
      <c r="AY603" s="155" t="str">
        <f>IF(A10taxstdlife="n/a","n/a",IF(AY$3&gt;(A10taxstdlife+$E603),(Input!$K$220*$K$7)-SUM($K603:AX603),(Input!$K$220*$K$7)/A10taxstdlife))</f>
        <v>n/a</v>
      </c>
      <c r="AZ603" s="155" t="str">
        <f>IF(A10taxstdlife="n/a","n/a",IF(AZ$3&gt;(A10taxstdlife+$E603),(Input!$K$220*$K$7)-SUM($K603:AY603),(Input!$K$220*$K$7)/A10taxstdlife))</f>
        <v>n/a</v>
      </c>
      <c r="BA603" s="155" t="str">
        <f>IF(A10taxstdlife="n/a","n/a",IF(BA$3&gt;(A10taxstdlife+$E603),(Input!$K$220*$K$7)-SUM($K603:AZ603),(Input!$K$220*$K$7)/A10taxstdlife))</f>
        <v>n/a</v>
      </c>
      <c r="BB603" s="155" t="str">
        <f>IF(A10taxstdlife="n/a","n/a",IF(BB$3&gt;(A10taxstdlife+$E603),(Input!$K$220*$K$7)-SUM($K603:BA603),(Input!$K$220*$K$7)/A10taxstdlife))</f>
        <v>n/a</v>
      </c>
      <c r="BC603" s="155" t="str">
        <f>IF(A10taxstdlife="n/a","n/a",IF(BC$3&gt;(A10taxstdlife+$E603),(Input!$K$220*$K$7)-SUM($K603:BB603),(Input!$K$220*$K$7)/A10taxstdlife))</f>
        <v>n/a</v>
      </c>
      <c r="BD603" s="155" t="str">
        <f>IF(A10taxstdlife="n/a","n/a",IF(BD$3&gt;(A10taxstdlife+$E603),(Input!$K$220*$K$7)-SUM($K603:BC603),(Input!$K$220*$K$7)/A10taxstdlife))</f>
        <v>n/a</v>
      </c>
      <c r="BE603" s="155" t="str">
        <f>IF(A10taxstdlife="n/a","n/a",IF(BE$3&gt;(A10taxstdlife+$E603),(Input!$K$220*$K$7)-SUM($K603:BD603),(Input!$K$220*$K$7)/A10taxstdlife))</f>
        <v>n/a</v>
      </c>
      <c r="BF603" s="155" t="str">
        <f>IF(A10taxstdlife="n/a","n/a",IF(BF$3&gt;(A10taxstdlife+$E603),(Input!$K$220*$K$7)-SUM($K603:BE603),(Input!$K$220*$K$7)/A10taxstdlife))</f>
        <v>n/a</v>
      </c>
      <c r="BG603" s="155" t="str">
        <f>IF(A10taxstdlife="n/a","n/a",IF(BG$3&gt;(A10taxstdlife+$E603),(Input!$K$220*$K$7)-SUM($K603:BF603),(Input!$K$220*$K$7)/A10taxstdlife))</f>
        <v>n/a</v>
      </c>
      <c r="BH603" s="155" t="str">
        <f>IF(A10taxstdlife="n/a","n/a",IF(BH$3&gt;(A10taxstdlife+$E603),(Input!$K$220*$K$7)-SUM($K603:BG603),(Input!$K$220*$K$7)/A10taxstdlife))</f>
        <v>n/a</v>
      </c>
      <c r="BI603" s="155" t="str">
        <f>IF(A10taxstdlife="n/a","n/a",IF(BI$3&gt;(A10taxstdlife+$E603),(Input!$K$220*$K$7)-SUM($K603:BH603),(Input!$K$220*$K$7)/A10taxstdlife))</f>
        <v>n/a</v>
      </c>
      <c r="BJ603" s="14"/>
      <c r="BK603" s="14"/>
      <c r="BL603" s="14"/>
      <c r="BM603" s="14"/>
      <c r="BN603" s="14"/>
      <c r="BO603" s="14"/>
      <c r="BP603" s="14"/>
      <c r="BQ603" s="14"/>
      <c r="BR603" s="14"/>
      <c r="BS603" s="14"/>
      <c r="BT603" s="14"/>
      <c r="BU603" s="14"/>
      <c r="BV603" s="14"/>
      <c r="BW603" s="14"/>
      <c r="BX603" s="14"/>
      <c r="BY603" s="14"/>
      <c r="BZ603" s="14"/>
      <c r="CA603" s="410"/>
      <c r="CB603" s="410"/>
      <c r="CC603" s="410"/>
      <c r="CD603" s="410"/>
      <c r="CE603" s="410"/>
      <c r="CF603" s="410"/>
      <c r="CG603" s="410"/>
      <c r="CH603" s="410"/>
      <c r="CI603" s="410"/>
      <c r="CJ603" s="410"/>
      <c r="CK603" s="410"/>
      <c r="CL603" s="410"/>
      <c r="CM603" s="410"/>
      <c r="CN603" s="410"/>
      <c r="CO603" s="410"/>
      <c r="CP603" s="410"/>
      <c r="CQ603" s="410"/>
      <c r="CR603" s="410"/>
      <c r="CS603" s="410"/>
      <c r="CT603" s="410"/>
      <c r="CU603" s="410"/>
      <c r="CV603" s="410"/>
      <c r="CW603" s="410"/>
      <c r="CX603" s="410"/>
      <c r="CY603" s="410"/>
      <c r="CZ603" s="410"/>
      <c r="DA603" s="410"/>
      <c r="DB603" s="410"/>
      <c r="DC603" s="410"/>
      <c r="DD603" s="410"/>
      <c r="DE603" s="410"/>
      <c r="DF603" s="410"/>
      <c r="DG603" s="410"/>
      <c r="DH603" s="410"/>
      <c r="DI603" s="410"/>
      <c r="DJ603" s="410"/>
      <c r="DK603" s="410"/>
      <c r="DL603" s="410"/>
      <c r="DM603" s="410"/>
      <c r="DN603" s="410"/>
      <c r="DO603" s="410"/>
      <c r="DP603" s="410"/>
      <c r="DQ603" s="410"/>
      <c r="DR603" s="410"/>
      <c r="DS603" s="410"/>
      <c r="DT603" s="410"/>
      <c r="DU603" s="410"/>
      <c r="DV603" s="410"/>
      <c r="DW603" s="410"/>
      <c r="DX603" s="410"/>
      <c r="DY603" s="410"/>
      <c r="DZ603" s="410"/>
      <c r="EA603" s="410"/>
      <c r="EB603" s="410"/>
      <c r="EC603" s="410"/>
      <c r="ED603" s="410"/>
      <c r="EE603" s="410"/>
      <c r="EF603" s="410"/>
      <c r="EG603" s="410"/>
      <c r="EH603" s="410"/>
      <c r="EI603" s="410"/>
      <c r="EJ603" s="410"/>
      <c r="EK603" s="410"/>
      <c r="EL603" s="410"/>
      <c r="EM603" s="410"/>
      <c r="EN603" s="410"/>
      <c r="EO603" s="410"/>
      <c r="EP603" s="410"/>
      <c r="EQ603" s="410"/>
      <c r="ER603" s="410"/>
      <c r="ES603" s="410"/>
      <c r="ET603" s="410"/>
      <c r="EU603" s="410"/>
      <c r="EV603" s="410"/>
      <c r="EW603" s="410"/>
      <c r="EX603" s="410"/>
      <c r="EY603" s="410"/>
      <c r="EZ603" s="410"/>
      <c r="FA603" s="410"/>
      <c r="FB603" s="410"/>
      <c r="FC603" s="410"/>
      <c r="FD603" s="410"/>
      <c r="FE603" s="410"/>
      <c r="FF603" s="410"/>
      <c r="FG603" s="410"/>
      <c r="FH603" s="410"/>
      <c r="FI603" s="410"/>
      <c r="FJ603" s="410"/>
      <c r="FK603" s="410"/>
      <c r="FL603" s="410"/>
      <c r="FM603" s="410"/>
      <c r="FN603" s="410"/>
      <c r="FO603" s="410"/>
      <c r="FP603" s="410"/>
      <c r="FQ603" s="410"/>
      <c r="FR603" s="410"/>
      <c r="FS603" s="410"/>
      <c r="FT603" s="410"/>
      <c r="FU603" s="410"/>
      <c r="FV603" s="410"/>
      <c r="FW603" s="410"/>
      <c r="FX603" s="410"/>
      <c r="FY603" s="410"/>
      <c r="FZ603" s="410"/>
      <c r="GA603" s="410"/>
      <c r="GB603" s="410"/>
      <c r="GC603" s="410"/>
      <c r="GD603" s="410"/>
      <c r="GE603" s="410"/>
      <c r="GF603" s="410"/>
      <c r="GG603" s="410"/>
      <c r="GH603" s="410"/>
      <c r="GI603" s="410"/>
      <c r="GJ603" s="410"/>
      <c r="GK603" s="410"/>
      <c r="GL603" s="410"/>
      <c r="GM603" s="410"/>
      <c r="GN603" s="410"/>
      <c r="GO603" s="410"/>
      <c r="GP603" s="410"/>
      <c r="GQ603" s="410"/>
      <c r="GR603" s="410"/>
      <c r="GS603" s="410"/>
      <c r="GT603" s="410"/>
      <c r="GU603" s="410"/>
      <c r="GV603" s="410"/>
      <c r="GW603" s="410"/>
      <c r="GX603" s="410"/>
      <c r="GY603" s="410"/>
      <c r="GZ603" s="410"/>
      <c r="HA603" s="410"/>
      <c r="HB603" s="410"/>
      <c r="HC603" s="410"/>
      <c r="HD603" s="410"/>
      <c r="HE603" s="410"/>
      <c r="HF603" s="410"/>
      <c r="HG603" s="410"/>
      <c r="HH603" s="410"/>
      <c r="HI603" s="410"/>
      <c r="HJ603" s="410"/>
      <c r="HK603" s="410"/>
      <c r="HL603" s="410"/>
      <c r="HM603" s="410"/>
      <c r="HN603" s="410"/>
      <c r="HO603" s="410"/>
      <c r="HP603" s="410"/>
      <c r="HQ603" s="410"/>
      <c r="HR603" s="410"/>
      <c r="HS603" s="410"/>
      <c r="HT603" s="410"/>
      <c r="HU603" s="410"/>
      <c r="HV603" s="410"/>
      <c r="HW603" s="410"/>
      <c r="HX603" s="410"/>
      <c r="HY603" s="410"/>
      <c r="HZ603" s="410"/>
      <c r="IA603" s="410"/>
      <c r="IB603" s="410"/>
      <c r="IC603" s="410"/>
      <c r="ID603" s="410"/>
      <c r="IE603" s="410"/>
      <c r="IF603" s="410"/>
      <c r="IG603" s="410"/>
      <c r="IH603" s="410"/>
      <c r="II603" s="410"/>
      <c r="IJ603" s="410"/>
      <c r="IK603" s="410"/>
      <c r="IL603" s="410"/>
      <c r="IM603" s="410"/>
      <c r="IN603" s="410"/>
      <c r="IO603" s="410"/>
      <c r="IP603" s="410"/>
      <c r="IQ603" s="410"/>
      <c r="IR603" s="410"/>
      <c r="IS603" s="410"/>
      <c r="IT603" s="410"/>
      <c r="IU603" s="410"/>
      <c r="IV603" s="410"/>
    </row>
    <row r="604" spans="1:256" s="2" customFormat="1" ht="12.75" hidden="1" customHeight="1" outlineLevel="2">
      <c r="A604" s="14"/>
      <c r="B604" s="14"/>
      <c r="C604" s="324"/>
      <c r="D604" s="413"/>
      <c r="E604" s="261">
        <v>6</v>
      </c>
      <c r="F604" s="372"/>
      <c r="G604" s="269"/>
      <c r="H604" s="271"/>
      <c r="I604" s="271"/>
      <c r="J604" s="271"/>
      <c r="K604" s="271"/>
      <c r="L604" s="270"/>
      <c r="M604" s="155" t="str">
        <f>IF(A10taxstdlife="n/a","n/a",IF(M$3&gt;(A10taxstdlife+$E604),(Input!$L$220*$L$7)-SUM($L604:L604),(Input!$L$220*$L$7)/A10taxstdlife))</f>
        <v>n/a</v>
      </c>
      <c r="N604" s="155" t="str">
        <f>IF(A10taxstdlife="n/a","n/a",IF(N$3&gt;(A10taxstdlife+$E604),(Input!$L$220*$L$7)-SUM($L604:M604),(Input!$L$220*$L$7)/A10taxstdlife))</f>
        <v>n/a</v>
      </c>
      <c r="O604" s="155" t="str">
        <f>IF(A10taxstdlife="n/a","n/a",IF(O$3&gt;(A10taxstdlife+$E604),(Input!$L$220*$L$7)-SUM($L604:N604),(Input!$L$220*$L$7)/A10taxstdlife))</f>
        <v>n/a</v>
      </c>
      <c r="P604" s="155" t="str">
        <f>IF(A10taxstdlife="n/a","n/a",IF(P$3&gt;(A10taxstdlife+$E604),(Input!$L$220*$L$7)-SUM($L604:O604),(Input!$L$220*$L$7)/A10taxstdlife))</f>
        <v>n/a</v>
      </c>
      <c r="Q604" s="155" t="str">
        <f>IF(A10taxstdlife="n/a","n/a",IF(Q$3&gt;(A10taxstdlife+$E604),(Input!$L$220*$L$7)-SUM($L604:P604),(Input!$L$220*$L$7)/A10taxstdlife))</f>
        <v>n/a</v>
      </c>
      <c r="R604" s="155" t="str">
        <f>IF(A10taxstdlife="n/a","n/a",IF(R$3&gt;(A10taxstdlife+$E604),(Input!$L$220*$L$7)-SUM($L604:Q604),(Input!$L$220*$L$7)/A10taxstdlife))</f>
        <v>n/a</v>
      </c>
      <c r="S604" s="155" t="str">
        <f>IF(A10taxstdlife="n/a","n/a",IF(S$3&gt;(A10taxstdlife+$E604),(Input!$L$220*$L$7)-SUM($L604:R604),(Input!$L$220*$L$7)/A10taxstdlife))</f>
        <v>n/a</v>
      </c>
      <c r="T604" s="155" t="str">
        <f>IF(A10taxstdlife="n/a","n/a",IF(T$3&gt;(A10taxstdlife+$E604),(Input!$L$220*$L$7)-SUM($L604:S604),(Input!$L$220*$L$7)/A10taxstdlife))</f>
        <v>n/a</v>
      </c>
      <c r="U604" s="155" t="str">
        <f>IF(A10taxstdlife="n/a","n/a",IF(U$3&gt;(A10taxstdlife+$E604),(Input!$L$220*$L$7)-SUM($L604:T604),(Input!$L$220*$L$7)/A10taxstdlife))</f>
        <v>n/a</v>
      </c>
      <c r="V604" s="155" t="str">
        <f>IF(A10taxstdlife="n/a","n/a",IF(V$3&gt;(A10taxstdlife+$E604),(Input!$L$220*$L$7)-SUM($L604:U604),(Input!$L$220*$L$7)/A10taxstdlife))</f>
        <v>n/a</v>
      </c>
      <c r="W604" s="155" t="str">
        <f>IF(A10taxstdlife="n/a","n/a",IF(W$3&gt;(A10taxstdlife+$E604),(Input!$L$220*$L$7)-SUM($L604:V604),(Input!$L$220*$L$7)/A10taxstdlife))</f>
        <v>n/a</v>
      </c>
      <c r="X604" s="155" t="str">
        <f>IF(A10taxstdlife="n/a","n/a",IF(X$3&gt;(A10taxstdlife+$E604),(Input!$L$220*$L$7)-SUM($L604:W604),(Input!$L$220*$L$7)/A10taxstdlife))</f>
        <v>n/a</v>
      </c>
      <c r="Y604" s="155" t="str">
        <f>IF(A10taxstdlife="n/a","n/a",IF(Y$3&gt;(A10taxstdlife+$E604),(Input!$L$220*$L$7)-SUM($L604:X604),(Input!$L$220*$L$7)/A10taxstdlife))</f>
        <v>n/a</v>
      </c>
      <c r="Z604" s="155" t="str">
        <f>IF(A10taxstdlife="n/a","n/a",IF(Z$3&gt;(A10taxstdlife+$E604),(Input!$L$220*$L$7)-SUM($L604:Y604),(Input!$L$220*$L$7)/A10taxstdlife))</f>
        <v>n/a</v>
      </c>
      <c r="AA604" s="155" t="str">
        <f>IF(A10taxstdlife="n/a","n/a",IF(AA$3&gt;(A10taxstdlife+$E604),(Input!$L$220*$L$7)-SUM($L604:Z604),(Input!$L$220*$L$7)/A10taxstdlife))</f>
        <v>n/a</v>
      </c>
      <c r="AB604" s="155" t="str">
        <f>IF(A10taxstdlife="n/a","n/a",IF(AB$3&gt;(A10taxstdlife+$E604),(Input!$L$220*$L$7)-SUM($L604:AA604),(Input!$L$220*$L$7)/A10taxstdlife))</f>
        <v>n/a</v>
      </c>
      <c r="AC604" s="155" t="str">
        <f>IF(A10taxstdlife="n/a","n/a",IF(AC$3&gt;(A10taxstdlife+$E604),(Input!$L$220*$L$7)-SUM($L604:AB604),(Input!$L$220*$L$7)/A10taxstdlife))</f>
        <v>n/a</v>
      </c>
      <c r="AD604" s="155" t="str">
        <f>IF(A10taxstdlife="n/a","n/a",IF(AD$3&gt;(A10taxstdlife+$E604),(Input!$L$220*$L$7)-SUM($L604:AC604),(Input!$L$220*$L$7)/A10taxstdlife))</f>
        <v>n/a</v>
      </c>
      <c r="AE604" s="155" t="str">
        <f>IF(A10taxstdlife="n/a","n/a",IF(AE$3&gt;(A10taxstdlife+$E604),(Input!$L$220*$L$7)-SUM($L604:AD604),(Input!$L$220*$L$7)/A10taxstdlife))</f>
        <v>n/a</v>
      </c>
      <c r="AF604" s="155" t="str">
        <f>IF(A10taxstdlife="n/a","n/a",IF(AF$3&gt;(A10taxstdlife+$E604),(Input!$L$220*$L$7)-SUM($L604:AE604),(Input!$L$220*$L$7)/A10taxstdlife))</f>
        <v>n/a</v>
      </c>
      <c r="AG604" s="155" t="str">
        <f>IF(A10taxstdlife="n/a","n/a",IF(AG$3&gt;(A10taxstdlife+$E604),(Input!$L$220*$L$7)-SUM($L604:AF604),(Input!$L$220*$L$7)/A10taxstdlife))</f>
        <v>n/a</v>
      </c>
      <c r="AH604" s="155" t="str">
        <f>IF(A10taxstdlife="n/a","n/a",IF(AH$3&gt;(A10taxstdlife+$E604),(Input!$L$220*$L$7)-SUM($L604:AG604),(Input!$L$220*$L$7)/A10taxstdlife))</f>
        <v>n/a</v>
      </c>
      <c r="AI604" s="155" t="str">
        <f>IF(A10taxstdlife="n/a","n/a",IF(AI$3&gt;(A10taxstdlife+$E604),(Input!$L$220*$L$7)-SUM($L604:AH604),(Input!$L$220*$L$7)/A10taxstdlife))</f>
        <v>n/a</v>
      </c>
      <c r="AJ604" s="155" t="str">
        <f>IF(A10taxstdlife="n/a","n/a",IF(AJ$3&gt;(A10taxstdlife+$E604),(Input!$L$220*$L$7)-SUM($L604:AI604),(Input!$L$220*$L$7)/A10taxstdlife))</f>
        <v>n/a</v>
      </c>
      <c r="AK604" s="155" t="str">
        <f>IF(A10taxstdlife="n/a","n/a",IF(AK$3&gt;(A10taxstdlife+$E604),(Input!$L$220*$L$7)-SUM($L604:AJ604),(Input!$L$220*$L$7)/A10taxstdlife))</f>
        <v>n/a</v>
      </c>
      <c r="AL604" s="155" t="str">
        <f>IF(A10taxstdlife="n/a","n/a",IF(AL$3&gt;(A10taxstdlife+$E604),(Input!$L$220*$L$7)-SUM($L604:AK604),(Input!$L$220*$L$7)/A10taxstdlife))</f>
        <v>n/a</v>
      </c>
      <c r="AM604" s="155" t="str">
        <f>IF(A10taxstdlife="n/a","n/a",IF(AM$3&gt;(A10taxstdlife+$E604),(Input!$L$220*$L$7)-SUM($L604:AL604),(Input!$L$220*$L$7)/A10taxstdlife))</f>
        <v>n/a</v>
      </c>
      <c r="AN604" s="155" t="str">
        <f>IF(A10taxstdlife="n/a","n/a",IF(AN$3&gt;(A10taxstdlife+$E604),(Input!$L$220*$L$7)-SUM($L604:AM604),(Input!$L$220*$L$7)/A10taxstdlife))</f>
        <v>n/a</v>
      </c>
      <c r="AO604" s="155" t="str">
        <f>IF(A10taxstdlife="n/a","n/a",IF(AO$3&gt;(A10taxstdlife+$E604),(Input!$L$220*$L$7)-SUM($L604:AN604),(Input!$L$220*$L$7)/A10taxstdlife))</f>
        <v>n/a</v>
      </c>
      <c r="AP604" s="155" t="str">
        <f>IF(A10taxstdlife="n/a","n/a",IF(AP$3&gt;(A10taxstdlife+$E604),(Input!$L$220*$L$7)-SUM($L604:AO604),(Input!$L$220*$L$7)/A10taxstdlife))</f>
        <v>n/a</v>
      </c>
      <c r="AQ604" s="155" t="str">
        <f>IF(A10taxstdlife="n/a","n/a",IF(AQ$3&gt;(A10taxstdlife+$E604),(Input!$L$220*$L$7)-SUM($L604:AP604),(Input!$L$220*$L$7)/A10taxstdlife))</f>
        <v>n/a</v>
      </c>
      <c r="AR604" s="155" t="str">
        <f>IF(A10taxstdlife="n/a","n/a",IF(AR$3&gt;(A10taxstdlife+$E604),(Input!$L$220*$L$7)-SUM($L604:AQ604),(Input!$L$220*$L$7)/A10taxstdlife))</f>
        <v>n/a</v>
      </c>
      <c r="AS604" s="155" t="str">
        <f>IF(A10taxstdlife="n/a","n/a",IF(AS$3&gt;(A10taxstdlife+$E604),(Input!$L$220*$L$7)-SUM($L604:AR604),(Input!$L$220*$L$7)/A10taxstdlife))</f>
        <v>n/a</v>
      </c>
      <c r="AT604" s="155" t="str">
        <f>IF(A10taxstdlife="n/a","n/a",IF(AT$3&gt;(A10taxstdlife+$E604),(Input!$L$220*$L$7)-SUM($L604:AS604),(Input!$L$220*$L$7)/A10taxstdlife))</f>
        <v>n/a</v>
      </c>
      <c r="AU604" s="155" t="str">
        <f>IF(A10taxstdlife="n/a","n/a",IF(AU$3&gt;(A10taxstdlife+$E604),(Input!$L$220*$L$7)-SUM($L604:AT604),(Input!$L$220*$L$7)/A10taxstdlife))</f>
        <v>n/a</v>
      </c>
      <c r="AV604" s="155" t="str">
        <f>IF(A10taxstdlife="n/a","n/a",IF(AV$3&gt;(A10taxstdlife+$E604),(Input!$L$220*$L$7)-SUM($L604:AU604),(Input!$L$220*$L$7)/A10taxstdlife))</f>
        <v>n/a</v>
      </c>
      <c r="AW604" s="155" t="str">
        <f>IF(A10taxstdlife="n/a","n/a",IF(AW$3&gt;(A10taxstdlife+$E604),(Input!$L$220*$L$7)-SUM($L604:AV604),(Input!$L$220*$L$7)/A10taxstdlife))</f>
        <v>n/a</v>
      </c>
      <c r="AX604" s="155" t="str">
        <f>IF(A10taxstdlife="n/a","n/a",IF(AX$3&gt;(A10taxstdlife+$E604),(Input!$L$220*$L$7)-SUM($L604:AW604),(Input!$L$220*$L$7)/A10taxstdlife))</f>
        <v>n/a</v>
      </c>
      <c r="AY604" s="155" t="str">
        <f>IF(A10taxstdlife="n/a","n/a",IF(AY$3&gt;(A10taxstdlife+$E604),(Input!$L$220*$L$7)-SUM($L604:AX604),(Input!$L$220*$L$7)/A10taxstdlife))</f>
        <v>n/a</v>
      </c>
      <c r="AZ604" s="155" t="str">
        <f>IF(A10taxstdlife="n/a","n/a",IF(AZ$3&gt;(A10taxstdlife+$E604),(Input!$L$220*$L$7)-SUM($L604:AY604),(Input!$L$220*$L$7)/A10taxstdlife))</f>
        <v>n/a</v>
      </c>
      <c r="BA604" s="155" t="str">
        <f>IF(A10taxstdlife="n/a","n/a",IF(BA$3&gt;(A10taxstdlife+$E604),(Input!$L$220*$L$7)-SUM($L604:AZ604),(Input!$L$220*$L$7)/A10taxstdlife))</f>
        <v>n/a</v>
      </c>
      <c r="BB604" s="155" t="str">
        <f>IF(A10taxstdlife="n/a","n/a",IF(BB$3&gt;(A10taxstdlife+$E604),(Input!$L$220*$L$7)-SUM($L604:BA604),(Input!$L$220*$L$7)/A10taxstdlife))</f>
        <v>n/a</v>
      </c>
      <c r="BC604" s="155" t="str">
        <f>IF(A10taxstdlife="n/a","n/a",IF(BC$3&gt;(A10taxstdlife+$E604),(Input!$L$220*$L$7)-SUM($L604:BB604),(Input!$L$220*$L$7)/A10taxstdlife))</f>
        <v>n/a</v>
      </c>
      <c r="BD604" s="155" t="str">
        <f>IF(A10taxstdlife="n/a","n/a",IF(BD$3&gt;(A10taxstdlife+$E604),(Input!$L$220*$L$7)-SUM($L604:BC604),(Input!$L$220*$L$7)/A10taxstdlife))</f>
        <v>n/a</v>
      </c>
      <c r="BE604" s="155" t="str">
        <f>IF(A10taxstdlife="n/a","n/a",IF(BE$3&gt;(A10taxstdlife+$E604),(Input!$L$220*$L$7)-SUM($L604:BD604),(Input!$L$220*$L$7)/A10taxstdlife))</f>
        <v>n/a</v>
      </c>
      <c r="BF604" s="155" t="str">
        <f>IF(A10taxstdlife="n/a","n/a",IF(BF$3&gt;(A10taxstdlife+$E604),(Input!$L$220*$L$7)-SUM($L604:BE604),(Input!$L$220*$L$7)/A10taxstdlife))</f>
        <v>n/a</v>
      </c>
      <c r="BG604" s="155" t="str">
        <f>IF(A10taxstdlife="n/a","n/a",IF(BG$3&gt;(A10taxstdlife+$E604),(Input!$L$220*$L$7)-SUM($L604:BF604),(Input!$L$220*$L$7)/A10taxstdlife))</f>
        <v>n/a</v>
      </c>
      <c r="BH604" s="155" t="str">
        <f>IF(A10taxstdlife="n/a","n/a",IF(BH$3&gt;(A10taxstdlife+$E604),(Input!$L$220*$L$7)-SUM($L604:BG604),(Input!$L$220*$L$7)/A10taxstdlife))</f>
        <v>n/a</v>
      </c>
      <c r="BI604" s="155" t="str">
        <f>IF(A10taxstdlife="n/a","n/a",IF(BI$3&gt;(A10taxstdlife+$E604),(Input!$L$220*$L$7)-SUM($L604:BH604),(Input!$L$220*$L$7)/A10taxstdlife))</f>
        <v>n/a</v>
      </c>
      <c r="BJ604" s="14"/>
      <c r="BK604" s="14"/>
      <c r="BL604" s="14"/>
      <c r="BM604" s="14"/>
      <c r="BN604" s="14"/>
      <c r="BO604" s="14"/>
      <c r="BP604" s="14"/>
      <c r="BQ604" s="14"/>
      <c r="BR604" s="14"/>
      <c r="BS604" s="14"/>
      <c r="BT604" s="14"/>
      <c r="BU604" s="14"/>
      <c r="BV604" s="14"/>
      <c r="BW604" s="14"/>
      <c r="BX604" s="14"/>
      <c r="BY604" s="14"/>
      <c r="BZ604" s="14"/>
      <c r="CA604" s="410"/>
      <c r="CB604" s="410"/>
      <c r="CC604" s="410"/>
      <c r="CD604" s="410"/>
      <c r="CE604" s="410"/>
      <c r="CF604" s="410"/>
      <c r="CG604" s="410"/>
      <c r="CH604" s="410"/>
      <c r="CI604" s="410"/>
      <c r="CJ604" s="410"/>
      <c r="CK604" s="410"/>
      <c r="CL604" s="410"/>
      <c r="CM604" s="410"/>
      <c r="CN604" s="410"/>
      <c r="CO604" s="410"/>
      <c r="CP604" s="410"/>
      <c r="CQ604" s="410"/>
      <c r="CR604" s="410"/>
      <c r="CS604" s="410"/>
      <c r="CT604" s="410"/>
      <c r="CU604" s="410"/>
      <c r="CV604" s="410"/>
      <c r="CW604" s="410"/>
      <c r="CX604" s="410"/>
      <c r="CY604" s="410"/>
      <c r="CZ604" s="410"/>
      <c r="DA604" s="410"/>
      <c r="DB604" s="410"/>
      <c r="DC604" s="410"/>
      <c r="DD604" s="410"/>
      <c r="DE604" s="410"/>
      <c r="DF604" s="410"/>
      <c r="DG604" s="410"/>
      <c r="DH604" s="410"/>
      <c r="DI604" s="410"/>
      <c r="DJ604" s="410"/>
      <c r="DK604" s="410"/>
      <c r="DL604" s="410"/>
      <c r="DM604" s="410"/>
      <c r="DN604" s="410"/>
      <c r="DO604" s="410"/>
      <c r="DP604" s="410"/>
      <c r="DQ604" s="410"/>
      <c r="DR604" s="410"/>
      <c r="DS604" s="410"/>
      <c r="DT604" s="410"/>
      <c r="DU604" s="410"/>
      <c r="DV604" s="410"/>
      <c r="DW604" s="410"/>
      <c r="DX604" s="410"/>
      <c r="DY604" s="410"/>
      <c r="DZ604" s="410"/>
      <c r="EA604" s="410"/>
      <c r="EB604" s="410"/>
      <c r="EC604" s="410"/>
      <c r="ED604" s="410"/>
      <c r="EE604" s="410"/>
      <c r="EF604" s="410"/>
      <c r="EG604" s="410"/>
      <c r="EH604" s="410"/>
      <c r="EI604" s="410"/>
      <c r="EJ604" s="410"/>
      <c r="EK604" s="410"/>
      <c r="EL604" s="410"/>
      <c r="EM604" s="410"/>
      <c r="EN604" s="410"/>
      <c r="EO604" s="410"/>
      <c r="EP604" s="410"/>
      <c r="EQ604" s="410"/>
      <c r="ER604" s="410"/>
      <c r="ES604" s="410"/>
      <c r="ET604" s="410"/>
      <c r="EU604" s="410"/>
      <c r="EV604" s="410"/>
      <c r="EW604" s="410"/>
      <c r="EX604" s="410"/>
      <c r="EY604" s="410"/>
      <c r="EZ604" s="410"/>
      <c r="FA604" s="410"/>
      <c r="FB604" s="410"/>
      <c r="FC604" s="410"/>
      <c r="FD604" s="410"/>
      <c r="FE604" s="410"/>
      <c r="FF604" s="410"/>
      <c r="FG604" s="410"/>
      <c r="FH604" s="410"/>
      <c r="FI604" s="410"/>
      <c r="FJ604" s="410"/>
      <c r="FK604" s="410"/>
      <c r="FL604" s="410"/>
      <c r="FM604" s="410"/>
      <c r="FN604" s="410"/>
      <c r="FO604" s="410"/>
      <c r="FP604" s="410"/>
      <c r="FQ604" s="410"/>
      <c r="FR604" s="410"/>
      <c r="FS604" s="410"/>
      <c r="FT604" s="410"/>
      <c r="FU604" s="410"/>
      <c r="FV604" s="410"/>
      <c r="FW604" s="410"/>
      <c r="FX604" s="410"/>
      <c r="FY604" s="410"/>
      <c r="FZ604" s="410"/>
      <c r="GA604" s="410"/>
      <c r="GB604" s="410"/>
      <c r="GC604" s="410"/>
      <c r="GD604" s="410"/>
      <c r="GE604" s="410"/>
      <c r="GF604" s="410"/>
      <c r="GG604" s="410"/>
      <c r="GH604" s="410"/>
      <c r="GI604" s="410"/>
      <c r="GJ604" s="410"/>
      <c r="GK604" s="410"/>
      <c r="GL604" s="410"/>
      <c r="GM604" s="410"/>
      <c r="GN604" s="410"/>
      <c r="GO604" s="410"/>
      <c r="GP604" s="410"/>
      <c r="GQ604" s="410"/>
      <c r="GR604" s="410"/>
      <c r="GS604" s="410"/>
      <c r="GT604" s="410"/>
      <c r="GU604" s="410"/>
      <c r="GV604" s="410"/>
      <c r="GW604" s="410"/>
      <c r="GX604" s="410"/>
      <c r="GY604" s="410"/>
      <c r="GZ604" s="410"/>
      <c r="HA604" s="410"/>
      <c r="HB604" s="410"/>
      <c r="HC604" s="410"/>
      <c r="HD604" s="410"/>
      <c r="HE604" s="410"/>
      <c r="HF604" s="410"/>
      <c r="HG604" s="410"/>
      <c r="HH604" s="410"/>
      <c r="HI604" s="410"/>
      <c r="HJ604" s="410"/>
      <c r="HK604" s="410"/>
      <c r="HL604" s="410"/>
      <c r="HM604" s="410"/>
      <c r="HN604" s="410"/>
      <c r="HO604" s="410"/>
      <c r="HP604" s="410"/>
      <c r="HQ604" s="410"/>
      <c r="HR604" s="410"/>
      <c r="HS604" s="410"/>
      <c r="HT604" s="410"/>
      <c r="HU604" s="410"/>
      <c r="HV604" s="410"/>
      <c r="HW604" s="410"/>
      <c r="HX604" s="410"/>
      <c r="HY604" s="410"/>
      <c r="HZ604" s="410"/>
      <c r="IA604" s="410"/>
      <c r="IB604" s="410"/>
      <c r="IC604" s="410"/>
      <c r="ID604" s="410"/>
      <c r="IE604" s="410"/>
      <c r="IF604" s="410"/>
      <c r="IG604" s="410"/>
      <c r="IH604" s="410"/>
      <c r="II604" s="410"/>
      <c r="IJ604" s="410"/>
      <c r="IK604" s="410"/>
      <c r="IL604" s="410"/>
      <c r="IM604" s="410"/>
      <c r="IN604" s="410"/>
      <c r="IO604" s="410"/>
      <c r="IP604" s="410"/>
      <c r="IQ604" s="410"/>
      <c r="IR604" s="410"/>
      <c r="IS604" s="410"/>
      <c r="IT604" s="410"/>
      <c r="IU604" s="410"/>
      <c r="IV604" s="410"/>
    </row>
    <row r="605" spans="1:256" s="2" customFormat="1" ht="12.75" hidden="1" customHeight="1" outlineLevel="2">
      <c r="A605" s="14"/>
      <c r="B605" s="14"/>
      <c r="C605" s="324"/>
      <c r="D605" s="413"/>
      <c r="E605" s="261">
        <v>7</v>
      </c>
      <c r="F605" s="372"/>
      <c r="G605" s="269"/>
      <c r="H605" s="271"/>
      <c r="I605" s="271"/>
      <c r="J605" s="271"/>
      <c r="K605" s="271"/>
      <c r="L605" s="271"/>
      <c r="M605" s="270"/>
      <c r="N605" s="155" t="str">
        <f>IF(A10taxstdlife="n/a","n/a",IF(N$3&gt;(A10taxstdlife+$E605),(Input!$M$220*$M$7)-SUM($M605:M605),(Input!$M$220*$M$7)/A10taxstdlife))</f>
        <v>n/a</v>
      </c>
      <c r="O605" s="155" t="str">
        <f>IF(A10taxstdlife="n/a","n/a",IF(O$3&gt;(A10taxstdlife+$E605),(Input!$M$220*$M$7)-SUM($M605:N605),(Input!$M$220*$M$7)/A10taxstdlife))</f>
        <v>n/a</v>
      </c>
      <c r="P605" s="155" t="str">
        <f>IF(A10taxstdlife="n/a","n/a",IF(P$3&gt;(A10taxstdlife+$E605),(Input!$M$220*$M$7)-SUM($M605:O605),(Input!$M$220*$M$7)/A10taxstdlife))</f>
        <v>n/a</v>
      </c>
      <c r="Q605" s="155" t="str">
        <f>IF(A10taxstdlife="n/a","n/a",IF(Q$3&gt;(A10taxstdlife+$E605),(Input!$M$220*$M$7)-SUM($M605:P605),(Input!$M$220*$M$7)/A10taxstdlife))</f>
        <v>n/a</v>
      </c>
      <c r="R605" s="155" t="str">
        <f>IF(A10taxstdlife="n/a","n/a",IF(R$3&gt;(A10taxstdlife+$E605),(Input!$M$220*$M$7)-SUM($M605:Q605),(Input!$M$220*$M$7)/A10taxstdlife))</f>
        <v>n/a</v>
      </c>
      <c r="S605" s="155" t="str">
        <f>IF(A10taxstdlife="n/a","n/a",IF(S$3&gt;(A10taxstdlife+$E605),(Input!$M$220*$M$7)-SUM($M605:R605),(Input!$M$220*$M$7)/A10taxstdlife))</f>
        <v>n/a</v>
      </c>
      <c r="T605" s="155" t="str">
        <f>IF(A10taxstdlife="n/a","n/a",IF(T$3&gt;(A10taxstdlife+$E605),(Input!$M$220*$M$7)-SUM($M605:S605),(Input!$M$220*$M$7)/A10taxstdlife))</f>
        <v>n/a</v>
      </c>
      <c r="U605" s="155" t="str">
        <f>IF(A10taxstdlife="n/a","n/a",IF(U$3&gt;(A10taxstdlife+$E605),(Input!$M$220*$M$7)-SUM($M605:T605),(Input!$M$220*$M$7)/A10taxstdlife))</f>
        <v>n/a</v>
      </c>
      <c r="V605" s="155" t="str">
        <f>IF(A10taxstdlife="n/a","n/a",IF(V$3&gt;(A10taxstdlife+$E605),(Input!$M$220*$M$7)-SUM($M605:U605),(Input!$M$220*$M$7)/A10taxstdlife))</f>
        <v>n/a</v>
      </c>
      <c r="W605" s="155" t="str">
        <f>IF(A10taxstdlife="n/a","n/a",IF(W$3&gt;(A10taxstdlife+$E605),(Input!$M$220*$M$7)-SUM($M605:V605),(Input!$M$220*$M$7)/A10taxstdlife))</f>
        <v>n/a</v>
      </c>
      <c r="X605" s="155" t="str">
        <f>IF(A10taxstdlife="n/a","n/a",IF(X$3&gt;(A10taxstdlife+$E605),(Input!$M$220*$M$7)-SUM($M605:W605),(Input!$M$220*$M$7)/A10taxstdlife))</f>
        <v>n/a</v>
      </c>
      <c r="Y605" s="155" t="str">
        <f>IF(A10taxstdlife="n/a","n/a",IF(Y$3&gt;(A10taxstdlife+$E605),(Input!$M$220*$M$7)-SUM($M605:X605),(Input!$M$220*$M$7)/A10taxstdlife))</f>
        <v>n/a</v>
      </c>
      <c r="Z605" s="155" t="str">
        <f>IF(A10taxstdlife="n/a","n/a",IF(Z$3&gt;(A10taxstdlife+$E605),(Input!$M$220*$M$7)-SUM($M605:Y605),(Input!$M$220*$M$7)/A10taxstdlife))</f>
        <v>n/a</v>
      </c>
      <c r="AA605" s="155" t="str">
        <f>IF(A10taxstdlife="n/a","n/a",IF(AA$3&gt;(A10taxstdlife+$E605),(Input!$M$220*$M$7)-SUM($M605:Z605),(Input!$M$220*$M$7)/A10taxstdlife))</f>
        <v>n/a</v>
      </c>
      <c r="AB605" s="155" t="str">
        <f>IF(A10taxstdlife="n/a","n/a",IF(AB$3&gt;(A10taxstdlife+$E605),(Input!$M$220*$M$7)-SUM($M605:AA605),(Input!$M$220*$M$7)/A10taxstdlife))</f>
        <v>n/a</v>
      </c>
      <c r="AC605" s="155" t="str">
        <f>IF(A10taxstdlife="n/a","n/a",IF(AC$3&gt;(A10taxstdlife+$E605),(Input!$M$220*$M$7)-SUM($M605:AB605),(Input!$M$220*$M$7)/A10taxstdlife))</f>
        <v>n/a</v>
      </c>
      <c r="AD605" s="155" t="str">
        <f>IF(A10taxstdlife="n/a","n/a",IF(AD$3&gt;(A10taxstdlife+$E605),(Input!$M$220*$M$7)-SUM($M605:AC605),(Input!$M$220*$M$7)/A10taxstdlife))</f>
        <v>n/a</v>
      </c>
      <c r="AE605" s="155" t="str">
        <f>IF(A10taxstdlife="n/a","n/a",IF(AE$3&gt;(A10taxstdlife+$E605),(Input!$M$220*$M$7)-SUM($M605:AD605),(Input!$M$220*$M$7)/A10taxstdlife))</f>
        <v>n/a</v>
      </c>
      <c r="AF605" s="155" t="str">
        <f>IF(A10taxstdlife="n/a","n/a",IF(AF$3&gt;(A10taxstdlife+$E605),(Input!$M$220*$M$7)-SUM($M605:AE605),(Input!$M$220*$M$7)/A10taxstdlife))</f>
        <v>n/a</v>
      </c>
      <c r="AG605" s="155" t="str">
        <f>IF(A10taxstdlife="n/a","n/a",IF(AG$3&gt;(A10taxstdlife+$E605),(Input!$M$220*$M$7)-SUM($M605:AF605),(Input!$M$220*$M$7)/A10taxstdlife))</f>
        <v>n/a</v>
      </c>
      <c r="AH605" s="155" t="str">
        <f>IF(A10taxstdlife="n/a","n/a",IF(AH$3&gt;(A10taxstdlife+$E605),(Input!$M$220*$M$7)-SUM($M605:AG605),(Input!$M$220*$M$7)/A10taxstdlife))</f>
        <v>n/a</v>
      </c>
      <c r="AI605" s="155" t="str">
        <f>IF(A10taxstdlife="n/a","n/a",IF(AI$3&gt;(A10taxstdlife+$E605),(Input!$M$220*$M$7)-SUM($M605:AH605),(Input!$M$220*$M$7)/A10taxstdlife))</f>
        <v>n/a</v>
      </c>
      <c r="AJ605" s="155" t="str">
        <f>IF(A10taxstdlife="n/a","n/a",IF(AJ$3&gt;(A10taxstdlife+$E605),(Input!$M$220*$M$7)-SUM($M605:AI605),(Input!$M$220*$M$7)/A10taxstdlife))</f>
        <v>n/a</v>
      </c>
      <c r="AK605" s="155" t="str">
        <f>IF(A10taxstdlife="n/a","n/a",IF(AK$3&gt;(A10taxstdlife+$E605),(Input!$M$220*$M$7)-SUM($M605:AJ605),(Input!$M$220*$M$7)/A10taxstdlife))</f>
        <v>n/a</v>
      </c>
      <c r="AL605" s="155" t="str">
        <f>IF(A10taxstdlife="n/a","n/a",IF(AL$3&gt;(A10taxstdlife+$E605),(Input!$M$220*$M$7)-SUM($M605:AK605),(Input!$M$220*$M$7)/A10taxstdlife))</f>
        <v>n/a</v>
      </c>
      <c r="AM605" s="155" t="str">
        <f>IF(A10taxstdlife="n/a","n/a",IF(AM$3&gt;(A10taxstdlife+$E605),(Input!$M$220*$M$7)-SUM($M605:AL605),(Input!$M$220*$M$7)/A10taxstdlife))</f>
        <v>n/a</v>
      </c>
      <c r="AN605" s="155" t="str">
        <f>IF(A10taxstdlife="n/a","n/a",IF(AN$3&gt;(A10taxstdlife+$E605),(Input!$M$220*$M$7)-SUM($M605:AM605),(Input!$M$220*$M$7)/A10taxstdlife))</f>
        <v>n/a</v>
      </c>
      <c r="AO605" s="155" t="str">
        <f>IF(A10taxstdlife="n/a","n/a",IF(AO$3&gt;(A10taxstdlife+$E605),(Input!$M$220*$M$7)-SUM($M605:AN605),(Input!$M$220*$M$7)/A10taxstdlife))</f>
        <v>n/a</v>
      </c>
      <c r="AP605" s="155" t="str">
        <f>IF(A10taxstdlife="n/a","n/a",IF(AP$3&gt;(A10taxstdlife+$E605),(Input!$M$220*$M$7)-SUM($M605:AO605),(Input!$M$220*$M$7)/A10taxstdlife))</f>
        <v>n/a</v>
      </c>
      <c r="AQ605" s="155" t="str">
        <f>IF(A10taxstdlife="n/a","n/a",IF(AQ$3&gt;(A10taxstdlife+$E605),(Input!$M$220*$M$7)-SUM($M605:AP605),(Input!$M$220*$M$7)/A10taxstdlife))</f>
        <v>n/a</v>
      </c>
      <c r="AR605" s="155" t="str">
        <f>IF(A10taxstdlife="n/a","n/a",IF(AR$3&gt;(A10taxstdlife+$E605),(Input!$M$220*$M$7)-SUM($M605:AQ605),(Input!$M$220*$M$7)/A10taxstdlife))</f>
        <v>n/a</v>
      </c>
      <c r="AS605" s="155" t="str">
        <f>IF(A10taxstdlife="n/a","n/a",IF(AS$3&gt;(A10taxstdlife+$E605),(Input!$M$220*$M$7)-SUM($M605:AR605),(Input!$M$220*$M$7)/A10taxstdlife))</f>
        <v>n/a</v>
      </c>
      <c r="AT605" s="155" t="str">
        <f>IF(A10taxstdlife="n/a","n/a",IF(AT$3&gt;(A10taxstdlife+$E605),(Input!$M$220*$M$7)-SUM($M605:AS605),(Input!$M$220*$M$7)/A10taxstdlife))</f>
        <v>n/a</v>
      </c>
      <c r="AU605" s="155" t="str">
        <f>IF(A10taxstdlife="n/a","n/a",IF(AU$3&gt;(A10taxstdlife+$E605),(Input!$M$220*$M$7)-SUM($M605:AT605),(Input!$M$220*$M$7)/A10taxstdlife))</f>
        <v>n/a</v>
      </c>
      <c r="AV605" s="155" t="str">
        <f>IF(A10taxstdlife="n/a","n/a",IF(AV$3&gt;(A10taxstdlife+$E605),(Input!$M$220*$M$7)-SUM($M605:AU605),(Input!$M$220*$M$7)/A10taxstdlife))</f>
        <v>n/a</v>
      </c>
      <c r="AW605" s="155" t="str">
        <f>IF(A10taxstdlife="n/a","n/a",IF(AW$3&gt;(A10taxstdlife+$E605),(Input!$M$220*$M$7)-SUM($M605:AV605),(Input!$M$220*$M$7)/A10taxstdlife))</f>
        <v>n/a</v>
      </c>
      <c r="AX605" s="155" t="str">
        <f>IF(A10taxstdlife="n/a","n/a",IF(AX$3&gt;(A10taxstdlife+$E605),(Input!$M$220*$M$7)-SUM($M605:AW605),(Input!$M$220*$M$7)/A10taxstdlife))</f>
        <v>n/a</v>
      </c>
      <c r="AY605" s="155" t="str">
        <f>IF(A10taxstdlife="n/a","n/a",IF(AY$3&gt;(A10taxstdlife+$E605),(Input!$M$220*$M$7)-SUM($M605:AX605),(Input!$M$220*$M$7)/A10taxstdlife))</f>
        <v>n/a</v>
      </c>
      <c r="AZ605" s="155" t="str">
        <f>IF(A10taxstdlife="n/a","n/a",IF(AZ$3&gt;(A10taxstdlife+$E605),(Input!$M$220*$M$7)-SUM($M605:AY605),(Input!$M$220*$M$7)/A10taxstdlife))</f>
        <v>n/a</v>
      </c>
      <c r="BA605" s="155" t="str">
        <f>IF(A10taxstdlife="n/a","n/a",IF(BA$3&gt;(A10taxstdlife+$E605),(Input!$M$220*$M$7)-SUM($M605:AZ605),(Input!$M$220*$M$7)/A10taxstdlife))</f>
        <v>n/a</v>
      </c>
      <c r="BB605" s="155" t="str">
        <f>IF(A10taxstdlife="n/a","n/a",IF(BB$3&gt;(A10taxstdlife+$E605),(Input!$M$220*$M$7)-SUM($M605:BA605),(Input!$M$220*$M$7)/A10taxstdlife))</f>
        <v>n/a</v>
      </c>
      <c r="BC605" s="155" t="str">
        <f>IF(A10taxstdlife="n/a","n/a",IF(BC$3&gt;(A10taxstdlife+$E605),(Input!$M$220*$M$7)-SUM($M605:BB605),(Input!$M$220*$M$7)/A10taxstdlife))</f>
        <v>n/a</v>
      </c>
      <c r="BD605" s="155" t="str">
        <f>IF(A10taxstdlife="n/a","n/a",IF(BD$3&gt;(A10taxstdlife+$E605),(Input!$M$220*$M$7)-SUM($M605:BC605),(Input!$M$220*$M$7)/A10taxstdlife))</f>
        <v>n/a</v>
      </c>
      <c r="BE605" s="155" t="str">
        <f>IF(A10taxstdlife="n/a","n/a",IF(BE$3&gt;(A10taxstdlife+$E605),(Input!$M$220*$M$7)-SUM($M605:BD605),(Input!$M$220*$M$7)/A10taxstdlife))</f>
        <v>n/a</v>
      </c>
      <c r="BF605" s="155" t="str">
        <f>IF(A10taxstdlife="n/a","n/a",IF(BF$3&gt;(A10taxstdlife+$E605),(Input!$M$220*$M$7)-SUM($M605:BE605),(Input!$M$220*$M$7)/A10taxstdlife))</f>
        <v>n/a</v>
      </c>
      <c r="BG605" s="155" t="str">
        <f>IF(A10taxstdlife="n/a","n/a",IF(BG$3&gt;(A10taxstdlife+$E605),(Input!$M$220*$M$7)-SUM($M605:BF605),(Input!$M$220*$M$7)/A10taxstdlife))</f>
        <v>n/a</v>
      </c>
      <c r="BH605" s="155" t="str">
        <f>IF(A10taxstdlife="n/a","n/a",IF(BH$3&gt;(A10taxstdlife+$E605),(Input!$M$220*$M$7)-SUM($M605:BG605),(Input!$M$220*$M$7)/A10taxstdlife))</f>
        <v>n/a</v>
      </c>
      <c r="BI605" s="155" t="str">
        <f>IF(A10taxstdlife="n/a","n/a",IF(BI$3&gt;(A10taxstdlife+$E605),(Input!$M$220*$M$7)-SUM($M605:BH605),(Input!$M$220*$M$7)/A10taxstdlife))</f>
        <v>n/a</v>
      </c>
      <c r="BJ605" s="14"/>
      <c r="BK605" s="14"/>
      <c r="BL605" s="14"/>
      <c r="BM605" s="14"/>
      <c r="BN605" s="14"/>
      <c r="BO605" s="14"/>
      <c r="BP605" s="14"/>
      <c r="BQ605" s="14"/>
      <c r="BR605" s="14"/>
      <c r="BS605" s="14"/>
      <c r="BT605" s="14"/>
      <c r="BU605" s="14"/>
      <c r="BV605" s="14"/>
      <c r="BW605" s="14"/>
      <c r="BX605" s="14"/>
      <c r="BY605" s="14"/>
      <c r="BZ605" s="14"/>
      <c r="CA605" s="410"/>
      <c r="CB605" s="410"/>
      <c r="CC605" s="410"/>
      <c r="CD605" s="410"/>
      <c r="CE605" s="410"/>
      <c r="CF605" s="410"/>
      <c r="CG605" s="410"/>
      <c r="CH605" s="410"/>
      <c r="CI605" s="410"/>
      <c r="CJ605" s="410"/>
      <c r="CK605" s="410"/>
      <c r="CL605" s="410"/>
      <c r="CM605" s="410"/>
      <c r="CN605" s="410"/>
      <c r="CO605" s="410"/>
      <c r="CP605" s="410"/>
      <c r="CQ605" s="410"/>
      <c r="CR605" s="410"/>
      <c r="CS605" s="410"/>
      <c r="CT605" s="410"/>
      <c r="CU605" s="410"/>
      <c r="CV605" s="410"/>
      <c r="CW605" s="410"/>
      <c r="CX605" s="410"/>
      <c r="CY605" s="410"/>
      <c r="CZ605" s="410"/>
      <c r="DA605" s="410"/>
      <c r="DB605" s="410"/>
      <c r="DC605" s="410"/>
      <c r="DD605" s="410"/>
      <c r="DE605" s="410"/>
      <c r="DF605" s="410"/>
      <c r="DG605" s="410"/>
      <c r="DH605" s="410"/>
      <c r="DI605" s="410"/>
      <c r="DJ605" s="410"/>
      <c r="DK605" s="410"/>
      <c r="DL605" s="410"/>
      <c r="DM605" s="410"/>
      <c r="DN605" s="410"/>
      <c r="DO605" s="410"/>
      <c r="DP605" s="410"/>
      <c r="DQ605" s="410"/>
      <c r="DR605" s="410"/>
      <c r="DS605" s="410"/>
      <c r="DT605" s="410"/>
      <c r="DU605" s="410"/>
      <c r="DV605" s="410"/>
      <c r="DW605" s="410"/>
      <c r="DX605" s="410"/>
      <c r="DY605" s="410"/>
      <c r="DZ605" s="410"/>
      <c r="EA605" s="410"/>
      <c r="EB605" s="410"/>
      <c r="EC605" s="410"/>
      <c r="ED605" s="410"/>
      <c r="EE605" s="410"/>
      <c r="EF605" s="410"/>
      <c r="EG605" s="410"/>
      <c r="EH605" s="410"/>
      <c r="EI605" s="410"/>
      <c r="EJ605" s="410"/>
      <c r="EK605" s="410"/>
      <c r="EL605" s="410"/>
      <c r="EM605" s="410"/>
      <c r="EN605" s="410"/>
      <c r="EO605" s="410"/>
      <c r="EP605" s="410"/>
      <c r="EQ605" s="410"/>
      <c r="ER605" s="410"/>
      <c r="ES605" s="410"/>
      <c r="ET605" s="410"/>
      <c r="EU605" s="410"/>
      <c r="EV605" s="410"/>
      <c r="EW605" s="410"/>
      <c r="EX605" s="410"/>
      <c r="EY605" s="410"/>
      <c r="EZ605" s="410"/>
      <c r="FA605" s="410"/>
      <c r="FB605" s="410"/>
      <c r="FC605" s="410"/>
      <c r="FD605" s="410"/>
      <c r="FE605" s="410"/>
      <c r="FF605" s="410"/>
      <c r="FG605" s="410"/>
      <c r="FH605" s="410"/>
      <c r="FI605" s="410"/>
      <c r="FJ605" s="410"/>
      <c r="FK605" s="410"/>
      <c r="FL605" s="410"/>
      <c r="FM605" s="410"/>
      <c r="FN605" s="410"/>
      <c r="FO605" s="410"/>
      <c r="FP605" s="410"/>
      <c r="FQ605" s="410"/>
      <c r="FR605" s="410"/>
      <c r="FS605" s="410"/>
      <c r="FT605" s="410"/>
      <c r="FU605" s="410"/>
      <c r="FV605" s="410"/>
      <c r="FW605" s="410"/>
      <c r="FX605" s="410"/>
      <c r="FY605" s="410"/>
      <c r="FZ605" s="410"/>
      <c r="GA605" s="410"/>
      <c r="GB605" s="410"/>
      <c r="GC605" s="410"/>
      <c r="GD605" s="410"/>
      <c r="GE605" s="410"/>
      <c r="GF605" s="410"/>
      <c r="GG605" s="410"/>
      <c r="GH605" s="410"/>
      <c r="GI605" s="410"/>
      <c r="GJ605" s="410"/>
      <c r="GK605" s="410"/>
      <c r="GL605" s="410"/>
      <c r="GM605" s="410"/>
      <c r="GN605" s="410"/>
      <c r="GO605" s="410"/>
      <c r="GP605" s="410"/>
      <c r="GQ605" s="410"/>
      <c r="GR605" s="410"/>
      <c r="GS605" s="410"/>
      <c r="GT605" s="410"/>
      <c r="GU605" s="410"/>
      <c r="GV605" s="410"/>
      <c r="GW605" s="410"/>
      <c r="GX605" s="410"/>
      <c r="GY605" s="410"/>
      <c r="GZ605" s="410"/>
      <c r="HA605" s="410"/>
      <c r="HB605" s="410"/>
      <c r="HC605" s="410"/>
      <c r="HD605" s="410"/>
      <c r="HE605" s="410"/>
      <c r="HF605" s="410"/>
      <c r="HG605" s="410"/>
      <c r="HH605" s="410"/>
      <c r="HI605" s="410"/>
      <c r="HJ605" s="410"/>
      <c r="HK605" s="410"/>
      <c r="HL605" s="410"/>
      <c r="HM605" s="410"/>
      <c r="HN605" s="410"/>
      <c r="HO605" s="410"/>
      <c r="HP605" s="410"/>
      <c r="HQ605" s="410"/>
      <c r="HR605" s="410"/>
      <c r="HS605" s="410"/>
      <c r="HT605" s="410"/>
      <c r="HU605" s="410"/>
      <c r="HV605" s="410"/>
      <c r="HW605" s="410"/>
      <c r="HX605" s="410"/>
      <c r="HY605" s="410"/>
      <c r="HZ605" s="410"/>
      <c r="IA605" s="410"/>
      <c r="IB605" s="410"/>
      <c r="IC605" s="410"/>
      <c r="ID605" s="410"/>
      <c r="IE605" s="410"/>
      <c r="IF605" s="410"/>
      <c r="IG605" s="410"/>
      <c r="IH605" s="410"/>
      <c r="II605" s="410"/>
      <c r="IJ605" s="410"/>
      <c r="IK605" s="410"/>
      <c r="IL605" s="410"/>
      <c r="IM605" s="410"/>
      <c r="IN605" s="410"/>
      <c r="IO605" s="410"/>
      <c r="IP605" s="410"/>
      <c r="IQ605" s="410"/>
      <c r="IR605" s="410"/>
      <c r="IS605" s="410"/>
      <c r="IT605" s="410"/>
      <c r="IU605" s="410"/>
      <c r="IV605" s="410"/>
    </row>
    <row r="606" spans="1:256" s="2" customFormat="1" ht="12.75" hidden="1" customHeight="1" outlineLevel="2">
      <c r="A606" s="14"/>
      <c r="B606" s="14"/>
      <c r="C606" s="324"/>
      <c r="D606" s="413"/>
      <c r="E606" s="261">
        <v>8</v>
      </c>
      <c r="F606" s="372"/>
      <c r="G606" s="269"/>
      <c r="H606" s="271"/>
      <c r="I606" s="271"/>
      <c r="J606" s="271"/>
      <c r="K606" s="271"/>
      <c r="L606" s="271"/>
      <c r="M606" s="271"/>
      <c r="N606" s="270"/>
      <c r="O606" s="155" t="str">
        <f>IF(A10taxstdlife="n/a","n/a",IF(O$3&gt;(A10taxstdlife+$E606),(Input!$N$220*$N$7)-SUM($N606:N606),(Input!$N$220*$N$7)/A10taxstdlife))</f>
        <v>n/a</v>
      </c>
      <c r="P606" s="155" t="str">
        <f>IF(A10taxstdlife="n/a","n/a",IF(P$3&gt;(A10taxstdlife+$E606),(Input!$N$220*$N$7)-SUM($N606:O606),(Input!$N$220*$N$7)/A10taxstdlife))</f>
        <v>n/a</v>
      </c>
      <c r="Q606" s="155" t="str">
        <f>IF(A10taxstdlife="n/a","n/a",IF(Q$3&gt;(A10taxstdlife+$E606),(Input!$N$220*$N$7)-SUM($N606:P606),(Input!$N$220*$N$7)/A10taxstdlife))</f>
        <v>n/a</v>
      </c>
      <c r="R606" s="155" t="str">
        <f>IF(A10taxstdlife="n/a","n/a",IF(R$3&gt;(A10taxstdlife+$E606),(Input!$N$220*$N$7)-SUM($N606:Q606),(Input!$N$220*$N$7)/A10taxstdlife))</f>
        <v>n/a</v>
      </c>
      <c r="S606" s="155" t="str">
        <f>IF(A10taxstdlife="n/a","n/a",IF(S$3&gt;(A10taxstdlife+$E606),(Input!$N$220*$N$7)-SUM($N606:R606),(Input!$N$220*$N$7)/A10taxstdlife))</f>
        <v>n/a</v>
      </c>
      <c r="T606" s="155" t="str">
        <f>IF(A10taxstdlife="n/a","n/a",IF(T$3&gt;(A10taxstdlife+$E606),(Input!$N$220*$N$7)-SUM($N606:S606),(Input!$N$220*$N$7)/A10taxstdlife))</f>
        <v>n/a</v>
      </c>
      <c r="U606" s="155" t="str">
        <f>IF(A10taxstdlife="n/a","n/a",IF(U$3&gt;(A10taxstdlife+$E606),(Input!$N$220*$N$7)-SUM($N606:T606),(Input!$N$220*$N$7)/A10taxstdlife))</f>
        <v>n/a</v>
      </c>
      <c r="V606" s="155" t="str">
        <f>IF(A10taxstdlife="n/a","n/a",IF(V$3&gt;(A10taxstdlife+$E606),(Input!$N$220*$N$7)-SUM($N606:U606),(Input!$N$220*$N$7)/A10taxstdlife))</f>
        <v>n/a</v>
      </c>
      <c r="W606" s="155" t="str">
        <f>IF(A10taxstdlife="n/a","n/a",IF(W$3&gt;(A10taxstdlife+$E606),(Input!$N$220*$N$7)-SUM($N606:V606),(Input!$N$220*$N$7)/A10taxstdlife))</f>
        <v>n/a</v>
      </c>
      <c r="X606" s="155" t="str">
        <f>IF(A10taxstdlife="n/a","n/a",IF(X$3&gt;(A10taxstdlife+$E606),(Input!$N$220*$N$7)-SUM($N606:W606),(Input!$N$220*$N$7)/A10taxstdlife))</f>
        <v>n/a</v>
      </c>
      <c r="Y606" s="155" t="str">
        <f>IF(A10taxstdlife="n/a","n/a",IF(Y$3&gt;(A10taxstdlife+$E606),(Input!$N$220*$N$7)-SUM($N606:X606),(Input!$N$220*$N$7)/A10taxstdlife))</f>
        <v>n/a</v>
      </c>
      <c r="Z606" s="155" t="str">
        <f>IF(A10taxstdlife="n/a","n/a",IF(Z$3&gt;(A10taxstdlife+$E606),(Input!$N$220*$N$7)-SUM($N606:Y606),(Input!$N$220*$N$7)/A10taxstdlife))</f>
        <v>n/a</v>
      </c>
      <c r="AA606" s="155" t="str">
        <f>IF(A10taxstdlife="n/a","n/a",IF(AA$3&gt;(A10taxstdlife+$E606),(Input!$N$220*$N$7)-SUM($N606:Z606),(Input!$N$220*$N$7)/A10taxstdlife))</f>
        <v>n/a</v>
      </c>
      <c r="AB606" s="155" t="str">
        <f>IF(A10taxstdlife="n/a","n/a",IF(AB$3&gt;(A10taxstdlife+$E606),(Input!$N$220*$N$7)-SUM($N606:AA606),(Input!$N$220*$N$7)/A10taxstdlife))</f>
        <v>n/a</v>
      </c>
      <c r="AC606" s="155" t="str">
        <f>IF(A10taxstdlife="n/a","n/a",IF(AC$3&gt;(A10taxstdlife+$E606),(Input!$N$220*$N$7)-SUM($N606:AB606),(Input!$N$220*$N$7)/A10taxstdlife))</f>
        <v>n/a</v>
      </c>
      <c r="AD606" s="155" t="str">
        <f>IF(A10taxstdlife="n/a","n/a",IF(AD$3&gt;(A10taxstdlife+$E606),(Input!$N$220*$N$7)-SUM($N606:AC606),(Input!$N$220*$N$7)/A10taxstdlife))</f>
        <v>n/a</v>
      </c>
      <c r="AE606" s="155" t="str">
        <f>IF(A10taxstdlife="n/a","n/a",IF(AE$3&gt;(A10taxstdlife+$E606),(Input!$N$220*$N$7)-SUM($N606:AD606),(Input!$N$220*$N$7)/A10taxstdlife))</f>
        <v>n/a</v>
      </c>
      <c r="AF606" s="155" t="str">
        <f>IF(A10taxstdlife="n/a","n/a",IF(AF$3&gt;(A10taxstdlife+$E606),(Input!$N$220*$N$7)-SUM($N606:AE606),(Input!$N$220*$N$7)/A10taxstdlife))</f>
        <v>n/a</v>
      </c>
      <c r="AG606" s="155" t="str">
        <f>IF(A10taxstdlife="n/a","n/a",IF(AG$3&gt;(A10taxstdlife+$E606),(Input!$N$220*$N$7)-SUM($N606:AF606),(Input!$N$220*$N$7)/A10taxstdlife))</f>
        <v>n/a</v>
      </c>
      <c r="AH606" s="155" t="str">
        <f>IF(A10taxstdlife="n/a","n/a",IF(AH$3&gt;(A10taxstdlife+$E606),(Input!$N$220*$N$7)-SUM($N606:AG606),(Input!$N$220*$N$7)/A10taxstdlife))</f>
        <v>n/a</v>
      </c>
      <c r="AI606" s="155" t="str">
        <f>IF(A10taxstdlife="n/a","n/a",IF(AI$3&gt;(A10taxstdlife+$E606),(Input!$N$220*$N$7)-SUM($N606:AH606),(Input!$N$220*$N$7)/A10taxstdlife))</f>
        <v>n/a</v>
      </c>
      <c r="AJ606" s="155" t="str">
        <f>IF(A10taxstdlife="n/a","n/a",IF(AJ$3&gt;(A10taxstdlife+$E606),(Input!$N$220*$N$7)-SUM($N606:AI606),(Input!$N$220*$N$7)/A10taxstdlife))</f>
        <v>n/a</v>
      </c>
      <c r="AK606" s="155" t="str">
        <f>IF(A10taxstdlife="n/a","n/a",IF(AK$3&gt;(A10taxstdlife+$E606),(Input!$N$220*$N$7)-SUM($N606:AJ606),(Input!$N$220*$N$7)/A10taxstdlife))</f>
        <v>n/a</v>
      </c>
      <c r="AL606" s="155" t="str">
        <f>IF(A10taxstdlife="n/a","n/a",IF(AL$3&gt;(A10taxstdlife+$E606),(Input!$N$220*$N$7)-SUM($N606:AK606),(Input!$N$220*$N$7)/A10taxstdlife))</f>
        <v>n/a</v>
      </c>
      <c r="AM606" s="155" t="str">
        <f>IF(A10taxstdlife="n/a","n/a",IF(AM$3&gt;(A10taxstdlife+$E606),(Input!$N$220*$N$7)-SUM($N606:AL606),(Input!$N$220*$N$7)/A10taxstdlife))</f>
        <v>n/a</v>
      </c>
      <c r="AN606" s="155" t="str">
        <f>IF(A10taxstdlife="n/a","n/a",IF(AN$3&gt;(A10taxstdlife+$E606),(Input!$N$220*$N$7)-SUM($N606:AM606),(Input!$N$220*$N$7)/A10taxstdlife))</f>
        <v>n/a</v>
      </c>
      <c r="AO606" s="155" t="str">
        <f>IF(A10taxstdlife="n/a","n/a",IF(AO$3&gt;(A10taxstdlife+$E606),(Input!$N$220*$N$7)-SUM($N606:AN606),(Input!$N$220*$N$7)/A10taxstdlife))</f>
        <v>n/a</v>
      </c>
      <c r="AP606" s="155" t="str">
        <f>IF(A10taxstdlife="n/a","n/a",IF(AP$3&gt;(A10taxstdlife+$E606),(Input!$N$220*$N$7)-SUM($N606:AO606),(Input!$N$220*$N$7)/A10taxstdlife))</f>
        <v>n/a</v>
      </c>
      <c r="AQ606" s="155" t="str">
        <f>IF(A10taxstdlife="n/a","n/a",IF(AQ$3&gt;(A10taxstdlife+$E606),(Input!$N$220*$N$7)-SUM($N606:AP606),(Input!$N$220*$N$7)/A10taxstdlife))</f>
        <v>n/a</v>
      </c>
      <c r="AR606" s="155" t="str">
        <f>IF(A10taxstdlife="n/a","n/a",IF(AR$3&gt;(A10taxstdlife+$E606),(Input!$N$220*$N$7)-SUM($N606:AQ606),(Input!$N$220*$N$7)/A10taxstdlife))</f>
        <v>n/a</v>
      </c>
      <c r="AS606" s="155" t="str">
        <f>IF(A10taxstdlife="n/a","n/a",IF(AS$3&gt;(A10taxstdlife+$E606),(Input!$N$220*$N$7)-SUM($N606:AR606),(Input!$N$220*$N$7)/A10taxstdlife))</f>
        <v>n/a</v>
      </c>
      <c r="AT606" s="155" t="str">
        <f>IF(A10taxstdlife="n/a","n/a",IF(AT$3&gt;(A10taxstdlife+$E606),(Input!$N$220*$N$7)-SUM($N606:AS606),(Input!$N$220*$N$7)/A10taxstdlife))</f>
        <v>n/a</v>
      </c>
      <c r="AU606" s="155" t="str">
        <f>IF(A10taxstdlife="n/a","n/a",IF(AU$3&gt;(A10taxstdlife+$E606),(Input!$N$220*$N$7)-SUM($N606:AT606),(Input!$N$220*$N$7)/A10taxstdlife))</f>
        <v>n/a</v>
      </c>
      <c r="AV606" s="155" t="str">
        <f>IF(A10taxstdlife="n/a","n/a",IF(AV$3&gt;(A10taxstdlife+$E606),(Input!$N$220*$N$7)-SUM($N606:AU606),(Input!$N$220*$N$7)/A10taxstdlife))</f>
        <v>n/a</v>
      </c>
      <c r="AW606" s="155" t="str">
        <f>IF(A10taxstdlife="n/a","n/a",IF(AW$3&gt;(A10taxstdlife+$E606),(Input!$N$220*$N$7)-SUM($N606:AV606),(Input!$N$220*$N$7)/A10taxstdlife))</f>
        <v>n/a</v>
      </c>
      <c r="AX606" s="155" t="str">
        <f>IF(A10taxstdlife="n/a","n/a",IF(AX$3&gt;(A10taxstdlife+$E606),(Input!$N$220*$N$7)-SUM($N606:AW606),(Input!$N$220*$N$7)/A10taxstdlife))</f>
        <v>n/a</v>
      </c>
      <c r="AY606" s="155" t="str">
        <f>IF(A10taxstdlife="n/a","n/a",IF(AY$3&gt;(A10taxstdlife+$E606),(Input!$N$220*$N$7)-SUM($N606:AX606),(Input!$N$220*$N$7)/A10taxstdlife))</f>
        <v>n/a</v>
      </c>
      <c r="AZ606" s="155" t="str">
        <f>IF(A10taxstdlife="n/a","n/a",IF(AZ$3&gt;(A10taxstdlife+$E606),(Input!$N$220*$N$7)-SUM($N606:AY606),(Input!$N$220*$N$7)/A10taxstdlife))</f>
        <v>n/a</v>
      </c>
      <c r="BA606" s="155" t="str">
        <f>IF(A10taxstdlife="n/a","n/a",IF(BA$3&gt;(A10taxstdlife+$E606),(Input!$N$220*$N$7)-SUM($N606:AZ606),(Input!$N$220*$N$7)/A10taxstdlife))</f>
        <v>n/a</v>
      </c>
      <c r="BB606" s="155" t="str">
        <f>IF(A10taxstdlife="n/a","n/a",IF(BB$3&gt;(A10taxstdlife+$E606),(Input!$N$220*$N$7)-SUM($N606:BA606),(Input!$N$220*$N$7)/A10taxstdlife))</f>
        <v>n/a</v>
      </c>
      <c r="BC606" s="155" t="str">
        <f>IF(A10taxstdlife="n/a","n/a",IF(BC$3&gt;(A10taxstdlife+$E606),(Input!$N$220*$N$7)-SUM($N606:BB606),(Input!$N$220*$N$7)/A10taxstdlife))</f>
        <v>n/a</v>
      </c>
      <c r="BD606" s="155" t="str">
        <f>IF(A10taxstdlife="n/a","n/a",IF(BD$3&gt;(A10taxstdlife+$E606),(Input!$N$220*$N$7)-SUM($N606:BC606),(Input!$N$220*$N$7)/A10taxstdlife))</f>
        <v>n/a</v>
      </c>
      <c r="BE606" s="155" t="str">
        <f>IF(A10taxstdlife="n/a","n/a",IF(BE$3&gt;(A10taxstdlife+$E606),(Input!$N$220*$N$7)-SUM($N606:BD606),(Input!$N$220*$N$7)/A10taxstdlife))</f>
        <v>n/a</v>
      </c>
      <c r="BF606" s="155" t="str">
        <f>IF(A10taxstdlife="n/a","n/a",IF(BF$3&gt;(A10taxstdlife+$E606),(Input!$N$220*$N$7)-SUM($N606:BE606),(Input!$N$220*$N$7)/A10taxstdlife))</f>
        <v>n/a</v>
      </c>
      <c r="BG606" s="155" t="str">
        <f>IF(A10taxstdlife="n/a","n/a",IF(BG$3&gt;(A10taxstdlife+$E606),(Input!$N$220*$N$7)-SUM($N606:BF606),(Input!$N$220*$N$7)/A10taxstdlife))</f>
        <v>n/a</v>
      </c>
      <c r="BH606" s="155" t="str">
        <f>IF(A10taxstdlife="n/a","n/a",IF(BH$3&gt;(A10taxstdlife+$E606),(Input!$N$220*$N$7)-SUM($N606:BG606),(Input!$N$220*$N$7)/A10taxstdlife))</f>
        <v>n/a</v>
      </c>
      <c r="BI606" s="155" t="str">
        <f>IF(A10taxstdlife="n/a","n/a",IF(BI$3&gt;(A10taxstdlife+$E606),(Input!$N$220*$N$7)-SUM($N606:BH606),(Input!$N$220*$N$7)/A10taxstdlife))</f>
        <v>n/a</v>
      </c>
      <c r="BJ606" s="14"/>
      <c r="BK606" s="14"/>
      <c r="BL606" s="14"/>
      <c r="BM606" s="14"/>
      <c r="BN606" s="14"/>
      <c r="BO606" s="14"/>
      <c r="BP606" s="14"/>
      <c r="BQ606" s="14"/>
      <c r="BR606" s="14"/>
      <c r="BS606" s="14"/>
      <c r="BT606" s="14"/>
      <c r="BU606" s="14"/>
      <c r="BV606" s="14"/>
      <c r="BW606" s="14"/>
      <c r="BX606" s="14"/>
      <c r="BY606" s="14"/>
      <c r="BZ606" s="14"/>
      <c r="CA606" s="410"/>
      <c r="CB606" s="410"/>
      <c r="CC606" s="410"/>
      <c r="CD606" s="410"/>
      <c r="CE606" s="410"/>
      <c r="CF606" s="410"/>
      <c r="CG606" s="410"/>
      <c r="CH606" s="410"/>
      <c r="CI606" s="410"/>
      <c r="CJ606" s="410"/>
      <c r="CK606" s="410"/>
      <c r="CL606" s="410"/>
      <c r="CM606" s="410"/>
      <c r="CN606" s="410"/>
      <c r="CO606" s="410"/>
      <c r="CP606" s="410"/>
      <c r="CQ606" s="410"/>
      <c r="CR606" s="410"/>
      <c r="CS606" s="410"/>
      <c r="CT606" s="410"/>
      <c r="CU606" s="410"/>
      <c r="CV606" s="410"/>
      <c r="CW606" s="410"/>
      <c r="CX606" s="410"/>
      <c r="CY606" s="410"/>
      <c r="CZ606" s="410"/>
      <c r="DA606" s="410"/>
      <c r="DB606" s="410"/>
      <c r="DC606" s="410"/>
      <c r="DD606" s="410"/>
      <c r="DE606" s="410"/>
      <c r="DF606" s="410"/>
      <c r="DG606" s="410"/>
      <c r="DH606" s="410"/>
      <c r="DI606" s="410"/>
      <c r="DJ606" s="410"/>
      <c r="DK606" s="410"/>
      <c r="DL606" s="410"/>
      <c r="DM606" s="410"/>
      <c r="DN606" s="410"/>
      <c r="DO606" s="410"/>
      <c r="DP606" s="410"/>
      <c r="DQ606" s="410"/>
      <c r="DR606" s="410"/>
      <c r="DS606" s="410"/>
      <c r="DT606" s="410"/>
      <c r="DU606" s="410"/>
      <c r="DV606" s="410"/>
      <c r="DW606" s="410"/>
      <c r="DX606" s="410"/>
      <c r="DY606" s="410"/>
      <c r="DZ606" s="410"/>
      <c r="EA606" s="410"/>
      <c r="EB606" s="410"/>
      <c r="EC606" s="410"/>
      <c r="ED606" s="410"/>
      <c r="EE606" s="410"/>
      <c r="EF606" s="410"/>
      <c r="EG606" s="410"/>
      <c r="EH606" s="410"/>
      <c r="EI606" s="410"/>
      <c r="EJ606" s="410"/>
      <c r="EK606" s="410"/>
      <c r="EL606" s="410"/>
      <c r="EM606" s="410"/>
      <c r="EN606" s="410"/>
      <c r="EO606" s="410"/>
      <c r="EP606" s="410"/>
      <c r="EQ606" s="410"/>
      <c r="ER606" s="410"/>
      <c r="ES606" s="410"/>
      <c r="ET606" s="410"/>
      <c r="EU606" s="410"/>
      <c r="EV606" s="410"/>
      <c r="EW606" s="410"/>
      <c r="EX606" s="410"/>
      <c r="EY606" s="410"/>
      <c r="EZ606" s="410"/>
      <c r="FA606" s="410"/>
      <c r="FB606" s="410"/>
      <c r="FC606" s="410"/>
      <c r="FD606" s="410"/>
      <c r="FE606" s="410"/>
      <c r="FF606" s="410"/>
      <c r="FG606" s="410"/>
      <c r="FH606" s="410"/>
      <c r="FI606" s="410"/>
      <c r="FJ606" s="410"/>
      <c r="FK606" s="410"/>
      <c r="FL606" s="410"/>
      <c r="FM606" s="410"/>
      <c r="FN606" s="410"/>
      <c r="FO606" s="410"/>
      <c r="FP606" s="410"/>
      <c r="FQ606" s="410"/>
      <c r="FR606" s="410"/>
      <c r="FS606" s="410"/>
      <c r="FT606" s="410"/>
      <c r="FU606" s="410"/>
      <c r="FV606" s="410"/>
      <c r="FW606" s="410"/>
      <c r="FX606" s="410"/>
      <c r="FY606" s="410"/>
      <c r="FZ606" s="410"/>
      <c r="GA606" s="410"/>
      <c r="GB606" s="410"/>
      <c r="GC606" s="410"/>
      <c r="GD606" s="410"/>
      <c r="GE606" s="410"/>
      <c r="GF606" s="410"/>
      <c r="GG606" s="410"/>
      <c r="GH606" s="410"/>
      <c r="GI606" s="410"/>
      <c r="GJ606" s="410"/>
      <c r="GK606" s="410"/>
      <c r="GL606" s="410"/>
      <c r="GM606" s="410"/>
      <c r="GN606" s="410"/>
      <c r="GO606" s="410"/>
      <c r="GP606" s="410"/>
      <c r="GQ606" s="410"/>
      <c r="GR606" s="410"/>
      <c r="GS606" s="410"/>
      <c r="GT606" s="410"/>
      <c r="GU606" s="410"/>
      <c r="GV606" s="410"/>
      <c r="GW606" s="410"/>
      <c r="GX606" s="410"/>
      <c r="GY606" s="410"/>
      <c r="GZ606" s="410"/>
      <c r="HA606" s="410"/>
      <c r="HB606" s="410"/>
      <c r="HC606" s="410"/>
      <c r="HD606" s="410"/>
      <c r="HE606" s="410"/>
      <c r="HF606" s="410"/>
      <c r="HG606" s="410"/>
      <c r="HH606" s="410"/>
      <c r="HI606" s="410"/>
      <c r="HJ606" s="410"/>
      <c r="HK606" s="410"/>
      <c r="HL606" s="410"/>
      <c r="HM606" s="410"/>
      <c r="HN606" s="410"/>
      <c r="HO606" s="410"/>
      <c r="HP606" s="410"/>
      <c r="HQ606" s="410"/>
      <c r="HR606" s="410"/>
      <c r="HS606" s="410"/>
      <c r="HT606" s="410"/>
      <c r="HU606" s="410"/>
      <c r="HV606" s="410"/>
      <c r="HW606" s="410"/>
      <c r="HX606" s="410"/>
      <c r="HY606" s="410"/>
      <c r="HZ606" s="410"/>
      <c r="IA606" s="410"/>
      <c r="IB606" s="410"/>
      <c r="IC606" s="410"/>
      <c r="ID606" s="410"/>
      <c r="IE606" s="410"/>
      <c r="IF606" s="410"/>
      <c r="IG606" s="410"/>
      <c r="IH606" s="410"/>
      <c r="II606" s="410"/>
      <c r="IJ606" s="410"/>
      <c r="IK606" s="410"/>
      <c r="IL606" s="410"/>
      <c r="IM606" s="410"/>
      <c r="IN606" s="410"/>
      <c r="IO606" s="410"/>
      <c r="IP606" s="410"/>
      <c r="IQ606" s="410"/>
      <c r="IR606" s="410"/>
      <c r="IS606" s="410"/>
      <c r="IT606" s="410"/>
      <c r="IU606" s="410"/>
      <c r="IV606" s="410"/>
    </row>
    <row r="607" spans="1:256" s="2" customFormat="1" ht="12.75" hidden="1" customHeight="1" outlineLevel="2">
      <c r="A607" s="14"/>
      <c r="B607" s="14"/>
      <c r="C607" s="324"/>
      <c r="D607" s="413"/>
      <c r="E607" s="261">
        <v>9</v>
      </c>
      <c r="F607" s="372"/>
      <c r="G607" s="269"/>
      <c r="H607" s="271"/>
      <c r="I607" s="271"/>
      <c r="J607" s="271"/>
      <c r="K607" s="271"/>
      <c r="L607" s="271"/>
      <c r="M607" s="271"/>
      <c r="N607" s="271"/>
      <c r="O607" s="270"/>
      <c r="P607" s="155" t="str">
        <f>IF(A10taxstdlife="n/a","n/a",IF(P$3&gt;(A10taxstdlife+$E607),(Input!$O$220*$O$7)-SUM($O607:O607),(Input!$O$220*$O$7)/A10taxstdlife))</f>
        <v>n/a</v>
      </c>
      <c r="Q607" s="155" t="str">
        <f>IF(A10taxstdlife="n/a","n/a",IF(Q$3&gt;(A10taxstdlife+$E607),(Input!$O$220*$O$7)-SUM($O607:P607),(Input!$O$220*$O$7)/A10taxstdlife))</f>
        <v>n/a</v>
      </c>
      <c r="R607" s="155" t="str">
        <f>IF(A10taxstdlife="n/a","n/a",IF(R$3&gt;(A10taxstdlife+$E607),(Input!$O$220*$O$7)-SUM($O607:Q607),(Input!$O$220*$O$7)/A10taxstdlife))</f>
        <v>n/a</v>
      </c>
      <c r="S607" s="155" t="str">
        <f>IF(A10taxstdlife="n/a","n/a",IF(S$3&gt;(A10taxstdlife+$E607),(Input!$O$220*$O$7)-SUM($O607:R607),(Input!$O$220*$O$7)/A10taxstdlife))</f>
        <v>n/a</v>
      </c>
      <c r="T607" s="155" t="str">
        <f>IF(A10taxstdlife="n/a","n/a",IF(T$3&gt;(A10taxstdlife+$E607),(Input!$O$220*$O$7)-SUM($O607:S607),(Input!$O$220*$O$7)/A10taxstdlife))</f>
        <v>n/a</v>
      </c>
      <c r="U607" s="155" t="str">
        <f>IF(A10taxstdlife="n/a","n/a",IF(U$3&gt;(A10taxstdlife+$E607),(Input!$O$220*$O$7)-SUM($O607:T607),(Input!$O$220*$O$7)/A10taxstdlife))</f>
        <v>n/a</v>
      </c>
      <c r="V607" s="155" t="str">
        <f>IF(A10taxstdlife="n/a","n/a",IF(V$3&gt;(A10taxstdlife+$E607),(Input!$O$220*$O$7)-SUM($O607:U607),(Input!$O$220*$O$7)/A10taxstdlife))</f>
        <v>n/a</v>
      </c>
      <c r="W607" s="155" t="str">
        <f>IF(A10taxstdlife="n/a","n/a",IF(W$3&gt;(A10taxstdlife+$E607),(Input!$O$220*$O$7)-SUM($O607:V607),(Input!$O$220*$O$7)/A10taxstdlife))</f>
        <v>n/a</v>
      </c>
      <c r="X607" s="155" t="str">
        <f>IF(A10taxstdlife="n/a","n/a",IF(X$3&gt;(A10taxstdlife+$E607),(Input!$O$220*$O$7)-SUM($O607:W607),(Input!$O$220*$O$7)/A10taxstdlife))</f>
        <v>n/a</v>
      </c>
      <c r="Y607" s="155" t="str">
        <f>IF(A10taxstdlife="n/a","n/a",IF(Y$3&gt;(A10taxstdlife+$E607),(Input!$O$220*$O$7)-SUM($O607:X607),(Input!$O$220*$O$7)/A10taxstdlife))</f>
        <v>n/a</v>
      </c>
      <c r="Z607" s="155" t="str">
        <f>IF(A10taxstdlife="n/a","n/a",IF(Z$3&gt;(A10taxstdlife+$E607),(Input!$O$220*$O$7)-SUM($O607:Y607),(Input!$O$220*$O$7)/A10taxstdlife))</f>
        <v>n/a</v>
      </c>
      <c r="AA607" s="155" t="str">
        <f>IF(A10taxstdlife="n/a","n/a",IF(AA$3&gt;(A10taxstdlife+$E607),(Input!$O$220*$O$7)-SUM($O607:Z607),(Input!$O$220*$O$7)/A10taxstdlife))</f>
        <v>n/a</v>
      </c>
      <c r="AB607" s="155" t="str">
        <f>IF(A10taxstdlife="n/a","n/a",IF(AB$3&gt;(A10taxstdlife+$E607),(Input!$O$220*$O$7)-SUM($O607:AA607),(Input!$O$220*$O$7)/A10taxstdlife))</f>
        <v>n/a</v>
      </c>
      <c r="AC607" s="155" t="str">
        <f>IF(A10taxstdlife="n/a","n/a",IF(AC$3&gt;(A10taxstdlife+$E607),(Input!$O$220*$O$7)-SUM($O607:AB607),(Input!$O$220*$O$7)/A10taxstdlife))</f>
        <v>n/a</v>
      </c>
      <c r="AD607" s="155" t="str">
        <f>IF(A10taxstdlife="n/a","n/a",IF(AD$3&gt;(A10taxstdlife+$E607),(Input!$O$220*$O$7)-SUM($O607:AC607),(Input!$O$220*$O$7)/A10taxstdlife))</f>
        <v>n/a</v>
      </c>
      <c r="AE607" s="155" t="str">
        <f>IF(A10taxstdlife="n/a","n/a",IF(AE$3&gt;(A10taxstdlife+$E607),(Input!$O$220*$O$7)-SUM($O607:AD607),(Input!$O$220*$O$7)/A10taxstdlife))</f>
        <v>n/a</v>
      </c>
      <c r="AF607" s="155" t="str">
        <f>IF(A10taxstdlife="n/a","n/a",IF(AF$3&gt;(A10taxstdlife+$E607),(Input!$O$220*$O$7)-SUM($O607:AE607),(Input!$O$220*$O$7)/A10taxstdlife))</f>
        <v>n/a</v>
      </c>
      <c r="AG607" s="155" t="str">
        <f>IF(A10taxstdlife="n/a","n/a",IF(AG$3&gt;(A10taxstdlife+$E607),(Input!$O$220*$O$7)-SUM($O607:AF607),(Input!$O$220*$O$7)/A10taxstdlife))</f>
        <v>n/a</v>
      </c>
      <c r="AH607" s="155" t="str">
        <f>IF(A10taxstdlife="n/a","n/a",IF(AH$3&gt;(A10taxstdlife+$E607),(Input!$O$220*$O$7)-SUM($O607:AG607),(Input!$O$220*$O$7)/A10taxstdlife))</f>
        <v>n/a</v>
      </c>
      <c r="AI607" s="155" t="str">
        <f>IF(A10taxstdlife="n/a","n/a",IF(AI$3&gt;(A10taxstdlife+$E607),(Input!$O$220*$O$7)-SUM($O607:AH607),(Input!$O$220*$O$7)/A10taxstdlife))</f>
        <v>n/a</v>
      </c>
      <c r="AJ607" s="155" t="str">
        <f>IF(A10taxstdlife="n/a","n/a",IF(AJ$3&gt;(A10taxstdlife+$E607),(Input!$O$220*$O$7)-SUM($O607:AI607),(Input!$O$220*$O$7)/A10taxstdlife))</f>
        <v>n/a</v>
      </c>
      <c r="AK607" s="155" t="str">
        <f>IF(A10taxstdlife="n/a","n/a",IF(AK$3&gt;(A10taxstdlife+$E607),(Input!$O$220*$O$7)-SUM($O607:AJ607),(Input!$O$220*$O$7)/A10taxstdlife))</f>
        <v>n/a</v>
      </c>
      <c r="AL607" s="155" t="str">
        <f>IF(A10taxstdlife="n/a","n/a",IF(AL$3&gt;(A10taxstdlife+$E607),(Input!$O$220*$O$7)-SUM($O607:AK607),(Input!$O$220*$O$7)/A10taxstdlife))</f>
        <v>n/a</v>
      </c>
      <c r="AM607" s="155" t="str">
        <f>IF(A10taxstdlife="n/a","n/a",IF(AM$3&gt;(A10taxstdlife+$E607),(Input!$O$220*$O$7)-SUM($O607:AL607),(Input!$O$220*$O$7)/A10taxstdlife))</f>
        <v>n/a</v>
      </c>
      <c r="AN607" s="155" t="str">
        <f>IF(A10taxstdlife="n/a","n/a",IF(AN$3&gt;(A10taxstdlife+$E607),(Input!$O$220*$O$7)-SUM($O607:AM607),(Input!$O$220*$O$7)/A10taxstdlife))</f>
        <v>n/a</v>
      </c>
      <c r="AO607" s="155" t="str">
        <f>IF(A10taxstdlife="n/a","n/a",IF(AO$3&gt;(A10taxstdlife+$E607),(Input!$O$220*$O$7)-SUM($O607:AN607),(Input!$O$220*$O$7)/A10taxstdlife))</f>
        <v>n/a</v>
      </c>
      <c r="AP607" s="155" t="str">
        <f>IF(A10taxstdlife="n/a","n/a",IF(AP$3&gt;(A10taxstdlife+$E607),(Input!$O$220*$O$7)-SUM($O607:AO607),(Input!$O$220*$O$7)/A10taxstdlife))</f>
        <v>n/a</v>
      </c>
      <c r="AQ607" s="155" t="str">
        <f>IF(A10taxstdlife="n/a","n/a",IF(AQ$3&gt;(A10taxstdlife+$E607),(Input!$O$220*$O$7)-SUM($O607:AP607),(Input!$O$220*$O$7)/A10taxstdlife))</f>
        <v>n/a</v>
      </c>
      <c r="AR607" s="155" t="str">
        <f>IF(A10taxstdlife="n/a","n/a",IF(AR$3&gt;(A10taxstdlife+$E607),(Input!$O$220*$O$7)-SUM($O607:AQ607),(Input!$O$220*$O$7)/A10taxstdlife))</f>
        <v>n/a</v>
      </c>
      <c r="AS607" s="155" t="str">
        <f>IF(A10taxstdlife="n/a","n/a",IF(AS$3&gt;(A10taxstdlife+$E607),(Input!$O$220*$O$7)-SUM($O607:AR607),(Input!$O$220*$O$7)/A10taxstdlife))</f>
        <v>n/a</v>
      </c>
      <c r="AT607" s="155" t="str">
        <f>IF(A10taxstdlife="n/a","n/a",IF(AT$3&gt;(A10taxstdlife+$E607),(Input!$O$220*$O$7)-SUM($O607:AS607),(Input!$O$220*$O$7)/A10taxstdlife))</f>
        <v>n/a</v>
      </c>
      <c r="AU607" s="155" t="str">
        <f>IF(A10taxstdlife="n/a","n/a",IF(AU$3&gt;(A10taxstdlife+$E607),(Input!$O$220*$O$7)-SUM($O607:AT607),(Input!$O$220*$O$7)/A10taxstdlife))</f>
        <v>n/a</v>
      </c>
      <c r="AV607" s="155" t="str">
        <f>IF(A10taxstdlife="n/a","n/a",IF(AV$3&gt;(A10taxstdlife+$E607),(Input!$O$220*$O$7)-SUM($O607:AU607),(Input!$O$220*$O$7)/A10taxstdlife))</f>
        <v>n/a</v>
      </c>
      <c r="AW607" s="155" t="str">
        <f>IF(A10taxstdlife="n/a","n/a",IF(AW$3&gt;(A10taxstdlife+$E607),(Input!$O$220*$O$7)-SUM($O607:AV607),(Input!$O$220*$O$7)/A10taxstdlife))</f>
        <v>n/a</v>
      </c>
      <c r="AX607" s="155" t="str">
        <f>IF(A10taxstdlife="n/a","n/a",IF(AX$3&gt;(A10taxstdlife+$E607),(Input!$O$220*$O$7)-SUM($O607:AW607),(Input!$O$220*$O$7)/A10taxstdlife))</f>
        <v>n/a</v>
      </c>
      <c r="AY607" s="155" t="str">
        <f>IF(A10taxstdlife="n/a","n/a",IF(AY$3&gt;(A10taxstdlife+$E607),(Input!$O$220*$O$7)-SUM($O607:AX607),(Input!$O$220*$O$7)/A10taxstdlife))</f>
        <v>n/a</v>
      </c>
      <c r="AZ607" s="155" t="str">
        <f>IF(A10taxstdlife="n/a","n/a",IF(AZ$3&gt;(A10taxstdlife+$E607),(Input!$O$220*$O$7)-SUM($O607:AY607),(Input!$O$220*$O$7)/A10taxstdlife))</f>
        <v>n/a</v>
      </c>
      <c r="BA607" s="155" t="str">
        <f>IF(A10taxstdlife="n/a","n/a",IF(BA$3&gt;(A10taxstdlife+$E607),(Input!$O$220*$O$7)-SUM($O607:AZ607),(Input!$O$220*$O$7)/A10taxstdlife))</f>
        <v>n/a</v>
      </c>
      <c r="BB607" s="155" t="str">
        <f>IF(A10taxstdlife="n/a","n/a",IF(BB$3&gt;(A10taxstdlife+$E607),(Input!$O$220*$O$7)-SUM($O607:BA607),(Input!$O$220*$O$7)/A10taxstdlife))</f>
        <v>n/a</v>
      </c>
      <c r="BC607" s="155" t="str">
        <f>IF(A10taxstdlife="n/a","n/a",IF(BC$3&gt;(A10taxstdlife+$E607),(Input!$O$220*$O$7)-SUM($O607:BB607),(Input!$O$220*$O$7)/A10taxstdlife))</f>
        <v>n/a</v>
      </c>
      <c r="BD607" s="155" t="str">
        <f>IF(A10taxstdlife="n/a","n/a",IF(BD$3&gt;(A10taxstdlife+$E607),(Input!$O$220*$O$7)-SUM($O607:BC607),(Input!$O$220*$O$7)/A10taxstdlife))</f>
        <v>n/a</v>
      </c>
      <c r="BE607" s="155" t="str">
        <f>IF(A10taxstdlife="n/a","n/a",IF(BE$3&gt;(A10taxstdlife+$E607),(Input!$O$220*$O$7)-SUM($O607:BD607),(Input!$O$220*$O$7)/A10taxstdlife))</f>
        <v>n/a</v>
      </c>
      <c r="BF607" s="155" t="str">
        <f>IF(A10taxstdlife="n/a","n/a",IF(BF$3&gt;(A10taxstdlife+$E607),(Input!$O$220*$O$7)-SUM($O607:BE607),(Input!$O$220*$O$7)/A10taxstdlife))</f>
        <v>n/a</v>
      </c>
      <c r="BG607" s="155" t="str">
        <f>IF(A10taxstdlife="n/a","n/a",IF(BG$3&gt;(A10taxstdlife+$E607),(Input!$O$220*$O$7)-SUM($O607:BF607),(Input!$O$220*$O$7)/A10taxstdlife))</f>
        <v>n/a</v>
      </c>
      <c r="BH607" s="155" t="str">
        <f>IF(A10taxstdlife="n/a","n/a",IF(BH$3&gt;(A10taxstdlife+$E607),(Input!$O$220*$O$7)-SUM($O607:BG607),(Input!$O$220*$O$7)/A10taxstdlife))</f>
        <v>n/a</v>
      </c>
      <c r="BI607" s="155" t="str">
        <f>IF(A10taxstdlife="n/a","n/a",IF(BI$3&gt;(A10taxstdlife+$E607),(Input!$O$220*$O$7)-SUM($O607:BH607),(Input!$O$220*$O$7)/A10taxstdlife))</f>
        <v>n/a</v>
      </c>
      <c r="BJ607" s="31"/>
      <c r="BK607" s="14"/>
      <c r="BL607" s="14"/>
      <c r="BM607" s="14"/>
      <c r="BN607" s="14"/>
      <c r="BO607" s="14"/>
      <c r="BP607" s="14"/>
      <c r="BQ607" s="14"/>
      <c r="BR607" s="14"/>
      <c r="BS607" s="14"/>
      <c r="BT607" s="14"/>
      <c r="BU607" s="14"/>
      <c r="BV607" s="14"/>
      <c r="BW607" s="14"/>
      <c r="BX607" s="14"/>
      <c r="BY607" s="14"/>
      <c r="BZ607" s="14"/>
      <c r="CA607" s="410"/>
      <c r="CB607" s="410"/>
      <c r="CC607" s="410"/>
      <c r="CD607" s="410"/>
      <c r="CE607" s="410"/>
      <c r="CF607" s="410"/>
      <c r="CG607" s="410"/>
      <c r="CH607" s="410"/>
      <c r="CI607" s="410"/>
      <c r="CJ607" s="410"/>
      <c r="CK607" s="410"/>
      <c r="CL607" s="410"/>
      <c r="CM607" s="410"/>
      <c r="CN607" s="410"/>
      <c r="CO607" s="410"/>
      <c r="CP607" s="410"/>
      <c r="CQ607" s="410"/>
      <c r="CR607" s="410"/>
      <c r="CS607" s="410"/>
      <c r="CT607" s="410"/>
      <c r="CU607" s="410"/>
      <c r="CV607" s="410"/>
      <c r="CW607" s="410"/>
      <c r="CX607" s="410"/>
      <c r="CY607" s="410"/>
      <c r="CZ607" s="410"/>
      <c r="DA607" s="410"/>
      <c r="DB607" s="410"/>
      <c r="DC607" s="410"/>
      <c r="DD607" s="410"/>
      <c r="DE607" s="410"/>
      <c r="DF607" s="410"/>
      <c r="DG607" s="410"/>
      <c r="DH607" s="410"/>
      <c r="DI607" s="410"/>
      <c r="DJ607" s="410"/>
      <c r="DK607" s="410"/>
      <c r="DL607" s="410"/>
      <c r="DM607" s="410"/>
      <c r="DN607" s="410"/>
      <c r="DO607" s="410"/>
      <c r="DP607" s="410"/>
      <c r="DQ607" s="410"/>
      <c r="DR607" s="410"/>
      <c r="DS607" s="410"/>
      <c r="DT607" s="410"/>
      <c r="DU607" s="410"/>
      <c r="DV607" s="410"/>
      <c r="DW607" s="410"/>
      <c r="DX607" s="410"/>
      <c r="DY607" s="410"/>
      <c r="DZ607" s="410"/>
      <c r="EA607" s="410"/>
      <c r="EB607" s="410"/>
      <c r="EC607" s="410"/>
      <c r="ED607" s="410"/>
      <c r="EE607" s="410"/>
      <c r="EF607" s="410"/>
      <c r="EG607" s="410"/>
      <c r="EH607" s="410"/>
      <c r="EI607" s="410"/>
      <c r="EJ607" s="410"/>
      <c r="EK607" s="410"/>
      <c r="EL607" s="410"/>
      <c r="EM607" s="410"/>
      <c r="EN607" s="410"/>
      <c r="EO607" s="410"/>
      <c r="EP607" s="410"/>
      <c r="EQ607" s="410"/>
      <c r="ER607" s="410"/>
      <c r="ES607" s="410"/>
      <c r="ET607" s="410"/>
      <c r="EU607" s="410"/>
      <c r="EV607" s="410"/>
      <c r="EW607" s="410"/>
      <c r="EX607" s="410"/>
      <c r="EY607" s="410"/>
      <c r="EZ607" s="410"/>
      <c r="FA607" s="410"/>
      <c r="FB607" s="410"/>
      <c r="FC607" s="410"/>
      <c r="FD607" s="410"/>
      <c r="FE607" s="410"/>
      <c r="FF607" s="410"/>
      <c r="FG607" s="410"/>
      <c r="FH607" s="410"/>
      <c r="FI607" s="410"/>
      <c r="FJ607" s="410"/>
      <c r="FK607" s="410"/>
      <c r="FL607" s="410"/>
      <c r="FM607" s="410"/>
      <c r="FN607" s="410"/>
      <c r="FO607" s="410"/>
      <c r="FP607" s="410"/>
      <c r="FQ607" s="410"/>
      <c r="FR607" s="410"/>
      <c r="FS607" s="410"/>
      <c r="FT607" s="410"/>
      <c r="FU607" s="410"/>
      <c r="FV607" s="410"/>
      <c r="FW607" s="410"/>
      <c r="FX607" s="410"/>
      <c r="FY607" s="410"/>
      <c r="FZ607" s="410"/>
      <c r="GA607" s="410"/>
      <c r="GB607" s="410"/>
      <c r="GC607" s="410"/>
      <c r="GD607" s="410"/>
      <c r="GE607" s="410"/>
      <c r="GF607" s="410"/>
      <c r="GG607" s="410"/>
      <c r="GH607" s="410"/>
      <c r="GI607" s="410"/>
      <c r="GJ607" s="410"/>
      <c r="GK607" s="410"/>
      <c r="GL607" s="410"/>
      <c r="GM607" s="410"/>
      <c r="GN607" s="410"/>
      <c r="GO607" s="410"/>
      <c r="GP607" s="410"/>
      <c r="GQ607" s="410"/>
      <c r="GR607" s="410"/>
      <c r="GS607" s="410"/>
      <c r="GT607" s="410"/>
      <c r="GU607" s="410"/>
      <c r="GV607" s="410"/>
      <c r="GW607" s="410"/>
      <c r="GX607" s="410"/>
      <c r="GY607" s="410"/>
      <c r="GZ607" s="410"/>
      <c r="HA607" s="410"/>
      <c r="HB607" s="410"/>
      <c r="HC607" s="410"/>
      <c r="HD607" s="410"/>
      <c r="HE607" s="410"/>
      <c r="HF607" s="410"/>
      <c r="HG607" s="410"/>
      <c r="HH607" s="410"/>
      <c r="HI607" s="410"/>
      <c r="HJ607" s="410"/>
      <c r="HK607" s="410"/>
      <c r="HL607" s="410"/>
      <c r="HM607" s="410"/>
      <c r="HN607" s="410"/>
      <c r="HO607" s="410"/>
      <c r="HP607" s="410"/>
      <c r="HQ607" s="410"/>
      <c r="HR607" s="410"/>
      <c r="HS607" s="410"/>
      <c r="HT607" s="410"/>
      <c r="HU607" s="410"/>
      <c r="HV607" s="410"/>
      <c r="HW607" s="410"/>
      <c r="HX607" s="410"/>
      <c r="HY607" s="410"/>
      <c r="HZ607" s="410"/>
      <c r="IA607" s="410"/>
      <c r="IB607" s="410"/>
      <c r="IC607" s="410"/>
      <c r="ID607" s="410"/>
      <c r="IE607" s="410"/>
      <c r="IF607" s="410"/>
      <c r="IG607" s="410"/>
      <c r="IH607" s="410"/>
      <c r="II607" s="410"/>
      <c r="IJ607" s="410"/>
      <c r="IK607" s="410"/>
      <c r="IL607" s="410"/>
      <c r="IM607" s="410"/>
      <c r="IN607" s="410"/>
      <c r="IO607" s="410"/>
      <c r="IP607" s="410"/>
      <c r="IQ607" s="410"/>
      <c r="IR607" s="410"/>
      <c r="IS607" s="410"/>
      <c r="IT607" s="410"/>
      <c r="IU607" s="410"/>
      <c r="IV607" s="410"/>
    </row>
    <row r="608" spans="1:256" s="2" customFormat="1" ht="12.75" hidden="1" customHeight="1" outlineLevel="2">
      <c r="A608" s="14"/>
      <c r="B608" s="14"/>
      <c r="C608" s="324"/>
      <c r="D608" s="413"/>
      <c r="E608" s="262">
        <v>10</v>
      </c>
      <c r="F608" s="372"/>
      <c r="G608" s="269"/>
      <c r="H608" s="271"/>
      <c r="I608" s="271"/>
      <c r="J608" s="271"/>
      <c r="K608" s="271"/>
      <c r="L608" s="271"/>
      <c r="M608" s="271"/>
      <c r="N608" s="271"/>
      <c r="O608" s="271"/>
      <c r="P608" s="270"/>
      <c r="Q608" s="155" t="str">
        <f>IF(A10taxstdlife="n/a","n/a",IF(Q$3&gt;(A10taxstdlife+$E608),(Input!$P$220*$P$7)-SUM($P608:P608),(Input!$P$220*$P$7)/A10taxstdlife))</f>
        <v>n/a</v>
      </c>
      <c r="R608" s="155" t="str">
        <f>IF(A10taxstdlife="n/a","n/a",IF(R$3&gt;(A10taxstdlife+$E608),(Input!$P$220*$P$7)-SUM($P608:Q608),(Input!$P$220*$P$7)/A10taxstdlife))</f>
        <v>n/a</v>
      </c>
      <c r="S608" s="155" t="str">
        <f>IF(A10taxstdlife="n/a","n/a",IF(S$3&gt;(A10taxstdlife+$E608),(Input!$P$220*$P$7)-SUM($P608:R608),(Input!$P$220*$P$7)/A10taxstdlife))</f>
        <v>n/a</v>
      </c>
      <c r="T608" s="155" t="str">
        <f>IF(A10taxstdlife="n/a","n/a",IF(T$3&gt;(A10taxstdlife+$E608),(Input!$P$220*$P$7)-SUM($P608:S608),(Input!$P$220*$P$7)/A10taxstdlife))</f>
        <v>n/a</v>
      </c>
      <c r="U608" s="155" t="str">
        <f>IF(A10taxstdlife="n/a","n/a",IF(U$3&gt;(A10taxstdlife+$E608),(Input!$P$220*$P$7)-SUM($P608:T608),(Input!$P$220*$P$7)/A10taxstdlife))</f>
        <v>n/a</v>
      </c>
      <c r="V608" s="155" t="str">
        <f>IF(A10taxstdlife="n/a","n/a",IF(V$3&gt;(A10taxstdlife+$E608),(Input!$P$220*$P$7)-SUM($P608:U608),(Input!$P$220*$P$7)/A10taxstdlife))</f>
        <v>n/a</v>
      </c>
      <c r="W608" s="155" t="str">
        <f>IF(A10taxstdlife="n/a","n/a",IF(W$3&gt;(A10taxstdlife+$E608),(Input!$P$220*$P$7)-SUM($P608:V608),(Input!$P$220*$P$7)/A10taxstdlife))</f>
        <v>n/a</v>
      </c>
      <c r="X608" s="155" t="str">
        <f>IF(A10taxstdlife="n/a","n/a",IF(X$3&gt;(A10taxstdlife+$E608),(Input!$P$220*$P$7)-SUM($P608:W608),(Input!$P$220*$P$7)/A10taxstdlife))</f>
        <v>n/a</v>
      </c>
      <c r="Y608" s="155" t="str">
        <f>IF(A10taxstdlife="n/a","n/a",IF(Y$3&gt;(A10taxstdlife+$E608),(Input!$P$220*$P$7)-SUM($P608:X608),(Input!$P$220*$P$7)/A10taxstdlife))</f>
        <v>n/a</v>
      </c>
      <c r="Z608" s="155" t="str">
        <f>IF(A10taxstdlife="n/a","n/a",IF(Z$3&gt;(A10taxstdlife+$E608),(Input!$P$220*$P$7)-SUM($P608:Y608),(Input!$P$220*$P$7)/A10taxstdlife))</f>
        <v>n/a</v>
      </c>
      <c r="AA608" s="155" t="str">
        <f>IF(A10taxstdlife="n/a","n/a",IF(AA$3&gt;(A10taxstdlife+$E608),(Input!$P$220*$P$7)-SUM($P608:Z608),(Input!$P$220*$P$7)/A10taxstdlife))</f>
        <v>n/a</v>
      </c>
      <c r="AB608" s="155" t="str">
        <f>IF(A10taxstdlife="n/a","n/a",IF(AB$3&gt;(A10taxstdlife+$E608),(Input!$P$220*$P$7)-SUM($P608:AA608),(Input!$P$220*$P$7)/A10taxstdlife))</f>
        <v>n/a</v>
      </c>
      <c r="AC608" s="155" t="str">
        <f>IF(A10taxstdlife="n/a","n/a",IF(AC$3&gt;(A10taxstdlife+$E608),(Input!$P$220*$P$7)-SUM($P608:AB608),(Input!$P$220*$P$7)/A10taxstdlife))</f>
        <v>n/a</v>
      </c>
      <c r="AD608" s="155" t="str">
        <f>IF(A10taxstdlife="n/a","n/a",IF(AD$3&gt;(A10taxstdlife+$E608),(Input!$P$220*$P$7)-SUM($P608:AC608),(Input!$P$220*$P$7)/A10taxstdlife))</f>
        <v>n/a</v>
      </c>
      <c r="AE608" s="155" t="str">
        <f>IF(A10taxstdlife="n/a","n/a",IF(AE$3&gt;(A10taxstdlife+$E608),(Input!$P$220*$P$7)-SUM($P608:AD608),(Input!$P$220*$P$7)/A10taxstdlife))</f>
        <v>n/a</v>
      </c>
      <c r="AF608" s="155" t="str">
        <f>IF(A10taxstdlife="n/a","n/a",IF(AF$3&gt;(A10taxstdlife+$E608),(Input!$P$220*$P$7)-SUM($P608:AE608),(Input!$P$220*$P$7)/A10taxstdlife))</f>
        <v>n/a</v>
      </c>
      <c r="AG608" s="155" t="str">
        <f>IF(A10taxstdlife="n/a","n/a",IF(AG$3&gt;(A10taxstdlife+$E608),(Input!$P$220*$P$7)-SUM($P608:AF608),(Input!$P$220*$P$7)/A10taxstdlife))</f>
        <v>n/a</v>
      </c>
      <c r="AH608" s="155" t="str">
        <f>IF(A10taxstdlife="n/a","n/a",IF(AH$3&gt;(A10taxstdlife+$E608),(Input!$P$220*$P$7)-SUM($P608:AG608),(Input!$P$220*$P$7)/A10taxstdlife))</f>
        <v>n/a</v>
      </c>
      <c r="AI608" s="155" t="str">
        <f>IF(A10taxstdlife="n/a","n/a",IF(AI$3&gt;(A10taxstdlife+$E608),(Input!$P$220*$P$7)-SUM($P608:AH608),(Input!$P$220*$P$7)/A10taxstdlife))</f>
        <v>n/a</v>
      </c>
      <c r="AJ608" s="155" t="str">
        <f>IF(A10taxstdlife="n/a","n/a",IF(AJ$3&gt;(A10taxstdlife+$E608),(Input!$P$220*$P$7)-SUM($P608:AI608),(Input!$P$220*$P$7)/A10taxstdlife))</f>
        <v>n/a</v>
      </c>
      <c r="AK608" s="155" t="str">
        <f>IF(A10taxstdlife="n/a","n/a",IF(AK$3&gt;(A10taxstdlife+$E608),(Input!$P$220*$P$7)-SUM($P608:AJ608),(Input!$P$220*$P$7)/A10taxstdlife))</f>
        <v>n/a</v>
      </c>
      <c r="AL608" s="155" t="str">
        <f>IF(A10taxstdlife="n/a","n/a",IF(AL$3&gt;(A10taxstdlife+$E608),(Input!$P$220*$P$7)-SUM($P608:AK608),(Input!$P$220*$P$7)/A10taxstdlife))</f>
        <v>n/a</v>
      </c>
      <c r="AM608" s="155" t="str">
        <f>IF(A10taxstdlife="n/a","n/a",IF(AM$3&gt;(A10taxstdlife+$E608),(Input!$P$220*$P$7)-SUM($P608:AL608),(Input!$P$220*$P$7)/A10taxstdlife))</f>
        <v>n/a</v>
      </c>
      <c r="AN608" s="155" t="str">
        <f>IF(A10taxstdlife="n/a","n/a",IF(AN$3&gt;(A10taxstdlife+$E608),(Input!$P$220*$P$7)-SUM($P608:AM608),(Input!$P$220*$P$7)/A10taxstdlife))</f>
        <v>n/a</v>
      </c>
      <c r="AO608" s="155" t="str">
        <f>IF(A10taxstdlife="n/a","n/a",IF(AO$3&gt;(A10taxstdlife+$E608),(Input!$P$220*$P$7)-SUM($P608:AN608),(Input!$P$220*$P$7)/A10taxstdlife))</f>
        <v>n/a</v>
      </c>
      <c r="AP608" s="155" t="str">
        <f>IF(A10taxstdlife="n/a","n/a",IF(AP$3&gt;(A10taxstdlife+$E608),(Input!$P$220*$P$7)-SUM($P608:AO608),(Input!$P$220*$P$7)/A10taxstdlife))</f>
        <v>n/a</v>
      </c>
      <c r="AQ608" s="155" t="str">
        <f>IF(A10taxstdlife="n/a","n/a",IF(AQ$3&gt;(A10taxstdlife+$E608),(Input!$P$220*$P$7)-SUM($P608:AP608),(Input!$P$220*$P$7)/A10taxstdlife))</f>
        <v>n/a</v>
      </c>
      <c r="AR608" s="155" t="str">
        <f>IF(A10taxstdlife="n/a","n/a",IF(AR$3&gt;(A10taxstdlife+$E608),(Input!$P$220*$P$7)-SUM($P608:AQ608),(Input!$P$220*$P$7)/A10taxstdlife))</f>
        <v>n/a</v>
      </c>
      <c r="AS608" s="155" t="str">
        <f>IF(A10taxstdlife="n/a","n/a",IF(AS$3&gt;(A10taxstdlife+$E608),(Input!$P$220*$P$7)-SUM($P608:AR608),(Input!$P$220*$P$7)/A10taxstdlife))</f>
        <v>n/a</v>
      </c>
      <c r="AT608" s="155" t="str">
        <f>IF(A10taxstdlife="n/a","n/a",IF(AT$3&gt;(A10taxstdlife+$E608),(Input!$P$220*$P$7)-SUM($P608:AS608),(Input!$P$220*$P$7)/A10taxstdlife))</f>
        <v>n/a</v>
      </c>
      <c r="AU608" s="155" t="str">
        <f>IF(A10taxstdlife="n/a","n/a",IF(AU$3&gt;(A10taxstdlife+$E608),(Input!$P$220*$P$7)-SUM($P608:AT608),(Input!$P$220*$P$7)/A10taxstdlife))</f>
        <v>n/a</v>
      </c>
      <c r="AV608" s="155" t="str">
        <f>IF(A10taxstdlife="n/a","n/a",IF(AV$3&gt;(A10taxstdlife+$E608),(Input!$P$220*$P$7)-SUM($P608:AU608),(Input!$P$220*$P$7)/A10taxstdlife))</f>
        <v>n/a</v>
      </c>
      <c r="AW608" s="155" t="str">
        <f>IF(A10taxstdlife="n/a","n/a",IF(AW$3&gt;(A10taxstdlife+$E608),(Input!$P$220*$P$7)-SUM($P608:AV608),(Input!$P$220*$P$7)/A10taxstdlife))</f>
        <v>n/a</v>
      </c>
      <c r="AX608" s="155" t="str">
        <f>IF(A10taxstdlife="n/a","n/a",IF(AX$3&gt;(A10taxstdlife+$E608),(Input!$P$220*$P$7)-SUM($P608:AW608),(Input!$P$220*$P$7)/A10taxstdlife))</f>
        <v>n/a</v>
      </c>
      <c r="AY608" s="155" t="str">
        <f>IF(A10taxstdlife="n/a","n/a",IF(AY$3&gt;(A10taxstdlife+$E608),(Input!$P$220*$P$7)-SUM($P608:AX608),(Input!$P$220*$P$7)/A10taxstdlife))</f>
        <v>n/a</v>
      </c>
      <c r="AZ608" s="155" t="str">
        <f>IF(A10taxstdlife="n/a","n/a",IF(AZ$3&gt;(A10taxstdlife+$E608),(Input!$P$220*$P$7)-SUM($P608:AY608),(Input!$P$220*$P$7)/A10taxstdlife))</f>
        <v>n/a</v>
      </c>
      <c r="BA608" s="155" t="str">
        <f>IF(A10taxstdlife="n/a","n/a",IF(BA$3&gt;(A10taxstdlife+$E608),(Input!$P$220*$P$7)-SUM($P608:AZ608),(Input!$P$220*$P$7)/A10taxstdlife))</f>
        <v>n/a</v>
      </c>
      <c r="BB608" s="155" t="str">
        <f>IF(A10taxstdlife="n/a","n/a",IF(BB$3&gt;(A10taxstdlife+$E608),(Input!$P$220*$P$7)-SUM($P608:BA608),(Input!$P$220*$P$7)/A10taxstdlife))</f>
        <v>n/a</v>
      </c>
      <c r="BC608" s="155" t="str">
        <f>IF(A10taxstdlife="n/a","n/a",IF(BC$3&gt;(A10taxstdlife+$E608),(Input!$P$220*$P$7)-SUM($P608:BB608),(Input!$P$220*$P$7)/A10taxstdlife))</f>
        <v>n/a</v>
      </c>
      <c r="BD608" s="155" t="str">
        <f>IF(A10taxstdlife="n/a","n/a",IF(BD$3&gt;(A10taxstdlife+$E608),(Input!$P$220*$P$7)-SUM($P608:BC608),(Input!$P$220*$P$7)/A10taxstdlife))</f>
        <v>n/a</v>
      </c>
      <c r="BE608" s="155" t="str">
        <f>IF(A10taxstdlife="n/a","n/a",IF(BE$3&gt;(A10taxstdlife+$E608),(Input!$P$220*$P$7)-SUM($P608:BD608),(Input!$P$220*$P$7)/A10taxstdlife))</f>
        <v>n/a</v>
      </c>
      <c r="BF608" s="155" t="str">
        <f>IF(A10taxstdlife="n/a","n/a",IF(BF$3&gt;(A10taxstdlife+$E608),(Input!$P$220*$P$7)-SUM($P608:BE608),(Input!$P$220*$P$7)/A10taxstdlife))</f>
        <v>n/a</v>
      </c>
      <c r="BG608" s="155" t="str">
        <f>IF(A10taxstdlife="n/a","n/a",IF(BG$3&gt;(A10taxstdlife+$E608),(Input!$P$220*$P$7)-SUM($P608:BF608),(Input!$P$220*$P$7)/A10taxstdlife))</f>
        <v>n/a</v>
      </c>
      <c r="BH608" s="155" t="str">
        <f>IF(A10taxstdlife="n/a","n/a",IF(BH$3&gt;(A10taxstdlife+$E608),(Input!$P$220*$P$7)-SUM($P608:BG608),(Input!$P$220*$P$7)/A10taxstdlife))</f>
        <v>n/a</v>
      </c>
      <c r="BI608" s="155" t="str">
        <f>IF(A10taxstdlife="n/a","n/a",IF(BI$3&gt;(A10taxstdlife+$E608),(Input!$P$220*$P$7)-SUM($P608:BH608),(Input!$P$220*$P$7)/A10taxstdlife))</f>
        <v>n/a</v>
      </c>
      <c r="BJ608" s="14"/>
      <c r="BK608" s="14"/>
      <c r="BL608" s="14"/>
      <c r="BM608" s="14"/>
      <c r="BN608" s="14"/>
      <c r="BO608" s="14"/>
      <c r="BP608" s="14"/>
      <c r="BQ608" s="14"/>
      <c r="BR608" s="14"/>
      <c r="BS608" s="14"/>
      <c r="BT608" s="14"/>
      <c r="BU608" s="14"/>
      <c r="BV608" s="14"/>
      <c r="BW608" s="14"/>
      <c r="BX608" s="14"/>
      <c r="BY608" s="14"/>
      <c r="BZ608" s="14"/>
      <c r="CA608" s="410"/>
      <c r="CB608" s="410"/>
      <c r="CC608" s="410"/>
      <c r="CD608" s="410"/>
      <c r="CE608" s="410"/>
      <c r="CF608" s="410"/>
      <c r="CG608" s="410"/>
      <c r="CH608" s="410"/>
      <c r="CI608" s="410"/>
      <c r="CJ608" s="410"/>
      <c r="CK608" s="410"/>
      <c r="CL608" s="410"/>
      <c r="CM608" s="410"/>
      <c r="CN608" s="410"/>
      <c r="CO608" s="410"/>
      <c r="CP608" s="410"/>
      <c r="CQ608" s="410"/>
      <c r="CR608" s="410"/>
      <c r="CS608" s="410"/>
      <c r="CT608" s="410"/>
      <c r="CU608" s="410"/>
      <c r="CV608" s="410"/>
      <c r="CW608" s="410"/>
      <c r="CX608" s="410"/>
      <c r="CY608" s="410"/>
      <c r="CZ608" s="410"/>
      <c r="DA608" s="410"/>
      <c r="DB608" s="410"/>
      <c r="DC608" s="410"/>
      <c r="DD608" s="410"/>
      <c r="DE608" s="410"/>
      <c r="DF608" s="410"/>
      <c r="DG608" s="410"/>
      <c r="DH608" s="410"/>
      <c r="DI608" s="410"/>
      <c r="DJ608" s="410"/>
      <c r="DK608" s="410"/>
      <c r="DL608" s="410"/>
      <c r="DM608" s="410"/>
      <c r="DN608" s="410"/>
      <c r="DO608" s="410"/>
      <c r="DP608" s="410"/>
      <c r="DQ608" s="410"/>
      <c r="DR608" s="410"/>
      <c r="DS608" s="410"/>
      <c r="DT608" s="410"/>
      <c r="DU608" s="410"/>
      <c r="DV608" s="410"/>
      <c r="DW608" s="410"/>
      <c r="DX608" s="410"/>
      <c r="DY608" s="410"/>
      <c r="DZ608" s="410"/>
      <c r="EA608" s="410"/>
      <c r="EB608" s="410"/>
      <c r="EC608" s="410"/>
      <c r="ED608" s="410"/>
      <c r="EE608" s="410"/>
      <c r="EF608" s="410"/>
      <c r="EG608" s="410"/>
      <c r="EH608" s="410"/>
      <c r="EI608" s="410"/>
      <c r="EJ608" s="410"/>
      <c r="EK608" s="410"/>
      <c r="EL608" s="410"/>
      <c r="EM608" s="410"/>
      <c r="EN608" s="410"/>
      <c r="EO608" s="410"/>
      <c r="EP608" s="410"/>
      <c r="EQ608" s="410"/>
      <c r="ER608" s="410"/>
      <c r="ES608" s="410"/>
      <c r="ET608" s="410"/>
      <c r="EU608" s="410"/>
      <c r="EV608" s="410"/>
      <c r="EW608" s="410"/>
      <c r="EX608" s="410"/>
      <c r="EY608" s="410"/>
      <c r="EZ608" s="410"/>
      <c r="FA608" s="410"/>
      <c r="FB608" s="410"/>
      <c r="FC608" s="410"/>
      <c r="FD608" s="410"/>
      <c r="FE608" s="410"/>
      <c r="FF608" s="410"/>
      <c r="FG608" s="410"/>
      <c r="FH608" s="410"/>
      <c r="FI608" s="410"/>
      <c r="FJ608" s="410"/>
      <c r="FK608" s="410"/>
      <c r="FL608" s="410"/>
      <c r="FM608" s="410"/>
      <c r="FN608" s="410"/>
      <c r="FO608" s="410"/>
      <c r="FP608" s="410"/>
      <c r="FQ608" s="410"/>
      <c r="FR608" s="410"/>
      <c r="FS608" s="410"/>
      <c r="FT608" s="410"/>
      <c r="FU608" s="410"/>
      <c r="FV608" s="410"/>
      <c r="FW608" s="410"/>
      <c r="FX608" s="410"/>
      <c r="FY608" s="410"/>
      <c r="FZ608" s="410"/>
      <c r="GA608" s="410"/>
      <c r="GB608" s="410"/>
      <c r="GC608" s="410"/>
      <c r="GD608" s="410"/>
      <c r="GE608" s="410"/>
      <c r="GF608" s="410"/>
      <c r="GG608" s="410"/>
      <c r="GH608" s="410"/>
      <c r="GI608" s="410"/>
      <c r="GJ608" s="410"/>
      <c r="GK608" s="410"/>
      <c r="GL608" s="410"/>
      <c r="GM608" s="410"/>
      <c r="GN608" s="410"/>
      <c r="GO608" s="410"/>
      <c r="GP608" s="410"/>
      <c r="GQ608" s="410"/>
      <c r="GR608" s="410"/>
      <c r="GS608" s="410"/>
      <c r="GT608" s="410"/>
      <c r="GU608" s="410"/>
      <c r="GV608" s="410"/>
      <c r="GW608" s="410"/>
      <c r="GX608" s="410"/>
      <c r="GY608" s="410"/>
      <c r="GZ608" s="410"/>
      <c r="HA608" s="410"/>
      <c r="HB608" s="410"/>
      <c r="HC608" s="410"/>
      <c r="HD608" s="410"/>
      <c r="HE608" s="410"/>
      <c r="HF608" s="410"/>
      <c r="HG608" s="410"/>
      <c r="HH608" s="410"/>
      <c r="HI608" s="410"/>
      <c r="HJ608" s="410"/>
      <c r="HK608" s="410"/>
      <c r="HL608" s="410"/>
      <c r="HM608" s="410"/>
      <c r="HN608" s="410"/>
      <c r="HO608" s="410"/>
      <c r="HP608" s="410"/>
      <c r="HQ608" s="410"/>
      <c r="HR608" s="410"/>
      <c r="HS608" s="410"/>
      <c r="HT608" s="410"/>
      <c r="HU608" s="410"/>
      <c r="HV608" s="410"/>
      <c r="HW608" s="410"/>
      <c r="HX608" s="410"/>
      <c r="HY608" s="410"/>
      <c r="HZ608" s="410"/>
      <c r="IA608" s="410"/>
      <c r="IB608" s="410"/>
      <c r="IC608" s="410"/>
      <c r="ID608" s="410"/>
      <c r="IE608" s="410"/>
      <c r="IF608" s="410"/>
      <c r="IG608" s="410"/>
      <c r="IH608" s="410"/>
      <c r="II608" s="410"/>
      <c r="IJ608" s="410"/>
      <c r="IK608" s="410"/>
      <c r="IL608" s="410"/>
      <c r="IM608" s="410"/>
      <c r="IN608" s="410"/>
      <c r="IO608" s="410"/>
      <c r="IP608" s="410"/>
      <c r="IQ608" s="410"/>
      <c r="IR608" s="410"/>
      <c r="IS608" s="410"/>
      <c r="IT608" s="410"/>
      <c r="IU608" s="410"/>
      <c r="IV608" s="410"/>
    </row>
    <row r="609" spans="1:256" s="2" customFormat="1" ht="12.75" customHeight="1" outlineLevel="1" collapsed="1">
      <c r="A609" s="14"/>
      <c r="B609" s="14"/>
      <c r="C609" s="324" t="str">
        <f>Asset10</f>
        <v>Easements</v>
      </c>
      <c r="D609" s="14"/>
      <c r="E609" s="14"/>
      <c r="F609" s="366"/>
      <c r="G609" s="364">
        <f t="shared" ref="G609:AL609" si="107">SUM(G597:G608)</f>
        <v>0</v>
      </c>
      <c r="H609" s="364">
        <f t="shared" si="107"/>
        <v>0</v>
      </c>
      <c r="I609" s="364">
        <f t="shared" si="107"/>
        <v>0</v>
      </c>
      <c r="J609" s="364">
        <f t="shared" si="107"/>
        <v>0</v>
      </c>
      <c r="K609" s="364">
        <f t="shared" si="107"/>
        <v>0</v>
      </c>
      <c r="L609" s="364">
        <f t="shared" si="107"/>
        <v>0</v>
      </c>
      <c r="M609" s="364">
        <f t="shared" si="107"/>
        <v>0</v>
      </c>
      <c r="N609" s="364">
        <f t="shared" si="107"/>
        <v>0</v>
      </c>
      <c r="O609" s="364">
        <f t="shared" si="107"/>
        <v>0</v>
      </c>
      <c r="P609" s="364">
        <f t="shared" si="107"/>
        <v>0</v>
      </c>
      <c r="Q609" s="364">
        <f t="shared" si="107"/>
        <v>0</v>
      </c>
      <c r="R609" s="364">
        <f t="shared" si="107"/>
        <v>0</v>
      </c>
      <c r="S609" s="364">
        <f t="shared" si="107"/>
        <v>0</v>
      </c>
      <c r="T609" s="364">
        <f t="shared" si="107"/>
        <v>0</v>
      </c>
      <c r="U609" s="364">
        <f t="shared" si="107"/>
        <v>0</v>
      </c>
      <c r="V609" s="364">
        <f t="shared" si="107"/>
        <v>0</v>
      </c>
      <c r="W609" s="364">
        <f t="shared" si="107"/>
        <v>0</v>
      </c>
      <c r="X609" s="364">
        <f t="shared" si="107"/>
        <v>0</v>
      </c>
      <c r="Y609" s="364">
        <f t="shared" si="107"/>
        <v>0</v>
      </c>
      <c r="Z609" s="364">
        <f t="shared" si="107"/>
        <v>0</v>
      </c>
      <c r="AA609" s="364">
        <f t="shared" si="107"/>
        <v>0</v>
      </c>
      <c r="AB609" s="364">
        <f t="shared" si="107"/>
        <v>0</v>
      </c>
      <c r="AC609" s="364">
        <f t="shared" si="107"/>
        <v>0</v>
      </c>
      <c r="AD609" s="364">
        <f t="shared" si="107"/>
        <v>0</v>
      </c>
      <c r="AE609" s="364">
        <f t="shared" si="107"/>
        <v>0</v>
      </c>
      <c r="AF609" s="364">
        <f t="shared" si="107"/>
        <v>0</v>
      </c>
      <c r="AG609" s="364">
        <f t="shared" si="107"/>
        <v>0</v>
      </c>
      <c r="AH609" s="364">
        <f t="shared" si="107"/>
        <v>0</v>
      </c>
      <c r="AI609" s="364">
        <f t="shared" si="107"/>
        <v>0</v>
      </c>
      <c r="AJ609" s="364">
        <f t="shared" si="107"/>
        <v>0</v>
      </c>
      <c r="AK609" s="364">
        <f t="shared" si="107"/>
        <v>0</v>
      </c>
      <c r="AL609" s="364">
        <f t="shared" si="107"/>
        <v>0</v>
      </c>
      <c r="AM609" s="364">
        <f t="shared" ref="AM609:BI609" si="108">SUM(AM597:AM608)</f>
        <v>0</v>
      </c>
      <c r="AN609" s="364">
        <f t="shared" si="108"/>
        <v>0</v>
      </c>
      <c r="AO609" s="364">
        <f t="shared" si="108"/>
        <v>0</v>
      </c>
      <c r="AP609" s="364">
        <f t="shared" si="108"/>
        <v>0</v>
      </c>
      <c r="AQ609" s="364">
        <f t="shared" si="108"/>
        <v>0</v>
      </c>
      <c r="AR609" s="364">
        <f t="shared" si="108"/>
        <v>0</v>
      </c>
      <c r="AS609" s="364">
        <f t="shared" si="108"/>
        <v>0</v>
      </c>
      <c r="AT609" s="364">
        <f t="shared" si="108"/>
        <v>0</v>
      </c>
      <c r="AU609" s="364">
        <f t="shared" si="108"/>
        <v>0</v>
      </c>
      <c r="AV609" s="364">
        <f t="shared" si="108"/>
        <v>0</v>
      </c>
      <c r="AW609" s="364">
        <f t="shared" si="108"/>
        <v>0</v>
      </c>
      <c r="AX609" s="364">
        <f t="shared" si="108"/>
        <v>0</v>
      </c>
      <c r="AY609" s="364">
        <f t="shared" si="108"/>
        <v>0</v>
      </c>
      <c r="AZ609" s="364">
        <f t="shared" si="108"/>
        <v>0</v>
      </c>
      <c r="BA609" s="364">
        <f t="shared" si="108"/>
        <v>0</v>
      </c>
      <c r="BB609" s="364">
        <f t="shared" si="108"/>
        <v>0</v>
      </c>
      <c r="BC609" s="364">
        <f t="shared" si="108"/>
        <v>0</v>
      </c>
      <c r="BD609" s="364">
        <f t="shared" si="108"/>
        <v>0</v>
      </c>
      <c r="BE609" s="364">
        <f t="shared" si="108"/>
        <v>0</v>
      </c>
      <c r="BF609" s="364">
        <f t="shared" si="108"/>
        <v>0</v>
      </c>
      <c r="BG609" s="364">
        <f t="shared" si="108"/>
        <v>0</v>
      </c>
      <c r="BH609" s="364">
        <f t="shared" si="108"/>
        <v>0</v>
      </c>
      <c r="BI609" s="364">
        <f t="shared" si="108"/>
        <v>0</v>
      </c>
      <c r="BJ609" s="14"/>
      <c r="BK609" s="14"/>
      <c r="BL609" s="14"/>
      <c r="BM609" s="14"/>
      <c r="BN609" s="14"/>
      <c r="BO609" s="14"/>
      <c r="BP609" s="14"/>
      <c r="BQ609" s="14"/>
      <c r="BR609" s="14"/>
      <c r="BS609" s="14"/>
      <c r="BT609" s="14"/>
      <c r="BU609" s="14"/>
      <c r="BV609" s="14"/>
      <c r="BW609" s="14"/>
      <c r="BX609" s="14"/>
      <c r="BY609" s="14"/>
      <c r="BZ609" s="14"/>
      <c r="CA609" s="410"/>
      <c r="CB609" s="410"/>
      <c r="CC609" s="410"/>
      <c r="CD609" s="410"/>
      <c r="CE609" s="410"/>
      <c r="CF609" s="410"/>
      <c r="CG609" s="410"/>
      <c r="CH609" s="410"/>
      <c r="CI609" s="410"/>
      <c r="CJ609" s="410"/>
      <c r="CK609" s="410"/>
      <c r="CL609" s="410"/>
      <c r="CM609" s="410"/>
      <c r="CN609" s="410"/>
      <c r="CO609" s="410"/>
      <c r="CP609" s="410"/>
      <c r="CQ609" s="410"/>
      <c r="CR609" s="410"/>
      <c r="CS609" s="410"/>
      <c r="CT609" s="410"/>
      <c r="CU609" s="410"/>
      <c r="CV609" s="410"/>
      <c r="CW609" s="410"/>
      <c r="CX609" s="410"/>
      <c r="CY609" s="410"/>
      <c r="CZ609" s="410"/>
      <c r="DA609" s="410"/>
      <c r="DB609" s="410"/>
      <c r="DC609" s="410"/>
      <c r="DD609" s="410"/>
      <c r="DE609" s="410"/>
      <c r="DF609" s="410"/>
      <c r="DG609" s="410"/>
      <c r="DH609" s="410"/>
      <c r="DI609" s="410"/>
      <c r="DJ609" s="410"/>
      <c r="DK609" s="410"/>
      <c r="DL609" s="410"/>
      <c r="DM609" s="410"/>
      <c r="DN609" s="410"/>
      <c r="DO609" s="410"/>
      <c r="DP609" s="410"/>
      <c r="DQ609" s="410"/>
      <c r="DR609" s="410"/>
      <c r="DS609" s="410"/>
      <c r="DT609" s="410"/>
      <c r="DU609" s="410"/>
      <c r="DV609" s="410"/>
      <c r="DW609" s="410"/>
      <c r="DX609" s="410"/>
      <c r="DY609" s="410"/>
      <c r="DZ609" s="410"/>
      <c r="EA609" s="410"/>
      <c r="EB609" s="410"/>
      <c r="EC609" s="410"/>
      <c r="ED609" s="410"/>
      <c r="EE609" s="410"/>
      <c r="EF609" s="410"/>
      <c r="EG609" s="410"/>
      <c r="EH609" s="410"/>
      <c r="EI609" s="410"/>
      <c r="EJ609" s="410"/>
      <c r="EK609" s="410"/>
      <c r="EL609" s="410"/>
      <c r="EM609" s="410"/>
      <c r="EN609" s="410"/>
      <c r="EO609" s="410"/>
      <c r="EP609" s="410"/>
      <c r="EQ609" s="410"/>
      <c r="ER609" s="410"/>
      <c r="ES609" s="410"/>
      <c r="ET609" s="410"/>
      <c r="EU609" s="410"/>
      <c r="EV609" s="410"/>
      <c r="EW609" s="410"/>
      <c r="EX609" s="410"/>
      <c r="EY609" s="410"/>
      <c r="EZ609" s="410"/>
      <c r="FA609" s="410"/>
      <c r="FB609" s="410"/>
      <c r="FC609" s="410"/>
      <c r="FD609" s="410"/>
      <c r="FE609" s="410"/>
      <c r="FF609" s="410"/>
      <c r="FG609" s="410"/>
      <c r="FH609" s="410"/>
      <c r="FI609" s="410"/>
      <c r="FJ609" s="410"/>
      <c r="FK609" s="410"/>
      <c r="FL609" s="410"/>
      <c r="FM609" s="410"/>
      <c r="FN609" s="410"/>
      <c r="FO609" s="410"/>
      <c r="FP609" s="410"/>
      <c r="FQ609" s="410"/>
      <c r="FR609" s="410"/>
      <c r="FS609" s="410"/>
      <c r="FT609" s="410"/>
      <c r="FU609" s="410"/>
      <c r="FV609" s="410"/>
      <c r="FW609" s="410"/>
      <c r="FX609" s="410"/>
      <c r="FY609" s="410"/>
      <c r="FZ609" s="410"/>
      <c r="GA609" s="410"/>
      <c r="GB609" s="410"/>
      <c r="GC609" s="410"/>
      <c r="GD609" s="410"/>
      <c r="GE609" s="410"/>
      <c r="GF609" s="410"/>
      <c r="GG609" s="410"/>
      <c r="GH609" s="410"/>
      <c r="GI609" s="410"/>
      <c r="GJ609" s="410"/>
      <c r="GK609" s="410"/>
      <c r="GL609" s="410"/>
      <c r="GM609" s="410"/>
      <c r="GN609" s="410"/>
      <c r="GO609" s="410"/>
      <c r="GP609" s="410"/>
      <c r="GQ609" s="410"/>
      <c r="GR609" s="410"/>
      <c r="GS609" s="410"/>
      <c r="GT609" s="410"/>
      <c r="GU609" s="410"/>
      <c r="GV609" s="410"/>
      <c r="GW609" s="410"/>
      <c r="GX609" s="410"/>
      <c r="GY609" s="410"/>
      <c r="GZ609" s="410"/>
      <c r="HA609" s="410"/>
      <c r="HB609" s="410"/>
      <c r="HC609" s="410"/>
      <c r="HD609" s="410"/>
      <c r="HE609" s="410"/>
      <c r="HF609" s="410"/>
      <c r="HG609" s="410"/>
      <c r="HH609" s="410"/>
      <c r="HI609" s="410"/>
      <c r="HJ609" s="410"/>
      <c r="HK609" s="410"/>
      <c r="HL609" s="410"/>
      <c r="HM609" s="410"/>
      <c r="HN609" s="410"/>
      <c r="HO609" s="410"/>
      <c r="HP609" s="410"/>
      <c r="HQ609" s="410"/>
      <c r="HR609" s="410"/>
      <c r="HS609" s="410"/>
      <c r="HT609" s="410"/>
      <c r="HU609" s="410"/>
      <c r="HV609" s="410"/>
      <c r="HW609" s="410"/>
      <c r="HX609" s="410"/>
      <c r="HY609" s="410"/>
      <c r="HZ609" s="410"/>
      <c r="IA609" s="410"/>
      <c r="IB609" s="410"/>
      <c r="IC609" s="410"/>
      <c r="ID609" s="410"/>
      <c r="IE609" s="410"/>
      <c r="IF609" s="410"/>
      <c r="IG609" s="410"/>
      <c r="IH609" s="410"/>
      <c r="II609" s="410"/>
      <c r="IJ609" s="410"/>
      <c r="IK609" s="410"/>
      <c r="IL609" s="410"/>
      <c r="IM609" s="410"/>
      <c r="IN609" s="410"/>
      <c r="IO609" s="410"/>
      <c r="IP609" s="410"/>
      <c r="IQ609" s="410"/>
      <c r="IR609" s="410"/>
      <c r="IS609" s="410"/>
      <c r="IT609" s="410"/>
      <c r="IU609" s="410"/>
      <c r="IV609" s="410"/>
    </row>
    <row r="610" spans="1:256" s="2" customFormat="1" ht="12.75" hidden="1" customHeight="1" outlineLevel="2">
      <c r="A610" s="14"/>
      <c r="B610" s="325">
        <f>C622</f>
        <v>0</v>
      </c>
      <c r="C610" s="326"/>
      <c r="D610" s="33" t="s">
        <v>65</v>
      </c>
      <c r="E610" s="32"/>
      <c r="F610" s="371"/>
      <c r="G610" s="154" t="str">
        <f>IF(G$3&gt;A11taxremlife,A11taxvalue-SUM($F610:F610),IF(A11taxremlife="N/A","n/a",A11taxvalue/A11taxremlife))</f>
        <v>n/a</v>
      </c>
      <c r="H610" s="154" t="str">
        <f>IF(H$3&gt;A11taxremlife,A11taxvalue-SUM($F610:G610),IF(A11taxremlife="N/A","n/a",A11taxvalue/A11taxremlife))</f>
        <v>n/a</v>
      </c>
      <c r="I610" s="154" t="str">
        <f>IF(I$3&gt;A11taxremlife,A11taxvalue-SUM($F610:H610),IF(A11taxremlife="N/A","n/a",A11taxvalue/A11taxremlife))</f>
        <v>n/a</v>
      </c>
      <c r="J610" s="154" t="str">
        <f>IF(J$3&gt;A11taxremlife,A11taxvalue-SUM($F610:I610),IF(A11taxremlife="N/A","n/a",A11taxvalue/A11taxremlife))</f>
        <v>n/a</v>
      </c>
      <c r="K610" s="154" t="str">
        <f>IF(K$3&gt;A11taxremlife,A11taxvalue-SUM($F610:J610),IF(A11taxremlife="N/A","n/a",A11taxvalue/A11taxremlife))</f>
        <v>n/a</v>
      </c>
      <c r="L610" s="154" t="str">
        <f>IF(L$3&gt;A11taxremlife,A11taxvalue-SUM($F610:K610),IF(A11taxremlife="N/A","n/a",A11taxvalue/A11taxremlife))</f>
        <v>n/a</v>
      </c>
      <c r="M610" s="154" t="str">
        <f>IF(M$3&gt;A11taxremlife,A11taxvalue-SUM($F610:L610),IF(A11taxremlife="N/A","n/a",A11taxvalue/A11taxremlife))</f>
        <v>n/a</v>
      </c>
      <c r="N610" s="154" t="str">
        <f>IF(N$3&gt;A11taxremlife,A11taxvalue-SUM($F610:M610),IF(A11taxremlife="N/A","n/a",A11taxvalue/A11taxremlife))</f>
        <v>n/a</v>
      </c>
      <c r="O610" s="154" t="str">
        <f>IF(O$3&gt;A11taxremlife,A11taxvalue-SUM($F610:N610),IF(A11taxremlife="N/A","n/a",A11taxvalue/A11taxremlife))</f>
        <v>n/a</v>
      </c>
      <c r="P610" s="154" t="str">
        <f>IF(P$3&gt;A11taxremlife,A11taxvalue-SUM($F610:O610),IF(A11taxremlife="N/A","n/a",A11taxvalue/A11taxremlife))</f>
        <v>n/a</v>
      </c>
      <c r="Q610" s="154" t="str">
        <f>IF(Q$3&gt;A11taxremlife,A11taxvalue-SUM($F610:P610),IF(A11taxremlife="N/A","n/a",A11taxvalue/A11taxremlife))</f>
        <v>n/a</v>
      </c>
      <c r="R610" s="154" t="str">
        <f>IF(R$3&gt;A11taxremlife,A11taxvalue-SUM($F610:Q610),IF(A11taxremlife="N/A","n/a",A11taxvalue/A11taxremlife))</f>
        <v>n/a</v>
      </c>
      <c r="S610" s="154" t="str">
        <f>IF(S$3&gt;A11taxremlife,A11taxvalue-SUM($F610:R610),IF(A11taxremlife="N/A","n/a",A11taxvalue/A11taxremlife))</f>
        <v>n/a</v>
      </c>
      <c r="T610" s="154" t="str">
        <f>IF(T$3&gt;A11taxremlife,A11taxvalue-SUM($F610:S610),IF(A11taxremlife="N/A","n/a",A11taxvalue/A11taxremlife))</f>
        <v>n/a</v>
      </c>
      <c r="U610" s="154" t="str">
        <f>IF(U$3&gt;A11taxremlife,A11taxvalue-SUM($F610:T610),IF(A11taxremlife="N/A","n/a",A11taxvalue/A11taxremlife))</f>
        <v>n/a</v>
      </c>
      <c r="V610" s="154" t="str">
        <f>IF(V$3&gt;A11taxremlife,A11taxvalue-SUM($F610:U610),IF(A11taxremlife="N/A","n/a",A11taxvalue/A11taxremlife))</f>
        <v>n/a</v>
      </c>
      <c r="W610" s="154" t="str">
        <f>IF(W$3&gt;A11taxremlife,A11taxvalue-SUM($F610:V610),IF(A11taxremlife="N/A","n/a",A11taxvalue/A11taxremlife))</f>
        <v>n/a</v>
      </c>
      <c r="X610" s="154" t="str">
        <f>IF(X$3&gt;A11taxremlife,A11taxvalue-SUM($F610:W610),IF(A11taxremlife="N/A","n/a",A11taxvalue/A11taxremlife))</f>
        <v>n/a</v>
      </c>
      <c r="Y610" s="154" t="str">
        <f>IF(Y$3&gt;A11taxremlife,A11taxvalue-SUM($F610:X610),IF(A11taxremlife="N/A","n/a",A11taxvalue/A11taxremlife))</f>
        <v>n/a</v>
      </c>
      <c r="Z610" s="154" t="str">
        <f>IF(Z$3&gt;A11taxremlife,A11taxvalue-SUM($F610:Y610),IF(A11taxremlife="N/A","n/a",A11taxvalue/A11taxremlife))</f>
        <v>n/a</v>
      </c>
      <c r="AA610" s="154" t="str">
        <f>IF(AA$3&gt;A11taxremlife,A11taxvalue-SUM($F610:Z610),IF(A11taxremlife="N/A","n/a",A11taxvalue/A11taxremlife))</f>
        <v>n/a</v>
      </c>
      <c r="AB610" s="154" t="str">
        <f>IF(AB$3&gt;A11taxremlife,A11taxvalue-SUM($F610:AA610),IF(A11taxremlife="N/A","n/a",A11taxvalue/A11taxremlife))</f>
        <v>n/a</v>
      </c>
      <c r="AC610" s="154" t="str">
        <f>IF(AC$3&gt;A11taxremlife,A11taxvalue-SUM($F610:AB610),IF(A11taxremlife="N/A","n/a",A11taxvalue/A11taxremlife))</f>
        <v>n/a</v>
      </c>
      <c r="AD610" s="154" t="str">
        <f>IF(AD$3&gt;A11taxremlife,A11taxvalue-SUM($F610:AC610),IF(A11taxremlife="N/A","n/a",A11taxvalue/A11taxremlife))</f>
        <v>n/a</v>
      </c>
      <c r="AE610" s="154" t="str">
        <f>IF(AE$3&gt;A11taxremlife,A11taxvalue-SUM($F610:AD610),IF(A11taxremlife="N/A","n/a",A11taxvalue/A11taxremlife))</f>
        <v>n/a</v>
      </c>
      <c r="AF610" s="154" t="str">
        <f>IF(AF$3&gt;A11taxremlife,A11taxvalue-SUM($F610:AE610),IF(A11taxremlife="N/A","n/a",A11taxvalue/A11taxremlife))</f>
        <v>n/a</v>
      </c>
      <c r="AG610" s="154" t="str">
        <f>IF(AG$3&gt;A11taxremlife,A11taxvalue-SUM($F610:AF610),IF(A11taxremlife="N/A","n/a",A11taxvalue/A11taxremlife))</f>
        <v>n/a</v>
      </c>
      <c r="AH610" s="154" t="str">
        <f>IF(AH$3&gt;A11taxremlife,A11taxvalue-SUM($F610:AG610),IF(A11taxremlife="N/A","n/a",A11taxvalue/A11taxremlife))</f>
        <v>n/a</v>
      </c>
      <c r="AI610" s="154" t="str">
        <f>IF(AI$3&gt;A11taxremlife,A11taxvalue-SUM($F610:AH610),IF(A11taxremlife="N/A","n/a",A11taxvalue/A11taxremlife))</f>
        <v>n/a</v>
      </c>
      <c r="AJ610" s="154" t="str">
        <f>IF(AJ$3&gt;A11taxremlife,A11taxvalue-SUM($F610:AI610),IF(A11taxremlife="N/A","n/a",A11taxvalue/A11taxremlife))</f>
        <v>n/a</v>
      </c>
      <c r="AK610" s="154" t="str">
        <f>IF(AK$3&gt;A11taxremlife,A11taxvalue-SUM($F610:AJ610),IF(A11taxremlife="N/A","n/a",A11taxvalue/A11taxremlife))</f>
        <v>n/a</v>
      </c>
      <c r="AL610" s="154" t="str">
        <f>IF(AL$3&gt;A11taxremlife,A11taxvalue-SUM($F610:AK610),IF(A11taxremlife="N/A","n/a",A11taxvalue/A11taxremlife))</f>
        <v>n/a</v>
      </c>
      <c r="AM610" s="154" t="str">
        <f>IF(AM$3&gt;A11taxremlife,A11taxvalue-SUM($F610:AL610),IF(A11taxremlife="N/A","n/a",A11taxvalue/A11taxremlife))</f>
        <v>n/a</v>
      </c>
      <c r="AN610" s="154" t="str">
        <f>IF(AN$3&gt;A11taxremlife,A11taxvalue-SUM($F610:AM610),IF(A11taxremlife="N/A","n/a",A11taxvalue/A11taxremlife))</f>
        <v>n/a</v>
      </c>
      <c r="AO610" s="154" t="str">
        <f>IF(AO$3&gt;A11taxremlife,A11taxvalue-SUM($F610:AN610),IF(A11taxremlife="N/A","n/a",A11taxvalue/A11taxremlife))</f>
        <v>n/a</v>
      </c>
      <c r="AP610" s="154" t="str">
        <f>IF(AP$3&gt;A11taxremlife,A11taxvalue-SUM($F610:AO610),IF(A11taxremlife="N/A","n/a",A11taxvalue/A11taxremlife))</f>
        <v>n/a</v>
      </c>
      <c r="AQ610" s="154" t="str">
        <f>IF(AQ$3&gt;A11taxremlife,A11taxvalue-SUM($F610:AP610),IF(A11taxremlife="N/A","n/a",A11taxvalue/A11taxremlife))</f>
        <v>n/a</v>
      </c>
      <c r="AR610" s="154" t="str">
        <f>IF(AR$3&gt;A11taxremlife,A11taxvalue-SUM($F610:AQ610),IF(A11taxremlife="N/A","n/a",A11taxvalue/A11taxremlife))</f>
        <v>n/a</v>
      </c>
      <c r="AS610" s="154" t="str">
        <f>IF(AS$3&gt;A11taxremlife,A11taxvalue-SUM($F610:AR610),IF(A11taxremlife="N/A","n/a",A11taxvalue/A11taxremlife))</f>
        <v>n/a</v>
      </c>
      <c r="AT610" s="154" t="str">
        <f>IF(AT$3&gt;A11taxremlife,A11taxvalue-SUM($F610:AS610),IF(A11taxremlife="N/A","n/a",A11taxvalue/A11taxremlife))</f>
        <v>n/a</v>
      </c>
      <c r="AU610" s="154" t="str">
        <f>IF(AU$3&gt;A11taxremlife,A11taxvalue-SUM($F610:AT610),IF(A11taxremlife="N/A","n/a",A11taxvalue/A11taxremlife))</f>
        <v>n/a</v>
      </c>
      <c r="AV610" s="154" t="str">
        <f>IF(AV$3&gt;A11taxremlife,A11taxvalue-SUM($F610:AU610),IF(A11taxremlife="N/A","n/a",A11taxvalue/A11taxremlife))</f>
        <v>n/a</v>
      </c>
      <c r="AW610" s="154" t="str">
        <f>IF(AW$3&gt;A11taxremlife,A11taxvalue-SUM($F610:AV610),IF(A11taxremlife="N/A","n/a",A11taxvalue/A11taxremlife))</f>
        <v>n/a</v>
      </c>
      <c r="AX610" s="154" t="str">
        <f>IF(AX$3&gt;A11taxremlife,A11taxvalue-SUM($F610:AW610),IF(A11taxremlife="N/A","n/a",A11taxvalue/A11taxremlife))</f>
        <v>n/a</v>
      </c>
      <c r="AY610" s="154" t="str">
        <f>IF(AY$3&gt;A11taxremlife,A11taxvalue-SUM($F610:AX610),IF(A11taxremlife="N/A","n/a",A11taxvalue/A11taxremlife))</f>
        <v>n/a</v>
      </c>
      <c r="AZ610" s="154" t="str">
        <f>IF(AZ$3&gt;A11taxremlife,A11taxvalue-SUM($F610:AY610),IF(A11taxremlife="N/A","n/a",A11taxvalue/A11taxremlife))</f>
        <v>n/a</v>
      </c>
      <c r="BA610" s="154" t="str">
        <f>IF(BA$3&gt;A11taxremlife,A11taxvalue-SUM($F610:AZ610),IF(A11taxremlife="N/A","n/a",A11taxvalue/A11taxremlife))</f>
        <v>n/a</v>
      </c>
      <c r="BB610" s="154" t="str">
        <f>IF(BB$3&gt;A11taxremlife,A11taxvalue-SUM($F610:BA610),IF(A11taxremlife="N/A","n/a",A11taxvalue/A11taxremlife))</f>
        <v>n/a</v>
      </c>
      <c r="BC610" s="154" t="str">
        <f>IF(BC$3&gt;A11taxremlife,A11taxvalue-SUM($F610:BB610),IF(A11taxremlife="N/A","n/a",A11taxvalue/A11taxremlife))</f>
        <v>n/a</v>
      </c>
      <c r="BD610" s="154" t="str">
        <f>IF(BD$3&gt;A11taxremlife,A11taxvalue-SUM($F610:BC610),IF(A11taxremlife="N/A","n/a",A11taxvalue/A11taxremlife))</f>
        <v>n/a</v>
      </c>
      <c r="BE610" s="154" t="str">
        <f>IF(BE$3&gt;A11taxremlife,A11taxvalue-SUM($F610:BD610),IF(A11taxremlife="N/A","n/a",A11taxvalue/A11taxremlife))</f>
        <v>n/a</v>
      </c>
      <c r="BF610" s="154" t="str">
        <f>IF(BF$3&gt;A11taxremlife,A11taxvalue-SUM($F610:BE610),IF(A11taxremlife="N/A","n/a",A11taxvalue/A11taxremlife))</f>
        <v>n/a</v>
      </c>
      <c r="BG610" s="154" t="str">
        <f>IF(BG$3&gt;A11taxremlife,A11taxvalue-SUM($F610:BF610),IF(A11taxremlife="N/A","n/a",A11taxvalue/A11taxremlife))</f>
        <v>n/a</v>
      </c>
      <c r="BH610" s="154" t="str">
        <f>IF(BH$3&gt;A11taxremlife,A11taxvalue-SUM($F610:BG610),IF(A11taxremlife="N/A","n/a",A11taxvalue/A11taxremlife))</f>
        <v>n/a</v>
      </c>
      <c r="BI610" s="154" t="str">
        <f>IF(BI$3&gt;A11taxremlife,A11taxvalue-SUM($F610:BH610),IF(A11taxremlife="N/A","n/a",A11taxvalue/A11taxremlife))</f>
        <v>n/a</v>
      </c>
      <c r="BJ610" s="14"/>
      <c r="BK610" s="14"/>
      <c r="BL610" s="14"/>
      <c r="BM610" s="14"/>
      <c r="BN610" s="14"/>
      <c r="BO610" s="14"/>
      <c r="BP610" s="14"/>
      <c r="BQ610" s="14"/>
      <c r="BR610" s="14"/>
      <c r="BS610" s="14"/>
      <c r="BT610" s="14"/>
      <c r="BU610" s="14"/>
      <c r="BV610" s="14"/>
      <c r="BW610" s="14"/>
      <c r="BX610" s="14"/>
      <c r="BY610" s="14"/>
      <c r="BZ610" s="14"/>
      <c r="CA610" s="410"/>
      <c r="CB610" s="410"/>
      <c r="CC610" s="410"/>
      <c r="CD610" s="410"/>
      <c r="CE610" s="410"/>
      <c r="CF610" s="410"/>
      <c r="CG610" s="410"/>
      <c r="CH610" s="410"/>
      <c r="CI610" s="410"/>
      <c r="CJ610" s="410"/>
      <c r="CK610" s="410"/>
      <c r="CL610" s="410"/>
      <c r="CM610" s="410"/>
      <c r="CN610" s="410"/>
      <c r="CO610" s="410"/>
      <c r="CP610" s="410"/>
      <c r="CQ610" s="410"/>
      <c r="CR610" s="410"/>
      <c r="CS610" s="410"/>
      <c r="CT610" s="410"/>
      <c r="CU610" s="410"/>
      <c r="CV610" s="410"/>
      <c r="CW610" s="410"/>
      <c r="CX610" s="410"/>
      <c r="CY610" s="410"/>
      <c r="CZ610" s="410"/>
      <c r="DA610" s="410"/>
      <c r="DB610" s="410"/>
      <c r="DC610" s="410"/>
      <c r="DD610" s="410"/>
      <c r="DE610" s="410"/>
      <c r="DF610" s="410"/>
      <c r="DG610" s="410"/>
      <c r="DH610" s="410"/>
      <c r="DI610" s="410"/>
      <c r="DJ610" s="410"/>
      <c r="DK610" s="410"/>
      <c r="DL610" s="410"/>
      <c r="DM610" s="410"/>
      <c r="DN610" s="410"/>
      <c r="DO610" s="410"/>
      <c r="DP610" s="410"/>
      <c r="DQ610" s="410"/>
      <c r="DR610" s="410"/>
      <c r="DS610" s="410"/>
      <c r="DT610" s="410"/>
      <c r="DU610" s="410"/>
      <c r="DV610" s="410"/>
      <c r="DW610" s="410"/>
      <c r="DX610" s="410"/>
      <c r="DY610" s="410"/>
      <c r="DZ610" s="410"/>
      <c r="EA610" s="410"/>
      <c r="EB610" s="410"/>
      <c r="EC610" s="410"/>
      <c r="ED610" s="410"/>
      <c r="EE610" s="410"/>
      <c r="EF610" s="410"/>
      <c r="EG610" s="410"/>
      <c r="EH610" s="410"/>
      <c r="EI610" s="410"/>
      <c r="EJ610" s="410"/>
      <c r="EK610" s="410"/>
      <c r="EL610" s="410"/>
      <c r="EM610" s="410"/>
      <c r="EN610" s="410"/>
      <c r="EO610" s="410"/>
      <c r="EP610" s="410"/>
      <c r="EQ610" s="410"/>
      <c r="ER610" s="410"/>
      <c r="ES610" s="410"/>
      <c r="ET610" s="410"/>
      <c r="EU610" s="410"/>
      <c r="EV610" s="410"/>
      <c r="EW610" s="410"/>
      <c r="EX610" s="410"/>
      <c r="EY610" s="410"/>
      <c r="EZ610" s="410"/>
      <c r="FA610" s="410"/>
      <c r="FB610" s="410"/>
      <c r="FC610" s="410"/>
      <c r="FD610" s="410"/>
      <c r="FE610" s="410"/>
      <c r="FF610" s="410"/>
      <c r="FG610" s="410"/>
      <c r="FH610" s="410"/>
      <c r="FI610" s="410"/>
      <c r="FJ610" s="410"/>
      <c r="FK610" s="410"/>
      <c r="FL610" s="410"/>
      <c r="FM610" s="410"/>
      <c r="FN610" s="410"/>
      <c r="FO610" s="410"/>
      <c r="FP610" s="410"/>
      <c r="FQ610" s="410"/>
      <c r="FR610" s="410"/>
      <c r="FS610" s="410"/>
      <c r="FT610" s="410"/>
      <c r="FU610" s="410"/>
      <c r="FV610" s="410"/>
      <c r="FW610" s="410"/>
      <c r="FX610" s="410"/>
      <c r="FY610" s="410"/>
      <c r="FZ610" s="410"/>
      <c r="GA610" s="410"/>
      <c r="GB610" s="410"/>
      <c r="GC610" s="410"/>
      <c r="GD610" s="410"/>
      <c r="GE610" s="410"/>
      <c r="GF610" s="410"/>
      <c r="GG610" s="410"/>
      <c r="GH610" s="410"/>
      <c r="GI610" s="410"/>
      <c r="GJ610" s="410"/>
      <c r="GK610" s="410"/>
      <c r="GL610" s="410"/>
      <c r="GM610" s="410"/>
      <c r="GN610" s="410"/>
      <c r="GO610" s="410"/>
      <c r="GP610" s="410"/>
      <c r="GQ610" s="410"/>
      <c r="GR610" s="410"/>
      <c r="GS610" s="410"/>
      <c r="GT610" s="410"/>
      <c r="GU610" s="410"/>
      <c r="GV610" s="410"/>
      <c r="GW610" s="410"/>
      <c r="GX610" s="410"/>
      <c r="GY610" s="410"/>
      <c r="GZ610" s="410"/>
      <c r="HA610" s="410"/>
      <c r="HB610" s="410"/>
      <c r="HC610" s="410"/>
      <c r="HD610" s="410"/>
      <c r="HE610" s="410"/>
      <c r="HF610" s="410"/>
      <c r="HG610" s="410"/>
      <c r="HH610" s="410"/>
      <c r="HI610" s="410"/>
      <c r="HJ610" s="410"/>
      <c r="HK610" s="410"/>
      <c r="HL610" s="410"/>
      <c r="HM610" s="410"/>
      <c r="HN610" s="410"/>
      <c r="HO610" s="410"/>
      <c r="HP610" s="410"/>
      <c r="HQ610" s="410"/>
      <c r="HR610" s="410"/>
      <c r="HS610" s="410"/>
      <c r="HT610" s="410"/>
      <c r="HU610" s="410"/>
      <c r="HV610" s="410"/>
      <c r="HW610" s="410"/>
      <c r="HX610" s="410"/>
      <c r="HY610" s="410"/>
      <c r="HZ610" s="410"/>
      <c r="IA610" s="410"/>
      <c r="IB610" s="410"/>
      <c r="IC610" s="410"/>
      <c r="ID610" s="410"/>
      <c r="IE610" s="410"/>
      <c r="IF610" s="410"/>
      <c r="IG610" s="410"/>
      <c r="IH610" s="410"/>
      <c r="II610" s="410"/>
      <c r="IJ610" s="410"/>
      <c r="IK610" s="410"/>
      <c r="IL610" s="410"/>
      <c r="IM610" s="410"/>
      <c r="IN610" s="410"/>
      <c r="IO610" s="410"/>
      <c r="IP610" s="410"/>
      <c r="IQ610" s="410"/>
      <c r="IR610" s="410"/>
      <c r="IS610" s="410"/>
      <c r="IT610" s="410"/>
      <c r="IU610" s="410"/>
      <c r="IV610" s="410"/>
    </row>
    <row r="611" spans="1:256" s="2" customFormat="1" ht="12.75" hidden="1" customHeight="1" outlineLevel="2">
      <c r="A611" s="14"/>
      <c r="B611" s="14"/>
      <c r="C611" s="324"/>
      <c r="D611" s="412" t="s">
        <v>198</v>
      </c>
      <c r="E611" s="261">
        <v>0</v>
      </c>
      <c r="F611" s="372"/>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5"/>
      <c r="BA611" s="155"/>
      <c r="BB611" s="155"/>
      <c r="BC611" s="155"/>
      <c r="BD611" s="155"/>
      <c r="BE611" s="155"/>
      <c r="BF611" s="155"/>
      <c r="BG611" s="155"/>
      <c r="BH611" s="155"/>
      <c r="BI611" s="155"/>
      <c r="BJ611" s="14"/>
      <c r="BK611" s="14"/>
      <c r="BL611" s="14"/>
      <c r="BM611" s="14"/>
      <c r="BN611" s="14"/>
      <c r="BO611" s="14"/>
      <c r="BP611" s="14"/>
      <c r="BQ611" s="14"/>
      <c r="BR611" s="14"/>
      <c r="BS611" s="14"/>
      <c r="BT611" s="14"/>
      <c r="BU611" s="14"/>
      <c r="BV611" s="14"/>
      <c r="BW611" s="14"/>
      <c r="BX611" s="14"/>
      <c r="BY611" s="14"/>
      <c r="BZ611" s="14"/>
      <c r="CA611" s="410"/>
      <c r="CB611" s="410"/>
      <c r="CC611" s="410"/>
      <c r="CD611" s="410"/>
      <c r="CE611" s="410"/>
      <c r="CF611" s="410"/>
      <c r="CG611" s="410"/>
      <c r="CH611" s="410"/>
      <c r="CI611" s="410"/>
      <c r="CJ611" s="410"/>
      <c r="CK611" s="410"/>
      <c r="CL611" s="410"/>
      <c r="CM611" s="410"/>
      <c r="CN611" s="410"/>
      <c r="CO611" s="410"/>
      <c r="CP611" s="410"/>
      <c r="CQ611" s="410"/>
      <c r="CR611" s="410"/>
      <c r="CS611" s="410"/>
      <c r="CT611" s="410"/>
      <c r="CU611" s="410"/>
      <c r="CV611" s="410"/>
      <c r="CW611" s="410"/>
      <c r="CX611" s="410"/>
      <c r="CY611" s="410"/>
      <c r="CZ611" s="410"/>
      <c r="DA611" s="410"/>
      <c r="DB611" s="410"/>
      <c r="DC611" s="410"/>
      <c r="DD611" s="410"/>
      <c r="DE611" s="410"/>
      <c r="DF611" s="410"/>
      <c r="DG611" s="410"/>
      <c r="DH611" s="410"/>
      <c r="DI611" s="410"/>
      <c r="DJ611" s="410"/>
      <c r="DK611" s="410"/>
      <c r="DL611" s="410"/>
      <c r="DM611" s="410"/>
      <c r="DN611" s="410"/>
      <c r="DO611" s="410"/>
      <c r="DP611" s="410"/>
      <c r="DQ611" s="410"/>
      <c r="DR611" s="410"/>
      <c r="DS611" s="410"/>
      <c r="DT611" s="410"/>
      <c r="DU611" s="410"/>
      <c r="DV611" s="410"/>
      <c r="DW611" s="410"/>
      <c r="DX611" s="410"/>
      <c r="DY611" s="410"/>
      <c r="DZ611" s="410"/>
      <c r="EA611" s="410"/>
      <c r="EB611" s="410"/>
      <c r="EC611" s="410"/>
      <c r="ED611" s="410"/>
      <c r="EE611" s="410"/>
      <c r="EF611" s="410"/>
      <c r="EG611" s="410"/>
      <c r="EH611" s="410"/>
      <c r="EI611" s="410"/>
      <c r="EJ611" s="410"/>
      <c r="EK611" s="410"/>
      <c r="EL611" s="410"/>
      <c r="EM611" s="410"/>
      <c r="EN611" s="410"/>
      <c r="EO611" s="410"/>
      <c r="EP611" s="410"/>
      <c r="EQ611" s="410"/>
      <c r="ER611" s="410"/>
      <c r="ES611" s="410"/>
      <c r="ET611" s="410"/>
      <c r="EU611" s="410"/>
      <c r="EV611" s="410"/>
      <c r="EW611" s="410"/>
      <c r="EX611" s="410"/>
      <c r="EY611" s="410"/>
      <c r="EZ611" s="410"/>
      <c r="FA611" s="410"/>
      <c r="FB611" s="410"/>
      <c r="FC611" s="410"/>
      <c r="FD611" s="410"/>
      <c r="FE611" s="410"/>
      <c r="FF611" s="410"/>
      <c r="FG611" s="410"/>
      <c r="FH611" s="410"/>
      <c r="FI611" s="410"/>
      <c r="FJ611" s="410"/>
      <c r="FK611" s="410"/>
      <c r="FL611" s="410"/>
      <c r="FM611" s="410"/>
      <c r="FN611" s="410"/>
      <c r="FO611" s="410"/>
      <c r="FP611" s="410"/>
      <c r="FQ611" s="410"/>
      <c r="FR611" s="410"/>
      <c r="FS611" s="410"/>
      <c r="FT611" s="410"/>
      <c r="FU611" s="410"/>
      <c r="FV611" s="410"/>
      <c r="FW611" s="410"/>
      <c r="FX611" s="410"/>
      <c r="FY611" s="410"/>
      <c r="FZ611" s="410"/>
      <c r="GA611" s="410"/>
      <c r="GB611" s="410"/>
      <c r="GC611" s="410"/>
      <c r="GD611" s="410"/>
      <c r="GE611" s="410"/>
      <c r="GF611" s="410"/>
      <c r="GG611" s="410"/>
      <c r="GH611" s="410"/>
      <c r="GI611" s="410"/>
      <c r="GJ611" s="410"/>
      <c r="GK611" s="410"/>
      <c r="GL611" s="410"/>
      <c r="GM611" s="410"/>
      <c r="GN611" s="410"/>
      <c r="GO611" s="410"/>
      <c r="GP611" s="410"/>
      <c r="GQ611" s="410"/>
      <c r="GR611" s="410"/>
      <c r="GS611" s="410"/>
      <c r="GT611" s="410"/>
      <c r="GU611" s="410"/>
      <c r="GV611" s="410"/>
      <c r="GW611" s="410"/>
      <c r="GX611" s="410"/>
      <c r="GY611" s="410"/>
      <c r="GZ611" s="410"/>
      <c r="HA611" s="410"/>
      <c r="HB611" s="410"/>
      <c r="HC611" s="410"/>
      <c r="HD611" s="410"/>
      <c r="HE611" s="410"/>
      <c r="HF611" s="410"/>
      <c r="HG611" s="410"/>
      <c r="HH611" s="410"/>
      <c r="HI611" s="410"/>
      <c r="HJ611" s="410"/>
      <c r="HK611" s="410"/>
      <c r="HL611" s="410"/>
      <c r="HM611" s="410"/>
      <c r="HN611" s="410"/>
      <c r="HO611" s="410"/>
      <c r="HP611" s="410"/>
      <c r="HQ611" s="410"/>
      <c r="HR611" s="410"/>
      <c r="HS611" s="410"/>
      <c r="HT611" s="410"/>
      <c r="HU611" s="410"/>
      <c r="HV611" s="410"/>
      <c r="HW611" s="410"/>
      <c r="HX611" s="410"/>
      <c r="HY611" s="410"/>
      <c r="HZ611" s="410"/>
      <c r="IA611" s="410"/>
      <c r="IB611" s="410"/>
      <c r="IC611" s="410"/>
      <c r="ID611" s="410"/>
      <c r="IE611" s="410"/>
      <c r="IF611" s="410"/>
      <c r="IG611" s="410"/>
      <c r="IH611" s="410"/>
      <c r="II611" s="410"/>
      <c r="IJ611" s="410"/>
      <c r="IK611" s="410"/>
      <c r="IL611" s="410"/>
      <c r="IM611" s="410"/>
      <c r="IN611" s="410"/>
      <c r="IO611" s="410"/>
      <c r="IP611" s="410"/>
      <c r="IQ611" s="410"/>
      <c r="IR611" s="410"/>
      <c r="IS611" s="410"/>
      <c r="IT611" s="410"/>
      <c r="IU611" s="410"/>
      <c r="IV611" s="410"/>
    </row>
    <row r="612" spans="1:256" s="2" customFormat="1" ht="12.75" hidden="1" customHeight="1" outlineLevel="2">
      <c r="A612" s="14"/>
      <c r="B612" s="14"/>
      <c r="C612" s="324"/>
      <c r="D612" s="413"/>
      <c r="E612" s="261">
        <v>1</v>
      </c>
      <c r="F612" s="372"/>
      <c r="G612" s="268"/>
      <c r="H612" s="155" t="str">
        <f>IF(A11taxstdlife="n/a","n/a",IF(H$3&gt;(A11taxstdlife+$E612),(Input!$G$221*$G$7)-SUM($G612:G612),(Input!$G$221*$G$7)/A11taxstdlife))</f>
        <v>n/a</v>
      </c>
      <c r="I612" s="155" t="str">
        <f>IF(A11taxstdlife="n/a","n/a",IF(I$3&gt;(A11taxstdlife+$E612),(Input!$G$221*$G$7)-SUM($G612:H612),(Input!$G$221*$G$7)/A11taxstdlife))</f>
        <v>n/a</v>
      </c>
      <c r="J612" s="155" t="str">
        <f>IF(A11taxstdlife="n/a","n/a",IF(J$3&gt;(A11taxstdlife+$E612),(Input!$G$221*$G$7)-SUM($G612:I612),(Input!$G$221*$G$7)/A11taxstdlife))</f>
        <v>n/a</v>
      </c>
      <c r="K612" s="155" t="str">
        <f>IF(A11taxstdlife="n/a","n/a",IF(K$3&gt;(A11taxstdlife+$E612),(Input!$G$221*$G$7)-SUM($G612:J612),(Input!$G$221*$G$7)/A11taxstdlife))</f>
        <v>n/a</v>
      </c>
      <c r="L612" s="155" t="str">
        <f>IF(A11taxstdlife="n/a","n/a",IF(L$3&gt;(A11taxstdlife+$E612),(Input!$G$221*$G$7)-SUM($G612:K612),(Input!$G$221*$G$7)/A11taxstdlife))</f>
        <v>n/a</v>
      </c>
      <c r="M612" s="155" t="str">
        <f>IF(A11taxstdlife="n/a","n/a",IF(M$3&gt;(A11taxstdlife+$E612),(Input!$G$221*$G$7)-SUM($G612:L612),(Input!$G$221*$G$7)/A11taxstdlife))</f>
        <v>n/a</v>
      </c>
      <c r="N612" s="155" t="str">
        <f>IF(A11taxstdlife="n/a","n/a",IF(N$3&gt;(A11taxstdlife+$E612),(Input!$G$221*$G$7)-SUM($G612:M612),(Input!$G$221*$G$7)/A11taxstdlife))</f>
        <v>n/a</v>
      </c>
      <c r="O612" s="155" t="str">
        <f>IF(A11taxstdlife="n/a","n/a",IF(O$3&gt;(A11taxstdlife+$E612),(Input!$G$221*$G$7)-SUM($G612:N612),(Input!$G$221*$G$7)/A11taxstdlife))</f>
        <v>n/a</v>
      </c>
      <c r="P612" s="155" t="str">
        <f>IF(A11taxstdlife="n/a","n/a",IF(P$3&gt;(A11taxstdlife+$E612),(Input!$G$221*$G$7)-SUM($G612:O612),(Input!$G$221*$G$7)/A11taxstdlife))</f>
        <v>n/a</v>
      </c>
      <c r="Q612" s="155" t="str">
        <f>IF(A11taxstdlife="n/a","n/a",IF(Q$3&gt;(A11taxstdlife+$E612),(Input!$G$221*$G$7)-SUM($G612:P612),(Input!$G$221*$G$7)/A11taxstdlife))</f>
        <v>n/a</v>
      </c>
      <c r="R612" s="155" t="str">
        <f>IF(A11taxstdlife="n/a","n/a",IF(R$3&gt;(A11taxstdlife+$E612),(Input!$G$221*$G$7)-SUM($G612:Q612),(Input!$G$221*$G$7)/A11taxstdlife))</f>
        <v>n/a</v>
      </c>
      <c r="S612" s="155" t="str">
        <f>IF(A11taxstdlife="n/a","n/a",IF(S$3&gt;(A11taxstdlife+$E612),(Input!$G$221*$G$7)-SUM($G612:R612),(Input!$G$221*$G$7)/A11taxstdlife))</f>
        <v>n/a</v>
      </c>
      <c r="T612" s="155" t="str">
        <f>IF(A11taxstdlife="n/a","n/a",IF(T$3&gt;(A11taxstdlife+$E612),(Input!$G$221*$G$7)-SUM($G612:S612),(Input!$G$221*$G$7)/A11taxstdlife))</f>
        <v>n/a</v>
      </c>
      <c r="U612" s="155" t="str">
        <f>IF(A11taxstdlife="n/a","n/a",IF(U$3&gt;(A11taxstdlife+$E612),(Input!$G$221*$G$7)-SUM($G612:T612),(Input!$G$221*$G$7)/A11taxstdlife))</f>
        <v>n/a</v>
      </c>
      <c r="V612" s="155" t="str">
        <f>IF(A11taxstdlife="n/a","n/a",IF(V$3&gt;(A11taxstdlife+$E612),(Input!$G$221*$G$7)-SUM($G612:U612),(Input!$G$221*$G$7)/A11taxstdlife))</f>
        <v>n/a</v>
      </c>
      <c r="W612" s="155" t="str">
        <f>IF(A11taxstdlife="n/a","n/a",IF(W$3&gt;(A11taxstdlife+$E612),(Input!$G$221*$G$7)-SUM($G612:V612),(Input!$G$221*$G$7)/A11taxstdlife))</f>
        <v>n/a</v>
      </c>
      <c r="X612" s="155" t="str">
        <f>IF(A11taxstdlife="n/a","n/a",IF(X$3&gt;(A11taxstdlife+$E612),(Input!$G$221*$G$7)-SUM($G612:W612),(Input!$G$221*$G$7)/A11taxstdlife))</f>
        <v>n/a</v>
      </c>
      <c r="Y612" s="155" t="str">
        <f>IF(A11taxstdlife="n/a","n/a",IF(Y$3&gt;(A11taxstdlife+$E612),(Input!$G$221*$G$7)-SUM($G612:X612),(Input!$G$221*$G$7)/A11taxstdlife))</f>
        <v>n/a</v>
      </c>
      <c r="Z612" s="155" t="str">
        <f>IF(A11taxstdlife="n/a","n/a",IF(Z$3&gt;(A11taxstdlife+$E612),(Input!$G$221*$G$7)-SUM($G612:Y612),(Input!$G$221*$G$7)/A11taxstdlife))</f>
        <v>n/a</v>
      </c>
      <c r="AA612" s="155" t="str">
        <f>IF(A11taxstdlife="n/a","n/a",IF(AA$3&gt;(A11taxstdlife+$E612),(Input!$G$221*$G$7)-SUM($G612:Z612),(Input!$G$221*$G$7)/A11taxstdlife))</f>
        <v>n/a</v>
      </c>
      <c r="AB612" s="155" t="str">
        <f>IF(A11taxstdlife="n/a","n/a",IF(AB$3&gt;(A11taxstdlife+$E612),(Input!$G$221*$G$7)-SUM($G612:AA612),(Input!$G$221*$G$7)/A11taxstdlife))</f>
        <v>n/a</v>
      </c>
      <c r="AC612" s="155" t="str">
        <f>IF(A11taxstdlife="n/a","n/a",IF(AC$3&gt;(A11taxstdlife+$E612),(Input!$G$221*$G$7)-SUM($G612:AB612),(Input!$G$221*$G$7)/A11taxstdlife))</f>
        <v>n/a</v>
      </c>
      <c r="AD612" s="155" t="str">
        <f>IF(A11taxstdlife="n/a","n/a",IF(AD$3&gt;(A11taxstdlife+$E612),(Input!$G$221*$G$7)-SUM($G612:AC612),(Input!$G$221*$G$7)/A11taxstdlife))</f>
        <v>n/a</v>
      </c>
      <c r="AE612" s="155" t="str">
        <f>IF(A11taxstdlife="n/a","n/a",IF(AE$3&gt;(A11taxstdlife+$E612),(Input!$G$221*$G$7)-SUM($G612:AD612),(Input!$G$221*$G$7)/A11taxstdlife))</f>
        <v>n/a</v>
      </c>
      <c r="AF612" s="155" t="str">
        <f>IF(A11taxstdlife="n/a","n/a",IF(AF$3&gt;(A11taxstdlife+$E612),(Input!$G$221*$G$7)-SUM($G612:AE612),(Input!$G$221*$G$7)/A11taxstdlife))</f>
        <v>n/a</v>
      </c>
      <c r="AG612" s="155" t="str">
        <f>IF(A11taxstdlife="n/a","n/a",IF(AG$3&gt;(A11taxstdlife+$E612),(Input!$G$221*$G$7)-SUM($G612:AF612),(Input!$G$221*$G$7)/A11taxstdlife))</f>
        <v>n/a</v>
      </c>
      <c r="AH612" s="155" t="str">
        <f>IF(A11taxstdlife="n/a","n/a",IF(AH$3&gt;(A11taxstdlife+$E612),(Input!$G$221*$G$7)-SUM($G612:AG612),(Input!$G$221*$G$7)/A11taxstdlife))</f>
        <v>n/a</v>
      </c>
      <c r="AI612" s="155" t="str">
        <f>IF(A11taxstdlife="n/a","n/a",IF(AI$3&gt;(A11taxstdlife+$E612),(Input!$G$221*$G$7)-SUM($G612:AH612),(Input!$G$221*$G$7)/A11taxstdlife))</f>
        <v>n/a</v>
      </c>
      <c r="AJ612" s="155" t="str">
        <f>IF(A11taxstdlife="n/a","n/a",IF(AJ$3&gt;(A11taxstdlife+$E612),(Input!$G$221*$G$7)-SUM($G612:AI612),(Input!$G$221*$G$7)/A11taxstdlife))</f>
        <v>n/a</v>
      </c>
      <c r="AK612" s="155" t="str">
        <f>IF(A11taxstdlife="n/a","n/a",IF(AK$3&gt;(A11taxstdlife+$E612),(Input!$G$221*$G$7)-SUM($G612:AJ612),(Input!$G$221*$G$7)/A11taxstdlife))</f>
        <v>n/a</v>
      </c>
      <c r="AL612" s="155" t="str">
        <f>IF(A11taxstdlife="n/a","n/a",IF(AL$3&gt;(A11taxstdlife+$E612),(Input!$G$221*$G$7)-SUM($G612:AK612),(Input!$G$221*$G$7)/A11taxstdlife))</f>
        <v>n/a</v>
      </c>
      <c r="AM612" s="155" t="str">
        <f>IF(A11taxstdlife="n/a","n/a",IF(AM$3&gt;(A11taxstdlife+$E612),(Input!$G$221*$G$7)-SUM($G612:AL612),(Input!$G$221*$G$7)/A11taxstdlife))</f>
        <v>n/a</v>
      </c>
      <c r="AN612" s="155" t="str">
        <f>IF(A11taxstdlife="n/a","n/a",IF(AN$3&gt;(A11taxstdlife+$E612),(Input!$G$221*$G$7)-SUM($G612:AM612),(Input!$G$221*$G$7)/A11taxstdlife))</f>
        <v>n/a</v>
      </c>
      <c r="AO612" s="155" t="str">
        <f>IF(A11taxstdlife="n/a","n/a",IF(AO$3&gt;(A11taxstdlife+$E612),(Input!$G$221*$G$7)-SUM($G612:AN612),(Input!$G$221*$G$7)/A11taxstdlife))</f>
        <v>n/a</v>
      </c>
      <c r="AP612" s="155" t="str">
        <f>IF(A11taxstdlife="n/a","n/a",IF(AP$3&gt;(A11taxstdlife+$E612),(Input!$G$221*$G$7)-SUM($G612:AO612),(Input!$G$221*$G$7)/A11taxstdlife))</f>
        <v>n/a</v>
      </c>
      <c r="AQ612" s="155" t="str">
        <f>IF(A11taxstdlife="n/a","n/a",IF(AQ$3&gt;(A11taxstdlife+$E612),(Input!$G$221*$G$7)-SUM($G612:AP612),(Input!$G$221*$G$7)/A11taxstdlife))</f>
        <v>n/a</v>
      </c>
      <c r="AR612" s="155" t="str">
        <f>IF(A11taxstdlife="n/a","n/a",IF(AR$3&gt;(A11taxstdlife+$E612),(Input!$G$221*$G$7)-SUM($G612:AQ612),(Input!$G$221*$G$7)/A11taxstdlife))</f>
        <v>n/a</v>
      </c>
      <c r="AS612" s="155" t="str">
        <f>IF(A11taxstdlife="n/a","n/a",IF(AS$3&gt;(A11taxstdlife+$E612),(Input!$G$221*$G$7)-SUM($G612:AR612),(Input!$G$221*$G$7)/A11taxstdlife))</f>
        <v>n/a</v>
      </c>
      <c r="AT612" s="155" t="str">
        <f>IF(A11taxstdlife="n/a","n/a",IF(AT$3&gt;(A11taxstdlife+$E612),(Input!$G$221*$G$7)-SUM($G612:AS612),(Input!$G$221*$G$7)/A11taxstdlife))</f>
        <v>n/a</v>
      </c>
      <c r="AU612" s="155" t="str">
        <f>IF(A11taxstdlife="n/a","n/a",IF(AU$3&gt;(A11taxstdlife+$E612),(Input!$G$221*$G$7)-SUM($G612:AT612),(Input!$G$221*$G$7)/A11taxstdlife))</f>
        <v>n/a</v>
      </c>
      <c r="AV612" s="155" t="str">
        <f>IF(A11taxstdlife="n/a","n/a",IF(AV$3&gt;(A11taxstdlife+$E612),(Input!$G$221*$G$7)-SUM($G612:AU612),(Input!$G$221*$G$7)/A11taxstdlife))</f>
        <v>n/a</v>
      </c>
      <c r="AW612" s="155" t="str">
        <f>IF(A11taxstdlife="n/a","n/a",IF(AW$3&gt;(A11taxstdlife+$E612),(Input!$G$221*$G$7)-SUM($G612:AV612),(Input!$G$221*$G$7)/A11taxstdlife))</f>
        <v>n/a</v>
      </c>
      <c r="AX612" s="155" t="str">
        <f>IF(A11taxstdlife="n/a","n/a",IF(AX$3&gt;(A11taxstdlife+$E612),(Input!$G$221*$G$7)-SUM($G612:AW612),(Input!$G$221*$G$7)/A11taxstdlife))</f>
        <v>n/a</v>
      </c>
      <c r="AY612" s="155" t="str">
        <f>IF(A11taxstdlife="n/a","n/a",IF(AY$3&gt;(A11taxstdlife+$E612),(Input!$G$221*$G$7)-SUM($G612:AX612),(Input!$G$221*$G$7)/A11taxstdlife))</f>
        <v>n/a</v>
      </c>
      <c r="AZ612" s="155" t="str">
        <f>IF(A11taxstdlife="n/a","n/a",IF(AZ$3&gt;(A11taxstdlife+$E612),(Input!$G$221*$G$7)-SUM($G612:AY612),(Input!$G$221*$G$7)/A11taxstdlife))</f>
        <v>n/a</v>
      </c>
      <c r="BA612" s="155" t="str">
        <f>IF(A11taxstdlife="n/a","n/a",IF(BA$3&gt;(A11taxstdlife+$E612),(Input!$G$221*$G$7)-SUM($G612:AZ612),(Input!$G$221*$G$7)/A11taxstdlife))</f>
        <v>n/a</v>
      </c>
      <c r="BB612" s="155" t="str">
        <f>IF(A11taxstdlife="n/a","n/a",IF(BB$3&gt;(A11taxstdlife+$E612),(Input!$G$221*$G$7)-SUM($G612:BA612),(Input!$G$221*$G$7)/A11taxstdlife))</f>
        <v>n/a</v>
      </c>
      <c r="BC612" s="155" t="str">
        <f>IF(A11taxstdlife="n/a","n/a",IF(BC$3&gt;(A11taxstdlife+$E612),(Input!$G$221*$G$7)-SUM($G612:BB612),(Input!$G$221*$G$7)/A11taxstdlife))</f>
        <v>n/a</v>
      </c>
      <c r="BD612" s="155" t="str">
        <f>IF(A11taxstdlife="n/a","n/a",IF(BD$3&gt;(A11taxstdlife+$E612),(Input!$G$221*$G$7)-SUM($G612:BC612),(Input!$G$221*$G$7)/A11taxstdlife))</f>
        <v>n/a</v>
      </c>
      <c r="BE612" s="155" t="str">
        <f>IF(A11taxstdlife="n/a","n/a",IF(BE$3&gt;(A11taxstdlife+$E612),(Input!$G$221*$G$7)-SUM($G612:BD612),(Input!$G$221*$G$7)/A11taxstdlife))</f>
        <v>n/a</v>
      </c>
      <c r="BF612" s="155" t="str">
        <f>IF(A11taxstdlife="n/a","n/a",IF(BF$3&gt;(A11taxstdlife+$E612),(Input!$G$221*$G$7)-SUM($G612:BE612),(Input!$G$221*$G$7)/A11taxstdlife))</f>
        <v>n/a</v>
      </c>
      <c r="BG612" s="155" t="str">
        <f>IF(A11taxstdlife="n/a","n/a",IF(BG$3&gt;(A11taxstdlife+$E612),(Input!$G$221*$G$7)-SUM($G612:BF612),(Input!$G$221*$G$7)/A11taxstdlife))</f>
        <v>n/a</v>
      </c>
      <c r="BH612" s="155" t="str">
        <f>IF(A11taxstdlife="n/a","n/a",IF(BH$3&gt;(A11taxstdlife+$E612),(Input!$G$221*$G$7)-SUM($G612:BG612),(Input!$G$221*$G$7)/A11taxstdlife))</f>
        <v>n/a</v>
      </c>
      <c r="BI612" s="155" t="str">
        <f>IF(A11taxstdlife="n/a","n/a",IF(BI$3&gt;(A11taxstdlife+$E612),(Input!$G$221*$G$7)-SUM($G612:BH612),(Input!$G$221*$G$7)/A11taxstdlife))</f>
        <v>n/a</v>
      </c>
      <c r="BJ612" s="14"/>
      <c r="BK612" s="14"/>
      <c r="BL612" s="14"/>
      <c r="BM612" s="14"/>
      <c r="BN612" s="14"/>
      <c r="BO612" s="14"/>
      <c r="BP612" s="14"/>
      <c r="BQ612" s="14"/>
      <c r="BR612" s="14"/>
      <c r="BS612" s="14"/>
      <c r="BT612" s="14"/>
      <c r="BU612" s="14"/>
      <c r="BV612" s="14"/>
      <c r="BW612" s="14"/>
      <c r="BX612" s="14"/>
      <c r="BY612" s="14"/>
      <c r="BZ612" s="14"/>
      <c r="CA612" s="410"/>
      <c r="CB612" s="410"/>
      <c r="CC612" s="410"/>
      <c r="CD612" s="410"/>
      <c r="CE612" s="410"/>
      <c r="CF612" s="410"/>
      <c r="CG612" s="410"/>
      <c r="CH612" s="410"/>
      <c r="CI612" s="410"/>
      <c r="CJ612" s="410"/>
      <c r="CK612" s="410"/>
      <c r="CL612" s="410"/>
      <c r="CM612" s="410"/>
      <c r="CN612" s="410"/>
      <c r="CO612" s="410"/>
      <c r="CP612" s="410"/>
      <c r="CQ612" s="410"/>
      <c r="CR612" s="410"/>
      <c r="CS612" s="410"/>
      <c r="CT612" s="410"/>
      <c r="CU612" s="410"/>
      <c r="CV612" s="410"/>
      <c r="CW612" s="410"/>
      <c r="CX612" s="410"/>
      <c r="CY612" s="410"/>
      <c r="CZ612" s="410"/>
      <c r="DA612" s="410"/>
      <c r="DB612" s="410"/>
      <c r="DC612" s="410"/>
      <c r="DD612" s="410"/>
      <c r="DE612" s="410"/>
      <c r="DF612" s="410"/>
      <c r="DG612" s="410"/>
      <c r="DH612" s="410"/>
      <c r="DI612" s="410"/>
      <c r="DJ612" s="410"/>
      <c r="DK612" s="410"/>
      <c r="DL612" s="410"/>
      <c r="DM612" s="410"/>
      <c r="DN612" s="410"/>
      <c r="DO612" s="410"/>
      <c r="DP612" s="410"/>
      <c r="DQ612" s="410"/>
      <c r="DR612" s="410"/>
      <c r="DS612" s="410"/>
      <c r="DT612" s="410"/>
      <c r="DU612" s="410"/>
      <c r="DV612" s="410"/>
      <c r="DW612" s="410"/>
      <c r="DX612" s="410"/>
      <c r="DY612" s="410"/>
      <c r="DZ612" s="410"/>
      <c r="EA612" s="410"/>
      <c r="EB612" s="410"/>
      <c r="EC612" s="410"/>
      <c r="ED612" s="410"/>
      <c r="EE612" s="410"/>
      <c r="EF612" s="410"/>
      <c r="EG612" s="410"/>
      <c r="EH612" s="410"/>
      <c r="EI612" s="410"/>
      <c r="EJ612" s="410"/>
      <c r="EK612" s="410"/>
      <c r="EL612" s="410"/>
      <c r="EM612" s="410"/>
      <c r="EN612" s="410"/>
      <c r="EO612" s="410"/>
      <c r="EP612" s="410"/>
      <c r="EQ612" s="410"/>
      <c r="ER612" s="410"/>
      <c r="ES612" s="410"/>
      <c r="ET612" s="410"/>
      <c r="EU612" s="410"/>
      <c r="EV612" s="410"/>
      <c r="EW612" s="410"/>
      <c r="EX612" s="410"/>
      <c r="EY612" s="410"/>
      <c r="EZ612" s="410"/>
      <c r="FA612" s="410"/>
      <c r="FB612" s="410"/>
      <c r="FC612" s="410"/>
      <c r="FD612" s="410"/>
      <c r="FE612" s="410"/>
      <c r="FF612" s="410"/>
      <c r="FG612" s="410"/>
      <c r="FH612" s="410"/>
      <c r="FI612" s="410"/>
      <c r="FJ612" s="410"/>
      <c r="FK612" s="410"/>
      <c r="FL612" s="410"/>
      <c r="FM612" s="410"/>
      <c r="FN612" s="410"/>
      <c r="FO612" s="410"/>
      <c r="FP612" s="410"/>
      <c r="FQ612" s="410"/>
      <c r="FR612" s="410"/>
      <c r="FS612" s="410"/>
      <c r="FT612" s="410"/>
      <c r="FU612" s="410"/>
      <c r="FV612" s="410"/>
      <c r="FW612" s="410"/>
      <c r="FX612" s="410"/>
      <c r="FY612" s="410"/>
      <c r="FZ612" s="410"/>
      <c r="GA612" s="410"/>
      <c r="GB612" s="410"/>
      <c r="GC612" s="410"/>
      <c r="GD612" s="410"/>
      <c r="GE612" s="410"/>
      <c r="GF612" s="410"/>
      <c r="GG612" s="410"/>
      <c r="GH612" s="410"/>
      <c r="GI612" s="410"/>
      <c r="GJ612" s="410"/>
      <c r="GK612" s="410"/>
      <c r="GL612" s="410"/>
      <c r="GM612" s="410"/>
      <c r="GN612" s="410"/>
      <c r="GO612" s="410"/>
      <c r="GP612" s="410"/>
      <c r="GQ612" s="410"/>
      <c r="GR612" s="410"/>
      <c r="GS612" s="410"/>
      <c r="GT612" s="410"/>
      <c r="GU612" s="410"/>
      <c r="GV612" s="410"/>
      <c r="GW612" s="410"/>
      <c r="GX612" s="410"/>
      <c r="GY612" s="410"/>
      <c r="GZ612" s="410"/>
      <c r="HA612" s="410"/>
      <c r="HB612" s="410"/>
      <c r="HC612" s="410"/>
      <c r="HD612" s="410"/>
      <c r="HE612" s="410"/>
      <c r="HF612" s="410"/>
      <c r="HG612" s="410"/>
      <c r="HH612" s="410"/>
      <c r="HI612" s="410"/>
      <c r="HJ612" s="410"/>
      <c r="HK612" s="410"/>
      <c r="HL612" s="410"/>
      <c r="HM612" s="410"/>
      <c r="HN612" s="410"/>
      <c r="HO612" s="410"/>
      <c r="HP612" s="410"/>
      <c r="HQ612" s="410"/>
      <c r="HR612" s="410"/>
      <c r="HS612" s="410"/>
      <c r="HT612" s="410"/>
      <c r="HU612" s="410"/>
      <c r="HV612" s="410"/>
      <c r="HW612" s="410"/>
      <c r="HX612" s="410"/>
      <c r="HY612" s="410"/>
      <c r="HZ612" s="410"/>
      <c r="IA612" s="410"/>
      <c r="IB612" s="410"/>
      <c r="IC612" s="410"/>
      <c r="ID612" s="410"/>
      <c r="IE612" s="410"/>
      <c r="IF612" s="410"/>
      <c r="IG612" s="410"/>
      <c r="IH612" s="410"/>
      <c r="II612" s="410"/>
      <c r="IJ612" s="410"/>
      <c r="IK612" s="410"/>
      <c r="IL612" s="410"/>
      <c r="IM612" s="410"/>
      <c r="IN612" s="410"/>
      <c r="IO612" s="410"/>
      <c r="IP612" s="410"/>
      <c r="IQ612" s="410"/>
      <c r="IR612" s="410"/>
      <c r="IS612" s="410"/>
      <c r="IT612" s="410"/>
      <c r="IU612" s="410"/>
      <c r="IV612" s="410"/>
    </row>
    <row r="613" spans="1:256" s="2" customFormat="1" ht="12.75" hidden="1" customHeight="1" outlineLevel="2">
      <c r="A613" s="14"/>
      <c r="B613" s="14"/>
      <c r="C613" s="324"/>
      <c r="D613" s="413"/>
      <c r="E613" s="261">
        <v>2</v>
      </c>
      <c r="F613" s="372"/>
      <c r="G613" s="269"/>
      <c r="H613" s="270"/>
      <c r="I613" s="155" t="str">
        <f>IF(A11taxstdlife="n/a","n/a",IF(I$3&gt;(A11taxstdlife+$E613),(Input!$H$221*$H$7)-SUM($H613:H613),(Input!$H$221*$H$7)/A11taxstdlife))</f>
        <v>n/a</v>
      </c>
      <c r="J613" s="155" t="str">
        <f>IF(A11taxstdlife="n/a","n/a",IF(J$3&gt;(A11taxstdlife+$E613),(Input!$H$221*$H$7)-SUM($H613:I613),(Input!$H$221*$H$7)/A11taxstdlife))</f>
        <v>n/a</v>
      </c>
      <c r="K613" s="155" t="str">
        <f>IF(A11taxstdlife="n/a","n/a",IF(K$3&gt;(A11taxstdlife+$E613),(Input!$H$221*$H$7)-SUM($H613:J613),(Input!$H$221*$H$7)/A11taxstdlife))</f>
        <v>n/a</v>
      </c>
      <c r="L613" s="155" t="str">
        <f>IF(A11taxstdlife="n/a","n/a",IF(L$3&gt;(A11taxstdlife+$E613),(Input!$H$221*$H$7)-SUM($H613:K613),(Input!$H$221*$H$7)/A11taxstdlife))</f>
        <v>n/a</v>
      </c>
      <c r="M613" s="155" t="str">
        <f>IF(A11taxstdlife="n/a","n/a",IF(M$3&gt;(A11taxstdlife+$E613),(Input!$H$221*$H$7)-SUM($H613:L613),(Input!$H$221*$H$7)/A11taxstdlife))</f>
        <v>n/a</v>
      </c>
      <c r="N613" s="155" t="str">
        <f>IF(A11taxstdlife="n/a","n/a",IF(N$3&gt;(A11taxstdlife+$E613),(Input!$H$221*$H$7)-SUM($H613:M613),(Input!$H$221*$H$7)/A11taxstdlife))</f>
        <v>n/a</v>
      </c>
      <c r="O613" s="155" t="str">
        <f>IF(A11taxstdlife="n/a","n/a",IF(O$3&gt;(A11taxstdlife+$E613),(Input!$H$221*$H$7)-SUM($H613:N613),(Input!$H$221*$H$7)/A11taxstdlife))</f>
        <v>n/a</v>
      </c>
      <c r="P613" s="155" t="str">
        <f>IF(A11taxstdlife="n/a","n/a",IF(P$3&gt;(A11taxstdlife+$E613),(Input!$H$221*$H$7)-SUM($H613:O613),(Input!$H$221*$H$7)/A11taxstdlife))</f>
        <v>n/a</v>
      </c>
      <c r="Q613" s="155" t="str">
        <f>IF(A11taxstdlife="n/a","n/a",IF(Q$3&gt;(A11taxstdlife+$E613),(Input!$H$221*$H$7)-SUM($H613:P613),(Input!$H$221*$H$7)/A11taxstdlife))</f>
        <v>n/a</v>
      </c>
      <c r="R613" s="155" t="str">
        <f>IF(A11taxstdlife="n/a","n/a",IF(R$3&gt;(A11taxstdlife+$E613),(Input!$H$221*$H$7)-SUM($H613:Q613),(Input!$H$221*$H$7)/A11taxstdlife))</f>
        <v>n/a</v>
      </c>
      <c r="S613" s="155" t="str">
        <f>IF(A11taxstdlife="n/a","n/a",IF(S$3&gt;(A11taxstdlife+$E613),(Input!$H$221*$H$7)-SUM($H613:R613),(Input!$H$221*$H$7)/A11taxstdlife))</f>
        <v>n/a</v>
      </c>
      <c r="T613" s="155" t="str">
        <f>IF(A11taxstdlife="n/a","n/a",IF(T$3&gt;(A11taxstdlife+$E613),(Input!$H$221*$H$7)-SUM($H613:S613),(Input!$H$221*$H$7)/A11taxstdlife))</f>
        <v>n/a</v>
      </c>
      <c r="U613" s="155" t="str">
        <f>IF(A11taxstdlife="n/a","n/a",IF(U$3&gt;(A11taxstdlife+$E613),(Input!$H$221*$H$7)-SUM($H613:T613),(Input!$H$221*$H$7)/A11taxstdlife))</f>
        <v>n/a</v>
      </c>
      <c r="V613" s="155" t="str">
        <f>IF(A11taxstdlife="n/a","n/a",IF(V$3&gt;(A11taxstdlife+$E613),(Input!$H$221*$H$7)-SUM($H613:U613),(Input!$H$221*$H$7)/A11taxstdlife))</f>
        <v>n/a</v>
      </c>
      <c r="W613" s="155" t="str">
        <f>IF(A11taxstdlife="n/a","n/a",IF(W$3&gt;(A11taxstdlife+$E613),(Input!$H$221*$H$7)-SUM($H613:V613),(Input!$H$221*$H$7)/A11taxstdlife))</f>
        <v>n/a</v>
      </c>
      <c r="X613" s="155" t="str">
        <f>IF(A11taxstdlife="n/a","n/a",IF(X$3&gt;(A11taxstdlife+$E613),(Input!$H$221*$H$7)-SUM($H613:W613),(Input!$H$221*$H$7)/A11taxstdlife))</f>
        <v>n/a</v>
      </c>
      <c r="Y613" s="155" t="str">
        <f>IF(A11taxstdlife="n/a","n/a",IF(Y$3&gt;(A11taxstdlife+$E613),(Input!$H$221*$H$7)-SUM($H613:X613),(Input!$H$221*$H$7)/A11taxstdlife))</f>
        <v>n/a</v>
      </c>
      <c r="Z613" s="155" t="str">
        <f>IF(A11taxstdlife="n/a","n/a",IF(Z$3&gt;(A11taxstdlife+$E613),(Input!$H$221*$H$7)-SUM($H613:Y613),(Input!$H$221*$H$7)/A11taxstdlife))</f>
        <v>n/a</v>
      </c>
      <c r="AA613" s="155" t="str">
        <f>IF(A11taxstdlife="n/a","n/a",IF(AA$3&gt;(A11taxstdlife+$E613),(Input!$H$221*$H$7)-SUM($H613:Z613),(Input!$H$221*$H$7)/A11taxstdlife))</f>
        <v>n/a</v>
      </c>
      <c r="AB613" s="155" t="str">
        <f>IF(A11taxstdlife="n/a","n/a",IF(AB$3&gt;(A11taxstdlife+$E613),(Input!$H$221*$H$7)-SUM($H613:AA613),(Input!$H$221*$H$7)/A11taxstdlife))</f>
        <v>n/a</v>
      </c>
      <c r="AC613" s="155" t="str">
        <f>IF(A11taxstdlife="n/a","n/a",IF(AC$3&gt;(A11taxstdlife+$E613),(Input!$H$221*$H$7)-SUM($H613:AB613),(Input!$H$221*$H$7)/A11taxstdlife))</f>
        <v>n/a</v>
      </c>
      <c r="AD613" s="155" t="str">
        <f>IF(A11taxstdlife="n/a","n/a",IF(AD$3&gt;(A11taxstdlife+$E613),(Input!$H$221*$H$7)-SUM($H613:AC613),(Input!$H$221*$H$7)/A11taxstdlife))</f>
        <v>n/a</v>
      </c>
      <c r="AE613" s="155" t="str">
        <f>IF(A11taxstdlife="n/a","n/a",IF(AE$3&gt;(A11taxstdlife+$E613),(Input!$H$221*$H$7)-SUM($H613:AD613),(Input!$H$221*$H$7)/A11taxstdlife))</f>
        <v>n/a</v>
      </c>
      <c r="AF613" s="155" t="str">
        <f>IF(A11taxstdlife="n/a","n/a",IF(AF$3&gt;(A11taxstdlife+$E613),(Input!$H$221*$H$7)-SUM($H613:AE613),(Input!$H$221*$H$7)/A11taxstdlife))</f>
        <v>n/a</v>
      </c>
      <c r="AG613" s="155" t="str">
        <f>IF(A11taxstdlife="n/a","n/a",IF(AG$3&gt;(A11taxstdlife+$E613),(Input!$H$221*$H$7)-SUM($H613:AF613),(Input!$H$221*$H$7)/A11taxstdlife))</f>
        <v>n/a</v>
      </c>
      <c r="AH613" s="155" t="str">
        <f>IF(A11taxstdlife="n/a","n/a",IF(AH$3&gt;(A11taxstdlife+$E613),(Input!$H$221*$H$7)-SUM($H613:AG613),(Input!$H$221*$H$7)/A11taxstdlife))</f>
        <v>n/a</v>
      </c>
      <c r="AI613" s="155" t="str">
        <f>IF(A11taxstdlife="n/a","n/a",IF(AI$3&gt;(A11taxstdlife+$E613),(Input!$H$221*$H$7)-SUM($H613:AH613),(Input!$H$221*$H$7)/A11taxstdlife))</f>
        <v>n/a</v>
      </c>
      <c r="AJ613" s="155" t="str">
        <f>IF(A11taxstdlife="n/a","n/a",IF(AJ$3&gt;(A11taxstdlife+$E613),(Input!$H$221*$H$7)-SUM($H613:AI613),(Input!$H$221*$H$7)/A11taxstdlife))</f>
        <v>n/a</v>
      </c>
      <c r="AK613" s="155" t="str">
        <f>IF(A11taxstdlife="n/a","n/a",IF(AK$3&gt;(A11taxstdlife+$E613),(Input!$H$221*$H$7)-SUM($H613:AJ613),(Input!$H$221*$H$7)/A11taxstdlife))</f>
        <v>n/a</v>
      </c>
      <c r="AL613" s="155" t="str">
        <f>IF(A11taxstdlife="n/a","n/a",IF(AL$3&gt;(A11taxstdlife+$E613),(Input!$H$221*$H$7)-SUM($H613:AK613),(Input!$H$221*$H$7)/A11taxstdlife))</f>
        <v>n/a</v>
      </c>
      <c r="AM613" s="155" t="str">
        <f>IF(A11taxstdlife="n/a","n/a",IF(AM$3&gt;(A11taxstdlife+$E613),(Input!$H$221*$H$7)-SUM($H613:AL613),(Input!$H$221*$H$7)/A11taxstdlife))</f>
        <v>n/a</v>
      </c>
      <c r="AN613" s="155" t="str">
        <f>IF(A11taxstdlife="n/a","n/a",IF(AN$3&gt;(A11taxstdlife+$E613),(Input!$H$221*$H$7)-SUM($H613:AM613),(Input!$H$221*$H$7)/A11taxstdlife))</f>
        <v>n/a</v>
      </c>
      <c r="AO613" s="155" t="str">
        <f>IF(A11taxstdlife="n/a","n/a",IF(AO$3&gt;(A11taxstdlife+$E613),(Input!$H$221*$H$7)-SUM($H613:AN613),(Input!$H$221*$H$7)/A11taxstdlife))</f>
        <v>n/a</v>
      </c>
      <c r="AP613" s="155" t="str">
        <f>IF(A11taxstdlife="n/a","n/a",IF(AP$3&gt;(A11taxstdlife+$E613),(Input!$H$221*$H$7)-SUM($H613:AO613),(Input!$H$221*$H$7)/A11taxstdlife))</f>
        <v>n/a</v>
      </c>
      <c r="AQ613" s="155" t="str">
        <f>IF(A11taxstdlife="n/a","n/a",IF(AQ$3&gt;(A11taxstdlife+$E613),(Input!$H$221*$H$7)-SUM($H613:AP613),(Input!$H$221*$H$7)/A11taxstdlife))</f>
        <v>n/a</v>
      </c>
      <c r="AR613" s="155" t="str">
        <f>IF(A11taxstdlife="n/a","n/a",IF(AR$3&gt;(A11taxstdlife+$E613),(Input!$H$221*$H$7)-SUM($H613:AQ613),(Input!$H$221*$H$7)/A11taxstdlife))</f>
        <v>n/a</v>
      </c>
      <c r="AS613" s="155" t="str">
        <f>IF(A11taxstdlife="n/a","n/a",IF(AS$3&gt;(A11taxstdlife+$E613),(Input!$H$221*$H$7)-SUM($H613:AR613),(Input!$H$221*$H$7)/A11taxstdlife))</f>
        <v>n/a</v>
      </c>
      <c r="AT613" s="155" t="str">
        <f>IF(A11taxstdlife="n/a","n/a",IF(AT$3&gt;(A11taxstdlife+$E613),(Input!$H$221*$H$7)-SUM($H613:AS613),(Input!$H$221*$H$7)/A11taxstdlife))</f>
        <v>n/a</v>
      </c>
      <c r="AU613" s="155" t="str">
        <f>IF(A11taxstdlife="n/a","n/a",IF(AU$3&gt;(A11taxstdlife+$E613),(Input!$H$221*$H$7)-SUM($H613:AT613),(Input!$H$221*$H$7)/A11taxstdlife))</f>
        <v>n/a</v>
      </c>
      <c r="AV613" s="155" t="str">
        <f>IF(A11taxstdlife="n/a","n/a",IF(AV$3&gt;(A11taxstdlife+$E613),(Input!$H$221*$H$7)-SUM($H613:AU613),(Input!$H$221*$H$7)/A11taxstdlife))</f>
        <v>n/a</v>
      </c>
      <c r="AW613" s="155" t="str">
        <f>IF(A11taxstdlife="n/a","n/a",IF(AW$3&gt;(A11taxstdlife+$E613),(Input!$H$221*$H$7)-SUM($H613:AV613),(Input!$H$221*$H$7)/A11taxstdlife))</f>
        <v>n/a</v>
      </c>
      <c r="AX613" s="155" t="str">
        <f>IF(A11taxstdlife="n/a","n/a",IF(AX$3&gt;(A11taxstdlife+$E613),(Input!$H$221*$H$7)-SUM($H613:AW613),(Input!$H$221*$H$7)/A11taxstdlife))</f>
        <v>n/a</v>
      </c>
      <c r="AY613" s="155" t="str">
        <f>IF(A11taxstdlife="n/a","n/a",IF(AY$3&gt;(A11taxstdlife+$E613),(Input!$H$221*$H$7)-SUM($H613:AX613),(Input!$H$221*$H$7)/A11taxstdlife))</f>
        <v>n/a</v>
      </c>
      <c r="AZ613" s="155" t="str">
        <f>IF(A11taxstdlife="n/a","n/a",IF(AZ$3&gt;(A11taxstdlife+$E613),(Input!$H$221*$H$7)-SUM($H613:AY613),(Input!$H$221*$H$7)/A11taxstdlife))</f>
        <v>n/a</v>
      </c>
      <c r="BA613" s="155" t="str">
        <f>IF(A11taxstdlife="n/a","n/a",IF(BA$3&gt;(A11taxstdlife+$E613),(Input!$H$221*$H$7)-SUM($H613:AZ613),(Input!$H$221*$H$7)/A11taxstdlife))</f>
        <v>n/a</v>
      </c>
      <c r="BB613" s="155" t="str">
        <f>IF(A11taxstdlife="n/a","n/a",IF(BB$3&gt;(A11taxstdlife+$E613),(Input!$H$221*$H$7)-SUM($H613:BA613),(Input!$H$221*$H$7)/A11taxstdlife))</f>
        <v>n/a</v>
      </c>
      <c r="BC613" s="155" t="str">
        <f>IF(A11taxstdlife="n/a","n/a",IF(BC$3&gt;(A11taxstdlife+$E613),(Input!$H$221*$H$7)-SUM($H613:BB613),(Input!$H$221*$H$7)/A11taxstdlife))</f>
        <v>n/a</v>
      </c>
      <c r="BD613" s="155" t="str">
        <f>IF(A11taxstdlife="n/a","n/a",IF(BD$3&gt;(A11taxstdlife+$E613),(Input!$H$221*$H$7)-SUM($H613:BC613),(Input!$H$221*$H$7)/A11taxstdlife))</f>
        <v>n/a</v>
      </c>
      <c r="BE613" s="155" t="str">
        <f>IF(A11taxstdlife="n/a","n/a",IF(BE$3&gt;(A11taxstdlife+$E613),(Input!$H$221*$H$7)-SUM($H613:BD613),(Input!$H$221*$H$7)/A11taxstdlife))</f>
        <v>n/a</v>
      </c>
      <c r="BF613" s="155" t="str">
        <f>IF(A11taxstdlife="n/a","n/a",IF(BF$3&gt;(A11taxstdlife+$E613),(Input!$H$221*$H$7)-SUM($H613:BE613),(Input!$H$221*$H$7)/A11taxstdlife))</f>
        <v>n/a</v>
      </c>
      <c r="BG613" s="155" t="str">
        <f>IF(A11taxstdlife="n/a","n/a",IF(BG$3&gt;(A11taxstdlife+$E613),(Input!$H$221*$H$7)-SUM($H613:BF613),(Input!$H$221*$H$7)/A11taxstdlife))</f>
        <v>n/a</v>
      </c>
      <c r="BH613" s="155" t="str">
        <f>IF(A11taxstdlife="n/a","n/a",IF(BH$3&gt;(A11taxstdlife+$E613),(Input!$H$221*$H$7)-SUM($H613:BG613),(Input!$H$221*$H$7)/A11taxstdlife))</f>
        <v>n/a</v>
      </c>
      <c r="BI613" s="155" t="str">
        <f>IF(A11taxstdlife="n/a","n/a",IF(BI$3&gt;(A11taxstdlife+$E613),(Input!$H$221*$H$7)-SUM($H613:BH613),(Input!$H$221*$H$7)/A11taxstdlife))</f>
        <v>n/a</v>
      </c>
      <c r="BJ613" s="14"/>
      <c r="BK613" s="14"/>
      <c r="BL613" s="14"/>
      <c r="BM613" s="14"/>
      <c r="BN613" s="14"/>
      <c r="BO613" s="14"/>
      <c r="BP613" s="14"/>
      <c r="BQ613" s="14"/>
      <c r="BR613" s="14"/>
      <c r="BS613" s="14"/>
      <c r="BT613" s="14"/>
      <c r="BU613" s="14"/>
      <c r="BV613" s="14"/>
      <c r="BW613" s="14"/>
      <c r="BX613" s="14"/>
      <c r="BY613" s="14"/>
      <c r="BZ613" s="14"/>
      <c r="CA613" s="410"/>
      <c r="CB613" s="410"/>
      <c r="CC613" s="410"/>
      <c r="CD613" s="410"/>
      <c r="CE613" s="410"/>
      <c r="CF613" s="410"/>
      <c r="CG613" s="410"/>
      <c r="CH613" s="410"/>
      <c r="CI613" s="410"/>
      <c r="CJ613" s="410"/>
      <c r="CK613" s="410"/>
      <c r="CL613" s="410"/>
      <c r="CM613" s="410"/>
      <c r="CN613" s="410"/>
      <c r="CO613" s="410"/>
      <c r="CP613" s="410"/>
      <c r="CQ613" s="410"/>
      <c r="CR613" s="410"/>
      <c r="CS613" s="410"/>
      <c r="CT613" s="410"/>
      <c r="CU613" s="410"/>
      <c r="CV613" s="410"/>
      <c r="CW613" s="410"/>
      <c r="CX613" s="410"/>
      <c r="CY613" s="410"/>
      <c r="CZ613" s="410"/>
      <c r="DA613" s="410"/>
      <c r="DB613" s="410"/>
      <c r="DC613" s="410"/>
      <c r="DD613" s="410"/>
      <c r="DE613" s="410"/>
      <c r="DF613" s="410"/>
      <c r="DG613" s="410"/>
      <c r="DH613" s="410"/>
      <c r="DI613" s="410"/>
      <c r="DJ613" s="410"/>
      <c r="DK613" s="410"/>
      <c r="DL613" s="410"/>
      <c r="DM613" s="410"/>
      <c r="DN613" s="410"/>
      <c r="DO613" s="410"/>
      <c r="DP613" s="410"/>
      <c r="DQ613" s="410"/>
      <c r="DR613" s="410"/>
      <c r="DS613" s="410"/>
      <c r="DT613" s="410"/>
      <c r="DU613" s="410"/>
      <c r="DV613" s="410"/>
      <c r="DW613" s="410"/>
      <c r="DX613" s="410"/>
      <c r="DY613" s="410"/>
      <c r="DZ613" s="410"/>
      <c r="EA613" s="410"/>
      <c r="EB613" s="410"/>
      <c r="EC613" s="410"/>
      <c r="ED613" s="410"/>
      <c r="EE613" s="410"/>
      <c r="EF613" s="410"/>
      <c r="EG613" s="410"/>
      <c r="EH613" s="410"/>
      <c r="EI613" s="410"/>
      <c r="EJ613" s="410"/>
      <c r="EK613" s="410"/>
      <c r="EL613" s="410"/>
      <c r="EM613" s="410"/>
      <c r="EN613" s="410"/>
      <c r="EO613" s="410"/>
      <c r="EP613" s="410"/>
      <c r="EQ613" s="410"/>
      <c r="ER613" s="410"/>
      <c r="ES613" s="410"/>
      <c r="ET613" s="410"/>
      <c r="EU613" s="410"/>
      <c r="EV613" s="410"/>
      <c r="EW613" s="410"/>
      <c r="EX613" s="410"/>
      <c r="EY613" s="410"/>
      <c r="EZ613" s="410"/>
      <c r="FA613" s="410"/>
      <c r="FB613" s="410"/>
      <c r="FC613" s="410"/>
      <c r="FD613" s="410"/>
      <c r="FE613" s="410"/>
      <c r="FF613" s="410"/>
      <c r="FG613" s="410"/>
      <c r="FH613" s="410"/>
      <c r="FI613" s="410"/>
      <c r="FJ613" s="410"/>
      <c r="FK613" s="410"/>
      <c r="FL613" s="410"/>
      <c r="FM613" s="410"/>
      <c r="FN613" s="410"/>
      <c r="FO613" s="410"/>
      <c r="FP613" s="410"/>
      <c r="FQ613" s="410"/>
      <c r="FR613" s="410"/>
      <c r="FS613" s="410"/>
      <c r="FT613" s="410"/>
      <c r="FU613" s="410"/>
      <c r="FV613" s="410"/>
      <c r="FW613" s="410"/>
      <c r="FX613" s="410"/>
      <c r="FY613" s="410"/>
      <c r="FZ613" s="410"/>
      <c r="GA613" s="410"/>
      <c r="GB613" s="410"/>
      <c r="GC613" s="410"/>
      <c r="GD613" s="410"/>
      <c r="GE613" s="410"/>
      <c r="GF613" s="410"/>
      <c r="GG613" s="410"/>
      <c r="GH613" s="410"/>
      <c r="GI613" s="410"/>
      <c r="GJ613" s="410"/>
      <c r="GK613" s="410"/>
      <c r="GL613" s="410"/>
      <c r="GM613" s="410"/>
      <c r="GN613" s="410"/>
      <c r="GO613" s="410"/>
      <c r="GP613" s="410"/>
      <c r="GQ613" s="410"/>
      <c r="GR613" s="410"/>
      <c r="GS613" s="410"/>
      <c r="GT613" s="410"/>
      <c r="GU613" s="410"/>
      <c r="GV613" s="410"/>
      <c r="GW613" s="410"/>
      <c r="GX613" s="410"/>
      <c r="GY613" s="410"/>
      <c r="GZ613" s="410"/>
      <c r="HA613" s="410"/>
      <c r="HB613" s="410"/>
      <c r="HC613" s="410"/>
      <c r="HD613" s="410"/>
      <c r="HE613" s="410"/>
      <c r="HF613" s="410"/>
      <c r="HG613" s="410"/>
      <c r="HH613" s="410"/>
      <c r="HI613" s="410"/>
      <c r="HJ613" s="410"/>
      <c r="HK613" s="410"/>
      <c r="HL613" s="410"/>
      <c r="HM613" s="410"/>
      <c r="HN613" s="410"/>
      <c r="HO613" s="410"/>
      <c r="HP613" s="410"/>
      <c r="HQ613" s="410"/>
      <c r="HR613" s="410"/>
      <c r="HS613" s="410"/>
      <c r="HT613" s="410"/>
      <c r="HU613" s="410"/>
      <c r="HV613" s="410"/>
      <c r="HW613" s="410"/>
      <c r="HX613" s="410"/>
      <c r="HY613" s="410"/>
      <c r="HZ613" s="410"/>
      <c r="IA613" s="410"/>
      <c r="IB613" s="410"/>
      <c r="IC613" s="410"/>
      <c r="ID613" s="410"/>
      <c r="IE613" s="410"/>
      <c r="IF613" s="410"/>
      <c r="IG613" s="410"/>
      <c r="IH613" s="410"/>
      <c r="II613" s="410"/>
      <c r="IJ613" s="410"/>
      <c r="IK613" s="410"/>
      <c r="IL613" s="410"/>
      <c r="IM613" s="410"/>
      <c r="IN613" s="410"/>
      <c r="IO613" s="410"/>
      <c r="IP613" s="410"/>
      <c r="IQ613" s="410"/>
      <c r="IR613" s="410"/>
      <c r="IS613" s="410"/>
      <c r="IT613" s="410"/>
      <c r="IU613" s="410"/>
      <c r="IV613" s="410"/>
    </row>
    <row r="614" spans="1:256" s="2" customFormat="1" ht="12.75" hidden="1" customHeight="1" outlineLevel="2">
      <c r="A614" s="14"/>
      <c r="B614" s="14"/>
      <c r="C614" s="324"/>
      <c r="D614" s="413"/>
      <c r="E614" s="261">
        <v>3</v>
      </c>
      <c r="F614" s="372"/>
      <c r="G614" s="269"/>
      <c r="H614" s="271"/>
      <c r="I614" s="270"/>
      <c r="J614" s="155" t="str">
        <f>IF(A11taxstdlife="n/a","n/a",IF(J$3&gt;(A11taxstdlife+$E614),(Input!$I$221*$I$7)-SUM($I614:I614),(Input!$I$221*$I$7)/A11taxstdlife))</f>
        <v>n/a</v>
      </c>
      <c r="K614" s="155" t="str">
        <f>IF(A11taxstdlife="n/a","n/a",IF(K$3&gt;(A11taxstdlife+$E614),(Input!$I$221*$I$7)-SUM($I614:J614),(Input!$I$221*$I$7)/A11taxstdlife))</f>
        <v>n/a</v>
      </c>
      <c r="L614" s="155" t="str">
        <f>IF(A11taxstdlife="n/a","n/a",IF(L$3&gt;(A11taxstdlife+$E614),(Input!$I$221*$I$7)-SUM($I614:K614),(Input!$I$221*$I$7)/A11taxstdlife))</f>
        <v>n/a</v>
      </c>
      <c r="M614" s="155" t="str">
        <f>IF(A11taxstdlife="n/a","n/a",IF(M$3&gt;(A11taxstdlife+$E614),(Input!$I$221*$I$7)-SUM($I614:L614),(Input!$I$221*$I$7)/A11taxstdlife))</f>
        <v>n/a</v>
      </c>
      <c r="N614" s="155" t="str">
        <f>IF(A11taxstdlife="n/a","n/a",IF(N$3&gt;(A11taxstdlife+$E614),(Input!$I$221*$I$7)-SUM($I614:M614),(Input!$I$221*$I$7)/A11taxstdlife))</f>
        <v>n/a</v>
      </c>
      <c r="O614" s="155" t="str">
        <f>IF(A11taxstdlife="n/a","n/a",IF(O$3&gt;(A11taxstdlife+$E614),(Input!$I$221*$I$7)-SUM($I614:N614),(Input!$I$221*$I$7)/A11taxstdlife))</f>
        <v>n/a</v>
      </c>
      <c r="P614" s="155" t="str">
        <f>IF(A11taxstdlife="n/a","n/a",IF(P$3&gt;(A11taxstdlife+$E614),(Input!$I$221*$I$7)-SUM($I614:O614),(Input!$I$221*$I$7)/A11taxstdlife))</f>
        <v>n/a</v>
      </c>
      <c r="Q614" s="155" t="str">
        <f>IF(A11taxstdlife="n/a","n/a",IF(Q$3&gt;(A11taxstdlife+$E614),(Input!$I$221*$I$7)-SUM($I614:P614),(Input!$I$221*$I$7)/A11taxstdlife))</f>
        <v>n/a</v>
      </c>
      <c r="R614" s="155" t="str">
        <f>IF(A11taxstdlife="n/a","n/a",IF(R$3&gt;(A11taxstdlife+$E614),(Input!$I$221*$I$7)-SUM($I614:Q614),(Input!$I$221*$I$7)/A11taxstdlife))</f>
        <v>n/a</v>
      </c>
      <c r="S614" s="155" t="str">
        <f>IF(A11taxstdlife="n/a","n/a",IF(S$3&gt;(A11taxstdlife+$E614),(Input!$I$221*$I$7)-SUM($I614:R614),(Input!$I$221*$I$7)/A11taxstdlife))</f>
        <v>n/a</v>
      </c>
      <c r="T614" s="155" t="str">
        <f>IF(A11taxstdlife="n/a","n/a",IF(T$3&gt;(A11taxstdlife+$E614),(Input!$I$221*$I$7)-SUM($I614:S614),(Input!$I$221*$I$7)/A11taxstdlife))</f>
        <v>n/a</v>
      </c>
      <c r="U614" s="155" t="str">
        <f>IF(A11taxstdlife="n/a","n/a",IF(U$3&gt;(A11taxstdlife+$E614),(Input!$I$221*$I$7)-SUM($I614:T614),(Input!$I$221*$I$7)/A11taxstdlife))</f>
        <v>n/a</v>
      </c>
      <c r="V614" s="155" t="str">
        <f>IF(A11taxstdlife="n/a","n/a",IF(V$3&gt;(A11taxstdlife+$E614),(Input!$I$221*$I$7)-SUM($I614:U614),(Input!$I$221*$I$7)/A11taxstdlife))</f>
        <v>n/a</v>
      </c>
      <c r="W614" s="155" t="str">
        <f>IF(A11taxstdlife="n/a","n/a",IF(W$3&gt;(A11taxstdlife+$E614),(Input!$I$221*$I$7)-SUM($I614:V614),(Input!$I$221*$I$7)/A11taxstdlife))</f>
        <v>n/a</v>
      </c>
      <c r="X614" s="155" t="str">
        <f>IF(A11taxstdlife="n/a","n/a",IF(X$3&gt;(A11taxstdlife+$E614),(Input!$I$221*$I$7)-SUM($I614:W614),(Input!$I$221*$I$7)/A11taxstdlife))</f>
        <v>n/a</v>
      </c>
      <c r="Y614" s="155" t="str">
        <f>IF(A11taxstdlife="n/a","n/a",IF(Y$3&gt;(A11taxstdlife+$E614),(Input!$I$221*$I$7)-SUM($I614:X614),(Input!$I$221*$I$7)/A11taxstdlife))</f>
        <v>n/a</v>
      </c>
      <c r="Z614" s="155" t="str">
        <f>IF(A11taxstdlife="n/a","n/a",IF(Z$3&gt;(A11taxstdlife+$E614),(Input!$I$221*$I$7)-SUM($I614:Y614),(Input!$I$221*$I$7)/A11taxstdlife))</f>
        <v>n/a</v>
      </c>
      <c r="AA614" s="155" t="str">
        <f>IF(A11taxstdlife="n/a","n/a",IF(AA$3&gt;(A11taxstdlife+$E614),(Input!$I$221*$I$7)-SUM($I614:Z614),(Input!$I$221*$I$7)/A11taxstdlife))</f>
        <v>n/a</v>
      </c>
      <c r="AB614" s="155" t="str">
        <f>IF(A11taxstdlife="n/a","n/a",IF(AB$3&gt;(A11taxstdlife+$E614),(Input!$I$221*$I$7)-SUM($I614:AA614),(Input!$I$221*$I$7)/A11taxstdlife))</f>
        <v>n/a</v>
      </c>
      <c r="AC614" s="155" t="str">
        <f>IF(A11taxstdlife="n/a","n/a",IF(AC$3&gt;(A11taxstdlife+$E614),(Input!$I$221*$I$7)-SUM($I614:AB614),(Input!$I$221*$I$7)/A11taxstdlife))</f>
        <v>n/a</v>
      </c>
      <c r="AD614" s="155" t="str">
        <f>IF(A11taxstdlife="n/a","n/a",IF(AD$3&gt;(A11taxstdlife+$E614),(Input!$I$221*$I$7)-SUM($I614:AC614),(Input!$I$221*$I$7)/A11taxstdlife))</f>
        <v>n/a</v>
      </c>
      <c r="AE614" s="155" t="str">
        <f>IF(A11taxstdlife="n/a","n/a",IF(AE$3&gt;(A11taxstdlife+$E614),(Input!$I$221*$I$7)-SUM($I614:AD614),(Input!$I$221*$I$7)/A11taxstdlife))</f>
        <v>n/a</v>
      </c>
      <c r="AF614" s="155" t="str">
        <f>IF(A11taxstdlife="n/a","n/a",IF(AF$3&gt;(A11taxstdlife+$E614),(Input!$I$221*$I$7)-SUM($I614:AE614),(Input!$I$221*$I$7)/A11taxstdlife))</f>
        <v>n/a</v>
      </c>
      <c r="AG614" s="155" t="str">
        <f>IF(A11taxstdlife="n/a","n/a",IF(AG$3&gt;(A11taxstdlife+$E614),(Input!$I$221*$I$7)-SUM($I614:AF614),(Input!$I$221*$I$7)/A11taxstdlife))</f>
        <v>n/a</v>
      </c>
      <c r="AH614" s="155" t="str">
        <f>IF(A11taxstdlife="n/a","n/a",IF(AH$3&gt;(A11taxstdlife+$E614),(Input!$I$221*$I$7)-SUM($I614:AG614),(Input!$I$221*$I$7)/A11taxstdlife))</f>
        <v>n/a</v>
      </c>
      <c r="AI614" s="155" t="str">
        <f>IF(A11taxstdlife="n/a","n/a",IF(AI$3&gt;(A11taxstdlife+$E614),(Input!$I$221*$I$7)-SUM($I614:AH614),(Input!$I$221*$I$7)/A11taxstdlife))</f>
        <v>n/a</v>
      </c>
      <c r="AJ614" s="155" t="str">
        <f>IF(A11taxstdlife="n/a","n/a",IF(AJ$3&gt;(A11taxstdlife+$E614),(Input!$I$221*$I$7)-SUM($I614:AI614),(Input!$I$221*$I$7)/A11taxstdlife))</f>
        <v>n/a</v>
      </c>
      <c r="AK614" s="155" t="str">
        <f>IF(A11taxstdlife="n/a","n/a",IF(AK$3&gt;(A11taxstdlife+$E614),(Input!$I$221*$I$7)-SUM($I614:AJ614),(Input!$I$221*$I$7)/A11taxstdlife))</f>
        <v>n/a</v>
      </c>
      <c r="AL614" s="155" t="str">
        <f>IF(A11taxstdlife="n/a","n/a",IF(AL$3&gt;(A11taxstdlife+$E614),(Input!$I$221*$I$7)-SUM($I614:AK614),(Input!$I$221*$I$7)/A11taxstdlife))</f>
        <v>n/a</v>
      </c>
      <c r="AM614" s="155" t="str">
        <f>IF(A11taxstdlife="n/a","n/a",IF(AM$3&gt;(A11taxstdlife+$E614),(Input!$I$221*$I$7)-SUM($I614:AL614),(Input!$I$221*$I$7)/A11taxstdlife))</f>
        <v>n/a</v>
      </c>
      <c r="AN614" s="155" t="str">
        <f>IF(A11taxstdlife="n/a","n/a",IF(AN$3&gt;(A11taxstdlife+$E614),(Input!$I$221*$I$7)-SUM($I614:AM614),(Input!$I$221*$I$7)/A11taxstdlife))</f>
        <v>n/a</v>
      </c>
      <c r="AO614" s="155" t="str">
        <f>IF(A11taxstdlife="n/a","n/a",IF(AO$3&gt;(A11taxstdlife+$E614),(Input!$I$221*$I$7)-SUM($I614:AN614),(Input!$I$221*$I$7)/A11taxstdlife))</f>
        <v>n/a</v>
      </c>
      <c r="AP614" s="155" t="str">
        <f>IF(A11taxstdlife="n/a","n/a",IF(AP$3&gt;(A11taxstdlife+$E614),(Input!$I$221*$I$7)-SUM($I614:AO614),(Input!$I$221*$I$7)/A11taxstdlife))</f>
        <v>n/a</v>
      </c>
      <c r="AQ614" s="155" t="str">
        <f>IF(A11taxstdlife="n/a","n/a",IF(AQ$3&gt;(A11taxstdlife+$E614),(Input!$I$221*$I$7)-SUM($I614:AP614),(Input!$I$221*$I$7)/A11taxstdlife))</f>
        <v>n/a</v>
      </c>
      <c r="AR614" s="155" t="str">
        <f>IF(A11taxstdlife="n/a","n/a",IF(AR$3&gt;(A11taxstdlife+$E614),(Input!$I$221*$I$7)-SUM($I614:AQ614),(Input!$I$221*$I$7)/A11taxstdlife))</f>
        <v>n/a</v>
      </c>
      <c r="AS614" s="155" t="str">
        <f>IF(A11taxstdlife="n/a","n/a",IF(AS$3&gt;(A11taxstdlife+$E614),(Input!$I$221*$I$7)-SUM($I614:AR614),(Input!$I$221*$I$7)/A11taxstdlife))</f>
        <v>n/a</v>
      </c>
      <c r="AT614" s="155" t="str">
        <f>IF(A11taxstdlife="n/a","n/a",IF(AT$3&gt;(A11taxstdlife+$E614),(Input!$I$221*$I$7)-SUM($I614:AS614),(Input!$I$221*$I$7)/A11taxstdlife))</f>
        <v>n/a</v>
      </c>
      <c r="AU614" s="155" t="str">
        <f>IF(A11taxstdlife="n/a","n/a",IF(AU$3&gt;(A11taxstdlife+$E614),(Input!$I$221*$I$7)-SUM($I614:AT614),(Input!$I$221*$I$7)/A11taxstdlife))</f>
        <v>n/a</v>
      </c>
      <c r="AV614" s="155" t="str">
        <f>IF(A11taxstdlife="n/a","n/a",IF(AV$3&gt;(A11taxstdlife+$E614),(Input!$I$221*$I$7)-SUM($I614:AU614),(Input!$I$221*$I$7)/A11taxstdlife))</f>
        <v>n/a</v>
      </c>
      <c r="AW614" s="155" t="str">
        <f>IF(A11taxstdlife="n/a","n/a",IF(AW$3&gt;(A11taxstdlife+$E614),(Input!$I$221*$I$7)-SUM($I614:AV614),(Input!$I$221*$I$7)/A11taxstdlife))</f>
        <v>n/a</v>
      </c>
      <c r="AX614" s="155" t="str">
        <f>IF(A11taxstdlife="n/a","n/a",IF(AX$3&gt;(A11taxstdlife+$E614),(Input!$I$221*$I$7)-SUM($I614:AW614),(Input!$I$221*$I$7)/A11taxstdlife))</f>
        <v>n/a</v>
      </c>
      <c r="AY614" s="155" t="str">
        <f>IF(A11taxstdlife="n/a","n/a",IF(AY$3&gt;(A11taxstdlife+$E614),(Input!$I$221*$I$7)-SUM($I614:AX614),(Input!$I$221*$I$7)/A11taxstdlife))</f>
        <v>n/a</v>
      </c>
      <c r="AZ614" s="155" t="str">
        <f>IF(A11taxstdlife="n/a","n/a",IF(AZ$3&gt;(A11taxstdlife+$E614),(Input!$I$221*$I$7)-SUM($I614:AY614),(Input!$I$221*$I$7)/A11taxstdlife))</f>
        <v>n/a</v>
      </c>
      <c r="BA614" s="155" t="str">
        <f>IF(A11taxstdlife="n/a","n/a",IF(BA$3&gt;(A11taxstdlife+$E614),(Input!$I$221*$I$7)-SUM($I614:AZ614),(Input!$I$221*$I$7)/A11taxstdlife))</f>
        <v>n/a</v>
      </c>
      <c r="BB614" s="155" t="str">
        <f>IF(A11taxstdlife="n/a","n/a",IF(BB$3&gt;(A11taxstdlife+$E614),(Input!$I$221*$I$7)-SUM($I614:BA614),(Input!$I$221*$I$7)/A11taxstdlife))</f>
        <v>n/a</v>
      </c>
      <c r="BC614" s="155" t="str">
        <f>IF(A11taxstdlife="n/a","n/a",IF(BC$3&gt;(A11taxstdlife+$E614),(Input!$I$221*$I$7)-SUM($I614:BB614),(Input!$I$221*$I$7)/A11taxstdlife))</f>
        <v>n/a</v>
      </c>
      <c r="BD614" s="155" t="str">
        <f>IF(A11taxstdlife="n/a","n/a",IF(BD$3&gt;(A11taxstdlife+$E614),(Input!$I$221*$I$7)-SUM($I614:BC614),(Input!$I$221*$I$7)/A11taxstdlife))</f>
        <v>n/a</v>
      </c>
      <c r="BE614" s="155" t="str">
        <f>IF(A11taxstdlife="n/a","n/a",IF(BE$3&gt;(A11taxstdlife+$E614),(Input!$I$221*$I$7)-SUM($I614:BD614),(Input!$I$221*$I$7)/A11taxstdlife))</f>
        <v>n/a</v>
      </c>
      <c r="BF614" s="155" t="str">
        <f>IF(A11taxstdlife="n/a","n/a",IF(BF$3&gt;(A11taxstdlife+$E614),(Input!$I$221*$I$7)-SUM($I614:BE614),(Input!$I$221*$I$7)/A11taxstdlife))</f>
        <v>n/a</v>
      </c>
      <c r="BG614" s="155" t="str">
        <f>IF(A11taxstdlife="n/a","n/a",IF(BG$3&gt;(A11taxstdlife+$E614),(Input!$I$221*$I$7)-SUM($I614:BF614),(Input!$I$221*$I$7)/A11taxstdlife))</f>
        <v>n/a</v>
      </c>
      <c r="BH614" s="155" t="str">
        <f>IF(A11taxstdlife="n/a","n/a",IF(BH$3&gt;(A11taxstdlife+$E614),(Input!$I$221*$I$7)-SUM($I614:BG614),(Input!$I$221*$I$7)/A11taxstdlife))</f>
        <v>n/a</v>
      </c>
      <c r="BI614" s="155" t="str">
        <f>IF(A11taxstdlife="n/a","n/a",IF(BI$3&gt;(A11taxstdlife+$E614),(Input!$I$221*$I$7)-SUM($I614:BH614),(Input!$I$221*$I$7)/A11taxstdlife))</f>
        <v>n/a</v>
      </c>
      <c r="BJ614" s="14"/>
      <c r="BK614" s="14"/>
      <c r="BL614" s="14"/>
      <c r="BM614" s="14"/>
      <c r="BN614" s="14"/>
      <c r="BO614" s="14"/>
      <c r="BP614" s="14"/>
      <c r="BQ614" s="14"/>
      <c r="BR614" s="14"/>
      <c r="BS614" s="14"/>
      <c r="BT614" s="14"/>
      <c r="BU614" s="14"/>
      <c r="BV614" s="14"/>
      <c r="BW614" s="14"/>
      <c r="BX614" s="14"/>
      <c r="BY614" s="14"/>
      <c r="BZ614" s="14"/>
      <c r="CA614" s="410"/>
      <c r="CB614" s="410"/>
      <c r="CC614" s="410"/>
      <c r="CD614" s="410"/>
      <c r="CE614" s="410"/>
      <c r="CF614" s="410"/>
      <c r="CG614" s="410"/>
      <c r="CH614" s="410"/>
      <c r="CI614" s="410"/>
      <c r="CJ614" s="410"/>
      <c r="CK614" s="410"/>
      <c r="CL614" s="410"/>
      <c r="CM614" s="410"/>
      <c r="CN614" s="410"/>
      <c r="CO614" s="410"/>
      <c r="CP614" s="410"/>
      <c r="CQ614" s="410"/>
      <c r="CR614" s="410"/>
      <c r="CS614" s="410"/>
      <c r="CT614" s="410"/>
      <c r="CU614" s="410"/>
      <c r="CV614" s="410"/>
      <c r="CW614" s="410"/>
      <c r="CX614" s="410"/>
      <c r="CY614" s="410"/>
      <c r="CZ614" s="410"/>
      <c r="DA614" s="410"/>
      <c r="DB614" s="410"/>
      <c r="DC614" s="410"/>
      <c r="DD614" s="410"/>
      <c r="DE614" s="410"/>
      <c r="DF614" s="410"/>
      <c r="DG614" s="410"/>
      <c r="DH614" s="410"/>
      <c r="DI614" s="410"/>
      <c r="DJ614" s="410"/>
      <c r="DK614" s="410"/>
      <c r="DL614" s="410"/>
      <c r="DM614" s="410"/>
      <c r="DN614" s="410"/>
      <c r="DO614" s="410"/>
      <c r="DP614" s="410"/>
      <c r="DQ614" s="410"/>
      <c r="DR614" s="410"/>
      <c r="DS614" s="410"/>
      <c r="DT614" s="410"/>
      <c r="DU614" s="410"/>
      <c r="DV614" s="410"/>
      <c r="DW614" s="410"/>
      <c r="DX614" s="410"/>
      <c r="DY614" s="410"/>
      <c r="DZ614" s="410"/>
      <c r="EA614" s="410"/>
      <c r="EB614" s="410"/>
      <c r="EC614" s="410"/>
      <c r="ED614" s="410"/>
      <c r="EE614" s="410"/>
      <c r="EF614" s="410"/>
      <c r="EG614" s="410"/>
      <c r="EH614" s="410"/>
      <c r="EI614" s="410"/>
      <c r="EJ614" s="410"/>
      <c r="EK614" s="410"/>
      <c r="EL614" s="410"/>
      <c r="EM614" s="410"/>
      <c r="EN614" s="410"/>
      <c r="EO614" s="410"/>
      <c r="EP614" s="410"/>
      <c r="EQ614" s="410"/>
      <c r="ER614" s="410"/>
      <c r="ES614" s="410"/>
      <c r="ET614" s="410"/>
      <c r="EU614" s="410"/>
      <c r="EV614" s="410"/>
      <c r="EW614" s="410"/>
      <c r="EX614" s="410"/>
      <c r="EY614" s="410"/>
      <c r="EZ614" s="410"/>
      <c r="FA614" s="410"/>
      <c r="FB614" s="410"/>
      <c r="FC614" s="410"/>
      <c r="FD614" s="410"/>
      <c r="FE614" s="410"/>
      <c r="FF614" s="410"/>
      <c r="FG614" s="410"/>
      <c r="FH614" s="410"/>
      <c r="FI614" s="410"/>
      <c r="FJ614" s="410"/>
      <c r="FK614" s="410"/>
      <c r="FL614" s="410"/>
      <c r="FM614" s="410"/>
      <c r="FN614" s="410"/>
      <c r="FO614" s="410"/>
      <c r="FP614" s="410"/>
      <c r="FQ614" s="410"/>
      <c r="FR614" s="410"/>
      <c r="FS614" s="410"/>
      <c r="FT614" s="410"/>
      <c r="FU614" s="410"/>
      <c r="FV614" s="410"/>
      <c r="FW614" s="410"/>
      <c r="FX614" s="410"/>
      <c r="FY614" s="410"/>
      <c r="FZ614" s="410"/>
      <c r="GA614" s="410"/>
      <c r="GB614" s="410"/>
      <c r="GC614" s="410"/>
      <c r="GD614" s="410"/>
      <c r="GE614" s="410"/>
      <c r="GF614" s="410"/>
      <c r="GG614" s="410"/>
      <c r="GH614" s="410"/>
      <c r="GI614" s="410"/>
      <c r="GJ614" s="410"/>
      <c r="GK614" s="410"/>
      <c r="GL614" s="410"/>
      <c r="GM614" s="410"/>
      <c r="GN614" s="410"/>
      <c r="GO614" s="410"/>
      <c r="GP614" s="410"/>
      <c r="GQ614" s="410"/>
      <c r="GR614" s="410"/>
      <c r="GS614" s="410"/>
      <c r="GT614" s="410"/>
      <c r="GU614" s="410"/>
      <c r="GV614" s="410"/>
      <c r="GW614" s="410"/>
      <c r="GX614" s="410"/>
      <c r="GY614" s="410"/>
      <c r="GZ614" s="410"/>
      <c r="HA614" s="410"/>
      <c r="HB614" s="410"/>
      <c r="HC614" s="410"/>
      <c r="HD614" s="410"/>
      <c r="HE614" s="410"/>
      <c r="HF614" s="410"/>
      <c r="HG614" s="410"/>
      <c r="HH614" s="410"/>
      <c r="HI614" s="410"/>
      <c r="HJ614" s="410"/>
      <c r="HK614" s="410"/>
      <c r="HL614" s="410"/>
      <c r="HM614" s="410"/>
      <c r="HN614" s="410"/>
      <c r="HO614" s="410"/>
      <c r="HP614" s="410"/>
      <c r="HQ614" s="410"/>
      <c r="HR614" s="410"/>
      <c r="HS614" s="410"/>
      <c r="HT614" s="410"/>
      <c r="HU614" s="410"/>
      <c r="HV614" s="410"/>
      <c r="HW614" s="410"/>
      <c r="HX614" s="410"/>
      <c r="HY614" s="410"/>
      <c r="HZ614" s="410"/>
      <c r="IA614" s="410"/>
      <c r="IB614" s="410"/>
      <c r="IC614" s="410"/>
      <c r="ID614" s="410"/>
      <c r="IE614" s="410"/>
      <c r="IF614" s="410"/>
      <c r="IG614" s="410"/>
      <c r="IH614" s="410"/>
      <c r="II614" s="410"/>
      <c r="IJ614" s="410"/>
      <c r="IK614" s="410"/>
      <c r="IL614" s="410"/>
      <c r="IM614" s="410"/>
      <c r="IN614" s="410"/>
      <c r="IO614" s="410"/>
      <c r="IP614" s="410"/>
      <c r="IQ614" s="410"/>
      <c r="IR614" s="410"/>
      <c r="IS614" s="410"/>
      <c r="IT614" s="410"/>
      <c r="IU614" s="410"/>
      <c r="IV614" s="410"/>
    </row>
    <row r="615" spans="1:256" s="2" customFormat="1" ht="12.75" hidden="1" customHeight="1" outlineLevel="2">
      <c r="A615" s="14"/>
      <c r="B615" s="14"/>
      <c r="C615" s="324"/>
      <c r="D615" s="413"/>
      <c r="E615" s="261">
        <v>4</v>
      </c>
      <c r="F615" s="372"/>
      <c r="G615" s="269"/>
      <c r="H615" s="271"/>
      <c r="I615" s="271"/>
      <c r="J615" s="270"/>
      <c r="K615" s="155" t="str">
        <f>IF(A11taxstdlife="n/a","n/a",IF(K$3&gt;(A11taxstdlife+$E615),(Input!$J$221*$J$7)-SUM($J615:J615),(Input!$J$221*$J$7)/A11taxstdlife))</f>
        <v>n/a</v>
      </c>
      <c r="L615" s="155" t="str">
        <f>IF(A11taxstdlife="n/a","n/a",IF(L$3&gt;(A11taxstdlife+$E615),(Input!$J$221*$J$7)-SUM($J615:K615),(Input!$J$221*$J$7)/A11taxstdlife))</f>
        <v>n/a</v>
      </c>
      <c r="M615" s="155" t="str">
        <f>IF(A11taxstdlife="n/a","n/a",IF(M$3&gt;(A11taxstdlife+$E615),(Input!$J$221*$J$7)-SUM($J615:L615),(Input!$J$221*$J$7)/A11taxstdlife))</f>
        <v>n/a</v>
      </c>
      <c r="N615" s="155" t="str">
        <f>IF(A11taxstdlife="n/a","n/a",IF(N$3&gt;(A11taxstdlife+$E615),(Input!$J$221*$J$7)-SUM($J615:M615),(Input!$J$221*$J$7)/A11taxstdlife))</f>
        <v>n/a</v>
      </c>
      <c r="O615" s="155" t="str">
        <f>IF(A11taxstdlife="n/a","n/a",IF(O$3&gt;(A11taxstdlife+$E615),(Input!$J$221*$J$7)-SUM($J615:N615),(Input!$J$221*$J$7)/A11taxstdlife))</f>
        <v>n/a</v>
      </c>
      <c r="P615" s="155" t="str">
        <f>IF(A11taxstdlife="n/a","n/a",IF(P$3&gt;(A11taxstdlife+$E615),(Input!$J$221*$J$7)-SUM($J615:O615),(Input!$J$221*$J$7)/A11taxstdlife))</f>
        <v>n/a</v>
      </c>
      <c r="Q615" s="155" t="str">
        <f>IF(A11taxstdlife="n/a","n/a",IF(Q$3&gt;(A11taxstdlife+$E615),(Input!$J$221*$J$7)-SUM($J615:P615),(Input!$J$221*$J$7)/A11taxstdlife))</f>
        <v>n/a</v>
      </c>
      <c r="R615" s="155" t="str">
        <f>IF(A11taxstdlife="n/a","n/a",IF(R$3&gt;(A11taxstdlife+$E615),(Input!$J$221*$J$7)-SUM($J615:Q615),(Input!$J$221*$J$7)/A11taxstdlife))</f>
        <v>n/a</v>
      </c>
      <c r="S615" s="155" t="str">
        <f>IF(A11taxstdlife="n/a","n/a",IF(S$3&gt;(A11taxstdlife+$E615),(Input!$J$221*$J$7)-SUM($J615:R615),(Input!$J$221*$J$7)/A11taxstdlife))</f>
        <v>n/a</v>
      </c>
      <c r="T615" s="155" t="str">
        <f>IF(A11taxstdlife="n/a","n/a",IF(T$3&gt;(A11taxstdlife+$E615),(Input!$J$221*$J$7)-SUM($J615:S615),(Input!$J$221*$J$7)/A11taxstdlife))</f>
        <v>n/a</v>
      </c>
      <c r="U615" s="155" t="str">
        <f>IF(A11taxstdlife="n/a","n/a",IF(U$3&gt;(A11taxstdlife+$E615),(Input!$J$221*$J$7)-SUM($J615:T615),(Input!$J$221*$J$7)/A11taxstdlife))</f>
        <v>n/a</v>
      </c>
      <c r="V615" s="155" t="str">
        <f>IF(A11taxstdlife="n/a","n/a",IF(V$3&gt;(A11taxstdlife+$E615),(Input!$J$221*$J$7)-SUM($J615:U615),(Input!$J$221*$J$7)/A11taxstdlife))</f>
        <v>n/a</v>
      </c>
      <c r="W615" s="155" t="str">
        <f>IF(A11taxstdlife="n/a","n/a",IF(W$3&gt;(A11taxstdlife+$E615),(Input!$J$221*$J$7)-SUM($J615:V615),(Input!$J$221*$J$7)/A11taxstdlife))</f>
        <v>n/a</v>
      </c>
      <c r="X615" s="155" t="str">
        <f>IF(A11taxstdlife="n/a","n/a",IF(X$3&gt;(A11taxstdlife+$E615),(Input!$J$221*$J$7)-SUM($J615:W615),(Input!$J$221*$J$7)/A11taxstdlife))</f>
        <v>n/a</v>
      </c>
      <c r="Y615" s="155" t="str">
        <f>IF(A11taxstdlife="n/a","n/a",IF(Y$3&gt;(A11taxstdlife+$E615),(Input!$J$221*$J$7)-SUM($J615:X615),(Input!$J$221*$J$7)/A11taxstdlife))</f>
        <v>n/a</v>
      </c>
      <c r="Z615" s="155" t="str">
        <f>IF(A11taxstdlife="n/a","n/a",IF(Z$3&gt;(A11taxstdlife+$E615),(Input!$J$221*$J$7)-SUM($J615:Y615),(Input!$J$221*$J$7)/A11taxstdlife))</f>
        <v>n/a</v>
      </c>
      <c r="AA615" s="155" t="str">
        <f>IF(A11taxstdlife="n/a","n/a",IF(AA$3&gt;(A11taxstdlife+$E615),(Input!$J$221*$J$7)-SUM($J615:Z615),(Input!$J$221*$J$7)/A11taxstdlife))</f>
        <v>n/a</v>
      </c>
      <c r="AB615" s="155" t="str">
        <f>IF(A11taxstdlife="n/a","n/a",IF(AB$3&gt;(A11taxstdlife+$E615),(Input!$J$221*$J$7)-SUM($J615:AA615),(Input!$J$221*$J$7)/A11taxstdlife))</f>
        <v>n/a</v>
      </c>
      <c r="AC615" s="155" t="str">
        <f>IF(A11taxstdlife="n/a","n/a",IF(AC$3&gt;(A11taxstdlife+$E615),(Input!$J$221*$J$7)-SUM($J615:AB615),(Input!$J$221*$J$7)/A11taxstdlife))</f>
        <v>n/a</v>
      </c>
      <c r="AD615" s="155" t="str">
        <f>IF(A11taxstdlife="n/a","n/a",IF(AD$3&gt;(A11taxstdlife+$E615),(Input!$J$221*$J$7)-SUM($J615:AC615),(Input!$J$221*$J$7)/A11taxstdlife))</f>
        <v>n/a</v>
      </c>
      <c r="AE615" s="155" t="str">
        <f>IF(A11taxstdlife="n/a","n/a",IF(AE$3&gt;(A11taxstdlife+$E615),(Input!$J$221*$J$7)-SUM($J615:AD615),(Input!$J$221*$J$7)/A11taxstdlife))</f>
        <v>n/a</v>
      </c>
      <c r="AF615" s="155" t="str">
        <f>IF(A11taxstdlife="n/a","n/a",IF(AF$3&gt;(A11taxstdlife+$E615),(Input!$J$221*$J$7)-SUM($J615:AE615),(Input!$J$221*$J$7)/A11taxstdlife))</f>
        <v>n/a</v>
      </c>
      <c r="AG615" s="155" t="str">
        <f>IF(A11taxstdlife="n/a","n/a",IF(AG$3&gt;(A11taxstdlife+$E615),(Input!$J$221*$J$7)-SUM($J615:AF615),(Input!$J$221*$J$7)/A11taxstdlife))</f>
        <v>n/a</v>
      </c>
      <c r="AH615" s="155" t="str">
        <f>IF(A11taxstdlife="n/a","n/a",IF(AH$3&gt;(A11taxstdlife+$E615),(Input!$J$221*$J$7)-SUM($J615:AG615),(Input!$J$221*$J$7)/A11taxstdlife))</f>
        <v>n/a</v>
      </c>
      <c r="AI615" s="155" t="str">
        <f>IF(A11taxstdlife="n/a","n/a",IF(AI$3&gt;(A11taxstdlife+$E615),(Input!$J$221*$J$7)-SUM($J615:AH615),(Input!$J$221*$J$7)/A11taxstdlife))</f>
        <v>n/a</v>
      </c>
      <c r="AJ615" s="155" t="str">
        <f>IF(A11taxstdlife="n/a","n/a",IF(AJ$3&gt;(A11taxstdlife+$E615),(Input!$J$221*$J$7)-SUM($J615:AI615),(Input!$J$221*$J$7)/A11taxstdlife))</f>
        <v>n/a</v>
      </c>
      <c r="AK615" s="155" t="str">
        <f>IF(A11taxstdlife="n/a","n/a",IF(AK$3&gt;(A11taxstdlife+$E615),(Input!$J$221*$J$7)-SUM($J615:AJ615),(Input!$J$221*$J$7)/A11taxstdlife))</f>
        <v>n/a</v>
      </c>
      <c r="AL615" s="155" t="str">
        <f>IF(A11taxstdlife="n/a","n/a",IF(AL$3&gt;(A11taxstdlife+$E615),(Input!$J$221*$J$7)-SUM($J615:AK615),(Input!$J$221*$J$7)/A11taxstdlife))</f>
        <v>n/a</v>
      </c>
      <c r="AM615" s="155" t="str">
        <f>IF(A11taxstdlife="n/a","n/a",IF(AM$3&gt;(A11taxstdlife+$E615),(Input!$J$221*$J$7)-SUM($J615:AL615),(Input!$J$221*$J$7)/A11taxstdlife))</f>
        <v>n/a</v>
      </c>
      <c r="AN615" s="155" t="str">
        <f>IF(A11taxstdlife="n/a","n/a",IF(AN$3&gt;(A11taxstdlife+$E615),(Input!$J$221*$J$7)-SUM($J615:AM615),(Input!$J$221*$J$7)/A11taxstdlife))</f>
        <v>n/a</v>
      </c>
      <c r="AO615" s="155" t="str">
        <f>IF(A11taxstdlife="n/a","n/a",IF(AO$3&gt;(A11taxstdlife+$E615),(Input!$J$221*$J$7)-SUM($J615:AN615),(Input!$J$221*$J$7)/A11taxstdlife))</f>
        <v>n/a</v>
      </c>
      <c r="AP615" s="155" t="str">
        <f>IF(A11taxstdlife="n/a","n/a",IF(AP$3&gt;(A11taxstdlife+$E615),(Input!$J$221*$J$7)-SUM($J615:AO615),(Input!$J$221*$J$7)/A11taxstdlife))</f>
        <v>n/a</v>
      </c>
      <c r="AQ615" s="155" t="str">
        <f>IF(A11taxstdlife="n/a","n/a",IF(AQ$3&gt;(A11taxstdlife+$E615),(Input!$J$221*$J$7)-SUM($J615:AP615),(Input!$J$221*$J$7)/A11taxstdlife))</f>
        <v>n/a</v>
      </c>
      <c r="AR615" s="155" t="str">
        <f>IF(A11taxstdlife="n/a","n/a",IF(AR$3&gt;(A11taxstdlife+$E615),(Input!$J$221*$J$7)-SUM($J615:AQ615),(Input!$J$221*$J$7)/A11taxstdlife))</f>
        <v>n/a</v>
      </c>
      <c r="AS615" s="155" t="str">
        <f>IF(A11taxstdlife="n/a","n/a",IF(AS$3&gt;(A11taxstdlife+$E615),(Input!$J$221*$J$7)-SUM($J615:AR615),(Input!$J$221*$J$7)/A11taxstdlife))</f>
        <v>n/a</v>
      </c>
      <c r="AT615" s="155" t="str">
        <f>IF(A11taxstdlife="n/a","n/a",IF(AT$3&gt;(A11taxstdlife+$E615),(Input!$J$221*$J$7)-SUM($J615:AS615),(Input!$J$221*$J$7)/A11taxstdlife))</f>
        <v>n/a</v>
      </c>
      <c r="AU615" s="155" t="str">
        <f>IF(A11taxstdlife="n/a","n/a",IF(AU$3&gt;(A11taxstdlife+$E615),(Input!$J$221*$J$7)-SUM($J615:AT615),(Input!$J$221*$J$7)/A11taxstdlife))</f>
        <v>n/a</v>
      </c>
      <c r="AV615" s="155" t="str">
        <f>IF(A11taxstdlife="n/a","n/a",IF(AV$3&gt;(A11taxstdlife+$E615),(Input!$J$221*$J$7)-SUM($J615:AU615),(Input!$J$221*$J$7)/A11taxstdlife))</f>
        <v>n/a</v>
      </c>
      <c r="AW615" s="155" t="str">
        <f>IF(A11taxstdlife="n/a","n/a",IF(AW$3&gt;(A11taxstdlife+$E615),(Input!$J$221*$J$7)-SUM($J615:AV615),(Input!$J$221*$J$7)/A11taxstdlife))</f>
        <v>n/a</v>
      </c>
      <c r="AX615" s="155" t="str">
        <f>IF(A11taxstdlife="n/a","n/a",IF(AX$3&gt;(A11taxstdlife+$E615),(Input!$J$221*$J$7)-SUM($J615:AW615),(Input!$J$221*$J$7)/A11taxstdlife))</f>
        <v>n/a</v>
      </c>
      <c r="AY615" s="155" t="str">
        <f>IF(A11taxstdlife="n/a","n/a",IF(AY$3&gt;(A11taxstdlife+$E615),(Input!$J$221*$J$7)-SUM($J615:AX615),(Input!$J$221*$J$7)/A11taxstdlife))</f>
        <v>n/a</v>
      </c>
      <c r="AZ615" s="155" t="str">
        <f>IF(A11taxstdlife="n/a","n/a",IF(AZ$3&gt;(A11taxstdlife+$E615),(Input!$J$221*$J$7)-SUM($J615:AY615),(Input!$J$221*$J$7)/A11taxstdlife))</f>
        <v>n/a</v>
      </c>
      <c r="BA615" s="155" t="str">
        <f>IF(A11taxstdlife="n/a","n/a",IF(BA$3&gt;(A11taxstdlife+$E615),(Input!$J$221*$J$7)-SUM($J615:AZ615),(Input!$J$221*$J$7)/A11taxstdlife))</f>
        <v>n/a</v>
      </c>
      <c r="BB615" s="155" t="str">
        <f>IF(A11taxstdlife="n/a","n/a",IF(BB$3&gt;(A11taxstdlife+$E615),(Input!$J$221*$J$7)-SUM($J615:BA615),(Input!$J$221*$J$7)/A11taxstdlife))</f>
        <v>n/a</v>
      </c>
      <c r="BC615" s="155" t="str">
        <f>IF(A11taxstdlife="n/a","n/a",IF(BC$3&gt;(A11taxstdlife+$E615),(Input!$J$221*$J$7)-SUM($J615:BB615),(Input!$J$221*$J$7)/A11taxstdlife))</f>
        <v>n/a</v>
      </c>
      <c r="BD615" s="155" t="str">
        <f>IF(A11taxstdlife="n/a","n/a",IF(BD$3&gt;(A11taxstdlife+$E615),(Input!$J$221*$J$7)-SUM($J615:BC615),(Input!$J$221*$J$7)/A11taxstdlife))</f>
        <v>n/a</v>
      </c>
      <c r="BE615" s="155" t="str">
        <f>IF(A11taxstdlife="n/a","n/a",IF(BE$3&gt;(A11taxstdlife+$E615),(Input!$J$221*$J$7)-SUM($J615:BD615),(Input!$J$221*$J$7)/A11taxstdlife))</f>
        <v>n/a</v>
      </c>
      <c r="BF615" s="155" t="str">
        <f>IF(A11taxstdlife="n/a","n/a",IF(BF$3&gt;(A11taxstdlife+$E615),(Input!$J$221*$J$7)-SUM($J615:BE615),(Input!$J$221*$J$7)/A11taxstdlife))</f>
        <v>n/a</v>
      </c>
      <c r="BG615" s="155" t="str">
        <f>IF(A11taxstdlife="n/a","n/a",IF(BG$3&gt;(A11taxstdlife+$E615),(Input!$J$221*$J$7)-SUM($J615:BF615),(Input!$J$221*$J$7)/A11taxstdlife))</f>
        <v>n/a</v>
      </c>
      <c r="BH615" s="155" t="str">
        <f>IF(A11taxstdlife="n/a","n/a",IF(BH$3&gt;(A11taxstdlife+$E615),(Input!$J$221*$J$7)-SUM($J615:BG615),(Input!$J$221*$J$7)/A11taxstdlife))</f>
        <v>n/a</v>
      </c>
      <c r="BI615" s="155" t="str">
        <f>IF(A11taxstdlife="n/a","n/a",IF(BI$3&gt;(A11taxstdlife+$E615),(Input!$J$221*$J$7)-SUM($J615:BH615),(Input!$J$221*$J$7)/A11taxstdlife))</f>
        <v>n/a</v>
      </c>
      <c r="BJ615" s="14"/>
      <c r="BK615" s="14"/>
      <c r="BL615" s="14"/>
      <c r="BM615" s="14"/>
      <c r="BN615" s="14"/>
      <c r="BO615" s="14"/>
      <c r="BP615" s="14"/>
      <c r="BQ615" s="14"/>
      <c r="BR615" s="14"/>
      <c r="BS615" s="14"/>
      <c r="BT615" s="14"/>
      <c r="BU615" s="14"/>
      <c r="BV615" s="14"/>
      <c r="BW615" s="14"/>
      <c r="BX615" s="14"/>
      <c r="BY615" s="14"/>
      <c r="BZ615" s="14"/>
      <c r="CA615" s="410"/>
      <c r="CB615" s="410"/>
      <c r="CC615" s="410"/>
      <c r="CD615" s="410"/>
      <c r="CE615" s="410"/>
      <c r="CF615" s="410"/>
      <c r="CG615" s="410"/>
      <c r="CH615" s="410"/>
      <c r="CI615" s="410"/>
      <c r="CJ615" s="410"/>
      <c r="CK615" s="410"/>
      <c r="CL615" s="410"/>
      <c r="CM615" s="410"/>
      <c r="CN615" s="410"/>
      <c r="CO615" s="410"/>
      <c r="CP615" s="410"/>
      <c r="CQ615" s="410"/>
      <c r="CR615" s="410"/>
      <c r="CS615" s="410"/>
      <c r="CT615" s="410"/>
      <c r="CU615" s="410"/>
      <c r="CV615" s="410"/>
      <c r="CW615" s="410"/>
      <c r="CX615" s="410"/>
      <c r="CY615" s="410"/>
      <c r="CZ615" s="410"/>
      <c r="DA615" s="410"/>
      <c r="DB615" s="410"/>
      <c r="DC615" s="410"/>
      <c r="DD615" s="410"/>
      <c r="DE615" s="410"/>
      <c r="DF615" s="410"/>
      <c r="DG615" s="410"/>
      <c r="DH615" s="410"/>
      <c r="DI615" s="410"/>
      <c r="DJ615" s="410"/>
      <c r="DK615" s="410"/>
      <c r="DL615" s="410"/>
      <c r="DM615" s="410"/>
      <c r="DN615" s="410"/>
      <c r="DO615" s="410"/>
      <c r="DP615" s="410"/>
      <c r="DQ615" s="410"/>
      <c r="DR615" s="410"/>
      <c r="DS615" s="410"/>
      <c r="DT615" s="410"/>
      <c r="DU615" s="410"/>
      <c r="DV615" s="410"/>
      <c r="DW615" s="410"/>
      <c r="DX615" s="410"/>
      <c r="DY615" s="410"/>
      <c r="DZ615" s="410"/>
      <c r="EA615" s="410"/>
      <c r="EB615" s="410"/>
      <c r="EC615" s="410"/>
      <c r="ED615" s="410"/>
      <c r="EE615" s="410"/>
      <c r="EF615" s="410"/>
      <c r="EG615" s="410"/>
      <c r="EH615" s="410"/>
      <c r="EI615" s="410"/>
      <c r="EJ615" s="410"/>
      <c r="EK615" s="410"/>
      <c r="EL615" s="410"/>
      <c r="EM615" s="410"/>
      <c r="EN615" s="410"/>
      <c r="EO615" s="410"/>
      <c r="EP615" s="410"/>
      <c r="EQ615" s="410"/>
      <c r="ER615" s="410"/>
      <c r="ES615" s="410"/>
      <c r="ET615" s="410"/>
      <c r="EU615" s="410"/>
      <c r="EV615" s="410"/>
      <c r="EW615" s="410"/>
      <c r="EX615" s="410"/>
      <c r="EY615" s="410"/>
      <c r="EZ615" s="410"/>
      <c r="FA615" s="410"/>
      <c r="FB615" s="410"/>
      <c r="FC615" s="410"/>
      <c r="FD615" s="410"/>
      <c r="FE615" s="410"/>
      <c r="FF615" s="410"/>
      <c r="FG615" s="410"/>
      <c r="FH615" s="410"/>
      <c r="FI615" s="410"/>
      <c r="FJ615" s="410"/>
      <c r="FK615" s="410"/>
      <c r="FL615" s="410"/>
      <c r="FM615" s="410"/>
      <c r="FN615" s="410"/>
      <c r="FO615" s="410"/>
      <c r="FP615" s="410"/>
      <c r="FQ615" s="410"/>
      <c r="FR615" s="410"/>
      <c r="FS615" s="410"/>
      <c r="FT615" s="410"/>
      <c r="FU615" s="410"/>
      <c r="FV615" s="410"/>
      <c r="FW615" s="410"/>
      <c r="FX615" s="410"/>
      <c r="FY615" s="410"/>
      <c r="FZ615" s="410"/>
      <c r="GA615" s="410"/>
      <c r="GB615" s="410"/>
      <c r="GC615" s="410"/>
      <c r="GD615" s="410"/>
      <c r="GE615" s="410"/>
      <c r="GF615" s="410"/>
      <c r="GG615" s="410"/>
      <c r="GH615" s="410"/>
      <c r="GI615" s="410"/>
      <c r="GJ615" s="410"/>
      <c r="GK615" s="410"/>
      <c r="GL615" s="410"/>
      <c r="GM615" s="410"/>
      <c r="GN615" s="410"/>
      <c r="GO615" s="410"/>
      <c r="GP615" s="410"/>
      <c r="GQ615" s="410"/>
      <c r="GR615" s="410"/>
      <c r="GS615" s="410"/>
      <c r="GT615" s="410"/>
      <c r="GU615" s="410"/>
      <c r="GV615" s="410"/>
      <c r="GW615" s="410"/>
      <c r="GX615" s="410"/>
      <c r="GY615" s="410"/>
      <c r="GZ615" s="410"/>
      <c r="HA615" s="410"/>
      <c r="HB615" s="410"/>
      <c r="HC615" s="410"/>
      <c r="HD615" s="410"/>
      <c r="HE615" s="410"/>
      <c r="HF615" s="410"/>
      <c r="HG615" s="410"/>
      <c r="HH615" s="410"/>
      <c r="HI615" s="410"/>
      <c r="HJ615" s="410"/>
      <c r="HK615" s="410"/>
      <c r="HL615" s="410"/>
      <c r="HM615" s="410"/>
      <c r="HN615" s="410"/>
      <c r="HO615" s="410"/>
      <c r="HP615" s="410"/>
      <c r="HQ615" s="410"/>
      <c r="HR615" s="410"/>
      <c r="HS615" s="410"/>
      <c r="HT615" s="410"/>
      <c r="HU615" s="410"/>
      <c r="HV615" s="410"/>
      <c r="HW615" s="410"/>
      <c r="HX615" s="410"/>
      <c r="HY615" s="410"/>
      <c r="HZ615" s="410"/>
      <c r="IA615" s="410"/>
      <c r="IB615" s="410"/>
      <c r="IC615" s="410"/>
      <c r="ID615" s="410"/>
      <c r="IE615" s="410"/>
      <c r="IF615" s="410"/>
      <c r="IG615" s="410"/>
      <c r="IH615" s="410"/>
      <c r="II615" s="410"/>
      <c r="IJ615" s="410"/>
      <c r="IK615" s="410"/>
      <c r="IL615" s="410"/>
      <c r="IM615" s="410"/>
      <c r="IN615" s="410"/>
      <c r="IO615" s="410"/>
      <c r="IP615" s="410"/>
      <c r="IQ615" s="410"/>
      <c r="IR615" s="410"/>
      <c r="IS615" s="410"/>
      <c r="IT615" s="410"/>
      <c r="IU615" s="410"/>
      <c r="IV615" s="410"/>
    </row>
    <row r="616" spans="1:256" s="2" customFormat="1" ht="12.75" hidden="1" customHeight="1" outlineLevel="2">
      <c r="A616" s="14"/>
      <c r="B616" s="14"/>
      <c r="C616" s="324"/>
      <c r="D616" s="413"/>
      <c r="E616" s="261">
        <v>5</v>
      </c>
      <c r="F616" s="372"/>
      <c r="G616" s="269"/>
      <c r="H616" s="271"/>
      <c r="I616" s="271"/>
      <c r="J616" s="271"/>
      <c r="K616" s="270"/>
      <c r="L616" s="155" t="str">
        <f>IF(A11taxstdlife="n/a","n/a",IF(L$3&gt;(A11taxstdlife+$E616),(Input!$K$221*$K$7)-SUM($K616:K616),(Input!$K$221*$K$7)/A11taxstdlife))</f>
        <v>n/a</v>
      </c>
      <c r="M616" s="155" t="str">
        <f>IF(A11taxstdlife="n/a","n/a",IF(M$3&gt;(A11taxstdlife+$E616),(Input!$K$221*$K$7)-SUM($K616:L616),(Input!$K$221*$K$7)/A11taxstdlife))</f>
        <v>n/a</v>
      </c>
      <c r="N616" s="155" t="str">
        <f>IF(A11taxstdlife="n/a","n/a",IF(N$3&gt;(A11taxstdlife+$E616),(Input!$K$221*$K$7)-SUM($K616:M616),(Input!$K$221*$K$7)/A11taxstdlife))</f>
        <v>n/a</v>
      </c>
      <c r="O616" s="155" t="str">
        <f>IF(A11taxstdlife="n/a","n/a",IF(O$3&gt;(A11taxstdlife+$E616),(Input!$K$221*$K$7)-SUM($K616:N616),(Input!$K$221*$K$7)/A11taxstdlife))</f>
        <v>n/a</v>
      </c>
      <c r="P616" s="155" t="str">
        <f>IF(A11taxstdlife="n/a","n/a",IF(P$3&gt;(A11taxstdlife+$E616),(Input!$K$221*$K$7)-SUM($K616:O616),(Input!$K$221*$K$7)/A11taxstdlife))</f>
        <v>n/a</v>
      </c>
      <c r="Q616" s="155" t="str">
        <f>IF(A11taxstdlife="n/a","n/a",IF(Q$3&gt;(A11taxstdlife+$E616),(Input!$K$221*$K$7)-SUM($K616:P616),(Input!$K$221*$K$7)/A11taxstdlife))</f>
        <v>n/a</v>
      </c>
      <c r="R616" s="155" t="str">
        <f>IF(A11taxstdlife="n/a","n/a",IF(R$3&gt;(A11taxstdlife+$E616),(Input!$K$221*$K$7)-SUM($K616:Q616),(Input!$K$221*$K$7)/A11taxstdlife))</f>
        <v>n/a</v>
      </c>
      <c r="S616" s="155" t="str">
        <f>IF(A11taxstdlife="n/a","n/a",IF(S$3&gt;(A11taxstdlife+$E616),(Input!$K$221*$K$7)-SUM($K616:R616),(Input!$K$221*$K$7)/A11taxstdlife))</f>
        <v>n/a</v>
      </c>
      <c r="T616" s="155" t="str">
        <f>IF(A11taxstdlife="n/a","n/a",IF(T$3&gt;(A11taxstdlife+$E616),(Input!$K$221*$K$7)-SUM($K616:S616),(Input!$K$221*$K$7)/A11taxstdlife))</f>
        <v>n/a</v>
      </c>
      <c r="U616" s="155" t="str">
        <f>IF(A11taxstdlife="n/a","n/a",IF(U$3&gt;(A11taxstdlife+$E616),(Input!$K$221*$K$7)-SUM($K616:T616),(Input!$K$221*$K$7)/A11taxstdlife))</f>
        <v>n/a</v>
      </c>
      <c r="V616" s="155" t="str">
        <f>IF(A11taxstdlife="n/a","n/a",IF(V$3&gt;(A11taxstdlife+$E616),(Input!$K$221*$K$7)-SUM($K616:U616),(Input!$K$221*$K$7)/A11taxstdlife))</f>
        <v>n/a</v>
      </c>
      <c r="W616" s="155" t="str">
        <f>IF(A11taxstdlife="n/a","n/a",IF(W$3&gt;(A11taxstdlife+$E616),(Input!$K$221*$K$7)-SUM($K616:V616),(Input!$K$221*$K$7)/A11taxstdlife))</f>
        <v>n/a</v>
      </c>
      <c r="X616" s="155" t="str">
        <f>IF(A11taxstdlife="n/a","n/a",IF(X$3&gt;(A11taxstdlife+$E616),(Input!$K$221*$K$7)-SUM($K616:W616),(Input!$K$221*$K$7)/A11taxstdlife))</f>
        <v>n/a</v>
      </c>
      <c r="Y616" s="155" t="str">
        <f>IF(A11taxstdlife="n/a","n/a",IF(Y$3&gt;(A11taxstdlife+$E616),(Input!$K$221*$K$7)-SUM($K616:X616),(Input!$K$221*$K$7)/A11taxstdlife))</f>
        <v>n/a</v>
      </c>
      <c r="Z616" s="155" t="str">
        <f>IF(A11taxstdlife="n/a","n/a",IF(Z$3&gt;(A11taxstdlife+$E616),(Input!$K$221*$K$7)-SUM($K616:Y616),(Input!$K$221*$K$7)/A11taxstdlife))</f>
        <v>n/a</v>
      </c>
      <c r="AA616" s="155" t="str">
        <f>IF(A11taxstdlife="n/a","n/a",IF(AA$3&gt;(A11taxstdlife+$E616),(Input!$K$221*$K$7)-SUM($K616:Z616),(Input!$K$221*$K$7)/A11taxstdlife))</f>
        <v>n/a</v>
      </c>
      <c r="AB616" s="155" t="str">
        <f>IF(A11taxstdlife="n/a","n/a",IF(AB$3&gt;(A11taxstdlife+$E616),(Input!$K$221*$K$7)-SUM($K616:AA616),(Input!$K$221*$K$7)/A11taxstdlife))</f>
        <v>n/a</v>
      </c>
      <c r="AC616" s="155" t="str">
        <f>IF(A11taxstdlife="n/a","n/a",IF(AC$3&gt;(A11taxstdlife+$E616),(Input!$K$221*$K$7)-SUM($K616:AB616),(Input!$K$221*$K$7)/A11taxstdlife))</f>
        <v>n/a</v>
      </c>
      <c r="AD616" s="155" t="str">
        <f>IF(A11taxstdlife="n/a","n/a",IF(AD$3&gt;(A11taxstdlife+$E616),(Input!$K$221*$K$7)-SUM($K616:AC616),(Input!$K$221*$K$7)/A11taxstdlife))</f>
        <v>n/a</v>
      </c>
      <c r="AE616" s="155" t="str">
        <f>IF(A11taxstdlife="n/a","n/a",IF(AE$3&gt;(A11taxstdlife+$E616),(Input!$K$221*$K$7)-SUM($K616:AD616),(Input!$K$221*$K$7)/A11taxstdlife))</f>
        <v>n/a</v>
      </c>
      <c r="AF616" s="155" t="str">
        <f>IF(A11taxstdlife="n/a","n/a",IF(AF$3&gt;(A11taxstdlife+$E616),(Input!$K$221*$K$7)-SUM($K616:AE616),(Input!$K$221*$K$7)/A11taxstdlife))</f>
        <v>n/a</v>
      </c>
      <c r="AG616" s="155" t="str">
        <f>IF(A11taxstdlife="n/a","n/a",IF(AG$3&gt;(A11taxstdlife+$E616),(Input!$K$221*$K$7)-SUM($K616:AF616),(Input!$K$221*$K$7)/A11taxstdlife))</f>
        <v>n/a</v>
      </c>
      <c r="AH616" s="155" t="str">
        <f>IF(A11taxstdlife="n/a","n/a",IF(AH$3&gt;(A11taxstdlife+$E616),(Input!$K$221*$K$7)-SUM($K616:AG616),(Input!$K$221*$K$7)/A11taxstdlife))</f>
        <v>n/a</v>
      </c>
      <c r="AI616" s="155" t="str">
        <f>IF(A11taxstdlife="n/a","n/a",IF(AI$3&gt;(A11taxstdlife+$E616),(Input!$K$221*$K$7)-SUM($K616:AH616),(Input!$K$221*$K$7)/A11taxstdlife))</f>
        <v>n/a</v>
      </c>
      <c r="AJ616" s="155" t="str">
        <f>IF(A11taxstdlife="n/a","n/a",IF(AJ$3&gt;(A11taxstdlife+$E616),(Input!$K$221*$K$7)-SUM($K616:AI616),(Input!$K$221*$K$7)/A11taxstdlife))</f>
        <v>n/a</v>
      </c>
      <c r="AK616" s="155" t="str">
        <f>IF(A11taxstdlife="n/a","n/a",IF(AK$3&gt;(A11taxstdlife+$E616),(Input!$K$221*$K$7)-SUM($K616:AJ616),(Input!$K$221*$K$7)/A11taxstdlife))</f>
        <v>n/a</v>
      </c>
      <c r="AL616" s="155" t="str">
        <f>IF(A11taxstdlife="n/a","n/a",IF(AL$3&gt;(A11taxstdlife+$E616),(Input!$K$221*$K$7)-SUM($K616:AK616),(Input!$K$221*$K$7)/A11taxstdlife))</f>
        <v>n/a</v>
      </c>
      <c r="AM616" s="155" t="str">
        <f>IF(A11taxstdlife="n/a","n/a",IF(AM$3&gt;(A11taxstdlife+$E616),(Input!$K$221*$K$7)-SUM($K616:AL616),(Input!$K$221*$K$7)/A11taxstdlife))</f>
        <v>n/a</v>
      </c>
      <c r="AN616" s="155" t="str">
        <f>IF(A11taxstdlife="n/a","n/a",IF(AN$3&gt;(A11taxstdlife+$E616),(Input!$K$221*$K$7)-SUM($K616:AM616),(Input!$K$221*$K$7)/A11taxstdlife))</f>
        <v>n/a</v>
      </c>
      <c r="AO616" s="155" t="str">
        <f>IF(A11taxstdlife="n/a","n/a",IF(AO$3&gt;(A11taxstdlife+$E616),(Input!$K$221*$K$7)-SUM($K616:AN616),(Input!$K$221*$K$7)/A11taxstdlife))</f>
        <v>n/a</v>
      </c>
      <c r="AP616" s="155" t="str">
        <f>IF(A11taxstdlife="n/a","n/a",IF(AP$3&gt;(A11taxstdlife+$E616),(Input!$K$221*$K$7)-SUM($K616:AO616),(Input!$K$221*$K$7)/A11taxstdlife))</f>
        <v>n/a</v>
      </c>
      <c r="AQ616" s="155" t="str">
        <f>IF(A11taxstdlife="n/a","n/a",IF(AQ$3&gt;(A11taxstdlife+$E616),(Input!$K$221*$K$7)-SUM($K616:AP616),(Input!$K$221*$K$7)/A11taxstdlife))</f>
        <v>n/a</v>
      </c>
      <c r="AR616" s="155" t="str">
        <f>IF(A11taxstdlife="n/a","n/a",IF(AR$3&gt;(A11taxstdlife+$E616),(Input!$K$221*$K$7)-SUM($K616:AQ616),(Input!$K$221*$K$7)/A11taxstdlife))</f>
        <v>n/a</v>
      </c>
      <c r="AS616" s="155" t="str">
        <f>IF(A11taxstdlife="n/a","n/a",IF(AS$3&gt;(A11taxstdlife+$E616),(Input!$K$221*$K$7)-SUM($K616:AR616),(Input!$K$221*$K$7)/A11taxstdlife))</f>
        <v>n/a</v>
      </c>
      <c r="AT616" s="155" t="str">
        <f>IF(A11taxstdlife="n/a","n/a",IF(AT$3&gt;(A11taxstdlife+$E616),(Input!$K$221*$K$7)-SUM($K616:AS616),(Input!$K$221*$K$7)/A11taxstdlife))</f>
        <v>n/a</v>
      </c>
      <c r="AU616" s="155" t="str">
        <f>IF(A11taxstdlife="n/a","n/a",IF(AU$3&gt;(A11taxstdlife+$E616),(Input!$K$221*$K$7)-SUM($K616:AT616),(Input!$K$221*$K$7)/A11taxstdlife))</f>
        <v>n/a</v>
      </c>
      <c r="AV616" s="155" t="str">
        <f>IF(A11taxstdlife="n/a","n/a",IF(AV$3&gt;(A11taxstdlife+$E616),(Input!$K$221*$K$7)-SUM($K616:AU616),(Input!$K$221*$K$7)/A11taxstdlife))</f>
        <v>n/a</v>
      </c>
      <c r="AW616" s="155" t="str">
        <f>IF(A11taxstdlife="n/a","n/a",IF(AW$3&gt;(A11taxstdlife+$E616),(Input!$K$221*$K$7)-SUM($K616:AV616),(Input!$K$221*$K$7)/A11taxstdlife))</f>
        <v>n/a</v>
      </c>
      <c r="AX616" s="155" t="str">
        <f>IF(A11taxstdlife="n/a","n/a",IF(AX$3&gt;(A11taxstdlife+$E616),(Input!$K$221*$K$7)-SUM($K616:AW616),(Input!$K$221*$K$7)/A11taxstdlife))</f>
        <v>n/a</v>
      </c>
      <c r="AY616" s="155" t="str">
        <f>IF(A11taxstdlife="n/a","n/a",IF(AY$3&gt;(A11taxstdlife+$E616),(Input!$K$221*$K$7)-SUM($K616:AX616),(Input!$K$221*$K$7)/A11taxstdlife))</f>
        <v>n/a</v>
      </c>
      <c r="AZ616" s="155" t="str">
        <f>IF(A11taxstdlife="n/a","n/a",IF(AZ$3&gt;(A11taxstdlife+$E616),(Input!$K$221*$K$7)-SUM($K616:AY616),(Input!$K$221*$K$7)/A11taxstdlife))</f>
        <v>n/a</v>
      </c>
      <c r="BA616" s="155" t="str">
        <f>IF(A11taxstdlife="n/a","n/a",IF(BA$3&gt;(A11taxstdlife+$E616),(Input!$K$221*$K$7)-SUM($K616:AZ616),(Input!$K$221*$K$7)/A11taxstdlife))</f>
        <v>n/a</v>
      </c>
      <c r="BB616" s="155" t="str">
        <f>IF(A11taxstdlife="n/a","n/a",IF(BB$3&gt;(A11taxstdlife+$E616),(Input!$K$221*$K$7)-SUM($K616:BA616),(Input!$K$221*$K$7)/A11taxstdlife))</f>
        <v>n/a</v>
      </c>
      <c r="BC616" s="155" t="str">
        <f>IF(A11taxstdlife="n/a","n/a",IF(BC$3&gt;(A11taxstdlife+$E616),(Input!$K$221*$K$7)-SUM($K616:BB616),(Input!$K$221*$K$7)/A11taxstdlife))</f>
        <v>n/a</v>
      </c>
      <c r="BD616" s="155" t="str">
        <f>IF(A11taxstdlife="n/a","n/a",IF(BD$3&gt;(A11taxstdlife+$E616),(Input!$K$221*$K$7)-SUM($K616:BC616),(Input!$K$221*$K$7)/A11taxstdlife))</f>
        <v>n/a</v>
      </c>
      <c r="BE616" s="155" t="str">
        <f>IF(A11taxstdlife="n/a","n/a",IF(BE$3&gt;(A11taxstdlife+$E616),(Input!$K$221*$K$7)-SUM($K616:BD616),(Input!$K$221*$K$7)/A11taxstdlife))</f>
        <v>n/a</v>
      </c>
      <c r="BF616" s="155" t="str">
        <f>IF(A11taxstdlife="n/a","n/a",IF(BF$3&gt;(A11taxstdlife+$E616),(Input!$K$221*$K$7)-SUM($K616:BE616),(Input!$K$221*$K$7)/A11taxstdlife))</f>
        <v>n/a</v>
      </c>
      <c r="BG616" s="155" t="str">
        <f>IF(A11taxstdlife="n/a","n/a",IF(BG$3&gt;(A11taxstdlife+$E616),(Input!$K$221*$K$7)-SUM($K616:BF616),(Input!$K$221*$K$7)/A11taxstdlife))</f>
        <v>n/a</v>
      </c>
      <c r="BH616" s="155" t="str">
        <f>IF(A11taxstdlife="n/a","n/a",IF(BH$3&gt;(A11taxstdlife+$E616),(Input!$K$221*$K$7)-SUM($K616:BG616),(Input!$K$221*$K$7)/A11taxstdlife))</f>
        <v>n/a</v>
      </c>
      <c r="BI616" s="155" t="str">
        <f>IF(A11taxstdlife="n/a","n/a",IF(BI$3&gt;(A11taxstdlife+$E616),(Input!$K$221*$K$7)-SUM($K616:BH616),(Input!$K$221*$K$7)/A11taxstdlife))</f>
        <v>n/a</v>
      </c>
      <c r="BJ616" s="14"/>
      <c r="BK616" s="14"/>
      <c r="BL616" s="14"/>
      <c r="BM616" s="14"/>
      <c r="BN616" s="14"/>
      <c r="BO616" s="14"/>
      <c r="BP616" s="14"/>
      <c r="BQ616" s="14"/>
      <c r="BR616" s="14"/>
      <c r="BS616" s="14"/>
      <c r="BT616" s="14"/>
      <c r="BU616" s="14"/>
      <c r="BV616" s="14"/>
      <c r="BW616" s="14"/>
      <c r="BX616" s="14"/>
      <c r="BY616" s="14"/>
      <c r="BZ616" s="14"/>
      <c r="CA616" s="410"/>
      <c r="CB616" s="410"/>
      <c r="CC616" s="410"/>
      <c r="CD616" s="410"/>
      <c r="CE616" s="410"/>
      <c r="CF616" s="410"/>
      <c r="CG616" s="410"/>
      <c r="CH616" s="410"/>
      <c r="CI616" s="410"/>
      <c r="CJ616" s="410"/>
      <c r="CK616" s="410"/>
      <c r="CL616" s="410"/>
      <c r="CM616" s="410"/>
      <c r="CN616" s="410"/>
      <c r="CO616" s="410"/>
      <c r="CP616" s="410"/>
      <c r="CQ616" s="410"/>
      <c r="CR616" s="410"/>
      <c r="CS616" s="410"/>
      <c r="CT616" s="410"/>
      <c r="CU616" s="410"/>
      <c r="CV616" s="410"/>
      <c r="CW616" s="410"/>
      <c r="CX616" s="410"/>
      <c r="CY616" s="410"/>
      <c r="CZ616" s="410"/>
      <c r="DA616" s="410"/>
      <c r="DB616" s="410"/>
      <c r="DC616" s="410"/>
      <c r="DD616" s="410"/>
      <c r="DE616" s="410"/>
      <c r="DF616" s="410"/>
      <c r="DG616" s="410"/>
      <c r="DH616" s="410"/>
      <c r="DI616" s="410"/>
      <c r="DJ616" s="410"/>
      <c r="DK616" s="410"/>
      <c r="DL616" s="410"/>
      <c r="DM616" s="410"/>
      <c r="DN616" s="410"/>
      <c r="DO616" s="410"/>
      <c r="DP616" s="410"/>
      <c r="DQ616" s="410"/>
      <c r="DR616" s="410"/>
      <c r="DS616" s="410"/>
      <c r="DT616" s="410"/>
      <c r="DU616" s="410"/>
      <c r="DV616" s="410"/>
      <c r="DW616" s="410"/>
      <c r="DX616" s="410"/>
      <c r="DY616" s="410"/>
      <c r="DZ616" s="410"/>
      <c r="EA616" s="410"/>
      <c r="EB616" s="410"/>
      <c r="EC616" s="410"/>
      <c r="ED616" s="410"/>
      <c r="EE616" s="410"/>
      <c r="EF616" s="410"/>
      <c r="EG616" s="410"/>
      <c r="EH616" s="410"/>
      <c r="EI616" s="410"/>
      <c r="EJ616" s="410"/>
      <c r="EK616" s="410"/>
      <c r="EL616" s="410"/>
      <c r="EM616" s="410"/>
      <c r="EN616" s="410"/>
      <c r="EO616" s="410"/>
      <c r="EP616" s="410"/>
      <c r="EQ616" s="410"/>
      <c r="ER616" s="410"/>
      <c r="ES616" s="410"/>
      <c r="ET616" s="410"/>
      <c r="EU616" s="410"/>
      <c r="EV616" s="410"/>
      <c r="EW616" s="410"/>
      <c r="EX616" s="410"/>
      <c r="EY616" s="410"/>
      <c r="EZ616" s="410"/>
      <c r="FA616" s="410"/>
      <c r="FB616" s="410"/>
      <c r="FC616" s="410"/>
      <c r="FD616" s="410"/>
      <c r="FE616" s="410"/>
      <c r="FF616" s="410"/>
      <c r="FG616" s="410"/>
      <c r="FH616" s="410"/>
      <c r="FI616" s="410"/>
      <c r="FJ616" s="410"/>
      <c r="FK616" s="410"/>
      <c r="FL616" s="410"/>
      <c r="FM616" s="410"/>
      <c r="FN616" s="410"/>
      <c r="FO616" s="410"/>
      <c r="FP616" s="410"/>
      <c r="FQ616" s="410"/>
      <c r="FR616" s="410"/>
      <c r="FS616" s="410"/>
      <c r="FT616" s="410"/>
      <c r="FU616" s="410"/>
      <c r="FV616" s="410"/>
      <c r="FW616" s="410"/>
      <c r="FX616" s="410"/>
      <c r="FY616" s="410"/>
      <c r="FZ616" s="410"/>
      <c r="GA616" s="410"/>
      <c r="GB616" s="410"/>
      <c r="GC616" s="410"/>
      <c r="GD616" s="410"/>
      <c r="GE616" s="410"/>
      <c r="GF616" s="410"/>
      <c r="GG616" s="410"/>
      <c r="GH616" s="410"/>
      <c r="GI616" s="410"/>
      <c r="GJ616" s="410"/>
      <c r="GK616" s="410"/>
      <c r="GL616" s="410"/>
      <c r="GM616" s="410"/>
      <c r="GN616" s="410"/>
      <c r="GO616" s="410"/>
      <c r="GP616" s="410"/>
      <c r="GQ616" s="410"/>
      <c r="GR616" s="410"/>
      <c r="GS616" s="410"/>
      <c r="GT616" s="410"/>
      <c r="GU616" s="410"/>
      <c r="GV616" s="410"/>
      <c r="GW616" s="410"/>
      <c r="GX616" s="410"/>
      <c r="GY616" s="410"/>
      <c r="GZ616" s="410"/>
      <c r="HA616" s="410"/>
      <c r="HB616" s="410"/>
      <c r="HC616" s="410"/>
      <c r="HD616" s="410"/>
      <c r="HE616" s="410"/>
      <c r="HF616" s="410"/>
      <c r="HG616" s="410"/>
      <c r="HH616" s="410"/>
      <c r="HI616" s="410"/>
      <c r="HJ616" s="410"/>
      <c r="HK616" s="410"/>
      <c r="HL616" s="410"/>
      <c r="HM616" s="410"/>
      <c r="HN616" s="410"/>
      <c r="HO616" s="410"/>
      <c r="HP616" s="410"/>
      <c r="HQ616" s="410"/>
      <c r="HR616" s="410"/>
      <c r="HS616" s="410"/>
      <c r="HT616" s="410"/>
      <c r="HU616" s="410"/>
      <c r="HV616" s="410"/>
      <c r="HW616" s="410"/>
      <c r="HX616" s="410"/>
      <c r="HY616" s="410"/>
      <c r="HZ616" s="410"/>
      <c r="IA616" s="410"/>
      <c r="IB616" s="410"/>
      <c r="IC616" s="410"/>
      <c r="ID616" s="410"/>
      <c r="IE616" s="410"/>
      <c r="IF616" s="410"/>
      <c r="IG616" s="410"/>
      <c r="IH616" s="410"/>
      <c r="II616" s="410"/>
      <c r="IJ616" s="410"/>
      <c r="IK616" s="410"/>
      <c r="IL616" s="410"/>
      <c r="IM616" s="410"/>
      <c r="IN616" s="410"/>
      <c r="IO616" s="410"/>
      <c r="IP616" s="410"/>
      <c r="IQ616" s="410"/>
      <c r="IR616" s="410"/>
      <c r="IS616" s="410"/>
      <c r="IT616" s="410"/>
      <c r="IU616" s="410"/>
      <c r="IV616" s="410"/>
    </row>
    <row r="617" spans="1:256" s="2" customFormat="1" ht="12.75" hidden="1" customHeight="1" outlineLevel="2">
      <c r="A617" s="14"/>
      <c r="B617" s="14"/>
      <c r="C617" s="324"/>
      <c r="D617" s="413"/>
      <c r="E617" s="261">
        <v>6</v>
      </c>
      <c r="F617" s="372"/>
      <c r="G617" s="269"/>
      <c r="H617" s="271"/>
      <c r="I617" s="271"/>
      <c r="J617" s="271"/>
      <c r="K617" s="271"/>
      <c r="L617" s="270"/>
      <c r="M617" s="155" t="str">
        <f>IF(A11taxstdlife="n/a","n/a",IF(M$3&gt;(A11taxstdlife+$E617),(Input!$L$221*$L$7)-SUM($L617:L617),(Input!$L$221*$L$7)/A11taxstdlife))</f>
        <v>n/a</v>
      </c>
      <c r="N617" s="155" t="str">
        <f>IF(A11taxstdlife="n/a","n/a",IF(N$3&gt;(A11taxstdlife+$E617),(Input!$L$221*$L$7)-SUM($L617:M617),(Input!$L$221*$L$7)/A11taxstdlife))</f>
        <v>n/a</v>
      </c>
      <c r="O617" s="155" t="str">
        <f>IF(A11taxstdlife="n/a","n/a",IF(O$3&gt;(A11taxstdlife+$E617),(Input!$L$221*$L$7)-SUM($L617:N617),(Input!$L$221*$L$7)/A11taxstdlife))</f>
        <v>n/a</v>
      </c>
      <c r="P617" s="155" t="str">
        <f>IF(A11taxstdlife="n/a","n/a",IF(P$3&gt;(A11taxstdlife+$E617),(Input!$L$221*$L$7)-SUM($L617:O617),(Input!$L$221*$L$7)/A11taxstdlife))</f>
        <v>n/a</v>
      </c>
      <c r="Q617" s="155" t="str">
        <f>IF(A11taxstdlife="n/a","n/a",IF(Q$3&gt;(A11taxstdlife+$E617),(Input!$L$221*$L$7)-SUM($L617:P617),(Input!$L$221*$L$7)/A11taxstdlife))</f>
        <v>n/a</v>
      </c>
      <c r="R617" s="155" t="str">
        <f>IF(A11taxstdlife="n/a","n/a",IF(R$3&gt;(A11taxstdlife+$E617),(Input!$L$221*$L$7)-SUM($L617:Q617),(Input!$L$221*$L$7)/A11taxstdlife))</f>
        <v>n/a</v>
      </c>
      <c r="S617" s="155" t="str">
        <f>IF(A11taxstdlife="n/a","n/a",IF(S$3&gt;(A11taxstdlife+$E617),(Input!$L$221*$L$7)-SUM($L617:R617),(Input!$L$221*$L$7)/A11taxstdlife))</f>
        <v>n/a</v>
      </c>
      <c r="T617" s="155" t="str">
        <f>IF(A11taxstdlife="n/a","n/a",IF(T$3&gt;(A11taxstdlife+$E617),(Input!$L$221*$L$7)-SUM($L617:S617),(Input!$L$221*$L$7)/A11taxstdlife))</f>
        <v>n/a</v>
      </c>
      <c r="U617" s="155" t="str">
        <f>IF(A11taxstdlife="n/a","n/a",IF(U$3&gt;(A11taxstdlife+$E617),(Input!$L$221*$L$7)-SUM($L617:T617),(Input!$L$221*$L$7)/A11taxstdlife))</f>
        <v>n/a</v>
      </c>
      <c r="V617" s="155" t="str">
        <f>IF(A11taxstdlife="n/a","n/a",IF(V$3&gt;(A11taxstdlife+$E617),(Input!$L$221*$L$7)-SUM($L617:U617),(Input!$L$221*$L$7)/A11taxstdlife))</f>
        <v>n/a</v>
      </c>
      <c r="W617" s="155" t="str">
        <f>IF(A11taxstdlife="n/a","n/a",IF(W$3&gt;(A11taxstdlife+$E617),(Input!$L$221*$L$7)-SUM($L617:V617),(Input!$L$221*$L$7)/A11taxstdlife))</f>
        <v>n/a</v>
      </c>
      <c r="X617" s="155" t="str">
        <f>IF(A11taxstdlife="n/a","n/a",IF(X$3&gt;(A11taxstdlife+$E617),(Input!$L$221*$L$7)-SUM($L617:W617),(Input!$L$221*$L$7)/A11taxstdlife))</f>
        <v>n/a</v>
      </c>
      <c r="Y617" s="155" t="str">
        <f>IF(A11taxstdlife="n/a","n/a",IF(Y$3&gt;(A11taxstdlife+$E617),(Input!$L$221*$L$7)-SUM($L617:X617),(Input!$L$221*$L$7)/A11taxstdlife))</f>
        <v>n/a</v>
      </c>
      <c r="Z617" s="155" t="str">
        <f>IF(A11taxstdlife="n/a","n/a",IF(Z$3&gt;(A11taxstdlife+$E617),(Input!$L$221*$L$7)-SUM($L617:Y617),(Input!$L$221*$L$7)/A11taxstdlife))</f>
        <v>n/a</v>
      </c>
      <c r="AA617" s="155" t="str">
        <f>IF(A11taxstdlife="n/a","n/a",IF(AA$3&gt;(A11taxstdlife+$E617),(Input!$L$221*$L$7)-SUM($L617:Z617),(Input!$L$221*$L$7)/A11taxstdlife))</f>
        <v>n/a</v>
      </c>
      <c r="AB617" s="155" t="str">
        <f>IF(A11taxstdlife="n/a","n/a",IF(AB$3&gt;(A11taxstdlife+$E617),(Input!$L$221*$L$7)-SUM($L617:AA617),(Input!$L$221*$L$7)/A11taxstdlife))</f>
        <v>n/a</v>
      </c>
      <c r="AC617" s="155" t="str">
        <f>IF(A11taxstdlife="n/a","n/a",IF(AC$3&gt;(A11taxstdlife+$E617),(Input!$L$221*$L$7)-SUM($L617:AB617),(Input!$L$221*$L$7)/A11taxstdlife))</f>
        <v>n/a</v>
      </c>
      <c r="AD617" s="155" t="str">
        <f>IF(A11taxstdlife="n/a","n/a",IF(AD$3&gt;(A11taxstdlife+$E617),(Input!$L$221*$L$7)-SUM($L617:AC617),(Input!$L$221*$L$7)/A11taxstdlife))</f>
        <v>n/a</v>
      </c>
      <c r="AE617" s="155" t="str">
        <f>IF(A11taxstdlife="n/a","n/a",IF(AE$3&gt;(A11taxstdlife+$E617),(Input!$L$221*$L$7)-SUM($L617:AD617),(Input!$L$221*$L$7)/A11taxstdlife))</f>
        <v>n/a</v>
      </c>
      <c r="AF617" s="155" t="str">
        <f>IF(A11taxstdlife="n/a","n/a",IF(AF$3&gt;(A11taxstdlife+$E617),(Input!$L$221*$L$7)-SUM($L617:AE617),(Input!$L$221*$L$7)/A11taxstdlife))</f>
        <v>n/a</v>
      </c>
      <c r="AG617" s="155" t="str">
        <f>IF(A11taxstdlife="n/a","n/a",IF(AG$3&gt;(A11taxstdlife+$E617),(Input!$L$221*$L$7)-SUM($L617:AF617),(Input!$L$221*$L$7)/A11taxstdlife))</f>
        <v>n/a</v>
      </c>
      <c r="AH617" s="155" t="str">
        <f>IF(A11taxstdlife="n/a","n/a",IF(AH$3&gt;(A11taxstdlife+$E617),(Input!$L$221*$L$7)-SUM($L617:AG617),(Input!$L$221*$L$7)/A11taxstdlife))</f>
        <v>n/a</v>
      </c>
      <c r="AI617" s="155" t="str">
        <f>IF(A11taxstdlife="n/a","n/a",IF(AI$3&gt;(A11taxstdlife+$E617),(Input!$L$221*$L$7)-SUM($L617:AH617),(Input!$L$221*$L$7)/A11taxstdlife))</f>
        <v>n/a</v>
      </c>
      <c r="AJ617" s="155" t="str">
        <f>IF(A11taxstdlife="n/a","n/a",IF(AJ$3&gt;(A11taxstdlife+$E617),(Input!$L$221*$L$7)-SUM($L617:AI617),(Input!$L$221*$L$7)/A11taxstdlife))</f>
        <v>n/a</v>
      </c>
      <c r="AK617" s="155" t="str">
        <f>IF(A11taxstdlife="n/a","n/a",IF(AK$3&gt;(A11taxstdlife+$E617),(Input!$L$221*$L$7)-SUM($L617:AJ617),(Input!$L$221*$L$7)/A11taxstdlife))</f>
        <v>n/a</v>
      </c>
      <c r="AL617" s="155" t="str">
        <f>IF(A11taxstdlife="n/a","n/a",IF(AL$3&gt;(A11taxstdlife+$E617),(Input!$L$221*$L$7)-SUM($L617:AK617),(Input!$L$221*$L$7)/A11taxstdlife))</f>
        <v>n/a</v>
      </c>
      <c r="AM617" s="155" t="str">
        <f>IF(A11taxstdlife="n/a","n/a",IF(AM$3&gt;(A11taxstdlife+$E617),(Input!$L$221*$L$7)-SUM($L617:AL617),(Input!$L$221*$L$7)/A11taxstdlife))</f>
        <v>n/a</v>
      </c>
      <c r="AN617" s="155" t="str">
        <f>IF(A11taxstdlife="n/a","n/a",IF(AN$3&gt;(A11taxstdlife+$E617),(Input!$L$221*$L$7)-SUM($L617:AM617),(Input!$L$221*$L$7)/A11taxstdlife))</f>
        <v>n/a</v>
      </c>
      <c r="AO617" s="155" t="str">
        <f>IF(A11taxstdlife="n/a","n/a",IF(AO$3&gt;(A11taxstdlife+$E617),(Input!$L$221*$L$7)-SUM($L617:AN617),(Input!$L$221*$L$7)/A11taxstdlife))</f>
        <v>n/a</v>
      </c>
      <c r="AP617" s="155" t="str">
        <f>IF(A11taxstdlife="n/a","n/a",IF(AP$3&gt;(A11taxstdlife+$E617),(Input!$L$221*$L$7)-SUM($L617:AO617),(Input!$L$221*$L$7)/A11taxstdlife))</f>
        <v>n/a</v>
      </c>
      <c r="AQ617" s="155" t="str">
        <f>IF(A11taxstdlife="n/a","n/a",IF(AQ$3&gt;(A11taxstdlife+$E617),(Input!$L$221*$L$7)-SUM($L617:AP617),(Input!$L$221*$L$7)/A11taxstdlife))</f>
        <v>n/a</v>
      </c>
      <c r="AR617" s="155" t="str">
        <f>IF(A11taxstdlife="n/a","n/a",IF(AR$3&gt;(A11taxstdlife+$E617),(Input!$L$221*$L$7)-SUM($L617:AQ617),(Input!$L$221*$L$7)/A11taxstdlife))</f>
        <v>n/a</v>
      </c>
      <c r="AS617" s="155" t="str">
        <f>IF(A11taxstdlife="n/a","n/a",IF(AS$3&gt;(A11taxstdlife+$E617),(Input!$L$221*$L$7)-SUM($L617:AR617),(Input!$L$221*$L$7)/A11taxstdlife))</f>
        <v>n/a</v>
      </c>
      <c r="AT617" s="155" t="str">
        <f>IF(A11taxstdlife="n/a","n/a",IF(AT$3&gt;(A11taxstdlife+$E617),(Input!$L$221*$L$7)-SUM($L617:AS617),(Input!$L$221*$L$7)/A11taxstdlife))</f>
        <v>n/a</v>
      </c>
      <c r="AU617" s="155" t="str">
        <f>IF(A11taxstdlife="n/a","n/a",IF(AU$3&gt;(A11taxstdlife+$E617),(Input!$L$221*$L$7)-SUM($L617:AT617),(Input!$L$221*$L$7)/A11taxstdlife))</f>
        <v>n/a</v>
      </c>
      <c r="AV617" s="155" t="str">
        <f>IF(A11taxstdlife="n/a","n/a",IF(AV$3&gt;(A11taxstdlife+$E617),(Input!$L$221*$L$7)-SUM($L617:AU617),(Input!$L$221*$L$7)/A11taxstdlife))</f>
        <v>n/a</v>
      </c>
      <c r="AW617" s="155" t="str">
        <f>IF(A11taxstdlife="n/a","n/a",IF(AW$3&gt;(A11taxstdlife+$E617),(Input!$L$221*$L$7)-SUM($L617:AV617),(Input!$L$221*$L$7)/A11taxstdlife))</f>
        <v>n/a</v>
      </c>
      <c r="AX617" s="155" t="str">
        <f>IF(A11taxstdlife="n/a","n/a",IF(AX$3&gt;(A11taxstdlife+$E617),(Input!$L$221*$L$7)-SUM($L617:AW617),(Input!$L$221*$L$7)/A11taxstdlife))</f>
        <v>n/a</v>
      </c>
      <c r="AY617" s="155" t="str">
        <f>IF(A11taxstdlife="n/a","n/a",IF(AY$3&gt;(A11taxstdlife+$E617),(Input!$L$221*$L$7)-SUM($L617:AX617),(Input!$L$221*$L$7)/A11taxstdlife))</f>
        <v>n/a</v>
      </c>
      <c r="AZ617" s="155" t="str">
        <f>IF(A11taxstdlife="n/a","n/a",IF(AZ$3&gt;(A11taxstdlife+$E617),(Input!$L$221*$L$7)-SUM($L617:AY617),(Input!$L$221*$L$7)/A11taxstdlife))</f>
        <v>n/a</v>
      </c>
      <c r="BA617" s="155" t="str">
        <f>IF(A11taxstdlife="n/a","n/a",IF(BA$3&gt;(A11taxstdlife+$E617),(Input!$L$221*$L$7)-SUM($L617:AZ617),(Input!$L$221*$L$7)/A11taxstdlife))</f>
        <v>n/a</v>
      </c>
      <c r="BB617" s="155" t="str">
        <f>IF(A11taxstdlife="n/a","n/a",IF(BB$3&gt;(A11taxstdlife+$E617),(Input!$L$221*$L$7)-SUM($L617:BA617),(Input!$L$221*$L$7)/A11taxstdlife))</f>
        <v>n/a</v>
      </c>
      <c r="BC617" s="155" t="str">
        <f>IF(A11taxstdlife="n/a","n/a",IF(BC$3&gt;(A11taxstdlife+$E617),(Input!$L$221*$L$7)-SUM($L617:BB617),(Input!$L$221*$L$7)/A11taxstdlife))</f>
        <v>n/a</v>
      </c>
      <c r="BD617" s="155" t="str">
        <f>IF(A11taxstdlife="n/a","n/a",IF(BD$3&gt;(A11taxstdlife+$E617),(Input!$L$221*$L$7)-SUM($L617:BC617),(Input!$L$221*$L$7)/A11taxstdlife))</f>
        <v>n/a</v>
      </c>
      <c r="BE617" s="155" t="str">
        <f>IF(A11taxstdlife="n/a","n/a",IF(BE$3&gt;(A11taxstdlife+$E617),(Input!$L$221*$L$7)-SUM($L617:BD617),(Input!$L$221*$L$7)/A11taxstdlife))</f>
        <v>n/a</v>
      </c>
      <c r="BF617" s="155" t="str">
        <f>IF(A11taxstdlife="n/a","n/a",IF(BF$3&gt;(A11taxstdlife+$E617),(Input!$L$221*$L$7)-SUM($L617:BE617),(Input!$L$221*$L$7)/A11taxstdlife))</f>
        <v>n/a</v>
      </c>
      <c r="BG617" s="155" t="str">
        <f>IF(A11taxstdlife="n/a","n/a",IF(BG$3&gt;(A11taxstdlife+$E617),(Input!$L$221*$L$7)-SUM($L617:BF617),(Input!$L$221*$L$7)/A11taxstdlife))</f>
        <v>n/a</v>
      </c>
      <c r="BH617" s="155" t="str">
        <f>IF(A11taxstdlife="n/a","n/a",IF(BH$3&gt;(A11taxstdlife+$E617),(Input!$L$221*$L$7)-SUM($L617:BG617),(Input!$L$221*$L$7)/A11taxstdlife))</f>
        <v>n/a</v>
      </c>
      <c r="BI617" s="155" t="str">
        <f>IF(A11taxstdlife="n/a","n/a",IF(BI$3&gt;(A11taxstdlife+$E617),(Input!$L$221*$L$7)-SUM($L617:BH617),(Input!$L$221*$L$7)/A11taxstdlife))</f>
        <v>n/a</v>
      </c>
      <c r="BJ617" s="14"/>
      <c r="BK617" s="14"/>
      <c r="BL617" s="14"/>
      <c r="BM617" s="14"/>
      <c r="BN617" s="14"/>
      <c r="BO617" s="14"/>
      <c r="BP617" s="14"/>
      <c r="BQ617" s="14"/>
      <c r="BR617" s="14"/>
      <c r="BS617" s="14"/>
      <c r="BT617" s="14"/>
      <c r="BU617" s="14"/>
      <c r="BV617" s="14"/>
      <c r="BW617" s="14"/>
      <c r="BX617" s="14"/>
      <c r="BY617" s="14"/>
      <c r="BZ617" s="14"/>
      <c r="CA617" s="410"/>
      <c r="CB617" s="410"/>
      <c r="CC617" s="410"/>
      <c r="CD617" s="410"/>
      <c r="CE617" s="410"/>
      <c r="CF617" s="410"/>
      <c r="CG617" s="410"/>
      <c r="CH617" s="410"/>
      <c r="CI617" s="410"/>
      <c r="CJ617" s="410"/>
      <c r="CK617" s="410"/>
      <c r="CL617" s="410"/>
      <c r="CM617" s="410"/>
      <c r="CN617" s="410"/>
      <c r="CO617" s="410"/>
      <c r="CP617" s="410"/>
      <c r="CQ617" s="410"/>
      <c r="CR617" s="410"/>
      <c r="CS617" s="410"/>
      <c r="CT617" s="410"/>
      <c r="CU617" s="410"/>
      <c r="CV617" s="410"/>
      <c r="CW617" s="410"/>
      <c r="CX617" s="410"/>
      <c r="CY617" s="410"/>
      <c r="CZ617" s="410"/>
      <c r="DA617" s="410"/>
      <c r="DB617" s="410"/>
      <c r="DC617" s="410"/>
      <c r="DD617" s="410"/>
      <c r="DE617" s="410"/>
      <c r="DF617" s="410"/>
      <c r="DG617" s="410"/>
      <c r="DH617" s="410"/>
      <c r="DI617" s="410"/>
      <c r="DJ617" s="410"/>
      <c r="DK617" s="410"/>
      <c r="DL617" s="410"/>
      <c r="DM617" s="410"/>
      <c r="DN617" s="410"/>
      <c r="DO617" s="410"/>
      <c r="DP617" s="410"/>
      <c r="DQ617" s="410"/>
      <c r="DR617" s="410"/>
      <c r="DS617" s="410"/>
      <c r="DT617" s="410"/>
      <c r="DU617" s="410"/>
      <c r="DV617" s="410"/>
      <c r="DW617" s="410"/>
      <c r="DX617" s="410"/>
      <c r="DY617" s="410"/>
      <c r="DZ617" s="410"/>
      <c r="EA617" s="410"/>
      <c r="EB617" s="410"/>
      <c r="EC617" s="410"/>
      <c r="ED617" s="410"/>
      <c r="EE617" s="410"/>
      <c r="EF617" s="410"/>
      <c r="EG617" s="410"/>
      <c r="EH617" s="410"/>
      <c r="EI617" s="410"/>
      <c r="EJ617" s="410"/>
      <c r="EK617" s="410"/>
      <c r="EL617" s="410"/>
      <c r="EM617" s="410"/>
      <c r="EN617" s="410"/>
      <c r="EO617" s="410"/>
      <c r="EP617" s="410"/>
      <c r="EQ617" s="410"/>
      <c r="ER617" s="410"/>
      <c r="ES617" s="410"/>
      <c r="ET617" s="410"/>
      <c r="EU617" s="410"/>
      <c r="EV617" s="410"/>
      <c r="EW617" s="410"/>
      <c r="EX617" s="410"/>
      <c r="EY617" s="410"/>
      <c r="EZ617" s="410"/>
      <c r="FA617" s="410"/>
      <c r="FB617" s="410"/>
      <c r="FC617" s="410"/>
      <c r="FD617" s="410"/>
      <c r="FE617" s="410"/>
      <c r="FF617" s="410"/>
      <c r="FG617" s="410"/>
      <c r="FH617" s="410"/>
      <c r="FI617" s="410"/>
      <c r="FJ617" s="410"/>
      <c r="FK617" s="410"/>
      <c r="FL617" s="410"/>
      <c r="FM617" s="410"/>
      <c r="FN617" s="410"/>
      <c r="FO617" s="410"/>
      <c r="FP617" s="410"/>
      <c r="FQ617" s="410"/>
      <c r="FR617" s="410"/>
      <c r="FS617" s="410"/>
      <c r="FT617" s="410"/>
      <c r="FU617" s="410"/>
      <c r="FV617" s="410"/>
      <c r="FW617" s="410"/>
      <c r="FX617" s="410"/>
      <c r="FY617" s="410"/>
      <c r="FZ617" s="410"/>
      <c r="GA617" s="410"/>
      <c r="GB617" s="410"/>
      <c r="GC617" s="410"/>
      <c r="GD617" s="410"/>
      <c r="GE617" s="410"/>
      <c r="GF617" s="410"/>
      <c r="GG617" s="410"/>
      <c r="GH617" s="410"/>
      <c r="GI617" s="410"/>
      <c r="GJ617" s="410"/>
      <c r="GK617" s="410"/>
      <c r="GL617" s="410"/>
      <c r="GM617" s="410"/>
      <c r="GN617" s="410"/>
      <c r="GO617" s="410"/>
      <c r="GP617" s="410"/>
      <c r="GQ617" s="410"/>
      <c r="GR617" s="410"/>
      <c r="GS617" s="410"/>
      <c r="GT617" s="410"/>
      <c r="GU617" s="410"/>
      <c r="GV617" s="410"/>
      <c r="GW617" s="410"/>
      <c r="GX617" s="410"/>
      <c r="GY617" s="410"/>
      <c r="GZ617" s="410"/>
      <c r="HA617" s="410"/>
      <c r="HB617" s="410"/>
      <c r="HC617" s="410"/>
      <c r="HD617" s="410"/>
      <c r="HE617" s="410"/>
      <c r="HF617" s="410"/>
      <c r="HG617" s="410"/>
      <c r="HH617" s="410"/>
      <c r="HI617" s="410"/>
      <c r="HJ617" s="410"/>
      <c r="HK617" s="410"/>
      <c r="HL617" s="410"/>
      <c r="HM617" s="410"/>
      <c r="HN617" s="410"/>
      <c r="HO617" s="410"/>
      <c r="HP617" s="410"/>
      <c r="HQ617" s="410"/>
      <c r="HR617" s="410"/>
      <c r="HS617" s="410"/>
      <c r="HT617" s="410"/>
      <c r="HU617" s="410"/>
      <c r="HV617" s="410"/>
      <c r="HW617" s="410"/>
      <c r="HX617" s="410"/>
      <c r="HY617" s="410"/>
      <c r="HZ617" s="410"/>
      <c r="IA617" s="410"/>
      <c r="IB617" s="410"/>
      <c r="IC617" s="410"/>
      <c r="ID617" s="410"/>
      <c r="IE617" s="410"/>
      <c r="IF617" s="410"/>
      <c r="IG617" s="410"/>
      <c r="IH617" s="410"/>
      <c r="II617" s="410"/>
      <c r="IJ617" s="410"/>
      <c r="IK617" s="410"/>
      <c r="IL617" s="410"/>
      <c r="IM617" s="410"/>
      <c r="IN617" s="410"/>
      <c r="IO617" s="410"/>
      <c r="IP617" s="410"/>
      <c r="IQ617" s="410"/>
      <c r="IR617" s="410"/>
      <c r="IS617" s="410"/>
      <c r="IT617" s="410"/>
      <c r="IU617" s="410"/>
      <c r="IV617" s="410"/>
    </row>
    <row r="618" spans="1:256" s="2" customFormat="1" ht="12.75" hidden="1" customHeight="1" outlineLevel="2">
      <c r="A618" s="14"/>
      <c r="B618" s="14"/>
      <c r="C618" s="324"/>
      <c r="D618" s="413"/>
      <c r="E618" s="261">
        <v>7</v>
      </c>
      <c r="F618" s="372"/>
      <c r="G618" s="269"/>
      <c r="H618" s="271"/>
      <c r="I618" s="271"/>
      <c r="J618" s="271"/>
      <c r="K618" s="271"/>
      <c r="L618" s="271"/>
      <c r="M618" s="270"/>
      <c r="N618" s="155" t="str">
        <f>IF(A11taxstdlife="n/a","n/a",IF(N$3&gt;(A11taxstdlife+$E618),(Input!$M$221*$M$7)-SUM($M618:M618),(Input!$M$221*$M$7)/A11taxstdlife))</f>
        <v>n/a</v>
      </c>
      <c r="O618" s="155" t="str">
        <f>IF(A11taxstdlife="n/a","n/a",IF(O$3&gt;(A11taxstdlife+$E618),(Input!$M$221*$M$7)-SUM($M618:N618),(Input!$M$221*$M$7)/A11taxstdlife))</f>
        <v>n/a</v>
      </c>
      <c r="P618" s="155" t="str">
        <f>IF(A11taxstdlife="n/a","n/a",IF(P$3&gt;(A11taxstdlife+$E618),(Input!$M$221*$M$7)-SUM($M618:O618),(Input!$M$221*$M$7)/A11taxstdlife))</f>
        <v>n/a</v>
      </c>
      <c r="Q618" s="155" t="str">
        <f>IF(A11taxstdlife="n/a","n/a",IF(Q$3&gt;(A11taxstdlife+$E618),(Input!$M$221*$M$7)-SUM($M618:P618),(Input!$M$221*$M$7)/A11taxstdlife))</f>
        <v>n/a</v>
      </c>
      <c r="R618" s="155" t="str">
        <f>IF(A11taxstdlife="n/a","n/a",IF(R$3&gt;(A11taxstdlife+$E618),(Input!$M$221*$M$7)-SUM($M618:Q618),(Input!$M$221*$M$7)/A11taxstdlife))</f>
        <v>n/a</v>
      </c>
      <c r="S618" s="155" t="str">
        <f>IF(A11taxstdlife="n/a","n/a",IF(S$3&gt;(A11taxstdlife+$E618),(Input!$M$221*$M$7)-SUM($M618:R618),(Input!$M$221*$M$7)/A11taxstdlife))</f>
        <v>n/a</v>
      </c>
      <c r="T618" s="155" t="str">
        <f>IF(A11taxstdlife="n/a","n/a",IF(T$3&gt;(A11taxstdlife+$E618),(Input!$M$221*$M$7)-SUM($M618:S618),(Input!$M$221*$M$7)/A11taxstdlife))</f>
        <v>n/a</v>
      </c>
      <c r="U618" s="155" t="str">
        <f>IF(A11taxstdlife="n/a","n/a",IF(U$3&gt;(A11taxstdlife+$E618),(Input!$M$221*$M$7)-SUM($M618:T618),(Input!$M$221*$M$7)/A11taxstdlife))</f>
        <v>n/a</v>
      </c>
      <c r="V618" s="155" t="str">
        <f>IF(A11taxstdlife="n/a","n/a",IF(V$3&gt;(A11taxstdlife+$E618),(Input!$M$221*$M$7)-SUM($M618:U618),(Input!$M$221*$M$7)/A11taxstdlife))</f>
        <v>n/a</v>
      </c>
      <c r="W618" s="155" t="str">
        <f>IF(A11taxstdlife="n/a","n/a",IF(W$3&gt;(A11taxstdlife+$E618),(Input!$M$221*$M$7)-SUM($M618:V618),(Input!$M$221*$M$7)/A11taxstdlife))</f>
        <v>n/a</v>
      </c>
      <c r="X618" s="155" t="str">
        <f>IF(A11taxstdlife="n/a","n/a",IF(X$3&gt;(A11taxstdlife+$E618),(Input!$M$221*$M$7)-SUM($M618:W618),(Input!$M$221*$M$7)/A11taxstdlife))</f>
        <v>n/a</v>
      </c>
      <c r="Y618" s="155" t="str">
        <f>IF(A11taxstdlife="n/a","n/a",IF(Y$3&gt;(A11taxstdlife+$E618),(Input!$M$221*$M$7)-SUM($M618:X618),(Input!$M$221*$M$7)/A11taxstdlife))</f>
        <v>n/a</v>
      </c>
      <c r="Z618" s="155" t="str">
        <f>IF(A11taxstdlife="n/a","n/a",IF(Z$3&gt;(A11taxstdlife+$E618),(Input!$M$221*$M$7)-SUM($M618:Y618),(Input!$M$221*$M$7)/A11taxstdlife))</f>
        <v>n/a</v>
      </c>
      <c r="AA618" s="155" t="str">
        <f>IF(A11taxstdlife="n/a","n/a",IF(AA$3&gt;(A11taxstdlife+$E618),(Input!$M$221*$M$7)-SUM($M618:Z618),(Input!$M$221*$M$7)/A11taxstdlife))</f>
        <v>n/a</v>
      </c>
      <c r="AB618" s="155" t="str">
        <f>IF(A11taxstdlife="n/a","n/a",IF(AB$3&gt;(A11taxstdlife+$E618),(Input!$M$221*$M$7)-SUM($M618:AA618),(Input!$M$221*$M$7)/A11taxstdlife))</f>
        <v>n/a</v>
      </c>
      <c r="AC618" s="155" t="str">
        <f>IF(A11taxstdlife="n/a","n/a",IF(AC$3&gt;(A11taxstdlife+$E618),(Input!$M$221*$M$7)-SUM($M618:AB618),(Input!$M$221*$M$7)/A11taxstdlife))</f>
        <v>n/a</v>
      </c>
      <c r="AD618" s="155" t="str">
        <f>IF(A11taxstdlife="n/a","n/a",IF(AD$3&gt;(A11taxstdlife+$E618),(Input!$M$221*$M$7)-SUM($M618:AC618),(Input!$M$221*$M$7)/A11taxstdlife))</f>
        <v>n/a</v>
      </c>
      <c r="AE618" s="155" t="str">
        <f>IF(A11taxstdlife="n/a","n/a",IF(AE$3&gt;(A11taxstdlife+$E618),(Input!$M$221*$M$7)-SUM($M618:AD618),(Input!$M$221*$M$7)/A11taxstdlife))</f>
        <v>n/a</v>
      </c>
      <c r="AF618" s="155" t="str">
        <f>IF(A11taxstdlife="n/a","n/a",IF(AF$3&gt;(A11taxstdlife+$E618),(Input!$M$221*$M$7)-SUM($M618:AE618),(Input!$M$221*$M$7)/A11taxstdlife))</f>
        <v>n/a</v>
      </c>
      <c r="AG618" s="155" t="str">
        <f>IF(A11taxstdlife="n/a","n/a",IF(AG$3&gt;(A11taxstdlife+$E618),(Input!$M$221*$M$7)-SUM($M618:AF618),(Input!$M$221*$M$7)/A11taxstdlife))</f>
        <v>n/a</v>
      </c>
      <c r="AH618" s="155" t="str">
        <f>IF(A11taxstdlife="n/a","n/a",IF(AH$3&gt;(A11taxstdlife+$E618),(Input!$M$221*$M$7)-SUM($M618:AG618),(Input!$M$221*$M$7)/A11taxstdlife))</f>
        <v>n/a</v>
      </c>
      <c r="AI618" s="155" t="str">
        <f>IF(A11taxstdlife="n/a","n/a",IF(AI$3&gt;(A11taxstdlife+$E618),(Input!$M$221*$M$7)-SUM($M618:AH618),(Input!$M$221*$M$7)/A11taxstdlife))</f>
        <v>n/a</v>
      </c>
      <c r="AJ618" s="155" t="str">
        <f>IF(A11taxstdlife="n/a","n/a",IF(AJ$3&gt;(A11taxstdlife+$E618),(Input!$M$221*$M$7)-SUM($M618:AI618),(Input!$M$221*$M$7)/A11taxstdlife))</f>
        <v>n/a</v>
      </c>
      <c r="AK618" s="155" t="str">
        <f>IF(A11taxstdlife="n/a","n/a",IF(AK$3&gt;(A11taxstdlife+$E618),(Input!$M$221*$M$7)-SUM($M618:AJ618),(Input!$M$221*$M$7)/A11taxstdlife))</f>
        <v>n/a</v>
      </c>
      <c r="AL618" s="155" t="str">
        <f>IF(A11taxstdlife="n/a","n/a",IF(AL$3&gt;(A11taxstdlife+$E618),(Input!$M$221*$M$7)-SUM($M618:AK618),(Input!$M$221*$M$7)/A11taxstdlife))</f>
        <v>n/a</v>
      </c>
      <c r="AM618" s="155" t="str">
        <f>IF(A11taxstdlife="n/a","n/a",IF(AM$3&gt;(A11taxstdlife+$E618),(Input!$M$221*$M$7)-SUM($M618:AL618),(Input!$M$221*$M$7)/A11taxstdlife))</f>
        <v>n/a</v>
      </c>
      <c r="AN618" s="155" t="str">
        <f>IF(A11taxstdlife="n/a","n/a",IF(AN$3&gt;(A11taxstdlife+$E618),(Input!$M$221*$M$7)-SUM($M618:AM618),(Input!$M$221*$M$7)/A11taxstdlife))</f>
        <v>n/a</v>
      </c>
      <c r="AO618" s="155" t="str">
        <f>IF(A11taxstdlife="n/a","n/a",IF(AO$3&gt;(A11taxstdlife+$E618),(Input!$M$221*$M$7)-SUM($M618:AN618),(Input!$M$221*$M$7)/A11taxstdlife))</f>
        <v>n/a</v>
      </c>
      <c r="AP618" s="155" t="str">
        <f>IF(A11taxstdlife="n/a","n/a",IF(AP$3&gt;(A11taxstdlife+$E618),(Input!$M$221*$M$7)-SUM($M618:AO618),(Input!$M$221*$M$7)/A11taxstdlife))</f>
        <v>n/a</v>
      </c>
      <c r="AQ618" s="155" t="str">
        <f>IF(A11taxstdlife="n/a","n/a",IF(AQ$3&gt;(A11taxstdlife+$E618),(Input!$M$221*$M$7)-SUM($M618:AP618),(Input!$M$221*$M$7)/A11taxstdlife))</f>
        <v>n/a</v>
      </c>
      <c r="AR618" s="155" t="str">
        <f>IF(A11taxstdlife="n/a","n/a",IF(AR$3&gt;(A11taxstdlife+$E618),(Input!$M$221*$M$7)-SUM($M618:AQ618),(Input!$M$221*$M$7)/A11taxstdlife))</f>
        <v>n/a</v>
      </c>
      <c r="AS618" s="155" t="str">
        <f>IF(A11taxstdlife="n/a","n/a",IF(AS$3&gt;(A11taxstdlife+$E618),(Input!$M$221*$M$7)-SUM($M618:AR618),(Input!$M$221*$M$7)/A11taxstdlife))</f>
        <v>n/a</v>
      </c>
      <c r="AT618" s="155" t="str">
        <f>IF(A11taxstdlife="n/a","n/a",IF(AT$3&gt;(A11taxstdlife+$E618),(Input!$M$221*$M$7)-SUM($M618:AS618),(Input!$M$221*$M$7)/A11taxstdlife))</f>
        <v>n/a</v>
      </c>
      <c r="AU618" s="155" t="str">
        <f>IF(A11taxstdlife="n/a","n/a",IF(AU$3&gt;(A11taxstdlife+$E618),(Input!$M$221*$M$7)-SUM($M618:AT618),(Input!$M$221*$M$7)/A11taxstdlife))</f>
        <v>n/a</v>
      </c>
      <c r="AV618" s="155" t="str">
        <f>IF(A11taxstdlife="n/a","n/a",IF(AV$3&gt;(A11taxstdlife+$E618),(Input!$M$221*$M$7)-SUM($M618:AU618),(Input!$M$221*$M$7)/A11taxstdlife))</f>
        <v>n/a</v>
      </c>
      <c r="AW618" s="155" t="str">
        <f>IF(A11taxstdlife="n/a","n/a",IF(AW$3&gt;(A11taxstdlife+$E618),(Input!$M$221*$M$7)-SUM($M618:AV618),(Input!$M$221*$M$7)/A11taxstdlife))</f>
        <v>n/a</v>
      </c>
      <c r="AX618" s="155" t="str">
        <f>IF(A11taxstdlife="n/a","n/a",IF(AX$3&gt;(A11taxstdlife+$E618),(Input!$M$221*$M$7)-SUM($M618:AW618),(Input!$M$221*$M$7)/A11taxstdlife))</f>
        <v>n/a</v>
      </c>
      <c r="AY618" s="155" t="str">
        <f>IF(A11taxstdlife="n/a","n/a",IF(AY$3&gt;(A11taxstdlife+$E618),(Input!$M$221*$M$7)-SUM($M618:AX618),(Input!$M$221*$M$7)/A11taxstdlife))</f>
        <v>n/a</v>
      </c>
      <c r="AZ618" s="155" t="str">
        <f>IF(A11taxstdlife="n/a","n/a",IF(AZ$3&gt;(A11taxstdlife+$E618),(Input!$M$221*$M$7)-SUM($M618:AY618),(Input!$M$221*$M$7)/A11taxstdlife))</f>
        <v>n/a</v>
      </c>
      <c r="BA618" s="155" t="str">
        <f>IF(A11taxstdlife="n/a","n/a",IF(BA$3&gt;(A11taxstdlife+$E618),(Input!$M$221*$M$7)-SUM($M618:AZ618),(Input!$M$221*$M$7)/A11taxstdlife))</f>
        <v>n/a</v>
      </c>
      <c r="BB618" s="155" t="str">
        <f>IF(A11taxstdlife="n/a","n/a",IF(BB$3&gt;(A11taxstdlife+$E618),(Input!$M$221*$M$7)-SUM($M618:BA618),(Input!$M$221*$M$7)/A11taxstdlife))</f>
        <v>n/a</v>
      </c>
      <c r="BC618" s="155" t="str">
        <f>IF(A11taxstdlife="n/a","n/a",IF(BC$3&gt;(A11taxstdlife+$E618),(Input!$M$221*$M$7)-SUM($M618:BB618),(Input!$M$221*$M$7)/A11taxstdlife))</f>
        <v>n/a</v>
      </c>
      <c r="BD618" s="155" t="str">
        <f>IF(A11taxstdlife="n/a","n/a",IF(BD$3&gt;(A11taxstdlife+$E618),(Input!$M$221*$M$7)-SUM($M618:BC618),(Input!$M$221*$M$7)/A11taxstdlife))</f>
        <v>n/a</v>
      </c>
      <c r="BE618" s="155" t="str">
        <f>IF(A11taxstdlife="n/a","n/a",IF(BE$3&gt;(A11taxstdlife+$E618),(Input!$M$221*$M$7)-SUM($M618:BD618),(Input!$M$221*$M$7)/A11taxstdlife))</f>
        <v>n/a</v>
      </c>
      <c r="BF618" s="155" t="str">
        <f>IF(A11taxstdlife="n/a","n/a",IF(BF$3&gt;(A11taxstdlife+$E618),(Input!$M$221*$M$7)-SUM($M618:BE618),(Input!$M$221*$M$7)/A11taxstdlife))</f>
        <v>n/a</v>
      </c>
      <c r="BG618" s="155" t="str">
        <f>IF(A11taxstdlife="n/a","n/a",IF(BG$3&gt;(A11taxstdlife+$E618),(Input!$M$221*$M$7)-SUM($M618:BF618),(Input!$M$221*$M$7)/A11taxstdlife))</f>
        <v>n/a</v>
      </c>
      <c r="BH618" s="155" t="str">
        <f>IF(A11taxstdlife="n/a","n/a",IF(BH$3&gt;(A11taxstdlife+$E618),(Input!$M$221*$M$7)-SUM($M618:BG618),(Input!$M$221*$M$7)/A11taxstdlife))</f>
        <v>n/a</v>
      </c>
      <c r="BI618" s="155" t="str">
        <f>IF(A11taxstdlife="n/a","n/a",IF(BI$3&gt;(A11taxstdlife+$E618),(Input!$M$221*$M$7)-SUM($M618:BH618),(Input!$M$221*$M$7)/A11taxstdlife))</f>
        <v>n/a</v>
      </c>
      <c r="BJ618" s="14"/>
      <c r="BK618" s="14"/>
      <c r="BL618" s="14"/>
      <c r="BM618" s="14"/>
      <c r="BN618" s="14"/>
      <c r="BO618" s="14"/>
      <c r="BP618" s="14"/>
      <c r="BQ618" s="14"/>
      <c r="BR618" s="14"/>
      <c r="BS618" s="14"/>
      <c r="BT618" s="14"/>
      <c r="BU618" s="14"/>
      <c r="BV618" s="14"/>
      <c r="BW618" s="14"/>
      <c r="BX618" s="14"/>
      <c r="BY618" s="14"/>
      <c r="BZ618" s="14"/>
      <c r="CA618" s="410"/>
      <c r="CB618" s="410"/>
      <c r="CC618" s="410"/>
      <c r="CD618" s="410"/>
      <c r="CE618" s="410"/>
      <c r="CF618" s="410"/>
      <c r="CG618" s="410"/>
      <c r="CH618" s="410"/>
      <c r="CI618" s="410"/>
      <c r="CJ618" s="410"/>
      <c r="CK618" s="410"/>
      <c r="CL618" s="410"/>
      <c r="CM618" s="410"/>
      <c r="CN618" s="410"/>
      <c r="CO618" s="410"/>
      <c r="CP618" s="410"/>
      <c r="CQ618" s="410"/>
      <c r="CR618" s="410"/>
      <c r="CS618" s="410"/>
      <c r="CT618" s="410"/>
      <c r="CU618" s="410"/>
      <c r="CV618" s="410"/>
      <c r="CW618" s="410"/>
      <c r="CX618" s="410"/>
      <c r="CY618" s="410"/>
      <c r="CZ618" s="410"/>
      <c r="DA618" s="410"/>
      <c r="DB618" s="410"/>
      <c r="DC618" s="410"/>
      <c r="DD618" s="410"/>
      <c r="DE618" s="410"/>
      <c r="DF618" s="410"/>
      <c r="DG618" s="410"/>
      <c r="DH618" s="410"/>
      <c r="DI618" s="410"/>
      <c r="DJ618" s="410"/>
      <c r="DK618" s="410"/>
      <c r="DL618" s="410"/>
      <c r="DM618" s="410"/>
      <c r="DN618" s="410"/>
      <c r="DO618" s="410"/>
      <c r="DP618" s="410"/>
      <c r="DQ618" s="410"/>
      <c r="DR618" s="410"/>
      <c r="DS618" s="410"/>
      <c r="DT618" s="410"/>
      <c r="DU618" s="410"/>
      <c r="DV618" s="410"/>
      <c r="DW618" s="410"/>
      <c r="DX618" s="410"/>
      <c r="DY618" s="410"/>
      <c r="DZ618" s="410"/>
      <c r="EA618" s="410"/>
      <c r="EB618" s="410"/>
      <c r="EC618" s="410"/>
      <c r="ED618" s="410"/>
      <c r="EE618" s="410"/>
      <c r="EF618" s="410"/>
      <c r="EG618" s="410"/>
      <c r="EH618" s="410"/>
      <c r="EI618" s="410"/>
      <c r="EJ618" s="410"/>
      <c r="EK618" s="410"/>
      <c r="EL618" s="410"/>
      <c r="EM618" s="410"/>
      <c r="EN618" s="410"/>
      <c r="EO618" s="410"/>
      <c r="EP618" s="410"/>
      <c r="EQ618" s="410"/>
      <c r="ER618" s="410"/>
      <c r="ES618" s="410"/>
      <c r="ET618" s="410"/>
      <c r="EU618" s="410"/>
      <c r="EV618" s="410"/>
      <c r="EW618" s="410"/>
      <c r="EX618" s="410"/>
      <c r="EY618" s="410"/>
      <c r="EZ618" s="410"/>
      <c r="FA618" s="410"/>
      <c r="FB618" s="410"/>
      <c r="FC618" s="410"/>
      <c r="FD618" s="410"/>
      <c r="FE618" s="410"/>
      <c r="FF618" s="410"/>
      <c r="FG618" s="410"/>
      <c r="FH618" s="410"/>
      <c r="FI618" s="410"/>
      <c r="FJ618" s="410"/>
      <c r="FK618" s="410"/>
      <c r="FL618" s="410"/>
      <c r="FM618" s="410"/>
      <c r="FN618" s="410"/>
      <c r="FO618" s="410"/>
      <c r="FP618" s="410"/>
      <c r="FQ618" s="410"/>
      <c r="FR618" s="410"/>
      <c r="FS618" s="410"/>
      <c r="FT618" s="410"/>
      <c r="FU618" s="410"/>
      <c r="FV618" s="410"/>
      <c r="FW618" s="410"/>
      <c r="FX618" s="410"/>
      <c r="FY618" s="410"/>
      <c r="FZ618" s="410"/>
      <c r="GA618" s="410"/>
      <c r="GB618" s="410"/>
      <c r="GC618" s="410"/>
      <c r="GD618" s="410"/>
      <c r="GE618" s="410"/>
      <c r="GF618" s="410"/>
      <c r="GG618" s="410"/>
      <c r="GH618" s="410"/>
      <c r="GI618" s="410"/>
      <c r="GJ618" s="410"/>
      <c r="GK618" s="410"/>
      <c r="GL618" s="410"/>
      <c r="GM618" s="410"/>
      <c r="GN618" s="410"/>
      <c r="GO618" s="410"/>
      <c r="GP618" s="410"/>
      <c r="GQ618" s="410"/>
      <c r="GR618" s="410"/>
      <c r="GS618" s="410"/>
      <c r="GT618" s="410"/>
      <c r="GU618" s="410"/>
      <c r="GV618" s="410"/>
      <c r="GW618" s="410"/>
      <c r="GX618" s="410"/>
      <c r="GY618" s="410"/>
      <c r="GZ618" s="410"/>
      <c r="HA618" s="410"/>
      <c r="HB618" s="410"/>
      <c r="HC618" s="410"/>
      <c r="HD618" s="410"/>
      <c r="HE618" s="410"/>
      <c r="HF618" s="410"/>
      <c r="HG618" s="410"/>
      <c r="HH618" s="410"/>
      <c r="HI618" s="410"/>
      <c r="HJ618" s="410"/>
      <c r="HK618" s="410"/>
      <c r="HL618" s="410"/>
      <c r="HM618" s="410"/>
      <c r="HN618" s="410"/>
      <c r="HO618" s="410"/>
      <c r="HP618" s="410"/>
      <c r="HQ618" s="410"/>
      <c r="HR618" s="410"/>
      <c r="HS618" s="410"/>
      <c r="HT618" s="410"/>
      <c r="HU618" s="410"/>
      <c r="HV618" s="410"/>
      <c r="HW618" s="410"/>
      <c r="HX618" s="410"/>
      <c r="HY618" s="410"/>
      <c r="HZ618" s="410"/>
      <c r="IA618" s="410"/>
      <c r="IB618" s="410"/>
      <c r="IC618" s="410"/>
      <c r="ID618" s="410"/>
      <c r="IE618" s="410"/>
      <c r="IF618" s="410"/>
      <c r="IG618" s="410"/>
      <c r="IH618" s="410"/>
      <c r="II618" s="410"/>
      <c r="IJ618" s="410"/>
      <c r="IK618" s="410"/>
      <c r="IL618" s="410"/>
      <c r="IM618" s="410"/>
      <c r="IN618" s="410"/>
      <c r="IO618" s="410"/>
      <c r="IP618" s="410"/>
      <c r="IQ618" s="410"/>
      <c r="IR618" s="410"/>
      <c r="IS618" s="410"/>
      <c r="IT618" s="410"/>
      <c r="IU618" s="410"/>
      <c r="IV618" s="410"/>
    </row>
    <row r="619" spans="1:256" s="2" customFormat="1" ht="12.75" hidden="1" customHeight="1" outlineLevel="2">
      <c r="A619" s="14"/>
      <c r="B619" s="14"/>
      <c r="C619" s="324"/>
      <c r="D619" s="413"/>
      <c r="E619" s="261">
        <v>8</v>
      </c>
      <c r="F619" s="372"/>
      <c r="G619" s="269"/>
      <c r="H619" s="271"/>
      <c r="I619" s="271"/>
      <c r="J619" s="271"/>
      <c r="K619" s="271"/>
      <c r="L619" s="271"/>
      <c r="M619" s="271"/>
      <c r="N619" s="270"/>
      <c r="O619" s="155" t="str">
        <f>IF(A11taxstdlife="n/a","n/a",IF(O$3&gt;(A11taxstdlife+$E619),(Input!$N$221*$N$7)-SUM($N619:N619),(Input!$N$221*$N$7)/A11taxstdlife))</f>
        <v>n/a</v>
      </c>
      <c r="P619" s="155" t="str">
        <f>IF(A11taxstdlife="n/a","n/a",IF(P$3&gt;(A11taxstdlife+$E619),(Input!$N$221*$N$7)-SUM($N619:O619),(Input!$N$221*$N$7)/A11taxstdlife))</f>
        <v>n/a</v>
      </c>
      <c r="Q619" s="155" t="str">
        <f>IF(A11taxstdlife="n/a","n/a",IF(Q$3&gt;(A11taxstdlife+$E619),(Input!$N$221*$N$7)-SUM($N619:P619),(Input!$N$221*$N$7)/A11taxstdlife))</f>
        <v>n/a</v>
      </c>
      <c r="R619" s="155" t="str">
        <f>IF(A11taxstdlife="n/a","n/a",IF(R$3&gt;(A11taxstdlife+$E619),(Input!$N$221*$N$7)-SUM($N619:Q619),(Input!$N$221*$N$7)/A11taxstdlife))</f>
        <v>n/a</v>
      </c>
      <c r="S619" s="155" t="str">
        <f>IF(A11taxstdlife="n/a","n/a",IF(S$3&gt;(A11taxstdlife+$E619),(Input!$N$221*$N$7)-SUM($N619:R619),(Input!$N$221*$N$7)/A11taxstdlife))</f>
        <v>n/a</v>
      </c>
      <c r="T619" s="155" t="str">
        <f>IF(A11taxstdlife="n/a","n/a",IF(T$3&gt;(A11taxstdlife+$E619),(Input!$N$221*$N$7)-SUM($N619:S619),(Input!$N$221*$N$7)/A11taxstdlife))</f>
        <v>n/a</v>
      </c>
      <c r="U619" s="155" t="str">
        <f>IF(A11taxstdlife="n/a","n/a",IF(U$3&gt;(A11taxstdlife+$E619),(Input!$N$221*$N$7)-SUM($N619:T619),(Input!$N$221*$N$7)/A11taxstdlife))</f>
        <v>n/a</v>
      </c>
      <c r="V619" s="155" t="str">
        <f>IF(A11taxstdlife="n/a","n/a",IF(V$3&gt;(A11taxstdlife+$E619),(Input!$N$221*$N$7)-SUM($N619:U619),(Input!$N$221*$N$7)/A11taxstdlife))</f>
        <v>n/a</v>
      </c>
      <c r="W619" s="155" t="str">
        <f>IF(A11taxstdlife="n/a","n/a",IF(W$3&gt;(A11taxstdlife+$E619),(Input!$N$221*$N$7)-SUM($N619:V619),(Input!$N$221*$N$7)/A11taxstdlife))</f>
        <v>n/a</v>
      </c>
      <c r="X619" s="155" t="str">
        <f>IF(A11taxstdlife="n/a","n/a",IF(X$3&gt;(A11taxstdlife+$E619),(Input!$N$221*$N$7)-SUM($N619:W619),(Input!$N$221*$N$7)/A11taxstdlife))</f>
        <v>n/a</v>
      </c>
      <c r="Y619" s="155" t="str">
        <f>IF(A11taxstdlife="n/a","n/a",IF(Y$3&gt;(A11taxstdlife+$E619),(Input!$N$221*$N$7)-SUM($N619:X619),(Input!$N$221*$N$7)/A11taxstdlife))</f>
        <v>n/a</v>
      </c>
      <c r="Z619" s="155" t="str">
        <f>IF(A11taxstdlife="n/a","n/a",IF(Z$3&gt;(A11taxstdlife+$E619),(Input!$N$221*$N$7)-SUM($N619:Y619),(Input!$N$221*$N$7)/A11taxstdlife))</f>
        <v>n/a</v>
      </c>
      <c r="AA619" s="155" t="str">
        <f>IF(A11taxstdlife="n/a","n/a",IF(AA$3&gt;(A11taxstdlife+$E619),(Input!$N$221*$N$7)-SUM($N619:Z619),(Input!$N$221*$N$7)/A11taxstdlife))</f>
        <v>n/a</v>
      </c>
      <c r="AB619" s="155" t="str">
        <f>IF(A11taxstdlife="n/a","n/a",IF(AB$3&gt;(A11taxstdlife+$E619),(Input!$N$221*$N$7)-SUM($N619:AA619),(Input!$N$221*$N$7)/A11taxstdlife))</f>
        <v>n/a</v>
      </c>
      <c r="AC619" s="155" t="str">
        <f>IF(A11taxstdlife="n/a","n/a",IF(AC$3&gt;(A11taxstdlife+$E619),(Input!$N$221*$N$7)-SUM($N619:AB619),(Input!$N$221*$N$7)/A11taxstdlife))</f>
        <v>n/a</v>
      </c>
      <c r="AD619" s="155" t="str">
        <f>IF(A11taxstdlife="n/a","n/a",IF(AD$3&gt;(A11taxstdlife+$E619),(Input!$N$221*$N$7)-SUM($N619:AC619),(Input!$N$221*$N$7)/A11taxstdlife))</f>
        <v>n/a</v>
      </c>
      <c r="AE619" s="155" t="str">
        <f>IF(A11taxstdlife="n/a","n/a",IF(AE$3&gt;(A11taxstdlife+$E619),(Input!$N$221*$N$7)-SUM($N619:AD619),(Input!$N$221*$N$7)/A11taxstdlife))</f>
        <v>n/a</v>
      </c>
      <c r="AF619" s="155" t="str">
        <f>IF(A11taxstdlife="n/a","n/a",IF(AF$3&gt;(A11taxstdlife+$E619),(Input!$N$221*$N$7)-SUM($N619:AE619),(Input!$N$221*$N$7)/A11taxstdlife))</f>
        <v>n/a</v>
      </c>
      <c r="AG619" s="155" t="str">
        <f>IF(A11taxstdlife="n/a","n/a",IF(AG$3&gt;(A11taxstdlife+$E619),(Input!$N$221*$N$7)-SUM($N619:AF619),(Input!$N$221*$N$7)/A11taxstdlife))</f>
        <v>n/a</v>
      </c>
      <c r="AH619" s="155" t="str">
        <f>IF(A11taxstdlife="n/a","n/a",IF(AH$3&gt;(A11taxstdlife+$E619),(Input!$N$221*$N$7)-SUM($N619:AG619),(Input!$N$221*$N$7)/A11taxstdlife))</f>
        <v>n/a</v>
      </c>
      <c r="AI619" s="155" t="str">
        <f>IF(A11taxstdlife="n/a","n/a",IF(AI$3&gt;(A11taxstdlife+$E619),(Input!$N$221*$N$7)-SUM($N619:AH619),(Input!$N$221*$N$7)/A11taxstdlife))</f>
        <v>n/a</v>
      </c>
      <c r="AJ619" s="155" t="str">
        <f>IF(A11taxstdlife="n/a","n/a",IF(AJ$3&gt;(A11taxstdlife+$E619),(Input!$N$221*$N$7)-SUM($N619:AI619),(Input!$N$221*$N$7)/A11taxstdlife))</f>
        <v>n/a</v>
      </c>
      <c r="AK619" s="155" t="str">
        <f>IF(A11taxstdlife="n/a","n/a",IF(AK$3&gt;(A11taxstdlife+$E619),(Input!$N$221*$N$7)-SUM($N619:AJ619),(Input!$N$221*$N$7)/A11taxstdlife))</f>
        <v>n/a</v>
      </c>
      <c r="AL619" s="155" t="str">
        <f>IF(A11taxstdlife="n/a","n/a",IF(AL$3&gt;(A11taxstdlife+$E619),(Input!$N$221*$N$7)-SUM($N619:AK619),(Input!$N$221*$N$7)/A11taxstdlife))</f>
        <v>n/a</v>
      </c>
      <c r="AM619" s="155" t="str">
        <f>IF(A11taxstdlife="n/a","n/a",IF(AM$3&gt;(A11taxstdlife+$E619),(Input!$N$221*$N$7)-SUM($N619:AL619),(Input!$N$221*$N$7)/A11taxstdlife))</f>
        <v>n/a</v>
      </c>
      <c r="AN619" s="155" t="str">
        <f>IF(A11taxstdlife="n/a","n/a",IF(AN$3&gt;(A11taxstdlife+$E619),(Input!$N$221*$N$7)-SUM($N619:AM619),(Input!$N$221*$N$7)/A11taxstdlife))</f>
        <v>n/a</v>
      </c>
      <c r="AO619" s="155" t="str">
        <f>IF(A11taxstdlife="n/a","n/a",IF(AO$3&gt;(A11taxstdlife+$E619),(Input!$N$221*$N$7)-SUM($N619:AN619),(Input!$N$221*$N$7)/A11taxstdlife))</f>
        <v>n/a</v>
      </c>
      <c r="AP619" s="155" t="str">
        <f>IF(A11taxstdlife="n/a","n/a",IF(AP$3&gt;(A11taxstdlife+$E619),(Input!$N$221*$N$7)-SUM($N619:AO619),(Input!$N$221*$N$7)/A11taxstdlife))</f>
        <v>n/a</v>
      </c>
      <c r="AQ619" s="155" t="str">
        <f>IF(A11taxstdlife="n/a","n/a",IF(AQ$3&gt;(A11taxstdlife+$E619),(Input!$N$221*$N$7)-SUM($N619:AP619),(Input!$N$221*$N$7)/A11taxstdlife))</f>
        <v>n/a</v>
      </c>
      <c r="AR619" s="155" t="str">
        <f>IF(A11taxstdlife="n/a","n/a",IF(AR$3&gt;(A11taxstdlife+$E619),(Input!$N$221*$N$7)-SUM($N619:AQ619),(Input!$N$221*$N$7)/A11taxstdlife))</f>
        <v>n/a</v>
      </c>
      <c r="AS619" s="155" t="str">
        <f>IF(A11taxstdlife="n/a","n/a",IF(AS$3&gt;(A11taxstdlife+$E619),(Input!$N$221*$N$7)-SUM($N619:AR619),(Input!$N$221*$N$7)/A11taxstdlife))</f>
        <v>n/a</v>
      </c>
      <c r="AT619" s="155" t="str">
        <f>IF(A11taxstdlife="n/a","n/a",IF(AT$3&gt;(A11taxstdlife+$E619),(Input!$N$221*$N$7)-SUM($N619:AS619),(Input!$N$221*$N$7)/A11taxstdlife))</f>
        <v>n/a</v>
      </c>
      <c r="AU619" s="155" t="str">
        <f>IF(A11taxstdlife="n/a","n/a",IF(AU$3&gt;(A11taxstdlife+$E619),(Input!$N$221*$N$7)-SUM($N619:AT619),(Input!$N$221*$N$7)/A11taxstdlife))</f>
        <v>n/a</v>
      </c>
      <c r="AV619" s="155" t="str">
        <f>IF(A11taxstdlife="n/a","n/a",IF(AV$3&gt;(A11taxstdlife+$E619),(Input!$N$221*$N$7)-SUM($N619:AU619),(Input!$N$221*$N$7)/A11taxstdlife))</f>
        <v>n/a</v>
      </c>
      <c r="AW619" s="155" t="str">
        <f>IF(A11taxstdlife="n/a","n/a",IF(AW$3&gt;(A11taxstdlife+$E619),(Input!$N$221*$N$7)-SUM($N619:AV619),(Input!$N$221*$N$7)/A11taxstdlife))</f>
        <v>n/a</v>
      </c>
      <c r="AX619" s="155" t="str">
        <f>IF(A11taxstdlife="n/a","n/a",IF(AX$3&gt;(A11taxstdlife+$E619),(Input!$N$221*$N$7)-SUM($N619:AW619),(Input!$N$221*$N$7)/A11taxstdlife))</f>
        <v>n/a</v>
      </c>
      <c r="AY619" s="155" t="str">
        <f>IF(A11taxstdlife="n/a","n/a",IF(AY$3&gt;(A11taxstdlife+$E619),(Input!$N$221*$N$7)-SUM($N619:AX619),(Input!$N$221*$N$7)/A11taxstdlife))</f>
        <v>n/a</v>
      </c>
      <c r="AZ619" s="155" t="str">
        <f>IF(A11taxstdlife="n/a","n/a",IF(AZ$3&gt;(A11taxstdlife+$E619),(Input!$N$221*$N$7)-SUM($N619:AY619),(Input!$N$221*$N$7)/A11taxstdlife))</f>
        <v>n/a</v>
      </c>
      <c r="BA619" s="155" t="str">
        <f>IF(A11taxstdlife="n/a","n/a",IF(BA$3&gt;(A11taxstdlife+$E619),(Input!$N$221*$N$7)-SUM($N619:AZ619),(Input!$N$221*$N$7)/A11taxstdlife))</f>
        <v>n/a</v>
      </c>
      <c r="BB619" s="155" t="str">
        <f>IF(A11taxstdlife="n/a","n/a",IF(BB$3&gt;(A11taxstdlife+$E619),(Input!$N$221*$N$7)-SUM($N619:BA619),(Input!$N$221*$N$7)/A11taxstdlife))</f>
        <v>n/a</v>
      </c>
      <c r="BC619" s="155" t="str">
        <f>IF(A11taxstdlife="n/a","n/a",IF(BC$3&gt;(A11taxstdlife+$E619),(Input!$N$221*$N$7)-SUM($N619:BB619),(Input!$N$221*$N$7)/A11taxstdlife))</f>
        <v>n/a</v>
      </c>
      <c r="BD619" s="155" t="str">
        <f>IF(A11taxstdlife="n/a","n/a",IF(BD$3&gt;(A11taxstdlife+$E619),(Input!$N$221*$N$7)-SUM($N619:BC619),(Input!$N$221*$N$7)/A11taxstdlife))</f>
        <v>n/a</v>
      </c>
      <c r="BE619" s="155" t="str">
        <f>IF(A11taxstdlife="n/a","n/a",IF(BE$3&gt;(A11taxstdlife+$E619),(Input!$N$221*$N$7)-SUM($N619:BD619),(Input!$N$221*$N$7)/A11taxstdlife))</f>
        <v>n/a</v>
      </c>
      <c r="BF619" s="155" t="str">
        <f>IF(A11taxstdlife="n/a","n/a",IF(BF$3&gt;(A11taxstdlife+$E619),(Input!$N$221*$N$7)-SUM($N619:BE619),(Input!$N$221*$N$7)/A11taxstdlife))</f>
        <v>n/a</v>
      </c>
      <c r="BG619" s="155" t="str">
        <f>IF(A11taxstdlife="n/a","n/a",IF(BG$3&gt;(A11taxstdlife+$E619),(Input!$N$221*$N$7)-SUM($N619:BF619),(Input!$N$221*$N$7)/A11taxstdlife))</f>
        <v>n/a</v>
      </c>
      <c r="BH619" s="155" t="str">
        <f>IF(A11taxstdlife="n/a","n/a",IF(BH$3&gt;(A11taxstdlife+$E619),(Input!$N$221*$N$7)-SUM($N619:BG619),(Input!$N$221*$N$7)/A11taxstdlife))</f>
        <v>n/a</v>
      </c>
      <c r="BI619" s="155" t="str">
        <f>IF(A11taxstdlife="n/a","n/a",IF(BI$3&gt;(A11taxstdlife+$E619),(Input!$N$221*$N$7)-SUM($N619:BH619),(Input!$N$221*$N$7)/A11taxstdlife))</f>
        <v>n/a</v>
      </c>
      <c r="BJ619" s="14"/>
      <c r="BK619" s="14"/>
      <c r="BL619" s="14"/>
      <c r="BM619" s="14"/>
      <c r="BN619" s="14"/>
      <c r="BO619" s="14"/>
      <c r="BP619" s="14"/>
      <c r="BQ619" s="14"/>
      <c r="BR619" s="14"/>
      <c r="BS619" s="14"/>
      <c r="BT619" s="14"/>
      <c r="BU619" s="14"/>
      <c r="BV619" s="14"/>
      <c r="BW619" s="14"/>
      <c r="BX619" s="14"/>
      <c r="BY619" s="14"/>
      <c r="BZ619" s="14"/>
      <c r="CA619" s="410"/>
      <c r="CB619" s="410"/>
      <c r="CC619" s="410"/>
      <c r="CD619" s="410"/>
      <c r="CE619" s="410"/>
      <c r="CF619" s="410"/>
      <c r="CG619" s="410"/>
      <c r="CH619" s="410"/>
      <c r="CI619" s="410"/>
      <c r="CJ619" s="410"/>
      <c r="CK619" s="410"/>
      <c r="CL619" s="410"/>
      <c r="CM619" s="410"/>
      <c r="CN619" s="410"/>
      <c r="CO619" s="410"/>
      <c r="CP619" s="410"/>
      <c r="CQ619" s="410"/>
      <c r="CR619" s="410"/>
      <c r="CS619" s="410"/>
      <c r="CT619" s="410"/>
      <c r="CU619" s="410"/>
      <c r="CV619" s="410"/>
      <c r="CW619" s="410"/>
      <c r="CX619" s="410"/>
      <c r="CY619" s="410"/>
      <c r="CZ619" s="410"/>
      <c r="DA619" s="410"/>
      <c r="DB619" s="410"/>
      <c r="DC619" s="410"/>
      <c r="DD619" s="410"/>
      <c r="DE619" s="410"/>
      <c r="DF619" s="410"/>
      <c r="DG619" s="410"/>
      <c r="DH619" s="410"/>
      <c r="DI619" s="410"/>
      <c r="DJ619" s="410"/>
      <c r="DK619" s="410"/>
      <c r="DL619" s="410"/>
      <c r="DM619" s="410"/>
      <c r="DN619" s="410"/>
      <c r="DO619" s="410"/>
      <c r="DP619" s="410"/>
      <c r="DQ619" s="410"/>
      <c r="DR619" s="410"/>
      <c r="DS619" s="410"/>
      <c r="DT619" s="410"/>
      <c r="DU619" s="410"/>
      <c r="DV619" s="410"/>
      <c r="DW619" s="410"/>
      <c r="DX619" s="410"/>
      <c r="DY619" s="410"/>
      <c r="DZ619" s="410"/>
      <c r="EA619" s="410"/>
      <c r="EB619" s="410"/>
      <c r="EC619" s="410"/>
      <c r="ED619" s="410"/>
      <c r="EE619" s="410"/>
      <c r="EF619" s="410"/>
      <c r="EG619" s="410"/>
      <c r="EH619" s="410"/>
      <c r="EI619" s="410"/>
      <c r="EJ619" s="410"/>
      <c r="EK619" s="410"/>
      <c r="EL619" s="410"/>
      <c r="EM619" s="410"/>
      <c r="EN619" s="410"/>
      <c r="EO619" s="410"/>
      <c r="EP619" s="410"/>
      <c r="EQ619" s="410"/>
      <c r="ER619" s="410"/>
      <c r="ES619" s="410"/>
      <c r="ET619" s="410"/>
      <c r="EU619" s="410"/>
      <c r="EV619" s="410"/>
      <c r="EW619" s="410"/>
      <c r="EX619" s="410"/>
      <c r="EY619" s="410"/>
      <c r="EZ619" s="410"/>
      <c r="FA619" s="410"/>
      <c r="FB619" s="410"/>
      <c r="FC619" s="410"/>
      <c r="FD619" s="410"/>
      <c r="FE619" s="410"/>
      <c r="FF619" s="410"/>
      <c r="FG619" s="410"/>
      <c r="FH619" s="410"/>
      <c r="FI619" s="410"/>
      <c r="FJ619" s="410"/>
      <c r="FK619" s="410"/>
      <c r="FL619" s="410"/>
      <c r="FM619" s="410"/>
      <c r="FN619" s="410"/>
      <c r="FO619" s="410"/>
      <c r="FP619" s="410"/>
      <c r="FQ619" s="410"/>
      <c r="FR619" s="410"/>
      <c r="FS619" s="410"/>
      <c r="FT619" s="410"/>
      <c r="FU619" s="410"/>
      <c r="FV619" s="410"/>
      <c r="FW619" s="410"/>
      <c r="FX619" s="410"/>
      <c r="FY619" s="410"/>
      <c r="FZ619" s="410"/>
      <c r="GA619" s="410"/>
      <c r="GB619" s="410"/>
      <c r="GC619" s="410"/>
      <c r="GD619" s="410"/>
      <c r="GE619" s="410"/>
      <c r="GF619" s="410"/>
      <c r="GG619" s="410"/>
      <c r="GH619" s="410"/>
      <c r="GI619" s="410"/>
      <c r="GJ619" s="410"/>
      <c r="GK619" s="410"/>
      <c r="GL619" s="410"/>
      <c r="GM619" s="410"/>
      <c r="GN619" s="410"/>
      <c r="GO619" s="410"/>
      <c r="GP619" s="410"/>
      <c r="GQ619" s="410"/>
      <c r="GR619" s="410"/>
      <c r="GS619" s="410"/>
      <c r="GT619" s="410"/>
      <c r="GU619" s="410"/>
      <c r="GV619" s="410"/>
      <c r="GW619" s="410"/>
      <c r="GX619" s="410"/>
      <c r="GY619" s="410"/>
      <c r="GZ619" s="410"/>
      <c r="HA619" s="410"/>
      <c r="HB619" s="410"/>
      <c r="HC619" s="410"/>
      <c r="HD619" s="410"/>
      <c r="HE619" s="410"/>
      <c r="HF619" s="410"/>
      <c r="HG619" s="410"/>
      <c r="HH619" s="410"/>
      <c r="HI619" s="410"/>
      <c r="HJ619" s="410"/>
      <c r="HK619" s="410"/>
      <c r="HL619" s="410"/>
      <c r="HM619" s="410"/>
      <c r="HN619" s="410"/>
      <c r="HO619" s="410"/>
      <c r="HP619" s="410"/>
      <c r="HQ619" s="410"/>
      <c r="HR619" s="410"/>
      <c r="HS619" s="410"/>
      <c r="HT619" s="410"/>
      <c r="HU619" s="410"/>
      <c r="HV619" s="410"/>
      <c r="HW619" s="410"/>
      <c r="HX619" s="410"/>
      <c r="HY619" s="410"/>
      <c r="HZ619" s="410"/>
      <c r="IA619" s="410"/>
      <c r="IB619" s="410"/>
      <c r="IC619" s="410"/>
      <c r="ID619" s="410"/>
      <c r="IE619" s="410"/>
      <c r="IF619" s="410"/>
      <c r="IG619" s="410"/>
      <c r="IH619" s="410"/>
      <c r="II619" s="410"/>
      <c r="IJ619" s="410"/>
      <c r="IK619" s="410"/>
      <c r="IL619" s="410"/>
      <c r="IM619" s="410"/>
      <c r="IN619" s="410"/>
      <c r="IO619" s="410"/>
      <c r="IP619" s="410"/>
      <c r="IQ619" s="410"/>
      <c r="IR619" s="410"/>
      <c r="IS619" s="410"/>
      <c r="IT619" s="410"/>
      <c r="IU619" s="410"/>
      <c r="IV619" s="410"/>
    </row>
    <row r="620" spans="1:256" s="2" customFormat="1" ht="12.75" hidden="1" customHeight="1" outlineLevel="2">
      <c r="A620" s="14"/>
      <c r="B620" s="14"/>
      <c r="C620" s="324"/>
      <c r="D620" s="413"/>
      <c r="E620" s="261">
        <v>9</v>
      </c>
      <c r="F620" s="372"/>
      <c r="G620" s="269"/>
      <c r="H620" s="271"/>
      <c r="I620" s="271"/>
      <c r="J620" s="271"/>
      <c r="K620" s="271"/>
      <c r="L620" s="271"/>
      <c r="M620" s="271"/>
      <c r="N620" s="271"/>
      <c r="O620" s="270"/>
      <c r="P620" s="155" t="str">
        <f>IF(A11taxstdlife="n/a","n/a",IF(P$3&gt;(A11taxstdlife+$E620),(Input!$O$221*$O$7)-SUM($O620:O620),(Input!$O$221*$O$7)/A11taxstdlife))</f>
        <v>n/a</v>
      </c>
      <c r="Q620" s="155" t="str">
        <f>IF(A11taxstdlife="n/a","n/a",IF(Q$3&gt;(A11taxstdlife+$E620),(Input!$O$221*$O$7)-SUM($O620:P620),(Input!$O$221*$O$7)/A11taxstdlife))</f>
        <v>n/a</v>
      </c>
      <c r="R620" s="155" t="str">
        <f>IF(A11taxstdlife="n/a","n/a",IF(R$3&gt;(A11taxstdlife+$E620),(Input!$O$221*$O$7)-SUM($O620:Q620),(Input!$O$221*$O$7)/A11taxstdlife))</f>
        <v>n/a</v>
      </c>
      <c r="S620" s="155" t="str">
        <f>IF(A11taxstdlife="n/a","n/a",IF(S$3&gt;(A11taxstdlife+$E620),(Input!$O$221*$O$7)-SUM($O620:R620),(Input!$O$221*$O$7)/A11taxstdlife))</f>
        <v>n/a</v>
      </c>
      <c r="T620" s="155" t="str">
        <f>IF(A11taxstdlife="n/a","n/a",IF(T$3&gt;(A11taxstdlife+$E620),(Input!$O$221*$O$7)-SUM($O620:S620),(Input!$O$221*$O$7)/A11taxstdlife))</f>
        <v>n/a</v>
      </c>
      <c r="U620" s="155" t="str">
        <f>IF(A11taxstdlife="n/a","n/a",IF(U$3&gt;(A11taxstdlife+$E620),(Input!$O$221*$O$7)-SUM($O620:T620),(Input!$O$221*$O$7)/A11taxstdlife))</f>
        <v>n/a</v>
      </c>
      <c r="V620" s="155" t="str">
        <f>IF(A11taxstdlife="n/a","n/a",IF(V$3&gt;(A11taxstdlife+$E620),(Input!$O$221*$O$7)-SUM($O620:U620),(Input!$O$221*$O$7)/A11taxstdlife))</f>
        <v>n/a</v>
      </c>
      <c r="W620" s="155" t="str">
        <f>IF(A11taxstdlife="n/a","n/a",IF(W$3&gt;(A11taxstdlife+$E620),(Input!$O$221*$O$7)-SUM($O620:V620),(Input!$O$221*$O$7)/A11taxstdlife))</f>
        <v>n/a</v>
      </c>
      <c r="X620" s="155" t="str">
        <f>IF(A11taxstdlife="n/a","n/a",IF(X$3&gt;(A11taxstdlife+$E620),(Input!$O$221*$O$7)-SUM($O620:W620),(Input!$O$221*$O$7)/A11taxstdlife))</f>
        <v>n/a</v>
      </c>
      <c r="Y620" s="155" t="str">
        <f>IF(A11taxstdlife="n/a","n/a",IF(Y$3&gt;(A11taxstdlife+$E620),(Input!$O$221*$O$7)-SUM($O620:X620),(Input!$O$221*$O$7)/A11taxstdlife))</f>
        <v>n/a</v>
      </c>
      <c r="Z620" s="155" t="str">
        <f>IF(A11taxstdlife="n/a","n/a",IF(Z$3&gt;(A11taxstdlife+$E620),(Input!$O$221*$O$7)-SUM($O620:Y620),(Input!$O$221*$O$7)/A11taxstdlife))</f>
        <v>n/a</v>
      </c>
      <c r="AA620" s="155" t="str">
        <f>IF(A11taxstdlife="n/a","n/a",IF(AA$3&gt;(A11taxstdlife+$E620),(Input!$O$221*$O$7)-SUM($O620:Z620),(Input!$O$221*$O$7)/A11taxstdlife))</f>
        <v>n/a</v>
      </c>
      <c r="AB620" s="155" t="str">
        <f>IF(A11taxstdlife="n/a","n/a",IF(AB$3&gt;(A11taxstdlife+$E620),(Input!$O$221*$O$7)-SUM($O620:AA620),(Input!$O$221*$O$7)/A11taxstdlife))</f>
        <v>n/a</v>
      </c>
      <c r="AC620" s="155" t="str">
        <f>IF(A11taxstdlife="n/a","n/a",IF(AC$3&gt;(A11taxstdlife+$E620),(Input!$O$221*$O$7)-SUM($O620:AB620),(Input!$O$221*$O$7)/A11taxstdlife))</f>
        <v>n/a</v>
      </c>
      <c r="AD620" s="155" t="str">
        <f>IF(A11taxstdlife="n/a","n/a",IF(AD$3&gt;(A11taxstdlife+$E620),(Input!$O$221*$O$7)-SUM($O620:AC620),(Input!$O$221*$O$7)/A11taxstdlife))</f>
        <v>n/a</v>
      </c>
      <c r="AE620" s="155" t="str">
        <f>IF(A11taxstdlife="n/a","n/a",IF(AE$3&gt;(A11taxstdlife+$E620),(Input!$O$221*$O$7)-SUM($O620:AD620),(Input!$O$221*$O$7)/A11taxstdlife))</f>
        <v>n/a</v>
      </c>
      <c r="AF620" s="155" t="str">
        <f>IF(A11taxstdlife="n/a","n/a",IF(AF$3&gt;(A11taxstdlife+$E620),(Input!$O$221*$O$7)-SUM($O620:AE620),(Input!$O$221*$O$7)/A11taxstdlife))</f>
        <v>n/a</v>
      </c>
      <c r="AG620" s="155" t="str">
        <f>IF(A11taxstdlife="n/a","n/a",IF(AG$3&gt;(A11taxstdlife+$E620),(Input!$O$221*$O$7)-SUM($O620:AF620),(Input!$O$221*$O$7)/A11taxstdlife))</f>
        <v>n/a</v>
      </c>
      <c r="AH620" s="155" t="str">
        <f>IF(A11taxstdlife="n/a","n/a",IF(AH$3&gt;(A11taxstdlife+$E620),(Input!$O$221*$O$7)-SUM($O620:AG620),(Input!$O$221*$O$7)/A11taxstdlife))</f>
        <v>n/a</v>
      </c>
      <c r="AI620" s="155" t="str">
        <f>IF(A11taxstdlife="n/a","n/a",IF(AI$3&gt;(A11taxstdlife+$E620),(Input!$O$221*$O$7)-SUM($O620:AH620),(Input!$O$221*$O$7)/A11taxstdlife))</f>
        <v>n/a</v>
      </c>
      <c r="AJ620" s="155" t="str">
        <f>IF(A11taxstdlife="n/a","n/a",IF(AJ$3&gt;(A11taxstdlife+$E620),(Input!$O$221*$O$7)-SUM($O620:AI620),(Input!$O$221*$O$7)/A11taxstdlife))</f>
        <v>n/a</v>
      </c>
      <c r="AK620" s="155" t="str">
        <f>IF(A11taxstdlife="n/a","n/a",IF(AK$3&gt;(A11taxstdlife+$E620),(Input!$O$221*$O$7)-SUM($O620:AJ620),(Input!$O$221*$O$7)/A11taxstdlife))</f>
        <v>n/a</v>
      </c>
      <c r="AL620" s="155" t="str">
        <f>IF(A11taxstdlife="n/a","n/a",IF(AL$3&gt;(A11taxstdlife+$E620),(Input!$O$221*$O$7)-SUM($O620:AK620),(Input!$O$221*$O$7)/A11taxstdlife))</f>
        <v>n/a</v>
      </c>
      <c r="AM620" s="155" t="str">
        <f>IF(A11taxstdlife="n/a","n/a",IF(AM$3&gt;(A11taxstdlife+$E620),(Input!$O$221*$O$7)-SUM($O620:AL620),(Input!$O$221*$O$7)/A11taxstdlife))</f>
        <v>n/a</v>
      </c>
      <c r="AN620" s="155" t="str">
        <f>IF(A11taxstdlife="n/a","n/a",IF(AN$3&gt;(A11taxstdlife+$E620),(Input!$O$221*$O$7)-SUM($O620:AM620),(Input!$O$221*$O$7)/A11taxstdlife))</f>
        <v>n/a</v>
      </c>
      <c r="AO620" s="155" t="str">
        <f>IF(A11taxstdlife="n/a","n/a",IF(AO$3&gt;(A11taxstdlife+$E620),(Input!$O$221*$O$7)-SUM($O620:AN620),(Input!$O$221*$O$7)/A11taxstdlife))</f>
        <v>n/a</v>
      </c>
      <c r="AP620" s="155" t="str">
        <f>IF(A11taxstdlife="n/a","n/a",IF(AP$3&gt;(A11taxstdlife+$E620),(Input!$O$221*$O$7)-SUM($O620:AO620),(Input!$O$221*$O$7)/A11taxstdlife))</f>
        <v>n/a</v>
      </c>
      <c r="AQ620" s="155" t="str">
        <f>IF(A11taxstdlife="n/a","n/a",IF(AQ$3&gt;(A11taxstdlife+$E620),(Input!$O$221*$O$7)-SUM($O620:AP620),(Input!$O$221*$O$7)/A11taxstdlife))</f>
        <v>n/a</v>
      </c>
      <c r="AR620" s="155" t="str">
        <f>IF(A11taxstdlife="n/a","n/a",IF(AR$3&gt;(A11taxstdlife+$E620),(Input!$O$221*$O$7)-SUM($O620:AQ620),(Input!$O$221*$O$7)/A11taxstdlife))</f>
        <v>n/a</v>
      </c>
      <c r="AS620" s="155" t="str">
        <f>IF(A11taxstdlife="n/a","n/a",IF(AS$3&gt;(A11taxstdlife+$E620),(Input!$O$221*$O$7)-SUM($O620:AR620),(Input!$O$221*$O$7)/A11taxstdlife))</f>
        <v>n/a</v>
      </c>
      <c r="AT620" s="155" t="str">
        <f>IF(A11taxstdlife="n/a","n/a",IF(AT$3&gt;(A11taxstdlife+$E620),(Input!$O$221*$O$7)-SUM($O620:AS620),(Input!$O$221*$O$7)/A11taxstdlife))</f>
        <v>n/a</v>
      </c>
      <c r="AU620" s="155" t="str">
        <f>IF(A11taxstdlife="n/a","n/a",IF(AU$3&gt;(A11taxstdlife+$E620),(Input!$O$221*$O$7)-SUM($O620:AT620),(Input!$O$221*$O$7)/A11taxstdlife))</f>
        <v>n/a</v>
      </c>
      <c r="AV620" s="155" t="str">
        <f>IF(A11taxstdlife="n/a","n/a",IF(AV$3&gt;(A11taxstdlife+$E620),(Input!$O$221*$O$7)-SUM($O620:AU620),(Input!$O$221*$O$7)/A11taxstdlife))</f>
        <v>n/a</v>
      </c>
      <c r="AW620" s="155" t="str">
        <f>IF(A11taxstdlife="n/a","n/a",IF(AW$3&gt;(A11taxstdlife+$E620),(Input!$O$221*$O$7)-SUM($O620:AV620),(Input!$O$221*$O$7)/A11taxstdlife))</f>
        <v>n/a</v>
      </c>
      <c r="AX620" s="155" t="str">
        <f>IF(A11taxstdlife="n/a","n/a",IF(AX$3&gt;(A11taxstdlife+$E620),(Input!$O$221*$O$7)-SUM($O620:AW620),(Input!$O$221*$O$7)/A11taxstdlife))</f>
        <v>n/a</v>
      </c>
      <c r="AY620" s="155" t="str">
        <f>IF(A11taxstdlife="n/a","n/a",IF(AY$3&gt;(A11taxstdlife+$E620),(Input!$O$221*$O$7)-SUM($O620:AX620),(Input!$O$221*$O$7)/A11taxstdlife))</f>
        <v>n/a</v>
      </c>
      <c r="AZ620" s="155" t="str">
        <f>IF(A11taxstdlife="n/a","n/a",IF(AZ$3&gt;(A11taxstdlife+$E620),(Input!$O$221*$O$7)-SUM($O620:AY620),(Input!$O$221*$O$7)/A11taxstdlife))</f>
        <v>n/a</v>
      </c>
      <c r="BA620" s="155" t="str">
        <f>IF(A11taxstdlife="n/a","n/a",IF(BA$3&gt;(A11taxstdlife+$E620),(Input!$O$221*$O$7)-SUM($O620:AZ620),(Input!$O$221*$O$7)/A11taxstdlife))</f>
        <v>n/a</v>
      </c>
      <c r="BB620" s="155" t="str">
        <f>IF(A11taxstdlife="n/a","n/a",IF(BB$3&gt;(A11taxstdlife+$E620),(Input!$O$221*$O$7)-SUM($O620:BA620),(Input!$O$221*$O$7)/A11taxstdlife))</f>
        <v>n/a</v>
      </c>
      <c r="BC620" s="155" t="str">
        <f>IF(A11taxstdlife="n/a","n/a",IF(BC$3&gt;(A11taxstdlife+$E620),(Input!$O$221*$O$7)-SUM($O620:BB620),(Input!$O$221*$O$7)/A11taxstdlife))</f>
        <v>n/a</v>
      </c>
      <c r="BD620" s="155" t="str">
        <f>IF(A11taxstdlife="n/a","n/a",IF(BD$3&gt;(A11taxstdlife+$E620),(Input!$O$221*$O$7)-SUM($O620:BC620),(Input!$O$221*$O$7)/A11taxstdlife))</f>
        <v>n/a</v>
      </c>
      <c r="BE620" s="155" t="str">
        <f>IF(A11taxstdlife="n/a","n/a",IF(BE$3&gt;(A11taxstdlife+$E620),(Input!$O$221*$O$7)-SUM($O620:BD620),(Input!$O$221*$O$7)/A11taxstdlife))</f>
        <v>n/a</v>
      </c>
      <c r="BF620" s="155" t="str">
        <f>IF(A11taxstdlife="n/a","n/a",IF(BF$3&gt;(A11taxstdlife+$E620),(Input!$O$221*$O$7)-SUM($O620:BE620),(Input!$O$221*$O$7)/A11taxstdlife))</f>
        <v>n/a</v>
      </c>
      <c r="BG620" s="155" t="str">
        <f>IF(A11taxstdlife="n/a","n/a",IF(BG$3&gt;(A11taxstdlife+$E620),(Input!$O$221*$O$7)-SUM($O620:BF620),(Input!$O$221*$O$7)/A11taxstdlife))</f>
        <v>n/a</v>
      </c>
      <c r="BH620" s="155" t="str">
        <f>IF(A11taxstdlife="n/a","n/a",IF(BH$3&gt;(A11taxstdlife+$E620),(Input!$O$221*$O$7)-SUM($O620:BG620),(Input!$O$221*$O$7)/A11taxstdlife))</f>
        <v>n/a</v>
      </c>
      <c r="BI620" s="155" t="str">
        <f>IF(A11taxstdlife="n/a","n/a",IF(BI$3&gt;(A11taxstdlife+$E620),(Input!$O$221*$O$7)-SUM($O620:BH620),(Input!$O$221*$O$7)/A11taxstdlife))</f>
        <v>n/a</v>
      </c>
      <c r="BJ620" s="14"/>
      <c r="BK620" s="14"/>
      <c r="BL620" s="14"/>
      <c r="BM620" s="14"/>
      <c r="BN620" s="14"/>
      <c r="BO620" s="14"/>
      <c r="BP620" s="14"/>
      <c r="BQ620" s="14"/>
      <c r="BR620" s="14"/>
      <c r="BS620" s="14"/>
      <c r="BT620" s="14"/>
      <c r="BU620" s="14"/>
      <c r="BV620" s="14"/>
      <c r="BW620" s="14"/>
      <c r="BX620" s="14"/>
      <c r="BY620" s="14"/>
      <c r="BZ620" s="14"/>
      <c r="CA620" s="410"/>
      <c r="CB620" s="410"/>
      <c r="CC620" s="410"/>
      <c r="CD620" s="410"/>
      <c r="CE620" s="410"/>
      <c r="CF620" s="410"/>
      <c r="CG620" s="410"/>
      <c r="CH620" s="410"/>
      <c r="CI620" s="410"/>
      <c r="CJ620" s="410"/>
      <c r="CK620" s="410"/>
      <c r="CL620" s="410"/>
      <c r="CM620" s="410"/>
      <c r="CN620" s="410"/>
      <c r="CO620" s="410"/>
      <c r="CP620" s="410"/>
      <c r="CQ620" s="410"/>
      <c r="CR620" s="410"/>
      <c r="CS620" s="410"/>
      <c r="CT620" s="410"/>
      <c r="CU620" s="410"/>
      <c r="CV620" s="410"/>
      <c r="CW620" s="410"/>
      <c r="CX620" s="410"/>
      <c r="CY620" s="410"/>
      <c r="CZ620" s="410"/>
      <c r="DA620" s="410"/>
      <c r="DB620" s="410"/>
      <c r="DC620" s="410"/>
      <c r="DD620" s="410"/>
      <c r="DE620" s="410"/>
      <c r="DF620" s="410"/>
      <c r="DG620" s="410"/>
      <c r="DH620" s="410"/>
      <c r="DI620" s="410"/>
      <c r="DJ620" s="410"/>
      <c r="DK620" s="410"/>
      <c r="DL620" s="410"/>
      <c r="DM620" s="410"/>
      <c r="DN620" s="410"/>
      <c r="DO620" s="410"/>
      <c r="DP620" s="410"/>
      <c r="DQ620" s="410"/>
      <c r="DR620" s="410"/>
      <c r="DS620" s="410"/>
      <c r="DT620" s="410"/>
      <c r="DU620" s="410"/>
      <c r="DV620" s="410"/>
      <c r="DW620" s="410"/>
      <c r="DX620" s="410"/>
      <c r="DY620" s="410"/>
      <c r="DZ620" s="410"/>
      <c r="EA620" s="410"/>
      <c r="EB620" s="410"/>
      <c r="EC620" s="410"/>
      <c r="ED620" s="410"/>
      <c r="EE620" s="410"/>
      <c r="EF620" s="410"/>
      <c r="EG620" s="410"/>
      <c r="EH620" s="410"/>
      <c r="EI620" s="410"/>
      <c r="EJ620" s="410"/>
      <c r="EK620" s="410"/>
      <c r="EL620" s="410"/>
      <c r="EM620" s="410"/>
      <c r="EN620" s="410"/>
      <c r="EO620" s="410"/>
      <c r="EP620" s="410"/>
      <c r="EQ620" s="410"/>
      <c r="ER620" s="410"/>
      <c r="ES620" s="410"/>
      <c r="ET620" s="410"/>
      <c r="EU620" s="410"/>
      <c r="EV620" s="410"/>
      <c r="EW620" s="410"/>
      <c r="EX620" s="410"/>
      <c r="EY620" s="410"/>
      <c r="EZ620" s="410"/>
      <c r="FA620" s="410"/>
      <c r="FB620" s="410"/>
      <c r="FC620" s="410"/>
      <c r="FD620" s="410"/>
      <c r="FE620" s="410"/>
      <c r="FF620" s="410"/>
      <c r="FG620" s="410"/>
      <c r="FH620" s="410"/>
      <c r="FI620" s="410"/>
      <c r="FJ620" s="410"/>
      <c r="FK620" s="410"/>
      <c r="FL620" s="410"/>
      <c r="FM620" s="410"/>
      <c r="FN620" s="410"/>
      <c r="FO620" s="410"/>
      <c r="FP620" s="410"/>
      <c r="FQ620" s="410"/>
      <c r="FR620" s="410"/>
      <c r="FS620" s="410"/>
      <c r="FT620" s="410"/>
      <c r="FU620" s="410"/>
      <c r="FV620" s="410"/>
      <c r="FW620" s="410"/>
      <c r="FX620" s="410"/>
      <c r="FY620" s="410"/>
      <c r="FZ620" s="410"/>
      <c r="GA620" s="410"/>
      <c r="GB620" s="410"/>
      <c r="GC620" s="410"/>
      <c r="GD620" s="410"/>
      <c r="GE620" s="410"/>
      <c r="GF620" s="410"/>
      <c r="GG620" s="410"/>
      <c r="GH620" s="410"/>
      <c r="GI620" s="410"/>
      <c r="GJ620" s="410"/>
      <c r="GK620" s="410"/>
      <c r="GL620" s="410"/>
      <c r="GM620" s="410"/>
      <c r="GN620" s="410"/>
      <c r="GO620" s="410"/>
      <c r="GP620" s="410"/>
      <c r="GQ620" s="410"/>
      <c r="GR620" s="410"/>
      <c r="GS620" s="410"/>
      <c r="GT620" s="410"/>
      <c r="GU620" s="410"/>
      <c r="GV620" s="410"/>
      <c r="GW620" s="410"/>
      <c r="GX620" s="410"/>
      <c r="GY620" s="410"/>
      <c r="GZ620" s="410"/>
      <c r="HA620" s="410"/>
      <c r="HB620" s="410"/>
      <c r="HC620" s="410"/>
      <c r="HD620" s="410"/>
      <c r="HE620" s="410"/>
      <c r="HF620" s="410"/>
      <c r="HG620" s="410"/>
      <c r="HH620" s="410"/>
      <c r="HI620" s="410"/>
      <c r="HJ620" s="410"/>
      <c r="HK620" s="410"/>
      <c r="HL620" s="410"/>
      <c r="HM620" s="410"/>
      <c r="HN620" s="410"/>
      <c r="HO620" s="410"/>
      <c r="HP620" s="410"/>
      <c r="HQ620" s="410"/>
      <c r="HR620" s="410"/>
      <c r="HS620" s="410"/>
      <c r="HT620" s="410"/>
      <c r="HU620" s="410"/>
      <c r="HV620" s="410"/>
      <c r="HW620" s="410"/>
      <c r="HX620" s="410"/>
      <c r="HY620" s="410"/>
      <c r="HZ620" s="410"/>
      <c r="IA620" s="410"/>
      <c r="IB620" s="410"/>
      <c r="IC620" s="410"/>
      <c r="ID620" s="410"/>
      <c r="IE620" s="410"/>
      <c r="IF620" s="410"/>
      <c r="IG620" s="410"/>
      <c r="IH620" s="410"/>
      <c r="II620" s="410"/>
      <c r="IJ620" s="410"/>
      <c r="IK620" s="410"/>
      <c r="IL620" s="410"/>
      <c r="IM620" s="410"/>
      <c r="IN620" s="410"/>
      <c r="IO620" s="410"/>
      <c r="IP620" s="410"/>
      <c r="IQ620" s="410"/>
      <c r="IR620" s="410"/>
      <c r="IS620" s="410"/>
      <c r="IT620" s="410"/>
      <c r="IU620" s="410"/>
      <c r="IV620" s="410"/>
    </row>
    <row r="621" spans="1:256" s="2" customFormat="1" ht="12.75" hidden="1" customHeight="1" outlineLevel="2">
      <c r="A621" s="14"/>
      <c r="B621" s="14"/>
      <c r="C621" s="324"/>
      <c r="D621" s="413"/>
      <c r="E621" s="262">
        <v>10</v>
      </c>
      <c r="F621" s="372"/>
      <c r="G621" s="269"/>
      <c r="H621" s="271"/>
      <c r="I621" s="271"/>
      <c r="J621" s="271"/>
      <c r="K621" s="271"/>
      <c r="L621" s="271"/>
      <c r="M621" s="271"/>
      <c r="N621" s="271"/>
      <c r="O621" s="271"/>
      <c r="P621" s="270"/>
      <c r="Q621" s="155" t="str">
        <f>IF(A11taxstdlife="n/a","n/a",IF(Q$3&gt;(A11taxstdlife+$E621),(Input!$P$221*$P$7)-SUM($P621:P621),(Input!$P$221*$P$7)/A11taxstdlife))</f>
        <v>n/a</v>
      </c>
      <c r="R621" s="155" t="str">
        <f>IF(A11taxstdlife="n/a","n/a",IF(R$3&gt;(A11taxstdlife+$E621),(Input!$P$221*$P$7)-SUM($P621:Q621),(Input!$P$221*$P$7)/A11taxstdlife))</f>
        <v>n/a</v>
      </c>
      <c r="S621" s="155" t="str">
        <f>IF(A11taxstdlife="n/a","n/a",IF(S$3&gt;(A11taxstdlife+$E621),(Input!$P$221*$P$7)-SUM($P621:R621),(Input!$P$221*$P$7)/A11taxstdlife))</f>
        <v>n/a</v>
      </c>
      <c r="T621" s="155" t="str">
        <f>IF(A11taxstdlife="n/a","n/a",IF(T$3&gt;(A11taxstdlife+$E621),(Input!$P$221*$P$7)-SUM($P621:S621),(Input!$P$221*$P$7)/A11taxstdlife))</f>
        <v>n/a</v>
      </c>
      <c r="U621" s="155" t="str">
        <f>IF(A11taxstdlife="n/a","n/a",IF(U$3&gt;(A11taxstdlife+$E621),(Input!$P$221*$P$7)-SUM($P621:T621),(Input!$P$221*$P$7)/A11taxstdlife))</f>
        <v>n/a</v>
      </c>
      <c r="V621" s="155" t="str">
        <f>IF(A11taxstdlife="n/a","n/a",IF(V$3&gt;(A11taxstdlife+$E621),(Input!$P$221*$P$7)-SUM($P621:U621),(Input!$P$221*$P$7)/A11taxstdlife))</f>
        <v>n/a</v>
      </c>
      <c r="W621" s="155" t="str">
        <f>IF(A11taxstdlife="n/a","n/a",IF(W$3&gt;(A11taxstdlife+$E621),(Input!$P$221*$P$7)-SUM($P621:V621),(Input!$P$221*$P$7)/A11taxstdlife))</f>
        <v>n/a</v>
      </c>
      <c r="X621" s="155" t="str">
        <f>IF(A11taxstdlife="n/a","n/a",IF(X$3&gt;(A11taxstdlife+$E621),(Input!$P$221*$P$7)-SUM($P621:W621),(Input!$P$221*$P$7)/A11taxstdlife))</f>
        <v>n/a</v>
      </c>
      <c r="Y621" s="155" t="str">
        <f>IF(A11taxstdlife="n/a","n/a",IF(Y$3&gt;(A11taxstdlife+$E621),(Input!$P$221*$P$7)-SUM($P621:X621),(Input!$P$221*$P$7)/A11taxstdlife))</f>
        <v>n/a</v>
      </c>
      <c r="Z621" s="155" t="str">
        <f>IF(A11taxstdlife="n/a","n/a",IF(Z$3&gt;(A11taxstdlife+$E621),(Input!$P$221*$P$7)-SUM($P621:Y621),(Input!$P$221*$P$7)/A11taxstdlife))</f>
        <v>n/a</v>
      </c>
      <c r="AA621" s="155" t="str">
        <f>IF(A11taxstdlife="n/a","n/a",IF(AA$3&gt;(A11taxstdlife+$E621),(Input!$P$221*$P$7)-SUM($P621:Z621),(Input!$P$221*$P$7)/A11taxstdlife))</f>
        <v>n/a</v>
      </c>
      <c r="AB621" s="155" t="str">
        <f>IF(A11taxstdlife="n/a","n/a",IF(AB$3&gt;(A11taxstdlife+$E621),(Input!$P$221*$P$7)-SUM($P621:AA621),(Input!$P$221*$P$7)/A11taxstdlife))</f>
        <v>n/a</v>
      </c>
      <c r="AC621" s="155" t="str">
        <f>IF(A11taxstdlife="n/a","n/a",IF(AC$3&gt;(A11taxstdlife+$E621),(Input!$P$221*$P$7)-SUM($P621:AB621),(Input!$P$221*$P$7)/A11taxstdlife))</f>
        <v>n/a</v>
      </c>
      <c r="AD621" s="155" t="str">
        <f>IF(A11taxstdlife="n/a","n/a",IF(AD$3&gt;(A11taxstdlife+$E621),(Input!$P$221*$P$7)-SUM($P621:AC621),(Input!$P$221*$P$7)/A11taxstdlife))</f>
        <v>n/a</v>
      </c>
      <c r="AE621" s="155" t="str">
        <f>IF(A11taxstdlife="n/a","n/a",IF(AE$3&gt;(A11taxstdlife+$E621),(Input!$P$221*$P$7)-SUM($P621:AD621),(Input!$P$221*$P$7)/A11taxstdlife))</f>
        <v>n/a</v>
      </c>
      <c r="AF621" s="155" t="str">
        <f>IF(A11taxstdlife="n/a","n/a",IF(AF$3&gt;(A11taxstdlife+$E621),(Input!$P$221*$P$7)-SUM($P621:AE621),(Input!$P$221*$P$7)/A11taxstdlife))</f>
        <v>n/a</v>
      </c>
      <c r="AG621" s="155" t="str">
        <f>IF(A11taxstdlife="n/a","n/a",IF(AG$3&gt;(A11taxstdlife+$E621),(Input!$P$221*$P$7)-SUM($P621:AF621),(Input!$P$221*$P$7)/A11taxstdlife))</f>
        <v>n/a</v>
      </c>
      <c r="AH621" s="155" t="str">
        <f>IF(A11taxstdlife="n/a","n/a",IF(AH$3&gt;(A11taxstdlife+$E621),(Input!$P$221*$P$7)-SUM($P621:AG621),(Input!$P$221*$P$7)/A11taxstdlife))</f>
        <v>n/a</v>
      </c>
      <c r="AI621" s="155" t="str">
        <f>IF(A11taxstdlife="n/a","n/a",IF(AI$3&gt;(A11taxstdlife+$E621),(Input!$P$221*$P$7)-SUM($P621:AH621),(Input!$P$221*$P$7)/A11taxstdlife))</f>
        <v>n/a</v>
      </c>
      <c r="AJ621" s="155" t="str">
        <f>IF(A11taxstdlife="n/a","n/a",IF(AJ$3&gt;(A11taxstdlife+$E621),(Input!$P$221*$P$7)-SUM($P621:AI621),(Input!$P$221*$P$7)/A11taxstdlife))</f>
        <v>n/a</v>
      </c>
      <c r="AK621" s="155" t="str">
        <f>IF(A11taxstdlife="n/a","n/a",IF(AK$3&gt;(A11taxstdlife+$E621),(Input!$P$221*$P$7)-SUM($P621:AJ621),(Input!$P$221*$P$7)/A11taxstdlife))</f>
        <v>n/a</v>
      </c>
      <c r="AL621" s="155" t="str">
        <f>IF(A11taxstdlife="n/a","n/a",IF(AL$3&gt;(A11taxstdlife+$E621),(Input!$P$221*$P$7)-SUM($P621:AK621),(Input!$P$221*$P$7)/A11taxstdlife))</f>
        <v>n/a</v>
      </c>
      <c r="AM621" s="155" t="str">
        <f>IF(A11taxstdlife="n/a","n/a",IF(AM$3&gt;(A11taxstdlife+$E621),(Input!$P$221*$P$7)-SUM($P621:AL621),(Input!$P$221*$P$7)/A11taxstdlife))</f>
        <v>n/a</v>
      </c>
      <c r="AN621" s="155" t="str">
        <f>IF(A11taxstdlife="n/a","n/a",IF(AN$3&gt;(A11taxstdlife+$E621),(Input!$P$221*$P$7)-SUM($P621:AM621),(Input!$P$221*$P$7)/A11taxstdlife))</f>
        <v>n/a</v>
      </c>
      <c r="AO621" s="155" t="str">
        <f>IF(A11taxstdlife="n/a","n/a",IF(AO$3&gt;(A11taxstdlife+$E621),(Input!$P$221*$P$7)-SUM($P621:AN621),(Input!$P$221*$P$7)/A11taxstdlife))</f>
        <v>n/a</v>
      </c>
      <c r="AP621" s="155" t="str">
        <f>IF(A11taxstdlife="n/a","n/a",IF(AP$3&gt;(A11taxstdlife+$E621),(Input!$P$221*$P$7)-SUM($P621:AO621),(Input!$P$221*$P$7)/A11taxstdlife))</f>
        <v>n/a</v>
      </c>
      <c r="AQ621" s="155" t="str">
        <f>IF(A11taxstdlife="n/a","n/a",IF(AQ$3&gt;(A11taxstdlife+$E621),(Input!$P$221*$P$7)-SUM($P621:AP621),(Input!$P$221*$P$7)/A11taxstdlife))</f>
        <v>n/a</v>
      </c>
      <c r="AR621" s="155" t="str">
        <f>IF(A11taxstdlife="n/a","n/a",IF(AR$3&gt;(A11taxstdlife+$E621),(Input!$P$221*$P$7)-SUM($P621:AQ621),(Input!$P$221*$P$7)/A11taxstdlife))</f>
        <v>n/a</v>
      </c>
      <c r="AS621" s="155" t="str">
        <f>IF(A11taxstdlife="n/a","n/a",IF(AS$3&gt;(A11taxstdlife+$E621),(Input!$P$221*$P$7)-SUM($P621:AR621),(Input!$P$221*$P$7)/A11taxstdlife))</f>
        <v>n/a</v>
      </c>
      <c r="AT621" s="155" t="str">
        <f>IF(A11taxstdlife="n/a","n/a",IF(AT$3&gt;(A11taxstdlife+$E621),(Input!$P$221*$P$7)-SUM($P621:AS621),(Input!$P$221*$P$7)/A11taxstdlife))</f>
        <v>n/a</v>
      </c>
      <c r="AU621" s="155" t="str">
        <f>IF(A11taxstdlife="n/a","n/a",IF(AU$3&gt;(A11taxstdlife+$E621),(Input!$P$221*$P$7)-SUM($P621:AT621),(Input!$P$221*$P$7)/A11taxstdlife))</f>
        <v>n/a</v>
      </c>
      <c r="AV621" s="155" t="str">
        <f>IF(A11taxstdlife="n/a","n/a",IF(AV$3&gt;(A11taxstdlife+$E621),(Input!$P$221*$P$7)-SUM($P621:AU621),(Input!$P$221*$P$7)/A11taxstdlife))</f>
        <v>n/a</v>
      </c>
      <c r="AW621" s="155" t="str">
        <f>IF(A11taxstdlife="n/a","n/a",IF(AW$3&gt;(A11taxstdlife+$E621),(Input!$P$221*$P$7)-SUM($P621:AV621),(Input!$P$221*$P$7)/A11taxstdlife))</f>
        <v>n/a</v>
      </c>
      <c r="AX621" s="155" t="str">
        <f>IF(A11taxstdlife="n/a","n/a",IF(AX$3&gt;(A11taxstdlife+$E621),(Input!$P$221*$P$7)-SUM($P621:AW621),(Input!$P$221*$P$7)/A11taxstdlife))</f>
        <v>n/a</v>
      </c>
      <c r="AY621" s="155" t="str">
        <f>IF(A11taxstdlife="n/a","n/a",IF(AY$3&gt;(A11taxstdlife+$E621),(Input!$P$221*$P$7)-SUM($P621:AX621),(Input!$P$221*$P$7)/A11taxstdlife))</f>
        <v>n/a</v>
      </c>
      <c r="AZ621" s="155" t="str">
        <f>IF(A11taxstdlife="n/a","n/a",IF(AZ$3&gt;(A11taxstdlife+$E621),(Input!$P$221*$P$7)-SUM($P621:AY621),(Input!$P$221*$P$7)/A11taxstdlife))</f>
        <v>n/a</v>
      </c>
      <c r="BA621" s="155" t="str">
        <f>IF(A11taxstdlife="n/a","n/a",IF(BA$3&gt;(A11taxstdlife+$E621),(Input!$P$221*$P$7)-SUM($P621:AZ621),(Input!$P$221*$P$7)/A11taxstdlife))</f>
        <v>n/a</v>
      </c>
      <c r="BB621" s="155" t="str">
        <f>IF(A11taxstdlife="n/a","n/a",IF(BB$3&gt;(A11taxstdlife+$E621),(Input!$P$221*$P$7)-SUM($P621:BA621),(Input!$P$221*$P$7)/A11taxstdlife))</f>
        <v>n/a</v>
      </c>
      <c r="BC621" s="155" t="str">
        <f>IF(A11taxstdlife="n/a","n/a",IF(BC$3&gt;(A11taxstdlife+$E621),(Input!$P$221*$P$7)-SUM($P621:BB621),(Input!$P$221*$P$7)/A11taxstdlife))</f>
        <v>n/a</v>
      </c>
      <c r="BD621" s="155" t="str">
        <f>IF(A11taxstdlife="n/a","n/a",IF(BD$3&gt;(A11taxstdlife+$E621),(Input!$P$221*$P$7)-SUM($P621:BC621),(Input!$P$221*$P$7)/A11taxstdlife))</f>
        <v>n/a</v>
      </c>
      <c r="BE621" s="155" t="str">
        <f>IF(A11taxstdlife="n/a","n/a",IF(BE$3&gt;(A11taxstdlife+$E621),(Input!$P$221*$P$7)-SUM($P621:BD621),(Input!$P$221*$P$7)/A11taxstdlife))</f>
        <v>n/a</v>
      </c>
      <c r="BF621" s="155" t="str">
        <f>IF(A11taxstdlife="n/a","n/a",IF(BF$3&gt;(A11taxstdlife+$E621),(Input!$P$221*$P$7)-SUM($P621:BE621),(Input!$P$221*$P$7)/A11taxstdlife))</f>
        <v>n/a</v>
      </c>
      <c r="BG621" s="155" t="str">
        <f>IF(A11taxstdlife="n/a","n/a",IF(BG$3&gt;(A11taxstdlife+$E621),(Input!$P$221*$P$7)-SUM($P621:BF621),(Input!$P$221*$P$7)/A11taxstdlife))</f>
        <v>n/a</v>
      </c>
      <c r="BH621" s="155" t="str">
        <f>IF(A11taxstdlife="n/a","n/a",IF(BH$3&gt;(A11taxstdlife+$E621),(Input!$P$221*$P$7)-SUM($P621:BG621),(Input!$P$221*$P$7)/A11taxstdlife))</f>
        <v>n/a</v>
      </c>
      <c r="BI621" s="155" t="str">
        <f>IF(A11taxstdlife="n/a","n/a",IF(BI$3&gt;(A11taxstdlife+$E621),(Input!$P$221*$P$7)-SUM($P621:BH621),(Input!$P$221*$P$7)/A11taxstdlife))</f>
        <v>n/a</v>
      </c>
      <c r="BJ621" s="14"/>
      <c r="BK621" s="14"/>
      <c r="BL621" s="14"/>
      <c r="BM621" s="14"/>
      <c r="BN621" s="14"/>
      <c r="BO621" s="14"/>
      <c r="BP621" s="14"/>
      <c r="BQ621" s="14"/>
      <c r="BR621" s="14"/>
      <c r="BS621" s="14"/>
      <c r="BT621" s="14"/>
      <c r="BU621" s="14"/>
      <c r="BV621" s="14"/>
      <c r="BW621" s="14"/>
      <c r="BX621" s="14"/>
      <c r="BY621" s="14"/>
      <c r="BZ621" s="14"/>
      <c r="CA621" s="410"/>
      <c r="CB621" s="410"/>
      <c r="CC621" s="410"/>
      <c r="CD621" s="410"/>
      <c r="CE621" s="410"/>
      <c r="CF621" s="410"/>
      <c r="CG621" s="410"/>
      <c r="CH621" s="410"/>
      <c r="CI621" s="410"/>
      <c r="CJ621" s="410"/>
      <c r="CK621" s="410"/>
      <c r="CL621" s="410"/>
      <c r="CM621" s="410"/>
      <c r="CN621" s="410"/>
      <c r="CO621" s="410"/>
      <c r="CP621" s="410"/>
      <c r="CQ621" s="410"/>
      <c r="CR621" s="410"/>
      <c r="CS621" s="410"/>
      <c r="CT621" s="410"/>
      <c r="CU621" s="410"/>
      <c r="CV621" s="410"/>
      <c r="CW621" s="410"/>
      <c r="CX621" s="410"/>
      <c r="CY621" s="410"/>
      <c r="CZ621" s="410"/>
      <c r="DA621" s="410"/>
      <c r="DB621" s="410"/>
      <c r="DC621" s="410"/>
      <c r="DD621" s="410"/>
      <c r="DE621" s="410"/>
      <c r="DF621" s="410"/>
      <c r="DG621" s="410"/>
      <c r="DH621" s="410"/>
      <c r="DI621" s="410"/>
      <c r="DJ621" s="410"/>
      <c r="DK621" s="410"/>
      <c r="DL621" s="410"/>
      <c r="DM621" s="410"/>
      <c r="DN621" s="410"/>
      <c r="DO621" s="410"/>
      <c r="DP621" s="410"/>
      <c r="DQ621" s="410"/>
      <c r="DR621" s="410"/>
      <c r="DS621" s="410"/>
      <c r="DT621" s="410"/>
      <c r="DU621" s="410"/>
      <c r="DV621" s="410"/>
      <c r="DW621" s="410"/>
      <c r="DX621" s="410"/>
      <c r="DY621" s="410"/>
      <c r="DZ621" s="410"/>
      <c r="EA621" s="410"/>
      <c r="EB621" s="410"/>
      <c r="EC621" s="410"/>
      <c r="ED621" s="410"/>
      <c r="EE621" s="410"/>
      <c r="EF621" s="410"/>
      <c r="EG621" s="410"/>
      <c r="EH621" s="410"/>
      <c r="EI621" s="410"/>
      <c r="EJ621" s="410"/>
      <c r="EK621" s="410"/>
      <c r="EL621" s="410"/>
      <c r="EM621" s="410"/>
      <c r="EN621" s="410"/>
      <c r="EO621" s="410"/>
      <c r="EP621" s="410"/>
      <c r="EQ621" s="410"/>
      <c r="ER621" s="410"/>
      <c r="ES621" s="410"/>
      <c r="ET621" s="410"/>
      <c r="EU621" s="410"/>
      <c r="EV621" s="410"/>
      <c r="EW621" s="410"/>
      <c r="EX621" s="410"/>
      <c r="EY621" s="410"/>
      <c r="EZ621" s="410"/>
      <c r="FA621" s="410"/>
      <c r="FB621" s="410"/>
      <c r="FC621" s="410"/>
      <c r="FD621" s="410"/>
      <c r="FE621" s="410"/>
      <c r="FF621" s="410"/>
      <c r="FG621" s="410"/>
      <c r="FH621" s="410"/>
      <c r="FI621" s="410"/>
      <c r="FJ621" s="410"/>
      <c r="FK621" s="410"/>
      <c r="FL621" s="410"/>
      <c r="FM621" s="410"/>
      <c r="FN621" s="410"/>
      <c r="FO621" s="410"/>
      <c r="FP621" s="410"/>
      <c r="FQ621" s="410"/>
      <c r="FR621" s="410"/>
      <c r="FS621" s="410"/>
      <c r="FT621" s="410"/>
      <c r="FU621" s="410"/>
      <c r="FV621" s="410"/>
      <c r="FW621" s="410"/>
      <c r="FX621" s="410"/>
      <c r="FY621" s="410"/>
      <c r="FZ621" s="410"/>
      <c r="GA621" s="410"/>
      <c r="GB621" s="410"/>
      <c r="GC621" s="410"/>
      <c r="GD621" s="410"/>
      <c r="GE621" s="410"/>
      <c r="GF621" s="410"/>
      <c r="GG621" s="410"/>
      <c r="GH621" s="410"/>
      <c r="GI621" s="410"/>
      <c r="GJ621" s="410"/>
      <c r="GK621" s="410"/>
      <c r="GL621" s="410"/>
      <c r="GM621" s="410"/>
      <c r="GN621" s="410"/>
      <c r="GO621" s="410"/>
      <c r="GP621" s="410"/>
      <c r="GQ621" s="410"/>
      <c r="GR621" s="410"/>
      <c r="GS621" s="410"/>
      <c r="GT621" s="410"/>
      <c r="GU621" s="410"/>
      <c r="GV621" s="410"/>
      <c r="GW621" s="410"/>
      <c r="GX621" s="410"/>
      <c r="GY621" s="410"/>
      <c r="GZ621" s="410"/>
      <c r="HA621" s="410"/>
      <c r="HB621" s="410"/>
      <c r="HC621" s="410"/>
      <c r="HD621" s="410"/>
      <c r="HE621" s="410"/>
      <c r="HF621" s="410"/>
      <c r="HG621" s="410"/>
      <c r="HH621" s="410"/>
      <c r="HI621" s="410"/>
      <c r="HJ621" s="410"/>
      <c r="HK621" s="410"/>
      <c r="HL621" s="410"/>
      <c r="HM621" s="410"/>
      <c r="HN621" s="410"/>
      <c r="HO621" s="410"/>
      <c r="HP621" s="410"/>
      <c r="HQ621" s="410"/>
      <c r="HR621" s="410"/>
      <c r="HS621" s="410"/>
      <c r="HT621" s="410"/>
      <c r="HU621" s="410"/>
      <c r="HV621" s="410"/>
      <c r="HW621" s="410"/>
      <c r="HX621" s="410"/>
      <c r="HY621" s="410"/>
      <c r="HZ621" s="410"/>
      <c r="IA621" s="410"/>
      <c r="IB621" s="410"/>
      <c r="IC621" s="410"/>
      <c r="ID621" s="410"/>
      <c r="IE621" s="410"/>
      <c r="IF621" s="410"/>
      <c r="IG621" s="410"/>
      <c r="IH621" s="410"/>
      <c r="II621" s="410"/>
      <c r="IJ621" s="410"/>
      <c r="IK621" s="410"/>
      <c r="IL621" s="410"/>
      <c r="IM621" s="410"/>
      <c r="IN621" s="410"/>
      <c r="IO621" s="410"/>
      <c r="IP621" s="410"/>
      <c r="IQ621" s="410"/>
      <c r="IR621" s="410"/>
      <c r="IS621" s="410"/>
      <c r="IT621" s="410"/>
      <c r="IU621" s="410"/>
      <c r="IV621" s="410"/>
    </row>
    <row r="622" spans="1:256" s="2" customFormat="1" ht="12.75" customHeight="1" outlineLevel="1" collapsed="1">
      <c r="A622" s="14"/>
      <c r="B622" s="14"/>
      <c r="C622" s="324">
        <f>Asset11</f>
        <v>0</v>
      </c>
      <c r="D622" s="14"/>
      <c r="E622" s="14"/>
      <c r="F622" s="366"/>
      <c r="G622" s="364">
        <f t="shared" ref="G622:AL622" si="109">SUM(G610:G621)</f>
        <v>0</v>
      </c>
      <c r="H622" s="364">
        <f t="shared" si="109"/>
        <v>0</v>
      </c>
      <c r="I622" s="364">
        <f t="shared" si="109"/>
        <v>0</v>
      </c>
      <c r="J622" s="364">
        <f t="shared" si="109"/>
        <v>0</v>
      </c>
      <c r="K622" s="364">
        <f t="shared" si="109"/>
        <v>0</v>
      </c>
      <c r="L622" s="364">
        <f t="shared" si="109"/>
        <v>0</v>
      </c>
      <c r="M622" s="364">
        <f t="shared" si="109"/>
        <v>0</v>
      </c>
      <c r="N622" s="364">
        <f t="shared" si="109"/>
        <v>0</v>
      </c>
      <c r="O622" s="364">
        <f t="shared" si="109"/>
        <v>0</v>
      </c>
      <c r="P622" s="364">
        <f t="shared" si="109"/>
        <v>0</v>
      </c>
      <c r="Q622" s="364">
        <f>SUM(Q610:Q621)</f>
        <v>0</v>
      </c>
      <c r="R622" s="364">
        <f t="shared" si="109"/>
        <v>0</v>
      </c>
      <c r="S622" s="364">
        <f t="shared" si="109"/>
        <v>0</v>
      </c>
      <c r="T622" s="364">
        <f t="shared" si="109"/>
        <v>0</v>
      </c>
      <c r="U622" s="364">
        <f t="shared" si="109"/>
        <v>0</v>
      </c>
      <c r="V622" s="364">
        <f t="shared" si="109"/>
        <v>0</v>
      </c>
      <c r="W622" s="364">
        <f t="shared" si="109"/>
        <v>0</v>
      </c>
      <c r="X622" s="364">
        <f t="shared" si="109"/>
        <v>0</v>
      </c>
      <c r="Y622" s="364">
        <f t="shared" si="109"/>
        <v>0</v>
      </c>
      <c r="Z622" s="364">
        <f t="shared" si="109"/>
        <v>0</v>
      </c>
      <c r="AA622" s="364">
        <f t="shared" si="109"/>
        <v>0</v>
      </c>
      <c r="AB622" s="364">
        <f t="shared" si="109"/>
        <v>0</v>
      </c>
      <c r="AC622" s="364">
        <f t="shared" si="109"/>
        <v>0</v>
      </c>
      <c r="AD622" s="364">
        <f t="shared" si="109"/>
        <v>0</v>
      </c>
      <c r="AE622" s="364">
        <f t="shared" si="109"/>
        <v>0</v>
      </c>
      <c r="AF622" s="364">
        <f t="shared" si="109"/>
        <v>0</v>
      </c>
      <c r="AG622" s="364">
        <f t="shared" si="109"/>
        <v>0</v>
      </c>
      <c r="AH622" s="364">
        <f t="shared" si="109"/>
        <v>0</v>
      </c>
      <c r="AI622" s="364">
        <f t="shared" si="109"/>
        <v>0</v>
      </c>
      <c r="AJ622" s="364">
        <f t="shared" si="109"/>
        <v>0</v>
      </c>
      <c r="AK622" s="364">
        <f t="shared" si="109"/>
        <v>0</v>
      </c>
      <c r="AL622" s="364">
        <f t="shared" si="109"/>
        <v>0</v>
      </c>
      <c r="AM622" s="364">
        <f t="shared" ref="AM622:BI622" si="110">SUM(AM610:AM621)</f>
        <v>0</v>
      </c>
      <c r="AN622" s="364">
        <f t="shared" si="110"/>
        <v>0</v>
      </c>
      <c r="AO622" s="364">
        <f t="shared" si="110"/>
        <v>0</v>
      </c>
      <c r="AP622" s="364">
        <f t="shared" si="110"/>
        <v>0</v>
      </c>
      <c r="AQ622" s="364">
        <f t="shared" si="110"/>
        <v>0</v>
      </c>
      <c r="AR622" s="364">
        <f t="shared" si="110"/>
        <v>0</v>
      </c>
      <c r="AS622" s="364">
        <f t="shared" si="110"/>
        <v>0</v>
      </c>
      <c r="AT622" s="364">
        <f t="shared" si="110"/>
        <v>0</v>
      </c>
      <c r="AU622" s="364">
        <f t="shared" si="110"/>
        <v>0</v>
      </c>
      <c r="AV622" s="364">
        <f t="shared" si="110"/>
        <v>0</v>
      </c>
      <c r="AW622" s="364">
        <f t="shared" si="110"/>
        <v>0</v>
      </c>
      <c r="AX622" s="364">
        <f t="shared" si="110"/>
        <v>0</v>
      </c>
      <c r="AY622" s="364">
        <f t="shared" si="110"/>
        <v>0</v>
      </c>
      <c r="AZ622" s="364">
        <f t="shared" si="110"/>
        <v>0</v>
      </c>
      <c r="BA622" s="364">
        <f t="shared" si="110"/>
        <v>0</v>
      </c>
      <c r="BB622" s="364">
        <f t="shared" si="110"/>
        <v>0</v>
      </c>
      <c r="BC622" s="364">
        <f t="shared" si="110"/>
        <v>0</v>
      </c>
      <c r="BD622" s="364">
        <f t="shared" si="110"/>
        <v>0</v>
      </c>
      <c r="BE622" s="364">
        <f t="shared" si="110"/>
        <v>0</v>
      </c>
      <c r="BF622" s="364">
        <f t="shared" si="110"/>
        <v>0</v>
      </c>
      <c r="BG622" s="364">
        <f t="shared" si="110"/>
        <v>0</v>
      </c>
      <c r="BH622" s="364">
        <f t="shared" si="110"/>
        <v>0</v>
      </c>
      <c r="BI622" s="364">
        <f t="shared" si="110"/>
        <v>0</v>
      </c>
      <c r="BJ622" s="14"/>
      <c r="BK622" s="14"/>
      <c r="BL622" s="14"/>
      <c r="BM622" s="14"/>
      <c r="BN622" s="14"/>
      <c r="BO622" s="14"/>
      <c r="BP622" s="14"/>
      <c r="BQ622" s="14"/>
      <c r="BR622" s="14"/>
      <c r="BS622" s="14"/>
      <c r="BT622" s="14"/>
      <c r="BU622" s="14"/>
      <c r="BV622" s="14"/>
      <c r="BW622" s="14"/>
      <c r="BX622" s="14"/>
      <c r="BY622" s="14"/>
      <c r="BZ622" s="14"/>
      <c r="CA622" s="410"/>
      <c r="CB622" s="410"/>
      <c r="CC622" s="410"/>
      <c r="CD622" s="410"/>
      <c r="CE622" s="410"/>
      <c r="CF622" s="410"/>
      <c r="CG622" s="410"/>
      <c r="CH622" s="410"/>
      <c r="CI622" s="410"/>
      <c r="CJ622" s="410"/>
      <c r="CK622" s="410"/>
      <c r="CL622" s="410"/>
      <c r="CM622" s="410"/>
      <c r="CN622" s="410"/>
      <c r="CO622" s="410"/>
      <c r="CP622" s="410"/>
      <c r="CQ622" s="410"/>
      <c r="CR622" s="410"/>
      <c r="CS622" s="410"/>
      <c r="CT622" s="410"/>
      <c r="CU622" s="410"/>
      <c r="CV622" s="410"/>
      <c r="CW622" s="410"/>
      <c r="CX622" s="410"/>
      <c r="CY622" s="410"/>
      <c r="CZ622" s="410"/>
      <c r="DA622" s="410"/>
      <c r="DB622" s="410"/>
      <c r="DC622" s="410"/>
      <c r="DD622" s="410"/>
      <c r="DE622" s="410"/>
      <c r="DF622" s="410"/>
      <c r="DG622" s="410"/>
      <c r="DH622" s="410"/>
      <c r="DI622" s="410"/>
      <c r="DJ622" s="410"/>
      <c r="DK622" s="410"/>
      <c r="DL622" s="410"/>
      <c r="DM622" s="410"/>
      <c r="DN622" s="410"/>
      <c r="DO622" s="410"/>
      <c r="DP622" s="410"/>
      <c r="DQ622" s="410"/>
      <c r="DR622" s="410"/>
      <c r="DS622" s="410"/>
      <c r="DT622" s="410"/>
      <c r="DU622" s="410"/>
      <c r="DV622" s="410"/>
      <c r="DW622" s="410"/>
      <c r="DX622" s="410"/>
      <c r="DY622" s="410"/>
      <c r="DZ622" s="410"/>
      <c r="EA622" s="410"/>
      <c r="EB622" s="410"/>
      <c r="EC622" s="410"/>
      <c r="ED622" s="410"/>
      <c r="EE622" s="410"/>
      <c r="EF622" s="410"/>
      <c r="EG622" s="410"/>
      <c r="EH622" s="410"/>
      <c r="EI622" s="410"/>
      <c r="EJ622" s="410"/>
      <c r="EK622" s="410"/>
      <c r="EL622" s="410"/>
      <c r="EM622" s="410"/>
      <c r="EN622" s="410"/>
      <c r="EO622" s="410"/>
      <c r="EP622" s="410"/>
      <c r="EQ622" s="410"/>
      <c r="ER622" s="410"/>
      <c r="ES622" s="410"/>
      <c r="ET622" s="410"/>
      <c r="EU622" s="410"/>
      <c r="EV622" s="410"/>
      <c r="EW622" s="410"/>
      <c r="EX622" s="410"/>
      <c r="EY622" s="410"/>
      <c r="EZ622" s="410"/>
      <c r="FA622" s="410"/>
      <c r="FB622" s="410"/>
      <c r="FC622" s="410"/>
      <c r="FD622" s="410"/>
      <c r="FE622" s="410"/>
      <c r="FF622" s="410"/>
      <c r="FG622" s="410"/>
      <c r="FH622" s="410"/>
      <c r="FI622" s="410"/>
      <c r="FJ622" s="410"/>
      <c r="FK622" s="410"/>
      <c r="FL622" s="410"/>
      <c r="FM622" s="410"/>
      <c r="FN622" s="410"/>
      <c r="FO622" s="410"/>
      <c r="FP622" s="410"/>
      <c r="FQ622" s="410"/>
      <c r="FR622" s="410"/>
      <c r="FS622" s="410"/>
      <c r="FT622" s="410"/>
      <c r="FU622" s="410"/>
      <c r="FV622" s="410"/>
      <c r="FW622" s="410"/>
      <c r="FX622" s="410"/>
      <c r="FY622" s="410"/>
      <c r="FZ622" s="410"/>
      <c r="GA622" s="410"/>
      <c r="GB622" s="410"/>
      <c r="GC622" s="410"/>
      <c r="GD622" s="410"/>
      <c r="GE622" s="410"/>
      <c r="GF622" s="410"/>
      <c r="GG622" s="410"/>
      <c r="GH622" s="410"/>
      <c r="GI622" s="410"/>
      <c r="GJ622" s="410"/>
      <c r="GK622" s="410"/>
      <c r="GL622" s="410"/>
      <c r="GM622" s="410"/>
      <c r="GN622" s="410"/>
      <c r="GO622" s="410"/>
      <c r="GP622" s="410"/>
      <c r="GQ622" s="410"/>
      <c r="GR622" s="410"/>
      <c r="GS622" s="410"/>
      <c r="GT622" s="410"/>
      <c r="GU622" s="410"/>
      <c r="GV622" s="410"/>
      <c r="GW622" s="410"/>
      <c r="GX622" s="410"/>
      <c r="GY622" s="410"/>
      <c r="GZ622" s="410"/>
      <c r="HA622" s="410"/>
      <c r="HB622" s="410"/>
      <c r="HC622" s="410"/>
      <c r="HD622" s="410"/>
      <c r="HE622" s="410"/>
      <c r="HF622" s="410"/>
      <c r="HG622" s="410"/>
      <c r="HH622" s="410"/>
      <c r="HI622" s="410"/>
      <c r="HJ622" s="410"/>
      <c r="HK622" s="410"/>
      <c r="HL622" s="410"/>
      <c r="HM622" s="410"/>
      <c r="HN622" s="410"/>
      <c r="HO622" s="410"/>
      <c r="HP622" s="410"/>
      <c r="HQ622" s="410"/>
      <c r="HR622" s="410"/>
      <c r="HS622" s="410"/>
      <c r="HT622" s="410"/>
      <c r="HU622" s="410"/>
      <c r="HV622" s="410"/>
      <c r="HW622" s="410"/>
      <c r="HX622" s="410"/>
      <c r="HY622" s="410"/>
      <c r="HZ622" s="410"/>
      <c r="IA622" s="410"/>
      <c r="IB622" s="410"/>
      <c r="IC622" s="410"/>
      <c r="ID622" s="410"/>
      <c r="IE622" s="410"/>
      <c r="IF622" s="410"/>
      <c r="IG622" s="410"/>
      <c r="IH622" s="410"/>
      <c r="II622" s="410"/>
      <c r="IJ622" s="410"/>
      <c r="IK622" s="410"/>
      <c r="IL622" s="410"/>
      <c r="IM622" s="410"/>
      <c r="IN622" s="410"/>
      <c r="IO622" s="410"/>
      <c r="IP622" s="410"/>
      <c r="IQ622" s="410"/>
      <c r="IR622" s="410"/>
      <c r="IS622" s="410"/>
      <c r="IT622" s="410"/>
      <c r="IU622" s="410"/>
      <c r="IV622" s="410"/>
    </row>
    <row r="623" spans="1:256" s="2" customFormat="1" ht="12.75" hidden="1" customHeight="1" outlineLevel="2">
      <c r="A623" s="14"/>
      <c r="B623" s="325" t="str">
        <f>C635</f>
        <v>Commercial Buildings</v>
      </c>
      <c r="C623" s="326"/>
      <c r="D623" s="33" t="s">
        <v>65</v>
      </c>
      <c r="E623" s="32"/>
      <c r="F623" s="371"/>
      <c r="G623" s="154">
        <f>IF(G$3&gt;A12taxremlife,A12taxvalue-SUM($F623:F623),IF(A12taxremlife="N/A","n/a",A12taxvalue/A12taxremlife))</f>
        <v>1.9593501350135012</v>
      </c>
      <c r="H623" s="154">
        <f>IF(H$3&gt;A12taxremlife,A12taxvalue-SUM($F623:G623),IF(A12taxremlife="N/A","n/a",A12taxvalue/A12taxremlife))</f>
        <v>1.9593501350135012</v>
      </c>
      <c r="I623" s="154">
        <f>IF(I$3&gt;A12taxremlife,A12taxvalue-SUM($F623:H623),IF(A12taxremlife="N/A","n/a",A12taxvalue/A12taxremlife))</f>
        <v>1.9593501350135012</v>
      </c>
      <c r="J623" s="154">
        <f>IF(J$3&gt;A12taxremlife,A12taxvalue-SUM($F623:I623),IF(A12taxremlife="N/A","n/a",A12taxvalue/A12taxremlife))</f>
        <v>1.9593501350135012</v>
      </c>
      <c r="K623" s="154">
        <f>IF(K$3&gt;A12taxremlife,A12taxvalue-SUM($F623:J623),IF(A12taxremlife="N/A","n/a",A12taxvalue/A12taxremlife))</f>
        <v>1.9593501350135012</v>
      </c>
      <c r="L623" s="154">
        <f>IF(L$3&gt;A12taxremlife,A12taxvalue-SUM($F623:K623),IF(A12taxremlife="N/A","n/a",A12taxvalue/A12taxremlife))</f>
        <v>1.9593501350135012</v>
      </c>
      <c r="M623" s="154">
        <f>IF(M$3&gt;A12taxremlife,A12taxvalue-SUM($F623:L623),IF(A12taxremlife="N/A","n/a",A12taxvalue/A12taxremlife))</f>
        <v>1.9593501350135012</v>
      </c>
      <c r="N623" s="154">
        <f>IF(N$3&gt;A12taxremlife,A12taxvalue-SUM($F623:M623),IF(A12taxremlife="N/A","n/a",A12taxvalue/A12taxremlife))</f>
        <v>1.9593501350135012</v>
      </c>
      <c r="O623" s="154">
        <f>IF(O$3&gt;A12taxremlife,A12taxvalue-SUM($F623:N623),IF(A12taxremlife="N/A","n/a",A12taxvalue/A12taxremlife))</f>
        <v>1.9593501350135012</v>
      </c>
      <c r="P623" s="154">
        <f>IF(P$3&gt;A12taxremlife,A12taxvalue-SUM($F623:O623),IF(A12taxremlife="N/A","n/a",A12taxvalue/A12taxremlife))</f>
        <v>1.9593501350135012</v>
      </c>
      <c r="Q623" s="154">
        <f>IF(Q$3&gt;A12taxremlife,A12taxvalue-SUM($F623:P623),IF(A12taxremlife="N/A","n/a",A12taxvalue/A12taxremlife))</f>
        <v>1.9593501350135012</v>
      </c>
      <c r="R623" s="154">
        <f>IF(R$3&gt;A12taxremlife,A12taxvalue-SUM($F623:Q623),IF(A12taxremlife="N/A","n/a",A12taxvalue/A12taxremlife))</f>
        <v>1.9593501350135012</v>
      </c>
      <c r="S623" s="154">
        <f>IF(S$3&gt;A12taxremlife,A12taxvalue-SUM($F623:R623),IF(A12taxremlife="N/A","n/a",A12taxvalue/A12taxremlife))</f>
        <v>1.9593501350135012</v>
      </c>
      <c r="T623" s="154">
        <f>IF(T$3&gt;A12taxremlife,A12taxvalue-SUM($F623:S623),IF(A12taxremlife="N/A","n/a",A12taxvalue/A12taxremlife))</f>
        <v>1.9593501350135012</v>
      </c>
      <c r="U623" s="154">
        <f>IF(U$3&gt;A12taxremlife,A12taxvalue-SUM($F623:T623),IF(A12taxremlife="N/A","n/a",A12taxvalue/A12taxremlife))</f>
        <v>1.9593501350135012</v>
      </c>
      <c r="V623" s="154">
        <f>IF(V$3&gt;A12taxremlife,A12taxvalue-SUM($F623:U623),IF(A12taxremlife="N/A","n/a",A12taxvalue/A12taxremlife))</f>
        <v>1.9593501350135012</v>
      </c>
      <c r="W623" s="154">
        <f>IF(W$3&gt;A12taxremlife,A12taxvalue-SUM($F623:V623),IF(A12taxremlife="N/A","n/a",A12taxvalue/A12taxremlife))</f>
        <v>1.9593501350135012</v>
      </c>
      <c r="X623" s="154">
        <f>IF(X$3&gt;A12taxremlife,A12taxvalue-SUM($F623:W623),IF(A12taxremlife="N/A","n/a",A12taxvalue/A12taxremlife))</f>
        <v>1.9593501350135012</v>
      </c>
      <c r="Y623" s="154">
        <f>IF(Y$3&gt;A12taxremlife,A12taxvalue-SUM($F623:X623),IF(A12taxremlife="N/A","n/a",A12taxvalue/A12taxremlife))</f>
        <v>1.9593501350135012</v>
      </c>
      <c r="Z623" s="154">
        <f>IF(Z$3&gt;A12taxremlife,A12taxvalue-SUM($F623:Y623),IF(A12taxremlife="N/A","n/a",A12taxvalue/A12taxremlife))</f>
        <v>1.9593501350135012</v>
      </c>
      <c r="AA623" s="154">
        <f>IF(AA$3&gt;A12taxremlife,A12taxvalue-SUM($F623:Z623),IF(A12taxremlife="N/A","n/a",A12taxvalue/A12taxremlife))</f>
        <v>1.9593501350135012</v>
      </c>
      <c r="AB623" s="154">
        <f>IF(AB$3&gt;A12taxremlife,A12taxvalue-SUM($F623:AA623),IF(A12taxremlife="N/A","n/a",A12taxvalue/A12taxremlife))</f>
        <v>1.9593501350135012</v>
      </c>
      <c r="AC623" s="154">
        <f>IF(AC$3&gt;A12taxremlife,A12taxvalue-SUM($F623:AB623),IF(A12taxremlife="N/A","n/a",A12taxvalue/A12taxremlife))</f>
        <v>1.9593501350135012</v>
      </c>
      <c r="AD623" s="154">
        <f>IF(AD$3&gt;A12taxremlife,A12taxvalue-SUM($F623:AC623),IF(A12taxremlife="N/A","n/a",A12taxvalue/A12taxremlife))</f>
        <v>1.9593501350135012</v>
      </c>
      <c r="AE623" s="154">
        <f>IF(AE$3&gt;A12taxremlife,A12taxvalue-SUM($F623:AD623),IF(A12taxremlife="N/A","n/a",A12taxvalue/A12taxremlife))</f>
        <v>1.9593501350135012</v>
      </c>
      <c r="AF623" s="154">
        <f>IF(AF$3&gt;A12taxremlife,A12taxvalue-SUM($F623:AE623),IF(A12taxremlife="N/A","n/a",A12taxvalue/A12taxremlife))</f>
        <v>1.9593501350135012</v>
      </c>
      <c r="AG623" s="154">
        <f>IF(AG$3&gt;A12taxremlife,A12taxvalue-SUM($F623:AF623),IF(A12taxremlife="N/A","n/a",A12taxvalue/A12taxremlife))</f>
        <v>1.9593501350135012</v>
      </c>
      <c r="AH623" s="154">
        <f>IF(AH$3&gt;A12taxremlife,A12taxvalue-SUM($F623:AG623),IF(A12taxremlife="N/A","n/a",A12taxvalue/A12taxremlife))</f>
        <v>1.9593501350135012</v>
      </c>
      <c r="AI623" s="154">
        <f>IF(AI$3&gt;A12taxremlife,A12taxvalue-SUM($F623:AH623),IF(A12taxremlife="N/A","n/a",A12taxvalue/A12taxremlife))</f>
        <v>1.9593501350135012</v>
      </c>
      <c r="AJ623" s="154">
        <f>IF(AJ$3&gt;A12taxremlife,A12taxvalue-SUM($F623:AI623),IF(A12taxremlife="N/A","n/a",A12taxvalue/A12taxremlife))</f>
        <v>1.9593501350135012</v>
      </c>
      <c r="AK623" s="154">
        <f>IF(AK$3&gt;A12taxremlife,A12taxvalue-SUM($F623:AJ623),IF(A12taxremlife="N/A","n/a",A12taxvalue/A12taxremlife))</f>
        <v>1.9593501350135012</v>
      </c>
      <c r="AL623" s="154">
        <f>IF(AL$3&gt;A12taxremlife,A12taxvalue-SUM($F623:AK623),IF(A12taxremlife="N/A","n/a",A12taxvalue/A12taxremlife))</f>
        <v>1.9593501350135012</v>
      </c>
      <c r="AM623" s="154">
        <f>IF(AM$3&gt;A12taxremlife,A12taxvalue-SUM($F623:AL623),IF(A12taxremlife="N/A","n/a",A12taxvalue/A12taxremlife))</f>
        <v>1.9593501350135012</v>
      </c>
      <c r="AN623" s="154">
        <f>IF(AN$3&gt;A12taxremlife,A12taxvalue-SUM($F623:AM623),IF(A12taxremlife="N/A","n/a",A12taxvalue/A12taxremlife))</f>
        <v>0.64658554455445483</v>
      </c>
      <c r="AO623" s="154">
        <f>IF(AO$3&gt;A12taxremlife,A12taxvalue-SUM($F623:AN623),IF(A12taxremlife="N/A","n/a",A12taxvalue/A12taxremlife))</f>
        <v>0</v>
      </c>
      <c r="AP623" s="154">
        <f>IF(AP$3&gt;A12taxremlife,A12taxvalue-SUM($F623:AO623),IF(A12taxremlife="N/A","n/a",A12taxvalue/A12taxremlife))</f>
        <v>0</v>
      </c>
      <c r="AQ623" s="154">
        <f>IF(AQ$3&gt;A12taxremlife,A12taxvalue-SUM($F623:AP623),IF(A12taxremlife="N/A","n/a",A12taxvalue/A12taxremlife))</f>
        <v>0</v>
      </c>
      <c r="AR623" s="154">
        <f>IF(AR$3&gt;A12taxremlife,A12taxvalue-SUM($F623:AQ623),IF(A12taxremlife="N/A","n/a",A12taxvalue/A12taxremlife))</f>
        <v>0</v>
      </c>
      <c r="AS623" s="154">
        <f>IF(AS$3&gt;A12taxremlife,A12taxvalue-SUM($F623:AR623),IF(A12taxremlife="N/A","n/a",A12taxvalue/A12taxremlife))</f>
        <v>0</v>
      </c>
      <c r="AT623" s="154">
        <f>IF(AT$3&gt;A12taxremlife,A12taxvalue-SUM($F623:AS623),IF(A12taxremlife="N/A","n/a",A12taxvalue/A12taxremlife))</f>
        <v>0</v>
      </c>
      <c r="AU623" s="154">
        <f>IF(AU$3&gt;A12taxremlife,A12taxvalue-SUM($F623:AT623),IF(A12taxremlife="N/A","n/a",A12taxvalue/A12taxremlife))</f>
        <v>0</v>
      </c>
      <c r="AV623" s="154">
        <f>IF(AV$3&gt;A12taxremlife,A12taxvalue-SUM($F623:AU623),IF(A12taxremlife="N/A","n/a",A12taxvalue/A12taxremlife))</f>
        <v>0</v>
      </c>
      <c r="AW623" s="154">
        <f>IF(AW$3&gt;A12taxremlife,A12taxvalue-SUM($F623:AV623),IF(A12taxremlife="N/A","n/a",A12taxvalue/A12taxremlife))</f>
        <v>0</v>
      </c>
      <c r="AX623" s="154">
        <f>IF(AX$3&gt;A12taxremlife,A12taxvalue-SUM($F623:AW623),IF(A12taxremlife="N/A","n/a",A12taxvalue/A12taxremlife))</f>
        <v>0</v>
      </c>
      <c r="AY623" s="154">
        <f>IF(AY$3&gt;A12taxremlife,A12taxvalue-SUM($F623:AX623),IF(A12taxremlife="N/A","n/a",A12taxvalue/A12taxremlife))</f>
        <v>0</v>
      </c>
      <c r="AZ623" s="154">
        <f>IF(AZ$3&gt;A12taxremlife,A12taxvalue-SUM($F623:AY623),IF(A12taxremlife="N/A","n/a",A12taxvalue/A12taxremlife))</f>
        <v>0</v>
      </c>
      <c r="BA623" s="154">
        <f>IF(BA$3&gt;A12taxremlife,A12taxvalue-SUM($F623:AZ623),IF(A12taxremlife="N/A","n/a",A12taxvalue/A12taxremlife))</f>
        <v>0</v>
      </c>
      <c r="BB623" s="154">
        <f>IF(BB$3&gt;A12taxremlife,A12taxvalue-SUM($F623:BA623),IF(A12taxremlife="N/A","n/a",A12taxvalue/A12taxremlife))</f>
        <v>0</v>
      </c>
      <c r="BC623" s="154">
        <f>IF(BC$3&gt;A12taxremlife,A12taxvalue-SUM($F623:BB623),IF(A12taxremlife="N/A","n/a",A12taxvalue/A12taxremlife))</f>
        <v>0</v>
      </c>
      <c r="BD623" s="154">
        <f>IF(BD$3&gt;A12taxremlife,A12taxvalue-SUM($F623:BC623),IF(A12taxremlife="N/A","n/a",A12taxvalue/A12taxremlife))</f>
        <v>0</v>
      </c>
      <c r="BE623" s="154">
        <f>IF(BE$3&gt;A12taxremlife,A12taxvalue-SUM($F623:BD623),IF(A12taxremlife="N/A","n/a",A12taxvalue/A12taxremlife))</f>
        <v>0</v>
      </c>
      <c r="BF623" s="154">
        <f>IF(BF$3&gt;A12taxremlife,A12taxvalue-SUM($F623:BE623),IF(A12taxremlife="N/A","n/a",A12taxvalue/A12taxremlife))</f>
        <v>0</v>
      </c>
      <c r="BG623" s="154">
        <f>IF(BG$3&gt;A12taxremlife,A12taxvalue-SUM($F623:BF623),IF(A12taxremlife="N/A","n/a",A12taxvalue/A12taxremlife))</f>
        <v>0</v>
      </c>
      <c r="BH623" s="154">
        <f>IF(BH$3&gt;A12taxremlife,A12taxvalue-SUM($F623:BG623),IF(A12taxremlife="N/A","n/a",A12taxvalue/A12taxremlife))</f>
        <v>0</v>
      </c>
      <c r="BI623" s="154">
        <f>IF(BI$3&gt;A12taxremlife,A12taxvalue-SUM($F623:BH623),IF(A12taxremlife="N/A","n/a",A12taxvalue/A12taxremlife))</f>
        <v>0</v>
      </c>
      <c r="BJ623" s="14"/>
      <c r="BK623" s="14"/>
      <c r="BL623" s="14"/>
      <c r="BM623" s="14"/>
      <c r="BN623" s="14"/>
      <c r="BO623" s="14"/>
      <c r="BP623" s="14"/>
      <c r="BQ623" s="14"/>
      <c r="BR623" s="14"/>
      <c r="BS623" s="14"/>
      <c r="BT623" s="14"/>
      <c r="BU623" s="14"/>
      <c r="BV623" s="14"/>
      <c r="BW623" s="14"/>
      <c r="BX623" s="14"/>
      <c r="BY623" s="14"/>
      <c r="BZ623" s="14"/>
      <c r="CA623" s="410"/>
      <c r="CB623" s="410"/>
      <c r="CC623" s="410"/>
      <c r="CD623" s="410"/>
      <c r="CE623" s="410"/>
      <c r="CF623" s="410"/>
      <c r="CG623" s="410"/>
      <c r="CH623" s="410"/>
      <c r="CI623" s="410"/>
      <c r="CJ623" s="410"/>
      <c r="CK623" s="410"/>
      <c r="CL623" s="410"/>
      <c r="CM623" s="410"/>
      <c r="CN623" s="410"/>
      <c r="CO623" s="410"/>
      <c r="CP623" s="410"/>
      <c r="CQ623" s="410"/>
      <c r="CR623" s="410"/>
      <c r="CS623" s="410"/>
      <c r="CT623" s="410"/>
      <c r="CU623" s="410"/>
      <c r="CV623" s="410"/>
      <c r="CW623" s="410"/>
      <c r="CX623" s="410"/>
      <c r="CY623" s="410"/>
      <c r="CZ623" s="410"/>
      <c r="DA623" s="410"/>
      <c r="DB623" s="410"/>
      <c r="DC623" s="410"/>
      <c r="DD623" s="410"/>
      <c r="DE623" s="410"/>
      <c r="DF623" s="410"/>
      <c r="DG623" s="410"/>
      <c r="DH623" s="410"/>
      <c r="DI623" s="410"/>
      <c r="DJ623" s="410"/>
      <c r="DK623" s="410"/>
      <c r="DL623" s="410"/>
      <c r="DM623" s="410"/>
      <c r="DN623" s="410"/>
      <c r="DO623" s="410"/>
      <c r="DP623" s="410"/>
      <c r="DQ623" s="410"/>
      <c r="DR623" s="410"/>
      <c r="DS623" s="410"/>
      <c r="DT623" s="410"/>
      <c r="DU623" s="410"/>
      <c r="DV623" s="410"/>
      <c r="DW623" s="410"/>
      <c r="DX623" s="410"/>
      <c r="DY623" s="410"/>
      <c r="DZ623" s="410"/>
      <c r="EA623" s="410"/>
      <c r="EB623" s="410"/>
      <c r="EC623" s="410"/>
      <c r="ED623" s="410"/>
      <c r="EE623" s="410"/>
      <c r="EF623" s="410"/>
      <c r="EG623" s="410"/>
      <c r="EH623" s="410"/>
      <c r="EI623" s="410"/>
      <c r="EJ623" s="410"/>
      <c r="EK623" s="410"/>
      <c r="EL623" s="410"/>
      <c r="EM623" s="410"/>
      <c r="EN623" s="410"/>
      <c r="EO623" s="410"/>
      <c r="EP623" s="410"/>
      <c r="EQ623" s="410"/>
      <c r="ER623" s="410"/>
      <c r="ES623" s="410"/>
      <c r="ET623" s="410"/>
      <c r="EU623" s="410"/>
      <c r="EV623" s="410"/>
      <c r="EW623" s="410"/>
      <c r="EX623" s="410"/>
      <c r="EY623" s="410"/>
      <c r="EZ623" s="410"/>
      <c r="FA623" s="410"/>
      <c r="FB623" s="410"/>
      <c r="FC623" s="410"/>
      <c r="FD623" s="410"/>
      <c r="FE623" s="410"/>
      <c r="FF623" s="410"/>
      <c r="FG623" s="410"/>
      <c r="FH623" s="410"/>
      <c r="FI623" s="410"/>
      <c r="FJ623" s="410"/>
      <c r="FK623" s="410"/>
      <c r="FL623" s="410"/>
      <c r="FM623" s="410"/>
      <c r="FN623" s="410"/>
      <c r="FO623" s="410"/>
      <c r="FP623" s="410"/>
      <c r="FQ623" s="410"/>
      <c r="FR623" s="410"/>
      <c r="FS623" s="410"/>
      <c r="FT623" s="410"/>
      <c r="FU623" s="410"/>
      <c r="FV623" s="410"/>
      <c r="FW623" s="410"/>
      <c r="FX623" s="410"/>
      <c r="FY623" s="410"/>
      <c r="FZ623" s="410"/>
      <c r="GA623" s="410"/>
      <c r="GB623" s="410"/>
      <c r="GC623" s="410"/>
      <c r="GD623" s="410"/>
      <c r="GE623" s="410"/>
      <c r="GF623" s="410"/>
      <c r="GG623" s="410"/>
      <c r="GH623" s="410"/>
      <c r="GI623" s="410"/>
      <c r="GJ623" s="410"/>
      <c r="GK623" s="410"/>
      <c r="GL623" s="410"/>
      <c r="GM623" s="410"/>
      <c r="GN623" s="410"/>
      <c r="GO623" s="410"/>
      <c r="GP623" s="410"/>
      <c r="GQ623" s="410"/>
      <c r="GR623" s="410"/>
      <c r="GS623" s="410"/>
      <c r="GT623" s="410"/>
      <c r="GU623" s="410"/>
      <c r="GV623" s="410"/>
      <c r="GW623" s="410"/>
      <c r="GX623" s="410"/>
      <c r="GY623" s="410"/>
      <c r="GZ623" s="410"/>
      <c r="HA623" s="410"/>
      <c r="HB623" s="410"/>
      <c r="HC623" s="410"/>
      <c r="HD623" s="410"/>
      <c r="HE623" s="410"/>
      <c r="HF623" s="410"/>
      <c r="HG623" s="410"/>
      <c r="HH623" s="410"/>
      <c r="HI623" s="410"/>
      <c r="HJ623" s="410"/>
      <c r="HK623" s="410"/>
      <c r="HL623" s="410"/>
      <c r="HM623" s="410"/>
      <c r="HN623" s="410"/>
      <c r="HO623" s="410"/>
      <c r="HP623" s="410"/>
      <c r="HQ623" s="410"/>
      <c r="HR623" s="410"/>
      <c r="HS623" s="410"/>
      <c r="HT623" s="410"/>
      <c r="HU623" s="410"/>
      <c r="HV623" s="410"/>
      <c r="HW623" s="410"/>
      <c r="HX623" s="410"/>
      <c r="HY623" s="410"/>
      <c r="HZ623" s="410"/>
      <c r="IA623" s="410"/>
      <c r="IB623" s="410"/>
      <c r="IC623" s="410"/>
      <c r="ID623" s="410"/>
      <c r="IE623" s="410"/>
      <c r="IF623" s="410"/>
      <c r="IG623" s="410"/>
      <c r="IH623" s="410"/>
      <c r="II623" s="410"/>
      <c r="IJ623" s="410"/>
      <c r="IK623" s="410"/>
      <c r="IL623" s="410"/>
      <c r="IM623" s="410"/>
      <c r="IN623" s="410"/>
      <c r="IO623" s="410"/>
      <c r="IP623" s="410"/>
      <c r="IQ623" s="410"/>
      <c r="IR623" s="410"/>
      <c r="IS623" s="410"/>
      <c r="IT623" s="410"/>
      <c r="IU623" s="410"/>
      <c r="IV623" s="410"/>
    </row>
    <row r="624" spans="1:256" s="2" customFormat="1" ht="12.75" hidden="1" customHeight="1" outlineLevel="2">
      <c r="A624" s="14"/>
      <c r="B624" s="14"/>
      <c r="C624" s="324"/>
      <c r="D624" s="412" t="s">
        <v>198</v>
      </c>
      <c r="E624" s="261">
        <v>0</v>
      </c>
      <c r="F624" s="372"/>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4"/>
      <c r="BK624" s="14"/>
      <c r="BL624" s="14"/>
      <c r="BM624" s="14"/>
      <c r="BN624" s="14"/>
      <c r="BO624" s="14"/>
      <c r="BP624" s="14"/>
      <c r="BQ624" s="14"/>
      <c r="BR624" s="14"/>
      <c r="BS624" s="14"/>
      <c r="BT624" s="14"/>
      <c r="BU624" s="14"/>
      <c r="BV624" s="14"/>
      <c r="BW624" s="14"/>
      <c r="BX624" s="14"/>
      <c r="BY624" s="14"/>
      <c r="BZ624" s="14"/>
      <c r="CA624" s="410"/>
      <c r="CB624" s="410"/>
      <c r="CC624" s="410"/>
      <c r="CD624" s="410"/>
      <c r="CE624" s="410"/>
      <c r="CF624" s="410"/>
      <c r="CG624" s="410"/>
      <c r="CH624" s="410"/>
      <c r="CI624" s="410"/>
      <c r="CJ624" s="410"/>
      <c r="CK624" s="410"/>
      <c r="CL624" s="410"/>
      <c r="CM624" s="410"/>
      <c r="CN624" s="410"/>
      <c r="CO624" s="410"/>
      <c r="CP624" s="410"/>
      <c r="CQ624" s="410"/>
      <c r="CR624" s="410"/>
      <c r="CS624" s="410"/>
      <c r="CT624" s="410"/>
      <c r="CU624" s="410"/>
      <c r="CV624" s="410"/>
      <c r="CW624" s="410"/>
      <c r="CX624" s="410"/>
      <c r="CY624" s="410"/>
      <c r="CZ624" s="410"/>
      <c r="DA624" s="410"/>
      <c r="DB624" s="410"/>
      <c r="DC624" s="410"/>
      <c r="DD624" s="410"/>
      <c r="DE624" s="410"/>
      <c r="DF624" s="410"/>
      <c r="DG624" s="410"/>
      <c r="DH624" s="410"/>
      <c r="DI624" s="410"/>
      <c r="DJ624" s="410"/>
      <c r="DK624" s="410"/>
      <c r="DL624" s="410"/>
      <c r="DM624" s="410"/>
      <c r="DN624" s="410"/>
      <c r="DO624" s="410"/>
      <c r="DP624" s="410"/>
      <c r="DQ624" s="410"/>
      <c r="DR624" s="410"/>
      <c r="DS624" s="410"/>
      <c r="DT624" s="410"/>
      <c r="DU624" s="410"/>
      <c r="DV624" s="410"/>
      <c r="DW624" s="410"/>
      <c r="DX624" s="410"/>
      <c r="DY624" s="410"/>
      <c r="DZ624" s="410"/>
      <c r="EA624" s="410"/>
      <c r="EB624" s="410"/>
      <c r="EC624" s="410"/>
      <c r="ED624" s="410"/>
      <c r="EE624" s="410"/>
      <c r="EF624" s="410"/>
      <c r="EG624" s="410"/>
      <c r="EH624" s="410"/>
      <c r="EI624" s="410"/>
      <c r="EJ624" s="410"/>
      <c r="EK624" s="410"/>
      <c r="EL624" s="410"/>
      <c r="EM624" s="410"/>
      <c r="EN624" s="410"/>
      <c r="EO624" s="410"/>
      <c r="EP624" s="410"/>
      <c r="EQ624" s="410"/>
      <c r="ER624" s="410"/>
      <c r="ES624" s="410"/>
      <c r="ET624" s="410"/>
      <c r="EU624" s="410"/>
      <c r="EV624" s="410"/>
      <c r="EW624" s="410"/>
      <c r="EX624" s="410"/>
      <c r="EY624" s="410"/>
      <c r="EZ624" s="410"/>
      <c r="FA624" s="410"/>
      <c r="FB624" s="410"/>
      <c r="FC624" s="410"/>
      <c r="FD624" s="410"/>
      <c r="FE624" s="410"/>
      <c r="FF624" s="410"/>
      <c r="FG624" s="410"/>
      <c r="FH624" s="410"/>
      <c r="FI624" s="410"/>
      <c r="FJ624" s="410"/>
      <c r="FK624" s="410"/>
      <c r="FL624" s="410"/>
      <c r="FM624" s="410"/>
      <c r="FN624" s="410"/>
      <c r="FO624" s="410"/>
      <c r="FP624" s="410"/>
      <c r="FQ624" s="410"/>
      <c r="FR624" s="410"/>
      <c r="FS624" s="410"/>
      <c r="FT624" s="410"/>
      <c r="FU624" s="410"/>
      <c r="FV624" s="410"/>
      <c r="FW624" s="410"/>
      <c r="FX624" s="410"/>
      <c r="FY624" s="410"/>
      <c r="FZ624" s="410"/>
      <c r="GA624" s="410"/>
      <c r="GB624" s="410"/>
      <c r="GC624" s="410"/>
      <c r="GD624" s="410"/>
      <c r="GE624" s="410"/>
      <c r="GF624" s="410"/>
      <c r="GG624" s="410"/>
      <c r="GH624" s="410"/>
      <c r="GI624" s="410"/>
      <c r="GJ624" s="410"/>
      <c r="GK624" s="410"/>
      <c r="GL624" s="410"/>
      <c r="GM624" s="410"/>
      <c r="GN624" s="410"/>
      <c r="GO624" s="410"/>
      <c r="GP624" s="410"/>
      <c r="GQ624" s="410"/>
      <c r="GR624" s="410"/>
      <c r="GS624" s="410"/>
      <c r="GT624" s="410"/>
      <c r="GU624" s="410"/>
      <c r="GV624" s="410"/>
      <c r="GW624" s="410"/>
      <c r="GX624" s="410"/>
      <c r="GY624" s="410"/>
      <c r="GZ624" s="410"/>
      <c r="HA624" s="410"/>
      <c r="HB624" s="410"/>
      <c r="HC624" s="410"/>
      <c r="HD624" s="410"/>
      <c r="HE624" s="410"/>
      <c r="HF624" s="410"/>
      <c r="HG624" s="410"/>
      <c r="HH624" s="410"/>
      <c r="HI624" s="410"/>
      <c r="HJ624" s="410"/>
      <c r="HK624" s="410"/>
      <c r="HL624" s="410"/>
      <c r="HM624" s="410"/>
      <c r="HN624" s="410"/>
      <c r="HO624" s="410"/>
      <c r="HP624" s="410"/>
      <c r="HQ624" s="410"/>
      <c r="HR624" s="410"/>
      <c r="HS624" s="410"/>
      <c r="HT624" s="410"/>
      <c r="HU624" s="410"/>
      <c r="HV624" s="410"/>
      <c r="HW624" s="410"/>
      <c r="HX624" s="410"/>
      <c r="HY624" s="410"/>
      <c r="HZ624" s="410"/>
      <c r="IA624" s="410"/>
      <c r="IB624" s="410"/>
      <c r="IC624" s="410"/>
      <c r="ID624" s="410"/>
      <c r="IE624" s="410"/>
      <c r="IF624" s="410"/>
      <c r="IG624" s="410"/>
      <c r="IH624" s="410"/>
      <c r="II624" s="410"/>
      <c r="IJ624" s="410"/>
      <c r="IK624" s="410"/>
      <c r="IL624" s="410"/>
      <c r="IM624" s="410"/>
      <c r="IN624" s="410"/>
      <c r="IO624" s="410"/>
      <c r="IP624" s="410"/>
      <c r="IQ624" s="410"/>
      <c r="IR624" s="410"/>
      <c r="IS624" s="410"/>
      <c r="IT624" s="410"/>
      <c r="IU624" s="410"/>
      <c r="IV624" s="410"/>
    </row>
    <row r="625" spans="1:256" s="2" customFormat="1" ht="12.75" hidden="1" customHeight="1" outlineLevel="2">
      <c r="A625" s="14"/>
      <c r="B625" s="14"/>
      <c r="C625" s="324"/>
      <c r="D625" s="413"/>
      <c r="E625" s="261">
        <v>1</v>
      </c>
      <c r="F625" s="372"/>
      <c r="G625" s="268"/>
      <c r="H625" s="155">
        <f>IF(A12taxstdlife="n/a","n/a",IF(H$3&gt;(A12taxstdlife+$E625),(Input!$G$222*$G$7)-SUM($G625:G625),(Input!$G$222*$G$7)/A12taxstdlife))</f>
        <v>0.14516803380461865</v>
      </c>
      <c r="I625" s="155">
        <f>IF(A12taxstdlife="n/a","n/a",IF(I$3&gt;(A12taxstdlife+$E625),(Input!$G$222*$G$7)-SUM($G625:H625),(Input!$G$222*$G$7)/A12taxstdlife))</f>
        <v>0.14516803380461865</v>
      </c>
      <c r="J625" s="155">
        <f>IF(A12taxstdlife="n/a","n/a",IF(J$3&gt;(A12taxstdlife+$E625),(Input!$G$222*$G$7)-SUM($G625:I625),(Input!$G$222*$G$7)/A12taxstdlife))</f>
        <v>0.14516803380461865</v>
      </c>
      <c r="K625" s="155">
        <f>IF(A12taxstdlife="n/a","n/a",IF(K$3&gt;(A12taxstdlife+$E625),(Input!$G$222*$G$7)-SUM($G625:J625),(Input!$G$222*$G$7)/A12taxstdlife))</f>
        <v>0.14516803380461865</v>
      </c>
      <c r="L625" s="155">
        <f>IF(A12taxstdlife="n/a","n/a",IF(L$3&gt;(A12taxstdlife+$E625),(Input!$G$222*$G$7)-SUM($G625:K625),(Input!$G$222*$G$7)/A12taxstdlife))</f>
        <v>0.14516803380461865</v>
      </c>
      <c r="M625" s="155">
        <f>IF(A12taxstdlife="n/a","n/a",IF(M$3&gt;(A12taxstdlife+$E625),(Input!$G$222*$G$7)-SUM($G625:L625),(Input!$G$222*$G$7)/A12taxstdlife))</f>
        <v>0.14516803380461865</v>
      </c>
      <c r="N625" s="155">
        <f>IF(A12taxstdlife="n/a","n/a",IF(N$3&gt;(A12taxstdlife+$E625),(Input!$G$222*$G$7)-SUM($G625:M625),(Input!$G$222*$G$7)/A12taxstdlife))</f>
        <v>0.14516803380461865</v>
      </c>
      <c r="O625" s="155">
        <f>IF(A12taxstdlife="n/a","n/a",IF(O$3&gt;(A12taxstdlife+$E625),(Input!$G$222*$G$7)-SUM($G625:N625),(Input!$G$222*$G$7)/A12taxstdlife))</f>
        <v>0.14516803380461865</v>
      </c>
      <c r="P625" s="155">
        <f>IF(A12taxstdlife="n/a","n/a",IF(P$3&gt;(A12taxstdlife+$E625),(Input!$G$222*$G$7)-SUM($G625:O625),(Input!$G$222*$G$7)/A12taxstdlife))</f>
        <v>0.14516803380461865</v>
      </c>
      <c r="Q625" s="155">
        <f>IF(A12taxstdlife="n/a","n/a",IF(Q$3&gt;(A12taxstdlife+$E625),(Input!$G$222*$G$7)-SUM($G625:P625),(Input!$G$222*$G$7)/A12taxstdlife))</f>
        <v>0.14516803380461865</v>
      </c>
      <c r="R625" s="155">
        <f>IF(A12taxstdlife="n/a","n/a",IF(R$3&gt;(A12taxstdlife+$E625),(Input!$G$222*$G$7)-SUM($G625:Q625),(Input!$G$222*$G$7)/A12taxstdlife))</f>
        <v>0.14516803380461865</v>
      </c>
      <c r="S625" s="155">
        <f>IF(A12taxstdlife="n/a","n/a",IF(S$3&gt;(A12taxstdlife+$E625),(Input!$G$222*$G$7)-SUM($G625:R625),(Input!$G$222*$G$7)/A12taxstdlife))</f>
        <v>0.14516803380461865</v>
      </c>
      <c r="T625" s="155">
        <f>IF(A12taxstdlife="n/a","n/a",IF(T$3&gt;(A12taxstdlife+$E625),(Input!$G$222*$G$7)-SUM($G625:S625),(Input!$G$222*$G$7)/A12taxstdlife))</f>
        <v>0.14516803380461865</v>
      </c>
      <c r="U625" s="155">
        <f>IF(A12taxstdlife="n/a","n/a",IF(U$3&gt;(A12taxstdlife+$E625),(Input!$G$222*$G$7)-SUM($G625:T625),(Input!$G$222*$G$7)/A12taxstdlife))</f>
        <v>0.14516803380461865</v>
      </c>
      <c r="V625" s="155">
        <f>IF(A12taxstdlife="n/a","n/a",IF(V$3&gt;(A12taxstdlife+$E625),(Input!$G$222*$G$7)-SUM($G625:U625),(Input!$G$222*$G$7)/A12taxstdlife))</f>
        <v>0.14516803380461865</v>
      </c>
      <c r="W625" s="155">
        <f>IF(A12taxstdlife="n/a","n/a",IF(W$3&gt;(A12taxstdlife+$E625),(Input!$G$222*$G$7)-SUM($G625:V625),(Input!$G$222*$G$7)/A12taxstdlife))</f>
        <v>0.14516803380461865</v>
      </c>
      <c r="X625" s="155">
        <f>IF(A12taxstdlife="n/a","n/a",IF(X$3&gt;(A12taxstdlife+$E625),(Input!$G$222*$G$7)-SUM($G625:W625),(Input!$G$222*$G$7)/A12taxstdlife))</f>
        <v>0.14516803380461865</v>
      </c>
      <c r="Y625" s="155">
        <f>IF(A12taxstdlife="n/a","n/a",IF(Y$3&gt;(A12taxstdlife+$E625),(Input!$G$222*$G$7)-SUM($G625:X625),(Input!$G$222*$G$7)/A12taxstdlife))</f>
        <v>0.14516803380461865</v>
      </c>
      <c r="Z625" s="155">
        <f>IF(A12taxstdlife="n/a","n/a",IF(Z$3&gt;(A12taxstdlife+$E625),(Input!$G$222*$G$7)-SUM($G625:Y625),(Input!$G$222*$G$7)/A12taxstdlife))</f>
        <v>0.14516803380461865</v>
      </c>
      <c r="AA625" s="155">
        <f>IF(A12taxstdlife="n/a","n/a",IF(AA$3&gt;(A12taxstdlife+$E625),(Input!$G$222*$G$7)-SUM($G625:Z625),(Input!$G$222*$G$7)/A12taxstdlife))</f>
        <v>0.14516803380461865</v>
      </c>
      <c r="AB625" s="155">
        <f>IF(A12taxstdlife="n/a","n/a",IF(AB$3&gt;(A12taxstdlife+$E625),(Input!$G$222*$G$7)-SUM($G625:AA625),(Input!$G$222*$G$7)/A12taxstdlife))</f>
        <v>0.14516803380461865</v>
      </c>
      <c r="AC625" s="155">
        <f>IF(A12taxstdlife="n/a","n/a",IF(AC$3&gt;(A12taxstdlife+$E625),(Input!$G$222*$G$7)-SUM($G625:AB625),(Input!$G$222*$G$7)/A12taxstdlife))</f>
        <v>0.14516803380461865</v>
      </c>
      <c r="AD625" s="155">
        <f>IF(A12taxstdlife="n/a","n/a",IF(AD$3&gt;(A12taxstdlife+$E625),(Input!$G$222*$G$7)-SUM($G625:AC625),(Input!$G$222*$G$7)/A12taxstdlife))</f>
        <v>0.14516803380461865</v>
      </c>
      <c r="AE625" s="155">
        <f>IF(A12taxstdlife="n/a","n/a",IF(AE$3&gt;(A12taxstdlife+$E625),(Input!$G$222*$G$7)-SUM($G625:AD625),(Input!$G$222*$G$7)/A12taxstdlife))</f>
        <v>0.14516803380461865</v>
      </c>
      <c r="AF625" s="155">
        <f>IF(A12taxstdlife="n/a","n/a",IF(AF$3&gt;(A12taxstdlife+$E625),(Input!$G$222*$G$7)-SUM($G625:AE625),(Input!$G$222*$G$7)/A12taxstdlife))</f>
        <v>0.14516803380461865</v>
      </c>
      <c r="AG625" s="155">
        <f>IF(A12taxstdlife="n/a","n/a",IF(AG$3&gt;(A12taxstdlife+$E625),(Input!$G$222*$G$7)-SUM($G625:AF625),(Input!$G$222*$G$7)/A12taxstdlife))</f>
        <v>0.14516803380461865</v>
      </c>
      <c r="AH625" s="155">
        <f>IF(A12taxstdlife="n/a","n/a",IF(AH$3&gt;(A12taxstdlife+$E625),(Input!$G$222*$G$7)-SUM($G625:AG625),(Input!$G$222*$G$7)/A12taxstdlife))</f>
        <v>0.14516803380461865</v>
      </c>
      <c r="AI625" s="155">
        <f>IF(A12taxstdlife="n/a","n/a",IF(AI$3&gt;(A12taxstdlife+$E625),(Input!$G$222*$G$7)-SUM($G625:AH625),(Input!$G$222*$G$7)/A12taxstdlife))</f>
        <v>0.14516803380461865</v>
      </c>
      <c r="AJ625" s="155">
        <f>IF(A12taxstdlife="n/a","n/a",IF(AJ$3&gt;(A12taxstdlife+$E625),(Input!$G$222*$G$7)-SUM($G625:AI625),(Input!$G$222*$G$7)/A12taxstdlife))</f>
        <v>0.14516803380461865</v>
      </c>
      <c r="AK625" s="155">
        <f>IF(A12taxstdlife="n/a","n/a",IF(AK$3&gt;(A12taxstdlife+$E625),(Input!$G$222*$G$7)-SUM($G625:AJ625),(Input!$G$222*$G$7)/A12taxstdlife))</f>
        <v>0.14516803380461865</v>
      </c>
      <c r="AL625" s="155">
        <f>IF(A12taxstdlife="n/a","n/a",IF(AL$3&gt;(A12taxstdlife+$E625),(Input!$G$222*$G$7)-SUM($G625:AK625),(Input!$G$222*$G$7)/A12taxstdlife))</f>
        <v>0.14516803380461865</v>
      </c>
      <c r="AM625" s="155">
        <f>IF(A12taxstdlife="n/a","n/a",IF(AM$3&gt;(A12taxstdlife+$E625),(Input!$G$222*$G$7)-SUM($G625:AL625),(Input!$G$222*$G$7)/A12taxstdlife))</f>
        <v>0.14516803380461865</v>
      </c>
      <c r="AN625" s="155">
        <f>IF(A12taxstdlife="n/a","n/a",IF(AN$3&gt;(A12taxstdlife+$E625),(Input!$G$222*$G$7)-SUM($G625:AM625),(Input!$G$222*$G$7)/A12taxstdlife))</f>
        <v>0.14516803380461865</v>
      </c>
      <c r="AO625" s="155">
        <f>IF(A12taxstdlife="n/a","n/a",IF(AO$3&gt;(A12taxstdlife+$E625),(Input!$G$222*$G$7)-SUM($G625:AN625),(Input!$G$222*$G$7)/A12taxstdlife))</f>
        <v>0.14516803380461865</v>
      </c>
      <c r="AP625" s="155">
        <f>IF(A12taxstdlife="n/a","n/a",IF(AP$3&gt;(A12taxstdlife+$E625),(Input!$G$222*$G$7)-SUM($G625:AO625),(Input!$G$222*$G$7)/A12taxstdlife))</f>
        <v>0.14516803380461865</v>
      </c>
      <c r="AQ625" s="155">
        <f>IF(A12taxstdlife="n/a","n/a",IF(AQ$3&gt;(A12taxstdlife+$E625),(Input!$G$222*$G$7)-SUM($G625:AP625),(Input!$G$222*$G$7)/A12taxstdlife))</f>
        <v>0.14516803380461865</v>
      </c>
      <c r="AR625" s="155">
        <f>IF(A12taxstdlife="n/a","n/a",IF(AR$3&gt;(A12taxstdlife+$E625),(Input!$G$222*$G$7)-SUM($G625:AQ625),(Input!$G$222*$G$7)/A12taxstdlife))</f>
        <v>0.14516803380461865</v>
      </c>
      <c r="AS625" s="155">
        <f>IF(A12taxstdlife="n/a","n/a",IF(AS$3&gt;(A12taxstdlife+$E625),(Input!$G$222*$G$7)-SUM($G625:AR625),(Input!$G$222*$G$7)/A12taxstdlife))</f>
        <v>0.14516803380461865</v>
      </c>
      <c r="AT625" s="155">
        <f>IF(A12taxstdlife="n/a","n/a",IF(AT$3&gt;(A12taxstdlife+$E625),(Input!$G$222*$G$7)-SUM($G625:AS625),(Input!$G$222*$G$7)/A12taxstdlife))</f>
        <v>0.14516803380461865</v>
      </c>
      <c r="AU625" s="155">
        <f>IF(A12taxstdlife="n/a","n/a",IF(AU$3&gt;(A12taxstdlife+$E625),(Input!$G$222*$G$7)-SUM($G625:AT625),(Input!$G$222*$G$7)/A12taxstdlife))</f>
        <v>0.14516803380461865</v>
      </c>
      <c r="AV625" s="155">
        <f>IF(A12taxstdlife="n/a","n/a",IF(AV$3&gt;(A12taxstdlife+$E625),(Input!$G$222*$G$7)-SUM($G625:AU625),(Input!$G$222*$G$7)/A12taxstdlife))</f>
        <v>0</v>
      </c>
      <c r="AW625" s="155">
        <f>IF(A12taxstdlife="n/a","n/a",IF(AW$3&gt;(A12taxstdlife+$E625),(Input!$G$222*$G$7)-SUM($G625:AV625),(Input!$G$222*$G$7)/A12taxstdlife))</f>
        <v>0</v>
      </c>
      <c r="AX625" s="155">
        <f>IF(A12taxstdlife="n/a","n/a",IF(AX$3&gt;(A12taxstdlife+$E625),(Input!$G$222*$G$7)-SUM($G625:AW625),(Input!$G$222*$G$7)/A12taxstdlife))</f>
        <v>0</v>
      </c>
      <c r="AY625" s="155">
        <f>IF(A12taxstdlife="n/a","n/a",IF(AY$3&gt;(A12taxstdlife+$E625),(Input!$G$222*$G$7)-SUM($G625:AX625),(Input!$G$222*$G$7)/A12taxstdlife))</f>
        <v>0</v>
      </c>
      <c r="AZ625" s="155">
        <f>IF(A12taxstdlife="n/a","n/a",IF(AZ$3&gt;(A12taxstdlife+$E625),(Input!$G$222*$G$7)-SUM($G625:AY625),(Input!$G$222*$G$7)/A12taxstdlife))</f>
        <v>0</v>
      </c>
      <c r="BA625" s="155">
        <f>IF(A12taxstdlife="n/a","n/a",IF(BA$3&gt;(A12taxstdlife+$E625),(Input!$G$222*$G$7)-SUM($G625:AZ625),(Input!$G$222*$G$7)/A12taxstdlife))</f>
        <v>0</v>
      </c>
      <c r="BB625" s="155">
        <f>IF(A12taxstdlife="n/a","n/a",IF(BB$3&gt;(A12taxstdlife+$E625),(Input!$G$222*$G$7)-SUM($G625:BA625),(Input!$G$222*$G$7)/A12taxstdlife))</f>
        <v>0</v>
      </c>
      <c r="BC625" s="155">
        <f>IF(A12taxstdlife="n/a","n/a",IF(BC$3&gt;(A12taxstdlife+$E625),(Input!$G$222*$G$7)-SUM($G625:BB625),(Input!$G$222*$G$7)/A12taxstdlife))</f>
        <v>0</v>
      </c>
      <c r="BD625" s="155">
        <f>IF(A12taxstdlife="n/a","n/a",IF(BD$3&gt;(A12taxstdlife+$E625),(Input!$G$222*$G$7)-SUM($G625:BC625),(Input!$G$222*$G$7)/A12taxstdlife))</f>
        <v>0</v>
      </c>
      <c r="BE625" s="155">
        <f>IF(A12taxstdlife="n/a","n/a",IF(BE$3&gt;(A12taxstdlife+$E625),(Input!$G$222*$G$7)-SUM($G625:BD625),(Input!$G$222*$G$7)/A12taxstdlife))</f>
        <v>0</v>
      </c>
      <c r="BF625" s="155">
        <f>IF(A12taxstdlife="n/a","n/a",IF(BF$3&gt;(A12taxstdlife+$E625),(Input!$G$222*$G$7)-SUM($G625:BE625),(Input!$G$222*$G$7)/A12taxstdlife))</f>
        <v>0</v>
      </c>
      <c r="BG625" s="155">
        <f>IF(A12taxstdlife="n/a","n/a",IF(BG$3&gt;(A12taxstdlife+$E625),(Input!$G$222*$G$7)-SUM($G625:BF625),(Input!$G$222*$G$7)/A12taxstdlife))</f>
        <v>0</v>
      </c>
      <c r="BH625" s="155">
        <f>IF(A12taxstdlife="n/a","n/a",IF(BH$3&gt;(A12taxstdlife+$E625),(Input!$G$222*$G$7)-SUM($G625:BG625),(Input!$G$222*$G$7)/A12taxstdlife))</f>
        <v>0</v>
      </c>
      <c r="BI625" s="155">
        <f>IF(A12taxstdlife="n/a","n/a",IF(BI$3&gt;(A12taxstdlife+$E625),(Input!$G$222*$G$7)-SUM($G625:BH625),(Input!$G$222*$G$7)/A12taxstdlife))</f>
        <v>0</v>
      </c>
      <c r="BJ625" s="14"/>
      <c r="BK625" s="14"/>
      <c r="BL625" s="14"/>
      <c r="BM625" s="14"/>
      <c r="BN625" s="14"/>
      <c r="BO625" s="14"/>
      <c r="BP625" s="14"/>
      <c r="BQ625" s="14"/>
      <c r="BR625" s="14"/>
      <c r="BS625" s="14"/>
      <c r="BT625" s="14"/>
      <c r="BU625" s="14"/>
      <c r="BV625" s="14"/>
      <c r="BW625" s="14"/>
      <c r="BX625" s="14"/>
      <c r="BY625" s="14"/>
      <c r="BZ625" s="14"/>
      <c r="CA625" s="410"/>
      <c r="CB625" s="410"/>
      <c r="CC625" s="410"/>
      <c r="CD625" s="410"/>
      <c r="CE625" s="410"/>
      <c r="CF625" s="410"/>
      <c r="CG625" s="410"/>
      <c r="CH625" s="410"/>
      <c r="CI625" s="410"/>
      <c r="CJ625" s="410"/>
      <c r="CK625" s="410"/>
      <c r="CL625" s="410"/>
      <c r="CM625" s="410"/>
      <c r="CN625" s="410"/>
      <c r="CO625" s="410"/>
      <c r="CP625" s="410"/>
      <c r="CQ625" s="410"/>
      <c r="CR625" s="410"/>
      <c r="CS625" s="410"/>
      <c r="CT625" s="410"/>
      <c r="CU625" s="410"/>
      <c r="CV625" s="410"/>
      <c r="CW625" s="410"/>
      <c r="CX625" s="410"/>
      <c r="CY625" s="410"/>
      <c r="CZ625" s="410"/>
      <c r="DA625" s="410"/>
      <c r="DB625" s="410"/>
      <c r="DC625" s="410"/>
      <c r="DD625" s="410"/>
      <c r="DE625" s="410"/>
      <c r="DF625" s="410"/>
      <c r="DG625" s="410"/>
      <c r="DH625" s="410"/>
      <c r="DI625" s="410"/>
      <c r="DJ625" s="410"/>
      <c r="DK625" s="410"/>
      <c r="DL625" s="410"/>
      <c r="DM625" s="410"/>
      <c r="DN625" s="410"/>
      <c r="DO625" s="410"/>
      <c r="DP625" s="410"/>
      <c r="DQ625" s="410"/>
      <c r="DR625" s="410"/>
      <c r="DS625" s="410"/>
      <c r="DT625" s="410"/>
      <c r="DU625" s="410"/>
      <c r="DV625" s="410"/>
      <c r="DW625" s="410"/>
      <c r="DX625" s="410"/>
      <c r="DY625" s="410"/>
      <c r="DZ625" s="410"/>
      <c r="EA625" s="410"/>
      <c r="EB625" s="410"/>
      <c r="EC625" s="410"/>
      <c r="ED625" s="410"/>
      <c r="EE625" s="410"/>
      <c r="EF625" s="410"/>
      <c r="EG625" s="410"/>
      <c r="EH625" s="410"/>
      <c r="EI625" s="410"/>
      <c r="EJ625" s="410"/>
      <c r="EK625" s="410"/>
      <c r="EL625" s="410"/>
      <c r="EM625" s="410"/>
      <c r="EN625" s="410"/>
      <c r="EO625" s="410"/>
      <c r="EP625" s="410"/>
      <c r="EQ625" s="410"/>
      <c r="ER625" s="410"/>
      <c r="ES625" s="410"/>
      <c r="ET625" s="410"/>
      <c r="EU625" s="410"/>
      <c r="EV625" s="410"/>
      <c r="EW625" s="410"/>
      <c r="EX625" s="410"/>
      <c r="EY625" s="410"/>
      <c r="EZ625" s="410"/>
      <c r="FA625" s="410"/>
      <c r="FB625" s="410"/>
      <c r="FC625" s="410"/>
      <c r="FD625" s="410"/>
      <c r="FE625" s="410"/>
      <c r="FF625" s="410"/>
      <c r="FG625" s="410"/>
      <c r="FH625" s="410"/>
      <c r="FI625" s="410"/>
      <c r="FJ625" s="410"/>
      <c r="FK625" s="410"/>
      <c r="FL625" s="410"/>
      <c r="FM625" s="410"/>
      <c r="FN625" s="410"/>
      <c r="FO625" s="410"/>
      <c r="FP625" s="410"/>
      <c r="FQ625" s="410"/>
      <c r="FR625" s="410"/>
      <c r="FS625" s="410"/>
      <c r="FT625" s="410"/>
      <c r="FU625" s="410"/>
      <c r="FV625" s="410"/>
      <c r="FW625" s="410"/>
      <c r="FX625" s="410"/>
      <c r="FY625" s="410"/>
      <c r="FZ625" s="410"/>
      <c r="GA625" s="410"/>
      <c r="GB625" s="410"/>
      <c r="GC625" s="410"/>
      <c r="GD625" s="410"/>
      <c r="GE625" s="410"/>
      <c r="GF625" s="410"/>
      <c r="GG625" s="410"/>
      <c r="GH625" s="410"/>
      <c r="GI625" s="410"/>
      <c r="GJ625" s="410"/>
      <c r="GK625" s="410"/>
      <c r="GL625" s="410"/>
      <c r="GM625" s="410"/>
      <c r="GN625" s="410"/>
      <c r="GO625" s="410"/>
      <c r="GP625" s="410"/>
      <c r="GQ625" s="410"/>
      <c r="GR625" s="410"/>
      <c r="GS625" s="410"/>
      <c r="GT625" s="410"/>
      <c r="GU625" s="410"/>
      <c r="GV625" s="410"/>
      <c r="GW625" s="410"/>
      <c r="GX625" s="410"/>
      <c r="GY625" s="410"/>
      <c r="GZ625" s="410"/>
      <c r="HA625" s="410"/>
      <c r="HB625" s="410"/>
      <c r="HC625" s="410"/>
      <c r="HD625" s="410"/>
      <c r="HE625" s="410"/>
      <c r="HF625" s="410"/>
      <c r="HG625" s="410"/>
      <c r="HH625" s="410"/>
      <c r="HI625" s="410"/>
      <c r="HJ625" s="410"/>
      <c r="HK625" s="410"/>
      <c r="HL625" s="410"/>
      <c r="HM625" s="410"/>
      <c r="HN625" s="410"/>
      <c r="HO625" s="410"/>
      <c r="HP625" s="410"/>
      <c r="HQ625" s="410"/>
      <c r="HR625" s="410"/>
      <c r="HS625" s="410"/>
      <c r="HT625" s="410"/>
      <c r="HU625" s="410"/>
      <c r="HV625" s="410"/>
      <c r="HW625" s="410"/>
      <c r="HX625" s="410"/>
      <c r="HY625" s="410"/>
      <c r="HZ625" s="410"/>
      <c r="IA625" s="410"/>
      <c r="IB625" s="410"/>
      <c r="IC625" s="410"/>
      <c r="ID625" s="410"/>
      <c r="IE625" s="410"/>
      <c r="IF625" s="410"/>
      <c r="IG625" s="410"/>
      <c r="IH625" s="410"/>
      <c r="II625" s="410"/>
      <c r="IJ625" s="410"/>
      <c r="IK625" s="410"/>
      <c r="IL625" s="410"/>
      <c r="IM625" s="410"/>
      <c r="IN625" s="410"/>
      <c r="IO625" s="410"/>
      <c r="IP625" s="410"/>
      <c r="IQ625" s="410"/>
      <c r="IR625" s="410"/>
      <c r="IS625" s="410"/>
      <c r="IT625" s="410"/>
      <c r="IU625" s="410"/>
      <c r="IV625" s="410"/>
    </row>
    <row r="626" spans="1:256" s="2" customFormat="1" ht="12.75" hidden="1" customHeight="1" outlineLevel="2">
      <c r="A626" s="14"/>
      <c r="B626" s="14"/>
      <c r="C626" s="324"/>
      <c r="D626" s="413"/>
      <c r="E626" s="261">
        <v>2</v>
      </c>
      <c r="F626" s="372"/>
      <c r="G626" s="269"/>
      <c r="H626" s="270"/>
      <c r="I626" s="155">
        <f>IF(A12taxstdlife="n/a","n/a",IF(I$3&gt;(A12taxstdlife+$E626),(Input!$H$222*$H$7)-SUM($H626:H626),(Input!$H$222*$H$7)/A12taxstdlife))</f>
        <v>8.4704442618399448E-2</v>
      </c>
      <c r="J626" s="155">
        <f>IF(A12taxstdlife="n/a","n/a",IF(J$3&gt;(A12taxstdlife+$E626),(Input!$H$222*$H$7)-SUM($H626:I626),(Input!$H$222*$H$7)/A12taxstdlife))</f>
        <v>8.4704442618399448E-2</v>
      </c>
      <c r="K626" s="155">
        <f>IF(A12taxstdlife="n/a","n/a",IF(K$3&gt;(A12taxstdlife+$E626),(Input!$H$222*$H$7)-SUM($H626:J626),(Input!$H$222*$H$7)/A12taxstdlife))</f>
        <v>8.4704442618399448E-2</v>
      </c>
      <c r="L626" s="155">
        <f>IF(A12taxstdlife="n/a","n/a",IF(L$3&gt;(A12taxstdlife+$E626),(Input!$H$222*$H$7)-SUM($H626:K626),(Input!$H$222*$H$7)/A12taxstdlife))</f>
        <v>8.4704442618399448E-2</v>
      </c>
      <c r="M626" s="155">
        <f>IF(A12taxstdlife="n/a","n/a",IF(M$3&gt;(A12taxstdlife+$E626),(Input!$H$222*$H$7)-SUM($H626:L626),(Input!$H$222*$H$7)/A12taxstdlife))</f>
        <v>8.4704442618399448E-2</v>
      </c>
      <c r="N626" s="155">
        <f>IF(A12taxstdlife="n/a","n/a",IF(N$3&gt;(A12taxstdlife+$E626),(Input!$H$222*$H$7)-SUM($H626:M626),(Input!$H$222*$H$7)/A12taxstdlife))</f>
        <v>8.4704442618399448E-2</v>
      </c>
      <c r="O626" s="155">
        <f>IF(A12taxstdlife="n/a","n/a",IF(O$3&gt;(A12taxstdlife+$E626),(Input!$H$222*$H$7)-SUM($H626:N626),(Input!$H$222*$H$7)/A12taxstdlife))</f>
        <v>8.4704442618399448E-2</v>
      </c>
      <c r="P626" s="155">
        <f>IF(A12taxstdlife="n/a","n/a",IF(P$3&gt;(A12taxstdlife+$E626),(Input!$H$222*$H$7)-SUM($H626:O626),(Input!$H$222*$H$7)/A12taxstdlife))</f>
        <v>8.4704442618399448E-2</v>
      </c>
      <c r="Q626" s="155">
        <f>IF(A12taxstdlife="n/a","n/a",IF(Q$3&gt;(A12taxstdlife+$E626),(Input!$H$222*$H$7)-SUM($H626:P626),(Input!$H$222*$H$7)/A12taxstdlife))</f>
        <v>8.4704442618399448E-2</v>
      </c>
      <c r="R626" s="155">
        <f>IF(A12taxstdlife="n/a","n/a",IF(R$3&gt;(A12taxstdlife+$E626),(Input!$H$222*$H$7)-SUM($H626:Q626),(Input!$H$222*$H$7)/A12taxstdlife))</f>
        <v>8.4704442618399448E-2</v>
      </c>
      <c r="S626" s="155">
        <f>IF(A12taxstdlife="n/a","n/a",IF(S$3&gt;(A12taxstdlife+$E626),(Input!$H$222*$H$7)-SUM($H626:R626),(Input!$H$222*$H$7)/A12taxstdlife))</f>
        <v>8.4704442618399448E-2</v>
      </c>
      <c r="T626" s="155">
        <f>IF(A12taxstdlife="n/a","n/a",IF(T$3&gt;(A12taxstdlife+$E626),(Input!$H$222*$H$7)-SUM($H626:S626),(Input!$H$222*$H$7)/A12taxstdlife))</f>
        <v>8.4704442618399448E-2</v>
      </c>
      <c r="U626" s="155">
        <f>IF(A12taxstdlife="n/a","n/a",IF(U$3&gt;(A12taxstdlife+$E626),(Input!$H$222*$H$7)-SUM($H626:T626),(Input!$H$222*$H$7)/A12taxstdlife))</f>
        <v>8.4704442618399448E-2</v>
      </c>
      <c r="V626" s="155">
        <f>IF(A12taxstdlife="n/a","n/a",IF(V$3&gt;(A12taxstdlife+$E626),(Input!$H$222*$H$7)-SUM($H626:U626),(Input!$H$222*$H$7)/A12taxstdlife))</f>
        <v>8.4704442618399448E-2</v>
      </c>
      <c r="W626" s="155">
        <f>IF(A12taxstdlife="n/a","n/a",IF(W$3&gt;(A12taxstdlife+$E626),(Input!$H$222*$H$7)-SUM($H626:V626),(Input!$H$222*$H$7)/A12taxstdlife))</f>
        <v>8.4704442618399448E-2</v>
      </c>
      <c r="X626" s="155">
        <f>IF(A12taxstdlife="n/a","n/a",IF(X$3&gt;(A12taxstdlife+$E626),(Input!$H$222*$H$7)-SUM($H626:W626),(Input!$H$222*$H$7)/A12taxstdlife))</f>
        <v>8.4704442618399448E-2</v>
      </c>
      <c r="Y626" s="155">
        <f>IF(A12taxstdlife="n/a","n/a",IF(Y$3&gt;(A12taxstdlife+$E626),(Input!$H$222*$H$7)-SUM($H626:X626),(Input!$H$222*$H$7)/A12taxstdlife))</f>
        <v>8.4704442618399448E-2</v>
      </c>
      <c r="Z626" s="155">
        <f>IF(A12taxstdlife="n/a","n/a",IF(Z$3&gt;(A12taxstdlife+$E626),(Input!$H$222*$H$7)-SUM($H626:Y626),(Input!$H$222*$H$7)/A12taxstdlife))</f>
        <v>8.4704442618399448E-2</v>
      </c>
      <c r="AA626" s="155">
        <f>IF(A12taxstdlife="n/a","n/a",IF(AA$3&gt;(A12taxstdlife+$E626),(Input!$H$222*$H$7)-SUM($H626:Z626),(Input!$H$222*$H$7)/A12taxstdlife))</f>
        <v>8.4704442618399448E-2</v>
      </c>
      <c r="AB626" s="155">
        <f>IF(A12taxstdlife="n/a","n/a",IF(AB$3&gt;(A12taxstdlife+$E626),(Input!$H$222*$H$7)-SUM($H626:AA626),(Input!$H$222*$H$7)/A12taxstdlife))</f>
        <v>8.4704442618399448E-2</v>
      </c>
      <c r="AC626" s="155">
        <f>IF(A12taxstdlife="n/a","n/a",IF(AC$3&gt;(A12taxstdlife+$E626),(Input!$H$222*$H$7)-SUM($H626:AB626),(Input!$H$222*$H$7)/A12taxstdlife))</f>
        <v>8.4704442618399448E-2</v>
      </c>
      <c r="AD626" s="155">
        <f>IF(A12taxstdlife="n/a","n/a",IF(AD$3&gt;(A12taxstdlife+$E626),(Input!$H$222*$H$7)-SUM($H626:AC626),(Input!$H$222*$H$7)/A12taxstdlife))</f>
        <v>8.4704442618399448E-2</v>
      </c>
      <c r="AE626" s="155">
        <f>IF(A12taxstdlife="n/a","n/a",IF(AE$3&gt;(A12taxstdlife+$E626),(Input!$H$222*$H$7)-SUM($H626:AD626),(Input!$H$222*$H$7)/A12taxstdlife))</f>
        <v>8.4704442618399448E-2</v>
      </c>
      <c r="AF626" s="155">
        <f>IF(A12taxstdlife="n/a","n/a",IF(AF$3&gt;(A12taxstdlife+$E626),(Input!$H$222*$H$7)-SUM($H626:AE626),(Input!$H$222*$H$7)/A12taxstdlife))</f>
        <v>8.4704442618399448E-2</v>
      </c>
      <c r="AG626" s="155">
        <f>IF(A12taxstdlife="n/a","n/a",IF(AG$3&gt;(A12taxstdlife+$E626),(Input!$H$222*$H$7)-SUM($H626:AF626),(Input!$H$222*$H$7)/A12taxstdlife))</f>
        <v>8.4704442618399448E-2</v>
      </c>
      <c r="AH626" s="155">
        <f>IF(A12taxstdlife="n/a","n/a",IF(AH$3&gt;(A12taxstdlife+$E626),(Input!$H$222*$H$7)-SUM($H626:AG626),(Input!$H$222*$H$7)/A12taxstdlife))</f>
        <v>8.4704442618399448E-2</v>
      </c>
      <c r="AI626" s="155">
        <f>IF(A12taxstdlife="n/a","n/a",IF(AI$3&gt;(A12taxstdlife+$E626),(Input!$H$222*$H$7)-SUM($H626:AH626),(Input!$H$222*$H$7)/A12taxstdlife))</f>
        <v>8.4704442618399448E-2</v>
      </c>
      <c r="AJ626" s="155">
        <f>IF(A12taxstdlife="n/a","n/a",IF(AJ$3&gt;(A12taxstdlife+$E626),(Input!$H$222*$H$7)-SUM($H626:AI626),(Input!$H$222*$H$7)/A12taxstdlife))</f>
        <v>8.4704442618399448E-2</v>
      </c>
      <c r="AK626" s="155">
        <f>IF(A12taxstdlife="n/a","n/a",IF(AK$3&gt;(A12taxstdlife+$E626),(Input!$H$222*$H$7)-SUM($H626:AJ626),(Input!$H$222*$H$7)/A12taxstdlife))</f>
        <v>8.4704442618399448E-2</v>
      </c>
      <c r="AL626" s="155">
        <f>IF(A12taxstdlife="n/a","n/a",IF(AL$3&gt;(A12taxstdlife+$E626),(Input!$H$222*$H$7)-SUM($H626:AK626),(Input!$H$222*$H$7)/A12taxstdlife))</f>
        <v>8.4704442618399448E-2</v>
      </c>
      <c r="AM626" s="155">
        <f>IF(A12taxstdlife="n/a","n/a",IF(AM$3&gt;(A12taxstdlife+$E626),(Input!$H$222*$H$7)-SUM($H626:AL626),(Input!$H$222*$H$7)/A12taxstdlife))</f>
        <v>8.4704442618399448E-2</v>
      </c>
      <c r="AN626" s="155">
        <f>IF(A12taxstdlife="n/a","n/a",IF(AN$3&gt;(A12taxstdlife+$E626),(Input!$H$222*$H$7)-SUM($H626:AM626),(Input!$H$222*$H$7)/A12taxstdlife))</f>
        <v>8.4704442618399448E-2</v>
      </c>
      <c r="AO626" s="155">
        <f>IF(A12taxstdlife="n/a","n/a",IF(AO$3&gt;(A12taxstdlife+$E626),(Input!$H$222*$H$7)-SUM($H626:AN626),(Input!$H$222*$H$7)/A12taxstdlife))</f>
        <v>8.4704442618399448E-2</v>
      </c>
      <c r="AP626" s="155">
        <f>IF(A12taxstdlife="n/a","n/a",IF(AP$3&gt;(A12taxstdlife+$E626),(Input!$H$222*$H$7)-SUM($H626:AO626),(Input!$H$222*$H$7)/A12taxstdlife))</f>
        <v>8.4704442618399448E-2</v>
      </c>
      <c r="AQ626" s="155">
        <f>IF(A12taxstdlife="n/a","n/a",IF(AQ$3&gt;(A12taxstdlife+$E626),(Input!$H$222*$H$7)-SUM($H626:AP626),(Input!$H$222*$H$7)/A12taxstdlife))</f>
        <v>8.4704442618399448E-2</v>
      </c>
      <c r="AR626" s="155">
        <f>IF(A12taxstdlife="n/a","n/a",IF(AR$3&gt;(A12taxstdlife+$E626),(Input!$H$222*$H$7)-SUM($H626:AQ626),(Input!$H$222*$H$7)/A12taxstdlife))</f>
        <v>8.4704442618399448E-2</v>
      </c>
      <c r="AS626" s="155">
        <f>IF(A12taxstdlife="n/a","n/a",IF(AS$3&gt;(A12taxstdlife+$E626),(Input!$H$222*$H$7)-SUM($H626:AR626),(Input!$H$222*$H$7)/A12taxstdlife))</f>
        <v>8.4704442618399448E-2</v>
      </c>
      <c r="AT626" s="155">
        <f>IF(A12taxstdlife="n/a","n/a",IF(AT$3&gt;(A12taxstdlife+$E626),(Input!$H$222*$H$7)-SUM($H626:AS626),(Input!$H$222*$H$7)/A12taxstdlife))</f>
        <v>8.4704442618399448E-2</v>
      </c>
      <c r="AU626" s="155">
        <f>IF(A12taxstdlife="n/a","n/a",IF(AU$3&gt;(A12taxstdlife+$E626),(Input!$H$222*$H$7)-SUM($H626:AT626),(Input!$H$222*$H$7)/A12taxstdlife))</f>
        <v>8.4704442618399448E-2</v>
      </c>
      <c r="AV626" s="155">
        <f>IF(A12taxstdlife="n/a","n/a",IF(AV$3&gt;(A12taxstdlife+$E626),(Input!$H$222*$H$7)-SUM($H626:AU626),(Input!$H$222*$H$7)/A12taxstdlife))</f>
        <v>8.4704442618399448E-2</v>
      </c>
      <c r="AW626" s="155">
        <f>IF(A12taxstdlife="n/a","n/a",IF(AW$3&gt;(A12taxstdlife+$E626),(Input!$H$222*$H$7)-SUM($H626:AV626),(Input!$H$222*$H$7)/A12taxstdlife))</f>
        <v>-2.2204460492503131E-15</v>
      </c>
      <c r="AX626" s="155">
        <f>IF(A12taxstdlife="n/a","n/a",IF(AX$3&gt;(A12taxstdlife+$E626),(Input!$H$222*$H$7)-SUM($H626:AW626),(Input!$H$222*$H$7)/A12taxstdlife))</f>
        <v>0</v>
      </c>
      <c r="AY626" s="155">
        <f>IF(A12taxstdlife="n/a","n/a",IF(AY$3&gt;(A12taxstdlife+$E626),(Input!$H$222*$H$7)-SUM($H626:AX626),(Input!$H$222*$H$7)/A12taxstdlife))</f>
        <v>0</v>
      </c>
      <c r="AZ626" s="155">
        <f>IF(A12taxstdlife="n/a","n/a",IF(AZ$3&gt;(A12taxstdlife+$E626),(Input!$H$222*$H$7)-SUM($H626:AY626),(Input!$H$222*$H$7)/A12taxstdlife))</f>
        <v>0</v>
      </c>
      <c r="BA626" s="155">
        <f>IF(A12taxstdlife="n/a","n/a",IF(BA$3&gt;(A12taxstdlife+$E626),(Input!$H$222*$H$7)-SUM($H626:AZ626),(Input!$H$222*$H$7)/A12taxstdlife))</f>
        <v>0</v>
      </c>
      <c r="BB626" s="155">
        <f>IF(A12taxstdlife="n/a","n/a",IF(BB$3&gt;(A12taxstdlife+$E626),(Input!$H$222*$H$7)-SUM($H626:BA626),(Input!$H$222*$H$7)/A12taxstdlife))</f>
        <v>0</v>
      </c>
      <c r="BC626" s="155">
        <f>IF(A12taxstdlife="n/a","n/a",IF(BC$3&gt;(A12taxstdlife+$E626),(Input!$H$222*$H$7)-SUM($H626:BB626),(Input!$H$222*$H$7)/A12taxstdlife))</f>
        <v>0</v>
      </c>
      <c r="BD626" s="155">
        <f>IF(A12taxstdlife="n/a","n/a",IF(BD$3&gt;(A12taxstdlife+$E626),(Input!$H$222*$H$7)-SUM($H626:BC626),(Input!$H$222*$H$7)/A12taxstdlife))</f>
        <v>0</v>
      </c>
      <c r="BE626" s="155">
        <f>IF(A12taxstdlife="n/a","n/a",IF(BE$3&gt;(A12taxstdlife+$E626),(Input!$H$222*$H$7)-SUM($H626:BD626),(Input!$H$222*$H$7)/A12taxstdlife))</f>
        <v>0</v>
      </c>
      <c r="BF626" s="155">
        <f>IF(A12taxstdlife="n/a","n/a",IF(BF$3&gt;(A12taxstdlife+$E626),(Input!$H$222*$H$7)-SUM($H626:BE626),(Input!$H$222*$H$7)/A12taxstdlife))</f>
        <v>0</v>
      </c>
      <c r="BG626" s="155">
        <f>IF(A12taxstdlife="n/a","n/a",IF(BG$3&gt;(A12taxstdlife+$E626),(Input!$H$222*$H$7)-SUM($H626:BF626),(Input!$H$222*$H$7)/A12taxstdlife))</f>
        <v>0</v>
      </c>
      <c r="BH626" s="155">
        <f>IF(A12taxstdlife="n/a","n/a",IF(BH$3&gt;(A12taxstdlife+$E626),(Input!$H$222*$H$7)-SUM($H626:BG626),(Input!$H$222*$H$7)/A12taxstdlife))</f>
        <v>0</v>
      </c>
      <c r="BI626" s="155">
        <f>IF(A12taxstdlife="n/a","n/a",IF(BI$3&gt;(A12taxstdlife+$E626),(Input!$H$222*$H$7)-SUM($H626:BH626),(Input!$H$222*$H$7)/A12taxstdlife))</f>
        <v>0</v>
      </c>
      <c r="BJ626" s="14"/>
      <c r="BK626" s="14"/>
      <c r="BL626" s="14"/>
      <c r="BM626" s="14"/>
      <c r="BN626" s="14"/>
      <c r="BO626" s="14"/>
      <c r="BP626" s="14"/>
      <c r="BQ626" s="14"/>
      <c r="BR626" s="14"/>
      <c r="BS626" s="14"/>
      <c r="BT626" s="14"/>
      <c r="BU626" s="14"/>
      <c r="BV626" s="14"/>
      <c r="BW626" s="14"/>
      <c r="BX626" s="14"/>
      <c r="BY626" s="14"/>
      <c r="BZ626" s="14"/>
      <c r="CA626" s="410"/>
      <c r="CB626" s="410"/>
      <c r="CC626" s="410"/>
      <c r="CD626" s="410"/>
      <c r="CE626" s="410"/>
      <c r="CF626" s="410"/>
      <c r="CG626" s="410"/>
      <c r="CH626" s="410"/>
      <c r="CI626" s="410"/>
      <c r="CJ626" s="410"/>
      <c r="CK626" s="410"/>
      <c r="CL626" s="410"/>
      <c r="CM626" s="410"/>
      <c r="CN626" s="410"/>
      <c r="CO626" s="410"/>
      <c r="CP626" s="410"/>
      <c r="CQ626" s="410"/>
      <c r="CR626" s="410"/>
      <c r="CS626" s="410"/>
      <c r="CT626" s="410"/>
      <c r="CU626" s="410"/>
      <c r="CV626" s="410"/>
      <c r="CW626" s="410"/>
      <c r="CX626" s="410"/>
      <c r="CY626" s="410"/>
      <c r="CZ626" s="410"/>
      <c r="DA626" s="410"/>
      <c r="DB626" s="410"/>
      <c r="DC626" s="410"/>
      <c r="DD626" s="410"/>
      <c r="DE626" s="410"/>
      <c r="DF626" s="410"/>
      <c r="DG626" s="410"/>
      <c r="DH626" s="410"/>
      <c r="DI626" s="410"/>
      <c r="DJ626" s="410"/>
      <c r="DK626" s="410"/>
      <c r="DL626" s="410"/>
      <c r="DM626" s="410"/>
      <c r="DN626" s="410"/>
      <c r="DO626" s="410"/>
      <c r="DP626" s="410"/>
      <c r="DQ626" s="410"/>
      <c r="DR626" s="410"/>
      <c r="DS626" s="410"/>
      <c r="DT626" s="410"/>
      <c r="DU626" s="410"/>
      <c r="DV626" s="410"/>
      <c r="DW626" s="410"/>
      <c r="DX626" s="410"/>
      <c r="DY626" s="410"/>
      <c r="DZ626" s="410"/>
      <c r="EA626" s="410"/>
      <c r="EB626" s="410"/>
      <c r="EC626" s="410"/>
      <c r="ED626" s="410"/>
      <c r="EE626" s="410"/>
      <c r="EF626" s="410"/>
      <c r="EG626" s="410"/>
      <c r="EH626" s="410"/>
      <c r="EI626" s="410"/>
      <c r="EJ626" s="410"/>
      <c r="EK626" s="410"/>
      <c r="EL626" s="410"/>
      <c r="EM626" s="410"/>
      <c r="EN626" s="410"/>
      <c r="EO626" s="410"/>
      <c r="EP626" s="410"/>
      <c r="EQ626" s="410"/>
      <c r="ER626" s="410"/>
      <c r="ES626" s="410"/>
      <c r="ET626" s="410"/>
      <c r="EU626" s="410"/>
      <c r="EV626" s="410"/>
      <c r="EW626" s="410"/>
      <c r="EX626" s="410"/>
      <c r="EY626" s="410"/>
      <c r="EZ626" s="410"/>
      <c r="FA626" s="410"/>
      <c r="FB626" s="410"/>
      <c r="FC626" s="410"/>
      <c r="FD626" s="410"/>
      <c r="FE626" s="410"/>
      <c r="FF626" s="410"/>
      <c r="FG626" s="410"/>
      <c r="FH626" s="410"/>
      <c r="FI626" s="410"/>
      <c r="FJ626" s="410"/>
      <c r="FK626" s="410"/>
      <c r="FL626" s="410"/>
      <c r="FM626" s="410"/>
      <c r="FN626" s="410"/>
      <c r="FO626" s="410"/>
      <c r="FP626" s="410"/>
      <c r="FQ626" s="410"/>
      <c r="FR626" s="410"/>
      <c r="FS626" s="410"/>
      <c r="FT626" s="410"/>
      <c r="FU626" s="410"/>
      <c r="FV626" s="410"/>
      <c r="FW626" s="410"/>
      <c r="FX626" s="410"/>
      <c r="FY626" s="410"/>
      <c r="FZ626" s="410"/>
      <c r="GA626" s="410"/>
      <c r="GB626" s="410"/>
      <c r="GC626" s="410"/>
      <c r="GD626" s="410"/>
      <c r="GE626" s="410"/>
      <c r="GF626" s="410"/>
      <c r="GG626" s="410"/>
      <c r="GH626" s="410"/>
      <c r="GI626" s="410"/>
      <c r="GJ626" s="410"/>
      <c r="GK626" s="410"/>
      <c r="GL626" s="410"/>
      <c r="GM626" s="410"/>
      <c r="GN626" s="410"/>
      <c r="GO626" s="410"/>
      <c r="GP626" s="410"/>
      <c r="GQ626" s="410"/>
      <c r="GR626" s="410"/>
      <c r="GS626" s="410"/>
      <c r="GT626" s="410"/>
      <c r="GU626" s="410"/>
      <c r="GV626" s="410"/>
      <c r="GW626" s="410"/>
      <c r="GX626" s="410"/>
      <c r="GY626" s="410"/>
      <c r="GZ626" s="410"/>
      <c r="HA626" s="410"/>
      <c r="HB626" s="410"/>
      <c r="HC626" s="410"/>
      <c r="HD626" s="410"/>
      <c r="HE626" s="410"/>
      <c r="HF626" s="410"/>
      <c r="HG626" s="410"/>
      <c r="HH626" s="410"/>
      <c r="HI626" s="410"/>
      <c r="HJ626" s="410"/>
      <c r="HK626" s="410"/>
      <c r="HL626" s="410"/>
      <c r="HM626" s="410"/>
      <c r="HN626" s="410"/>
      <c r="HO626" s="410"/>
      <c r="HP626" s="410"/>
      <c r="HQ626" s="410"/>
      <c r="HR626" s="410"/>
      <c r="HS626" s="410"/>
      <c r="HT626" s="410"/>
      <c r="HU626" s="410"/>
      <c r="HV626" s="410"/>
      <c r="HW626" s="410"/>
      <c r="HX626" s="410"/>
      <c r="HY626" s="410"/>
      <c r="HZ626" s="410"/>
      <c r="IA626" s="410"/>
      <c r="IB626" s="410"/>
      <c r="IC626" s="410"/>
      <c r="ID626" s="410"/>
      <c r="IE626" s="410"/>
      <c r="IF626" s="410"/>
      <c r="IG626" s="410"/>
      <c r="IH626" s="410"/>
      <c r="II626" s="410"/>
      <c r="IJ626" s="410"/>
      <c r="IK626" s="410"/>
      <c r="IL626" s="410"/>
      <c r="IM626" s="410"/>
      <c r="IN626" s="410"/>
      <c r="IO626" s="410"/>
      <c r="IP626" s="410"/>
      <c r="IQ626" s="410"/>
      <c r="IR626" s="410"/>
      <c r="IS626" s="410"/>
      <c r="IT626" s="410"/>
      <c r="IU626" s="410"/>
      <c r="IV626" s="410"/>
    </row>
    <row r="627" spans="1:256" s="2" customFormat="1" ht="12.75" hidden="1" customHeight="1" outlineLevel="2">
      <c r="A627" s="14"/>
      <c r="B627" s="14"/>
      <c r="C627" s="324"/>
      <c r="D627" s="413"/>
      <c r="E627" s="261">
        <v>3</v>
      </c>
      <c r="F627" s="372"/>
      <c r="G627" s="269"/>
      <c r="H627" s="271"/>
      <c r="I627" s="270"/>
      <c r="J627" s="155">
        <f>IF(A12taxstdlife="n/a","n/a",IF(J$3&gt;(A12taxstdlife+$E627),(Input!$I$222*$I$7)-SUM($I627:I627),(Input!$I$222*$I$7)/A12taxstdlife))</f>
        <v>8.1041986958341763E-2</v>
      </c>
      <c r="K627" s="155">
        <f>IF(A12taxstdlife="n/a","n/a",IF(K$3&gt;(A12taxstdlife+$E627),(Input!$I$222*$I$7)-SUM($I627:J627),(Input!$I$222*$I$7)/A12taxstdlife))</f>
        <v>8.1041986958341763E-2</v>
      </c>
      <c r="L627" s="155">
        <f>IF(A12taxstdlife="n/a","n/a",IF(L$3&gt;(A12taxstdlife+$E627),(Input!$I$222*$I$7)-SUM($I627:K627),(Input!$I$222*$I$7)/A12taxstdlife))</f>
        <v>8.1041986958341763E-2</v>
      </c>
      <c r="M627" s="155">
        <f>IF(A12taxstdlife="n/a","n/a",IF(M$3&gt;(A12taxstdlife+$E627),(Input!$I$222*$I$7)-SUM($I627:L627),(Input!$I$222*$I$7)/A12taxstdlife))</f>
        <v>8.1041986958341763E-2</v>
      </c>
      <c r="N627" s="155">
        <f>IF(A12taxstdlife="n/a","n/a",IF(N$3&gt;(A12taxstdlife+$E627),(Input!$I$222*$I$7)-SUM($I627:M627),(Input!$I$222*$I$7)/A12taxstdlife))</f>
        <v>8.1041986958341763E-2</v>
      </c>
      <c r="O627" s="155">
        <f>IF(A12taxstdlife="n/a","n/a",IF(O$3&gt;(A12taxstdlife+$E627),(Input!$I$222*$I$7)-SUM($I627:N627),(Input!$I$222*$I$7)/A12taxstdlife))</f>
        <v>8.1041986958341763E-2</v>
      </c>
      <c r="P627" s="155">
        <f>IF(A12taxstdlife="n/a","n/a",IF(P$3&gt;(A12taxstdlife+$E627),(Input!$I$222*$I$7)-SUM($I627:O627),(Input!$I$222*$I$7)/A12taxstdlife))</f>
        <v>8.1041986958341763E-2</v>
      </c>
      <c r="Q627" s="155">
        <f>IF(A12taxstdlife="n/a","n/a",IF(Q$3&gt;(A12taxstdlife+$E627),(Input!$I$222*$I$7)-SUM($I627:P627),(Input!$I$222*$I$7)/A12taxstdlife))</f>
        <v>8.1041986958341763E-2</v>
      </c>
      <c r="R627" s="155">
        <f>IF(A12taxstdlife="n/a","n/a",IF(R$3&gt;(A12taxstdlife+$E627),(Input!$I$222*$I$7)-SUM($I627:Q627),(Input!$I$222*$I$7)/A12taxstdlife))</f>
        <v>8.1041986958341763E-2</v>
      </c>
      <c r="S627" s="155">
        <f>IF(A12taxstdlife="n/a","n/a",IF(S$3&gt;(A12taxstdlife+$E627),(Input!$I$222*$I$7)-SUM($I627:R627),(Input!$I$222*$I$7)/A12taxstdlife))</f>
        <v>8.1041986958341763E-2</v>
      </c>
      <c r="T627" s="155">
        <f>IF(A12taxstdlife="n/a","n/a",IF(T$3&gt;(A12taxstdlife+$E627),(Input!$I$222*$I$7)-SUM($I627:S627),(Input!$I$222*$I$7)/A12taxstdlife))</f>
        <v>8.1041986958341763E-2</v>
      </c>
      <c r="U627" s="155">
        <f>IF(A12taxstdlife="n/a","n/a",IF(U$3&gt;(A12taxstdlife+$E627),(Input!$I$222*$I$7)-SUM($I627:T627),(Input!$I$222*$I$7)/A12taxstdlife))</f>
        <v>8.1041986958341763E-2</v>
      </c>
      <c r="V627" s="155">
        <f>IF(A12taxstdlife="n/a","n/a",IF(V$3&gt;(A12taxstdlife+$E627),(Input!$I$222*$I$7)-SUM($I627:U627),(Input!$I$222*$I$7)/A12taxstdlife))</f>
        <v>8.1041986958341763E-2</v>
      </c>
      <c r="W627" s="155">
        <f>IF(A12taxstdlife="n/a","n/a",IF(W$3&gt;(A12taxstdlife+$E627),(Input!$I$222*$I$7)-SUM($I627:V627),(Input!$I$222*$I$7)/A12taxstdlife))</f>
        <v>8.1041986958341763E-2</v>
      </c>
      <c r="X627" s="155">
        <f>IF(A12taxstdlife="n/a","n/a",IF(X$3&gt;(A12taxstdlife+$E627),(Input!$I$222*$I$7)-SUM($I627:W627),(Input!$I$222*$I$7)/A12taxstdlife))</f>
        <v>8.1041986958341763E-2</v>
      </c>
      <c r="Y627" s="155">
        <f>IF(A12taxstdlife="n/a","n/a",IF(Y$3&gt;(A12taxstdlife+$E627),(Input!$I$222*$I$7)-SUM($I627:X627),(Input!$I$222*$I$7)/A12taxstdlife))</f>
        <v>8.1041986958341763E-2</v>
      </c>
      <c r="Z627" s="155">
        <f>IF(A12taxstdlife="n/a","n/a",IF(Z$3&gt;(A12taxstdlife+$E627),(Input!$I$222*$I$7)-SUM($I627:Y627),(Input!$I$222*$I$7)/A12taxstdlife))</f>
        <v>8.1041986958341763E-2</v>
      </c>
      <c r="AA627" s="155">
        <f>IF(A12taxstdlife="n/a","n/a",IF(AA$3&gt;(A12taxstdlife+$E627),(Input!$I$222*$I$7)-SUM($I627:Z627),(Input!$I$222*$I$7)/A12taxstdlife))</f>
        <v>8.1041986958341763E-2</v>
      </c>
      <c r="AB627" s="155">
        <f>IF(A12taxstdlife="n/a","n/a",IF(AB$3&gt;(A12taxstdlife+$E627),(Input!$I$222*$I$7)-SUM($I627:AA627),(Input!$I$222*$I$7)/A12taxstdlife))</f>
        <v>8.1041986958341763E-2</v>
      </c>
      <c r="AC627" s="155">
        <f>IF(A12taxstdlife="n/a","n/a",IF(AC$3&gt;(A12taxstdlife+$E627),(Input!$I$222*$I$7)-SUM($I627:AB627),(Input!$I$222*$I$7)/A12taxstdlife))</f>
        <v>8.1041986958341763E-2</v>
      </c>
      <c r="AD627" s="155">
        <f>IF(A12taxstdlife="n/a","n/a",IF(AD$3&gt;(A12taxstdlife+$E627),(Input!$I$222*$I$7)-SUM($I627:AC627),(Input!$I$222*$I$7)/A12taxstdlife))</f>
        <v>8.1041986958341763E-2</v>
      </c>
      <c r="AE627" s="155">
        <f>IF(A12taxstdlife="n/a","n/a",IF(AE$3&gt;(A12taxstdlife+$E627),(Input!$I$222*$I$7)-SUM($I627:AD627),(Input!$I$222*$I$7)/A12taxstdlife))</f>
        <v>8.1041986958341763E-2</v>
      </c>
      <c r="AF627" s="155">
        <f>IF(A12taxstdlife="n/a","n/a",IF(AF$3&gt;(A12taxstdlife+$E627),(Input!$I$222*$I$7)-SUM($I627:AE627),(Input!$I$222*$I$7)/A12taxstdlife))</f>
        <v>8.1041986958341763E-2</v>
      </c>
      <c r="AG627" s="155">
        <f>IF(A12taxstdlife="n/a","n/a",IF(AG$3&gt;(A12taxstdlife+$E627),(Input!$I$222*$I$7)-SUM($I627:AF627),(Input!$I$222*$I$7)/A12taxstdlife))</f>
        <v>8.1041986958341763E-2</v>
      </c>
      <c r="AH627" s="155">
        <f>IF(A12taxstdlife="n/a","n/a",IF(AH$3&gt;(A12taxstdlife+$E627),(Input!$I$222*$I$7)-SUM($I627:AG627),(Input!$I$222*$I$7)/A12taxstdlife))</f>
        <v>8.1041986958341763E-2</v>
      </c>
      <c r="AI627" s="155">
        <f>IF(A12taxstdlife="n/a","n/a",IF(AI$3&gt;(A12taxstdlife+$E627),(Input!$I$222*$I$7)-SUM($I627:AH627),(Input!$I$222*$I$7)/A12taxstdlife))</f>
        <v>8.1041986958341763E-2</v>
      </c>
      <c r="AJ627" s="155">
        <f>IF(A12taxstdlife="n/a","n/a",IF(AJ$3&gt;(A12taxstdlife+$E627),(Input!$I$222*$I$7)-SUM($I627:AI627),(Input!$I$222*$I$7)/A12taxstdlife))</f>
        <v>8.1041986958341763E-2</v>
      </c>
      <c r="AK627" s="155">
        <f>IF(A12taxstdlife="n/a","n/a",IF(AK$3&gt;(A12taxstdlife+$E627),(Input!$I$222*$I$7)-SUM($I627:AJ627),(Input!$I$222*$I$7)/A12taxstdlife))</f>
        <v>8.1041986958341763E-2</v>
      </c>
      <c r="AL627" s="155">
        <f>IF(A12taxstdlife="n/a","n/a",IF(AL$3&gt;(A12taxstdlife+$E627),(Input!$I$222*$I$7)-SUM($I627:AK627),(Input!$I$222*$I$7)/A12taxstdlife))</f>
        <v>8.1041986958341763E-2</v>
      </c>
      <c r="AM627" s="155">
        <f>IF(A12taxstdlife="n/a","n/a",IF(AM$3&gt;(A12taxstdlife+$E627),(Input!$I$222*$I$7)-SUM($I627:AL627),(Input!$I$222*$I$7)/A12taxstdlife))</f>
        <v>8.1041986958341763E-2</v>
      </c>
      <c r="AN627" s="155">
        <f>IF(A12taxstdlife="n/a","n/a",IF(AN$3&gt;(A12taxstdlife+$E627),(Input!$I$222*$I$7)-SUM($I627:AM627),(Input!$I$222*$I$7)/A12taxstdlife))</f>
        <v>8.1041986958341763E-2</v>
      </c>
      <c r="AO627" s="155">
        <f>IF(A12taxstdlife="n/a","n/a",IF(AO$3&gt;(A12taxstdlife+$E627),(Input!$I$222*$I$7)-SUM($I627:AN627),(Input!$I$222*$I$7)/A12taxstdlife))</f>
        <v>8.1041986958341763E-2</v>
      </c>
      <c r="AP627" s="155">
        <f>IF(A12taxstdlife="n/a","n/a",IF(AP$3&gt;(A12taxstdlife+$E627),(Input!$I$222*$I$7)-SUM($I627:AO627),(Input!$I$222*$I$7)/A12taxstdlife))</f>
        <v>8.1041986958341763E-2</v>
      </c>
      <c r="AQ627" s="155">
        <f>IF(A12taxstdlife="n/a","n/a",IF(AQ$3&gt;(A12taxstdlife+$E627),(Input!$I$222*$I$7)-SUM($I627:AP627),(Input!$I$222*$I$7)/A12taxstdlife))</f>
        <v>8.1041986958341763E-2</v>
      </c>
      <c r="AR627" s="155">
        <f>IF(A12taxstdlife="n/a","n/a",IF(AR$3&gt;(A12taxstdlife+$E627),(Input!$I$222*$I$7)-SUM($I627:AQ627),(Input!$I$222*$I$7)/A12taxstdlife))</f>
        <v>8.1041986958341763E-2</v>
      </c>
      <c r="AS627" s="155">
        <f>IF(A12taxstdlife="n/a","n/a",IF(AS$3&gt;(A12taxstdlife+$E627),(Input!$I$222*$I$7)-SUM($I627:AR627),(Input!$I$222*$I$7)/A12taxstdlife))</f>
        <v>8.1041986958341763E-2</v>
      </c>
      <c r="AT627" s="155">
        <f>IF(A12taxstdlife="n/a","n/a",IF(AT$3&gt;(A12taxstdlife+$E627),(Input!$I$222*$I$7)-SUM($I627:AS627),(Input!$I$222*$I$7)/A12taxstdlife))</f>
        <v>8.1041986958341763E-2</v>
      </c>
      <c r="AU627" s="155">
        <f>IF(A12taxstdlife="n/a","n/a",IF(AU$3&gt;(A12taxstdlife+$E627),(Input!$I$222*$I$7)-SUM($I627:AT627),(Input!$I$222*$I$7)/A12taxstdlife))</f>
        <v>8.1041986958341763E-2</v>
      </c>
      <c r="AV627" s="155">
        <f>IF(A12taxstdlife="n/a","n/a",IF(AV$3&gt;(A12taxstdlife+$E627),(Input!$I$222*$I$7)-SUM($I627:AU627),(Input!$I$222*$I$7)/A12taxstdlife))</f>
        <v>8.1041986958341763E-2</v>
      </c>
      <c r="AW627" s="155">
        <f>IF(A12taxstdlife="n/a","n/a",IF(AW$3&gt;(A12taxstdlife+$E627),(Input!$I$222*$I$7)-SUM($I627:AV627),(Input!$I$222*$I$7)/A12taxstdlife))</f>
        <v>8.1041986958341763E-2</v>
      </c>
      <c r="AX627" s="155">
        <f>IF(A12taxstdlife="n/a","n/a",IF(AX$3&gt;(A12taxstdlife+$E627),(Input!$I$222*$I$7)-SUM($I627:AW627),(Input!$I$222*$I$7)/A12taxstdlife))</f>
        <v>8.8817841970012523E-16</v>
      </c>
      <c r="AY627" s="155">
        <f>IF(A12taxstdlife="n/a","n/a",IF(AY$3&gt;(A12taxstdlife+$E627),(Input!$I$222*$I$7)-SUM($I627:AX627),(Input!$I$222*$I$7)/A12taxstdlife))</f>
        <v>0</v>
      </c>
      <c r="AZ627" s="155">
        <f>IF(A12taxstdlife="n/a","n/a",IF(AZ$3&gt;(A12taxstdlife+$E627),(Input!$I$222*$I$7)-SUM($I627:AY627),(Input!$I$222*$I$7)/A12taxstdlife))</f>
        <v>0</v>
      </c>
      <c r="BA627" s="155">
        <f>IF(A12taxstdlife="n/a","n/a",IF(BA$3&gt;(A12taxstdlife+$E627),(Input!$I$222*$I$7)-SUM($I627:AZ627),(Input!$I$222*$I$7)/A12taxstdlife))</f>
        <v>0</v>
      </c>
      <c r="BB627" s="155">
        <f>IF(A12taxstdlife="n/a","n/a",IF(BB$3&gt;(A12taxstdlife+$E627),(Input!$I$222*$I$7)-SUM($I627:BA627),(Input!$I$222*$I$7)/A12taxstdlife))</f>
        <v>0</v>
      </c>
      <c r="BC627" s="155">
        <f>IF(A12taxstdlife="n/a","n/a",IF(BC$3&gt;(A12taxstdlife+$E627),(Input!$I$222*$I$7)-SUM($I627:BB627),(Input!$I$222*$I$7)/A12taxstdlife))</f>
        <v>0</v>
      </c>
      <c r="BD627" s="155">
        <f>IF(A12taxstdlife="n/a","n/a",IF(BD$3&gt;(A12taxstdlife+$E627),(Input!$I$222*$I$7)-SUM($I627:BC627),(Input!$I$222*$I$7)/A12taxstdlife))</f>
        <v>0</v>
      </c>
      <c r="BE627" s="155">
        <f>IF(A12taxstdlife="n/a","n/a",IF(BE$3&gt;(A12taxstdlife+$E627),(Input!$I$222*$I$7)-SUM($I627:BD627),(Input!$I$222*$I$7)/A12taxstdlife))</f>
        <v>0</v>
      </c>
      <c r="BF627" s="155">
        <f>IF(A12taxstdlife="n/a","n/a",IF(BF$3&gt;(A12taxstdlife+$E627),(Input!$I$222*$I$7)-SUM($I627:BE627),(Input!$I$222*$I$7)/A12taxstdlife))</f>
        <v>0</v>
      </c>
      <c r="BG627" s="155">
        <f>IF(A12taxstdlife="n/a","n/a",IF(BG$3&gt;(A12taxstdlife+$E627),(Input!$I$222*$I$7)-SUM($I627:BF627),(Input!$I$222*$I$7)/A12taxstdlife))</f>
        <v>0</v>
      </c>
      <c r="BH627" s="155">
        <f>IF(A12taxstdlife="n/a","n/a",IF(BH$3&gt;(A12taxstdlife+$E627),(Input!$I$222*$I$7)-SUM($I627:BG627),(Input!$I$222*$I$7)/A12taxstdlife))</f>
        <v>0</v>
      </c>
      <c r="BI627" s="155">
        <f>IF(A12taxstdlife="n/a","n/a",IF(BI$3&gt;(A12taxstdlife+$E627),(Input!$I$222*$I$7)-SUM($I627:BH627),(Input!$I$222*$I$7)/A12taxstdlife))</f>
        <v>0</v>
      </c>
      <c r="BJ627" s="14"/>
      <c r="BK627" s="14"/>
      <c r="BL627" s="14"/>
      <c r="BM627" s="14"/>
      <c r="BN627" s="14"/>
      <c r="BO627" s="14"/>
      <c r="BP627" s="14"/>
      <c r="BQ627" s="14"/>
      <c r="BR627" s="14"/>
      <c r="BS627" s="14"/>
      <c r="BT627" s="14"/>
      <c r="BU627" s="14"/>
      <c r="BV627" s="14"/>
      <c r="BW627" s="14"/>
      <c r="BX627" s="14"/>
      <c r="BY627" s="14"/>
      <c r="BZ627" s="14"/>
      <c r="CA627" s="410"/>
      <c r="CB627" s="410"/>
      <c r="CC627" s="410"/>
      <c r="CD627" s="410"/>
      <c r="CE627" s="410"/>
      <c r="CF627" s="410"/>
      <c r="CG627" s="410"/>
      <c r="CH627" s="410"/>
      <c r="CI627" s="410"/>
      <c r="CJ627" s="410"/>
      <c r="CK627" s="410"/>
      <c r="CL627" s="410"/>
      <c r="CM627" s="410"/>
      <c r="CN627" s="410"/>
      <c r="CO627" s="410"/>
      <c r="CP627" s="410"/>
      <c r="CQ627" s="410"/>
      <c r="CR627" s="410"/>
      <c r="CS627" s="410"/>
      <c r="CT627" s="410"/>
      <c r="CU627" s="410"/>
      <c r="CV627" s="410"/>
      <c r="CW627" s="410"/>
      <c r="CX627" s="410"/>
      <c r="CY627" s="410"/>
      <c r="CZ627" s="410"/>
      <c r="DA627" s="410"/>
      <c r="DB627" s="410"/>
      <c r="DC627" s="410"/>
      <c r="DD627" s="410"/>
      <c r="DE627" s="410"/>
      <c r="DF627" s="410"/>
      <c r="DG627" s="410"/>
      <c r="DH627" s="410"/>
      <c r="DI627" s="410"/>
      <c r="DJ627" s="410"/>
      <c r="DK627" s="410"/>
      <c r="DL627" s="410"/>
      <c r="DM627" s="410"/>
      <c r="DN627" s="410"/>
      <c r="DO627" s="410"/>
      <c r="DP627" s="410"/>
      <c r="DQ627" s="410"/>
      <c r="DR627" s="410"/>
      <c r="DS627" s="410"/>
      <c r="DT627" s="410"/>
      <c r="DU627" s="410"/>
      <c r="DV627" s="410"/>
      <c r="DW627" s="410"/>
      <c r="DX627" s="410"/>
      <c r="DY627" s="410"/>
      <c r="DZ627" s="410"/>
      <c r="EA627" s="410"/>
      <c r="EB627" s="410"/>
      <c r="EC627" s="410"/>
      <c r="ED627" s="410"/>
      <c r="EE627" s="410"/>
      <c r="EF627" s="410"/>
      <c r="EG627" s="410"/>
      <c r="EH627" s="410"/>
      <c r="EI627" s="410"/>
      <c r="EJ627" s="410"/>
      <c r="EK627" s="410"/>
      <c r="EL627" s="410"/>
      <c r="EM627" s="410"/>
      <c r="EN627" s="410"/>
      <c r="EO627" s="410"/>
      <c r="EP627" s="410"/>
      <c r="EQ627" s="410"/>
      <c r="ER627" s="410"/>
      <c r="ES627" s="410"/>
      <c r="ET627" s="410"/>
      <c r="EU627" s="410"/>
      <c r="EV627" s="410"/>
      <c r="EW627" s="410"/>
      <c r="EX627" s="410"/>
      <c r="EY627" s="410"/>
      <c r="EZ627" s="410"/>
      <c r="FA627" s="410"/>
      <c r="FB627" s="410"/>
      <c r="FC627" s="410"/>
      <c r="FD627" s="410"/>
      <c r="FE627" s="410"/>
      <c r="FF627" s="410"/>
      <c r="FG627" s="410"/>
      <c r="FH627" s="410"/>
      <c r="FI627" s="410"/>
      <c r="FJ627" s="410"/>
      <c r="FK627" s="410"/>
      <c r="FL627" s="410"/>
      <c r="FM627" s="410"/>
      <c r="FN627" s="410"/>
      <c r="FO627" s="410"/>
      <c r="FP627" s="410"/>
      <c r="FQ627" s="410"/>
      <c r="FR627" s="410"/>
      <c r="FS627" s="410"/>
      <c r="FT627" s="410"/>
      <c r="FU627" s="410"/>
      <c r="FV627" s="410"/>
      <c r="FW627" s="410"/>
      <c r="FX627" s="410"/>
      <c r="FY627" s="410"/>
      <c r="FZ627" s="410"/>
      <c r="GA627" s="410"/>
      <c r="GB627" s="410"/>
      <c r="GC627" s="410"/>
      <c r="GD627" s="410"/>
      <c r="GE627" s="410"/>
      <c r="GF627" s="410"/>
      <c r="GG627" s="410"/>
      <c r="GH627" s="410"/>
      <c r="GI627" s="410"/>
      <c r="GJ627" s="410"/>
      <c r="GK627" s="410"/>
      <c r="GL627" s="410"/>
      <c r="GM627" s="410"/>
      <c r="GN627" s="410"/>
      <c r="GO627" s="410"/>
      <c r="GP627" s="410"/>
      <c r="GQ627" s="410"/>
      <c r="GR627" s="410"/>
      <c r="GS627" s="410"/>
      <c r="GT627" s="410"/>
      <c r="GU627" s="410"/>
      <c r="GV627" s="410"/>
      <c r="GW627" s="410"/>
      <c r="GX627" s="410"/>
      <c r="GY627" s="410"/>
      <c r="GZ627" s="410"/>
      <c r="HA627" s="410"/>
      <c r="HB627" s="410"/>
      <c r="HC627" s="410"/>
      <c r="HD627" s="410"/>
      <c r="HE627" s="410"/>
      <c r="HF627" s="410"/>
      <c r="HG627" s="410"/>
      <c r="HH627" s="410"/>
      <c r="HI627" s="410"/>
      <c r="HJ627" s="410"/>
      <c r="HK627" s="410"/>
      <c r="HL627" s="410"/>
      <c r="HM627" s="410"/>
      <c r="HN627" s="410"/>
      <c r="HO627" s="410"/>
      <c r="HP627" s="410"/>
      <c r="HQ627" s="410"/>
      <c r="HR627" s="410"/>
      <c r="HS627" s="410"/>
      <c r="HT627" s="410"/>
      <c r="HU627" s="410"/>
      <c r="HV627" s="410"/>
      <c r="HW627" s="410"/>
      <c r="HX627" s="410"/>
      <c r="HY627" s="410"/>
      <c r="HZ627" s="410"/>
      <c r="IA627" s="410"/>
      <c r="IB627" s="410"/>
      <c r="IC627" s="410"/>
      <c r="ID627" s="410"/>
      <c r="IE627" s="410"/>
      <c r="IF627" s="410"/>
      <c r="IG627" s="410"/>
      <c r="IH627" s="410"/>
      <c r="II627" s="410"/>
      <c r="IJ627" s="410"/>
      <c r="IK627" s="410"/>
      <c r="IL627" s="410"/>
      <c r="IM627" s="410"/>
      <c r="IN627" s="410"/>
      <c r="IO627" s="410"/>
      <c r="IP627" s="410"/>
      <c r="IQ627" s="410"/>
      <c r="IR627" s="410"/>
      <c r="IS627" s="410"/>
      <c r="IT627" s="410"/>
      <c r="IU627" s="410"/>
      <c r="IV627" s="410"/>
    </row>
    <row r="628" spans="1:256" s="2" customFormat="1" ht="12.75" hidden="1" customHeight="1" outlineLevel="2">
      <c r="A628" s="14"/>
      <c r="B628" s="14"/>
      <c r="C628" s="324"/>
      <c r="D628" s="413"/>
      <c r="E628" s="261">
        <v>4</v>
      </c>
      <c r="F628" s="372"/>
      <c r="G628" s="269"/>
      <c r="H628" s="271"/>
      <c r="I628" s="271"/>
      <c r="J628" s="270"/>
      <c r="K628" s="155">
        <f>IF(A12taxstdlife="n/a","n/a",IF(K$3&gt;(A12taxstdlife+$E628),(Input!$J$222*$J$7)-SUM($J628:J628),(Input!$J$222*$J$7)/A12taxstdlife))</f>
        <v>7.6914900689967064E-2</v>
      </c>
      <c r="L628" s="155">
        <f>IF(A12taxstdlife="n/a","n/a",IF(L$3&gt;(A12taxstdlife+$E628),(Input!$J$222*$J$7)-SUM($J628:K628),(Input!$J$222*$J$7)/A12taxstdlife))</f>
        <v>7.6914900689967064E-2</v>
      </c>
      <c r="M628" s="155">
        <f>IF(A12taxstdlife="n/a","n/a",IF(M$3&gt;(A12taxstdlife+$E628),(Input!$J$222*$J$7)-SUM($J628:L628),(Input!$J$222*$J$7)/A12taxstdlife))</f>
        <v>7.6914900689967064E-2</v>
      </c>
      <c r="N628" s="155">
        <f>IF(A12taxstdlife="n/a","n/a",IF(N$3&gt;(A12taxstdlife+$E628),(Input!$J$222*$J$7)-SUM($J628:M628),(Input!$J$222*$J$7)/A12taxstdlife))</f>
        <v>7.6914900689967064E-2</v>
      </c>
      <c r="O628" s="155">
        <f>IF(A12taxstdlife="n/a","n/a",IF(O$3&gt;(A12taxstdlife+$E628),(Input!$J$222*$J$7)-SUM($J628:N628),(Input!$J$222*$J$7)/A12taxstdlife))</f>
        <v>7.6914900689967064E-2</v>
      </c>
      <c r="P628" s="155">
        <f>IF(A12taxstdlife="n/a","n/a",IF(P$3&gt;(A12taxstdlife+$E628),(Input!$J$222*$J$7)-SUM($J628:O628),(Input!$J$222*$J$7)/A12taxstdlife))</f>
        <v>7.6914900689967064E-2</v>
      </c>
      <c r="Q628" s="155">
        <f>IF(A12taxstdlife="n/a","n/a",IF(Q$3&gt;(A12taxstdlife+$E628),(Input!$J$222*$J$7)-SUM($J628:P628),(Input!$J$222*$J$7)/A12taxstdlife))</f>
        <v>7.6914900689967064E-2</v>
      </c>
      <c r="R628" s="155">
        <f>IF(A12taxstdlife="n/a","n/a",IF(R$3&gt;(A12taxstdlife+$E628),(Input!$J$222*$J$7)-SUM($J628:Q628),(Input!$J$222*$J$7)/A12taxstdlife))</f>
        <v>7.6914900689967064E-2</v>
      </c>
      <c r="S628" s="155">
        <f>IF(A12taxstdlife="n/a","n/a",IF(S$3&gt;(A12taxstdlife+$E628),(Input!$J$222*$J$7)-SUM($J628:R628),(Input!$J$222*$J$7)/A12taxstdlife))</f>
        <v>7.6914900689967064E-2</v>
      </c>
      <c r="T628" s="155">
        <f>IF(A12taxstdlife="n/a","n/a",IF(T$3&gt;(A12taxstdlife+$E628),(Input!$J$222*$J$7)-SUM($J628:S628),(Input!$J$222*$J$7)/A12taxstdlife))</f>
        <v>7.6914900689967064E-2</v>
      </c>
      <c r="U628" s="155">
        <f>IF(A12taxstdlife="n/a","n/a",IF(U$3&gt;(A12taxstdlife+$E628),(Input!$J$222*$J$7)-SUM($J628:T628),(Input!$J$222*$J$7)/A12taxstdlife))</f>
        <v>7.6914900689967064E-2</v>
      </c>
      <c r="V628" s="155">
        <f>IF(A12taxstdlife="n/a","n/a",IF(V$3&gt;(A12taxstdlife+$E628),(Input!$J$222*$J$7)-SUM($J628:U628),(Input!$J$222*$J$7)/A12taxstdlife))</f>
        <v>7.6914900689967064E-2</v>
      </c>
      <c r="W628" s="155">
        <f>IF(A12taxstdlife="n/a","n/a",IF(W$3&gt;(A12taxstdlife+$E628),(Input!$J$222*$J$7)-SUM($J628:V628),(Input!$J$222*$J$7)/A12taxstdlife))</f>
        <v>7.6914900689967064E-2</v>
      </c>
      <c r="X628" s="155">
        <f>IF(A12taxstdlife="n/a","n/a",IF(X$3&gt;(A12taxstdlife+$E628),(Input!$J$222*$J$7)-SUM($J628:W628),(Input!$J$222*$J$7)/A12taxstdlife))</f>
        <v>7.6914900689967064E-2</v>
      </c>
      <c r="Y628" s="155">
        <f>IF(A12taxstdlife="n/a","n/a",IF(Y$3&gt;(A12taxstdlife+$E628),(Input!$J$222*$J$7)-SUM($J628:X628),(Input!$J$222*$J$7)/A12taxstdlife))</f>
        <v>7.6914900689967064E-2</v>
      </c>
      <c r="Z628" s="155">
        <f>IF(A12taxstdlife="n/a","n/a",IF(Z$3&gt;(A12taxstdlife+$E628),(Input!$J$222*$J$7)-SUM($J628:Y628),(Input!$J$222*$J$7)/A12taxstdlife))</f>
        <v>7.6914900689967064E-2</v>
      </c>
      <c r="AA628" s="155">
        <f>IF(A12taxstdlife="n/a","n/a",IF(AA$3&gt;(A12taxstdlife+$E628),(Input!$J$222*$J$7)-SUM($J628:Z628),(Input!$J$222*$J$7)/A12taxstdlife))</f>
        <v>7.6914900689967064E-2</v>
      </c>
      <c r="AB628" s="155">
        <f>IF(A12taxstdlife="n/a","n/a",IF(AB$3&gt;(A12taxstdlife+$E628),(Input!$J$222*$J$7)-SUM($J628:AA628),(Input!$J$222*$J$7)/A12taxstdlife))</f>
        <v>7.6914900689967064E-2</v>
      </c>
      <c r="AC628" s="155">
        <f>IF(A12taxstdlife="n/a","n/a",IF(AC$3&gt;(A12taxstdlife+$E628),(Input!$J$222*$J$7)-SUM($J628:AB628),(Input!$J$222*$J$7)/A12taxstdlife))</f>
        <v>7.6914900689967064E-2</v>
      </c>
      <c r="AD628" s="155">
        <f>IF(A12taxstdlife="n/a","n/a",IF(AD$3&gt;(A12taxstdlife+$E628),(Input!$J$222*$J$7)-SUM($J628:AC628),(Input!$J$222*$J$7)/A12taxstdlife))</f>
        <v>7.6914900689967064E-2</v>
      </c>
      <c r="AE628" s="155">
        <f>IF(A12taxstdlife="n/a","n/a",IF(AE$3&gt;(A12taxstdlife+$E628),(Input!$J$222*$J$7)-SUM($J628:AD628),(Input!$J$222*$J$7)/A12taxstdlife))</f>
        <v>7.6914900689967064E-2</v>
      </c>
      <c r="AF628" s="155">
        <f>IF(A12taxstdlife="n/a","n/a",IF(AF$3&gt;(A12taxstdlife+$E628),(Input!$J$222*$J$7)-SUM($J628:AE628),(Input!$J$222*$J$7)/A12taxstdlife))</f>
        <v>7.6914900689967064E-2</v>
      </c>
      <c r="AG628" s="155">
        <f>IF(A12taxstdlife="n/a","n/a",IF(AG$3&gt;(A12taxstdlife+$E628),(Input!$J$222*$J$7)-SUM($J628:AF628),(Input!$J$222*$J$7)/A12taxstdlife))</f>
        <v>7.6914900689967064E-2</v>
      </c>
      <c r="AH628" s="155">
        <f>IF(A12taxstdlife="n/a","n/a",IF(AH$3&gt;(A12taxstdlife+$E628),(Input!$J$222*$J$7)-SUM($J628:AG628),(Input!$J$222*$J$7)/A12taxstdlife))</f>
        <v>7.6914900689967064E-2</v>
      </c>
      <c r="AI628" s="155">
        <f>IF(A12taxstdlife="n/a","n/a",IF(AI$3&gt;(A12taxstdlife+$E628),(Input!$J$222*$J$7)-SUM($J628:AH628),(Input!$J$222*$J$7)/A12taxstdlife))</f>
        <v>7.6914900689967064E-2</v>
      </c>
      <c r="AJ628" s="155">
        <f>IF(A12taxstdlife="n/a","n/a",IF(AJ$3&gt;(A12taxstdlife+$E628),(Input!$J$222*$J$7)-SUM($J628:AI628),(Input!$J$222*$J$7)/A12taxstdlife))</f>
        <v>7.6914900689967064E-2</v>
      </c>
      <c r="AK628" s="155">
        <f>IF(A12taxstdlife="n/a","n/a",IF(AK$3&gt;(A12taxstdlife+$E628),(Input!$J$222*$J$7)-SUM($J628:AJ628),(Input!$J$222*$J$7)/A12taxstdlife))</f>
        <v>7.6914900689967064E-2</v>
      </c>
      <c r="AL628" s="155">
        <f>IF(A12taxstdlife="n/a","n/a",IF(AL$3&gt;(A12taxstdlife+$E628),(Input!$J$222*$J$7)-SUM($J628:AK628),(Input!$J$222*$J$7)/A12taxstdlife))</f>
        <v>7.6914900689967064E-2</v>
      </c>
      <c r="AM628" s="155">
        <f>IF(A12taxstdlife="n/a","n/a",IF(AM$3&gt;(A12taxstdlife+$E628),(Input!$J$222*$J$7)-SUM($J628:AL628),(Input!$J$222*$J$7)/A12taxstdlife))</f>
        <v>7.6914900689967064E-2</v>
      </c>
      <c r="AN628" s="155">
        <f>IF(A12taxstdlife="n/a","n/a",IF(AN$3&gt;(A12taxstdlife+$E628),(Input!$J$222*$J$7)-SUM($J628:AM628),(Input!$J$222*$J$7)/A12taxstdlife))</f>
        <v>7.6914900689967064E-2</v>
      </c>
      <c r="AO628" s="155">
        <f>IF(A12taxstdlife="n/a","n/a",IF(AO$3&gt;(A12taxstdlife+$E628),(Input!$J$222*$J$7)-SUM($J628:AN628),(Input!$J$222*$J$7)/A12taxstdlife))</f>
        <v>7.6914900689967064E-2</v>
      </c>
      <c r="AP628" s="155">
        <f>IF(A12taxstdlife="n/a","n/a",IF(AP$3&gt;(A12taxstdlife+$E628),(Input!$J$222*$J$7)-SUM($J628:AO628),(Input!$J$222*$J$7)/A12taxstdlife))</f>
        <v>7.6914900689967064E-2</v>
      </c>
      <c r="AQ628" s="155">
        <f>IF(A12taxstdlife="n/a","n/a",IF(AQ$3&gt;(A12taxstdlife+$E628),(Input!$J$222*$J$7)-SUM($J628:AP628),(Input!$J$222*$J$7)/A12taxstdlife))</f>
        <v>7.6914900689967064E-2</v>
      </c>
      <c r="AR628" s="155">
        <f>IF(A12taxstdlife="n/a","n/a",IF(AR$3&gt;(A12taxstdlife+$E628),(Input!$J$222*$J$7)-SUM($J628:AQ628),(Input!$J$222*$J$7)/A12taxstdlife))</f>
        <v>7.6914900689967064E-2</v>
      </c>
      <c r="AS628" s="155">
        <f>IF(A12taxstdlife="n/a","n/a",IF(AS$3&gt;(A12taxstdlife+$E628),(Input!$J$222*$J$7)-SUM($J628:AR628),(Input!$J$222*$J$7)/A12taxstdlife))</f>
        <v>7.6914900689967064E-2</v>
      </c>
      <c r="AT628" s="155">
        <f>IF(A12taxstdlife="n/a","n/a",IF(AT$3&gt;(A12taxstdlife+$E628),(Input!$J$222*$J$7)-SUM($J628:AS628),(Input!$J$222*$J$7)/A12taxstdlife))</f>
        <v>7.6914900689967064E-2</v>
      </c>
      <c r="AU628" s="155">
        <f>IF(A12taxstdlife="n/a","n/a",IF(AU$3&gt;(A12taxstdlife+$E628),(Input!$J$222*$J$7)-SUM($J628:AT628),(Input!$J$222*$J$7)/A12taxstdlife))</f>
        <v>7.6914900689967064E-2</v>
      </c>
      <c r="AV628" s="155">
        <f>IF(A12taxstdlife="n/a","n/a",IF(AV$3&gt;(A12taxstdlife+$E628),(Input!$J$222*$J$7)-SUM($J628:AU628),(Input!$J$222*$J$7)/A12taxstdlife))</f>
        <v>7.6914900689967064E-2</v>
      </c>
      <c r="AW628" s="155">
        <f>IF(A12taxstdlife="n/a","n/a",IF(AW$3&gt;(A12taxstdlife+$E628),(Input!$J$222*$J$7)-SUM($J628:AV628),(Input!$J$222*$J$7)/A12taxstdlife))</f>
        <v>7.6914900689967064E-2</v>
      </c>
      <c r="AX628" s="155">
        <f>IF(A12taxstdlife="n/a","n/a",IF(AX$3&gt;(A12taxstdlife+$E628),(Input!$J$222*$J$7)-SUM($J628:AW628),(Input!$J$222*$J$7)/A12taxstdlife))</f>
        <v>7.6914900689967064E-2</v>
      </c>
      <c r="AY628" s="155">
        <f>IF(A12taxstdlife="n/a","n/a",IF(AY$3&gt;(A12taxstdlife+$E628),(Input!$J$222*$J$7)-SUM($J628:AX628),(Input!$J$222*$J$7)/A12taxstdlife))</f>
        <v>2.2204460492503131E-15</v>
      </c>
      <c r="AZ628" s="155">
        <f>IF(A12taxstdlife="n/a","n/a",IF(AZ$3&gt;(A12taxstdlife+$E628),(Input!$J$222*$J$7)-SUM($J628:AY628),(Input!$J$222*$J$7)/A12taxstdlife))</f>
        <v>0</v>
      </c>
      <c r="BA628" s="155">
        <f>IF(A12taxstdlife="n/a","n/a",IF(BA$3&gt;(A12taxstdlife+$E628),(Input!$J$222*$J$7)-SUM($J628:AZ628),(Input!$J$222*$J$7)/A12taxstdlife))</f>
        <v>0</v>
      </c>
      <c r="BB628" s="155">
        <f>IF(A12taxstdlife="n/a","n/a",IF(BB$3&gt;(A12taxstdlife+$E628),(Input!$J$222*$J$7)-SUM($J628:BA628),(Input!$J$222*$J$7)/A12taxstdlife))</f>
        <v>0</v>
      </c>
      <c r="BC628" s="155">
        <f>IF(A12taxstdlife="n/a","n/a",IF(BC$3&gt;(A12taxstdlife+$E628),(Input!$J$222*$J$7)-SUM($J628:BB628),(Input!$J$222*$J$7)/A12taxstdlife))</f>
        <v>0</v>
      </c>
      <c r="BD628" s="155">
        <f>IF(A12taxstdlife="n/a","n/a",IF(BD$3&gt;(A12taxstdlife+$E628),(Input!$J$222*$J$7)-SUM($J628:BC628),(Input!$J$222*$J$7)/A12taxstdlife))</f>
        <v>0</v>
      </c>
      <c r="BE628" s="155">
        <f>IF(A12taxstdlife="n/a","n/a",IF(BE$3&gt;(A12taxstdlife+$E628),(Input!$J$222*$J$7)-SUM($J628:BD628),(Input!$J$222*$J$7)/A12taxstdlife))</f>
        <v>0</v>
      </c>
      <c r="BF628" s="155">
        <f>IF(A12taxstdlife="n/a","n/a",IF(BF$3&gt;(A12taxstdlife+$E628),(Input!$J$222*$J$7)-SUM($J628:BE628),(Input!$J$222*$J$7)/A12taxstdlife))</f>
        <v>0</v>
      </c>
      <c r="BG628" s="155">
        <f>IF(A12taxstdlife="n/a","n/a",IF(BG$3&gt;(A12taxstdlife+$E628),(Input!$J$222*$J$7)-SUM($J628:BF628),(Input!$J$222*$J$7)/A12taxstdlife))</f>
        <v>0</v>
      </c>
      <c r="BH628" s="155">
        <f>IF(A12taxstdlife="n/a","n/a",IF(BH$3&gt;(A12taxstdlife+$E628),(Input!$J$222*$J$7)-SUM($J628:BG628),(Input!$J$222*$J$7)/A12taxstdlife))</f>
        <v>0</v>
      </c>
      <c r="BI628" s="155">
        <f>IF(A12taxstdlife="n/a","n/a",IF(BI$3&gt;(A12taxstdlife+$E628),(Input!$J$222*$J$7)-SUM($J628:BH628),(Input!$J$222*$J$7)/A12taxstdlife))</f>
        <v>0</v>
      </c>
      <c r="BJ628" s="14"/>
      <c r="BK628" s="14"/>
      <c r="BL628" s="14"/>
      <c r="BM628" s="14"/>
      <c r="BN628" s="14"/>
      <c r="BO628" s="14"/>
      <c r="BP628" s="14"/>
      <c r="BQ628" s="14"/>
      <c r="BR628" s="14"/>
      <c r="BS628" s="14"/>
      <c r="BT628" s="14"/>
      <c r="BU628" s="14"/>
      <c r="BV628" s="14"/>
      <c r="BW628" s="14"/>
      <c r="BX628" s="14"/>
      <c r="BY628" s="14"/>
      <c r="BZ628" s="14"/>
      <c r="CA628" s="410"/>
      <c r="CB628" s="410"/>
      <c r="CC628" s="410"/>
      <c r="CD628" s="410"/>
      <c r="CE628" s="410"/>
      <c r="CF628" s="410"/>
      <c r="CG628" s="410"/>
      <c r="CH628" s="410"/>
      <c r="CI628" s="410"/>
      <c r="CJ628" s="410"/>
      <c r="CK628" s="410"/>
      <c r="CL628" s="410"/>
      <c r="CM628" s="410"/>
      <c r="CN628" s="410"/>
      <c r="CO628" s="410"/>
      <c r="CP628" s="410"/>
      <c r="CQ628" s="410"/>
      <c r="CR628" s="410"/>
      <c r="CS628" s="410"/>
      <c r="CT628" s="410"/>
      <c r="CU628" s="410"/>
      <c r="CV628" s="410"/>
      <c r="CW628" s="410"/>
      <c r="CX628" s="410"/>
      <c r="CY628" s="410"/>
      <c r="CZ628" s="410"/>
      <c r="DA628" s="410"/>
      <c r="DB628" s="410"/>
      <c r="DC628" s="410"/>
      <c r="DD628" s="410"/>
      <c r="DE628" s="410"/>
      <c r="DF628" s="410"/>
      <c r="DG628" s="410"/>
      <c r="DH628" s="410"/>
      <c r="DI628" s="410"/>
      <c r="DJ628" s="410"/>
      <c r="DK628" s="410"/>
      <c r="DL628" s="410"/>
      <c r="DM628" s="410"/>
      <c r="DN628" s="410"/>
      <c r="DO628" s="410"/>
      <c r="DP628" s="410"/>
      <c r="DQ628" s="410"/>
      <c r="DR628" s="410"/>
      <c r="DS628" s="410"/>
      <c r="DT628" s="410"/>
      <c r="DU628" s="410"/>
      <c r="DV628" s="410"/>
      <c r="DW628" s="410"/>
      <c r="DX628" s="410"/>
      <c r="DY628" s="410"/>
      <c r="DZ628" s="410"/>
      <c r="EA628" s="410"/>
      <c r="EB628" s="410"/>
      <c r="EC628" s="410"/>
      <c r="ED628" s="410"/>
      <c r="EE628" s="410"/>
      <c r="EF628" s="410"/>
      <c r="EG628" s="410"/>
      <c r="EH628" s="410"/>
      <c r="EI628" s="410"/>
      <c r="EJ628" s="410"/>
      <c r="EK628" s="410"/>
      <c r="EL628" s="410"/>
      <c r="EM628" s="410"/>
      <c r="EN628" s="410"/>
      <c r="EO628" s="410"/>
      <c r="EP628" s="410"/>
      <c r="EQ628" s="410"/>
      <c r="ER628" s="410"/>
      <c r="ES628" s="410"/>
      <c r="ET628" s="410"/>
      <c r="EU628" s="410"/>
      <c r="EV628" s="410"/>
      <c r="EW628" s="410"/>
      <c r="EX628" s="410"/>
      <c r="EY628" s="410"/>
      <c r="EZ628" s="410"/>
      <c r="FA628" s="410"/>
      <c r="FB628" s="410"/>
      <c r="FC628" s="410"/>
      <c r="FD628" s="410"/>
      <c r="FE628" s="410"/>
      <c r="FF628" s="410"/>
      <c r="FG628" s="410"/>
      <c r="FH628" s="410"/>
      <c r="FI628" s="410"/>
      <c r="FJ628" s="410"/>
      <c r="FK628" s="410"/>
      <c r="FL628" s="410"/>
      <c r="FM628" s="410"/>
      <c r="FN628" s="410"/>
      <c r="FO628" s="410"/>
      <c r="FP628" s="410"/>
      <c r="FQ628" s="410"/>
      <c r="FR628" s="410"/>
      <c r="FS628" s="410"/>
      <c r="FT628" s="410"/>
      <c r="FU628" s="410"/>
      <c r="FV628" s="410"/>
      <c r="FW628" s="410"/>
      <c r="FX628" s="410"/>
      <c r="FY628" s="410"/>
      <c r="FZ628" s="410"/>
      <c r="GA628" s="410"/>
      <c r="GB628" s="410"/>
      <c r="GC628" s="410"/>
      <c r="GD628" s="410"/>
      <c r="GE628" s="410"/>
      <c r="GF628" s="410"/>
      <c r="GG628" s="410"/>
      <c r="GH628" s="410"/>
      <c r="GI628" s="410"/>
      <c r="GJ628" s="410"/>
      <c r="GK628" s="410"/>
      <c r="GL628" s="410"/>
      <c r="GM628" s="410"/>
      <c r="GN628" s="410"/>
      <c r="GO628" s="410"/>
      <c r="GP628" s="410"/>
      <c r="GQ628" s="410"/>
      <c r="GR628" s="410"/>
      <c r="GS628" s="410"/>
      <c r="GT628" s="410"/>
      <c r="GU628" s="410"/>
      <c r="GV628" s="410"/>
      <c r="GW628" s="410"/>
      <c r="GX628" s="410"/>
      <c r="GY628" s="410"/>
      <c r="GZ628" s="410"/>
      <c r="HA628" s="410"/>
      <c r="HB628" s="410"/>
      <c r="HC628" s="410"/>
      <c r="HD628" s="410"/>
      <c r="HE628" s="410"/>
      <c r="HF628" s="410"/>
      <c r="HG628" s="410"/>
      <c r="HH628" s="410"/>
      <c r="HI628" s="410"/>
      <c r="HJ628" s="410"/>
      <c r="HK628" s="410"/>
      <c r="HL628" s="410"/>
      <c r="HM628" s="410"/>
      <c r="HN628" s="410"/>
      <c r="HO628" s="410"/>
      <c r="HP628" s="410"/>
      <c r="HQ628" s="410"/>
      <c r="HR628" s="410"/>
      <c r="HS628" s="410"/>
      <c r="HT628" s="410"/>
      <c r="HU628" s="410"/>
      <c r="HV628" s="410"/>
      <c r="HW628" s="410"/>
      <c r="HX628" s="410"/>
      <c r="HY628" s="410"/>
      <c r="HZ628" s="410"/>
      <c r="IA628" s="410"/>
      <c r="IB628" s="410"/>
      <c r="IC628" s="410"/>
      <c r="ID628" s="410"/>
      <c r="IE628" s="410"/>
      <c r="IF628" s="410"/>
      <c r="IG628" s="410"/>
      <c r="IH628" s="410"/>
      <c r="II628" s="410"/>
      <c r="IJ628" s="410"/>
      <c r="IK628" s="410"/>
      <c r="IL628" s="410"/>
      <c r="IM628" s="410"/>
      <c r="IN628" s="410"/>
      <c r="IO628" s="410"/>
      <c r="IP628" s="410"/>
      <c r="IQ628" s="410"/>
      <c r="IR628" s="410"/>
      <c r="IS628" s="410"/>
      <c r="IT628" s="410"/>
      <c r="IU628" s="410"/>
      <c r="IV628" s="410"/>
    </row>
    <row r="629" spans="1:256" s="2" customFormat="1" ht="12.75" hidden="1" customHeight="1" outlineLevel="2">
      <c r="A629" s="14"/>
      <c r="B629" s="14"/>
      <c r="C629" s="324"/>
      <c r="D629" s="413"/>
      <c r="E629" s="261">
        <v>5</v>
      </c>
      <c r="F629" s="372"/>
      <c r="G629" s="269"/>
      <c r="H629" s="271"/>
      <c r="I629" s="271"/>
      <c r="J629" s="271"/>
      <c r="K629" s="270"/>
      <c r="L629" s="155">
        <f>IF(A12taxstdlife="n/a","n/a",IF(L$3&gt;(A12taxstdlife+$E629),(Input!$K$222*$K$7)-SUM($K629:K629),(Input!$K$222*$K$7)/A12taxstdlife))</f>
        <v>8.4962609801575176E-2</v>
      </c>
      <c r="M629" s="155">
        <f>IF(A12taxstdlife="n/a","n/a",IF(M$3&gt;(A12taxstdlife+$E629),(Input!$K$222*$K$7)-SUM($K629:L629),(Input!$K$222*$K$7)/A12taxstdlife))</f>
        <v>8.4962609801575176E-2</v>
      </c>
      <c r="N629" s="155">
        <f>IF(A12taxstdlife="n/a","n/a",IF(N$3&gt;(A12taxstdlife+$E629),(Input!$K$222*$K$7)-SUM($K629:M629),(Input!$K$222*$K$7)/A12taxstdlife))</f>
        <v>8.4962609801575176E-2</v>
      </c>
      <c r="O629" s="155">
        <f>IF(A12taxstdlife="n/a","n/a",IF(O$3&gt;(A12taxstdlife+$E629),(Input!$K$222*$K$7)-SUM($K629:N629),(Input!$K$222*$K$7)/A12taxstdlife))</f>
        <v>8.4962609801575176E-2</v>
      </c>
      <c r="P629" s="155">
        <f>IF(A12taxstdlife="n/a","n/a",IF(P$3&gt;(A12taxstdlife+$E629),(Input!$K$222*$K$7)-SUM($K629:O629),(Input!$K$222*$K$7)/A12taxstdlife))</f>
        <v>8.4962609801575176E-2</v>
      </c>
      <c r="Q629" s="155">
        <f>IF(A12taxstdlife="n/a","n/a",IF(Q$3&gt;(A12taxstdlife+$E629),(Input!$K$222*$K$7)-SUM($K629:P629),(Input!$K$222*$K$7)/A12taxstdlife))</f>
        <v>8.4962609801575176E-2</v>
      </c>
      <c r="R629" s="155">
        <f>IF(A12taxstdlife="n/a","n/a",IF(R$3&gt;(A12taxstdlife+$E629),(Input!$K$222*$K$7)-SUM($K629:Q629),(Input!$K$222*$K$7)/A12taxstdlife))</f>
        <v>8.4962609801575176E-2</v>
      </c>
      <c r="S629" s="155">
        <f>IF(A12taxstdlife="n/a","n/a",IF(S$3&gt;(A12taxstdlife+$E629),(Input!$K$222*$K$7)-SUM($K629:R629),(Input!$K$222*$K$7)/A12taxstdlife))</f>
        <v>8.4962609801575176E-2</v>
      </c>
      <c r="T629" s="155">
        <f>IF(A12taxstdlife="n/a","n/a",IF(T$3&gt;(A12taxstdlife+$E629),(Input!$K$222*$K$7)-SUM($K629:S629),(Input!$K$222*$K$7)/A12taxstdlife))</f>
        <v>8.4962609801575176E-2</v>
      </c>
      <c r="U629" s="155">
        <f>IF(A12taxstdlife="n/a","n/a",IF(U$3&gt;(A12taxstdlife+$E629),(Input!$K$222*$K$7)-SUM($K629:T629),(Input!$K$222*$K$7)/A12taxstdlife))</f>
        <v>8.4962609801575176E-2</v>
      </c>
      <c r="V629" s="155">
        <f>IF(A12taxstdlife="n/a","n/a",IF(V$3&gt;(A12taxstdlife+$E629),(Input!$K$222*$K$7)-SUM($K629:U629),(Input!$K$222*$K$7)/A12taxstdlife))</f>
        <v>8.4962609801575176E-2</v>
      </c>
      <c r="W629" s="155">
        <f>IF(A12taxstdlife="n/a","n/a",IF(W$3&gt;(A12taxstdlife+$E629),(Input!$K$222*$K$7)-SUM($K629:V629),(Input!$K$222*$K$7)/A12taxstdlife))</f>
        <v>8.4962609801575176E-2</v>
      </c>
      <c r="X629" s="155">
        <f>IF(A12taxstdlife="n/a","n/a",IF(X$3&gt;(A12taxstdlife+$E629),(Input!$K$222*$K$7)-SUM($K629:W629),(Input!$K$222*$K$7)/A12taxstdlife))</f>
        <v>8.4962609801575176E-2</v>
      </c>
      <c r="Y629" s="155">
        <f>IF(A12taxstdlife="n/a","n/a",IF(Y$3&gt;(A12taxstdlife+$E629),(Input!$K$222*$K$7)-SUM($K629:X629),(Input!$K$222*$K$7)/A12taxstdlife))</f>
        <v>8.4962609801575176E-2</v>
      </c>
      <c r="Z629" s="155">
        <f>IF(A12taxstdlife="n/a","n/a",IF(Z$3&gt;(A12taxstdlife+$E629),(Input!$K$222*$K$7)-SUM($K629:Y629),(Input!$K$222*$K$7)/A12taxstdlife))</f>
        <v>8.4962609801575176E-2</v>
      </c>
      <c r="AA629" s="155">
        <f>IF(A12taxstdlife="n/a","n/a",IF(AA$3&gt;(A12taxstdlife+$E629),(Input!$K$222*$K$7)-SUM($K629:Z629),(Input!$K$222*$K$7)/A12taxstdlife))</f>
        <v>8.4962609801575176E-2</v>
      </c>
      <c r="AB629" s="155">
        <f>IF(A12taxstdlife="n/a","n/a",IF(AB$3&gt;(A12taxstdlife+$E629),(Input!$K$222*$K$7)-SUM($K629:AA629),(Input!$K$222*$K$7)/A12taxstdlife))</f>
        <v>8.4962609801575176E-2</v>
      </c>
      <c r="AC629" s="155">
        <f>IF(A12taxstdlife="n/a","n/a",IF(AC$3&gt;(A12taxstdlife+$E629),(Input!$K$222*$K$7)-SUM($K629:AB629),(Input!$K$222*$K$7)/A12taxstdlife))</f>
        <v>8.4962609801575176E-2</v>
      </c>
      <c r="AD629" s="155">
        <f>IF(A12taxstdlife="n/a","n/a",IF(AD$3&gt;(A12taxstdlife+$E629),(Input!$K$222*$K$7)-SUM($K629:AC629),(Input!$K$222*$K$7)/A12taxstdlife))</f>
        <v>8.4962609801575176E-2</v>
      </c>
      <c r="AE629" s="155">
        <f>IF(A12taxstdlife="n/a","n/a",IF(AE$3&gt;(A12taxstdlife+$E629),(Input!$K$222*$K$7)-SUM($K629:AD629),(Input!$K$222*$K$7)/A12taxstdlife))</f>
        <v>8.4962609801575176E-2</v>
      </c>
      <c r="AF629" s="155">
        <f>IF(A12taxstdlife="n/a","n/a",IF(AF$3&gt;(A12taxstdlife+$E629),(Input!$K$222*$K$7)-SUM($K629:AE629),(Input!$K$222*$K$7)/A12taxstdlife))</f>
        <v>8.4962609801575176E-2</v>
      </c>
      <c r="AG629" s="155">
        <f>IF(A12taxstdlife="n/a","n/a",IF(AG$3&gt;(A12taxstdlife+$E629),(Input!$K$222*$K$7)-SUM($K629:AF629),(Input!$K$222*$K$7)/A12taxstdlife))</f>
        <v>8.4962609801575176E-2</v>
      </c>
      <c r="AH629" s="155">
        <f>IF(A12taxstdlife="n/a","n/a",IF(AH$3&gt;(A12taxstdlife+$E629),(Input!$K$222*$K$7)-SUM($K629:AG629),(Input!$K$222*$K$7)/A12taxstdlife))</f>
        <v>8.4962609801575176E-2</v>
      </c>
      <c r="AI629" s="155">
        <f>IF(A12taxstdlife="n/a","n/a",IF(AI$3&gt;(A12taxstdlife+$E629),(Input!$K$222*$K$7)-SUM($K629:AH629),(Input!$K$222*$K$7)/A12taxstdlife))</f>
        <v>8.4962609801575176E-2</v>
      </c>
      <c r="AJ629" s="155">
        <f>IF(A12taxstdlife="n/a","n/a",IF(AJ$3&gt;(A12taxstdlife+$E629),(Input!$K$222*$K$7)-SUM($K629:AI629),(Input!$K$222*$K$7)/A12taxstdlife))</f>
        <v>8.4962609801575176E-2</v>
      </c>
      <c r="AK629" s="155">
        <f>IF(A12taxstdlife="n/a","n/a",IF(AK$3&gt;(A12taxstdlife+$E629),(Input!$K$222*$K$7)-SUM($K629:AJ629),(Input!$K$222*$K$7)/A12taxstdlife))</f>
        <v>8.4962609801575176E-2</v>
      </c>
      <c r="AL629" s="155">
        <f>IF(A12taxstdlife="n/a","n/a",IF(AL$3&gt;(A12taxstdlife+$E629),(Input!$K$222*$K$7)-SUM($K629:AK629),(Input!$K$222*$K$7)/A12taxstdlife))</f>
        <v>8.4962609801575176E-2</v>
      </c>
      <c r="AM629" s="155">
        <f>IF(A12taxstdlife="n/a","n/a",IF(AM$3&gt;(A12taxstdlife+$E629),(Input!$K$222*$K$7)-SUM($K629:AL629),(Input!$K$222*$K$7)/A12taxstdlife))</f>
        <v>8.4962609801575176E-2</v>
      </c>
      <c r="AN629" s="155">
        <f>IF(A12taxstdlife="n/a","n/a",IF(AN$3&gt;(A12taxstdlife+$E629),(Input!$K$222*$K$7)-SUM($K629:AM629),(Input!$K$222*$K$7)/A12taxstdlife))</f>
        <v>8.4962609801575176E-2</v>
      </c>
      <c r="AO629" s="155">
        <f>IF(A12taxstdlife="n/a","n/a",IF(AO$3&gt;(A12taxstdlife+$E629),(Input!$K$222*$K$7)-SUM($K629:AN629),(Input!$K$222*$K$7)/A12taxstdlife))</f>
        <v>8.4962609801575176E-2</v>
      </c>
      <c r="AP629" s="155">
        <f>IF(A12taxstdlife="n/a","n/a",IF(AP$3&gt;(A12taxstdlife+$E629),(Input!$K$222*$K$7)-SUM($K629:AO629),(Input!$K$222*$K$7)/A12taxstdlife))</f>
        <v>8.4962609801575176E-2</v>
      </c>
      <c r="AQ629" s="155">
        <f>IF(A12taxstdlife="n/a","n/a",IF(AQ$3&gt;(A12taxstdlife+$E629),(Input!$K$222*$K$7)-SUM($K629:AP629),(Input!$K$222*$K$7)/A12taxstdlife))</f>
        <v>8.4962609801575176E-2</v>
      </c>
      <c r="AR629" s="155">
        <f>IF(A12taxstdlife="n/a","n/a",IF(AR$3&gt;(A12taxstdlife+$E629),(Input!$K$222*$K$7)-SUM($K629:AQ629),(Input!$K$222*$K$7)/A12taxstdlife))</f>
        <v>8.4962609801575176E-2</v>
      </c>
      <c r="AS629" s="155">
        <f>IF(A12taxstdlife="n/a","n/a",IF(AS$3&gt;(A12taxstdlife+$E629),(Input!$K$222*$K$7)-SUM($K629:AR629),(Input!$K$222*$K$7)/A12taxstdlife))</f>
        <v>8.4962609801575176E-2</v>
      </c>
      <c r="AT629" s="155">
        <f>IF(A12taxstdlife="n/a","n/a",IF(AT$3&gt;(A12taxstdlife+$E629),(Input!$K$222*$K$7)-SUM($K629:AS629),(Input!$K$222*$K$7)/A12taxstdlife))</f>
        <v>8.4962609801575176E-2</v>
      </c>
      <c r="AU629" s="155">
        <f>IF(A12taxstdlife="n/a","n/a",IF(AU$3&gt;(A12taxstdlife+$E629),(Input!$K$222*$K$7)-SUM($K629:AT629),(Input!$K$222*$K$7)/A12taxstdlife))</f>
        <v>8.4962609801575176E-2</v>
      </c>
      <c r="AV629" s="155">
        <f>IF(A12taxstdlife="n/a","n/a",IF(AV$3&gt;(A12taxstdlife+$E629),(Input!$K$222*$K$7)-SUM($K629:AU629),(Input!$K$222*$K$7)/A12taxstdlife))</f>
        <v>8.4962609801575176E-2</v>
      </c>
      <c r="AW629" s="155">
        <f>IF(A12taxstdlife="n/a","n/a",IF(AW$3&gt;(A12taxstdlife+$E629),(Input!$K$222*$K$7)-SUM($K629:AV629),(Input!$K$222*$K$7)/A12taxstdlife))</f>
        <v>8.4962609801575176E-2</v>
      </c>
      <c r="AX629" s="155">
        <f>IF(A12taxstdlife="n/a","n/a",IF(AX$3&gt;(A12taxstdlife+$E629),(Input!$K$222*$K$7)-SUM($K629:AW629),(Input!$K$222*$K$7)/A12taxstdlife))</f>
        <v>8.4962609801575176E-2</v>
      </c>
      <c r="AY629" s="155">
        <f>IF(A12taxstdlife="n/a","n/a",IF(AY$3&gt;(A12taxstdlife+$E629),(Input!$K$222*$K$7)-SUM($K629:AX629),(Input!$K$222*$K$7)/A12taxstdlife))</f>
        <v>8.4962609801575176E-2</v>
      </c>
      <c r="AZ629" s="155">
        <f>IF(A12taxstdlife="n/a","n/a",IF(AZ$3&gt;(A12taxstdlife+$E629),(Input!$K$222*$K$7)-SUM($K629:AY629),(Input!$K$222*$K$7)/A12taxstdlife))</f>
        <v>2.2204460492503131E-15</v>
      </c>
      <c r="BA629" s="155">
        <f>IF(A12taxstdlife="n/a","n/a",IF(BA$3&gt;(A12taxstdlife+$E629),(Input!$K$222*$K$7)-SUM($K629:AZ629),(Input!$K$222*$K$7)/A12taxstdlife))</f>
        <v>0</v>
      </c>
      <c r="BB629" s="155">
        <f>IF(A12taxstdlife="n/a","n/a",IF(BB$3&gt;(A12taxstdlife+$E629),(Input!$K$222*$K$7)-SUM($K629:BA629),(Input!$K$222*$K$7)/A12taxstdlife))</f>
        <v>0</v>
      </c>
      <c r="BC629" s="155">
        <f>IF(A12taxstdlife="n/a","n/a",IF(BC$3&gt;(A12taxstdlife+$E629),(Input!$K$222*$K$7)-SUM($K629:BB629),(Input!$K$222*$K$7)/A12taxstdlife))</f>
        <v>0</v>
      </c>
      <c r="BD629" s="155">
        <f>IF(A12taxstdlife="n/a","n/a",IF(BD$3&gt;(A12taxstdlife+$E629),(Input!$K$222*$K$7)-SUM($K629:BC629),(Input!$K$222*$K$7)/A12taxstdlife))</f>
        <v>0</v>
      </c>
      <c r="BE629" s="155">
        <f>IF(A12taxstdlife="n/a","n/a",IF(BE$3&gt;(A12taxstdlife+$E629),(Input!$K$222*$K$7)-SUM($K629:BD629),(Input!$K$222*$K$7)/A12taxstdlife))</f>
        <v>0</v>
      </c>
      <c r="BF629" s="155">
        <f>IF(A12taxstdlife="n/a","n/a",IF(BF$3&gt;(A12taxstdlife+$E629),(Input!$K$222*$K$7)-SUM($K629:BE629),(Input!$K$222*$K$7)/A12taxstdlife))</f>
        <v>0</v>
      </c>
      <c r="BG629" s="155">
        <f>IF(A12taxstdlife="n/a","n/a",IF(BG$3&gt;(A12taxstdlife+$E629),(Input!$K$222*$K$7)-SUM($K629:BF629),(Input!$K$222*$K$7)/A12taxstdlife))</f>
        <v>0</v>
      </c>
      <c r="BH629" s="155">
        <f>IF(A12taxstdlife="n/a","n/a",IF(BH$3&gt;(A12taxstdlife+$E629),(Input!$K$222*$K$7)-SUM($K629:BG629),(Input!$K$222*$K$7)/A12taxstdlife))</f>
        <v>0</v>
      </c>
      <c r="BI629" s="155">
        <f>IF(A12taxstdlife="n/a","n/a",IF(BI$3&gt;(A12taxstdlife+$E629),(Input!$K$222*$K$7)-SUM($K629:BH629),(Input!$K$222*$K$7)/A12taxstdlife))</f>
        <v>0</v>
      </c>
      <c r="BJ629" s="14"/>
      <c r="BK629" s="14"/>
      <c r="BL629" s="14"/>
      <c r="BM629" s="14"/>
      <c r="BN629" s="14"/>
      <c r="BO629" s="14"/>
      <c r="BP629" s="14"/>
      <c r="BQ629" s="14"/>
      <c r="BR629" s="14"/>
      <c r="BS629" s="14"/>
      <c r="BT629" s="14"/>
      <c r="BU629" s="14"/>
      <c r="BV629" s="14"/>
      <c r="BW629" s="14"/>
      <c r="BX629" s="14"/>
      <c r="BY629" s="14"/>
      <c r="BZ629" s="14"/>
      <c r="CA629" s="410"/>
      <c r="CB629" s="410"/>
      <c r="CC629" s="410"/>
      <c r="CD629" s="410"/>
      <c r="CE629" s="410"/>
      <c r="CF629" s="410"/>
      <c r="CG629" s="410"/>
      <c r="CH629" s="410"/>
      <c r="CI629" s="410"/>
      <c r="CJ629" s="410"/>
      <c r="CK629" s="410"/>
      <c r="CL629" s="410"/>
      <c r="CM629" s="410"/>
      <c r="CN629" s="410"/>
      <c r="CO629" s="410"/>
      <c r="CP629" s="410"/>
      <c r="CQ629" s="410"/>
      <c r="CR629" s="410"/>
      <c r="CS629" s="410"/>
      <c r="CT629" s="410"/>
      <c r="CU629" s="410"/>
      <c r="CV629" s="410"/>
      <c r="CW629" s="410"/>
      <c r="CX629" s="410"/>
      <c r="CY629" s="410"/>
      <c r="CZ629" s="410"/>
      <c r="DA629" s="410"/>
      <c r="DB629" s="410"/>
      <c r="DC629" s="410"/>
      <c r="DD629" s="410"/>
      <c r="DE629" s="410"/>
      <c r="DF629" s="410"/>
      <c r="DG629" s="410"/>
      <c r="DH629" s="410"/>
      <c r="DI629" s="410"/>
      <c r="DJ629" s="410"/>
      <c r="DK629" s="410"/>
      <c r="DL629" s="410"/>
      <c r="DM629" s="410"/>
      <c r="DN629" s="410"/>
      <c r="DO629" s="410"/>
      <c r="DP629" s="410"/>
      <c r="DQ629" s="410"/>
      <c r="DR629" s="410"/>
      <c r="DS629" s="410"/>
      <c r="DT629" s="410"/>
      <c r="DU629" s="410"/>
      <c r="DV629" s="410"/>
      <c r="DW629" s="410"/>
      <c r="DX629" s="410"/>
      <c r="DY629" s="410"/>
      <c r="DZ629" s="410"/>
      <c r="EA629" s="410"/>
      <c r="EB629" s="410"/>
      <c r="EC629" s="410"/>
      <c r="ED629" s="410"/>
      <c r="EE629" s="410"/>
      <c r="EF629" s="410"/>
      <c r="EG629" s="410"/>
      <c r="EH629" s="410"/>
      <c r="EI629" s="410"/>
      <c r="EJ629" s="410"/>
      <c r="EK629" s="410"/>
      <c r="EL629" s="410"/>
      <c r="EM629" s="410"/>
      <c r="EN629" s="410"/>
      <c r="EO629" s="410"/>
      <c r="EP629" s="410"/>
      <c r="EQ629" s="410"/>
      <c r="ER629" s="410"/>
      <c r="ES629" s="410"/>
      <c r="ET629" s="410"/>
      <c r="EU629" s="410"/>
      <c r="EV629" s="410"/>
      <c r="EW629" s="410"/>
      <c r="EX629" s="410"/>
      <c r="EY629" s="410"/>
      <c r="EZ629" s="410"/>
      <c r="FA629" s="410"/>
      <c r="FB629" s="410"/>
      <c r="FC629" s="410"/>
      <c r="FD629" s="410"/>
      <c r="FE629" s="410"/>
      <c r="FF629" s="410"/>
      <c r="FG629" s="410"/>
      <c r="FH629" s="410"/>
      <c r="FI629" s="410"/>
      <c r="FJ629" s="410"/>
      <c r="FK629" s="410"/>
      <c r="FL629" s="410"/>
      <c r="FM629" s="410"/>
      <c r="FN629" s="410"/>
      <c r="FO629" s="410"/>
      <c r="FP629" s="410"/>
      <c r="FQ629" s="410"/>
      <c r="FR629" s="410"/>
      <c r="FS629" s="410"/>
      <c r="FT629" s="410"/>
      <c r="FU629" s="410"/>
      <c r="FV629" s="410"/>
      <c r="FW629" s="410"/>
      <c r="FX629" s="410"/>
      <c r="FY629" s="410"/>
      <c r="FZ629" s="410"/>
      <c r="GA629" s="410"/>
      <c r="GB629" s="410"/>
      <c r="GC629" s="410"/>
      <c r="GD629" s="410"/>
      <c r="GE629" s="410"/>
      <c r="GF629" s="410"/>
      <c r="GG629" s="410"/>
      <c r="GH629" s="410"/>
      <c r="GI629" s="410"/>
      <c r="GJ629" s="410"/>
      <c r="GK629" s="410"/>
      <c r="GL629" s="410"/>
      <c r="GM629" s="410"/>
      <c r="GN629" s="410"/>
      <c r="GO629" s="410"/>
      <c r="GP629" s="410"/>
      <c r="GQ629" s="410"/>
      <c r="GR629" s="410"/>
      <c r="GS629" s="410"/>
      <c r="GT629" s="410"/>
      <c r="GU629" s="410"/>
      <c r="GV629" s="410"/>
      <c r="GW629" s="410"/>
      <c r="GX629" s="410"/>
      <c r="GY629" s="410"/>
      <c r="GZ629" s="410"/>
      <c r="HA629" s="410"/>
      <c r="HB629" s="410"/>
      <c r="HC629" s="410"/>
      <c r="HD629" s="410"/>
      <c r="HE629" s="410"/>
      <c r="HF629" s="410"/>
      <c r="HG629" s="410"/>
      <c r="HH629" s="410"/>
      <c r="HI629" s="410"/>
      <c r="HJ629" s="410"/>
      <c r="HK629" s="410"/>
      <c r="HL629" s="410"/>
      <c r="HM629" s="410"/>
      <c r="HN629" s="410"/>
      <c r="HO629" s="410"/>
      <c r="HP629" s="410"/>
      <c r="HQ629" s="410"/>
      <c r="HR629" s="410"/>
      <c r="HS629" s="410"/>
      <c r="HT629" s="410"/>
      <c r="HU629" s="410"/>
      <c r="HV629" s="410"/>
      <c r="HW629" s="410"/>
      <c r="HX629" s="410"/>
      <c r="HY629" s="410"/>
      <c r="HZ629" s="410"/>
      <c r="IA629" s="410"/>
      <c r="IB629" s="410"/>
      <c r="IC629" s="410"/>
      <c r="ID629" s="410"/>
      <c r="IE629" s="410"/>
      <c r="IF629" s="410"/>
      <c r="IG629" s="410"/>
      <c r="IH629" s="410"/>
      <c r="II629" s="410"/>
      <c r="IJ629" s="410"/>
      <c r="IK629" s="410"/>
      <c r="IL629" s="410"/>
      <c r="IM629" s="410"/>
      <c r="IN629" s="410"/>
      <c r="IO629" s="410"/>
      <c r="IP629" s="410"/>
      <c r="IQ629" s="410"/>
      <c r="IR629" s="410"/>
      <c r="IS629" s="410"/>
      <c r="IT629" s="410"/>
      <c r="IU629" s="410"/>
      <c r="IV629" s="410"/>
    </row>
    <row r="630" spans="1:256" s="2" customFormat="1" ht="12.75" hidden="1" customHeight="1" outlineLevel="2">
      <c r="A630" s="14"/>
      <c r="B630" s="14"/>
      <c r="C630" s="324"/>
      <c r="D630" s="413"/>
      <c r="E630" s="261">
        <v>6</v>
      </c>
      <c r="F630" s="372"/>
      <c r="G630" s="269"/>
      <c r="H630" s="271"/>
      <c r="I630" s="271"/>
      <c r="J630" s="271"/>
      <c r="K630" s="271"/>
      <c r="L630" s="270"/>
      <c r="M630" s="155">
        <f>IF(A12taxstdlife="n/a","n/a",IF(M$3&gt;(A12taxstdlife+$E630),(Input!$L$222*$L$7)-SUM($L630:L630),(Input!$L$222*$L$7)/A12taxstdlife))</f>
        <v>0</v>
      </c>
      <c r="N630" s="155">
        <f>IF(A12taxstdlife="n/a","n/a",IF(N$3&gt;(A12taxstdlife+$E630),(Input!$L$222*$L$7)-SUM($L630:M630),(Input!$L$222*$L$7)/A12taxstdlife))</f>
        <v>0</v>
      </c>
      <c r="O630" s="155">
        <f>IF(A12taxstdlife="n/a","n/a",IF(O$3&gt;(A12taxstdlife+$E630),(Input!$L$222*$L$7)-SUM($L630:N630),(Input!$L$222*$L$7)/A12taxstdlife))</f>
        <v>0</v>
      </c>
      <c r="P630" s="155">
        <f>IF(A12taxstdlife="n/a","n/a",IF(P$3&gt;(A12taxstdlife+$E630),(Input!$L$222*$L$7)-SUM($L630:O630),(Input!$L$222*$L$7)/A12taxstdlife))</f>
        <v>0</v>
      </c>
      <c r="Q630" s="155">
        <f>IF(A12taxstdlife="n/a","n/a",IF(Q$3&gt;(A12taxstdlife+$E630),(Input!$L$222*$L$7)-SUM($L630:P630),(Input!$L$222*$L$7)/A12taxstdlife))</f>
        <v>0</v>
      </c>
      <c r="R630" s="155">
        <f>IF(A12taxstdlife="n/a","n/a",IF(R$3&gt;(A12taxstdlife+$E630),(Input!$L$222*$L$7)-SUM($L630:Q630),(Input!$L$222*$L$7)/A12taxstdlife))</f>
        <v>0</v>
      </c>
      <c r="S630" s="155">
        <f>IF(A12taxstdlife="n/a","n/a",IF(S$3&gt;(A12taxstdlife+$E630),(Input!$L$222*$L$7)-SUM($L630:R630),(Input!$L$222*$L$7)/A12taxstdlife))</f>
        <v>0</v>
      </c>
      <c r="T630" s="155">
        <f>IF(A12taxstdlife="n/a","n/a",IF(T$3&gt;(A12taxstdlife+$E630),(Input!$L$222*$L$7)-SUM($L630:S630),(Input!$L$222*$L$7)/A12taxstdlife))</f>
        <v>0</v>
      </c>
      <c r="U630" s="155">
        <f>IF(A12taxstdlife="n/a","n/a",IF(U$3&gt;(A12taxstdlife+$E630),(Input!$L$222*$L$7)-SUM($L630:T630),(Input!$L$222*$L$7)/A12taxstdlife))</f>
        <v>0</v>
      </c>
      <c r="V630" s="155">
        <f>IF(A12taxstdlife="n/a","n/a",IF(V$3&gt;(A12taxstdlife+$E630),(Input!$L$222*$L$7)-SUM($L630:U630),(Input!$L$222*$L$7)/A12taxstdlife))</f>
        <v>0</v>
      </c>
      <c r="W630" s="155">
        <f>IF(A12taxstdlife="n/a","n/a",IF(W$3&gt;(A12taxstdlife+$E630),(Input!$L$222*$L$7)-SUM($L630:V630),(Input!$L$222*$L$7)/A12taxstdlife))</f>
        <v>0</v>
      </c>
      <c r="X630" s="155">
        <f>IF(A12taxstdlife="n/a","n/a",IF(X$3&gt;(A12taxstdlife+$E630),(Input!$L$222*$L$7)-SUM($L630:W630),(Input!$L$222*$L$7)/A12taxstdlife))</f>
        <v>0</v>
      </c>
      <c r="Y630" s="155">
        <f>IF(A12taxstdlife="n/a","n/a",IF(Y$3&gt;(A12taxstdlife+$E630),(Input!$L$222*$L$7)-SUM($L630:X630),(Input!$L$222*$L$7)/A12taxstdlife))</f>
        <v>0</v>
      </c>
      <c r="Z630" s="155">
        <f>IF(A12taxstdlife="n/a","n/a",IF(Z$3&gt;(A12taxstdlife+$E630),(Input!$L$222*$L$7)-SUM($L630:Y630),(Input!$L$222*$L$7)/A12taxstdlife))</f>
        <v>0</v>
      </c>
      <c r="AA630" s="155">
        <f>IF(A12taxstdlife="n/a","n/a",IF(AA$3&gt;(A12taxstdlife+$E630),(Input!$L$222*$L$7)-SUM($L630:Z630),(Input!$L$222*$L$7)/A12taxstdlife))</f>
        <v>0</v>
      </c>
      <c r="AB630" s="155">
        <f>IF(A12taxstdlife="n/a","n/a",IF(AB$3&gt;(A12taxstdlife+$E630),(Input!$L$222*$L$7)-SUM($L630:AA630),(Input!$L$222*$L$7)/A12taxstdlife))</f>
        <v>0</v>
      </c>
      <c r="AC630" s="155">
        <f>IF(A12taxstdlife="n/a","n/a",IF(AC$3&gt;(A12taxstdlife+$E630),(Input!$L$222*$L$7)-SUM($L630:AB630),(Input!$L$222*$L$7)/A12taxstdlife))</f>
        <v>0</v>
      </c>
      <c r="AD630" s="155">
        <f>IF(A12taxstdlife="n/a","n/a",IF(AD$3&gt;(A12taxstdlife+$E630),(Input!$L$222*$L$7)-SUM($L630:AC630),(Input!$L$222*$L$7)/A12taxstdlife))</f>
        <v>0</v>
      </c>
      <c r="AE630" s="155">
        <f>IF(A12taxstdlife="n/a","n/a",IF(AE$3&gt;(A12taxstdlife+$E630),(Input!$L$222*$L$7)-SUM($L630:AD630),(Input!$L$222*$L$7)/A12taxstdlife))</f>
        <v>0</v>
      </c>
      <c r="AF630" s="155">
        <f>IF(A12taxstdlife="n/a","n/a",IF(AF$3&gt;(A12taxstdlife+$E630),(Input!$L$222*$L$7)-SUM($L630:AE630),(Input!$L$222*$L$7)/A12taxstdlife))</f>
        <v>0</v>
      </c>
      <c r="AG630" s="155">
        <f>IF(A12taxstdlife="n/a","n/a",IF(AG$3&gt;(A12taxstdlife+$E630),(Input!$L$222*$L$7)-SUM($L630:AF630),(Input!$L$222*$L$7)/A12taxstdlife))</f>
        <v>0</v>
      </c>
      <c r="AH630" s="155">
        <f>IF(A12taxstdlife="n/a","n/a",IF(AH$3&gt;(A12taxstdlife+$E630),(Input!$L$222*$L$7)-SUM($L630:AG630),(Input!$L$222*$L$7)/A12taxstdlife))</f>
        <v>0</v>
      </c>
      <c r="AI630" s="155">
        <f>IF(A12taxstdlife="n/a","n/a",IF(AI$3&gt;(A12taxstdlife+$E630),(Input!$L$222*$L$7)-SUM($L630:AH630),(Input!$L$222*$L$7)/A12taxstdlife))</f>
        <v>0</v>
      </c>
      <c r="AJ630" s="155">
        <f>IF(A12taxstdlife="n/a","n/a",IF(AJ$3&gt;(A12taxstdlife+$E630),(Input!$L$222*$L$7)-SUM($L630:AI630),(Input!$L$222*$L$7)/A12taxstdlife))</f>
        <v>0</v>
      </c>
      <c r="AK630" s="155">
        <f>IF(A12taxstdlife="n/a","n/a",IF(AK$3&gt;(A12taxstdlife+$E630),(Input!$L$222*$L$7)-SUM($L630:AJ630),(Input!$L$222*$L$7)/A12taxstdlife))</f>
        <v>0</v>
      </c>
      <c r="AL630" s="155">
        <f>IF(A12taxstdlife="n/a","n/a",IF(AL$3&gt;(A12taxstdlife+$E630),(Input!$L$222*$L$7)-SUM($L630:AK630),(Input!$L$222*$L$7)/A12taxstdlife))</f>
        <v>0</v>
      </c>
      <c r="AM630" s="155">
        <f>IF(A12taxstdlife="n/a","n/a",IF(AM$3&gt;(A12taxstdlife+$E630),(Input!$L$222*$L$7)-SUM($L630:AL630),(Input!$L$222*$L$7)/A12taxstdlife))</f>
        <v>0</v>
      </c>
      <c r="AN630" s="155">
        <f>IF(A12taxstdlife="n/a","n/a",IF(AN$3&gt;(A12taxstdlife+$E630),(Input!$L$222*$L$7)-SUM($L630:AM630),(Input!$L$222*$L$7)/A12taxstdlife))</f>
        <v>0</v>
      </c>
      <c r="AO630" s="155">
        <f>IF(A12taxstdlife="n/a","n/a",IF(AO$3&gt;(A12taxstdlife+$E630),(Input!$L$222*$L$7)-SUM($L630:AN630),(Input!$L$222*$L$7)/A12taxstdlife))</f>
        <v>0</v>
      </c>
      <c r="AP630" s="155">
        <f>IF(A12taxstdlife="n/a","n/a",IF(AP$3&gt;(A12taxstdlife+$E630),(Input!$L$222*$L$7)-SUM($L630:AO630),(Input!$L$222*$L$7)/A12taxstdlife))</f>
        <v>0</v>
      </c>
      <c r="AQ630" s="155">
        <f>IF(A12taxstdlife="n/a","n/a",IF(AQ$3&gt;(A12taxstdlife+$E630),(Input!$L$222*$L$7)-SUM($L630:AP630),(Input!$L$222*$L$7)/A12taxstdlife))</f>
        <v>0</v>
      </c>
      <c r="AR630" s="155">
        <f>IF(A12taxstdlife="n/a","n/a",IF(AR$3&gt;(A12taxstdlife+$E630),(Input!$L$222*$L$7)-SUM($L630:AQ630),(Input!$L$222*$L$7)/A12taxstdlife))</f>
        <v>0</v>
      </c>
      <c r="AS630" s="155">
        <f>IF(A12taxstdlife="n/a","n/a",IF(AS$3&gt;(A12taxstdlife+$E630),(Input!$L$222*$L$7)-SUM($L630:AR630),(Input!$L$222*$L$7)/A12taxstdlife))</f>
        <v>0</v>
      </c>
      <c r="AT630" s="155">
        <f>IF(A12taxstdlife="n/a","n/a",IF(AT$3&gt;(A12taxstdlife+$E630),(Input!$L$222*$L$7)-SUM($L630:AS630),(Input!$L$222*$L$7)/A12taxstdlife))</f>
        <v>0</v>
      </c>
      <c r="AU630" s="155">
        <f>IF(A12taxstdlife="n/a","n/a",IF(AU$3&gt;(A12taxstdlife+$E630),(Input!$L$222*$L$7)-SUM($L630:AT630),(Input!$L$222*$L$7)/A12taxstdlife))</f>
        <v>0</v>
      </c>
      <c r="AV630" s="155">
        <f>IF(A12taxstdlife="n/a","n/a",IF(AV$3&gt;(A12taxstdlife+$E630),(Input!$L$222*$L$7)-SUM($L630:AU630),(Input!$L$222*$L$7)/A12taxstdlife))</f>
        <v>0</v>
      </c>
      <c r="AW630" s="155">
        <f>IF(A12taxstdlife="n/a","n/a",IF(AW$3&gt;(A12taxstdlife+$E630),(Input!$L$222*$L$7)-SUM($L630:AV630),(Input!$L$222*$L$7)/A12taxstdlife))</f>
        <v>0</v>
      </c>
      <c r="AX630" s="155">
        <f>IF(A12taxstdlife="n/a","n/a",IF(AX$3&gt;(A12taxstdlife+$E630),(Input!$L$222*$L$7)-SUM($L630:AW630),(Input!$L$222*$L$7)/A12taxstdlife))</f>
        <v>0</v>
      </c>
      <c r="AY630" s="155">
        <f>IF(A12taxstdlife="n/a","n/a",IF(AY$3&gt;(A12taxstdlife+$E630),(Input!$L$222*$L$7)-SUM($L630:AX630),(Input!$L$222*$L$7)/A12taxstdlife))</f>
        <v>0</v>
      </c>
      <c r="AZ630" s="155">
        <f>IF(A12taxstdlife="n/a","n/a",IF(AZ$3&gt;(A12taxstdlife+$E630),(Input!$L$222*$L$7)-SUM($L630:AY630),(Input!$L$222*$L$7)/A12taxstdlife))</f>
        <v>0</v>
      </c>
      <c r="BA630" s="155">
        <f>IF(A12taxstdlife="n/a","n/a",IF(BA$3&gt;(A12taxstdlife+$E630),(Input!$L$222*$L$7)-SUM($L630:AZ630),(Input!$L$222*$L$7)/A12taxstdlife))</f>
        <v>0</v>
      </c>
      <c r="BB630" s="155">
        <f>IF(A12taxstdlife="n/a","n/a",IF(BB$3&gt;(A12taxstdlife+$E630),(Input!$L$222*$L$7)-SUM($L630:BA630),(Input!$L$222*$L$7)/A12taxstdlife))</f>
        <v>0</v>
      </c>
      <c r="BC630" s="155">
        <f>IF(A12taxstdlife="n/a","n/a",IF(BC$3&gt;(A12taxstdlife+$E630),(Input!$L$222*$L$7)-SUM($L630:BB630),(Input!$L$222*$L$7)/A12taxstdlife))</f>
        <v>0</v>
      </c>
      <c r="BD630" s="155">
        <f>IF(A12taxstdlife="n/a","n/a",IF(BD$3&gt;(A12taxstdlife+$E630),(Input!$L$222*$L$7)-SUM($L630:BC630),(Input!$L$222*$L$7)/A12taxstdlife))</f>
        <v>0</v>
      </c>
      <c r="BE630" s="155">
        <f>IF(A12taxstdlife="n/a","n/a",IF(BE$3&gt;(A12taxstdlife+$E630),(Input!$L$222*$L$7)-SUM($L630:BD630),(Input!$L$222*$L$7)/A12taxstdlife))</f>
        <v>0</v>
      </c>
      <c r="BF630" s="155">
        <f>IF(A12taxstdlife="n/a","n/a",IF(BF$3&gt;(A12taxstdlife+$E630),(Input!$L$222*$L$7)-SUM($L630:BE630),(Input!$L$222*$L$7)/A12taxstdlife))</f>
        <v>0</v>
      </c>
      <c r="BG630" s="155">
        <f>IF(A12taxstdlife="n/a","n/a",IF(BG$3&gt;(A12taxstdlife+$E630),(Input!$L$222*$L$7)-SUM($L630:BF630),(Input!$L$222*$L$7)/A12taxstdlife))</f>
        <v>0</v>
      </c>
      <c r="BH630" s="155">
        <f>IF(A12taxstdlife="n/a","n/a",IF(BH$3&gt;(A12taxstdlife+$E630),(Input!$L$222*$L$7)-SUM($L630:BG630),(Input!$L$222*$L$7)/A12taxstdlife))</f>
        <v>0</v>
      </c>
      <c r="BI630" s="155">
        <f>IF(A12taxstdlife="n/a","n/a",IF(BI$3&gt;(A12taxstdlife+$E630),(Input!$L$222*$L$7)-SUM($L630:BH630),(Input!$L$222*$L$7)/A12taxstdlife))</f>
        <v>0</v>
      </c>
      <c r="BJ630" s="14"/>
      <c r="BK630" s="14"/>
      <c r="BL630" s="14"/>
      <c r="BM630" s="14"/>
      <c r="BN630" s="14"/>
      <c r="BO630" s="14"/>
      <c r="BP630" s="14"/>
      <c r="BQ630" s="14"/>
      <c r="BR630" s="14"/>
      <c r="BS630" s="14"/>
      <c r="BT630" s="14"/>
      <c r="BU630" s="14"/>
      <c r="BV630" s="14"/>
      <c r="BW630" s="14"/>
      <c r="BX630" s="14"/>
      <c r="BY630" s="14"/>
      <c r="BZ630" s="14"/>
      <c r="CA630" s="410"/>
      <c r="CB630" s="410"/>
      <c r="CC630" s="410"/>
      <c r="CD630" s="410"/>
      <c r="CE630" s="410"/>
      <c r="CF630" s="410"/>
      <c r="CG630" s="410"/>
      <c r="CH630" s="410"/>
      <c r="CI630" s="410"/>
      <c r="CJ630" s="410"/>
      <c r="CK630" s="410"/>
      <c r="CL630" s="410"/>
      <c r="CM630" s="410"/>
      <c r="CN630" s="410"/>
      <c r="CO630" s="410"/>
      <c r="CP630" s="410"/>
      <c r="CQ630" s="410"/>
      <c r="CR630" s="410"/>
      <c r="CS630" s="410"/>
      <c r="CT630" s="410"/>
      <c r="CU630" s="410"/>
      <c r="CV630" s="410"/>
      <c r="CW630" s="410"/>
      <c r="CX630" s="410"/>
      <c r="CY630" s="410"/>
      <c r="CZ630" s="410"/>
      <c r="DA630" s="410"/>
      <c r="DB630" s="410"/>
      <c r="DC630" s="410"/>
      <c r="DD630" s="410"/>
      <c r="DE630" s="410"/>
      <c r="DF630" s="410"/>
      <c r="DG630" s="410"/>
      <c r="DH630" s="410"/>
      <c r="DI630" s="410"/>
      <c r="DJ630" s="410"/>
      <c r="DK630" s="410"/>
      <c r="DL630" s="410"/>
      <c r="DM630" s="410"/>
      <c r="DN630" s="410"/>
      <c r="DO630" s="410"/>
      <c r="DP630" s="410"/>
      <c r="DQ630" s="410"/>
      <c r="DR630" s="410"/>
      <c r="DS630" s="410"/>
      <c r="DT630" s="410"/>
      <c r="DU630" s="410"/>
      <c r="DV630" s="410"/>
      <c r="DW630" s="410"/>
      <c r="DX630" s="410"/>
      <c r="DY630" s="410"/>
      <c r="DZ630" s="410"/>
      <c r="EA630" s="410"/>
      <c r="EB630" s="410"/>
      <c r="EC630" s="410"/>
      <c r="ED630" s="410"/>
      <c r="EE630" s="410"/>
      <c r="EF630" s="410"/>
      <c r="EG630" s="410"/>
      <c r="EH630" s="410"/>
      <c r="EI630" s="410"/>
      <c r="EJ630" s="410"/>
      <c r="EK630" s="410"/>
      <c r="EL630" s="410"/>
      <c r="EM630" s="410"/>
      <c r="EN630" s="410"/>
      <c r="EO630" s="410"/>
      <c r="EP630" s="410"/>
      <c r="EQ630" s="410"/>
      <c r="ER630" s="410"/>
      <c r="ES630" s="410"/>
      <c r="ET630" s="410"/>
      <c r="EU630" s="410"/>
      <c r="EV630" s="410"/>
      <c r="EW630" s="410"/>
      <c r="EX630" s="410"/>
      <c r="EY630" s="410"/>
      <c r="EZ630" s="410"/>
      <c r="FA630" s="410"/>
      <c r="FB630" s="410"/>
      <c r="FC630" s="410"/>
      <c r="FD630" s="410"/>
      <c r="FE630" s="410"/>
      <c r="FF630" s="410"/>
      <c r="FG630" s="410"/>
      <c r="FH630" s="410"/>
      <c r="FI630" s="410"/>
      <c r="FJ630" s="410"/>
      <c r="FK630" s="410"/>
      <c r="FL630" s="410"/>
      <c r="FM630" s="410"/>
      <c r="FN630" s="410"/>
      <c r="FO630" s="410"/>
      <c r="FP630" s="410"/>
      <c r="FQ630" s="410"/>
      <c r="FR630" s="410"/>
      <c r="FS630" s="410"/>
      <c r="FT630" s="410"/>
      <c r="FU630" s="410"/>
      <c r="FV630" s="410"/>
      <c r="FW630" s="410"/>
      <c r="FX630" s="410"/>
      <c r="FY630" s="410"/>
      <c r="FZ630" s="410"/>
      <c r="GA630" s="410"/>
      <c r="GB630" s="410"/>
      <c r="GC630" s="410"/>
      <c r="GD630" s="410"/>
      <c r="GE630" s="410"/>
      <c r="GF630" s="410"/>
      <c r="GG630" s="410"/>
      <c r="GH630" s="410"/>
      <c r="GI630" s="410"/>
      <c r="GJ630" s="410"/>
      <c r="GK630" s="410"/>
      <c r="GL630" s="410"/>
      <c r="GM630" s="410"/>
      <c r="GN630" s="410"/>
      <c r="GO630" s="410"/>
      <c r="GP630" s="410"/>
      <c r="GQ630" s="410"/>
      <c r="GR630" s="410"/>
      <c r="GS630" s="410"/>
      <c r="GT630" s="410"/>
      <c r="GU630" s="410"/>
      <c r="GV630" s="410"/>
      <c r="GW630" s="410"/>
      <c r="GX630" s="410"/>
      <c r="GY630" s="410"/>
      <c r="GZ630" s="410"/>
      <c r="HA630" s="410"/>
      <c r="HB630" s="410"/>
      <c r="HC630" s="410"/>
      <c r="HD630" s="410"/>
      <c r="HE630" s="410"/>
      <c r="HF630" s="410"/>
      <c r="HG630" s="410"/>
      <c r="HH630" s="410"/>
      <c r="HI630" s="410"/>
      <c r="HJ630" s="410"/>
      <c r="HK630" s="410"/>
      <c r="HL630" s="410"/>
      <c r="HM630" s="410"/>
      <c r="HN630" s="410"/>
      <c r="HO630" s="410"/>
      <c r="HP630" s="410"/>
      <c r="HQ630" s="410"/>
      <c r="HR630" s="410"/>
      <c r="HS630" s="410"/>
      <c r="HT630" s="410"/>
      <c r="HU630" s="410"/>
      <c r="HV630" s="410"/>
      <c r="HW630" s="410"/>
      <c r="HX630" s="410"/>
      <c r="HY630" s="410"/>
      <c r="HZ630" s="410"/>
      <c r="IA630" s="410"/>
      <c r="IB630" s="410"/>
      <c r="IC630" s="410"/>
      <c r="ID630" s="410"/>
      <c r="IE630" s="410"/>
      <c r="IF630" s="410"/>
      <c r="IG630" s="410"/>
      <c r="IH630" s="410"/>
      <c r="II630" s="410"/>
      <c r="IJ630" s="410"/>
      <c r="IK630" s="410"/>
      <c r="IL630" s="410"/>
      <c r="IM630" s="410"/>
      <c r="IN630" s="410"/>
      <c r="IO630" s="410"/>
      <c r="IP630" s="410"/>
      <c r="IQ630" s="410"/>
      <c r="IR630" s="410"/>
      <c r="IS630" s="410"/>
      <c r="IT630" s="410"/>
      <c r="IU630" s="410"/>
      <c r="IV630" s="410"/>
    </row>
    <row r="631" spans="1:256" s="2" customFormat="1" ht="12.75" hidden="1" customHeight="1" outlineLevel="2">
      <c r="A631" s="14"/>
      <c r="B631" s="14"/>
      <c r="C631" s="324"/>
      <c r="D631" s="413"/>
      <c r="E631" s="261">
        <v>7</v>
      </c>
      <c r="F631" s="372"/>
      <c r="G631" s="269"/>
      <c r="H631" s="271"/>
      <c r="I631" s="271"/>
      <c r="J631" s="271"/>
      <c r="K631" s="271"/>
      <c r="L631" s="271"/>
      <c r="M631" s="270"/>
      <c r="N631" s="155">
        <f>IF(A12taxstdlife="n/a","n/a",IF(N$3&gt;(A12taxstdlife+$E631),(Input!$M$222*$M$7)-SUM($M631:M631),(Input!$M$222*$M$7)/A12taxstdlife))</f>
        <v>0</v>
      </c>
      <c r="O631" s="155">
        <f>IF(A12taxstdlife="n/a","n/a",IF(O$3&gt;(A12taxstdlife+$E631),(Input!$M$222*$M$7)-SUM($M631:N631),(Input!$M$222*$M$7)/A12taxstdlife))</f>
        <v>0</v>
      </c>
      <c r="P631" s="155">
        <f>IF(A12taxstdlife="n/a","n/a",IF(P$3&gt;(A12taxstdlife+$E631),(Input!$M$222*$M$7)-SUM($M631:O631),(Input!$M$222*$M$7)/A12taxstdlife))</f>
        <v>0</v>
      </c>
      <c r="Q631" s="155">
        <f>IF(A12taxstdlife="n/a","n/a",IF(Q$3&gt;(A12taxstdlife+$E631),(Input!$M$222*$M$7)-SUM($M631:P631),(Input!$M$222*$M$7)/A12taxstdlife))</f>
        <v>0</v>
      </c>
      <c r="R631" s="155">
        <f>IF(A12taxstdlife="n/a","n/a",IF(R$3&gt;(A12taxstdlife+$E631),(Input!$M$222*$M$7)-SUM($M631:Q631),(Input!$M$222*$M$7)/A12taxstdlife))</f>
        <v>0</v>
      </c>
      <c r="S631" s="155">
        <f>IF(A12taxstdlife="n/a","n/a",IF(S$3&gt;(A12taxstdlife+$E631),(Input!$M$222*$M$7)-SUM($M631:R631),(Input!$M$222*$M$7)/A12taxstdlife))</f>
        <v>0</v>
      </c>
      <c r="T631" s="155">
        <f>IF(A12taxstdlife="n/a","n/a",IF(T$3&gt;(A12taxstdlife+$E631),(Input!$M$222*$M$7)-SUM($M631:S631),(Input!$M$222*$M$7)/A12taxstdlife))</f>
        <v>0</v>
      </c>
      <c r="U631" s="155">
        <f>IF(A12taxstdlife="n/a","n/a",IF(U$3&gt;(A12taxstdlife+$E631),(Input!$M$222*$M$7)-SUM($M631:T631),(Input!$M$222*$M$7)/A12taxstdlife))</f>
        <v>0</v>
      </c>
      <c r="V631" s="155">
        <f>IF(A12taxstdlife="n/a","n/a",IF(V$3&gt;(A12taxstdlife+$E631),(Input!$M$222*$M$7)-SUM($M631:U631),(Input!$M$222*$M$7)/A12taxstdlife))</f>
        <v>0</v>
      </c>
      <c r="W631" s="155">
        <f>IF(A12taxstdlife="n/a","n/a",IF(W$3&gt;(A12taxstdlife+$E631),(Input!$M$222*$M$7)-SUM($M631:V631),(Input!$M$222*$M$7)/A12taxstdlife))</f>
        <v>0</v>
      </c>
      <c r="X631" s="155">
        <f>IF(A12taxstdlife="n/a","n/a",IF(X$3&gt;(A12taxstdlife+$E631),(Input!$M$222*$M$7)-SUM($M631:W631),(Input!$M$222*$M$7)/A12taxstdlife))</f>
        <v>0</v>
      </c>
      <c r="Y631" s="155">
        <f>IF(A12taxstdlife="n/a","n/a",IF(Y$3&gt;(A12taxstdlife+$E631),(Input!$M$222*$M$7)-SUM($M631:X631),(Input!$M$222*$M$7)/A12taxstdlife))</f>
        <v>0</v>
      </c>
      <c r="Z631" s="155">
        <f>IF(A12taxstdlife="n/a","n/a",IF(Z$3&gt;(A12taxstdlife+$E631),(Input!$M$222*$M$7)-SUM($M631:Y631),(Input!$M$222*$M$7)/A12taxstdlife))</f>
        <v>0</v>
      </c>
      <c r="AA631" s="155">
        <f>IF(A12taxstdlife="n/a","n/a",IF(AA$3&gt;(A12taxstdlife+$E631),(Input!$M$222*$M$7)-SUM($M631:Z631),(Input!$M$222*$M$7)/A12taxstdlife))</f>
        <v>0</v>
      </c>
      <c r="AB631" s="155">
        <f>IF(A12taxstdlife="n/a","n/a",IF(AB$3&gt;(A12taxstdlife+$E631),(Input!$M$222*$M$7)-SUM($M631:AA631),(Input!$M$222*$M$7)/A12taxstdlife))</f>
        <v>0</v>
      </c>
      <c r="AC631" s="155">
        <f>IF(A12taxstdlife="n/a","n/a",IF(AC$3&gt;(A12taxstdlife+$E631),(Input!$M$222*$M$7)-SUM($M631:AB631),(Input!$M$222*$M$7)/A12taxstdlife))</f>
        <v>0</v>
      </c>
      <c r="AD631" s="155">
        <f>IF(A12taxstdlife="n/a","n/a",IF(AD$3&gt;(A12taxstdlife+$E631),(Input!$M$222*$M$7)-SUM($M631:AC631),(Input!$M$222*$M$7)/A12taxstdlife))</f>
        <v>0</v>
      </c>
      <c r="AE631" s="155">
        <f>IF(A12taxstdlife="n/a","n/a",IF(AE$3&gt;(A12taxstdlife+$E631),(Input!$M$222*$M$7)-SUM($M631:AD631),(Input!$M$222*$M$7)/A12taxstdlife))</f>
        <v>0</v>
      </c>
      <c r="AF631" s="155">
        <f>IF(A12taxstdlife="n/a","n/a",IF(AF$3&gt;(A12taxstdlife+$E631),(Input!$M$222*$M$7)-SUM($M631:AE631),(Input!$M$222*$M$7)/A12taxstdlife))</f>
        <v>0</v>
      </c>
      <c r="AG631" s="155">
        <f>IF(A12taxstdlife="n/a","n/a",IF(AG$3&gt;(A12taxstdlife+$E631),(Input!$M$222*$M$7)-SUM($M631:AF631),(Input!$M$222*$M$7)/A12taxstdlife))</f>
        <v>0</v>
      </c>
      <c r="AH631" s="155">
        <f>IF(A12taxstdlife="n/a","n/a",IF(AH$3&gt;(A12taxstdlife+$E631),(Input!$M$222*$M$7)-SUM($M631:AG631),(Input!$M$222*$M$7)/A12taxstdlife))</f>
        <v>0</v>
      </c>
      <c r="AI631" s="155">
        <f>IF(A12taxstdlife="n/a","n/a",IF(AI$3&gt;(A12taxstdlife+$E631),(Input!$M$222*$M$7)-SUM($M631:AH631),(Input!$M$222*$M$7)/A12taxstdlife))</f>
        <v>0</v>
      </c>
      <c r="AJ631" s="155">
        <f>IF(A12taxstdlife="n/a","n/a",IF(AJ$3&gt;(A12taxstdlife+$E631),(Input!$M$222*$M$7)-SUM($M631:AI631),(Input!$M$222*$M$7)/A12taxstdlife))</f>
        <v>0</v>
      </c>
      <c r="AK631" s="155">
        <f>IF(A12taxstdlife="n/a","n/a",IF(AK$3&gt;(A12taxstdlife+$E631),(Input!$M$222*$M$7)-SUM($M631:AJ631),(Input!$M$222*$M$7)/A12taxstdlife))</f>
        <v>0</v>
      </c>
      <c r="AL631" s="155">
        <f>IF(A12taxstdlife="n/a","n/a",IF(AL$3&gt;(A12taxstdlife+$E631),(Input!$M$222*$M$7)-SUM($M631:AK631),(Input!$M$222*$M$7)/A12taxstdlife))</f>
        <v>0</v>
      </c>
      <c r="AM631" s="155">
        <f>IF(A12taxstdlife="n/a","n/a",IF(AM$3&gt;(A12taxstdlife+$E631),(Input!$M$222*$M$7)-SUM($M631:AL631),(Input!$M$222*$M$7)/A12taxstdlife))</f>
        <v>0</v>
      </c>
      <c r="AN631" s="155">
        <f>IF(A12taxstdlife="n/a","n/a",IF(AN$3&gt;(A12taxstdlife+$E631),(Input!$M$222*$M$7)-SUM($M631:AM631),(Input!$M$222*$M$7)/A12taxstdlife))</f>
        <v>0</v>
      </c>
      <c r="AO631" s="155">
        <f>IF(A12taxstdlife="n/a","n/a",IF(AO$3&gt;(A12taxstdlife+$E631),(Input!$M$222*$M$7)-SUM($M631:AN631),(Input!$M$222*$M$7)/A12taxstdlife))</f>
        <v>0</v>
      </c>
      <c r="AP631" s="155">
        <f>IF(A12taxstdlife="n/a","n/a",IF(AP$3&gt;(A12taxstdlife+$E631),(Input!$M$222*$M$7)-SUM($M631:AO631),(Input!$M$222*$M$7)/A12taxstdlife))</f>
        <v>0</v>
      </c>
      <c r="AQ631" s="155">
        <f>IF(A12taxstdlife="n/a","n/a",IF(AQ$3&gt;(A12taxstdlife+$E631),(Input!$M$222*$M$7)-SUM($M631:AP631),(Input!$M$222*$M$7)/A12taxstdlife))</f>
        <v>0</v>
      </c>
      <c r="AR631" s="155">
        <f>IF(A12taxstdlife="n/a","n/a",IF(AR$3&gt;(A12taxstdlife+$E631),(Input!$M$222*$M$7)-SUM($M631:AQ631),(Input!$M$222*$M$7)/A12taxstdlife))</f>
        <v>0</v>
      </c>
      <c r="AS631" s="155">
        <f>IF(A12taxstdlife="n/a","n/a",IF(AS$3&gt;(A12taxstdlife+$E631),(Input!$M$222*$M$7)-SUM($M631:AR631),(Input!$M$222*$M$7)/A12taxstdlife))</f>
        <v>0</v>
      </c>
      <c r="AT631" s="155">
        <f>IF(A12taxstdlife="n/a","n/a",IF(AT$3&gt;(A12taxstdlife+$E631),(Input!$M$222*$M$7)-SUM($M631:AS631),(Input!$M$222*$M$7)/A12taxstdlife))</f>
        <v>0</v>
      </c>
      <c r="AU631" s="155">
        <f>IF(A12taxstdlife="n/a","n/a",IF(AU$3&gt;(A12taxstdlife+$E631),(Input!$M$222*$M$7)-SUM($M631:AT631),(Input!$M$222*$M$7)/A12taxstdlife))</f>
        <v>0</v>
      </c>
      <c r="AV631" s="155">
        <f>IF(A12taxstdlife="n/a","n/a",IF(AV$3&gt;(A12taxstdlife+$E631),(Input!$M$222*$M$7)-SUM($M631:AU631),(Input!$M$222*$M$7)/A12taxstdlife))</f>
        <v>0</v>
      </c>
      <c r="AW631" s="155">
        <f>IF(A12taxstdlife="n/a","n/a",IF(AW$3&gt;(A12taxstdlife+$E631),(Input!$M$222*$M$7)-SUM($M631:AV631),(Input!$M$222*$M$7)/A12taxstdlife))</f>
        <v>0</v>
      </c>
      <c r="AX631" s="155">
        <f>IF(A12taxstdlife="n/a","n/a",IF(AX$3&gt;(A12taxstdlife+$E631),(Input!$M$222*$M$7)-SUM($M631:AW631),(Input!$M$222*$M$7)/A12taxstdlife))</f>
        <v>0</v>
      </c>
      <c r="AY631" s="155">
        <f>IF(A12taxstdlife="n/a","n/a",IF(AY$3&gt;(A12taxstdlife+$E631),(Input!$M$222*$M$7)-SUM($M631:AX631),(Input!$M$222*$M$7)/A12taxstdlife))</f>
        <v>0</v>
      </c>
      <c r="AZ631" s="155">
        <f>IF(A12taxstdlife="n/a","n/a",IF(AZ$3&gt;(A12taxstdlife+$E631),(Input!$M$222*$M$7)-SUM($M631:AY631),(Input!$M$222*$M$7)/A12taxstdlife))</f>
        <v>0</v>
      </c>
      <c r="BA631" s="155">
        <f>IF(A12taxstdlife="n/a","n/a",IF(BA$3&gt;(A12taxstdlife+$E631),(Input!$M$222*$M$7)-SUM($M631:AZ631),(Input!$M$222*$M$7)/A12taxstdlife))</f>
        <v>0</v>
      </c>
      <c r="BB631" s="155">
        <f>IF(A12taxstdlife="n/a","n/a",IF(BB$3&gt;(A12taxstdlife+$E631),(Input!$M$222*$M$7)-SUM($M631:BA631),(Input!$M$222*$M$7)/A12taxstdlife))</f>
        <v>0</v>
      </c>
      <c r="BC631" s="155">
        <f>IF(A12taxstdlife="n/a","n/a",IF(BC$3&gt;(A12taxstdlife+$E631),(Input!$M$222*$M$7)-SUM($M631:BB631),(Input!$M$222*$M$7)/A12taxstdlife))</f>
        <v>0</v>
      </c>
      <c r="BD631" s="155">
        <f>IF(A12taxstdlife="n/a","n/a",IF(BD$3&gt;(A12taxstdlife+$E631),(Input!$M$222*$M$7)-SUM($M631:BC631),(Input!$M$222*$M$7)/A12taxstdlife))</f>
        <v>0</v>
      </c>
      <c r="BE631" s="155">
        <f>IF(A12taxstdlife="n/a","n/a",IF(BE$3&gt;(A12taxstdlife+$E631),(Input!$M$222*$M$7)-SUM($M631:BD631),(Input!$M$222*$M$7)/A12taxstdlife))</f>
        <v>0</v>
      </c>
      <c r="BF631" s="155">
        <f>IF(A12taxstdlife="n/a","n/a",IF(BF$3&gt;(A12taxstdlife+$E631),(Input!$M$222*$M$7)-SUM($M631:BE631),(Input!$M$222*$M$7)/A12taxstdlife))</f>
        <v>0</v>
      </c>
      <c r="BG631" s="155">
        <f>IF(A12taxstdlife="n/a","n/a",IF(BG$3&gt;(A12taxstdlife+$E631),(Input!$M$222*$M$7)-SUM($M631:BF631),(Input!$M$222*$M$7)/A12taxstdlife))</f>
        <v>0</v>
      </c>
      <c r="BH631" s="155">
        <f>IF(A12taxstdlife="n/a","n/a",IF(BH$3&gt;(A12taxstdlife+$E631),(Input!$M$222*$M$7)-SUM($M631:BG631),(Input!$M$222*$M$7)/A12taxstdlife))</f>
        <v>0</v>
      </c>
      <c r="BI631" s="155">
        <f>IF(A12taxstdlife="n/a","n/a",IF(BI$3&gt;(A12taxstdlife+$E631),(Input!$M$222*$M$7)-SUM($M631:BH631),(Input!$M$222*$M$7)/A12taxstdlife))</f>
        <v>0</v>
      </c>
      <c r="BJ631" s="14"/>
      <c r="BK631" s="14"/>
      <c r="BL631" s="14"/>
      <c r="BM631" s="14"/>
      <c r="BN631" s="14"/>
      <c r="BO631" s="14"/>
      <c r="BP631" s="14"/>
      <c r="BQ631" s="14"/>
      <c r="BR631" s="14"/>
      <c r="BS631" s="14"/>
      <c r="BT631" s="14"/>
      <c r="BU631" s="14"/>
      <c r="BV631" s="14"/>
      <c r="BW631" s="14"/>
      <c r="BX631" s="14"/>
      <c r="BY631" s="14"/>
      <c r="BZ631" s="14"/>
      <c r="CA631" s="410"/>
      <c r="CB631" s="410"/>
      <c r="CC631" s="410"/>
      <c r="CD631" s="410"/>
      <c r="CE631" s="410"/>
      <c r="CF631" s="410"/>
      <c r="CG631" s="410"/>
      <c r="CH631" s="410"/>
      <c r="CI631" s="410"/>
      <c r="CJ631" s="410"/>
      <c r="CK631" s="410"/>
      <c r="CL631" s="410"/>
      <c r="CM631" s="410"/>
      <c r="CN631" s="410"/>
      <c r="CO631" s="410"/>
      <c r="CP631" s="410"/>
      <c r="CQ631" s="410"/>
      <c r="CR631" s="410"/>
      <c r="CS631" s="410"/>
      <c r="CT631" s="410"/>
      <c r="CU631" s="410"/>
      <c r="CV631" s="410"/>
      <c r="CW631" s="410"/>
      <c r="CX631" s="410"/>
      <c r="CY631" s="410"/>
      <c r="CZ631" s="410"/>
      <c r="DA631" s="410"/>
      <c r="DB631" s="410"/>
      <c r="DC631" s="410"/>
      <c r="DD631" s="410"/>
      <c r="DE631" s="410"/>
      <c r="DF631" s="410"/>
      <c r="DG631" s="410"/>
      <c r="DH631" s="410"/>
      <c r="DI631" s="410"/>
      <c r="DJ631" s="410"/>
      <c r="DK631" s="410"/>
      <c r="DL631" s="410"/>
      <c r="DM631" s="410"/>
      <c r="DN631" s="410"/>
      <c r="DO631" s="410"/>
      <c r="DP631" s="410"/>
      <c r="DQ631" s="410"/>
      <c r="DR631" s="410"/>
      <c r="DS631" s="410"/>
      <c r="DT631" s="410"/>
      <c r="DU631" s="410"/>
      <c r="DV631" s="410"/>
      <c r="DW631" s="410"/>
      <c r="DX631" s="410"/>
      <c r="DY631" s="410"/>
      <c r="DZ631" s="410"/>
      <c r="EA631" s="410"/>
      <c r="EB631" s="410"/>
      <c r="EC631" s="410"/>
      <c r="ED631" s="410"/>
      <c r="EE631" s="410"/>
      <c r="EF631" s="410"/>
      <c r="EG631" s="410"/>
      <c r="EH631" s="410"/>
      <c r="EI631" s="410"/>
      <c r="EJ631" s="410"/>
      <c r="EK631" s="410"/>
      <c r="EL631" s="410"/>
      <c r="EM631" s="410"/>
      <c r="EN631" s="410"/>
      <c r="EO631" s="410"/>
      <c r="EP631" s="410"/>
      <c r="EQ631" s="410"/>
      <c r="ER631" s="410"/>
      <c r="ES631" s="410"/>
      <c r="ET631" s="410"/>
      <c r="EU631" s="410"/>
      <c r="EV631" s="410"/>
      <c r="EW631" s="410"/>
      <c r="EX631" s="410"/>
      <c r="EY631" s="410"/>
      <c r="EZ631" s="410"/>
      <c r="FA631" s="410"/>
      <c r="FB631" s="410"/>
      <c r="FC631" s="410"/>
      <c r="FD631" s="410"/>
      <c r="FE631" s="410"/>
      <c r="FF631" s="410"/>
      <c r="FG631" s="410"/>
      <c r="FH631" s="410"/>
      <c r="FI631" s="410"/>
      <c r="FJ631" s="410"/>
      <c r="FK631" s="410"/>
      <c r="FL631" s="410"/>
      <c r="FM631" s="410"/>
      <c r="FN631" s="410"/>
      <c r="FO631" s="410"/>
      <c r="FP631" s="410"/>
      <c r="FQ631" s="410"/>
      <c r="FR631" s="410"/>
      <c r="FS631" s="410"/>
      <c r="FT631" s="410"/>
      <c r="FU631" s="410"/>
      <c r="FV631" s="410"/>
      <c r="FW631" s="410"/>
      <c r="FX631" s="410"/>
      <c r="FY631" s="410"/>
      <c r="FZ631" s="410"/>
      <c r="GA631" s="410"/>
      <c r="GB631" s="410"/>
      <c r="GC631" s="410"/>
      <c r="GD631" s="410"/>
      <c r="GE631" s="410"/>
      <c r="GF631" s="410"/>
      <c r="GG631" s="410"/>
      <c r="GH631" s="410"/>
      <c r="GI631" s="410"/>
      <c r="GJ631" s="410"/>
      <c r="GK631" s="410"/>
      <c r="GL631" s="410"/>
      <c r="GM631" s="410"/>
      <c r="GN631" s="410"/>
      <c r="GO631" s="410"/>
      <c r="GP631" s="410"/>
      <c r="GQ631" s="410"/>
      <c r="GR631" s="410"/>
      <c r="GS631" s="410"/>
      <c r="GT631" s="410"/>
      <c r="GU631" s="410"/>
      <c r="GV631" s="410"/>
      <c r="GW631" s="410"/>
      <c r="GX631" s="410"/>
      <c r="GY631" s="410"/>
      <c r="GZ631" s="410"/>
      <c r="HA631" s="410"/>
      <c r="HB631" s="410"/>
      <c r="HC631" s="410"/>
      <c r="HD631" s="410"/>
      <c r="HE631" s="410"/>
      <c r="HF631" s="410"/>
      <c r="HG631" s="410"/>
      <c r="HH631" s="410"/>
      <c r="HI631" s="410"/>
      <c r="HJ631" s="410"/>
      <c r="HK631" s="410"/>
      <c r="HL631" s="410"/>
      <c r="HM631" s="410"/>
      <c r="HN631" s="410"/>
      <c r="HO631" s="410"/>
      <c r="HP631" s="410"/>
      <c r="HQ631" s="410"/>
      <c r="HR631" s="410"/>
      <c r="HS631" s="410"/>
      <c r="HT631" s="410"/>
      <c r="HU631" s="410"/>
      <c r="HV631" s="410"/>
      <c r="HW631" s="410"/>
      <c r="HX631" s="410"/>
      <c r="HY631" s="410"/>
      <c r="HZ631" s="410"/>
      <c r="IA631" s="410"/>
      <c r="IB631" s="410"/>
      <c r="IC631" s="410"/>
      <c r="ID631" s="410"/>
      <c r="IE631" s="410"/>
      <c r="IF631" s="410"/>
      <c r="IG631" s="410"/>
      <c r="IH631" s="410"/>
      <c r="II631" s="410"/>
      <c r="IJ631" s="410"/>
      <c r="IK631" s="410"/>
      <c r="IL631" s="410"/>
      <c r="IM631" s="410"/>
      <c r="IN631" s="410"/>
      <c r="IO631" s="410"/>
      <c r="IP631" s="410"/>
      <c r="IQ631" s="410"/>
      <c r="IR631" s="410"/>
      <c r="IS631" s="410"/>
      <c r="IT631" s="410"/>
      <c r="IU631" s="410"/>
      <c r="IV631" s="410"/>
    </row>
    <row r="632" spans="1:256" s="2" customFormat="1" ht="12.75" hidden="1" customHeight="1" outlineLevel="2">
      <c r="A632" s="14"/>
      <c r="B632" s="14"/>
      <c r="C632" s="324"/>
      <c r="D632" s="413"/>
      <c r="E632" s="261">
        <v>8</v>
      </c>
      <c r="F632" s="372"/>
      <c r="G632" s="269"/>
      <c r="H632" s="271"/>
      <c r="I632" s="271"/>
      <c r="J632" s="271"/>
      <c r="K632" s="271"/>
      <c r="L632" s="271"/>
      <c r="M632" s="271"/>
      <c r="N632" s="270"/>
      <c r="O632" s="155">
        <f>IF(A12taxstdlife="n/a","n/a",IF(O$3&gt;(A12taxstdlife+$E632),(Input!$N$222*$N$7)-SUM($N632:N632),(Input!$N$222*$N$7)/A12taxstdlife))</f>
        <v>0</v>
      </c>
      <c r="P632" s="155">
        <f>IF(A12taxstdlife="n/a","n/a",IF(P$3&gt;(A12taxstdlife+$E632),(Input!$N$222*$N$7)-SUM($N632:O632),(Input!$N$222*$N$7)/A12taxstdlife))</f>
        <v>0</v>
      </c>
      <c r="Q632" s="155">
        <f>IF(A12taxstdlife="n/a","n/a",IF(Q$3&gt;(A12taxstdlife+$E632),(Input!$N$222*$N$7)-SUM($N632:P632),(Input!$N$222*$N$7)/A12taxstdlife))</f>
        <v>0</v>
      </c>
      <c r="R632" s="155">
        <f>IF(A12taxstdlife="n/a","n/a",IF(R$3&gt;(A12taxstdlife+$E632),(Input!$N$222*$N$7)-SUM($N632:Q632),(Input!$N$222*$N$7)/A12taxstdlife))</f>
        <v>0</v>
      </c>
      <c r="S632" s="155">
        <f>IF(A12taxstdlife="n/a","n/a",IF(S$3&gt;(A12taxstdlife+$E632),(Input!$N$222*$N$7)-SUM($N632:R632),(Input!$N$222*$N$7)/A12taxstdlife))</f>
        <v>0</v>
      </c>
      <c r="T632" s="155">
        <f>IF(A12taxstdlife="n/a","n/a",IF(T$3&gt;(A12taxstdlife+$E632),(Input!$N$222*$N$7)-SUM($N632:S632),(Input!$N$222*$N$7)/A12taxstdlife))</f>
        <v>0</v>
      </c>
      <c r="U632" s="155">
        <f>IF(A12taxstdlife="n/a","n/a",IF(U$3&gt;(A12taxstdlife+$E632),(Input!$N$222*$N$7)-SUM($N632:T632),(Input!$N$222*$N$7)/A12taxstdlife))</f>
        <v>0</v>
      </c>
      <c r="V632" s="155">
        <f>IF(A12taxstdlife="n/a","n/a",IF(V$3&gt;(A12taxstdlife+$E632),(Input!$N$222*$N$7)-SUM($N632:U632),(Input!$N$222*$N$7)/A12taxstdlife))</f>
        <v>0</v>
      </c>
      <c r="W632" s="155">
        <f>IF(A12taxstdlife="n/a","n/a",IF(W$3&gt;(A12taxstdlife+$E632),(Input!$N$222*$N$7)-SUM($N632:V632),(Input!$N$222*$N$7)/A12taxstdlife))</f>
        <v>0</v>
      </c>
      <c r="X632" s="155">
        <f>IF(A12taxstdlife="n/a","n/a",IF(X$3&gt;(A12taxstdlife+$E632),(Input!$N$222*$N$7)-SUM($N632:W632),(Input!$N$222*$N$7)/A12taxstdlife))</f>
        <v>0</v>
      </c>
      <c r="Y632" s="155">
        <f>IF(A12taxstdlife="n/a","n/a",IF(Y$3&gt;(A12taxstdlife+$E632),(Input!$N$222*$N$7)-SUM($N632:X632),(Input!$N$222*$N$7)/A12taxstdlife))</f>
        <v>0</v>
      </c>
      <c r="Z632" s="155">
        <f>IF(A12taxstdlife="n/a","n/a",IF(Z$3&gt;(A12taxstdlife+$E632),(Input!$N$222*$N$7)-SUM($N632:Y632),(Input!$N$222*$N$7)/A12taxstdlife))</f>
        <v>0</v>
      </c>
      <c r="AA632" s="155">
        <f>IF(A12taxstdlife="n/a","n/a",IF(AA$3&gt;(A12taxstdlife+$E632),(Input!$N$222*$N$7)-SUM($N632:Z632),(Input!$N$222*$N$7)/A12taxstdlife))</f>
        <v>0</v>
      </c>
      <c r="AB632" s="155">
        <f>IF(A12taxstdlife="n/a","n/a",IF(AB$3&gt;(A12taxstdlife+$E632),(Input!$N$222*$N$7)-SUM($N632:AA632),(Input!$N$222*$N$7)/A12taxstdlife))</f>
        <v>0</v>
      </c>
      <c r="AC632" s="155">
        <f>IF(A12taxstdlife="n/a","n/a",IF(AC$3&gt;(A12taxstdlife+$E632),(Input!$N$222*$N$7)-SUM($N632:AB632),(Input!$N$222*$N$7)/A12taxstdlife))</f>
        <v>0</v>
      </c>
      <c r="AD632" s="155">
        <f>IF(A12taxstdlife="n/a","n/a",IF(AD$3&gt;(A12taxstdlife+$E632),(Input!$N$222*$N$7)-SUM($N632:AC632),(Input!$N$222*$N$7)/A12taxstdlife))</f>
        <v>0</v>
      </c>
      <c r="AE632" s="155">
        <f>IF(A12taxstdlife="n/a","n/a",IF(AE$3&gt;(A12taxstdlife+$E632),(Input!$N$222*$N$7)-SUM($N632:AD632),(Input!$N$222*$N$7)/A12taxstdlife))</f>
        <v>0</v>
      </c>
      <c r="AF632" s="155">
        <f>IF(A12taxstdlife="n/a","n/a",IF(AF$3&gt;(A12taxstdlife+$E632),(Input!$N$222*$N$7)-SUM($N632:AE632),(Input!$N$222*$N$7)/A12taxstdlife))</f>
        <v>0</v>
      </c>
      <c r="AG632" s="155">
        <f>IF(A12taxstdlife="n/a","n/a",IF(AG$3&gt;(A12taxstdlife+$E632),(Input!$N$222*$N$7)-SUM($N632:AF632),(Input!$N$222*$N$7)/A12taxstdlife))</f>
        <v>0</v>
      </c>
      <c r="AH632" s="155">
        <f>IF(A12taxstdlife="n/a","n/a",IF(AH$3&gt;(A12taxstdlife+$E632),(Input!$N$222*$N$7)-SUM($N632:AG632),(Input!$N$222*$N$7)/A12taxstdlife))</f>
        <v>0</v>
      </c>
      <c r="AI632" s="155">
        <f>IF(A12taxstdlife="n/a","n/a",IF(AI$3&gt;(A12taxstdlife+$E632),(Input!$N$222*$N$7)-SUM($N632:AH632),(Input!$N$222*$N$7)/A12taxstdlife))</f>
        <v>0</v>
      </c>
      <c r="AJ632" s="155">
        <f>IF(A12taxstdlife="n/a","n/a",IF(AJ$3&gt;(A12taxstdlife+$E632),(Input!$N$222*$N$7)-SUM($N632:AI632),(Input!$N$222*$N$7)/A12taxstdlife))</f>
        <v>0</v>
      </c>
      <c r="AK632" s="155">
        <f>IF(A12taxstdlife="n/a","n/a",IF(AK$3&gt;(A12taxstdlife+$E632),(Input!$N$222*$N$7)-SUM($N632:AJ632),(Input!$N$222*$N$7)/A12taxstdlife))</f>
        <v>0</v>
      </c>
      <c r="AL632" s="155">
        <f>IF(A12taxstdlife="n/a","n/a",IF(AL$3&gt;(A12taxstdlife+$E632),(Input!$N$222*$N$7)-SUM($N632:AK632),(Input!$N$222*$N$7)/A12taxstdlife))</f>
        <v>0</v>
      </c>
      <c r="AM632" s="155">
        <f>IF(A12taxstdlife="n/a","n/a",IF(AM$3&gt;(A12taxstdlife+$E632),(Input!$N$222*$N$7)-SUM($N632:AL632),(Input!$N$222*$N$7)/A12taxstdlife))</f>
        <v>0</v>
      </c>
      <c r="AN632" s="155">
        <f>IF(A12taxstdlife="n/a","n/a",IF(AN$3&gt;(A12taxstdlife+$E632),(Input!$N$222*$N$7)-SUM($N632:AM632),(Input!$N$222*$N$7)/A12taxstdlife))</f>
        <v>0</v>
      </c>
      <c r="AO632" s="155">
        <f>IF(A12taxstdlife="n/a","n/a",IF(AO$3&gt;(A12taxstdlife+$E632),(Input!$N$222*$N$7)-SUM($N632:AN632),(Input!$N$222*$N$7)/A12taxstdlife))</f>
        <v>0</v>
      </c>
      <c r="AP632" s="155">
        <f>IF(A12taxstdlife="n/a","n/a",IF(AP$3&gt;(A12taxstdlife+$E632),(Input!$N$222*$N$7)-SUM($N632:AO632),(Input!$N$222*$N$7)/A12taxstdlife))</f>
        <v>0</v>
      </c>
      <c r="AQ632" s="155">
        <f>IF(A12taxstdlife="n/a","n/a",IF(AQ$3&gt;(A12taxstdlife+$E632),(Input!$N$222*$N$7)-SUM($N632:AP632),(Input!$N$222*$N$7)/A12taxstdlife))</f>
        <v>0</v>
      </c>
      <c r="AR632" s="155">
        <f>IF(A12taxstdlife="n/a","n/a",IF(AR$3&gt;(A12taxstdlife+$E632),(Input!$N$222*$N$7)-SUM($N632:AQ632),(Input!$N$222*$N$7)/A12taxstdlife))</f>
        <v>0</v>
      </c>
      <c r="AS632" s="155">
        <f>IF(A12taxstdlife="n/a","n/a",IF(AS$3&gt;(A12taxstdlife+$E632),(Input!$N$222*$N$7)-SUM($N632:AR632),(Input!$N$222*$N$7)/A12taxstdlife))</f>
        <v>0</v>
      </c>
      <c r="AT632" s="155">
        <f>IF(A12taxstdlife="n/a","n/a",IF(AT$3&gt;(A12taxstdlife+$E632),(Input!$N$222*$N$7)-SUM($N632:AS632),(Input!$N$222*$N$7)/A12taxstdlife))</f>
        <v>0</v>
      </c>
      <c r="AU632" s="155">
        <f>IF(A12taxstdlife="n/a","n/a",IF(AU$3&gt;(A12taxstdlife+$E632),(Input!$N$222*$N$7)-SUM($N632:AT632),(Input!$N$222*$N$7)/A12taxstdlife))</f>
        <v>0</v>
      </c>
      <c r="AV632" s="155">
        <f>IF(A12taxstdlife="n/a","n/a",IF(AV$3&gt;(A12taxstdlife+$E632),(Input!$N$222*$N$7)-SUM($N632:AU632),(Input!$N$222*$N$7)/A12taxstdlife))</f>
        <v>0</v>
      </c>
      <c r="AW632" s="155">
        <f>IF(A12taxstdlife="n/a","n/a",IF(AW$3&gt;(A12taxstdlife+$E632),(Input!$N$222*$N$7)-SUM($N632:AV632),(Input!$N$222*$N$7)/A12taxstdlife))</f>
        <v>0</v>
      </c>
      <c r="AX632" s="155">
        <f>IF(A12taxstdlife="n/a","n/a",IF(AX$3&gt;(A12taxstdlife+$E632),(Input!$N$222*$N$7)-SUM($N632:AW632),(Input!$N$222*$N$7)/A12taxstdlife))</f>
        <v>0</v>
      </c>
      <c r="AY632" s="155">
        <f>IF(A12taxstdlife="n/a","n/a",IF(AY$3&gt;(A12taxstdlife+$E632),(Input!$N$222*$N$7)-SUM($N632:AX632),(Input!$N$222*$N$7)/A12taxstdlife))</f>
        <v>0</v>
      </c>
      <c r="AZ632" s="155">
        <f>IF(A12taxstdlife="n/a","n/a",IF(AZ$3&gt;(A12taxstdlife+$E632),(Input!$N$222*$N$7)-SUM($N632:AY632),(Input!$N$222*$N$7)/A12taxstdlife))</f>
        <v>0</v>
      </c>
      <c r="BA632" s="155">
        <f>IF(A12taxstdlife="n/a","n/a",IF(BA$3&gt;(A12taxstdlife+$E632),(Input!$N$222*$N$7)-SUM($N632:AZ632),(Input!$N$222*$N$7)/A12taxstdlife))</f>
        <v>0</v>
      </c>
      <c r="BB632" s="155">
        <f>IF(A12taxstdlife="n/a","n/a",IF(BB$3&gt;(A12taxstdlife+$E632),(Input!$N$222*$N$7)-SUM($N632:BA632),(Input!$N$222*$N$7)/A12taxstdlife))</f>
        <v>0</v>
      </c>
      <c r="BC632" s="155">
        <f>IF(A12taxstdlife="n/a","n/a",IF(BC$3&gt;(A12taxstdlife+$E632),(Input!$N$222*$N$7)-SUM($N632:BB632),(Input!$N$222*$N$7)/A12taxstdlife))</f>
        <v>0</v>
      </c>
      <c r="BD632" s="155">
        <f>IF(A12taxstdlife="n/a","n/a",IF(BD$3&gt;(A12taxstdlife+$E632),(Input!$N$222*$N$7)-SUM($N632:BC632),(Input!$N$222*$N$7)/A12taxstdlife))</f>
        <v>0</v>
      </c>
      <c r="BE632" s="155">
        <f>IF(A12taxstdlife="n/a","n/a",IF(BE$3&gt;(A12taxstdlife+$E632),(Input!$N$222*$N$7)-SUM($N632:BD632),(Input!$N$222*$N$7)/A12taxstdlife))</f>
        <v>0</v>
      </c>
      <c r="BF632" s="155">
        <f>IF(A12taxstdlife="n/a","n/a",IF(BF$3&gt;(A12taxstdlife+$E632),(Input!$N$222*$N$7)-SUM($N632:BE632),(Input!$N$222*$N$7)/A12taxstdlife))</f>
        <v>0</v>
      </c>
      <c r="BG632" s="155">
        <f>IF(A12taxstdlife="n/a","n/a",IF(BG$3&gt;(A12taxstdlife+$E632),(Input!$N$222*$N$7)-SUM($N632:BF632),(Input!$N$222*$N$7)/A12taxstdlife))</f>
        <v>0</v>
      </c>
      <c r="BH632" s="155">
        <f>IF(A12taxstdlife="n/a","n/a",IF(BH$3&gt;(A12taxstdlife+$E632),(Input!$N$222*$N$7)-SUM($N632:BG632),(Input!$N$222*$N$7)/A12taxstdlife))</f>
        <v>0</v>
      </c>
      <c r="BI632" s="155">
        <f>IF(A12taxstdlife="n/a","n/a",IF(BI$3&gt;(A12taxstdlife+$E632),(Input!$N$222*$N$7)-SUM($N632:BH632),(Input!$N$222*$N$7)/A12taxstdlife))</f>
        <v>0</v>
      </c>
      <c r="BJ632" s="14"/>
      <c r="BK632" s="14"/>
      <c r="BL632" s="14"/>
      <c r="BM632" s="14"/>
      <c r="BN632" s="14"/>
      <c r="BO632" s="14"/>
      <c r="BP632" s="14"/>
      <c r="BQ632" s="14"/>
      <c r="BR632" s="14"/>
      <c r="BS632" s="14"/>
      <c r="BT632" s="14"/>
      <c r="BU632" s="14"/>
      <c r="BV632" s="14"/>
      <c r="BW632" s="14"/>
      <c r="BX632" s="14"/>
      <c r="BY632" s="14"/>
      <c r="BZ632" s="14"/>
      <c r="CA632" s="410"/>
      <c r="CB632" s="410"/>
      <c r="CC632" s="410"/>
      <c r="CD632" s="410"/>
      <c r="CE632" s="410"/>
      <c r="CF632" s="410"/>
      <c r="CG632" s="410"/>
      <c r="CH632" s="410"/>
      <c r="CI632" s="410"/>
      <c r="CJ632" s="410"/>
      <c r="CK632" s="410"/>
      <c r="CL632" s="410"/>
      <c r="CM632" s="410"/>
      <c r="CN632" s="410"/>
      <c r="CO632" s="410"/>
      <c r="CP632" s="410"/>
      <c r="CQ632" s="410"/>
      <c r="CR632" s="410"/>
      <c r="CS632" s="410"/>
      <c r="CT632" s="410"/>
      <c r="CU632" s="410"/>
      <c r="CV632" s="410"/>
      <c r="CW632" s="410"/>
      <c r="CX632" s="410"/>
      <c r="CY632" s="410"/>
      <c r="CZ632" s="410"/>
      <c r="DA632" s="410"/>
      <c r="DB632" s="410"/>
      <c r="DC632" s="410"/>
      <c r="DD632" s="410"/>
      <c r="DE632" s="410"/>
      <c r="DF632" s="410"/>
      <c r="DG632" s="410"/>
      <c r="DH632" s="410"/>
      <c r="DI632" s="410"/>
      <c r="DJ632" s="410"/>
      <c r="DK632" s="410"/>
      <c r="DL632" s="410"/>
      <c r="DM632" s="410"/>
      <c r="DN632" s="410"/>
      <c r="DO632" s="410"/>
      <c r="DP632" s="410"/>
      <c r="DQ632" s="410"/>
      <c r="DR632" s="410"/>
      <c r="DS632" s="410"/>
      <c r="DT632" s="410"/>
      <c r="DU632" s="410"/>
      <c r="DV632" s="410"/>
      <c r="DW632" s="410"/>
      <c r="DX632" s="410"/>
      <c r="DY632" s="410"/>
      <c r="DZ632" s="410"/>
      <c r="EA632" s="410"/>
      <c r="EB632" s="410"/>
      <c r="EC632" s="410"/>
      <c r="ED632" s="410"/>
      <c r="EE632" s="410"/>
      <c r="EF632" s="410"/>
      <c r="EG632" s="410"/>
      <c r="EH632" s="410"/>
      <c r="EI632" s="410"/>
      <c r="EJ632" s="410"/>
      <c r="EK632" s="410"/>
      <c r="EL632" s="410"/>
      <c r="EM632" s="410"/>
      <c r="EN632" s="410"/>
      <c r="EO632" s="410"/>
      <c r="EP632" s="410"/>
      <c r="EQ632" s="410"/>
      <c r="ER632" s="410"/>
      <c r="ES632" s="410"/>
      <c r="ET632" s="410"/>
      <c r="EU632" s="410"/>
      <c r="EV632" s="410"/>
      <c r="EW632" s="410"/>
      <c r="EX632" s="410"/>
      <c r="EY632" s="410"/>
      <c r="EZ632" s="410"/>
      <c r="FA632" s="410"/>
      <c r="FB632" s="410"/>
      <c r="FC632" s="410"/>
      <c r="FD632" s="410"/>
      <c r="FE632" s="410"/>
      <c r="FF632" s="410"/>
      <c r="FG632" s="410"/>
      <c r="FH632" s="410"/>
      <c r="FI632" s="410"/>
      <c r="FJ632" s="410"/>
      <c r="FK632" s="410"/>
      <c r="FL632" s="410"/>
      <c r="FM632" s="410"/>
      <c r="FN632" s="410"/>
      <c r="FO632" s="410"/>
      <c r="FP632" s="410"/>
      <c r="FQ632" s="410"/>
      <c r="FR632" s="410"/>
      <c r="FS632" s="410"/>
      <c r="FT632" s="410"/>
      <c r="FU632" s="410"/>
      <c r="FV632" s="410"/>
      <c r="FW632" s="410"/>
      <c r="FX632" s="410"/>
      <c r="FY632" s="410"/>
      <c r="FZ632" s="410"/>
      <c r="GA632" s="410"/>
      <c r="GB632" s="410"/>
      <c r="GC632" s="410"/>
      <c r="GD632" s="410"/>
      <c r="GE632" s="410"/>
      <c r="GF632" s="410"/>
      <c r="GG632" s="410"/>
      <c r="GH632" s="410"/>
      <c r="GI632" s="410"/>
      <c r="GJ632" s="410"/>
      <c r="GK632" s="410"/>
      <c r="GL632" s="410"/>
      <c r="GM632" s="410"/>
      <c r="GN632" s="410"/>
      <c r="GO632" s="410"/>
      <c r="GP632" s="410"/>
      <c r="GQ632" s="410"/>
      <c r="GR632" s="410"/>
      <c r="GS632" s="410"/>
      <c r="GT632" s="410"/>
      <c r="GU632" s="410"/>
      <c r="GV632" s="410"/>
      <c r="GW632" s="410"/>
      <c r="GX632" s="410"/>
      <c r="GY632" s="410"/>
      <c r="GZ632" s="410"/>
      <c r="HA632" s="410"/>
      <c r="HB632" s="410"/>
      <c r="HC632" s="410"/>
      <c r="HD632" s="410"/>
      <c r="HE632" s="410"/>
      <c r="HF632" s="410"/>
      <c r="HG632" s="410"/>
      <c r="HH632" s="410"/>
      <c r="HI632" s="410"/>
      <c r="HJ632" s="410"/>
      <c r="HK632" s="410"/>
      <c r="HL632" s="410"/>
      <c r="HM632" s="410"/>
      <c r="HN632" s="410"/>
      <c r="HO632" s="410"/>
      <c r="HP632" s="410"/>
      <c r="HQ632" s="410"/>
      <c r="HR632" s="410"/>
      <c r="HS632" s="410"/>
      <c r="HT632" s="410"/>
      <c r="HU632" s="410"/>
      <c r="HV632" s="410"/>
      <c r="HW632" s="410"/>
      <c r="HX632" s="410"/>
      <c r="HY632" s="410"/>
      <c r="HZ632" s="410"/>
      <c r="IA632" s="410"/>
      <c r="IB632" s="410"/>
      <c r="IC632" s="410"/>
      <c r="ID632" s="410"/>
      <c r="IE632" s="410"/>
      <c r="IF632" s="410"/>
      <c r="IG632" s="410"/>
      <c r="IH632" s="410"/>
      <c r="II632" s="410"/>
      <c r="IJ632" s="410"/>
      <c r="IK632" s="410"/>
      <c r="IL632" s="410"/>
      <c r="IM632" s="410"/>
      <c r="IN632" s="410"/>
      <c r="IO632" s="410"/>
      <c r="IP632" s="410"/>
      <c r="IQ632" s="410"/>
      <c r="IR632" s="410"/>
      <c r="IS632" s="410"/>
      <c r="IT632" s="410"/>
      <c r="IU632" s="410"/>
      <c r="IV632" s="410"/>
    </row>
    <row r="633" spans="1:256" s="2" customFormat="1" ht="12.75" hidden="1" customHeight="1" outlineLevel="2">
      <c r="A633" s="14"/>
      <c r="B633" s="14"/>
      <c r="C633" s="324"/>
      <c r="D633" s="413"/>
      <c r="E633" s="261">
        <v>9</v>
      </c>
      <c r="F633" s="372"/>
      <c r="G633" s="269"/>
      <c r="H633" s="271"/>
      <c r="I633" s="271"/>
      <c r="J633" s="271"/>
      <c r="K633" s="271"/>
      <c r="L633" s="271"/>
      <c r="M633" s="271"/>
      <c r="N633" s="271"/>
      <c r="O633" s="270"/>
      <c r="P633" s="155">
        <f>IF(A12taxstdlife="n/a","n/a",IF(P$3&gt;(A12taxstdlife+$E633),(Input!$O$222*$O$7)-SUM($O633:O633),(Input!$O$222*$O$7)/A12taxstdlife))</f>
        <v>0</v>
      </c>
      <c r="Q633" s="155">
        <f>IF(A12taxstdlife="n/a","n/a",IF(Q$3&gt;(A12taxstdlife+$E633),(Input!$O$222*$O$7)-SUM($O633:P633),(Input!$O$222*$O$7)/A12taxstdlife))</f>
        <v>0</v>
      </c>
      <c r="R633" s="155">
        <f>IF(A12taxstdlife="n/a","n/a",IF(R$3&gt;(A12taxstdlife+$E633),(Input!$O$222*$O$7)-SUM($O633:Q633),(Input!$O$222*$O$7)/A12taxstdlife))</f>
        <v>0</v>
      </c>
      <c r="S633" s="155">
        <f>IF(A12taxstdlife="n/a","n/a",IF(S$3&gt;(A12taxstdlife+$E633),(Input!$O$222*$O$7)-SUM($O633:R633),(Input!$O$222*$O$7)/A12taxstdlife))</f>
        <v>0</v>
      </c>
      <c r="T633" s="155">
        <f>IF(A12taxstdlife="n/a","n/a",IF(T$3&gt;(A12taxstdlife+$E633),(Input!$O$222*$O$7)-SUM($O633:S633),(Input!$O$222*$O$7)/A12taxstdlife))</f>
        <v>0</v>
      </c>
      <c r="U633" s="155">
        <f>IF(A12taxstdlife="n/a","n/a",IF(U$3&gt;(A12taxstdlife+$E633),(Input!$O$222*$O$7)-SUM($O633:T633),(Input!$O$222*$O$7)/A12taxstdlife))</f>
        <v>0</v>
      </c>
      <c r="V633" s="155">
        <f>IF(A12taxstdlife="n/a","n/a",IF(V$3&gt;(A12taxstdlife+$E633),(Input!$O$222*$O$7)-SUM($O633:U633),(Input!$O$222*$O$7)/A12taxstdlife))</f>
        <v>0</v>
      </c>
      <c r="W633" s="155">
        <f>IF(A12taxstdlife="n/a","n/a",IF(W$3&gt;(A12taxstdlife+$E633),(Input!$O$222*$O$7)-SUM($O633:V633),(Input!$O$222*$O$7)/A12taxstdlife))</f>
        <v>0</v>
      </c>
      <c r="X633" s="155">
        <f>IF(A12taxstdlife="n/a","n/a",IF(X$3&gt;(A12taxstdlife+$E633),(Input!$O$222*$O$7)-SUM($O633:W633),(Input!$O$222*$O$7)/A12taxstdlife))</f>
        <v>0</v>
      </c>
      <c r="Y633" s="155">
        <f>IF(A12taxstdlife="n/a","n/a",IF(Y$3&gt;(A12taxstdlife+$E633),(Input!$O$222*$O$7)-SUM($O633:X633),(Input!$O$222*$O$7)/A12taxstdlife))</f>
        <v>0</v>
      </c>
      <c r="Z633" s="155">
        <f>IF(A12taxstdlife="n/a","n/a",IF(Z$3&gt;(A12taxstdlife+$E633),(Input!$O$222*$O$7)-SUM($O633:Y633),(Input!$O$222*$O$7)/A12taxstdlife))</f>
        <v>0</v>
      </c>
      <c r="AA633" s="155">
        <f>IF(A12taxstdlife="n/a","n/a",IF(AA$3&gt;(A12taxstdlife+$E633),(Input!$O$222*$O$7)-SUM($O633:Z633),(Input!$O$222*$O$7)/A12taxstdlife))</f>
        <v>0</v>
      </c>
      <c r="AB633" s="155">
        <f>IF(A12taxstdlife="n/a","n/a",IF(AB$3&gt;(A12taxstdlife+$E633),(Input!$O$222*$O$7)-SUM($O633:AA633),(Input!$O$222*$O$7)/A12taxstdlife))</f>
        <v>0</v>
      </c>
      <c r="AC633" s="155">
        <f>IF(A12taxstdlife="n/a","n/a",IF(AC$3&gt;(A12taxstdlife+$E633),(Input!$O$222*$O$7)-SUM($O633:AB633),(Input!$O$222*$O$7)/A12taxstdlife))</f>
        <v>0</v>
      </c>
      <c r="AD633" s="155">
        <f>IF(A12taxstdlife="n/a","n/a",IF(AD$3&gt;(A12taxstdlife+$E633),(Input!$O$222*$O$7)-SUM($O633:AC633),(Input!$O$222*$O$7)/A12taxstdlife))</f>
        <v>0</v>
      </c>
      <c r="AE633" s="155">
        <f>IF(A12taxstdlife="n/a","n/a",IF(AE$3&gt;(A12taxstdlife+$E633),(Input!$O$222*$O$7)-SUM($O633:AD633),(Input!$O$222*$O$7)/A12taxstdlife))</f>
        <v>0</v>
      </c>
      <c r="AF633" s="155">
        <f>IF(A12taxstdlife="n/a","n/a",IF(AF$3&gt;(A12taxstdlife+$E633),(Input!$O$222*$O$7)-SUM($O633:AE633),(Input!$O$222*$O$7)/A12taxstdlife))</f>
        <v>0</v>
      </c>
      <c r="AG633" s="155">
        <f>IF(A12taxstdlife="n/a","n/a",IF(AG$3&gt;(A12taxstdlife+$E633),(Input!$O$222*$O$7)-SUM($O633:AF633),(Input!$O$222*$O$7)/A12taxstdlife))</f>
        <v>0</v>
      </c>
      <c r="AH633" s="155">
        <f>IF(A12taxstdlife="n/a","n/a",IF(AH$3&gt;(A12taxstdlife+$E633),(Input!$O$222*$O$7)-SUM($O633:AG633),(Input!$O$222*$O$7)/A12taxstdlife))</f>
        <v>0</v>
      </c>
      <c r="AI633" s="155">
        <f>IF(A12taxstdlife="n/a","n/a",IF(AI$3&gt;(A12taxstdlife+$E633),(Input!$O$222*$O$7)-SUM($O633:AH633),(Input!$O$222*$O$7)/A12taxstdlife))</f>
        <v>0</v>
      </c>
      <c r="AJ633" s="155">
        <f>IF(A12taxstdlife="n/a","n/a",IF(AJ$3&gt;(A12taxstdlife+$E633),(Input!$O$222*$O$7)-SUM($O633:AI633),(Input!$O$222*$O$7)/A12taxstdlife))</f>
        <v>0</v>
      </c>
      <c r="AK633" s="155">
        <f>IF(A12taxstdlife="n/a","n/a",IF(AK$3&gt;(A12taxstdlife+$E633),(Input!$O$222*$O$7)-SUM($O633:AJ633),(Input!$O$222*$O$7)/A12taxstdlife))</f>
        <v>0</v>
      </c>
      <c r="AL633" s="155">
        <f>IF(A12taxstdlife="n/a","n/a",IF(AL$3&gt;(A12taxstdlife+$E633),(Input!$O$222*$O$7)-SUM($O633:AK633),(Input!$O$222*$O$7)/A12taxstdlife))</f>
        <v>0</v>
      </c>
      <c r="AM633" s="155">
        <f>IF(A12taxstdlife="n/a","n/a",IF(AM$3&gt;(A12taxstdlife+$E633),(Input!$O$222*$O$7)-SUM($O633:AL633),(Input!$O$222*$O$7)/A12taxstdlife))</f>
        <v>0</v>
      </c>
      <c r="AN633" s="155">
        <f>IF(A12taxstdlife="n/a","n/a",IF(AN$3&gt;(A12taxstdlife+$E633),(Input!$O$222*$O$7)-SUM($O633:AM633),(Input!$O$222*$O$7)/A12taxstdlife))</f>
        <v>0</v>
      </c>
      <c r="AO633" s="155">
        <f>IF(A12taxstdlife="n/a","n/a",IF(AO$3&gt;(A12taxstdlife+$E633),(Input!$O$222*$O$7)-SUM($O633:AN633),(Input!$O$222*$O$7)/A12taxstdlife))</f>
        <v>0</v>
      </c>
      <c r="AP633" s="155">
        <f>IF(A12taxstdlife="n/a","n/a",IF(AP$3&gt;(A12taxstdlife+$E633),(Input!$O$222*$O$7)-SUM($O633:AO633),(Input!$O$222*$O$7)/A12taxstdlife))</f>
        <v>0</v>
      </c>
      <c r="AQ633" s="155">
        <f>IF(A12taxstdlife="n/a","n/a",IF(AQ$3&gt;(A12taxstdlife+$E633),(Input!$O$222*$O$7)-SUM($O633:AP633),(Input!$O$222*$O$7)/A12taxstdlife))</f>
        <v>0</v>
      </c>
      <c r="AR633" s="155">
        <f>IF(A12taxstdlife="n/a","n/a",IF(AR$3&gt;(A12taxstdlife+$E633),(Input!$O$222*$O$7)-SUM($O633:AQ633),(Input!$O$222*$O$7)/A12taxstdlife))</f>
        <v>0</v>
      </c>
      <c r="AS633" s="155">
        <f>IF(A12taxstdlife="n/a","n/a",IF(AS$3&gt;(A12taxstdlife+$E633),(Input!$O$222*$O$7)-SUM($O633:AR633),(Input!$O$222*$O$7)/A12taxstdlife))</f>
        <v>0</v>
      </c>
      <c r="AT633" s="155">
        <f>IF(A12taxstdlife="n/a","n/a",IF(AT$3&gt;(A12taxstdlife+$E633),(Input!$O$222*$O$7)-SUM($O633:AS633),(Input!$O$222*$O$7)/A12taxstdlife))</f>
        <v>0</v>
      </c>
      <c r="AU633" s="155">
        <f>IF(A12taxstdlife="n/a","n/a",IF(AU$3&gt;(A12taxstdlife+$E633),(Input!$O$222*$O$7)-SUM($O633:AT633),(Input!$O$222*$O$7)/A12taxstdlife))</f>
        <v>0</v>
      </c>
      <c r="AV633" s="155">
        <f>IF(A12taxstdlife="n/a","n/a",IF(AV$3&gt;(A12taxstdlife+$E633),(Input!$O$222*$O$7)-SUM($O633:AU633),(Input!$O$222*$O$7)/A12taxstdlife))</f>
        <v>0</v>
      </c>
      <c r="AW633" s="155">
        <f>IF(A12taxstdlife="n/a","n/a",IF(AW$3&gt;(A12taxstdlife+$E633),(Input!$O$222*$O$7)-SUM($O633:AV633),(Input!$O$222*$O$7)/A12taxstdlife))</f>
        <v>0</v>
      </c>
      <c r="AX633" s="155">
        <f>IF(A12taxstdlife="n/a","n/a",IF(AX$3&gt;(A12taxstdlife+$E633),(Input!$O$222*$O$7)-SUM($O633:AW633),(Input!$O$222*$O$7)/A12taxstdlife))</f>
        <v>0</v>
      </c>
      <c r="AY633" s="155">
        <f>IF(A12taxstdlife="n/a","n/a",IF(AY$3&gt;(A12taxstdlife+$E633),(Input!$O$222*$O$7)-SUM($O633:AX633),(Input!$O$222*$O$7)/A12taxstdlife))</f>
        <v>0</v>
      </c>
      <c r="AZ633" s="155">
        <f>IF(A12taxstdlife="n/a","n/a",IF(AZ$3&gt;(A12taxstdlife+$E633),(Input!$O$222*$O$7)-SUM($O633:AY633),(Input!$O$222*$O$7)/A12taxstdlife))</f>
        <v>0</v>
      </c>
      <c r="BA633" s="155">
        <f>IF(A12taxstdlife="n/a","n/a",IF(BA$3&gt;(A12taxstdlife+$E633),(Input!$O$222*$O$7)-SUM($O633:AZ633),(Input!$O$222*$O$7)/A12taxstdlife))</f>
        <v>0</v>
      </c>
      <c r="BB633" s="155">
        <f>IF(A12taxstdlife="n/a","n/a",IF(BB$3&gt;(A12taxstdlife+$E633),(Input!$O$222*$O$7)-SUM($O633:BA633),(Input!$O$222*$O$7)/A12taxstdlife))</f>
        <v>0</v>
      </c>
      <c r="BC633" s="155">
        <f>IF(A12taxstdlife="n/a","n/a",IF(BC$3&gt;(A12taxstdlife+$E633),(Input!$O$222*$O$7)-SUM($O633:BB633),(Input!$O$222*$O$7)/A12taxstdlife))</f>
        <v>0</v>
      </c>
      <c r="BD633" s="155">
        <f>IF(A12taxstdlife="n/a","n/a",IF(BD$3&gt;(A12taxstdlife+$E633),(Input!$O$222*$O$7)-SUM($O633:BC633),(Input!$O$222*$O$7)/A12taxstdlife))</f>
        <v>0</v>
      </c>
      <c r="BE633" s="155">
        <f>IF(A12taxstdlife="n/a","n/a",IF(BE$3&gt;(A12taxstdlife+$E633),(Input!$O$222*$O$7)-SUM($O633:BD633),(Input!$O$222*$O$7)/A12taxstdlife))</f>
        <v>0</v>
      </c>
      <c r="BF633" s="155">
        <f>IF(A12taxstdlife="n/a","n/a",IF(BF$3&gt;(A12taxstdlife+$E633),(Input!$O$222*$O$7)-SUM($O633:BE633),(Input!$O$222*$O$7)/A12taxstdlife))</f>
        <v>0</v>
      </c>
      <c r="BG633" s="155">
        <f>IF(A12taxstdlife="n/a","n/a",IF(BG$3&gt;(A12taxstdlife+$E633),(Input!$O$222*$O$7)-SUM($O633:BF633),(Input!$O$222*$O$7)/A12taxstdlife))</f>
        <v>0</v>
      </c>
      <c r="BH633" s="155">
        <f>IF(A12taxstdlife="n/a","n/a",IF(BH$3&gt;(A12taxstdlife+$E633),(Input!$O$222*$O$7)-SUM($O633:BG633),(Input!$O$222*$O$7)/A12taxstdlife))</f>
        <v>0</v>
      </c>
      <c r="BI633" s="155">
        <f>IF(A12taxstdlife="n/a","n/a",IF(BI$3&gt;(A12taxstdlife+$E633),(Input!$O$222*$O$7)-SUM($O633:BH633),(Input!$O$222*$O$7)/A12taxstdlife))</f>
        <v>0</v>
      </c>
      <c r="BJ633" s="14"/>
      <c r="BK633" s="14"/>
      <c r="BL633" s="14"/>
      <c r="BM633" s="14"/>
      <c r="BN633" s="14"/>
      <c r="BO633" s="14"/>
      <c r="BP633" s="14"/>
      <c r="BQ633" s="14"/>
      <c r="BR633" s="14"/>
      <c r="BS633" s="14"/>
      <c r="BT633" s="14"/>
      <c r="BU633" s="14"/>
      <c r="BV633" s="14"/>
      <c r="BW633" s="14"/>
      <c r="BX633" s="14"/>
      <c r="BY633" s="14"/>
      <c r="BZ633" s="14"/>
      <c r="CA633" s="410"/>
      <c r="CB633" s="410"/>
      <c r="CC633" s="410"/>
      <c r="CD633" s="410"/>
      <c r="CE633" s="410"/>
      <c r="CF633" s="410"/>
      <c r="CG633" s="410"/>
      <c r="CH633" s="410"/>
      <c r="CI633" s="410"/>
      <c r="CJ633" s="410"/>
      <c r="CK633" s="410"/>
      <c r="CL633" s="410"/>
      <c r="CM633" s="410"/>
      <c r="CN633" s="410"/>
      <c r="CO633" s="410"/>
      <c r="CP633" s="410"/>
      <c r="CQ633" s="410"/>
      <c r="CR633" s="410"/>
      <c r="CS633" s="410"/>
      <c r="CT633" s="410"/>
      <c r="CU633" s="410"/>
      <c r="CV633" s="410"/>
      <c r="CW633" s="410"/>
      <c r="CX633" s="410"/>
      <c r="CY633" s="410"/>
      <c r="CZ633" s="410"/>
      <c r="DA633" s="410"/>
      <c r="DB633" s="410"/>
      <c r="DC633" s="410"/>
      <c r="DD633" s="410"/>
      <c r="DE633" s="410"/>
      <c r="DF633" s="410"/>
      <c r="DG633" s="410"/>
      <c r="DH633" s="410"/>
      <c r="DI633" s="410"/>
      <c r="DJ633" s="410"/>
      <c r="DK633" s="410"/>
      <c r="DL633" s="410"/>
      <c r="DM633" s="410"/>
      <c r="DN633" s="410"/>
      <c r="DO633" s="410"/>
      <c r="DP633" s="410"/>
      <c r="DQ633" s="410"/>
      <c r="DR633" s="410"/>
      <c r="DS633" s="410"/>
      <c r="DT633" s="410"/>
      <c r="DU633" s="410"/>
      <c r="DV633" s="410"/>
      <c r="DW633" s="410"/>
      <c r="DX633" s="410"/>
      <c r="DY633" s="410"/>
      <c r="DZ633" s="410"/>
      <c r="EA633" s="410"/>
      <c r="EB633" s="410"/>
      <c r="EC633" s="410"/>
      <c r="ED633" s="410"/>
      <c r="EE633" s="410"/>
      <c r="EF633" s="410"/>
      <c r="EG633" s="410"/>
      <c r="EH633" s="410"/>
      <c r="EI633" s="410"/>
      <c r="EJ633" s="410"/>
      <c r="EK633" s="410"/>
      <c r="EL633" s="410"/>
      <c r="EM633" s="410"/>
      <c r="EN633" s="410"/>
      <c r="EO633" s="410"/>
      <c r="EP633" s="410"/>
      <c r="EQ633" s="410"/>
      <c r="ER633" s="410"/>
      <c r="ES633" s="410"/>
      <c r="ET633" s="410"/>
      <c r="EU633" s="410"/>
      <c r="EV633" s="410"/>
      <c r="EW633" s="410"/>
      <c r="EX633" s="410"/>
      <c r="EY633" s="410"/>
      <c r="EZ633" s="410"/>
      <c r="FA633" s="410"/>
      <c r="FB633" s="410"/>
      <c r="FC633" s="410"/>
      <c r="FD633" s="410"/>
      <c r="FE633" s="410"/>
      <c r="FF633" s="410"/>
      <c r="FG633" s="410"/>
      <c r="FH633" s="410"/>
      <c r="FI633" s="410"/>
      <c r="FJ633" s="410"/>
      <c r="FK633" s="410"/>
      <c r="FL633" s="410"/>
      <c r="FM633" s="410"/>
      <c r="FN633" s="410"/>
      <c r="FO633" s="410"/>
      <c r="FP633" s="410"/>
      <c r="FQ633" s="410"/>
      <c r="FR633" s="410"/>
      <c r="FS633" s="410"/>
      <c r="FT633" s="410"/>
      <c r="FU633" s="410"/>
      <c r="FV633" s="410"/>
      <c r="FW633" s="410"/>
      <c r="FX633" s="410"/>
      <c r="FY633" s="410"/>
      <c r="FZ633" s="410"/>
      <c r="GA633" s="410"/>
      <c r="GB633" s="410"/>
      <c r="GC633" s="410"/>
      <c r="GD633" s="410"/>
      <c r="GE633" s="410"/>
      <c r="GF633" s="410"/>
      <c r="GG633" s="410"/>
      <c r="GH633" s="410"/>
      <c r="GI633" s="410"/>
      <c r="GJ633" s="410"/>
      <c r="GK633" s="410"/>
      <c r="GL633" s="410"/>
      <c r="GM633" s="410"/>
      <c r="GN633" s="410"/>
      <c r="GO633" s="410"/>
      <c r="GP633" s="410"/>
      <c r="GQ633" s="410"/>
      <c r="GR633" s="410"/>
      <c r="GS633" s="410"/>
      <c r="GT633" s="410"/>
      <c r="GU633" s="410"/>
      <c r="GV633" s="410"/>
      <c r="GW633" s="410"/>
      <c r="GX633" s="410"/>
      <c r="GY633" s="410"/>
      <c r="GZ633" s="410"/>
      <c r="HA633" s="410"/>
      <c r="HB633" s="410"/>
      <c r="HC633" s="410"/>
      <c r="HD633" s="410"/>
      <c r="HE633" s="410"/>
      <c r="HF633" s="410"/>
      <c r="HG633" s="410"/>
      <c r="HH633" s="410"/>
      <c r="HI633" s="410"/>
      <c r="HJ633" s="410"/>
      <c r="HK633" s="410"/>
      <c r="HL633" s="410"/>
      <c r="HM633" s="410"/>
      <c r="HN633" s="410"/>
      <c r="HO633" s="410"/>
      <c r="HP633" s="410"/>
      <c r="HQ633" s="410"/>
      <c r="HR633" s="410"/>
      <c r="HS633" s="410"/>
      <c r="HT633" s="410"/>
      <c r="HU633" s="410"/>
      <c r="HV633" s="410"/>
      <c r="HW633" s="410"/>
      <c r="HX633" s="410"/>
      <c r="HY633" s="410"/>
      <c r="HZ633" s="410"/>
      <c r="IA633" s="410"/>
      <c r="IB633" s="410"/>
      <c r="IC633" s="410"/>
      <c r="ID633" s="410"/>
      <c r="IE633" s="410"/>
      <c r="IF633" s="410"/>
      <c r="IG633" s="410"/>
      <c r="IH633" s="410"/>
      <c r="II633" s="410"/>
      <c r="IJ633" s="410"/>
      <c r="IK633" s="410"/>
      <c r="IL633" s="410"/>
      <c r="IM633" s="410"/>
      <c r="IN633" s="410"/>
      <c r="IO633" s="410"/>
      <c r="IP633" s="410"/>
      <c r="IQ633" s="410"/>
      <c r="IR633" s="410"/>
      <c r="IS633" s="410"/>
      <c r="IT633" s="410"/>
      <c r="IU633" s="410"/>
      <c r="IV633" s="410"/>
    </row>
    <row r="634" spans="1:256" s="2" customFormat="1" ht="12.75" hidden="1" customHeight="1" outlineLevel="2">
      <c r="A634" s="14"/>
      <c r="B634" s="14"/>
      <c r="C634" s="324"/>
      <c r="D634" s="413"/>
      <c r="E634" s="262">
        <v>10</v>
      </c>
      <c r="F634" s="372"/>
      <c r="G634" s="269"/>
      <c r="H634" s="271"/>
      <c r="I634" s="271"/>
      <c r="J634" s="271"/>
      <c r="K634" s="271"/>
      <c r="L634" s="271"/>
      <c r="M634" s="271"/>
      <c r="N634" s="271"/>
      <c r="O634" s="271"/>
      <c r="P634" s="270"/>
      <c r="Q634" s="155">
        <f>IF(A12taxstdlife="n/a","n/a",IF(Q$3&gt;(A12taxstdlife+$E634),(Input!$P$222*$P$7)-SUM($P634:P634),(Input!$P$222*$P$7)/A12taxstdlife))</f>
        <v>0</v>
      </c>
      <c r="R634" s="155">
        <f>IF(A12taxstdlife="n/a","n/a",IF(R$3&gt;(A12taxstdlife+$E634),(Input!$P$222*$P$7)-SUM($P634:Q634),(Input!$P$222*$P$7)/A12taxstdlife))</f>
        <v>0</v>
      </c>
      <c r="S634" s="155">
        <f>IF(A12taxstdlife="n/a","n/a",IF(S$3&gt;(A12taxstdlife+$E634),(Input!$P$222*$P$7)-SUM($P634:R634),(Input!$P$222*$P$7)/A12taxstdlife))</f>
        <v>0</v>
      </c>
      <c r="T634" s="155">
        <f>IF(A12taxstdlife="n/a","n/a",IF(T$3&gt;(A12taxstdlife+$E634),(Input!$P$222*$P$7)-SUM($P634:S634),(Input!$P$222*$P$7)/A12taxstdlife))</f>
        <v>0</v>
      </c>
      <c r="U634" s="155">
        <f>IF(A12taxstdlife="n/a","n/a",IF(U$3&gt;(A12taxstdlife+$E634),(Input!$P$222*$P$7)-SUM($P634:T634),(Input!$P$222*$P$7)/A12taxstdlife))</f>
        <v>0</v>
      </c>
      <c r="V634" s="155">
        <f>IF(A12taxstdlife="n/a","n/a",IF(V$3&gt;(A12taxstdlife+$E634),(Input!$P$222*$P$7)-SUM($P634:U634),(Input!$P$222*$P$7)/A12taxstdlife))</f>
        <v>0</v>
      </c>
      <c r="W634" s="155">
        <f>IF(A12taxstdlife="n/a","n/a",IF(W$3&gt;(A12taxstdlife+$E634),(Input!$P$222*$P$7)-SUM($P634:V634),(Input!$P$222*$P$7)/A12taxstdlife))</f>
        <v>0</v>
      </c>
      <c r="X634" s="155">
        <f>IF(A12taxstdlife="n/a","n/a",IF(X$3&gt;(A12taxstdlife+$E634),(Input!$P$222*$P$7)-SUM($P634:W634),(Input!$P$222*$P$7)/A12taxstdlife))</f>
        <v>0</v>
      </c>
      <c r="Y634" s="155">
        <f>IF(A12taxstdlife="n/a","n/a",IF(Y$3&gt;(A12taxstdlife+$E634),(Input!$P$222*$P$7)-SUM($P634:X634),(Input!$P$222*$P$7)/A12taxstdlife))</f>
        <v>0</v>
      </c>
      <c r="Z634" s="155">
        <f>IF(A12taxstdlife="n/a","n/a",IF(Z$3&gt;(A12taxstdlife+$E634),(Input!$P$222*$P$7)-SUM($P634:Y634),(Input!$P$222*$P$7)/A12taxstdlife))</f>
        <v>0</v>
      </c>
      <c r="AA634" s="155">
        <f>IF(A12taxstdlife="n/a","n/a",IF(AA$3&gt;(A12taxstdlife+$E634),(Input!$P$222*$P$7)-SUM($P634:Z634),(Input!$P$222*$P$7)/A12taxstdlife))</f>
        <v>0</v>
      </c>
      <c r="AB634" s="155">
        <f>IF(A12taxstdlife="n/a","n/a",IF(AB$3&gt;(A12taxstdlife+$E634),(Input!$P$222*$P$7)-SUM($P634:AA634),(Input!$P$222*$P$7)/A12taxstdlife))</f>
        <v>0</v>
      </c>
      <c r="AC634" s="155">
        <f>IF(A12taxstdlife="n/a","n/a",IF(AC$3&gt;(A12taxstdlife+$E634),(Input!$P$222*$P$7)-SUM($P634:AB634),(Input!$P$222*$P$7)/A12taxstdlife))</f>
        <v>0</v>
      </c>
      <c r="AD634" s="155">
        <f>IF(A12taxstdlife="n/a","n/a",IF(AD$3&gt;(A12taxstdlife+$E634),(Input!$P$222*$P$7)-SUM($P634:AC634),(Input!$P$222*$P$7)/A12taxstdlife))</f>
        <v>0</v>
      </c>
      <c r="AE634" s="155">
        <f>IF(A12taxstdlife="n/a","n/a",IF(AE$3&gt;(A12taxstdlife+$E634),(Input!$P$222*$P$7)-SUM($P634:AD634),(Input!$P$222*$P$7)/A12taxstdlife))</f>
        <v>0</v>
      </c>
      <c r="AF634" s="155">
        <f>IF(A12taxstdlife="n/a","n/a",IF(AF$3&gt;(A12taxstdlife+$E634),(Input!$P$222*$P$7)-SUM($P634:AE634),(Input!$P$222*$P$7)/A12taxstdlife))</f>
        <v>0</v>
      </c>
      <c r="AG634" s="155">
        <f>IF(A12taxstdlife="n/a","n/a",IF(AG$3&gt;(A12taxstdlife+$E634),(Input!$P$222*$P$7)-SUM($P634:AF634),(Input!$P$222*$P$7)/A12taxstdlife))</f>
        <v>0</v>
      </c>
      <c r="AH634" s="155">
        <f>IF(A12taxstdlife="n/a","n/a",IF(AH$3&gt;(A12taxstdlife+$E634),(Input!$P$222*$P$7)-SUM($P634:AG634),(Input!$P$222*$P$7)/A12taxstdlife))</f>
        <v>0</v>
      </c>
      <c r="AI634" s="155">
        <f>IF(A12taxstdlife="n/a","n/a",IF(AI$3&gt;(A12taxstdlife+$E634),(Input!$P$222*$P$7)-SUM($P634:AH634),(Input!$P$222*$P$7)/A12taxstdlife))</f>
        <v>0</v>
      </c>
      <c r="AJ634" s="155">
        <f>IF(A12taxstdlife="n/a","n/a",IF(AJ$3&gt;(A12taxstdlife+$E634),(Input!$P$222*$P$7)-SUM($P634:AI634),(Input!$P$222*$P$7)/A12taxstdlife))</f>
        <v>0</v>
      </c>
      <c r="AK634" s="155">
        <f>IF(A12taxstdlife="n/a","n/a",IF(AK$3&gt;(A12taxstdlife+$E634),(Input!$P$222*$P$7)-SUM($P634:AJ634),(Input!$P$222*$P$7)/A12taxstdlife))</f>
        <v>0</v>
      </c>
      <c r="AL634" s="155">
        <f>IF(A12taxstdlife="n/a","n/a",IF(AL$3&gt;(A12taxstdlife+$E634),(Input!$P$222*$P$7)-SUM($P634:AK634),(Input!$P$222*$P$7)/A12taxstdlife))</f>
        <v>0</v>
      </c>
      <c r="AM634" s="155">
        <f>IF(A12taxstdlife="n/a","n/a",IF(AM$3&gt;(A12taxstdlife+$E634),(Input!$P$222*$P$7)-SUM($P634:AL634),(Input!$P$222*$P$7)/A12taxstdlife))</f>
        <v>0</v>
      </c>
      <c r="AN634" s="155">
        <f>IF(A12taxstdlife="n/a","n/a",IF(AN$3&gt;(A12taxstdlife+$E634),(Input!$P$222*$P$7)-SUM($P634:AM634),(Input!$P$222*$P$7)/A12taxstdlife))</f>
        <v>0</v>
      </c>
      <c r="AO634" s="155">
        <f>IF(A12taxstdlife="n/a","n/a",IF(AO$3&gt;(A12taxstdlife+$E634),(Input!$P$222*$P$7)-SUM($P634:AN634),(Input!$P$222*$P$7)/A12taxstdlife))</f>
        <v>0</v>
      </c>
      <c r="AP634" s="155">
        <f>IF(A12taxstdlife="n/a","n/a",IF(AP$3&gt;(A12taxstdlife+$E634),(Input!$P$222*$P$7)-SUM($P634:AO634),(Input!$P$222*$P$7)/A12taxstdlife))</f>
        <v>0</v>
      </c>
      <c r="AQ634" s="155">
        <f>IF(A12taxstdlife="n/a","n/a",IF(AQ$3&gt;(A12taxstdlife+$E634),(Input!$P$222*$P$7)-SUM($P634:AP634),(Input!$P$222*$P$7)/A12taxstdlife))</f>
        <v>0</v>
      </c>
      <c r="AR634" s="155">
        <f>IF(A12taxstdlife="n/a","n/a",IF(AR$3&gt;(A12taxstdlife+$E634),(Input!$P$222*$P$7)-SUM($P634:AQ634),(Input!$P$222*$P$7)/A12taxstdlife))</f>
        <v>0</v>
      </c>
      <c r="AS634" s="155">
        <f>IF(A12taxstdlife="n/a","n/a",IF(AS$3&gt;(A12taxstdlife+$E634),(Input!$P$222*$P$7)-SUM($P634:AR634),(Input!$P$222*$P$7)/A12taxstdlife))</f>
        <v>0</v>
      </c>
      <c r="AT634" s="155">
        <f>IF(A12taxstdlife="n/a","n/a",IF(AT$3&gt;(A12taxstdlife+$E634),(Input!$P$222*$P$7)-SUM($P634:AS634),(Input!$P$222*$P$7)/A12taxstdlife))</f>
        <v>0</v>
      </c>
      <c r="AU634" s="155">
        <f>IF(A12taxstdlife="n/a","n/a",IF(AU$3&gt;(A12taxstdlife+$E634),(Input!$P$222*$P$7)-SUM($P634:AT634),(Input!$P$222*$P$7)/A12taxstdlife))</f>
        <v>0</v>
      </c>
      <c r="AV634" s="155">
        <f>IF(A12taxstdlife="n/a","n/a",IF(AV$3&gt;(A12taxstdlife+$E634),(Input!$P$222*$P$7)-SUM($P634:AU634),(Input!$P$222*$P$7)/A12taxstdlife))</f>
        <v>0</v>
      </c>
      <c r="AW634" s="155">
        <f>IF(A12taxstdlife="n/a","n/a",IF(AW$3&gt;(A12taxstdlife+$E634),(Input!$P$222*$P$7)-SUM($P634:AV634),(Input!$P$222*$P$7)/A12taxstdlife))</f>
        <v>0</v>
      </c>
      <c r="AX634" s="155">
        <f>IF(A12taxstdlife="n/a","n/a",IF(AX$3&gt;(A12taxstdlife+$E634),(Input!$P$222*$P$7)-SUM($P634:AW634),(Input!$P$222*$P$7)/A12taxstdlife))</f>
        <v>0</v>
      </c>
      <c r="AY634" s="155">
        <f>IF(A12taxstdlife="n/a","n/a",IF(AY$3&gt;(A12taxstdlife+$E634),(Input!$P$222*$P$7)-SUM($P634:AX634),(Input!$P$222*$P$7)/A12taxstdlife))</f>
        <v>0</v>
      </c>
      <c r="AZ634" s="155">
        <f>IF(A12taxstdlife="n/a","n/a",IF(AZ$3&gt;(A12taxstdlife+$E634),(Input!$P$222*$P$7)-SUM($P634:AY634),(Input!$P$222*$P$7)/A12taxstdlife))</f>
        <v>0</v>
      </c>
      <c r="BA634" s="155">
        <f>IF(A12taxstdlife="n/a","n/a",IF(BA$3&gt;(A12taxstdlife+$E634),(Input!$P$222*$P$7)-SUM($P634:AZ634),(Input!$P$222*$P$7)/A12taxstdlife))</f>
        <v>0</v>
      </c>
      <c r="BB634" s="155">
        <f>IF(A12taxstdlife="n/a","n/a",IF(BB$3&gt;(A12taxstdlife+$E634),(Input!$P$222*$P$7)-SUM($P634:BA634),(Input!$P$222*$P$7)/A12taxstdlife))</f>
        <v>0</v>
      </c>
      <c r="BC634" s="155">
        <f>IF(A12taxstdlife="n/a","n/a",IF(BC$3&gt;(A12taxstdlife+$E634),(Input!$P$222*$P$7)-SUM($P634:BB634),(Input!$P$222*$P$7)/A12taxstdlife))</f>
        <v>0</v>
      </c>
      <c r="BD634" s="155">
        <f>IF(A12taxstdlife="n/a","n/a",IF(BD$3&gt;(A12taxstdlife+$E634),(Input!$P$222*$P$7)-SUM($P634:BC634),(Input!$P$222*$P$7)/A12taxstdlife))</f>
        <v>0</v>
      </c>
      <c r="BE634" s="155">
        <f>IF(A12taxstdlife="n/a","n/a",IF(BE$3&gt;(A12taxstdlife+$E634),(Input!$P$222*$P$7)-SUM($P634:BD634),(Input!$P$222*$P$7)/A12taxstdlife))</f>
        <v>0</v>
      </c>
      <c r="BF634" s="155">
        <f>IF(A12taxstdlife="n/a","n/a",IF(BF$3&gt;(A12taxstdlife+$E634),(Input!$P$222*$P$7)-SUM($P634:BE634),(Input!$P$222*$P$7)/A12taxstdlife))</f>
        <v>0</v>
      </c>
      <c r="BG634" s="155">
        <f>IF(A12taxstdlife="n/a","n/a",IF(BG$3&gt;(A12taxstdlife+$E634),(Input!$P$222*$P$7)-SUM($P634:BF634),(Input!$P$222*$P$7)/A12taxstdlife))</f>
        <v>0</v>
      </c>
      <c r="BH634" s="155">
        <f>IF(A12taxstdlife="n/a","n/a",IF(BH$3&gt;(A12taxstdlife+$E634),(Input!$P$222*$P$7)-SUM($P634:BG634),(Input!$P$222*$P$7)/A12taxstdlife))</f>
        <v>0</v>
      </c>
      <c r="BI634" s="155">
        <f>IF(A12taxstdlife="n/a","n/a",IF(BI$3&gt;(A12taxstdlife+$E634),(Input!$P$222*$P$7)-SUM($P634:BH634),(Input!$P$222*$P$7)/A12taxstdlife))</f>
        <v>0</v>
      </c>
      <c r="BJ634" s="14"/>
      <c r="BK634" s="14"/>
      <c r="BL634" s="14"/>
      <c r="BM634" s="14"/>
      <c r="BN634" s="14"/>
      <c r="BO634" s="14"/>
      <c r="BP634" s="14"/>
      <c r="BQ634" s="14"/>
      <c r="BR634" s="14"/>
      <c r="BS634" s="14"/>
      <c r="BT634" s="14"/>
      <c r="BU634" s="14"/>
      <c r="BV634" s="14"/>
      <c r="BW634" s="14"/>
      <c r="BX634" s="14"/>
      <c r="BY634" s="14"/>
      <c r="BZ634" s="14"/>
      <c r="CA634" s="410"/>
      <c r="CB634" s="410"/>
      <c r="CC634" s="410"/>
      <c r="CD634" s="410"/>
      <c r="CE634" s="410"/>
      <c r="CF634" s="410"/>
      <c r="CG634" s="410"/>
      <c r="CH634" s="410"/>
      <c r="CI634" s="410"/>
      <c r="CJ634" s="410"/>
      <c r="CK634" s="410"/>
      <c r="CL634" s="410"/>
      <c r="CM634" s="410"/>
      <c r="CN634" s="410"/>
      <c r="CO634" s="410"/>
      <c r="CP634" s="410"/>
      <c r="CQ634" s="410"/>
      <c r="CR634" s="410"/>
      <c r="CS634" s="410"/>
      <c r="CT634" s="410"/>
      <c r="CU634" s="410"/>
      <c r="CV634" s="410"/>
      <c r="CW634" s="410"/>
      <c r="CX634" s="410"/>
      <c r="CY634" s="410"/>
      <c r="CZ634" s="410"/>
      <c r="DA634" s="410"/>
      <c r="DB634" s="410"/>
      <c r="DC634" s="410"/>
      <c r="DD634" s="410"/>
      <c r="DE634" s="410"/>
      <c r="DF634" s="410"/>
      <c r="DG634" s="410"/>
      <c r="DH634" s="410"/>
      <c r="DI634" s="410"/>
      <c r="DJ634" s="410"/>
      <c r="DK634" s="410"/>
      <c r="DL634" s="410"/>
      <c r="DM634" s="410"/>
      <c r="DN634" s="410"/>
      <c r="DO634" s="410"/>
      <c r="DP634" s="410"/>
      <c r="DQ634" s="410"/>
      <c r="DR634" s="410"/>
      <c r="DS634" s="410"/>
      <c r="DT634" s="410"/>
      <c r="DU634" s="410"/>
      <c r="DV634" s="410"/>
      <c r="DW634" s="410"/>
      <c r="DX634" s="410"/>
      <c r="DY634" s="410"/>
      <c r="DZ634" s="410"/>
      <c r="EA634" s="410"/>
      <c r="EB634" s="410"/>
      <c r="EC634" s="410"/>
      <c r="ED634" s="410"/>
      <c r="EE634" s="410"/>
      <c r="EF634" s="410"/>
      <c r="EG634" s="410"/>
      <c r="EH634" s="410"/>
      <c r="EI634" s="410"/>
      <c r="EJ634" s="410"/>
      <c r="EK634" s="410"/>
      <c r="EL634" s="410"/>
      <c r="EM634" s="410"/>
      <c r="EN634" s="410"/>
      <c r="EO634" s="410"/>
      <c r="EP634" s="410"/>
      <c r="EQ634" s="410"/>
      <c r="ER634" s="410"/>
      <c r="ES634" s="410"/>
      <c r="ET634" s="410"/>
      <c r="EU634" s="410"/>
      <c r="EV634" s="410"/>
      <c r="EW634" s="410"/>
      <c r="EX634" s="410"/>
      <c r="EY634" s="410"/>
      <c r="EZ634" s="410"/>
      <c r="FA634" s="410"/>
      <c r="FB634" s="410"/>
      <c r="FC634" s="410"/>
      <c r="FD634" s="410"/>
      <c r="FE634" s="410"/>
      <c r="FF634" s="410"/>
      <c r="FG634" s="410"/>
      <c r="FH634" s="410"/>
      <c r="FI634" s="410"/>
      <c r="FJ634" s="410"/>
      <c r="FK634" s="410"/>
      <c r="FL634" s="410"/>
      <c r="FM634" s="410"/>
      <c r="FN634" s="410"/>
      <c r="FO634" s="410"/>
      <c r="FP634" s="410"/>
      <c r="FQ634" s="410"/>
      <c r="FR634" s="410"/>
      <c r="FS634" s="410"/>
      <c r="FT634" s="410"/>
      <c r="FU634" s="410"/>
      <c r="FV634" s="410"/>
      <c r="FW634" s="410"/>
      <c r="FX634" s="410"/>
      <c r="FY634" s="410"/>
      <c r="FZ634" s="410"/>
      <c r="GA634" s="410"/>
      <c r="GB634" s="410"/>
      <c r="GC634" s="410"/>
      <c r="GD634" s="410"/>
      <c r="GE634" s="410"/>
      <c r="GF634" s="410"/>
      <c r="GG634" s="410"/>
      <c r="GH634" s="410"/>
      <c r="GI634" s="410"/>
      <c r="GJ634" s="410"/>
      <c r="GK634" s="410"/>
      <c r="GL634" s="410"/>
      <c r="GM634" s="410"/>
      <c r="GN634" s="410"/>
      <c r="GO634" s="410"/>
      <c r="GP634" s="410"/>
      <c r="GQ634" s="410"/>
      <c r="GR634" s="410"/>
      <c r="GS634" s="410"/>
      <c r="GT634" s="410"/>
      <c r="GU634" s="410"/>
      <c r="GV634" s="410"/>
      <c r="GW634" s="410"/>
      <c r="GX634" s="410"/>
      <c r="GY634" s="410"/>
      <c r="GZ634" s="410"/>
      <c r="HA634" s="410"/>
      <c r="HB634" s="410"/>
      <c r="HC634" s="410"/>
      <c r="HD634" s="410"/>
      <c r="HE634" s="410"/>
      <c r="HF634" s="410"/>
      <c r="HG634" s="410"/>
      <c r="HH634" s="410"/>
      <c r="HI634" s="410"/>
      <c r="HJ634" s="410"/>
      <c r="HK634" s="410"/>
      <c r="HL634" s="410"/>
      <c r="HM634" s="410"/>
      <c r="HN634" s="410"/>
      <c r="HO634" s="410"/>
      <c r="HP634" s="410"/>
      <c r="HQ634" s="410"/>
      <c r="HR634" s="410"/>
      <c r="HS634" s="410"/>
      <c r="HT634" s="410"/>
      <c r="HU634" s="410"/>
      <c r="HV634" s="410"/>
      <c r="HW634" s="410"/>
      <c r="HX634" s="410"/>
      <c r="HY634" s="410"/>
      <c r="HZ634" s="410"/>
      <c r="IA634" s="410"/>
      <c r="IB634" s="410"/>
      <c r="IC634" s="410"/>
      <c r="ID634" s="410"/>
      <c r="IE634" s="410"/>
      <c r="IF634" s="410"/>
      <c r="IG634" s="410"/>
      <c r="IH634" s="410"/>
      <c r="II634" s="410"/>
      <c r="IJ634" s="410"/>
      <c r="IK634" s="410"/>
      <c r="IL634" s="410"/>
      <c r="IM634" s="410"/>
      <c r="IN634" s="410"/>
      <c r="IO634" s="410"/>
      <c r="IP634" s="410"/>
      <c r="IQ634" s="410"/>
      <c r="IR634" s="410"/>
      <c r="IS634" s="410"/>
      <c r="IT634" s="410"/>
      <c r="IU634" s="410"/>
      <c r="IV634" s="410"/>
    </row>
    <row r="635" spans="1:256" s="2" customFormat="1" ht="12.75" customHeight="1" outlineLevel="1" collapsed="1">
      <c r="A635" s="14"/>
      <c r="B635" s="14"/>
      <c r="C635" s="324" t="str">
        <f>Asset12</f>
        <v>Commercial Buildings</v>
      </c>
      <c r="D635" s="14"/>
      <c r="E635" s="14"/>
      <c r="F635" s="366"/>
      <c r="G635" s="364">
        <f t="shared" ref="G635:AL635" si="111">SUM(G623:G634)</f>
        <v>1.9593501350135012</v>
      </c>
      <c r="H635" s="364">
        <f t="shared" si="111"/>
        <v>2.10451816881812</v>
      </c>
      <c r="I635" s="364">
        <f t="shared" si="111"/>
        <v>2.1892226114365196</v>
      </c>
      <c r="J635" s="364">
        <f t="shared" si="111"/>
        <v>2.2702645983948613</v>
      </c>
      <c r="K635" s="364">
        <f t="shared" si="111"/>
        <v>2.3471794990848283</v>
      </c>
      <c r="L635" s="364">
        <f t="shared" si="111"/>
        <v>2.4321421088864033</v>
      </c>
      <c r="M635" s="364">
        <f t="shared" si="111"/>
        <v>2.4321421088864033</v>
      </c>
      <c r="N635" s="364">
        <f t="shared" si="111"/>
        <v>2.4321421088864033</v>
      </c>
      <c r="O635" s="364">
        <f t="shared" si="111"/>
        <v>2.4321421088864033</v>
      </c>
      <c r="P635" s="364">
        <f t="shared" si="111"/>
        <v>2.4321421088864033</v>
      </c>
      <c r="Q635" s="364">
        <f t="shared" si="111"/>
        <v>2.4321421088864033</v>
      </c>
      <c r="R635" s="364">
        <f t="shared" si="111"/>
        <v>2.4321421088864033</v>
      </c>
      <c r="S635" s="364">
        <f t="shared" si="111"/>
        <v>2.4321421088864033</v>
      </c>
      <c r="T635" s="364">
        <f t="shared" si="111"/>
        <v>2.4321421088864033</v>
      </c>
      <c r="U635" s="364">
        <f t="shared" si="111"/>
        <v>2.4321421088864033</v>
      </c>
      <c r="V635" s="364">
        <f t="shared" si="111"/>
        <v>2.4321421088864033</v>
      </c>
      <c r="W635" s="364">
        <f t="shared" si="111"/>
        <v>2.4321421088864033</v>
      </c>
      <c r="X635" s="364">
        <f t="shared" si="111"/>
        <v>2.4321421088864033</v>
      </c>
      <c r="Y635" s="364">
        <f t="shared" si="111"/>
        <v>2.4321421088864033</v>
      </c>
      <c r="Z635" s="364">
        <f t="shared" si="111"/>
        <v>2.4321421088864033</v>
      </c>
      <c r="AA635" s="364">
        <f t="shared" si="111"/>
        <v>2.4321421088864033</v>
      </c>
      <c r="AB635" s="364">
        <f t="shared" si="111"/>
        <v>2.4321421088864033</v>
      </c>
      <c r="AC635" s="364">
        <f t="shared" si="111"/>
        <v>2.4321421088864033</v>
      </c>
      <c r="AD635" s="364">
        <f t="shared" si="111"/>
        <v>2.4321421088864033</v>
      </c>
      <c r="AE635" s="364">
        <f t="shared" si="111"/>
        <v>2.4321421088864033</v>
      </c>
      <c r="AF635" s="364">
        <f t="shared" si="111"/>
        <v>2.4321421088864033</v>
      </c>
      <c r="AG635" s="364">
        <f t="shared" si="111"/>
        <v>2.4321421088864033</v>
      </c>
      <c r="AH635" s="364">
        <f t="shared" si="111"/>
        <v>2.4321421088864033</v>
      </c>
      <c r="AI635" s="364">
        <f t="shared" si="111"/>
        <v>2.4321421088864033</v>
      </c>
      <c r="AJ635" s="364">
        <f t="shared" si="111"/>
        <v>2.4321421088864033</v>
      </c>
      <c r="AK635" s="364">
        <f t="shared" si="111"/>
        <v>2.4321421088864033</v>
      </c>
      <c r="AL635" s="364">
        <f t="shared" si="111"/>
        <v>2.4321421088864033</v>
      </c>
      <c r="AM635" s="364">
        <f t="shared" ref="AM635:BI635" si="112">SUM(AM623:AM634)</f>
        <v>2.4321421088864033</v>
      </c>
      <c r="AN635" s="364">
        <f t="shared" si="112"/>
        <v>1.1193775184273569</v>
      </c>
      <c r="AO635" s="364">
        <f t="shared" si="112"/>
        <v>0.47279197387290212</v>
      </c>
      <c r="AP635" s="364">
        <f t="shared" si="112"/>
        <v>0.47279197387290212</v>
      </c>
      <c r="AQ635" s="364">
        <f t="shared" si="112"/>
        <v>0.47279197387290212</v>
      </c>
      <c r="AR635" s="364">
        <f t="shared" si="112"/>
        <v>0.47279197387290212</v>
      </c>
      <c r="AS635" s="364">
        <f t="shared" si="112"/>
        <v>0.47279197387290212</v>
      </c>
      <c r="AT635" s="364">
        <f t="shared" si="112"/>
        <v>0.47279197387290212</v>
      </c>
      <c r="AU635" s="364">
        <f t="shared" si="112"/>
        <v>0.47279197387290212</v>
      </c>
      <c r="AV635" s="364">
        <f t="shared" si="112"/>
        <v>0.32762394006828344</v>
      </c>
      <c r="AW635" s="364">
        <f t="shared" si="112"/>
        <v>0.24291949744988178</v>
      </c>
      <c r="AX635" s="364">
        <f t="shared" si="112"/>
        <v>0.16187751049154314</v>
      </c>
      <c r="AY635" s="364">
        <f t="shared" si="112"/>
        <v>8.4962609801577396E-2</v>
      </c>
      <c r="AZ635" s="364">
        <f t="shared" si="112"/>
        <v>2.2204460492503131E-15</v>
      </c>
      <c r="BA635" s="364">
        <f t="shared" si="112"/>
        <v>0</v>
      </c>
      <c r="BB635" s="364">
        <f t="shared" si="112"/>
        <v>0</v>
      </c>
      <c r="BC635" s="364">
        <f t="shared" si="112"/>
        <v>0</v>
      </c>
      <c r="BD635" s="364">
        <f t="shared" si="112"/>
        <v>0</v>
      </c>
      <c r="BE635" s="364">
        <f t="shared" si="112"/>
        <v>0</v>
      </c>
      <c r="BF635" s="364">
        <f t="shared" si="112"/>
        <v>0</v>
      </c>
      <c r="BG635" s="364">
        <f t="shared" si="112"/>
        <v>0</v>
      </c>
      <c r="BH635" s="364">
        <f t="shared" si="112"/>
        <v>0</v>
      </c>
      <c r="BI635" s="364">
        <f t="shared" si="112"/>
        <v>0</v>
      </c>
      <c r="BJ635" s="14"/>
      <c r="BK635" s="14"/>
      <c r="BL635" s="14"/>
      <c r="BM635" s="14"/>
      <c r="BN635" s="14"/>
      <c r="BO635" s="14"/>
      <c r="BP635" s="14"/>
      <c r="BQ635" s="14"/>
      <c r="BR635" s="14"/>
      <c r="BS635" s="14"/>
      <c r="BT635" s="14"/>
      <c r="BU635" s="14"/>
      <c r="BV635" s="14"/>
      <c r="BW635" s="14"/>
      <c r="BX635" s="14"/>
      <c r="BY635" s="14"/>
      <c r="BZ635" s="14"/>
      <c r="CA635" s="410"/>
      <c r="CB635" s="410"/>
      <c r="CC635" s="410"/>
      <c r="CD635" s="410"/>
      <c r="CE635" s="410"/>
      <c r="CF635" s="410"/>
      <c r="CG635" s="410"/>
      <c r="CH635" s="410"/>
      <c r="CI635" s="410"/>
      <c r="CJ635" s="410"/>
      <c r="CK635" s="410"/>
      <c r="CL635" s="410"/>
      <c r="CM635" s="410"/>
      <c r="CN635" s="410"/>
      <c r="CO635" s="410"/>
      <c r="CP635" s="410"/>
      <c r="CQ635" s="410"/>
      <c r="CR635" s="410"/>
      <c r="CS635" s="410"/>
      <c r="CT635" s="410"/>
      <c r="CU635" s="410"/>
      <c r="CV635" s="410"/>
      <c r="CW635" s="410"/>
      <c r="CX635" s="410"/>
      <c r="CY635" s="410"/>
      <c r="CZ635" s="410"/>
      <c r="DA635" s="410"/>
      <c r="DB635" s="410"/>
      <c r="DC635" s="410"/>
      <c r="DD635" s="410"/>
      <c r="DE635" s="410"/>
      <c r="DF635" s="410"/>
      <c r="DG635" s="410"/>
      <c r="DH635" s="410"/>
      <c r="DI635" s="410"/>
      <c r="DJ635" s="410"/>
      <c r="DK635" s="410"/>
      <c r="DL635" s="410"/>
      <c r="DM635" s="410"/>
      <c r="DN635" s="410"/>
      <c r="DO635" s="410"/>
      <c r="DP635" s="410"/>
      <c r="DQ635" s="410"/>
      <c r="DR635" s="410"/>
      <c r="DS635" s="410"/>
      <c r="DT635" s="410"/>
      <c r="DU635" s="410"/>
      <c r="DV635" s="410"/>
      <c r="DW635" s="410"/>
      <c r="DX635" s="410"/>
      <c r="DY635" s="410"/>
      <c r="DZ635" s="410"/>
      <c r="EA635" s="410"/>
      <c r="EB635" s="410"/>
      <c r="EC635" s="410"/>
      <c r="ED635" s="410"/>
      <c r="EE635" s="410"/>
      <c r="EF635" s="410"/>
      <c r="EG635" s="410"/>
      <c r="EH635" s="410"/>
      <c r="EI635" s="410"/>
      <c r="EJ635" s="410"/>
      <c r="EK635" s="410"/>
      <c r="EL635" s="410"/>
      <c r="EM635" s="410"/>
      <c r="EN635" s="410"/>
      <c r="EO635" s="410"/>
      <c r="EP635" s="410"/>
      <c r="EQ635" s="410"/>
      <c r="ER635" s="410"/>
      <c r="ES635" s="410"/>
      <c r="ET635" s="410"/>
      <c r="EU635" s="410"/>
      <c r="EV635" s="410"/>
      <c r="EW635" s="410"/>
      <c r="EX635" s="410"/>
      <c r="EY635" s="410"/>
      <c r="EZ635" s="410"/>
      <c r="FA635" s="410"/>
      <c r="FB635" s="410"/>
      <c r="FC635" s="410"/>
      <c r="FD635" s="410"/>
      <c r="FE635" s="410"/>
      <c r="FF635" s="410"/>
      <c r="FG635" s="410"/>
      <c r="FH635" s="410"/>
      <c r="FI635" s="410"/>
      <c r="FJ635" s="410"/>
      <c r="FK635" s="410"/>
      <c r="FL635" s="410"/>
      <c r="FM635" s="410"/>
      <c r="FN635" s="410"/>
      <c r="FO635" s="410"/>
      <c r="FP635" s="410"/>
      <c r="FQ635" s="410"/>
      <c r="FR635" s="410"/>
      <c r="FS635" s="410"/>
      <c r="FT635" s="410"/>
      <c r="FU635" s="410"/>
      <c r="FV635" s="410"/>
      <c r="FW635" s="410"/>
      <c r="FX635" s="410"/>
      <c r="FY635" s="410"/>
      <c r="FZ635" s="410"/>
      <c r="GA635" s="410"/>
      <c r="GB635" s="410"/>
      <c r="GC635" s="410"/>
      <c r="GD635" s="410"/>
      <c r="GE635" s="410"/>
      <c r="GF635" s="410"/>
      <c r="GG635" s="410"/>
      <c r="GH635" s="410"/>
      <c r="GI635" s="410"/>
      <c r="GJ635" s="410"/>
      <c r="GK635" s="410"/>
      <c r="GL635" s="410"/>
      <c r="GM635" s="410"/>
      <c r="GN635" s="410"/>
      <c r="GO635" s="410"/>
      <c r="GP635" s="410"/>
      <c r="GQ635" s="410"/>
      <c r="GR635" s="410"/>
      <c r="GS635" s="410"/>
      <c r="GT635" s="410"/>
      <c r="GU635" s="410"/>
      <c r="GV635" s="410"/>
      <c r="GW635" s="410"/>
      <c r="GX635" s="410"/>
      <c r="GY635" s="410"/>
      <c r="GZ635" s="410"/>
      <c r="HA635" s="410"/>
      <c r="HB635" s="410"/>
      <c r="HC635" s="410"/>
      <c r="HD635" s="410"/>
      <c r="HE635" s="410"/>
      <c r="HF635" s="410"/>
      <c r="HG635" s="410"/>
      <c r="HH635" s="410"/>
      <c r="HI635" s="410"/>
      <c r="HJ635" s="410"/>
      <c r="HK635" s="410"/>
      <c r="HL635" s="410"/>
      <c r="HM635" s="410"/>
      <c r="HN635" s="410"/>
      <c r="HO635" s="410"/>
      <c r="HP635" s="410"/>
      <c r="HQ635" s="410"/>
      <c r="HR635" s="410"/>
      <c r="HS635" s="410"/>
      <c r="HT635" s="410"/>
      <c r="HU635" s="410"/>
      <c r="HV635" s="410"/>
      <c r="HW635" s="410"/>
      <c r="HX635" s="410"/>
      <c r="HY635" s="410"/>
      <c r="HZ635" s="410"/>
      <c r="IA635" s="410"/>
      <c r="IB635" s="410"/>
      <c r="IC635" s="410"/>
      <c r="ID635" s="410"/>
      <c r="IE635" s="410"/>
      <c r="IF635" s="410"/>
      <c r="IG635" s="410"/>
      <c r="IH635" s="410"/>
      <c r="II635" s="410"/>
      <c r="IJ635" s="410"/>
      <c r="IK635" s="410"/>
      <c r="IL635" s="410"/>
      <c r="IM635" s="410"/>
      <c r="IN635" s="410"/>
      <c r="IO635" s="410"/>
      <c r="IP635" s="410"/>
      <c r="IQ635" s="410"/>
      <c r="IR635" s="410"/>
      <c r="IS635" s="410"/>
      <c r="IT635" s="410"/>
      <c r="IU635" s="410"/>
      <c r="IV635" s="410"/>
    </row>
    <row r="636" spans="1:256" s="2" customFormat="1" ht="12.75" hidden="1" customHeight="1" outlineLevel="2">
      <c r="A636" s="14"/>
      <c r="B636" s="325" t="str">
        <f>C648</f>
        <v>Computer Equipment</v>
      </c>
      <c r="C636" s="326"/>
      <c r="D636" s="33" t="s">
        <v>65</v>
      </c>
      <c r="E636" s="32"/>
      <c r="F636" s="371"/>
      <c r="G636" s="154">
        <f>IF(G$3&gt;A13taxremlife,A13taxvalue-SUM($F636:F636),IF(A13taxremlife="N/A","n/a",A13taxvalue/A13taxremlife))</f>
        <v>12.643609137055838</v>
      </c>
      <c r="H636" s="154">
        <f>IF(H$3&gt;A13taxremlife,A13taxvalue-SUM($F636:G636),IF(A13taxremlife="N/A","n/a",A13taxvalue/A13taxremlife))</f>
        <v>12.264300862944163</v>
      </c>
      <c r="I636" s="154">
        <f>IF(I$3&gt;A13taxremlife,A13taxvalue-SUM($F636:H636),IF(A13taxremlife="N/A","n/a",A13taxvalue/A13taxremlife))</f>
        <v>0</v>
      </c>
      <c r="J636" s="154">
        <f>IF(J$3&gt;A13taxremlife,A13taxvalue-SUM($F636:I636),IF(A13taxremlife="N/A","n/a",A13taxvalue/A13taxremlife))</f>
        <v>0</v>
      </c>
      <c r="K636" s="154">
        <f>IF(K$3&gt;A13taxremlife,A13taxvalue-SUM($F636:J636),IF(A13taxremlife="N/A","n/a",A13taxvalue/A13taxremlife))</f>
        <v>0</v>
      </c>
      <c r="L636" s="154">
        <f>IF(L$3&gt;A13taxremlife,A13taxvalue-SUM($F636:K636),IF(A13taxremlife="N/A","n/a",A13taxvalue/A13taxremlife))</f>
        <v>0</v>
      </c>
      <c r="M636" s="154">
        <f>IF(M$3&gt;A13taxremlife,A13taxvalue-SUM($F636:L636),IF(A13taxremlife="N/A","n/a",A13taxvalue/A13taxremlife))</f>
        <v>0</v>
      </c>
      <c r="N636" s="154">
        <f>IF(N$3&gt;A13taxremlife,A13taxvalue-SUM($F636:M636),IF(A13taxremlife="N/A","n/a",A13taxvalue/A13taxremlife))</f>
        <v>0</v>
      </c>
      <c r="O636" s="154">
        <f>IF(O$3&gt;A13taxremlife,A13taxvalue-SUM($F636:N636),IF(A13taxremlife="N/A","n/a",A13taxvalue/A13taxremlife))</f>
        <v>0</v>
      </c>
      <c r="P636" s="154">
        <f>IF(P$3&gt;A13taxremlife,A13taxvalue-SUM($F636:O636),IF(A13taxremlife="N/A","n/a",A13taxvalue/A13taxremlife))</f>
        <v>0</v>
      </c>
      <c r="Q636" s="154">
        <f>IF(Q$3&gt;A13taxremlife,A13taxvalue-SUM($F636:P636),IF(A13taxremlife="N/A","n/a",A13taxvalue/A13taxremlife))</f>
        <v>0</v>
      </c>
      <c r="R636" s="154">
        <f>IF(R$3&gt;A13taxremlife,A13taxvalue-SUM($F636:Q636),IF(A13taxremlife="N/A","n/a",A13taxvalue/A13taxremlife))</f>
        <v>0</v>
      </c>
      <c r="S636" s="154">
        <f>IF(S$3&gt;A13taxremlife,A13taxvalue-SUM($F636:R636),IF(A13taxremlife="N/A","n/a",A13taxvalue/A13taxremlife))</f>
        <v>0</v>
      </c>
      <c r="T636" s="154">
        <f>IF(T$3&gt;A13taxremlife,A13taxvalue-SUM($F636:S636),IF(A13taxremlife="N/A","n/a",A13taxvalue/A13taxremlife))</f>
        <v>0</v>
      </c>
      <c r="U636" s="154">
        <f>IF(U$3&gt;A13taxremlife,A13taxvalue-SUM($F636:T636),IF(A13taxremlife="N/A","n/a",A13taxvalue/A13taxremlife))</f>
        <v>0</v>
      </c>
      <c r="V636" s="154">
        <f>IF(V$3&gt;A13taxremlife,A13taxvalue-SUM($F636:U636),IF(A13taxremlife="N/A","n/a",A13taxvalue/A13taxremlife))</f>
        <v>0</v>
      </c>
      <c r="W636" s="154">
        <f>IF(W$3&gt;A13taxremlife,A13taxvalue-SUM($F636:V636),IF(A13taxremlife="N/A","n/a",A13taxvalue/A13taxremlife))</f>
        <v>0</v>
      </c>
      <c r="X636" s="154">
        <f>IF(X$3&gt;A13taxremlife,A13taxvalue-SUM($F636:W636),IF(A13taxremlife="N/A","n/a",A13taxvalue/A13taxremlife))</f>
        <v>0</v>
      </c>
      <c r="Y636" s="154">
        <f>IF(Y$3&gt;A13taxremlife,A13taxvalue-SUM($F636:X636),IF(A13taxremlife="N/A","n/a",A13taxvalue/A13taxremlife))</f>
        <v>0</v>
      </c>
      <c r="Z636" s="154">
        <f>IF(Z$3&gt;A13taxremlife,A13taxvalue-SUM($F636:Y636),IF(A13taxremlife="N/A","n/a",A13taxvalue/A13taxremlife))</f>
        <v>0</v>
      </c>
      <c r="AA636" s="154">
        <f>IF(AA$3&gt;A13taxremlife,A13taxvalue-SUM($F636:Z636),IF(A13taxremlife="N/A","n/a",A13taxvalue/A13taxremlife))</f>
        <v>0</v>
      </c>
      <c r="AB636" s="154">
        <f>IF(AB$3&gt;A13taxremlife,A13taxvalue-SUM($F636:AA636),IF(A13taxremlife="N/A","n/a",A13taxvalue/A13taxremlife))</f>
        <v>0</v>
      </c>
      <c r="AC636" s="154">
        <f>IF(AC$3&gt;A13taxremlife,A13taxvalue-SUM($F636:AB636),IF(A13taxremlife="N/A","n/a",A13taxvalue/A13taxremlife))</f>
        <v>0</v>
      </c>
      <c r="AD636" s="154">
        <f>IF(AD$3&gt;A13taxremlife,A13taxvalue-SUM($F636:AC636),IF(A13taxremlife="N/A","n/a",A13taxvalue/A13taxremlife))</f>
        <v>0</v>
      </c>
      <c r="AE636" s="154">
        <f>IF(AE$3&gt;A13taxremlife,A13taxvalue-SUM($F636:AD636),IF(A13taxremlife="N/A","n/a",A13taxvalue/A13taxremlife))</f>
        <v>0</v>
      </c>
      <c r="AF636" s="154">
        <f>IF(AF$3&gt;A13taxremlife,A13taxvalue-SUM($F636:AE636),IF(A13taxremlife="N/A","n/a",A13taxvalue/A13taxremlife))</f>
        <v>0</v>
      </c>
      <c r="AG636" s="154">
        <f>IF(AG$3&gt;A13taxremlife,A13taxvalue-SUM($F636:AF636),IF(A13taxremlife="N/A","n/a",A13taxvalue/A13taxremlife))</f>
        <v>0</v>
      </c>
      <c r="AH636" s="154">
        <f>IF(AH$3&gt;A13taxremlife,A13taxvalue-SUM($F636:AG636),IF(A13taxremlife="N/A","n/a",A13taxvalue/A13taxremlife))</f>
        <v>0</v>
      </c>
      <c r="AI636" s="154">
        <f>IF(AI$3&gt;A13taxremlife,A13taxvalue-SUM($F636:AH636),IF(A13taxremlife="N/A","n/a",A13taxvalue/A13taxremlife))</f>
        <v>0</v>
      </c>
      <c r="AJ636" s="154">
        <f>IF(AJ$3&gt;A13taxremlife,A13taxvalue-SUM($F636:AI636),IF(A13taxremlife="N/A","n/a",A13taxvalue/A13taxremlife))</f>
        <v>0</v>
      </c>
      <c r="AK636" s="154">
        <f>IF(AK$3&gt;A13taxremlife,A13taxvalue-SUM($F636:AJ636),IF(A13taxremlife="N/A","n/a",A13taxvalue/A13taxremlife))</f>
        <v>0</v>
      </c>
      <c r="AL636" s="154">
        <f>IF(AL$3&gt;A13taxremlife,A13taxvalue-SUM($F636:AK636),IF(A13taxremlife="N/A","n/a",A13taxvalue/A13taxremlife))</f>
        <v>0</v>
      </c>
      <c r="AM636" s="154">
        <f>IF(AM$3&gt;A13taxremlife,A13taxvalue-SUM($F636:AL636),IF(A13taxremlife="N/A","n/a",A13taxvalue/A13taxremlife))</f>
        <v>0</v>
      </c>
      <c r="AN636" s="154">
        <f>IF(AN$3&gt;A13taxremlife,A13taxvalue-SUM($F636:AM636),IF(A13taxremlife="N/A","n/a",A13taxvalue/A13taxremlife))</f>
        <v>0</v>
      </c>
      <c r="AO636" s="154">
        <f>IF(AO$3&gt;A13taxremlife,A13taxvalue-SUM($F636:AN636),IF(A13taxremlife="N/A","n/a",A13taxvalue/A13taxremlife))</f>
        <v>0</v>
      </c>
      <c r="AP636" s="154">
        <f>IF(AP$3&gt;A13taxremlife,A13taxvalue-SUM($F636:AO636),IF(A13taxremlife="N/A","n/a",A13taxvalue/A13taxremlife))</f>
        <v>0</v>
      </c>
      <c r="AQ636" s="154">
        <f>IF(AQ$3&gt;A13taxremlife,A13taxvalue-SUM($F636:AP636),IF(A13taxremlife="N/A","n/a",A13taxvalue/A13taxremlife))</f>
        <v>0</v>
      </c>
      <c r="AR636" s="154">
        <f>IF(AR$3&gt;A13taxremlife,A13taxvalue-SUM($F636:AQ636),IF(A13taxremlife="N/A","n/a",A13taxvalue/A13taxremlife))</f>
        <v>0</v>
      </c>
      <c r="AS636" s="154">
        <f>IF(AS$3&gt;A13taxremlife,A13taxvalue-SUM($F636:AR636),IF(A13taxremlife="N/A","n/a",A13taxvalue/A13taxremlife))</f>
        <v>0</v>
      </c>
      <c r="AT636" s="154">
        <f>IF(AT$3&gt;A13taxremlife,A13taxvalue-SUM($F636:AS636),IF(A13taxremlife="N/A","n/a",A13taxvalue/A13taxremlife))</f>
        <v>0</v>
      </c>
      <c r="AU636" s="154">
        <f>IF(AU$3&gt;A13taxremlife,A13taxvalue-SUM($F636:AT636),IF(A13taxremlife="N/A","n/a",A13taxvalue/A13taxremlife))</f>
        <v>0</v>
      </c>
      <c r="AV636" s="154">
        <f>IF(AV$3&gt;A13taxremlife,A13taxvalue-SUM($F636:AU636),IF(A13taxremlife="N/A","n/a",A13taxvalue/A13taxremlife))</f>
        <v>0</v>
      </c>
      <c r="AW636" s="154">
        <f>IF(AW$3&gt;A13taxremlife,A13taxvalue-SUM($F636:AV636),IF(A13taxremlife="N/A","n/a",A13taxvalue/A13taxremlife))</f>
        <v>0</v>
      </c>
      <c r="AX636" s="154">
        <f>IF(AX$3&gt;A13taxremlife,A13taxvalue-SUM($F636:AW636),IF(A13taxremlife="N/A","n/a",A13taxvalue/A13taxremlife))</f>
        <v>0</v>
      </c>
      <c r="AY636" s="154">
        <f>IF(AY$3&gt;A13taxremlife,A13taxvalue-SUM($F636:AX636),IF(A13taxremlife="N/A","n/a",A13taxvalue/A13taxremlife))</f>
        <v>0</v>
      </c>
      <c r="AZ636" s="154">
        <f>IF(AZ$3&gt;A13taxremlife,A13taxvalue-SUM($F636:AY636),IF(A13taxremlife="N/A","n/a",A13taxvalue/A13taxremlife))</f>
        <v>0</v>
      </c>
      <c r="BA636" s="154">
        <f>IF(BA$3&gt;A13taxremlife,A13taxvalue-SUM($F636:AZ636),IF(A13taxremlife="N/A","n/a",A13taxvalue/A13taxremlife))</f>
        <v>0</v>
      </c>
      <c r="BB636" s="154">
        <f>IF(BB$3&gt;A13taxremlife,A13taxvalue-SUM($F636:BA636),IF(A13taxremlife="N/A","n/a",A13taxvalue/A13taxremlife))</f>
        <v>0</v>
      </c>
      <c r="BC636" s="154">
        <f>IF(BC$3&gt;A13taxremlife,A13taxvalue-SUM($F636:BB636),IF(A13taxremlife="N/A","n/a",A13taxvalue/A13taxremlife))</f>
        <v>0</v>
      </c>
      <c r="BD636" s="154">
        <f>IF(BD$3&gt;A13taxremlife,A13taxvalue-SUM($F636:BC636),IF(A13taxremlife="N/A","n/a",A13taxvalue/A13taxremlife))</f>
        <v>0</v>
      </c>
      <c r="BE636" s="154">
        <f>IF(BE$3&gt;A13taxremlife,A13taxvalue-SUM($F636:BD636),IF(A13taxremlife="N/A","n/a",A13taxvalue/A13taxremlife))</f>
        <v>0</v>
      </c>
      <c r="BF636" s="154">
        <f>IF(BF$3&gt;A13taxremlife,A13taxvalue-SUM($F636:BE636),IF(A13taxremlife="N/A","n/a",A13taxvalue/A13taxremlife))</f>
        <v>0</v>
      </c>
      <c r="BG636" s="154">
        <f>IF(BG$3&gt;A13taxremlife,A13taxvalue-SUM($F636:BF636),IF(A13taxremlife="N/A","n/a",A13taxvalue/A13taxremlife))</f>
        <v>0</v>
      </c>
      <c r="BH636" s="154">
        <f>IF(BH$3&gt;A13taxremlife,A13taxvalue-SUM($F636:BG636),IF(A13taxremlife="N/A","n/a",A13taxvalue/A13taxremlife))</f>
        <v>0</v>
      </c>
      <c r="BI636" s="154">
        <f>IF(BI$3&gt;A13taxremlife,A13taxvalue-SUM($F636:BH636),IF(A13taxremlife="N/A","n/a",A13taxvalue/A13taxremlife))</f>
        <v>0</v>
      </c>
      <c r="BJ636" s="14"/>
      <c r="BK636" s="14"/>
      <c r="BL636" s="14"/>
      <c r="BM636" s="14"/>
      <c r="BN636" s="14"/>
      <c r="BO636" s="14"/>
      <c r="BP636" s="14"/>
      <c r="BQ636" s="14"/>
      <c r="BR636" s="14"/>
      <c r="BS636" s="14"/>
      <c r="BT636" s="14"/>
      <c r="BU636" s="14"/>
      <c r="BV636" s="14"/>
      <c r="BW636" s="14"/>
      <c r="BX636" s="14"/>
      <c r="BY636" s="14"/>
      <c r="BZ636" s="14"/>
      <c r="CA636" s="410"/>
      <c r="CB636" s="410"/>
      <c r="CC636" s="410"/>
      <c r="CD636" s="410"/>
      <c r="CE636" s="410"/>
      <c r="CF636" s="410"/>
      <c r="CG636" s="410"/>
      <c r="CH636" s="410"/>
      <c r="CI636" s="410"/>
      <c r="CJ636" s="410"/>
      <c r="CK636" s="410"/>
      <c r="CL636" s="410"/>
      <c r="CM636" s="410"/>
      <c r="CN636" s="410"/>
      <c r="CO636" s="410"/>
      <c r="CP636" s="410"/>
      <c r="CQ636" s="410"/>
      <c r="CR636" s="410"/>
      <c r="CS636" s="410"/>
      <c r="CT636" s="410"/>
      <c r="CU636" s="410"/>
      <c r="CV636" s="410"/>
      <c r="CW636" s="410"/>
      <c r="CX636" s="410"/>
      <c r="CY636" s="410"/>
      <c r="CZ636" s="410"/>
      <c r="DA636" s="410"/>
      <c r="DB636" s="410"/>
      <c r="DC636" s="410"/>
      <c r="DD636" s="410"/>
      <c r="DE636" s="410"/>
      <c r="DF636" s="410"/>
      <c r="DG636" s="410"/>
      <c r="DH636" s="410"/>
      <c r="DI636" s="410"/>
      <c r="DJ636" s="410"/>
      <c r="DK636" s="410"/>
      <c r="DL636" s="410"/>
      <c r="DM636" s="410"/>
      <c r="DN636" s="410"/>
      <c r="DO636" s="410"/>
      <c r="DP636" s="410"/>
      <c r="DQ636" s="410"/>
      <c r="DR636" s="410"/>
      <c r="DS636" s="410"/>
      <c r="DT636" s="410"/>
      <c r="DU636" s="410"/>
      <c r="DV636" s="410"/>
      <c r="DW636" s="410"/>
      <c r="DX636" s="410"/>
      <c r="DY636" s="410"/>
      <c r="DZ636" s="410"/>
      <c r="EA636" s="410"/>
      <c r="EB636" s="410"/>
      <c r="EC636" s="410"/>
      <c r="ED636" s="410"/>
      <c r="EE636" s="410"/>
      <c r="EF636" s="410"/>
      <c r="EG636" s="410"/>
      <c r="EH636" s="410"/>
      <c r="EI636" s="410"/>
      <c r="EJ636" s="410"/>
      <c r="EK636" s="410"/>
      <c r="EL636" s="410"/>
      <c r="EM636" s="410"/>
      <c r="EN636" s="410"/>
      <c r="EO636" s="410"/>
      <c r="EP636" s="410"/>
      <c r="EQ636" s="410"/>
      <c r="ER636" s="410"/>
      <c r="ES636" s="410"/>
      <c r="ET636" s="410"/>
      <c r="EU636" s="410"/>
      <c r="EV636" s="410"/>
      <c r="EW636" s="410"/>
      <c r="EX636" s="410"/>
      <c r="EY636" s="410"/>
      <c r="EZ636" s="410"/>
      <c r="FA636" s="410"/>
      <c r="FB636" s="410"/>
      <c r="FC636" s="410"/>
      <c r="FD636" s="410"/>
      <c r="FE636" s="410"/>
      <c r="FF636" s="410"/>
      <c r="FG636" s="410"/>
      <c r="FH636" s="410"/>
      <c r="FI636" s="410"/>
      <c r="FJ636" s="410"/>
      <c r="FK636" s="410"/>
      <c r="FL636" s="410"/>
      <c r="FM636" s="410"/>
      <c r="FN636" s="410"/>
      <c r="FO636" s="410"/>
      <c r="FP636" s="410"/>
      <c r="FQ636" s="410"/>
      <c r="FR636" s="410"/>
      <c r="FS636" s="410"/>
      <c r="FT636" s="410"/>
      <c r="FU636" s="410"/>
      <c r="FV636" s="410"/>
      <c r="FW636" s="410"/>
      <c r="FX636" s="410"/>
      <c r="FY636" s="410"/>
      <c r="FZ636" s="410"/>
      <c r="GA636" s="410"/>
      <c r="GB636" s="410"/>
      <c r="GC636" s="410"/>
      <c r="GD636" s="410"/>
      <c r="GE636" s="410"/>
      <c r="GF636" s="410"/>
      <c r="GG636" s="410"/>
      <c r="GH636" s="410"/>
      <c r="GI636" s="410"/>
      <c r="GJ636" s="410"/>
      <c r="GK636" s="410"/>
      <c r="GL636" s="410"/>
      <c r="GM636" s="410"/>
      <c r="GN636" s="410"/>
      <c r="GO636" s="410"/>
      <c r="GP636" s="410"/>
      <c r="GQ636" s="410"/>
      <c r="GR636" s="410"/>
      <c r="GS636" s="410"/>
      <c r="GT636" s="410"/>
      <c r="GU636" s="410"/>
      <c r="GV636" s="410"/>
      <c r="GW636" s="410"/>
      <c r="GX636" s="410"/>
      <c r="GY636" s="410"/>
      <c r="GZ636" s="410"/>
      <c r="HA636" s="410"/>
      <c r="HB636" s="410"/>
      <c r="HC636" s="410"/>
      <c r="HD636" s="410"/>
      <c r="HE636" s="410"/>
      <c r="HF636" s="410"/>
      <c r="HG636" s="410"/>
      <c r="HH636" s="410"/>
      <c r="HI636" s="410"/>
      <c r="HJ636" s="410"/>
      <c r="HK636" s="410"/>
      <c r="HL636" s="410"/>
      <c r="HM636" s="410"/>
      <c r="HN636" s="410"/>
      <c r="HO636" s="410"/>
      <c r="HP636" s="410"/>
      <c r="HQ636" s="410"/>
      <c r="HR636" s="410"/>
      <c r="HS636" s="410"/>
      <c r="HT636" s="410"/>
      <c r="HU636" s="410"/>
      <c r="HV636" s="410"/>
      <c r="HW636" s="410"/>
      <c r="HX636" s="410"/>
      <c r="HY636" s="410"/>
      <c r="HZ636" s="410"/>
      <c r="IA636" s="410"/>
      <c r="IB636" s="410"/>
      <c r="IC636" s="410"/>
      <c r="ID636" s="410"/>
      <c r="IE636" s="410"/>
      <c r="IF636" s="410"/>
      <c r="IG636" s="410"/>
      <c r="IH636" s="410"/>
      <c r="II636" s="410"/>
      <c r="IJ636" s="410"/>
      <c r="IK636" s="410"/>
      <c r="IL636" s="410"/>
      <c r="IM636" s="410"/>
      <c r="IN636" s="410"/>
      <c r="IO636" s="410"/>
      <c r="IP636" s="410"/>
      <c r="IQ636" s="410"/>
      <c r="IR636" s="410"/>
      <c r="IS636" s="410"/>
      <c r="IT636" s="410"/>
      <c r="IU636" s="410"/>
      <c r="IV636" s="410"/>
    </row>
    <row r="637" spans="1:256" s="2" customFormat="1" ht="12.75" hidden="1" customHeight="1" outlineLevel="2">
      <c r="A637" s="14"/>
      <c r="B637" s="14"/>
      <c r="C637" s="324"/>
      <c r="D637" s="412" t="s">
        <v>198</v>
      </c>
      <c r="E637" s="261">
        <v>0</v>
      </c>
      <c r="F637" s="372"/>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5"/>
      <c r="AY637" s="155"/>
      <c r="AZ637" s="155"/>
      <c r="BA637" s="155"/>
      <c r="BB637" s="155"/>
      <c r="BC637" s="155"/>
      <c r="BD637" s="155"/>
      <c r="BE637" s="155"/>
      <c r="BF637" s="155"/>
      <c r="BG637" s="155"/>
      <c r="BH637" s="155"/>
      <c r="BI637" s="155"/>
      <c r="BJ637" s="14"/>
      <c r="BK637" s="14"/>
      <c r="BL637" s="14"/>
      <c r="BM637" s="14"/>
      <c r="BN637" s="14"/>
      <c r="BO637" s="14"/>
      <c r="BP637" s="14"/>
      <c r="BQ637" s="14"/>
      <c r="BR637" s="14"/>
      <c r="BS637" s="14"/>
      <c r="BT637" s="14"/>
      <c r="BU637" s="14"/>
      <c r="BV637" s="14"/>
      <c r="BW637" s="14"/>
      <c r="BX637" s="14"/>
      <c r="BY637" s="14"/>
      <c r="BZ637" s="14"/>
      <c r="CA637" s="410"/>
      <c r="CB637" s="410"/>
      <c r="CC637" s="410"/>
      <c r="CD637" s="410"/>
      <c r="CE637" s="410"/>
      <c r="CF637" s="410"/>
      <c r="CG637" s="410"/>
      <c r="CH637" s="410"/>
      <c r="CI637" s="410"/>
      <c r="CJ637" s="410"/>
      <c r="CK637" s="410"/>
      <c r="CL637" s="410"/>
      <c r="CM637" s="410"/>
      <c r="CN637" s="410"/>
      <c r="CO637" s="410"/>
      <c r="CP637" s="410"/>
      <c r="CQ637" s="410"/>
      <c r="CR637" s="410"/>
      <c r="CS637" s="410"/>
      <c r="CT637" s="410"/>
      <c r="CU637" s="410"/>
      <c r="CV637" s="410"/>
      <c r="CW637" s="410"/>
      <c r="CX637" s="410"/>
      <c r="CY637" s="410"/>
      <c r="CZ637" s="410"/>
      <c r="DA637" s="410"/>
      <c r="DB637" s="410"/>
      <c r="DC637" s="410"/>
      <c r="DD637" s="410"/>
      <c r="DE637" s="410"/>
      <c r="DF637" s="410"/>
      <c r="DG637" s="410"/>
      <c r="DH637" s="410"/>
      <c r="DI637" s="410"/>
      <c r="DJ637" s="410"/>
      <c r="DK637" s="410"/>
      <c r="DL637" s="410"/>
      <c r="DM637" s="410"/>
      <c r="DN637" s="410"/>
      <c r="DO637" s="410"/>
      <c r="DP637" s="410"/>
      <c r="DQ637" s="410"/>
      <c r="DR637" s="410"/>
      <c r="DS637" s="410"/>
      <c r="DT637" s="410"/>
      <c r="DU637" s="410"/>
      <c r="DV637" s="410"/>
      <c r="DW637" s="410"/>
      <c r="DX637" s="410"/>
      <c r="DY637" s="410"/>
      <c r="DZ637" s="410"/>
      <c r="EA637" s="410"/>
      <c r="EB637" s="410"/>
      <c r="EC637" s="410"/>
      <c r="ED637" s="410"/>
      <c r="EE637" s="410"/>
      <c r="EF637" s="410"/>
      <c r="EG637" s="410"/>
      <c r="EH637" s="410"/>
      <c r="EI637" s="410"/>
      <c r="EJ637" s="410"/>
      <c r="EK637" s="410"/>
      <c r="EL637" s="410"/>
      <c r="EM637" s="410"/>
      <c r="EN637" s="410"/>
      <c r="EO637" s="410"/>
      <c r="EP637" s="410"/>
      <c r="EQ637" s="410"/>
      <c r="ER637" s="410"/>
      <c r="ES637" s="410"/>
      <c r="ET637" s="410"/>
      <c r="EU637" s="410"/>
      <c r="EV637" s="410"/>
      <c r="EW637" s="410"/>
      <c r="EX637" s="410"/>
      <c r="EY637" s="410"/>
      <c r="EZ637" s="410"/>
      <c r="FA637" s="410"/>
      <c r="FB637" s="410"/>
      <c r="FC637" s="410"/>
      <c r="FD637" s="410"/>
      <c r="FE637" s="410"/>
      <c r="FF637" s="410"/>
      <c r="FG637" s="410"/>
      <c r="FH637" s="410"/>
      <c r="FI637" s="410"/>
      <c r="FJ637" s="410"/>
      <c r="FK637" s="410"/>
      <c r="FL637" s="410"/>
      <c r="FM637" s="410"/>
      <c r="FN637" s="410"/>
      <c r="FO637" s="410"/>
      <c r="FP637" s="410"/>
      <c r="FQ637" s="410"/>
      <c r="FR637" s="410"/>
      <c r="FS637" s="410"/>
      <c r="FT637" s="410"/>
      <c r="FU637" s="410"/>
      <c r="FV637" s="410"/>
      <c r="FW637" s="410"/>
      <c r="FX637" s="410"/>
      <c r="FY637" s="410"/>
      <c r="FZ637" s="410"/>
      <c r="GA637" s="410"/>
      <c r="GB637" s="410"/>
      <c r="GC637" s="410"/>
      <c r="GD637" s="410"/>
      <c r="GE637" s="410"/>
      <c r="GF637" s="410"/>
      <c r="GG637" s="410"/>
      <c r="GH637" s="410"/>
      <c r="GI637" s="410"/>
      <c r="GJ637" s="410"/>
      <c r="GK637" s="410"/>
      <c r="GL637" s="410"/>
      <c r="GM637" s="410"/>
      <c r="GN637" s="410"/>
      <c r="GO637" s="410"/>
      <c r="GP637" s="410"/>
      <c r="GQ637" s="410"/>
      <c r="GR637" s="410"/>
      <c r="GS637" s="410"/>
      <c r="GT637" s="410"/>
      <c r="GU637" s="410"/>
      <c r="GV637" s="410"/>
      <c r="GW637" s="410"/>
      <c r="GX637" s="410"/>
      <c r="GY637" s="410"/>
      <c r="GZ637" s="410"/>
      <c r="HA637" s="410"/>
      <c r="HB637" s="410"/>
      <c r="HC637" s="410"/>
      <c r="HD637" s="410"/>
      <c r="HE637" s="410"/>
      <c r="HF637" s="410"/>
      <c r="HG637" s="410"/>
      <c r="HH637" s="410"/>
      <c r="HI637" s="410"/>
      <c r="HJ637" s="410"/>
      <c r="HK637" s="410"/>
      <c r="HL637" s="410"/>
      <c r="HM637" s="410"/>
      <c r="HN637" s="410"/>
      <c r="HO637" s="410"/>
      <c r="HP637" s="410"/>
      <c r="HQ637" s="410"/>
      <c r="HR637" s="410"/>
      <c r="HS637" s="410"/>
      <c r="HT637" s="410"/>
      <c r="HU637" s="410"/>
      <c r="HV637" s="410"/>
      <c r="HW637" s="410"/>
      <c r="HX637" s="410"/>
      <c r="HY637" s="410"/>
      <c r="HZ637" s="410"/>
      <c r="IA637" s="410"/>
      <c r="IB637" s="410"/>
      <c r="IC637" s="410"/>
      <c r="ID637" s="410"/>
      <c r="IE637" s="410"/>
      <c r="IF637" s="410"/>
      <c r="IG637" s="410"/>
      <c r="IH637" s="410"/>
      <c r="II637" s="410"/>
      <c r="IJ637" s="410"/>
      <c r="IK637" s="410"/>
      <c r="IL637" s="410"/>
      <c r="IM637" s="410"/>
      <c r="IN637" s="410"/>
      <c r="IO637" s="410"/>
      <c r="IP637" s="410"/>
      <c r="IQ637" s="410"/>
      <c r="IR637" s="410"/>
      <c r="IS637" s="410"/>
      <c r="IT637" s="410"/>
      <c r="IU637" s="410"/>
      <c r="IV637" s="410"/>
    </row>
    <row r="638" spans="1:256" s="2" customFormat="1" ht="12.75" hidden="1" customHeight="1" outlineLevel="2">
      <c r="A638" s="14"/>
      <c r="B638" s="14"/>
      <c r="C638" s="324"/>
      <c r="D638" s="413"/>
      <c r="E638" s="261">
        <v>1</v>
      </c>
      <c r="F638" s="372"/>
      <c r="G638" s="268"/>
      <c r="H638" s="155">
        <f>IF(A13taxstdlife="n/a","n/a",IF(H$3&gt;(A13taxstdlife+$E638),(Input!$G$223*$G$7)-SUM($G638:G638),(Input!$G$223*$G$7)/A13taxstdlife))</f>
        <v>6.954720019832517</v>
      </c>
      <c r="I638" s="155">
        <f>IF(A13taxstdlife="n/a","n/a",IF(I$3&gt;(A13taxstdlife+$E638),(Input!$G$223*$G$7)-SUM($G638:H638),(Input!$G$223*$G$7)/A13taxstdlife))</f>
        <v>6.954720019832517</v>
      </c>
      <c r="J638" s="155">
        <f>IF(A13taxstdlife="n/a","n/a",IF(J$3&gt;(A13taxstdlife+$E638),(Input!$G$223*$G$7)-SUM($G638:I638),(Input!$G$223*$G$7)/A13taxstdlife))</f>
        <v>3.4773600099162589</v>
      </c>
      <c r="K638" s="155">
        <f>IF(A13taxstdlife="n/a","n/a",IF(K$3&gt;(A13taxstdlife+$E638),(Input!$G$223*$G$7)-SUM($G638:J638),(Input!$G$223*$G$7)/A13taxstdlife))</f>
        <v>0</v>
      </c>
      <c r="L638" s="155">
        <f>IF(A13taxstdlife="n/a","n/a",IF(L$3&gt;(A13taxstdlife+$E638),(Input!$G$223*$G$7)-SUM($G638:K638),(Input!$G$223*$G$7)/A13taxstdlife))</f>
        <v>0</v>
      </c>
      <c r="M638" s="155">
        <f>IF(A13taxstdlife="n/a","n/a",IF(M$3&gt;(A13taxstdlife+$E638),(Input!$G$223*$G$7)-SUM($G638:L638),(Input!$G$223*$G$7)/A13taxstdlife))</f>
        <v>0</v>
      </c>
      <c r="N638" s="155">
        <f>IF(A13taxstdlife="n/a","n/a",IF(N$3&gt;(A13taxstdlife+$E638),(Input!$G$223*$G$7)-SUM($G638:M638),(Input!$G$223*$G$7)/A13taxstdlife))</f>
        <v>0</v>
      </c>
      <c r="O638" s="155">
        <f>IF(A13taxstdlife="n/a","n/a",IF(O$3&gt;(A13taxstdlife+$E638),(Input!$G$223*$G$7)-SUM($G638:N638),(Input!$G$223*$G$7)/A13taxstdlife))</f>
        <v>0</v>
      </c>
      <c r="P638" s="155">
        <f>IF(A13taxstdlife="n/a","n/a",IF(P$3&gt;(A13taxstdlife+$E638),(Input!$G$223*$G$7)-SUM($G638:O638),(Input!$G$223*$G$7)/A13taxstdlife))</f>
        <v>0</v>
      </c>
      <c r="Q638" s="155">
        <f>IF(A13taxstdlife="n/a","n/a",IF(Q$3&gt;(A13taxstdlife+$E638),(Input!$G$223*$G$7)-SUM($G638:P638),(Input!$G$223*$G$7)/A13taxstdlife))</f>
        <v>0</v>
      </c>
      <c r="R638" s="155">
        <f>IF(A13taxstdlife="n/a","n/a",IF(R$3&gt;(A13taxstdlife+$E638),(Input!$G$223*$G$7)-SUM($G638:Q638),(Input!$G$223*$G$7)/A13taxstdlife))</f>
        <v>0</v>
      </c>
      <c r="S638" s="155">
        <f>IF(A13taxstdlife="n/a","n/a",IF(S$3&gt;(A13taxstdlife+$E638),(Input!$G$223*$G$7)-SUM($G638:R638),(Input!$G$223*$G$7)/A13taxstdlife))</f>
        <v>0</v>
      </c>
      <c r="T638" s="155">
        <f>IF(A13taxstdlife="n/a","n/a",IF(T$3&gt;(A13taxstdlife+$E638),(Input!$G$223*$G$7)-SUM($G638:S638),(Input!$G$223*$G$7)/A13taxstdlife))</f>
        <v>0</v>
      </c>
      <c r="U638" s="155">
        <f>IF(A13taxstdlife="n/a","n/a",IF(U$3&gt;(A13taxstdlife+$E638),(Input!$G$223*$G$7)-SUM($G638:T638),(Input!$G$223*$G$7)/A13taxstdlife))</f>
        <v>0</v>
      </c>
      <c r="V638" s="155">
        <f>IF(A13taxstdlife="n/a","n/a",IF(V$3&gt;(A13taxstdlife+$E638),(Input!$G$223*$G$7)-SUM($G638:U638),(Input!$G$223*$G$7)/A13taxstdlife))</f>
        <v>0</v>
      </c>
      <c r="W638" s="155">
        <f>IF(A13taxstdlife="n/a","n/a",IF(W$3&gt;(A13taxstdlife+$E638),(Input!$G$223*$G$7)-SUM($G638:V638),(Input!$G$223*$G$7)/A13taxstdlife))</f>
        <v>0</v>
      </c>
      <c r="X638" s="155">
        <f>IF(A13taxstdlife="n/a","n/a",IF(X$3&gt;(A13taxstdlife+$E638),(Input!$G$223*$G$7)-SUM($G638:W638),(Input!$G$223*$G$7)/A13taxstdlife))</f>
        <v>0</v>
      </c>
      <c r="Y638" s="155">
        <f>IF(A13taxstdlife="n/a","n/a",IF(Y$3&gt;(A13taxstdlife+$E638),(Input!$G$223*$G$7)-SUM($G638:X638),(Input!$G$223*$G$7)/A13taxstdlife))</f>
        <v>0</v>
      </c>
      <c r="Z638" s="155">
        <f>IF(A13taxstdlife="n/a","n/a",IF(Z$3&gt;(A13taxstdlife+$E638),(Input!$G$223*$G$7)-SUM($G638:Y638),(Input!$G$223*$G$7)/A13taxstdlife))</f>
        <v>0</v>
      </c>
      <c r="AA638" s="155">
        <f>IF(A13taxstdlife="n/a","n/a",IF(AA$3&gt;(A13taxstdlife+$E638),(Input!$G$223*$G$7)-SUM($G638:Z638),(Input!$G$223*$G$7)/A13taxstdlife))</f>
        <v>0</v>
      </c>
      <c r="AB638" s="155">
        <f>IF(A13taxstdlife="n/a","n/a",IF(AB$3&gt;(A13taxstdlife+$E638),(Input!$G$223*$G$7)-SUM($G638:AA638),(Input!$G$223*$G$7)/A13taxstdlife))</f>
        <v>0</v>
      </c>
      <c r="AC638" s="155">
        <f>IF(A13taxstdlife="n/a","n/a",IF(AC$3&gt;(A13taxstdlife+$E638),(Input!$G$223*$G$7)-SUM($G638:AB638),(Input!$G$223*$G$7)/A13taxstdlife))</f>
        <v>0</v>
      </c>
      <c r="AD638" s="155">
        <f>IF(A13taxstdlife="n/a","n/a",IF(AD$3&gt;(A13taxstdlife+$E638),(Input!$G$223*$G$7)-SUM($G638:AC638),(Input!$G$223*$G$7)/A13taxstdlife))</f>
        <v>0</v>
      </c>
      <c r="AE638" s="155">
        <f>IF(A13taxstdlife="n/a","n/a",IF(AE$3&gt;(A13taxstdlife+$E638),(Input!$G$223*$G$7)-SUM($G638:AD638),(Input!$G$223*$G$7)/A13taxstdlife))</f>
        <v>0</v>
      </c>
      <c r="AF638" s="155">
        <f>IF(A13taxstdlife="n/a","n/a",IF(AF$3&gt;(A13taxstdlife+$E638),(Input!$G$223*$G$7)-SUM($G638:AE638),(Input!$G$223*$G$7)/A13taxstdlife))</f>
        <v>0</v>
      </c>
      <c r="AG638" s="155">
        <f>IF(A13taxstdlife="n/a","n/a",IF(AG$3&gt;(A13taxstdlife+$E638),(Input!$G$223*$G$7)-SUM($G638:AF638),(Input!$G$223*$G$7)/A13taxstdlife))</f>
        <v>0</v>
      </c>
      <c r="AH638" s="155">
        <f>IF(A13taxstdlife="n/a","n/a",IF(AH$3&gt;(A13taxstdlife+$E638),(Input!$G$223*$G$7)-SUM($G638:AG638),(Input!$G$223*$G$7)/A13taxstdlife))</f>
        <v>0</v>
      </c>
      <c r="AI638" s="155">
        <f>IF(A13taxstdlife="n/a","n/a",IF(AI$3&gt;(A13taxstdlife+$E638),(Input!$G$223*$G$7)-SUM($G638:AH638),(Input!$G$223*$G$7)/A13taxstdlife))</f>
        <v>0</v>
      </c>
      <c r="AJ638" s="155">
        <f>IF(A13taxstdlife="n/a","n/a",IF(AJ$3&gt;(A13taxstdlife+$E638),(Input!$G$223*$G$7)-SUM($G638:AI638),(Input!$G$223*$G$7)/A13taxstdlife))</f>
        <v>0</v>
      </c>
      <c r="AK638" s="155">
        <f>IF(A13taxstdlife="n/a","n/a",IF(AK$3&gt;(A13taxstdlife+$E638),(Input!$G$223*$G$7)-SUM($G638:AJ638),(Input!$G$223*$G$7)/A13taxstdlife))</f>
        <v>0</v>
      </c>
      <c r="AL638" s="155">
        <f>IF(A13taxstdlife="n/a","n/a",IF(AL$3&gt;(A13taxstdlife+$E638),(Input!$G$223*$G$7)-SUM($G638:AK638),(Input!$G$223*$G$7)/A13taxstdlife))</f>
        <v>0</v>
      </c>
      <c r="AM638" s="155">
        <f>IF(A13taxstdlife="n/a","n/a",IF(AM$3&gt;(A13taxstdlife+$E638),(Input!$G$223*$G$7)-SUM($G638:AL638),(Input!$G$223*$G$7)/A13taxstdlife))</f>
        <v>0</v>
      </c>
      <c r="AN638" s="155">
        <f>IF(A13taxstdlife="n/a","n/a",IF(AN$3&gt;(A13taxstdlife+$E638),(Input!$G$223*$G$7)-SUM($G638:AM638),(Input!$G$223*$G$7)/A13taxstdlife))</f>
        <v>0</v>
      </c>
      <c r="AO638" s="155">
        <f>IF(A13taxstdlife="n/a","n/a",IF(AO$3&gt;(A13taxstdlife+$E638),(Input!$G$223*$G$7)-SUM($G638:AN638),(Input!$G$223*$G$7)/A13taxstdlife))</f>
        <v>0</v>
      </c>
      <c r="AP638" s="155">
        <f>IF(A13taxstdlife="n/a","n/a",IF(AP$3&gt;(A13taxstdlife+$E638),(Input!$G$223*$G$7)-SUM($G638:AO638),(Input!$G$223*$G$7)/A13taxstdlife))</f>
        <v>0</v>
      </c>
      <c r="AQ638" s="155">
        <f>IF(A13taxstdlife="n/a","n/a",IF(AQ$3&gt;(A13taxstdlife+$E638),(Input!$G$223*$G$7)-SUM($G638:AP638),(Input!$G$223*$G$7)/A13taxstdlife))</f>
        <v>0</v>
      </c>
      <c r="AR638" s="155">
        <f>IF(A13taxstdlife="n/a","n/a",IF(AR$3&gt;(A13taxstdlife+$E638),(Input!$G$223*$G$7)-SUM($G638:AQ638),(Input!$G$223*$G$7)/A13taxstdlife))</f>
        <v>0</v>
      </c>
      <c r="AS638" s="155">
        <f>IF(A13taxstdlife="n/a","n/a",IF(AS$3&gt;(A13taxstdlife+$E638),(Input!$G$223*$G$7)-SUM($G638:AR638),(Input!$G$223*$G$7)/A13taxstdlife))</f>
        <v>0</v>
      </c>
      <c r="AT638" s="155">
        <f>IF(A13taxstdlife="n/a","n/a",IF(AT$3&gt;(A13taxstdlife+$E638),(Input!$G$223*$G$7)-SUM($G638:AS638),(Input!$G$223*$G$7)/A13taxstdlife))</f>
        <v>0</v>
      </c>
      <c r="AU638" s="155">
        <f>IF(A13taxstdlife="n/a","n/a",IF(AU$3&gt;(A13taxstdlife+$E638),(Input!$G$223*$G$7)-SUM($G638:AT638),(Input!$G$223*$G$7)/A13taxstdlife))</f>
        <v>0</v>
      </c>
      <c r="AV638" s="155">
        <f>IF(A13taxstdlife="n/a","n/a",IF(AV$3&gt;(A13taxstdlife+$E638),(Input!$G$223*$G$7)-SUM($G638:AU638),(Input!$G$223*$G$7)/A13taxstdlife))</f>
        <v>0</v>
      </c>
      <c r="AW638" s="155">
        <f>IF(A13taxstdlife="n/a","n/a",IF(AW$3&gt;(A13taxstdlife+$E638),(Input!$G$223*$G$7)-SUM($G638:AV638),(Input!$G$223*$G$7)/A13taxstdlife))</f>
        <v>0</v>
      </c>
      <c r="AX638" s="155">
        <f>IF(A13taxstdlife="n/a","n/a",IF(AX$3&gt;(A13taxstdlife+$E638),(Input!$G$223*$G$7)-SUM($G638:AW638),(Input!$G$223*$G$7)/A13taxstdlife))</f>
        <v>0</v>
      </c>
      <c r="AY638" s="155">
        <f>IF(A13taxstdlife="n/a","n/a",IF(AY$3&gt;(A13taxstdlife+$E638),(Input!$G$223*$G$7)-SUM($G638:AX638),(Input!$G$223*$G$7)/A13taxstdlife))</f>
        <v>0</v>
      </c>
      <c r="AZ638" s="155">
        <f>IF(A13taxstdlife="n/a","n/a",IF(AZ$3&gt;(A13taxstdlife+$E638),(Input!$G$223*$G$7)-SUM($G638:AY638),(Input!$G$223*$G$7)/A13taxstdlife))</f>
        <v>0</v>
      </c>
      <c r="BA638" s="155">
        <f>IF(A13taxstdlife="n/a","n/a",IF(BA$3&gt;(A13taxstdlife+$E638),(Input!$G$223*$G$7)-SUM($G638:AZ638),(Input!$G$223*$G$7)/A13taxstdlife))</f>
        <v>0</v>
      </c>
      <c r="BB638" s="155">
        <f>IF(A13taxstdlife="n/a","n/a",IF(BB$3&gt;(A13taxstdlife+$E638),(Input!$G$223*$G$7)-SUM($G638:BA638),(Input!$G$223*$G$7)/A13taxstdlife))</f>
        <v>0</v>
      </c>
      <c r="BC638" s="155">
        <f>IF(A13taxstdlife="n/a","n/a",IF(BC$3&gt;(A13taxstdlife+$E638),(Input!$G$223*$G$7)-SUM($G638:BB638),(Input!$G$223*$G$7)/A13taxstdlife))</f>
        <v>0</v>
      </c>
      <c r="BD638" s="155">
        <f>IF(A13taxstdlife="n/a","n/a",IF(BD$3&gt;(A13taxstdlife+$E638),(Input!$G$223*$G$7)-SUM($G638:BC638),(Input!$G$223*$G$7)/A13taxstdlife))</f>
        <v>0</v>
      </c>
      <c r="BE638" s="155">
        <f>IF(A13taxstdlife="n/a","n/a",IF(BE$3&gt;(A13taxstdlife+$E638),(Input!$G$223*$G$7)-SUM($G638:BD638),(Input!$G$223*$G$7)/A13taxstdlife))</f>
        <v>0</v>
      </c>
      <c r="BF638" s="155">
        <f>IF(A13taxstdlife="n/a","n/a",IF(BF$3&gt;(A13taxstdlife+$E638),(Input!$G$223*$G$7)-SUM($G638:BE638),(Input!$G$223*$G$7)/A13taxstdlife))</f>
        <v>0</v>
      </c>
      <c r="BG638" s="155">
        <f>IF(A13taxstdlife="n/a","n/a",IF(BG$3&gt;(A13taxstdlife+$E638),(Input!$G$223*$G$7)-SUM($G638:BF638),(Input!$G$223*$G$7)/A13taxstdlife))</f>
        <v>0</v>
      </c>
      <c r="BH638" s="155">
        <f>IF(A13taxstdlife="n/a","n/a",IF(BH$3&gt;(A13taxstdlife+$E638),(Input!$G$223*$G$7)-SUM($G638:BG638),(Input!$G$223*$G$7)/A13taxstdlife))</f>
        <v>0</v>
      </c>
      <c r="BI638" s="155">
        <f>IF(A13taxstdlife="n/a","n/a",IF(BI$3&gt;(A13taxstdlife+$E638),(Input!$G$223*$G$7)-SUM($G638:BH638),(Input!$G$223*$G$7)/A13taxstdlife))</f>
        <v>0</v>
      </c>
      <c r="BJ638" s="14"/>
      <c r="BK638" s="14"/>
      <c r="BL638" s="14"/>
      <c r="BM638" s="14"/>
      <c r="BN638" s="14"/>
      <c r="BO638" s="14"/>
      <c r="BP638" s="14"/>
      <c r="BQ638" s="14"/>
      <c r="BR638" s="14"/>
      <c r="BS638" s="14"/>
      <c r="BT638" s="14"/>
      <c r="BU638" s="14"/>
      <c r="BV638" s="14"/>
      <c r="BW638" s="14"/>
      <c r="BX638" s="14"/>
      <c r="BY638" s="14"/>
      <c r="BZ638" s="14"/>
      <c r="CA638" s="410"/>
      <c r="CB638" s="410"/>
      <c r="CC638" s="410"/>
      <c r="CD638" s="410"/>
      <c r="CE638" s="410"/>
      <c r="CF638" s="410"/>
      <c r="CG638" s="410"/>
      <c r="CH638" s="410"/>
      <c r="CI638" s="410"/>
      <c r="CJ638" s="410"/>
      <c r="CK638" s="410"/>
      <c r="CL638" s="410"/>
      <c r="CM638" s="410"/>
      <c r="CN638" s="410"/>
      <c r="CO638" s="410"/>
      <c r="CP638" s="410"/>
      <c r="CQ638" s="410"/>
      <c r="CR638" s="410"/>
      <c r="CS638" s="410"/>
      <c r="CT638" s="410"/>
      <c r="CU638" s="410"/>
      <c r="CV638" s="410"/>
      <c r="CW638" s="410"/>
      <c r="CX638" s="410"/>
      <c r="CY638" s="410"/>
      <c r="CZ638" s="410"/>
      <c r="DA638" s="410"/>
      <c r="DB638" s="410"/>
      <c r="DC638" s="410"/>
      <c r="DD638" s="410"/>
      <c r="DE638" s="410"/>
      <c r="DF638" s="410"/>
      <c r="DG638" s="410"/>
      <c r="DH638" s="410"/>
      <c r="DI638" s="410"/>
      <c r="DJ638" s="410"/>
      <c r="DK638" s="410"/>
      <c r="DL638" s="410"/>
      <c r="DM638" s="410"/>
      <c r="DN638" s="410"/>
      <c r="DO638" s="410"/>
      <c r="DP638" s="410"/>
      <c r="DQ638" s="410"/>
      <c r="DR638" s="410"/>
      <c r="DS638" s="410"/>
      <c r="DT638" s="410"/>
      <c r="DU638" s="410"/>
      <c r="DV638" s="410"/>
      <c r="DW638" s="410"/>
      <c r="DX638" s="410"/>
      <c r="DY638" s="410"/>
      <c r="DZ638" s="410"/>
      <c r="EA638" s="410"/>
      <c r="EB638" s="410"/>
      <c r="EC638" s="410"/>
      <c r="ED638" s="410"/>
      <c r="EE638" s="410"/>
      <c r="EF638" s="410"/>
      <c r="EG638" s="410"/>
      <c r="EH638" s="410"/>
      <c r="EI638" s="410"/>
      <c r="EJ638" s="410"/>
      <c r="EK638" s="410"/>
      <c r="EL638" s="410"/>
      <c r="EM638" s="410"/>
      <c r="EN638" s="410"/>
      <c r="EO638" s="410"/>
      <c r="EP638" s="410"/>
      <c r="EQ638" s="410"/>
      <c r="ER638" s="410"/>
      <c r="ES638" s="410"/>
      <c r="ET638" s="410"/>
      <c r="EU638" s="410"/>
      <c r="EV638" s="410"/>
      <c r="EW638" s="410"/>
      <c r="EX638" s="410"/>
      <c r="EY638" s="410"/>
      <c r="EZ638" s="410"/>
      <c r="FA638" s="410"/>
      <c r="FB638" s="410"/>
      <c r="FC638" s="410"/>
      <c r="FD638" s="410"/>
      <c r="FE638" s="410"/>
      <c r="FF638" s="410"/>
      <c r="FG638" s="410"/>
      <c r="FH638" s="410"/>
      <c r="FI638" s="410"/>
      <c r="FJ638" s="410"/>
      <c r="FK638" s="410"/>
      <c r="FL638" s="410"/>
      <c r="FM638" s="410"/>
      <c r="FN638" s="410"/>
      <c r="FO638" s="410"/>
      <c r="FP638" s="410"/>
      <c r="FQ638" s="410"/>
      <c r="FR638" s="410"/>
      <c r="FS638" s="410"/>
      <c r="FT638" s="410"/>
      <c r="FU638" s="410"/>
      <c r="FV638" s="410"/>
      <c r="FW638" s="410"/>
      <c r="FX638" s="410"/>
      <c r="FY638" s="410"/>
      <c r="FZ638" s="410"/>
      <c r="GA638" s="410"/>
      <c r="GB638" s="410"/>
      <c r="GC638" s="410"/>
      <c r="GD638" s="410"/>
      <c r="GE638" s="410"/>
      <c r="GF638" s="410"/>
      <c r="GG638" s="410"/>
      <c r="GH638" s="410"/>
      <c r="GI638" s="410"/>
      <c r="GJ638" s="410"/>
      <c r="GK638" s="410"/>
      <c r="GL638" s="410"/>
      <c r="GM638" s="410"/>
      <c r="GN638" s="410"/>
      <c r="GO638" s="410"/>
      <c r="GP638" s="410"/>
      <c r="GQ638" s="410"/>
      <c r="GR638" s="410"/>
      <c r="GS638" s="410"/>
      <c r="GT638" s="410"/>
      <c r="GU638" s="410"/>
      <c r="GV638" s="410"/>
      <c r="GW638" s="410"/>
      <c r="GX638" s="410"/>
      <c r="GY638" s="410"/>
      <c r="GZ638" s="410"/>
      <c r="HA638" s="410"/>
      <c r="HB638" s="410"/>
      <c r="HC638" s="410"/>
      <c r="HD638" s="410"/>
      <c r="HE638" s="410"/>
      <c r="HF638" s="410"/>
      <c r="HG638" s="410"/>
      <c r="HH638" s="410"/>
      <c r="HI638" s="410"/>
      <c r="HJ638" s="410"/>
      <c r="HK638" s="410"/>
      <c r="HL638" s="410"/>
      <c r="HM638" s="410"/>
      <c r="HN638" s="410"/>
      <c r="HO638" s="410"/>
      <c r="HP638" s="410"/>
      <c r="HQ638" s="410"/>
      <c r="HR638" s="410"/>
      <c r="HS638" s="410"/>
      <c r="HT638" s="410"/>
      <c r="HU638" s="410"/>
      <c r="HV638" s="410"/>
      <c r="HW638" s="410"/>
      <c r="HX638" s="410"/>
      <c r="HY638" s="410"/>
      <c r="HZ638" s="410"/>
      <c r="IA638" s="410"/>
      <c r="IB638" s="410"/>
      <c r="IC638" s="410"/>
      <c r="ID638" s="410"/>
      <c r="IE638" s="410"/>
      <c r="IF638" s="410"/>
      <c r="IG638" s="410"/>
      <c r="IH638" s="410"/>
      <c r="II638" s="410"/>
      <c r="IJ638" s="410"/>
      <c r="IK638" s="410"/>
      <c r="IL638" s="410"/>
      <c r="IM638" s="410"/>
      <c r="IN638" s="410"/>
      <c r="IO638" s="410"/>
      <c r="IP638" s="410"/>
      <c r="IQ638" s="410"/>
      <c r="IR638" s="410"/>
      <c r="IS638" s="410"/>
      <c r="IT638" s="410"/>
      <c r="IU638" s="410"/>
      <c r="IV638" s="410"/>
    </row>
    <row r="639" spans="1:256" s="2" customFormat="1" ht="12.75" hidden="1" customHeight="1" outlineLevel="2">
      <c r="A639" s="14"/>
      <c r="B639" s="14"/>
      <c r="C639" s="324"/>
      <c r="D639" s="413"/>
      <c r="E639" s="261">
        <v>2</v>
      </c>
      <c r="F639" s="372"/>
      <c r="G639" s="269"/>
      <c r="H639" s="270"/>
      <c r="I639" s="155">
        <f>IF(A13taxstdlife="n/a","n/a",IF(I$3&gt;(A13taxstdlife+$E639),(Input!$H$223*$H$7)-SUM($H639:H639),(Input!$H$223*$H$7)/A13taxstdlife))</f>
        <v>6.7911325084957266</v>
      </c>
      <c r="J639" s="155">
        <f>IF(A13taxstdlife="n/a","n/a",IF(J$3&gt;(A13taxstdlife+$E639),(Input!$H$223*$H$7)-SUM($H639:I639),(Input!$H$223*$H$7)/A13taxstdlife))</f>
        <v>6.7911325084957266</v>
      </c>
      <c r="K639" s="155">
        <f>IF(A13taxstdlife="n/a","n/a",IF(K$3&gt;(A13taxstdlife+$E639),(Input!$H$223*$H$7)-SUM($H639:J639),(Input!$H$223*$H$7)/A13taxstdlife))</f>
        <v>3.3955662542478642</v>
      </c>
      <c r="L639" s="155">
        <f>IF(A13taxstdlife="n/a","n/a",IF(L$3&gt;(A13taxstdlife+$E639),(Input!$H$223*$H$7)-SUM($H639:K639),(Input!$H$223*$H$7)/A13taxstdlife))</f>
        <v>0</v>
      </c>
      <c r="M639" s="155">
        <f>IF(A13taxstdlife="n/a","n/a",IF(M$3&gt;(A13taxstdlife+$E639),(Input!$H$223*$H$7)-SUM($H639:L639),(Input!$H$223*$H$7)/A13taxstdlife))</f>
        <v>0</v>
      </c>
      <c r="N639" s="155">
        <f>IF(A13taxstdlife="n/a","n/a",IF(N$3&gt;(A13taxstdlife+$E639),(Input!$H$223*$H$7)-SUM($H639:M639),(Input!$H$223*$H$7)/A13taxstdlife))</f>
        <v>0</v>
      </c>
      <c r="O639" s="155">
        <f>IF(A13taxstdlife="n/a","n/a",IF(O$3&gt;(A13taxstdlife+$E639),(Input!$H$223*$H$7)-SUM($H639:N639),(Input!$H$223*$H$7)/A13taxstdlife))</f>
        <v>0</v>
      </c>
      <c r="P639" s="155">
        <f>IF(A13taxstdlife="n/a","n/a",IF(P$3&gt;(A13taxstdlife+$E639),(Input!$H$223*$H$7)-SUM($H639:O639),(Input!$H$223*$H$7)/A13taxstdlife))</f>
        <v>0</v>
      </c>
      <c r="Q639" s="155">
        <f>IF(A13taxstdlife="n/a","n/a",IF(Q$3&gt;(A13taxstdlife+$E639),(Input!$H$223*$H$7)-SUM($H639:P639),(Input!$H$223*$H$7)/A13taxstdlife))</f>
        <v>0</v>
      </c>
      <c r="R639" s="155">
        <f>IF(A13taxstdlife="n/a","n/a",IF(R$3&gt;(A13taxstdlife+$E639),(Input!$H$223*$H$7)-SUM($H639:Q639),(Input!$H$223*$H$7)/A13taxstdlife))</f>
        <v>0</v>
      </c>
      <c r="S639" s="155">
        <f>IF(A13taxstdlife="n/a","n/a",IF(S$3&gt;(A13taxstdlife+$E639),(Input!$H$223*$H$7)-SUM($H639:R639),(Input!$H$223*$H$7)/A13taxstdlife))</f>
        <v>0</v>
      </c>
      <c r="T639" s="155">
        <f>IF(A13taxstdlife="n/a","n/a",IF(T$3&gt;(A13taxstdlife+$E639),(Input!$H$223*$H$7)-SUM($H639:S639),(Input!$H$223*$H$7)/A13taxstdlife))</f>
        <v>0</v>
      </c>
      <c r="U639" s="155">
        <f>IF(A13taxstdlife="n/a","n/a",IF(U$3&gt;(A13taxstdlife+$E639),(Input!$H$223*$H$7)-SUM($H639:T639),(Input!$H$223*$H$7)/A13taxstdlife))</f>
        <v>0</v>
      </c>
      <c r="V639" s="155">
        <f>IF(A13taxstdlife="n/a","n/a",IF(V$3&gt;(A13taxstdlife+$E639),(Input!$H$223*$H$7)-SUM($H639:U639),(Input!$H$223*$H$7)/A13taxstdlife))</f>
        <v>0</v>
      </c>
      <c r="W639" s="155">
        <f>IF(A13taxstdlife="n/a","n/a",IF(W$3&gt;(A13taxstdlife+$E639),(Input!$H$223*$H$7)-SUM($H639:V639),(Input!$H$223*$H$7)/A13taxstdlife))</f>
        <v>0</v>
      </c>
      <c r="X639" s="155">
        <f>IF(A13taxstdlife="n/a","n/a",IF(X$3&gt;(A13taxstdlife+$E639),(Input!$H$223*$H$7)-SUM($H639:W639),(Input!$H$223*$H$7)/A13taxstdlife))</f>
        <v>0</v>
      </c>
      <c r="Y639" s="155">
        <f>IF(A13taxstdlife="n/a","n/a",IF(Y$3&gt;(A13taxstdlife+$E639),(Input!$H$223*$H$7)-SUM($H639:X639),(Input!$H$223*$H$7)/A13taxstdlife))</f>
        <v>0</v>
      </c>
      <c r="Z639" s="155">
        <f>IF(A13taxstdlife="n/a","n/a",IF(Z$3&gt;(A13taxstdlife+$E639),(Input!$H$223*$H$7)-SUM($H639:Y639),(Input!$H$223*$H$7)/A13taxstdlife))</f>
        <v>0</v>
      </c>
      <c r="AA639" s="155">
        <f>IF(A13taxstdlife="n/a","n/a",IF(AA$3&gt;(A13taxstdlife+$E639),(Input!$H$223*$H$7)-SUM($H639:Z639),(Input!$H$223*$H$7)/A13taxstdlife))</f>
        <v>0</v>
      </c>
      <c r="AB639" s="155">
        <f>IF(A13taxstdlife="n/a","n/a",IF(AB$3&gt;(A13taxstdlife+$E639),(Input!$H$223*$H$7)-SUM($H639:AA639),(Input!$H$223*$H$7)/A13taxstdlife))</f>
        <v>0</v>
      </c>
      <c r="AC639" s="155">
        <f>IF(A13taxstdlife="n/a","n/a",IF(AC$3&gt;(A13taxstdlife+$E639),(Input!$H$223*$H$7)-SUM($H639:AB639),(Input!$H$223*$H$7)/A13taxstdlife))</f>
        <v>0</v>
      </c>
      <c r="AD639" s="155">
        <f>IF(A13taxstdlife="n/a","n/a",IF(AD$3&gt;(A13taxstdlife+$E639),(Input!$H$223*$H$7)-SUM($H639:AC639),(Input!$H$223*$H$7)/A13taxstdlife))</f>
        <v>0</v>
      </c>
      <c r="AE639" s="155">
        <f>IF(A13taxstdlife="n/a","n/a",IF(AE$3&gt;(A13taxstdlife+$E639),(Input!$H$223*$H$7)-SUM($H639:AD639),(Input!$H$223*$H$7)/A13taxstdlife))</f>
        <v>0</v>
      </c>
      <c r="AF639" s="155">
        <f>IF(A13taxstdlife="n/a","n/a",IF(AF$3&gt;(A13taxstdlife+$E639),(Input!$H$223*$H$7)-SUM($H639:AE639),(Input!$H$223*$H$7)/A13taxstdlife))</f>
        <v>0</v>
      </c>
      <c r="AG639" s="155">
        <f>IF(A13taxstdlife="n/a","n/a",IF(AG$3&gt;(A13taxstdlife+$E639),(Input!$H$223*$H$7)-SUM($H639:AF639),(Input!$H$223*$H$7)/A13taxstdlife))</f>
        <v>0</v>
      </c>
      <c r="AH639" s="155">
        <f>IF(A13taxstdlife="n/a","n/a",IF(AH$3&gt;(A13taxstdlife+$E639),(Input!$H$223*$H$7)-SUM($H639:AG639),(Input!$H$223*$H$7)/A13taxstdlife))</f>
        <v>0</v>
      </c>
      <c r="AI639" s="155">
        <f>IF(A13taxstdlife="n/a","n/a",IF(AI$3&gt;(A13taxstdlife+$E639),(Input!$H$223*$H$7)-SUM($H639:AH639),(Input!$H$223*$H$7)/A13taxstdlife))</f>
        <v>0</v>
      </c>
      <c r="AJ639" s="155">
        <f>IF(A13taxstdlife="n/a","n/a",IF(AJ$3&gt;(A13taxstdlife+$E639),(Input!$H$223*$H$7)-SUM($H639:AI639),(Input!$H$223*$H$7)/A13taxstdlife))</f>
        <v>0</v>
      </c>
      <c r="AK639" s="155">
        <f>IF(A13taxstdlife="n/a","n/a",IF(AK$3&gt;(A13taxstdlife+$E639),(Input!$H$223*$H$7)-SUM($H639:AJ639),(Input!$H$223*$H$7)/A13taxstdlife))</f>
        <v>0</v>
      </c>
      <c r="AL639" s="155">
        <f>IF(A13taxstdlife="n/a","n/a",IF(AL$3&gt;(A13taxstdlife+$E639),(Input!$H$223*$H$7)-SUM($H639:AK639),(Input!$H$223*$H$7)/A13taxstdlife))</f>
        <v>0</v>
      </c>
      <c r="AM639" s="155">
        <f>IF(A13taxstdlife="n/a","n/a",IF(AM$3&gt;(A13taxstdlife+$E639),(Input!$H$223*$H$7)-SUM($H639:AL639),(Input!$H$223*$H$7)/A13taxstdlife))</f>
        <v>0</v>
      </c>
      <c r="AN639" s="155">
        <f>IF(A13taxstdlife="n/a","n/a",IF(AN$3&gt;(A13taxstdlife+$E639),(Input!$H$223*$H$7)-SUM($H639:AM639),(Input!$H$223*$H$7)/A13taxstdlife))</f>
        <v>0</v>
      </c>
      <c r="AO639" s="155">
        <f>IF(A13taxstdlife="n/a","n/a",IF(AO$3&gt;(A13taxstdlife+$E639),(Input!$H$223*$H$7)-SUM($H639:AN639),(Input!$H$223*$H$7)/A13taxstdlife))</f>
        <v>0</v>
      </c>
      <c r="AP639" s="155">
        <f>IF(A13taxstdlife="n/a","n/a",IF(AP$3&gt;(A13taxstdlife+$E639),(Input!$H$223*$H$7)-SUM($H639:AO639),(Input!$H$223*$H$7)/A13taxstdlife))</f>
        <v>0</v>
      </c>
      <c r="AQ639" s="155">
        <f>IF(A13taxstdlife="n/a","n/a",IF(AQ$3&gt;(A13taxstdlife+$E639),(Input!$H$223*$H$7)-SUM($H639:AP639),(Input!$H$223*$H$7)/A13taxstdlife))</f>
        <v>0</v>
      </c>
      <c r="AR639" s="155">
        <f>IF(A13taxstdlife="n/a","n/a",IF(AR$3&gt;(A13taxstdlife+$E639),(Input!$H$223*$H$7)-SUM($H639:AQ639),(Input!$H$223*$H$7)/A13taxstdlife))</f>
        <v>0</v>
      </c>
      <c r="AS639" s="155">
        <f>IF(A13taxstdlife="n/a","n/a",IF(AS$3&gt;(A13taxstdlife+$E639),(Input!$H$223*$H$7)-SUM($H639:AR639),(Input!$H$223*$H$7)/A13taxstdlife))</f>
        <v>0</v>
      </c>
      <c r="AT639" s="155">
        <f>IF(A13taxstdlife="n/a","n/a",IF(AT$3&gt;(A13taxstdlife+$E639),(Input!$H$223*$H$7)-SUM($H639:AS639),(Input!$H$223*$H$7)/A13taxstdlife))</f>
        <v>0</v>
      </c>
      <c r="AU639" s="155">
        <f>IF(A13taxstdlife="n/a","n/a",IF(AU$3&gt;(A13taxstdlife+$E639),(Input!$H$223*$H$7)-SUM($H639:AT639),(Input!$H$223*$H$7)/A13taxstdlife))</f>
        <v>0</v>
      </c>
      <c r="AV639" s="155">
        <f>IF(A13taxstdlife="n/a","n/a",IF(AV$3&gt;(A13taxstdlife+$E639),(Input!$H$223*$H$7)-SUM($H639:AU639),(Input!$H$223*$H$7)/A13taxstdlife))</f>
        <v>0</v>
      </c>
      <c r="AW639" s="155">
        <f>IF(A13taxstdlife="n/a","n/a",IF(AW$3&gt;(A13taxstdlife+$E639),(Input!$H$223*$H$7)-SUM($H639:AV639),(Input!$H$223*$H$7)/A13taxstdlife))</f>
        <v>0</v>
      </c>
      <c r="AX639" s="155">
        <f>IF(A13taxstdlife="n/a","n/a",IF(AX$3&gt;(A13taxstdlife+$E639),(Input!$H$223*$H$7)-SUM($H639:AW639),(Input!$H$223*$H$7)/A13taxstdlife))</f>
        <v>0</v>
      </c>
      <c r="AY639" s="155">
        <f>IF(A13taxstdlife="n/a","n/a",IF(AY$3&gt;(A13taxstdlife+$E639),(Input!$H$223*$H$7)-SUM($H639:AX639),(Input!$H$223*$H$7)/A13taxstdlife))</f>
        <v>0</v>
      </c>
      <c r="AZ639" s="155">
        <f>IF(A13taxstdlife="n/a","n/a",IF(AZ$3&gt;(A13taxstdlife+$E639),(Input!$H$223*$H$7)-SUM($H639:AY639),(Input!$H$223*$H$7)/A13taxstdlife))</f>
        <v>0</v>
      </c>
      <c r="BA639" s="155">
        <f>IF(A13taxstdlife="n/a","n/a",IF(BA$3&gt;(A13taxstdlife+$E639),(Input!$H$223*$H$7)-SUM($H639:AZ639),(Input!$H$223*$H$7)/A13taxstdlife))</f>
        <v>0</v>
      </c>
      <c r="BB639" s="155">
        <f>IF(A13taxstdlife="n/a","n/a",IF(BB$3&gt;(A13taxstdlife+$E639),(Input!$H$223*$H$7)-SUM($H639:BA639),(Input!$H$223*$H$7)/A13taxstdlife))</f>
        <v>0</v>
      </c>
      <c r="BC639" s="155">
        <f>IF(A13taxstdlife="n/a","n/a",IF(BC$3&gt;(A13taxstdlife+$E639),(Input!$H$223*$H$7)-SUM($H639:BB639),(Input!$H$223*$H$7)/A13taxstdlife))</f>
        <v>0</v>
      </c>
      <c r="BD639" s="155">
        <f>IF(A13taxstdlife="n/a","n/a",IF(BD$3&gt;(A13taxstdlife+$E639),(Input!$H$223*$H$7)-SUM($H639:BC639),(Input!$H$223*$H$7)/A13taxstdlife))</f>
        <v>0</v>
      </c>
      <c r="BE639" s="155">
        <f>IF(A13taxstdlife="n/a","n/a",IF(BE$3&gt;(A13taxstdlife+$E639),(Input!$H$223*$H$7)-SUM($H639:BD639),(Input!$H$223*$H$7)/A13taxstdlife))</f>
        <v>0</v>
      </c>
      <c r="BF639" s="155">
        <f>IF(A13taxstdlife="n/a","n/a",IF(BF$3&gt;(A13taxstdlife+$E639),(Input!$H$223*$H$7)-SUM($H639:BE639),(Input!$H$223*$H$7)/A13taxstdlife))</f>
        <v>0</v>
      </c>
      <c r="BG639" s="155">
        <f>IF(A13taxstdlife="n/a","n/a",IF(BG$3&gt;(A13taxstdlife+$E639),(Input!$H$223*$H$7)-SUM($H639:BF639),(Input!$H$223*$H$7)/A13taxstdlife))</f>
        <v>0</v>
      </c>
      <c r="BH639" s="155">
        <f>IF(A13taxstdlife="n/a","n/a",IF(BH$3&gt;(A13taxstdlife+$E639),(Input!$H$223*$H$7)-SUM($H639:BG639),(Input!$H$223*$H$7)/A13taxstdlife))</f>
        <v>0</v>
      </c>
      <c r="BI639" s="155">
        <f>IF(A13taxstdlife="n/a","n/a",IF(BI$3&gt;(A13taxstdlife+$E639),(Input!$H$223*$H$7)-SUM($H639:BH639),(Input!$H$223*$H$7)/A13taxstdlife))</f>
        <v>0</v>
      </c>
      <c r="BJ639" s="14"/>
      <c r="BK639" s="14"/>
      <c r="BL639" s="14"/>
      <c r="BM639" s="14"/>
      <c r="BN639" s="14"/>
      <c r="BO639" s="14"/>
      <c r="BP639" s="14"/>
      <c r="BQ639" s="14"/>
      <c r="BR639" s="14"/>
      <c r="BS639" s="14"/>
      <c r="BT639" s="14"/>
      <c r="BU639" s="14"/>
      <c r="BV639" s="14"/>
      <c r="BW639" s="14"/>
      <c r="BX639" s="14"/>
      <c r="BY639" s="14"/>
      <c r="BZ639" s="14"/>
      <c r="CA639" s="410"/>
      <c r="CB639" s="410"/>
      <c r="CC639" s="410"/>
      <c r="CD639" s="410"/>
      <c r="CE639" s="410"/>
      <c r="CF639" s="410"/>
      <c r="CG639" s="410"/>
      <c r="CH639" s="410"/>
      <c r="CI639" s="410"/>
      <c r="CJ639" s="410"/>
      <c r="CK639" s="410"/>
      <c r="CL639" s="410"/>
      <c r="CM639" s="410"/>
      <c r="CN639" s="410"/>
      <c r="CO639" s="410"/>
      <c r="CP639" s="410"/>
      <c r="CQ639" s="410"/>
      <c r="CR639" s="410"/>
      <c r="CS639" s="410"/>
      <c r="CT639" s="410"/>
      <c r="CU639" s="410"/>
      <c r="CV639" s="410"/>
      <c r="CW639" s="410"/>
      <c r="CX639" s="410"/>
      <c r="CY639" s="410"/>
      <c r="CZ639" s="410"/>
      <c r="DA639" s="410"/>
      <c r="DB639" s="410"/>
      <c r="DC639" s="410"/>
      <c r="DD639" s="410"/>
      <c r="DE639" s="410"/>
      <c r="DF639" s="410"/>
      <c r="DG639" s="410"/>
      <c r="DH639" s="410"/>
      <c r="DI639" s="410"/>
      <c r="DJ639" s="410"/>
      <c r="DK639" s="410"/>
      <c r="DL639" s="410"/>
      <c r="DM639" s="410"/>
      <c r="DN639" s="410"/>
      <c r="DO639" s="410"/>
      <c r="DP639" s="410"/>
      <c r="DQ639" s="410"/>
      <c r="DR639" s="410"/>
      <c r="DS639" s="410"/>
      <c r="DT639" s="410"/>
      <c r="DU639" s="410"/>
      <c r="DV639" s="410"/>
      <c r="DW639" s="410"/>
      <c r="DX639" s="410"/>
      <c r="DY639" s="410"/>
      <c r="DZ639" s="410"/>
      <c r="EA639" s="410"/>
      <c r="EB639" s="410"/>
      <c r="EC639" s="410"/>
      <c r="ED639" s="410"/>
      <c r="EE639" s="410"/>
      <c r="EF639" s="410"/>
      <c r="EG639" s="410"/>
      <c r="EH639" s="410"/>
      <c r="EI639" s="410"/>
      <c r="EJ639" s="410"/>
      <c r="EK639" s="410"/>
      <c r="EL639" s="410"/>
      <c r="EM639" s="410"/>
      <c r="EN639" s="410"/>
      <c r="EO639" s="410"/>
      <c r="EP639" s="410"/>
      <c r="EQ639" s="410"/>
      <c r="ER639" s="410"/>
      <c r="ES639" s="410"/>
      <c r="ET639" s="410"/>
      <c r="EU639" s="410"/>
      <c r="EV639" s="410"/>
      <c r="EW639" s="410"/>
      <c r="EX639" s="410"/>
      <c r="EY639" s="410"/>
      <c r="EZ639" s="410"/>
      <c r="FA639" s="410"/>
      <c r="FB639" s="410"/>
      <c r="FC639" s="410"/>
      <c r="FD639" s="410"/>
      <c r="FE639" s="410"/>
      <c r="FF639" s="410"/>
      <c r="FG639" s="410"/>
      <c r="FH639" s="410"/>
      <c r="FI639" s="410"/>
      <c r="FJ639" s="410"/>
      <c r="FK639" s="410"/>
      <c r="FL639" s="410"/>
      <c r="FM639" s="410"/>
      <c r="FN639" s="410"/>
      <c r="FO639" s="410"/>
      <c r="FP639" s="410"/>
      <c r="FQ639" s="410"/>
      <c r="FR639" s="410"/>
      <c r="FS639" s="410"/>
      <c r="FT639" s="410"/>
      <c r="FU639" s="410"/>
      <c r="FV639" s="410"/>
      <c r="FW639" s="410"/>
      <c r="FX639" s="410"/>
      <c r="FY639" s="410"/>
      <c r="FZ639" s="410"/>
      <c r="GA639" s="410"/>
      <c r="GB639" s="410"/>
      <c r="GC639" s="410"/>
      <c r="GD639" s="410"/>
      <c r="GE639" s="410"/>
      <c r="GF639" s="410"/>
      <c r="GG639" s="410"/>
      <c r="GH639" s="410"/>
      <c r="GI639" s="410"/>
      <c r="GJ639" s="410"/>
      <c r="GK639" s="410"/>
      <c r="GL639" s="410"/>
      <c r="GM639" s="410"/>
      <c r="GN639" s="410"/>
      <c r="GO639" s="410"/>
      <c r="GP639" s="410"/>
      <c r="GQ639" s="410"/>
      <c r="GR639" s="410"/>
      <c r="GS639" s="410"/>
      <c r="GT639" s="410"/>
      <c r="GU639" s="410"/>
      <c r="GV639" s="410"/>
      <c r="GW639" s="410"/>
      <c r="GX639" s="410"/>
      <c r="GY639" s="410"/>
      <c r="GZ639" s="410"/>
      <c r="HA639" s="410"/>
      <c r="HB639" s="410"/>
      <c r="HC639" s="410"/>
      <c r="HD639" s="410"/>
      <c r="HE639" s="410"/>
      <c r="HF639" s="410"/>
      <c r="HG639" s="410"/>
      <c r="HH639" s="410"/>
      <c r="HI639" s="410"/>
      <c r="HJ639" s="410"/>
      <c r="HK639" s="410"/>
      <c r="HL639" s="410"/>
      <c r="HM639" s="410"/>
      <c r="HN639" s="410"/>
      <c r="HO639" s="410"/>
      <c r="HP639" s="410"/>
      <c r="HQ639" s="410"/>
      <c r="HR639" s="410"/>
      <c r="HS639" s="410"/>
      <c r="HT639" s="410"/>
      <c r="HU639" s="410"/>
      <c r="HV639" s="410"/>
      <c r="HW639" s="410"/>
      <c r="HX639" s="410"/>
      <c r="HY639" s="410"/>
      <c r="HZ639" s="410"/>
      <c r="IA639" s="410"/>
      <c r="IB639" s="410"/>
      <c r="IC639" s="410"/>
      <c r="ID639" s="410"/>
      <c r="IE639" s="410"/>
      <c r="IF639" s="410"/>
      <c r="IG639" s="410"/>
      <c r="IH639" s="410"/>
      <c r="II639" s="410"/>
      <c r="IJ639" s="410"/>
      <c r="IK639" s="410"/>
      <c r="IL639" s="410"/>
      <c r="IM639" s="410"/>
      <c r="IN639" s="410"/>
      <c r="IO639" s="410"/>
      <c r="IP639" s="410"/>
      <c r="IQ639" s="410"/>
      <c r="IR639" s="410"/>
      <c r="IS639" s="410"/>
      <c r="IT639" s="410"/>
      <c r="IU639" s="410"/>
      <c r="IV639" s="410"/>
    </row>
    <row r="640" spans="1:256" s="2" customFormat="1" ht="12.75" hidden="1" customHeight="1" outlineLevel="2">
      <c r="A640" s="14"/>
      <c r="B640" s="14"/>
      <c r="C640" s="324"/>
      <c r="D640" s="413"/>
      <c r="E640" s="261">
        <v>3</v>
      </c>
      <c r="F640" s="372"/>
      <c r="G640" s="269"/>
      <c r="H640" s="271"/>
      <c r="I640" s="270"/>
      <c r="J640" s="155">
        <f>IF(A13taxstdlife="n/a","n/a",IF(J$3&gt;(A13taxstdlife+$E640),(Input!$I$223*$I$7)-SUM($I640:I640),(Input!$I$223*$I$7)/A13taxstdlife))</f>
        <v>6.3972954044751962</v>
      </c>
      <c r="K640" s="155">
        <f>IF(A13taxstdlife="n/a","n/a",IF(K$3&gt;(A13taxstdlife+$E640),(Input!$I$223*$I$7)-SUM($I640:J640),(Input!$I$223*$I$7)/A13taxstdlife))</f>
        <v>6.3972954044751962</v>
      </c>
      <c r="L640" s="155">
        <f>IF(A13taxstdlife="n/a","n/a",IF(L$3&gt;(A13taxstdlife+$E640),(Input!$I$223*$I$7)-SUM($I640:K640),(Input!$I$223*$I$7)/A13taxstdlife))</f>
        <v>3.198647702237599</v>
      </c>
      <c r="M640" s="155">
        <f>IF(A13taxstdlife="n/a","n/a",IF(M$3&gt;(A13taxstdlife+$E640),(Input!$I$223*$I$7)-SUM($I640:L640),(Input!$I$223*$I$7)/A13taxstdlife))</f>
        <v>0</v>
      </c>
      <c r="N640" s="155">
        <f>IF(A13taxstdlife="n/a","n/a",IF(N$3&gt;(A13taxstdlife+$E640),(Input!$I$223*$I$7)-SUM($I640:M640),(Input!$I$223*$I$7)/A13taxstdlife))</f>
        <v>0</v>
      </c>
      <c r="O640" s="155">
        <f>IF(A13taxstdlife="n/a","n/a",IF(O$3&gt;(A13taxstdlife+$E640),(Input!$I$223*$I$7)-SUM($I640:N640),(Input!$I$223*$I$7)/A13taxstdlife))</f>
        <v>0</v>
      </c>
      <c r="P640" s="155">
        <f>IF(A13taxstdlife="n/a","n/a",IF(P$3&gt;(A13taxstdlife+$E640),(Input!$I$223*$I$7)-SUM($I640:O640),(Input!$I$223*$I$7)/A13taxstdlife))</f>
        <v>0</v>
      </c>
      <c r="Q640" s="155">
        <f>IF(A13taxstdlife="n/a","n/a",IF(Q$3&gt;(A13taxstdlife+$E640),(Input!$I$223*$I$7)-SUM($I640:P640),(Input!$I$223*$I$7)/A13taxstdlife))</f>
        <v>0</v>
      </c>
      <c r="R640" s="155">
        <f>IF(A13taxstdlife="n/a","n/a",IF(R$3&gt;(A13taxstdlife+$E640),(Input!$I$223*$I$7)-SUM($I640:Q640),(Input!$I$223*$I$7)/A13taxstdlife))</f>
        <v>0</v>
      </c>
      <c r="S640" s="155">
        <f>IF(A13taxstdlife="n/a","n/a",IF(S$3&gt;(A13taxstdlife+$E640),(Input!$I$223*$I$7)-SUM($I640:R640),(Input!$I$223*$I$7)/A13taxstdlife))</f>
        <v>0</v>
      </c>
      <c r="T640" s="155">
        <f>IF(A13taxstdlife="n/a","n/a",IF(T$3&gt;(A13taxstdlife+$E640),(Input!$I$223*$I$7)-SUM($I640:S640),(Input!$I$223*$I$7)/A13taxstdlife))</f>
        <v>0</v>
      </c>
      <c r="U640" s="155">
        <f>IF(A13taxstdlife="n/a","n/a",IF(U$3&gt;(A13taxstdlife+$E640),(Input!$I$223*$I$7)-SUM($I640:T640),(Input!$I$223*$I$7)/A13taxstdlife))</f>
        <v>0</v>
      </c>
      <c r="V640" s="155">
        <f>IF(A13taxstdlife="n/a","n/a",IF(V$3&gt;(A13taxstdlife+$E640),(Input!$I$223*$I$7)-SUM($I640:U640),(Input!$I$223*$I$7)/A13taxstdlife))</f>
        <v>0</v>
      </c>
      <c r="W640" s="155">
        <f>IF(A13taxstdlife="n/a","n/a",IF(W$3&gt;(A13taxstdlife+$E640),(Input!$I$223*$I$7)-SUM($I640:V640),(Input!$I$223*$I$7)/A13taxstdlife))</f>
        <v>0</v>
      </c>
      <c r="X640" s="155">
        <f>IF(A13taxstdlife="n/a","n/a",IF(X$3&gt;(A13taxstdlife+$E640),(Input!$I$223*$I$7)-SUM($I640:W640),(Input!$I$223*$I$7)/A13taxstdlife))</f>
        <v>0</v>
      </c>
      <c r="Y640" s="155">
        <f>IF(A13taxstdlife="n/a","n/a",IF(Y$3&gt;(A13taxstdlife+$E640),(Input!$I$223*$I$7)-SUM($I640:X640),(Input!$I$223*$I$7)/A13taxstdlife))</f>
        <v>0</v>
      </c>
      <c r="Z640" s="155">
        <f>IF(A13taxstdlife="n/a","n/a",IF(Z$3&gt;(A13taxstdlife+$E640),(Input!$I$223*$I$7)-SUM($I640:Y640),(Input!$I$223*$I$7)/A13taxstdlife))</f>
        <v>0</v>
      </c>
      <c r="AA640" s="155">
        <f>IF(A13taxstdlife="n/a","n/a",IF(AA$3&gt;(A13taxstdlife+$E640),(Input!$I$223*$I$7)-SUM($I640:Z640),(Input!$I$223*$I$7)/A13taxstdlife))</f>
        <v>0</v>
      </c>
      <c r="AB640" s="155">
        <f>IF(A13taxstdlife="n/a","n/a",IF(AB$3&gt;(A13taxstdlife+$E640),(Input!$I$223*$I$7)-SUM($I640:AA640),(Input!$I$223*$I$7)/A13taxstdlife))</f>
        <v>0</v>
      </c>
      <c r="AC640" s="155">
        <f>IF(A13taxstdlife="n/a","n/a",IF(AC$3&gt;(A13taxstdlife+$E640),(Input!$I$223*$I$7)-SUM($I640:AB640),(Input!$I$223*$I$7)/A13taxstdlife))</f>
        <v>0</v>
      </c>
      <c r="AD640" s="155">
        <f>IF(A13taxstdlife="n/a","n/a",IF(AD$3&gt;(A13taxstdlife+$E640),(Input!$I$223*$I$7)-SUM($I640:AC640),(Input!$I$223*$I$7)/A13taxstdlife))</f>
        <v>0</v>
      </c>
      <c r="AE640" s="155">
        <f>IF(A13taxstdlife="n/a","n/a",IF(AE$3&gt;(A13taxstdlife+$E640),(Input!$I$223*$I$7)-SUM($I640:AD640),(Input!$I$223*$I$7)/A13taxstdlife))</f>
        <v>0</v>
      </c>
      <c r="AF640" s="155">
        <f>IF(A13taxstdlife="n/a","n/a",IF(AF$3&gt;(A13taxstdlife+$E640),(Input!$I$223*$I$7)-SUM($I640:AE640),(Input!$I$223*$I$7)/A13taxstdlife))</f>
        <v>0</v>
      </c>
      <c r="AG640" s="155">
        <f>IF(A13taxstdlife="n/a","n/a",IF(AG$3&gt;(A13taxstdlife+$E640),(Input!$I$223*$I$7)-SUM($I640:AF640),(Input!$I$223*$I$7)/A13taxstdlife))</f>
        <v>0</v>
      </c>
      <c r="AH640" s="155">
        <f>IF(A13taxstdlife="n/a","n/a",IF(AH$3&gt;(A13taxstdlife+$E640),(Input!$I$223*$I$7)-SUM($I640:AG640),(Input!$I$223*$I$7)/A13taxstdlife))</f>
        <v>0</v>
      </c>
      <c r="AI640" s="155">
        <f>IF(A13taxstdlife="n/a","n/a",IF(AI$3&gt;(A13taxstdlife+$E640),(Input!$I$223*$I$7)-SUM($I640:AH640),(Input!$I$223*$I$7)/A13taxstdlife))</f>
        <v>0</v>
      </c>
      <c r="AJ640" s="155">
        <f>IF(A13taxstdlife="n/a","n/a",IF(AJ$3&gt;(A13taxstdlife+$E640),(Input!$I$223*$I$7)-SUM($I640:AI640),(Input!$I$223*$I$7)/A13taxstdlife))</f>
        <v>0</v>
      </c>
      <c r="AK640" s="155">
        <f>IF(A13taxstdlife="n/a","n/a",IF(AK$3&gt;(A13taxstdlife+$E640),(Input!$I$223*$I$7)-SUM($I640:AJ640),(Input!$I$223*$I$7)/A13taxstdlife))</f>
        <v>0</v>
      </c>
      <c r="AL640" s="155">
        <f>IF(A13taxstdlife="n/a","n/a",IF(AL$3&gt;(A13taxstdlife+$E640),(Input!$I$223*$I$7)-SUM($I640:AK640),(Input!$I$223*$I$7)/A13taxstdlife))</f>
        <v>0</v>
      </c>
      <c r="AM640" s="155">
        <f>IF(A13taxstdlife="n/a","n/a",IF(AM$3&gt;(A13taxstdlife+$E640),(Input!$I$223*$I$7)-SUM($I640:AL640),(Input!$I$223*$I$7)/A13taxstdlife))</f>
        <v>0</v>
      </c>
      <c r="AN640" s="155">
        <f>IF(A13taxstdlife="n/a","n/a",IF(AN$3&gt;(A13taxstdlife+$E640),(Input!$I$223*$I$7)-SUM($I640:AM640),(Input!$I$223*$I$7)/A13taxstdlife))</f>
        <v>0</v>
      </c>
      <c r="AO640" s="155">
        <f>IF(A13taxstdlife="n/a","n/a",IF(AO$3&gt;(A13taxstdlife+$E640),(Input!$I$223*$I$7)-SUM($I640:AN640),(Input!$I$223*$I$7)/A13taxstdlife))</f>
        <v>0</v>
      </c>
      <c r="AP640" s="155">
        <f>IF(A13taxstdlife="n/a","n/a",IF(AP$3&gt;(A13taxstdlife+$E640),(Input!$I$223*$I$7)-SUM($I640:AO640),(Input!$I$223*$I$7)/A13taxstdlife))</f>
        <v>0</v>
      </c>
      <c r="AQ640" s="155">
        <f>IF(A13taxstdlife="n/a","n/a",IF(AQ$3&gt;(A13taxstdlife+$E640),(Input!$I$223*$I$7)-SUM($I640:AP640),(Input!$I$223*$I$7)/A13taxstdlife))</f>
        <v>0</v>
      </c>
      <c r="AR640" s="155">
        <f>IF(A13taxstdlife="n/a","n/a",IF(AR$3&gt;(A13taxstdlife+$E640),(Input!$I$223*$I$7)-SUM($I640:AQ640),(Input!$I$223*$I$7)/A13taxstdlife))</f>
        <v>0</v>
      </c>
      <c r="AS640" s="155">
        <f>IF(A13taxstdlife="n/a","n/a",IF(AS$3&gt;(A13taxstdlife+$E640),(Input!$I$223*$I$7)-SUM($I640:AR640),(Input!$I$223*$I$7)/A13taxstdlife))</f>
        <v>0</v>
      </c>
      <c r="AT640" s="155">
        <f>IF(A13taxstdlife="n/a","n/a",IF(AT$3&gt;(A13taxstdlife+$E640),(Input!$I$223*$I$7)-SUM($I640:AS640),(Input!$I$223*$I$7)/A13taxstdlife))</f>
        <v>0</v>
      </c>
      <c r="AU640" s="155">
        <f>IF(A13taxstdlife="n/a","n/a",IF(AU$3&gt;(A13taxstdlife+$E640),(Input!$I$223*$I$7)-SUM($I640:AT640),(Input!$I$223*$I$7)/A13taxstdlife))</f>
        <v>0</v>
      </c>
      <c r="AV640" s="155">
        <f>IF(A13taxstdlife="n/a","n/a",IF(AV$3&gt;(A13taxstdlife+$E640),(Input!$I$223*$I$7)-SUM($I640:AU640),(Input!$I$223*$I$7)/A13taxstdlife))</f>
        <v>0</v>
      </c>
      <c r="AW640" s="155">
        <f>IF(A13taxstdlife="n/a","n/a",IF(AW$3&gt;(A13taxstdlife+$E640),(Input!$I$223*$I$7)-SUM($I640:AV640),(Input!$I$223*$I$7)/A13taxstdlife))</f>
        <v>0</v>
      </c>
      <c r="AX640" s="155">
        <f>IF(A13taxstdlife="n/a","n/a",IF(AX$3&gt;(A13taxstdlife+$E640),(Input!$I$223*$I$7)-SUM($I640:AW640),(Input!$I$223*$I$7)/A13taxstdlife))</f>
        <v>0</v>
      </c>
      <c r="AY640" s="155">
        <f>IF(A13taxstdlife="n/a","n/a",IF(AY$3&gt;(A13taxstdlife+$E640),(Input!$I$223*$I$7)-SUM($I640:AX640),(Input!$I$223*$I$7)/A13taxstdlife))</f>
        <v>0</v>
      </c>
      <c r="AZ640" s="155">
        <f>IF(A13taxstdlife="n/a","n/a",IF(AZ$3&gt;(A13taxstdlife+$E640),(Input!$I$223*$I$7)-SUM($I640:AY640),(Input!$I$223*$I$7)/A13taxstdlife))</f>
        <v>0</v>
      </c>
      <c r="BA640" s="155">
        <f>IF(A13taxstdlife="n/a","n/a",IF(BA$3&gt;(A13taxstdlife+$E640),(Input!$I$223*$I$7)-SUM($I640:AZ640),(Input!$I$223*$I$7)/A13taxstdlife))</f>
        <v>0</v>
      </c>
      <c r="BB640" s="155">
        <f>IF(A13taxstdlife="n/a","n/a",IF(BB$3&gt;(A13taxstdlife+$E640),(Input!$I$223*$I$7)-SUM($I640:BA640),(Input!$I$223*$I$7)/A13taxstdlife))</f>
        <v>0</v>
      </c>
      <c r="BC640" s="155">
        <f>IF(A13taxstdlife="n/a","n/a",IF(BC$3&gt;(A13taxstdlife+$E640),(Input!$I$223*$I$7)-SUM($I640:BB640),(Input!$I$223*$I$7)/A13taxstdlife))</f>
        <v>0</v>
      </c>
      <c r="BD640" s="155">
        <f>IF(A13taxstdlife="n/a","n/a",IF(BD$3&gt;(A13taxstdlife+$E640),(Input!$I$223*$I$7)-SUM($I640:BC640),(Input!$I$223*$I$7)/A13taxstdlife))</f>
        <v>0</v>
      </c>
      <c r="BE640" s="155">
        <f>IF(A13taxstdlife="n/a","n/a",IF(BE$3&gt;(A13taxstdlife+$E640),(Input!$I$223*$I$7)-SUM($I640:BD640),(Input!$I$223*$I$7)/A13taxstdlife))</f>
        <v>0</v>
      </c>
      <c r="BF640" s="155">
        <f>IF(A13taxstdlife="n/a","n/a",IF(BF$3&gt;(A13taxstdlife+$E640),(Input!$I$223*$I$7)-SUM($I640:BE640),(Input!$I$223*$I$7)/A13taxstdlife))</f>
        <v>0</v>
      </c>
      <c r="BG640" s="155">
        <f>IF(A13taxstdlife="n/a","n/a",IF(BG$3&gt;(A13taxstdlife+$E640),(Input!$I$223*$I$7)-SUM($I640:BF640),(Input!$I$223*$I$7)/A13taxstdlife))</f>
        <v>0</v>
      </c>
      <c r="BH640" s="155">
        <f>IF(A13taxstdlife="n/a","n/a",IF(BH$3&gt;(A13taxstdlife+$E640),(Input!$I$223*$I$7)-SUM($I640:BG640),(Input!$I$223*$I$7)/A13taxstdlife))</f>
        <v>0</v>
      </c>
      <c r="BI640" s="155">
        <f>IF(A13taxstdlife="n/a","n/a",IF(BI$3&gt;(A13taxstdlife+$E640),(Input!$I$223*$I$7)-SUM($I640:BH640),(Input!$I$223*$I$7)/A13taxstdlife))</f>
        <v>0</v>
      </c>
      <c r="BJ640" s="14"/>
      <c r="BK640" s="14"/>
      <c r="BL640" s="14"/>
      <c r="BM640" s="14"/>
      <c r="BN640" s="14"/>
      <c r="BO640" s="14"/>
      <c r="BP640" s="14"/>
      <c r="BQ640" s="14"/>
      <c r="BR640" s="14"/>
      <c r="BS640" s="14"/>
      <c r="BT640" s="14"/>
      <c r="BU640" s="14"/>
      <c r="BV640" s="14"/>
      <c r="BW640" s="14"/>
      <c r="BX640" s="14"/>
      <c r="BY640" s="14"/>
      <c r="BZ640" s="14"/>
      <c r="CA640" s="410"/>
      <c r="CB640" s="410"/>
      <c r="CC640" s="410"/>
      <c r="CD640" s="410"/>
      <c r="CE640" s="410"/>
      <c r="CF640" s="410"/>
      <c r="CG640" s="410"/>
      <c r="CH640" s="410"/>
      <c r="CI640" s="410"/>
      <c r="CJ640" s="410"/>
      <c r="CK640" s="410"/>
      <c r="CL640" s="410"/>
      <c r="CM640" s="410"/>
      <c r="CN640" s="410"/>
      <c r="CO640" s="410"/>
      <c r="CP640" s="410"/>
      <c r="CQ640" s="410"/>
      <c r="CR640" s="410"/>
      <c r="CS640" s="410"/>
      <c r="CT640" s="410"/>
      <c r="CU640" s="410"/>
      <c r="CV640" s="410"/>
      <c r="CW640" s="410"/>
      <c r="CX640" s="410"/>
      <c r="CY640" s="410"/>
      <c r="CZ640" s="410"/>
      <c r="DA640" s="410"/>
      <c r="DB640" s="410"/>
      <c r="DC640" s="410"/>
      <c r="DD640" s="410"/>
      <c r="DE640" s="410"/>
      <c r="DF640" s="410"/>
      <c r="DG640" s="410"/>
      <c r="DH640" s="410"/>
      <c r="DI640" s="410"/>
      <c r="DJ640" s="410"/>
      <c r="DK640" s="410"/>
      <c r="DL640" s="410"/>
      <c r="DM640" s="410"/>
      <c r="DN640" s="410"/>
      <c r="DO640" s="410"/>
      <c r="DP640" s="410"/>
      <c r="DQ640" s="410"/>
      <c r="DR640" s="410"/>
      <c r="DS640" s="410"/>
      <c r="DT640" s="410"/>
      <c r="DU640" s="410"/>
      <c r="DV640" s="410"/>
      <c r="DW640" s="410"/>
      <c r="DX640" s="410"/>
      <c r="DY640" s="410"/>
      <c r="DZ640" s="410"/>
      <c r="EA640" s="410"/>
      <c r="EB640" s="410"/>
      <c r="EC640" s="410"/>
      <c r="ED640" s="410"/>
      <c r="EE640" s="410"/>
      <c r="EF640" s="410"/>
      <c r="EG640" s="410"/>
      <c r="EH640" s="410"/>
      <c r="EI640" s="410"/>
      <c r="EJ640" s="410"/>
      <c r="EK640" s="410"/>
      <c r="EL640" s="410"/>
      <c r="EM640" s="410"/>
      <c r="EN640" s="410"/>
      <c r="EO640" s="410"/>
      <c r="EP640" s="410"/>
      <c r="EQ640" s="410"/>
      <c r="ER640" s="410"/>
      <c r="ES640" s="410"/>
      <c r="ET640" s="410"/>
      <c r="EU640" s="410"/>
      <c r="EV640" s="410"/>
      <c r="EW640" s="410"/>
      <c r="EX640" s="410"/>
      <c r="EY640" s="410"/>
      <c r="EZ640" s="410"/>
      <c r="FA640" s="410"/>
      <c r="FB640" s="410"/>
      <c r="FC640" s="410"/>
      <c r="FD640" s="410"/>
      <c r="FE640" s="410"/>
      <c r="FF640" s="410"/>
      <c r="FG640" s="410"/>
      <c r="FH640" s="410"/>
      <c r="FI640" s="410"/>
      <c r="FJ640" s="410"/>
      <c r="FK640" s="410"/>
      <c r="FL640" s="410"/>
      <c r="FM640" s="410"/>
      <c r="FN640" s="410"/>
      <c r="FO640" s="410"/>
      <c r="FP640" s="410"/>
      <c r="FQ640" s="410"/>
      <c r="FR640" s="410"/>
      <c r="FS640" s="410"/>
      <c r="FT640" s="410"/>
      <c r="FU640" s="410"/>
      <c r="FV640" s="410"/>
      <c r="FW640" s="410"/>
      <c r="FX640" s="410"/>
      <c r="FY640" s="410"/>
      <c r="FZ640" s="410"/>
      <c r="GA640" s="410"/>
      <c r="GB640" s="410"/>
      <c r="GC640" s="410"/>
      <c r="GD640" s="410"/>
      <c r="GE640" s="410"/>
      <c r="GF640" s="410"/>
      <c r="GG640" s="410"/>
      <c r="GH640" s="410"/>
      <c r="GI640" s="410"/>
      <c r="GJ640" s="410"/>
      <c r="GK640" s="410"/>
      <c r="GL640" s="410"/>
      <c r="GM640" s="410"/>
      <c r="GN640" s="410"/>
      <c r="GO640" s="410"/>
      <c r="GP640" s="410"/>
      <c r="GQ640" s="410"/>
      <c r="GR640" s="410"/>
      <c r="GS640" s="410"/>
      <c r="GT640" s="410"/>
      <c r="GU640" s="410"/>
      <c r="GV640" s="410"/>
      <c r="GW640" s="410"/>
      <c r="GX640" s="410"/>
      <c r="GY640" s="410"/>
      <c r="GZ640" s="410"/>
      <c r="HA640" s="410"/>
      <c r="HB640" s="410"/>
      <c r="HC640" s="410"/>
      <c r="HD640" s="410"/>
      <c r="HE640" s="410"/>
      <c r="HF640" s="410"/>
      <c r="HG640" s="410"/>
      <c r="HH640" s="410"/>
      <c r="HI640" s="410"/>
      <c r="HJ640" s="410"/>
      <c r="HK640" s="410"/>
      <c r="HL640" s="410"/>
      <c r="HM640" s="410"/>
      <c r="HN640" s="410"/>
      <c r="HO640" s="410"/>
      <c r="HP640" s="410"/>
      <c r="HQ640" s="410"/>
      <c r="HR640" s="410"/>
      <c r="HS640" s="410"/>
      <c r="HT640" s="410"/>
      <c r="HU640" s="410"/>
      <c r="HV640" s="410"/>
      <c r="HW640" s="410"/>
      <c r="HX640" s="410"/>
      <c r="HY640" s="410"/>
      <c r="HZ640" s="410"/>
      <c r="IA640" s="410"/>
      <c r="IB640" s="410"/>
      <c r="IC640" s="410"/>
      <c r="ID640" s="410"/>
      <c r="IE640" s="410"/>
      <c r="IF640" s="410"/>
      <c r="IG640" s="410"/>
      <c r="IH640" s="410"/>
      <c r="II640" s="410"/>
      <c r="IJ640" s="410"/>
      <c r="IK640" s="410"/>
      <c r="IL640" s="410"/>
      <c r="IM640" s="410"/>
      <c r="IN640" s="410"/>
      <c r="IO640" s="410"/>
      <c r="IP640" s="410"/>
      <c r="IQ640" s="410"/>
      <c r="IR640" s="410"/>
      <c r="IS640" s="410"/>
      <c r="IT640" s="410"/>
      <c r="IU640" s="410"/>
      <c r="IV640" s="410"/>
    </row>
    <row r="641" spans="1:256" s="2" customFormat="1" ht="12.75" hidden="1" customHeight="1" outlineLevel="2">
      <c r="A641" s="14"/>
      <c r="B641" s="14"/>
      <c r="C641" s="324"/>
      <c r="D641" s="413"/>
      <c r="E641" s="261">
        <v>4</v>
      </c>
      <c r="F641" s="372"/>
      <c r="G641" s="269"/>
      <c r="H641" s="271"/>
      <c r="I641" s="271"/>
      <c r="J641" s="270"/>
      <c r="K641" s="155">
        <f>IF(A13taxstdlife="n/a","n/a",IF(K$3&gt;(A13taxstdlife+$E641),(Input!$J$223*$J$7)-SUM($J641:J641),(Input!$J$223*$J$7)/A13taxstdlife))</f>
        <v>6.1098152910172754</v>
      </c>
      <c r="L641" s="155">
        <f>IF(A13taxstdlife="n/a","n/a",IF(L$3&gt;(A13taxstdlife+$E641),(Input!$J$223*$J$7)-SUM($J641:K641),(Input!$J$223*$J$7)/A13taxstdlife))</f>
        <v>6.1098152910172754</v>
      </c>
      <c r="M641" s="155">
        <f>IF(A13taxstdlife="n/a","n/a",IF(M$3&gt;(A13taxstdlife+$E641),(Input!$J$223*$J$7)-SUM($J641:L641),(Input!$J$223*$J$7)/A13taxstdlife))</f>
        <v>3.0549076455086386</v>
      </c>
      <c r="N641" s="155">
        <f>IF(A13taxstdlife="n/a","n/a",IF(N$3&gt;(A13taxstdlife+$E641),(Input!$J$223*$J$7)-SUM($J641:M641),(Input!$J$223*$J$7)/A13taxstdlife))</f>
        <v>0</v>
      </c>
      <c r="O641" s="155">
        <f>IF(A13taxstdlife="n/a","n/a",IF(O$3&gt;(A13taxstdlife+$E641),(Input!$J$223*$J$7)-SUM($J641:N641),(Input!$J$223*$J$7)/A13taxstdlife))</f>
        <v>0</v>
      </c>
      <c r="P641" s="155">
        <f>IF(A13taxstdlife="n/a","n/a",IF(P$3&gt;(A13taxstdlife+$E641),(Input!$J$223*$J$7)-SUM($J641:O641),(Input!$J$223*$J$7)/A13taxstdlife))</f>
        <v>0</v>
      </c>
      <c r="Q641" s="155">
        <f>IF(A13taxstdlife="n/a","n/a",IF(Q$3&gt;(A13taxstdlife+$E641),(Input!$J$223*$J$7)-SUM($J641:P641),(Input!$J$223*$J$7)/A13taxstdlife))</f>
        <v>0</v>
      </c>
      <c r="R641" s="155">
        <f>IF(A13taxstdlife="n/a","n/a",IF(R$3&gt;(A13taxstdlife+$E641),(Input!$J$223*$J$7)-SUM($J641:Q641),(Input!$J$223*$J$7)/A13taxstdlife))</f>
        <v>0</v>
      </c>
      <c r="S641" s="155">
        <f>IF(A13taxstdlife="n/a","n/a",IF(S$3&gt;(A13taxstdlife+$E641),(Input!$J$223*$J$7)-SUM($J641:R641),(Input!$J$223*$J$7)/A13taxstdlife))</f>
        <v>0</v>
      </c>
      <c r="T641" s="155">
        <f>IF(A13taxstdlife="n/a","n/a",IF(T$3&gt;(A13taxstdlife+$E641),(Input!$J$223*$J$7)-SUM($J641:S641),(Input!$J$223*$J$7)/A13taxstdlife))</f>
        <v>0</v>
      </c>
      <c r="U641" s="155">
        <f>IF(A13taxstdlife="n/a","n/a",IF(U$3&gt;(A13taxstdlife+$E641),(Input!$J$223*$J$7)-SUM($J641:T641),(Input!$J$223*$J$7)/A13taxstdlife))</f>
        <v>0</v>
      </c>
      <c r="V641" s="155">
        <f>IF(A13taxstdlife="n/a","n/a",IF(V$3&gt;(A13taxstdlife+$E641),(Input!$J$223*$J$7)-SUM($J641:U641),(Input!$J$223*$J$7)/A13taxstdlife))</f>
        <v>0</v>
      </c>
      <c r="W641" s="155">
        <f>IF(A13taxstdlife="n/a","n/a",IF(W$3&gt;(A13taxstdlife+$E641),(Input!$J$223*$J$7)-SUM($J641:V641),(Input!$J$223*$J$7)/A13taxstdlife))</f>
        <v>0</v>
      </c>
      <c r="X641" s="155">
        <f>IF(A13taxstdlife="n/a","n/a",IF(X$3&gt;(A13taxstdlife+$E641),(Input!$J$223*$J$7)-SUM($J641:W641),(Input!$J$223*$J$7)/A13taxstdlife))</f>
        <v>0</v>
      </c>
      <c r="Y641" s="155">
        <f>IF(A13taxstdlife="n/a","n/a",IF(Y$3&gt;(A13taxstdlife+$E641),(Input!$J$223*$J$7)-SUM($J641:X641),(Input!$J$223*$J$7)/A13taxstdlife))</f>
        <v>0</v>
      </c>
      <c r="Z641" s="155">
        <f>IF(A13taxstdlife="n/a","n/a",IF(Z$3&gt;(A13taxstdlife+$E641),(Input!$J$223*$J$7)-SUM($J641:Y641),(Input!$J$223*$J$7)/A13taxstdlife))</f>
        <v>0</v>
      </c>
      <c r="AA641" s="155">
        <f>IF(A13taxstdlife="n/a","n/a",IF(AA$3&gt;(A13taxstdlife+$E641),(Input!$J$223*$J$7)-SUM($J641:Z641),(Input!$J$223*$J$7)/A13taxstdlife))</f>
        <v>0</v>
      </c>
      <c r="AB641" s="155">
        <f>IF(A13taxstdlife="n/a","n/a",IF(AB$3&gt;(A13taxstdlife+$E641),(Input!$J$223*$J$7)-SUM($J641:AA641),(Input!$J$223*$J$7)/A13taxstdlife))</f>
        <v>0</v>
      </c>
      <c r="AC641" s="155">
        <f>IF(A13taxstdlife="n/a","n/a",IF(AC$3&gt;(A13taxstdlife+$E641),(Input!$J$223*$J$7)-SUM($J641:AB641),(Input!$J$223*$J$7)/A13taxstdlife))</f>
        <v>0</v>
      </c>
      <c r="AD641" s="155">
        <f>IF(A13taxstdlife="n/a","n/a",IF(AD$3&gt;(A13taxstdlife+$E641),(Input!$J$223*$J$7)-SUM($J641:AC641),(Input!$J$223*$J$7)/A13taxstdlife))</f>
        <v>0</v>
      </c>
      <c r="AE641" s="155">
        <f>IF(A13taxstdlife="n/a","n/a",IF(AE$3&gt;(A13taxstdlife+$E641),(Input!$J$223*$J$7)-SUM($J641:AD641),(Input!$J$223*$J$7)/A13taxstdlife))</f>
        <v>0</v>
      </c>
      <c r="AF641" s="155">
        <f>IF(A13taxstdlife="n/a","n/a",IF(AF$3&gt;(A13taxstdlife+$E641),(Input!$J$223*$J$7)-SUM($J641:AE641),(Input!$J$223*$J$7)/A13taxstdlife))</f>
        <v>0</v>
      </c>
      <c r="AG641" s="155">
        <f>IF(A13taxstdlife="n/a","n/a",IF(AG$3&gt;(A13taxstdlife+$E641),(Input!$J$223*$J$7)-SUM($J641:AF641),(Input!$J$223*$J$7)/A13taxstdlife))</f>
        <v>0</v>
      </c>
      <c r="AH641" s="155">
        <f>IF(A13taxstdlife="n/a","n/a",IF(AH$3&gt;(A13taxstdlife+$E641),(Input!$J$223*$J$7)-SUM($J641:AG641),(Input!$J$223*$J$7)/A13taxstdlife))</f>
        <v>0</v>
      </c>
      <c r="AI641" s="155">
        <f>IF(A13taxstdlife="n/a","n/a",IF(AI$3&gt;(A13taxstdlife+$E641),(Input!$J$223*$J$7)-SUM($J641:AH641),(Input!$J$223*$J$7)/A13taxstdlife))</f>
        <v>0</v>
      </c>
      <c r="AJ641" s="155">
        <f>IF(A13taxstdlife="n/a","n/a",IF(AJ$3&gt;(A13taxstdlife+$E641),(Input!$J$223*$J$7)-SUM($J641:AI641),(Input!$J$223*$J$7)/A13taxstdlife))</f>
        <v>0</v>
      </c>
      <c r="AK641" s="155">
        <f>IF(A13taxstdlife="n/a","n/a",IF(AK$3&gt;(A13taxstdlife+$E641),(Input!$J$223*$J$7)-SUM($J641:AJ641),(Input!$J$223*$J$7)/A13taxstdlife))</f>
        <v>0</v>
      </c>
      <c r="AL641" s="155">
        <f>IF(A13taxstdlife="n/a","n/a",IF(AL$3&gt;(A13taxstdlife+$E641),(Input!$J$223*$J$7)-SUM($J641:AK641),(Input!$J$223*$J$7)/A13taxstdlife))</f>
        <v>0</v>
      </c>
      <c r="AM641" s="155">
        <f>IF(A13taxstdlife="n/a","n/a",IF(AM$3&gt;(A13taxstdlife+$E641),(Input!$J$223*$J$7)-SUM($J641:AL641),(Input!$J$223*$J$7)/A13taxstdlife))</f>
        <v>0</v>
      </c>
      <c r="AN641" s="155">
        <f>IF(A13taxstdlife="n/a","n/a",IF(AN$3&gt;(A13taxstdlife+$E641),(Input!$J$223*$J$7)-SUM($J641:AM641),(Input!$J$223*$J$7)/A13taxstdlife))</f>
        <v>0</v>
      </c>
      <c r="AO641" s="155">
        <f>IF(A13taxstdlife="n/a","n/a",IF(AO$3&gt;(A13taxstdlife+$E641),(Input!$J$223*$J$7)-SUM($J641:AN641),(Input!$J$223*$J$7)/A13taxstdlife))</f>
        <v>0</v>
      </c>
      <c r="AP641" s="155">
        <f>IF(A13taxstdlife="n/a","n/a",IF(AP$3&gt;(A13taxstdlife+$E641),(Input!$J$223*$J$7)-SUM($J641:AO641),(Input!$J$223*$J$7)/A13taxstdlife))</f>
        <v>0</v>
      </c>
      <c r="AQ641" s="155">
        <f>IF(A13taxstdlife="n/a","n/a",IF(AQ$3&gt;(A13taxstdlife+$E641),(Input!$J$223*$J$7)-SUM($J641:AP641),(Input!$J$223*$J$7)/A13taxstdlife))</f>
        <v>0</v>
      </c>
      <c r="AR641" s="155">
        <f>IF(A13taxstdlife="n/a","n/a",IF(AR$3&gt;(A13taxstdlife+$E641),(Input!$J$223*$J$7)-SUM($J641:AQ641),(Input!$J$223*$J$7)/A13taxstdlife))</f>
        <v>0</v>
      </c>
      <c r="AS641" s="155">
        <f>IF(A13taxstdlife="n/a","n/a",IF(AS$3&gt;(A13taxstdlife+$E641),(Input!$J$223*$J$7)-SUM($J641:AR641),(Input!$J$223*$J$7)/A13taxstdlife))</f>
        <v>0</v>
      </c>
      <c r="AT641" s="155">
        <f>IF(A13taxstdlife="n/a","n/a",IF(AT$3&gt;(A13taxstdlife+$E641),(Input!$J$223*$J$7)-SUM($J641:AS641),(Input!$J$223*$J$7)/A13taxstdlife))</f>
        <v>0</v>
      </c>
      <c r="AU641" s="155">
        <f>IF(A13taxstdlife="n/a","n/a",IF(AU$3&gt;(A13taxstdlife+$E641),(Input!$J$223*$J$7)-SUM($J641:AT641),(Input!$J$223*$J$7)/A13taxstdlife))</f>
        <v>0</v>
      </c>
      <c r="AV641" s="155">
        <f>IF(A13taxstdlife="n/a","n/a",IF(AV$3&gt;(A13taxstdlife+$E641),(Input!$J$223*$J$7)-SUM($J641:AU641),(Input!$J$223*$J$7)/A13taxstdlife))</f>
        <v>0</v>
      </c>
      <c r="AW641" s="155">
        <f>IF(A13taxstdlife="n/a","n/a",IF(AW$3&gt;(A13taxstdlife+$E641),(Input!$J$223*$J$7)-SUM($J641:AV641),(Input!$J$223*$J$7)/A13taxstdlife))</f>
        <v>0</v>
      </c>
      <c r="AX641" s="155">
        <f>IF(A13taxstdlife="n/a","n/a",IF(AX$3&gt;(A13taxstdlife+$E641),(Input!$J$223*$J$7)-SUM($J641:AW641),(Input!$J$223*$J$7)/A13taxstdlife))</f>
        <v>0</v>
      </c>
      <c r="AY641" s="155">
        <f>IF(A13taxstdlife="n/a","n/a",IF(AY$3&gt;(A13taxstdlife+$E641),(Input!$J$223*$J$7)-SUM($J641:AX641),(Input!$J$223*$J$7)/A13taxstdlife))</f>
        <v>0</v>
      </c>
      <c r="AZ641" s="155">
        <f>IF(A13taxstdlife="n/a","n/a",IF(AZ$3&gt;(A13taxstdlife+$E641),(Input!$J$223*$J$7)-SUM($J641:AY641),(Input!$J$223*$J$7)/A13taxstdlife))</f>
        <v>0</v>
      </c>
      <c r="BA641" s="155">
        <f>IF(A13taxstdlife="n/a","n/a",IF(BA$3&gt;(A13taxstdlife+$E641),(Input!$J$223*$J$7)-SUM($J641:AZ641),(Input!$J$223*$J$7)/A13taxstdlife))</f>
        <v>0</v>
      </c>
      <c r="BB641" s="155">
        <f>IF(A13taxstdlife="n/a","n/a",IF(BB$3&gt;(A13taxstdlife+$E641),(Input!$J$223*$J$7)-SUM($J641:BA641),(Input!$J$223*$J$7)/A13taxstdlife))</f>
        <v>0</v>
      </c>
      <c r="BC641" s="155">
        <f>IF(A13taxstdlife="n/a","n/a",IF(BC$3&gt;(A13taxstdlife+$E641),(Input!$J$223*$J$7)-SUM($J641:BB641),(Input!$J$223*$J$7)/A13taxstdlife))</f>
        <v>0</v>
      </c>
      <c r="BD641" s="155">
        <f>IF(A13taxstdlife="n/a","n/a",IF(BD$3&gt;(A13taxstdlife+$E641),(Input!$J$223*$J$7)-SUM($J641:BC641),(Input!$J$223*$J$7)/A13taxstdlife))</f>
        <v>0</v>
      </c>
      <c r="BE641" s="155">
        <f>IF(A13taxstdlife="n/a","n/a",IF(BE$3&gt;(A13taxstdlife+$E641),(Input!$J$223*$J$7)-SUM($J641:BD641),(Input!$J$223*$J$7)/A13taxstdlife))</f>
        <v>0</v>
      </c>
      <c r="BF641" s="155">
        <f>IF(A13taxstdlife="n/a","n/a",IF(BF$3&gt;(A13taxstdlife+$E641),(Input!$J$223*$J$7)-SUM($J641:BE641),(Input!$J$223*$J$7)/A13taxstdlife))</f>
        <v>0</v>
      </c>
      <c r="BG641" s="155">
        <f>IF(A13taxstdlife="n/a","n/a",IF(BG$3&gt;(A13taxstdlife+$E641),(Input!$J$223*$J$7)-SUM($J641:BF641),(Input!$J$223*$J$7)/A13taxstdlife))</f>
        <v>0</v>
      </c>
      <c r="BH641" s="155">
        <f>IF(A13taxstdlife="n/a","n/a",IF(BH$3&gt;(A13taxstdlife+$E641),(Input!$J$223*$J$7)-SUM($J641:BG641),(Input!$J$223*$J$7)/A13taxstdlife))</f>
        <v>0</v>
      </c>
      <c r="BI641" s="155">
        <f>IF(A13taxstdlife="n/a","n/a",IF(BI$3&gt;(A13taxstdlife+$E641),(Input!$J$223*$J$7)-SUM($J641:BH641),(Input!$J$223*$J$7)/A13taxstdlife))</f>
        <v>0</v>
      </c>
      <c r="BJ641" s="14"/>
      <c r="BK641" s="14"/>
      <c r="BL641" s="14"/>
      <c r="BM641" s="14"/>
      <c r="BN641" s="14"/>
      <c r="BO641" s="14"/>
      <c r="BP641" s="14"/>
      <c r="BQ641" s="14"/>
      <c r="BR641" s="14"/>
      <c r="BS641" s="14"/>
      <c r="BT641" s="14"/>
      <c r="BU641" s="14"/>
      <c r="BV641" s="14"/>
      <c r="BW641" s="14"/>
      <c r="BX641" s="14"/>
      <c r="BY641" s="14"/>
      <c r="BZ641" s="14"/>
      <c r="CA641" s="410"/>
      <c r="CB641" s="410"/>
      <c r="CC641" s="410"/>
      <c r="CD641" s="410"/>
      <c r="CE641" s="410"/>
      <c r="CF641" s="410"/>
      <c r="CG641" s="410"/>
      <c r="CH641" s="410"/>
      <c r="CI641" s="410"/>
      <c r="CJ641" s="410"/>
      <c r="CK641" s="410"/>
      <c r="CL641" s="410"/>
      <c r="CM641" s="410"/>
      <c r="CN641" s="410"/>
      <c r="CO641" s="410"/>
      <c r="CP641" s="410"/>
      <c r="CQ641" s="410"/>
      <c r="CR641" s="410"/>
      <c r="CS641" s="410"/>
      <c r="CT641" s="410"/>
      <c r="CU641" s="410"/>
      <c r="CV641" s="410"/>
      <c r="CW641" s="410"/>
      <c r="CX641" s="410"/>
      <c r="CY641" s="410"/>
      <c r="CZ641" s="410"/>
      <c r="DA641" s="410"/>
      <c r="DB641" s="410"/>
      <c r="DC641" s="410"/>
      <c r="DD641" s="410"/>
      <c r="DE641" s="410"/>
      <c r="DF641" s="410"/>
      <c r="DG641" s="410"/>
      <c r="DH641" s="410"/>
      <c r="DI641" s="410"/>
      <c r="DJ641" s="410"/>
      <c r="DK641" s="410"/>
      <c r="DL641" s="410"/>
      <c r="DM641" s="410"/>
      <c r="DN641" s="410"/>
      <c r="DO641" s="410"/>
      <c r="DP641" s="410"/>
      <c r="DQ641" s="410"/>
      <c r="DR641" s="410"/>
      <c r="DS641" s="410"/>
      <c r="DT641" s="410"/>
      <c r="DU641" s="410"/>
      <c r="DV641" s="410"/>
      <c r="DW641" s="410"/>
      <c r="DX641" s="410"/>
      <c r="DY641" s="410"/>
      <c r="DZ641" s="410"/>
      <c r="EA641" s="410"/>
      <c r="EB641" s="410"/>
      <c r="EC641" s="410"/>
      <c r="ED641" s="410"/>
      <c r="EE641" s="410"/>
      <c r="EF641" s="410"/>
      <c r="EG641" s="410"/>
      <c r="EH641" s="410"/>
      <c r="EI641" s="410"/>
      <c r="EJ641" s="410"/>
      <c r="EK641" s="410"/>
      <c r="EL641" s="410"/>
      <c r="EM641" s="410"/>
      <c r="EN641" s="410"/>
      <c r="EO641" s="410"/>
      <c r="EP641" s="410"/>
      <c r="EQ641" s="410"/>
      <c r="ER641" s="410"/>
      <c r="ES641" s="410"/>
      <c r="ET641" s="410"/>
      <c r="EU641" s="410"/>
      <c r="EV641" s="410"/>
      <c r="EW641" s="410"/>
      <c r="EX641" s="410"/>
      <c r="EY641" s="410"/>
      <c r="EZ641" s="410"/>
      <c r="FA641" s="410"/>
      <c r="FB641" s="410"/>
      <c r="FC641" s="410"/>
      <c r="FD641" s="410"/>
      <c r="FE641" s="410"/>
      <c r="FF641" s="410"/>
      <c r="FG641" s="410"/>
      <c r="FH641" s="410"/>
      <c r="FI641" s="410"/>
      <c r="FJ641" s="410"/>
      <c r="FK641" s="410"/>
      <c r="FL641" s="410"/>
      <c r="FM641" s="410"/>
      <c r="FN641" s="410"/>
      <c r="FO641" s="410"/>
      <c r="FP641" s="410"/>
      <c r="FQ641" s="410"/>
      <c r="FR641" s="410"/>
      <c r="FS641" s="410"/>
      <c r="FT641" s="410"/>
      <c r="FU641" s="410"/>
      <c r="FV641" s="410"/>
      <c r="FW641" s="410"/>
      <c r="FX641" s="410"/>
      <c r="FY641" s="410"/>
      <c r="FZ641" s="410"/>
      <c r="GA641" s="410"/>
      <c r="GB641" s="410"/>
      <c r="GC641" s="410"/>
      <c r="GD641" s="410"/>
      <c r="GE641" s="410"/>
      <c r="GF641" s="410"/>
      <c r="GG641" s="410"/>
      <c r="GH641" s="410"/>
      <c r="GI641" s="410"/>
      <c r="GJ641" s="410"/>
      <c r="GK641" s="410"/>
      <c r="GL641" s="410"/>
      <c r="GM641" s="410"/>
      <c r="GN641" s="410"/>
      <c r="GO641" s="410"/>
      <c r="GP641" s="410"/>
      <c r="GQ641" s="410"/>
      <c r="GR641" s="410"/>
      <c r="GS641" s="410"/>
      <c r="GT641" s="410"/>
      <c r="GU641" s="410"/>
      <c r="GV641" s="410"/>
      <c r="GW641" s="410"/>
      <c r="GX641" s="410"/>
      <c r="GY641" s="410"/>
      <c r="GZ641" s="410"/>
      <c r="HA641" s="410"/>
      <c r="HB641" s="410"/>
      <c r="HC641" s="410"/>
      <c r="HD641" s="410"/>
      <c r="HE641" s="410"/>
      <c r="HF641" s="410"/>
      <c r="HG641" s="410"/>
      <c r="HH641" s="410"/>
      <c r="HI641" s="410"/>
      <c r="HJ641" s="410"/>
      <c r="HK641" s="410"/>
      <c r="HL641" s="410"/>
      <c r="HM641" s="410"/>
      <c r="HN641" s="410"/>
      <c r="HO641" s="410"/>
      <c r="HP641" s="410"/>
      <c r="HQ641" s="410"/>
      <c r="HR641" s="410"/>
      <c r="HS641" s="410"/>
      <c r="HT641" s="410"/>
      <c r="HU641" s="410"/>
      <c r="HV641" s="410"/>
      <c r="HW641" s="410"/>
      <c r="HX641" s="410"/>
      <c r="HY641" s="410"/>
      <c r="HZ641" s="410"/>
      <c r="IA641" s="410"/>
      <c r="IB641" s="410"/>
      <c r="IC641" s="410"/>
      <c r="ID641" s="410"/>
      <c r="IE641" s="410"/>
      <c r="IF641" s="410"/>
      <c r="IG641" s="410"/>
      <c r="IH641" s="410"/>
      <c r="II641" s="410"/>
      <c r="IJ641" s="410"/>
      <c r="IK641" s="410"/>
      <c r="IL641" s="410"/>
      <c r="IM641" s="410"/>
      <c r="IN641" s="410"/>
      <c r="IO641" s="410"/>
      <c r="IP641" s="410"/>
      <c r="IQ641" s="410"/>
      <c r="IR641" s="410"/>
      <c r="IS641" s="410"/>
      <c r="IT641" s="410"/>
      <c r="IU641" s="410"/>
      <c r="IV641" s="410"/>
    </row>
    <row r="642" spans="1:256" s="2" customFormat="1" ht="12.75" hidden="1" customHeight="1" outlineLevel="2">
      <c r="A642" s="14"/>
      <c r="B642" s="14"/>
      <c r="C642" s="324"/>
      <c r="D642" s="413"/>
      <c r="E642" s="261">
        <v>5</v>
      </c>
      <c r="F642" s="372"/>
      <c r="G642" s="269"/>
      <c r="H642" s="271"/>
      <c r="I642" s="271"/>
      <c r="J642" s="271"/>
      <c r="K642" s="270"/>
      <c r="L642" s="155">
        <f>IF(A13taxstdlife="n/a","n/a",IF(L$3&gt;(A13taxstdlife+$E642),(Input!$K$223*$K$7)-SUM($K642:K642),(Input!$K$223*$K$7)/A13taxstdlife))</f>
        <v>7.867852363319578</v>
      </c>
      <c r="M642" s="155">
        <f>IF(A13taxstdlife="n/a","n/a",IF(M$3&gt;(A13taxstdlife+$E642),(Input!$K$223*$K$7)-SUM($K642:L642),(Input!$K$223*$K$7)/A13taxstdlife))</f>
        <v>7.867852363319578</v>
      </c>
      <c r="N642" s="155">
        <f>IF(A13taxstdlife="n/a","n/a",IF(N$3&gt;(A13taxstdlife+$E642),(Input!$K$223*$K$7)-SUM($K642:M642),(Input!$K$223*$K$7)/A13taxstdlife))</f>
        <v>3.933926181659789</v>
      </c>
      <c r="O642" s="155">
        <f>IF(A13taxstdlife="n/a","n/a",IF(O$3&gt;(A13taxstdlife+$E642),(Input!$K$223*$K$7)-SUM($K642:N642),(Input!$K$223*$K$7)/A13taxstdlife))</f>
        <v>0</v>
      </c>
      <c r="P642" s="155">
        <f>IF(A13taxstdlife="n/a","n/a",IF(P$3&gt;(A13taxstdlife+$E642),(Input!$K$223*$K$7)-SUM($K642:O642),(Input!$K$223*$K$7)/A13taxstdlife))</f>
        <v>0</v>
      </c>
      <c r="Q642" s="155">
        <f>IF(A13taxstdlife="n/a","n/a",IF(Q$3&gt;(A13taxstdlife+$E642),(Input!$K$223*$K$7)-SUM($K642:P642),(Input!$K$223*$K$7)/A13taxstdlife))</f>
        <v>0</v>
      </c>
      <c r="R642" s="155">
        <f>IF(A13taxstdlife="n/a","n/a",IF(R$3&gt;(A13taxstdlife+$E642),(Input!$K$223*$K$7)-SUM($K642:Q642),(Input!$K$223*$K$7)/A13taxstdlife))</f>
        <v>0</v>
      </c>
      <c r="S642" s="155">
        <f>IF(A13taxstdlife="n/a","n/a",IF(S$3&gt;(A13taxstdlife+$E642),(Input!$K$223*$K$7)-SUM($K642:R642),(Input!$K$223*$K$7)/A13taxstdlife))</f>
        <v>0</v>
      </c>
      <c r="T642" s="155">
        <f>IF(A13taxstdlife="n/a","n/a",IF(T$3&gt;(A13taxstdlife+$E642),(Input!$K$223*$K$7)-SUM($K642:S642),(Input!$K$223*$K$7)/A13taxstdlife))</f>
        <v>0</v>
      </c>
      <c r="U642" s="155">
        <f>IF(A13taxstdlife="n/a","n/a",IF(U$3&gt;(A13taxstdlife+$E642),(Input!$K$223*$K$7)-SUM($K642:T642),(Input!$K$223*$K$7)/A13taxstdlife))</f>
        <v>0</v>
      </c>
      <c r="V642" s="155">
        <f>IF(A13taxstdlife="n/a","n/a",IF(V$3&gt;(A13taxstdlife+$E642),(Input!$K$223*$K$7)-SUM($K642:U642),(Input!$K$223*$K$7)/A13taxstdlife))</f>
        <v>0</v>
      </c>
      <c r="W642" s="155">
        <f>IF(A13taxstdlife="n/a","n/a",IF(W$3&gt;(A13taxstdlife+$E642),(Input!$K$223*$K$7)-SUM($K642:V642),(Input!$K$223*$K$7)/A13taxstdlife))</f>
        <v>0</v>
      </c>
      <c r="X642" s="155">
        <f>IF(A13taxstdlife="n/a","n/a",IF(X$3&gt;(A13taxstdlife+$E642),(Input!$K$223*$K$7)-SUM($K642:W642),(Input!$K$223*$K$7)/A13taxstdlife))</f>
        <v>0</v>
      </c>
      <c r="Y642" s="155">
        <f>IF(A13taxstdlife="n/a","n/a",IF(Y$3&gt;(A13taxstdlife+$E642),(Input!$K$223*$K$7)-SUM($K642:X642),(Input!$K$223*$K$7)/A13taxstdlife))</f>
        <v>0</v>
      </c>
      <c r="Z642" s="155">
        <f>IF(A13taxstdlife="n/a","n/a",IF(Z$3&gt;(A13taxstdlife+$E642),(Input!$K$223*$K$7)-SUM($K642:Y642),(Input!$K$223*$K$7)/A13taxstdlife))</f>
        <v>0</v>
      </c>
      <c r="AA642" s="155">
        <f>IF(A13taxstdlife="n/a","n/a",IF(AA$3&gt;(A13taxstdlife+$E642),(Input!$K$223*$K$7)-SUM($K642:Z642),(Input!$K$223*$K$7)/A13taxstdlife))</f>
        <v>0</v>
      </c>
      <c r="AB642" s="155">
        <f>IF(A13taxstdlife="n/a","n/a",IF(AB$3&gt;(A13taxstdlife+$E642),(Input!$K$223*$K$7)-SUM($K642:AA642),(Input!$K$223*$K$7)/A13taxstdlife))</f>
        <v>0</v>
      </c>
      <c r="AC642" s="155">
        <f>IF(A13taxstdlife="n/a","n/a",IF(AC$3&gt;(A13taxstdlife+$E642),(Input!$K$223*$K$7)-SUM($K642:AB642),(Input!$K$223*$K$7)/A13taxstdlife))</f>
        <v>0</v>
      </c>
      <c r="AD642" s="155">
        <f>IF(A13taxstdlife="n/a","n/a",IF(AD$3&gt;(A13taxstdlife+$E642),(Input!$K$223*$K$7)-SUM($K642:AC642),(Input!$K$223*$K$7)/A13taxstdlife))</f>
        <v>0</v>
      </c>
      <c r="AE642" s="155">
        <f>IF(A13taxstdlife="n/a","n/a",IF(AE$3&gt;(A13taxstdlife+$E642),(Input!$K$223*$K$7)-SUM($K642:AD642),(Input!$K$223*$K$7)/A13taxstdlife))</f>
        <v>0</v>
      </c>
      <c r="AF642" s="155">
        <f>IF(A13taxstdlife="n/a","n/a",IF(AF$3&gt;(A13taxstdlife+$E642),(Input!$K$223*$K$7)-SUM($K642:AE642),(Input!$K$223*$K$7)/A13taxstdlife))</f>
        <v>0</v>
      </c>
      <c r="AG642" s="155">
        <f>IF(A13taxstdlife="n/a","n/a",IF(AG$3&gt;(A13taxstdlife+$E642),(Input!$K$223*$K$7)-SUM($K642:AF642),(Input!$K$223*$K$7)/A13taxstdlife))</f>
        <v>0</v>
      </c>
      <c r="AH642" s="155">
        <f>IF(A13taxstdlife="n/a","n/a",IF(AH$3&gt;(A13taxstdlife+$E642),(Input!$K$223*$K$7)-SUM($K642:AG642),(Input!$K$223*$K$7)/A13taxstdlife))</f>
        <v>0</v>
      </c>
      <c r="AI642" s="155">
        <f>IF(A13taxstdlife="n/a","n/a",IF(AI$3&gt;(A13taxstdlife+$E642),(Input!$K$223*$K$7)-SUM($K642:AH642),(Input!$K$223*$K$7)/A13taxstdlife))</f>
        <v>0</v>
      </c>
      <c r="AJ642" s="155">
        <f>IF(A13taxstdlife="n/a","n/a",IF(AJ$3&gt;(A13taxstdlife+$E642),(Input!$K$223*$K$7)-SUM($K642:AI642),(Input!$K$223*$K$7)/A13taxstdlife))</f>
        <v>0</v>
      </c>
      <c r="AK642" s="155">
        <f>IF(A13taxstdlife="n/a","n/a",IF(AK$3&gt;(A13taxstdlife+$E642),(Input!$K$223*$K$7)-SUM($K642:AJ642),(Input!$K$223*$K$7)/A13taxstdlife))</f>
        <v>0</v>
      </c>
      <c r="AL642" s="155">
        <f>IF(A13taxstdlife="n/a","n/a",IF(AL$3&gt;(A13taxstdlife+$E642),(Input!$K$223*$K$7)-SUM($K642:AK642),(Input!$K$223*$K$7)/A13taxstdlife))</f>
        <v>0</v>
      </c>
      <c r="AM642" s="155">
        <f>IF(A13taxstdlife="n/a","n/a",IF(AM$3&gt;(A13taxstdlife+$E642),(Input!$K$223*$K$7)-SUM($K642:AL642),(Input!$K$223*$K$7)/A13taxstdlife))</f>
        <v>0</v>
      </c>
      <c r="AN642" s="155">
        <f>IF(A13taxstdlife="n/a","n/a",IF(AN$3&gt;(A13taxstdlife+$E642),(Input!$K$223*$K$7)-SUM($K642:AM642),(Input!$K$223*$K$7)/A13taxstdlife))</f>
        <v>0</v>
      </c>
      <c r="AO642" s="155">
        <f>IF(A13taxstdlife="n/a","n/a",IF(AO$3&gt;(A13taxstdlife+$E642),(Input!$K$223*$K$7)-SUM($K642:AN642),(Input!$K$223*$K$7)/A13taxstdlife))</f>
        <v>0</v>
      </c>
      <c r="AP642" s="155">
        <f>IF(A13taxstdlife="n/a","n/a",IF(AP$3&gt;(A13taxstdlife+$E642),(Input!$K$223*$K$7)-SUM($K642:AO642),(Input!$K$223*$K$7)/A13taxstdlife))</f>
        <v>0</v>
      </c>
      <c r="AQ642" s="155">
        <f>IF(A13taxstdlife="n/a","n/a",IF(AQ$3&gt;(A13taxstdlife+$E642),(Input!$K$223*$K$7)-SUM($K642:AP642),(Input!$K$223*$K$7)/A13taxstdlife))</f>
        <v>0</v>
      </c>
      <c r="AR642" s="155">
        <f>IF(A13taxstdlife="n/a","n/a",IF(AR$3&gt;(A13taxstdlife+$E642),(Input!$K$223*$K$7)-SUM($K642:AQ642),(Input!$K$223*$K$7)/A13taxstdlife))</f>
        <v>0</v>
      </c>
      <c r="AS642" s="155">
        <f>IF(A13taxstdlife="n/a","n/a",IF(AS$3&gt;(A13taxstdlife+$E642),(Input!$K$223*$K$7)-SUM($K642:AR642),(Input!$K$223*$K$7)/A13taxstdlife))</f>
        <v>0</v>
      </c>
      <c r="AT642" s="155">
        <f>IF(A13taxstdlife="n/a","n/a",IF(AT$3&gt;(A13taxstdlife+$E642),(Input!$K$223*$K$7)-SUM($K642:AS642),(Input!$K$223*$K$7)/A13taxstdlife))</f>
        <v>0</v>
      </c>
      <c r="AU642" s="155">
        <f>IF(A13taxstdlife="n/a","n/a",IF(AU$3&gt;(A13taxstdlife+$E642),(Input!$K$223*$K$7)-SUM($K642:AT642),(Input!$K$223*$K$7)/A13taxstdlife))</f>
        <v>0</v>
      </c>
      <c r="AV642" s="155">
        <f>IF(A13taxstdlife="n/a","n/a",IF(AV$3&gt;(A13taxstdlife+$E642),(Input!$K$223*$K$7)-SUM($K642:AU642),(Input!$K$223*$K$7)/A13taxstdlife))</f>
        <v>0</v>
      </c>
      <c r="AW642" s="155">
        <f>IF(A13taxstdlife="n/a","n/a",IF(AW$3&gt;(A13taxstdlife+$E642),(Input!$K$223*$K$7)-SUM($K642:AV642),(Input!$K$223*$K$7)/A13taxstdlife))</f>
        <v>0</v>
      </c>
      <c r="AX642" s="155">
        <f>IF(A13taxstdlife="n/a","n/a",IF(AX$3&gt;(A13taxstdlife+$E642),(Input!$K$223*$K$7)-SUM($K642:AW642),(Input!$K$223*$K$7)/A13taxstdlife))</f>
        <v>0</v>
      </c>
      <c r="AY642" s="155">
        <f>IF(A13taxstdlife="n/a","n/a",IF(AY$3&gt;(A13taxstdlife+$E642),(Input!$K$223*$K$7)-SUM($K642:AX642),(Input!$K$223*$K$7)/A13taxstdlife))</f>
        <v>0</v>
      </c>
      <c r="AZ642" s="155">
        <f>IF(A13taxstdlife="n/a","n/a",IF(AZ$3&gt;(A13taxstdlife+$E642),(Input!$K$223*$K$7)-SUM($K642:AY642),(Input!$K$223*$K$7)/A13taxstdlife))</f>
        <v>0</v>
      </c>
      <c r="BA642" s="155">
        <f>IF(A13taxstdlife="n/a","n/a",IF(BA$3&gt;(A13taxstdlife+$E642),(Input!$K$223*$K$7)-SUM($K642:AZ642),(Input!$K$223*$K$7)/A13taxstdlife))</f>
        <v>0</v>
      </c>
      <c r="BB642" s="155">
        <f>IF(A13taxstdlife="n/a","n/a",IF(BB$3&gt;(A13taxstdlife+$E642),(Input!$K$223*$K$7)-SUM($K642:BA642),(Input!$K$223*$K$7)/A13taxstdlife))</f>
        <v>0</v>
      </c>
      <c r="BC642" s="155">
        <f>IF(A13taxstdlife="n/a","n/a",IF(BC$3&gt;(A13taxstdlife+$E642),(Input!$K$223*$K$7)-SUM($K642:BB642),(Input!$K$223*$K$7)/A13taxstdlife))</f>
        <v>0</v>
      </c>
      <c r="BD642" s="155">
        <f>IF(A13taxstdlife="n/a","n/a",IF(BD$3&gt;(A13taxstdlife+$E642),(Input!$K$223*$K$7)-SUM($K642:BC642),(Input!$K$223*$K$7)/A13taxstdlife))</f>
        <v>0</v>
      </c>
      <c r="BE642" s="155">
        <f>IF(A13taxstdlife="n/a","n/a",IF(BE$3&gt;(A13taxstdlife+$E642),(Input!$K$223*$K$7)-SUM($K642:BD642),(Input!$K$223*$K$7)/A13taxstdlife))</f>
        <v>0</v>
      </c>
      <c r="BF642" s="155">
        <f>IF(A13taxstdlife="n/a","n/a",IF(BF$3&gt;(A13taxstdlife+$E642),(Input!$K$223*$K$7)-SUM($K642:BE642),(Input!$K$223*$K$7)/A13taxstdlife))</f>
        <v>0</v>
      </c>
      <c r="BG642" s="155">
        <f>IF(A13taxstdlife="n/a","n/a",IF(BG$3&gt;(A13taxstdlife+$E642),(Input!$K$223*$K$7)-SUM($K642:BF642),(Input!$K$223*$K$7)/A13taxstdlife))</f>
        <v>0</v>
      </c>
      <c r="BH642" s="155">
        <f>IF(A13taxstdlife="n/a","n/a",IF(BH$3&gt;(A13taxstdlife+$E642),(Input!$K$223*$K$7)-SUM($K642:BG642),(Input!$K$223*$K$7)/A13taxstdlife))</f>
        <v>0</v>
      </c>
      <c r="BI642" s="155">
        <f>IF(A13taxstdlife="n/a","n/a",IF(BI$3&gt;(A13taxstdlife+$E642),(Input!$K$223*$K$7)-SUM($K642:BH642),(Input!$K$223*$K$7)/A13taxstdlife))</f>
        <v>0</v>
      </c>
      <c r="BJ642" s="14"/>
      <c r="BK642" s="14"/>
      <c r="BL642" s="14"/>
      <c r="BM642" s="14"/>
      <c r="BN642" s="14"/>
      <c r="BO642" s="14"/>
      <c r="BP642" s="14"/>
      <c r="BQ642" s="14"/>
      <c r="BR642" s="14"/>
      <c r="BS642" s="14"/>
      <c r="BT642" s="14"/>
      <c r="BU642" s="14"/>
      <c r="BV642" s="14"/>
      <c r="BW642" s="14"/>
      <c r="BX642" s="14"/>
      <c r="BY642" s="14"/>
      <c r="BZ642" s="14"/>
      <c r="CA642" s="410"/>
      <c r="CB642" s="410"/>
      <c r="CC642" s="410"/>
      <c r="CD642" s="410"/>
      <c r="CE642" s="410"/>
      <c r="CF642" s="410"/>
      <c r="CG642" s="410"/>
      <c r="CH642" s="410"/>
      <c r="CI642" s="410"/>
      <c r="CJ642" s="410"/>
      <c r="CK642" s="410"/>
      <c r="CL642" s="410"/>
      <c r="CM642" s="410"/>
      <c r="CN642" s="410"/>
      <c r="CO642" s="410"/>
      <c r="CP642" s="410"/>
      <c r="CQ642" s="410"/>
      <c r="CR642" s="410"/>
      <c r="CS642" s="410"/>
      <c r="CT642" s="410"/>
      <c r="CU642" s="410"/>
      <c r="CV642" s="410"/>
      <c r="CW642" s="410"/>
      <c r="CX642" s="410"/>
      <c r="CY642" s="410"/>
      <c r="CZ642" s="410"/>
      <c r="DA642" s="410"/>
      <c r="DB642" s="410"/>
      <c r="DC642" s="410"/>
      <c r="DD642" s="410"/>
      <c r="DE642" s="410"/>
      <c r="DF642" s="410"/>
      <c r="DG642" s="410"/>
      <c r="DH642" s="410"/>
      <c r="DI642" s="410"/>
      <c r="DJ642" s="410"/>
      <c r="DK642" s="410"/>
      <c r="DL642" s="410"/>
      <c r="DM642" s="410"/>
      <c r="DN642" s="410"/>
      <c r="DO642" s="410"/>
      <c r="DP642" s="410"/>
      <c r="DQ642" s="410"/>
      <c r="DR642" s="410"/>
      <c r="DS642" s="410"/>
      <c r="DT642" s="410"/>
      <c r="DU642" s="410"/>
      <c r="DV642" s="410"/>
      <c r="DW642" s="410"/>
      <c r="DX642" s="410"/>
      <c r="DY642" s="410"/>
      <c r="DZ642" s="410"/>
      <c r="EA642" s="410"/>
      <c r="EB642" s="410"/>
      <c r="EC642" s="410"/>
      <c r="ED642" s="410"/>
      <c r="EE642" s="410"/>
      <c r="EF642" s="410"/>
      <c r="EG642" s="410"/>
      <c r="EH642" s="410"/>
      <c r="EI642" s="410"/>
      <c r="EJ642" s="410"/>
      <c r="EK642" s="410"/>
      <c r="EL642" s="410"/>
      <c r="EM642" s="410"/>
      <c r="EN642" s="410"/>
      <c r="EO642" s="410"/>
      <c r="EP642" s="410"/>
      <c r="EQ642" s="410"/>
      <c r="ER642" s="410"/>
      <c r="ES642" s="410"/>
      <c r="ET642" s="410"/>
      <c r="EU642" s="410"/>
      <c r="EV642" s="410"/>
      <c r="EW642" s="410"/>
      <c r="EX642" s="410"/>
      <c r="EY642" s="410"/>
      <c r="EZ642" s="410"/>
      <c r="FA642" s="410"/>
      <c r="FB642" s="410"/>
      <c r="FC642" s="410"/>
      <c r="FD642" s="410"/>
      <c r="FE642" s="410"/>
      <c r="FF642" s="410"/>
      <c r="FG642" s="410"/>
      <c r="FH642" s="410"/>
      <c r="FI642" s="410"/>
      <c r="FJ642" s="410"/>
      <c r="FK642" s="410"/>
      <c r="FL642" s="410"/>
      <c r="FM642" s="410"/>
      <c r="FN642" s="410"/>
      <c r="FO642" s="410"/>
      <c r="FP642" s="410"/>
      <c r="FQ642" s="410"/>
      <c r="FR642" s="410"/>
      <c r="FS642" s="410"/>
      <c r="FT642" s="410"/>
      <c r="FU642" s="410"/>
      <c r="FV642" s="410"/>
      <c r="FW642" s="410"/>
      <c r="FX642" s="410"/>
      <c r="FY642" s="410"/>
      <c r="FZ642" s="410"/>
      <c r="GA642" s="410"/>
      <c r="GB642" s="410"/>
      <c r="GC642" s="410"/>
      <c r="GD642" s="410"/>
      <c r="GE642" s="410"/>
      <c r="GF642" s="410"/>
      <c r="GG642" s="410"/>
      <c r="GH642" s="410"/>
      <c r="GI642" s="410"/>
      <c r="GJ642" s="410"/>
      <c r="GK642" s="410"/>
      <c r="GL642" s="410"/>
      <c r="GM642" s="410"/>
      <c r="GN642" s="410"/>
      <c r="GO642" s="410"/>
      <c r="GP642" s="410"/>
      <c r="GQ642" s="410"/>
      <c r="GR642" s="410"/>
      <c r="GS642" s="410"/>
      <c r="GT642" s="410"/>
      <c r="GU642" s="410"/>
      <c r="GV642" s="410"/>
      <c r="GW642" s="410"/>
      <c r="GX642" s="410"/>
      <c r="GY642" s="410"/>
      <c r="GZ642" s="410"/>
      <c r="HA642" s="410"/>
      <c r="HB642" s="410"/>
      <c r="HC642" s="410"/>
      <c r="HD642" s="410"/>
      <c r="HE642" s="410"/>
      <c r="HF642" s="410"/>
      <c r="HG642" s="410"/>
      <c r="HH642" s="410"/>
      <c r="HI642" s="410"/>
      <c r="HJ642" s="410"/>
      <c r="HK642" s="410"/>
      <c r="HL642" s="410"/>
      <c r="HM642" s="410"/>
      <c r="HN642" s="410"/>
      <c r="HO642" s="410"/>
      <c r="HP642" s="410"/>
      <c r="HQ642" s="410"/>
      <c r="HR642" s="410"/>
      <c r="HS642" s="410"/>
      <c r="HT642" s="410"/>
      <c r="HU642" s="410"/>
      <c r="HV642" s="410"/>
      <c r="HW642" s="410"/>
      <c r="HX642" s="410"/>
      <c r="HY642" s="410"/>
      <c r="HZ642" s="410"/>
      <c r="IA642" s="410"/>
      <c r="IB642" s="410"/>
      <c r="IC642" s="410"/>
      <c r="ID642" s="410"/>
      <c r="IE642" s="410"/>
      <c r="IF642" s="410"/>
      <c r="IG642" s="410"/>
      <c r="IH642" s="410"/>
      <c r="II642" s="410"/>
      <c r="IJ642" s="410"/>
      <c r="IK642" s="410"/>
      <c r="IL642" s="410"/>
      <c r="IM642" s="410"/>
      <c r="IN642" s="410"/>
      <c r="IO642" s="410"/>
      <c r="IP642" s="410"/>
      <c r="IQ642" s="410"/>
      <c r="IR642" s="410"/>
      <c r="IS642" s="410"/>
      <c r="IT642" s="410"/>
      <c r="IU642" s="410"/>
      <c r="IV642" s="410"/>
    </row>
    <row r="643" spans="1:256" s="2" customFormat="1" ht="12.75" hidden="1" customHeight="1" outlineLevel="2">
      <c r="A643" s="14"/>
      <c r="B643" s="14"/>
      <c r="C643" s="324"/>
      <c r="D643" s="413"/>
      <c r="E643" s="261">
        <v>6</v>
      </c>
      <c r="F643" s="372"/>
      <c r="G643" s="269"/>
      <c r="H643" s="271"/>
      <c r="I643" s="271"/>
      <c r="J643" s="271"/>
      <c r="K643" s="271"/>
      <c r="L643" s="270"/>
      <c r="M643" s="155">
        <f>IF(A13taxstdlife="n/a","n/a",IF(M$3&gt;(A13taxstdlife+$E643),(Input!$L$223*$L$7)-SUM($L643:L643),(Input!$L$223*$L$7)/A13taxstdlife))</f>
        <v>0</v>
      </c>
      <c r="N643" s="155">
        <f>IF(A13taxstdlife="n/a","n/a",IF(N$3&gt;(A13taxstdlife+$E643),(Input!$L$223*$L$7)-SUM($L643:M643),(Input!$L$223*$L$7)/A13taxstdlife))</f>
        <v>0</v>
      </c>
      <c r="O643" s="155">
        <f>IF(A13taxstdlife="n/a","n/a",IF(O$3&gt;(A13taxstdlife+$E643),(Input!$L$223*$L$7)-SUM($L643:N643),(Input!$L$223*$L$7)/A13taxstdlife))</f>
        <v>0</v>
      </c>
      <c r="P643" s="155">
        <f>IF(A13taxstdlife="n/a","n/a",IF(P$3&gt;(A13taxstdlife+$E643),(Input!$L$223*$L$7)-SUM($L643:O643),(Input!$L$223*$L$7)/A13taxstdlife))</f>
        <v>0</v>
      </c>
      <c r="Q643" s="155">
        <f>IF(A13taxstdlife="n/a","n/a",IF(Q$3&gt;(A13taxstdlife+$E643),(Input!$L$223*$L$7)-SUM($L643:P643),(Input!$L$223*$L$7)/A13taxstdlife))</f>
        <v>0</v>
      </c>
      <c r="R643" s="155">
        <f>IF(A13taxstdlife="n/a","n/a",IF(R$3&gt;(A13taxstdlife+$E643),(Input!$L$223*$L$7)-SUM($L643:Q643),(Input!$L$223*$L$7)/A13taxstdlife))</f>
        <v>0</v>
      </c>
      <c r="S643" s="155">
        <f>IF(A13taxstdlife="n/a","n/a",IF(S$3&gt;(A13taxstdlife+$E643),(Input!$L$223*$L$7)-SUM($L643:R643),(Input!$L$223*$L$7)/A13taxstdlife))</f>
        <v>0</v>
      </c>
      <c r="T643" s="155">
        <f>IF(A13taxstdlife="n/a","n/a",IF(T$3&gt;(A13taxstdlife+$E643),(Input!$L$223*$L$7)-SUM($L643:S643),(Input!$L$223*$L$7)/A13taxstdlife))</f>
        <v>0</v>
      </c>
      <c r="U643" s="155">
        <f>IF(A13taxstdlife="n/a","n/a",IF(U$3&gt;(A13taxstdlife+$E643),(Input!$L$223*$L$7)-SUM($L643:T643),(Input!$L$223*$L$7)/A13taxstdlife))</f>
        <v>0</v>
      </c>
      <c r="V643" s="155">
        <f>IF(A13taxstdlife="n/a","n/a",IF(V$3&gt;(A13taxstdlife+$E643),(Input!$L$223*$L$7)-SUM($L643:U643),(Input!$L$223*$L$7)/A13taxstdlife))</f>
        <v>0</v>
      </c>
      <c r="W643" s="155">
        <f>IF(A13taxstdlife="n/a","n/a",IF(W$3&gt;(A13taxstdlife+$E643),(Input!$L$223*$L$7)-SUM($L643:V643),(Input!$L$223*$L$7)/A13taxstdlife))</f>
        <v>0</v>
      </c>
      <c r="X643" s="155">
        <f>IF(A13taxstdlife="n/a","n/a",IF(X$3&gt;(A13taxstdlife+$E643),(Input!$L$223*$L$7)-SUM($L643:W643),(Input!$L$223*$L$7)/A13taxstdlife))</f>
        <v>0</v>
      </c>
      <c r="Y643" s="155">
        <f>IF(A13taxstdlife="n/a","n/a",IF(Y$3&gt;(A13taxstdlife+$E643),(Input!$L$223*$L$7)-SUM($L643:X643),(Input!$L$223*$L$7)/A13taxstdlife))</f>
        <v>0</v>
      </c>
      <c r="Z643" s="155">
        <f>IF(A13taxstdlife="n/a","n/a",IF(Z$3&gt;(A13taxstdlife+$E643),(Input!$L$223*$L$7)-SUM($L643:Y643),(Input!$L$223*$L$7)/A13taxstdlife))</f>
        <v>0</v>
      </c>
      <c r="AA643" s="155">
        <f>IF(A13taxstdlife="n/a","n/a",IF(AA$3&gt;(A13taxstdlife+$E643),(Input!$L$223*$L$7)-SUM($L643:Z643),(Input!$L$223*$L$7)/A13taxstdlife))</f>
        <v>0</v>
      </c>
      <c r="AB643" s="155">
        <f>IF(A13taxstdlife="n/a","n/a",IF(AB$3&gt;(A13taxstdlife+$E643),(Input!$L$223*$L$7)-SUM($L643:AA643),(Input!$L$223*$L$7)/A13taxstdlife))</f>
        <v>0</v>
      </c>
      <c r="AC643" s="155">
        <f>IF(A13taxstdlife="n/a","n/a",IF(AC$3&gt;(A13taxstdlife+$E643),(Input!$L$223*$L$7)-SUM($L643:AB643),(Input!$L$223*$L$7)/A13taxstdlife))</f>
        <v>0</v>
      </c>
      <c r="AD643" s="155">
        <f>IF(A13taxstdlife="n/a","n/a",IF(AD$3&gt;(A13taxstdlife+$E643),(Input!$L$223*$L$7)-SUM($L643:AC643),(Input!$L$223*$L$7)/A13taxstdlife))</f>
        <v>0</v>
      </c>
      <c r="AE643" s="155">
        <f>IF(A13taxstdlife="n/a","n/a",IF(AE$3&gt;(A13taxstdlife+$E643),(Input!$L$223*$L$7)-SUM($L643:AD643),(Input!$L$223*$L$7)/A13taxstdlife))</f>
        <v>0</v>
      </c>
      <c r="AF643" s="155">
        <f>IF(A13taxstdlife="n/a","n/a",IF(AF$3&gt;(A13taxstdlife+$E643),(Input!$L$223*$L$7)-SUM($L643:AE643),(Input!$L$223*$L$7)/A13taxstdlife))</f>
        <v>0</v>
      </c>
      <c r="AG643" s="155">
        <f>IF(A13taxstdlife="n/a","n/a",IF(AG$3&gt;(A13taxstdlife+$E643),(Input!$L$223*$L$7)-SUM($L643:AF643),(Input!$L$223*$L$7)/A13taxstdlife))</f>
        <v>0</v>
      </c>
      <c r="AH643" s="155">
        <f>IF(A13taxstdlife="n/a","n/a",IF(AH$3&gt;(A13taxstdlife+$E643),(Input!$L$223*$L$7)-SUM($L643:AG643),(Input!$L$223*$L$7)/A13taxstdlife))</f>
        <v>0</v>
      </c>
      <c r="AI643" s="155">
        <f>IF(A13taxstdlife="n/a","n/a",IF(AI$3&gt;(A13taxstdlife+$E643),(Input!$L$223*$L$7)-SUM($L643:AH643),(Input!$L$223*$L$7)/A13taxstdlife))</f>
        <v>0</v>
      </c>
      <c r="AJ643" s="155">
        <f>IF(A13taxstdlife="n/a","n/a",IF(AJ$3&gt;(A13taxstdlife+$E643),(Input!$L$223*$L$7)-SUM($L643:AI643),(Input!$L$223*$L$7)/A13taxstdlife))</f>
        <v>0</v>
      </c>
      <c r="AK643" s="155">
        <f>IF(A13taxstdlife="n/a","n/a",IF(AK$3&gt;(A13taxstdlife+$E643),(Input!$L$223*$L$7)-SUM($L643:AJ643),(Input!$L$223*$L$7)/A13taxstdlife))</f>
        <v>0</v>
      </c>
      <c r="AL643" s="155">
        <f>IF(A13taxstdlife="n/a","n/a",IF(AL$3&gt;(A13taxstdlife+$E643),(Input!$L$223*$L$7)-SUM($L643:AK643),(Input!$L$223*$L$7)/A13taxstdlife))</f>
        <v>0</v>
      </c>
      <c r="AM643" s="155">
        <f>IF(A13taxstdlife="n/a","n/a",IF(AM$3&gt;(A13taxstdlife+$E643),(Input!$L$223*$L$7)-SUM($L643:AL643),(Input!$L$223*$L$7)/A13taxstdlife))</f>
        <v>0</v>
      </c>
      <c r="AN643" s="155">
        <f>IF(A13taxstdlife="n/a","n/a",IF(AN$3&gt;(A13taxstdlife+$E643),(Input!$L$223*$L$7)-SUM($L643:AM643),(Input!$L$223*$L$7)/A13taxstdlife))</f>
        <v>0</v>
      </c>
      <c r="AO643" s="155">
        <f>IF(A13taxstdlife="n/a","n/a",IF(AO$3&gt;(A13taxstdlife+$E643),(Input!$L$223*$L$7)-SUM($L643:AN643),(Input!$L$223*$L$7)/A13taxstdlife))</f>
        <v>0</v>
      </c>
      <c r="AP643" s="155">
        <f>IF(A13taxstdlife="n/a","n/a",IF(AP$3&gt;(A13taxstdlife+$E643),(Input!$L$223*$L$7)-SUM($L643:AO643),(Input!$L$223*$L$7)/A13taxstdlife))</f>
        <v>0</v>
      </c>
      <c r="AQ643" s="155">
        <f>IF(A13taxstdlife="n/a","n/a",IF(AQ$3&gt;(A13taxstdlife+$E643),(Input!$L$223*$L$7)-SUM($L643:AP643),(Input!$L$223*$L$7)/A13taxstdlife))</f>
        <v>0</v>
      </c>
      <c r="AR643" s="155">
        <f>IF(A13taxstdlife="n/a","n/a",IF(AR$3&gt;(A13taxstdlife+$E643),(Input!$L$223*$L$7)-SUM($L643:AQ643),(Input!$L$223*$L$7)/A13taxstdlife))</f>
        <v>0</v>
      </c>
      <c r="AS643" s="155">
        <f>IF(A13taxstdlife="n/a","n/a",IF(AS$3&gt;(A13taxstdlife+$E643),(Input!$L$223*$L$7)-SUM($L643:AR643),(Input!$L$223*$L$7)/A13taxstdlife))</f>
        <v>0</v>
      </c>
      <c r="AT643" s="155">
        <f>IF(A13taxstdlife="n/a","n/a",IF(AT$3&gt;(A13taxstdlife+$E643),(Input!$L$223*$L$7)-SUM($L643:AS643),(Input!$L$223*$L$7)/A13taxstdlife))</f>
        <v>0</v>
      </c>
      <c r="AU643" s="155">
        <f>IF(A13taxstdlife="n/a","n/a",IF(AU$3&gt;(A13taxstdlife+$E643),(Input!$L$223*$L$7)-SUM($L643:AT643),(Input!$L$223*$L$7)/A13taxstdlife))</f>
        <v>0</v>
      </c>
      <c r="AV643" s="155">
        <f>IF(A13taxstdlife="n/a","n/a",IF(AV$3&gt;(A13taxstdlife+$E643),(Input!$L$223*$L$7)-SUM($L643:AU643),(Input!$L$223*$L$7)/A13taxstdlife))</f>
        <v>0</v>
      </c>
      <c r="AW643" s="155">
        <f>IF(A13taxstdlife="n/a","n/a",IF(AW$3&gt;(A13taxstdlife+$E643),(Input!$L$223*$L$7)-SUM($L643:AV643),(Input!$L$223*$L$7)/A13taxstdlife))</f>
        <v>0</v>
      </c>
      <c r="AX643" s="155">
        <f>IF(A13taxstdlife="n/a","n/a",IF(AX$3&gt;(A13taxstdlife+$E643),(Input!$L$223*$L$7)-SUM($L643:AW643),(Input!$L$223*$L$7)/A13taxstdlife))</f>
        <v>0</v>
      </c>
      <c r="AY643" s="155">
        <f>IF(A13taxstdlife="n/a","n/a",IF(AY$3&gt;(A13taxstdlife+$E643),(Input!$L$223*$L$7)-SUM($L643:AX643),(Input!$L$223*$L$7)/A13taxstdlife))</f>
        <v>0</v>
      </c>
      <c r="AZ643" s="155">
        <f>IF(A13taxstdlife="n/a","n/a",IF(AZ$3&gt;(A13taxstdlife+$E643),(Input!$L$223*$L$7)-SUM($L643:AY643),(Input!$L$223*$L$7)/A13taxstdlife))</f>
        <v>0</v>
      </c>
      <c r="BA643" s="155">
        <f>IF(A13taxstdlife="n/a","n/a",IF(BA$3&gt;(A13taxstdlife+$E643),(Input!$L$223*$L$7)-SUM($L643:AZ643),(Input!$L$223*$L$7)/A13taxstdlife))</f>
        <v>0</v>
      </c>
      <c r="BB643" s="155">
        <f>IF(A13taxstdlife="n/a","n/a",IF(BB$3&gt;(A13taxstdlife+$E643),(Input!$L$223*$L$7)-SUM($L643:BA643),(Input!$L$223*$L$7)/A13taxstdlife))</f>
        <v>0</v>
      </c>
      <c r="BC643" s="155">
        <f>IF(A13taxstdlife="n/a","n/a",IF(BC$3&gt;(A13taxstdlife+$E643),(Input!$L$223*$L$7)-SUM($L643:BB643),(Input!$L$223*$L$7)/A13taxstdlife))</f>
        <v>0</v>
      </c>
      <c r="BD643" s="155">
        <f>IF(A13taxstdlife="n/a","n/a",IF(BD$3&gt;(A13taxstdlife+$E643),(Input!$L$223*$L$7)-SUM($L643:BC643),(Input!$L$223*$L$7)/A13taxstdlife))</f>
        <v>0</v>
      </c>
      <c r="BE643" s="155">
        <f>IF(A13taxstdlife="n/a","n/a",IF(BE$3&gt;(A13taxstdlife+$E643),(Input!$L$223*$L$7)-SUM($L643:BD643),(Input!$L$223*$L$7)/A13taxstdlife))</f>
        <v>0</v>
      </c>
      <c r="BF643" s="155">
        <f>IF(A13taxstdlife="n/a","n/a",IF(BF$3&gt;(A13taxstdlife+$E643),(Input!$L$223*$L$7)-SUM($L643:BE643),(Input!$L$223*$L$7)/A13taxstdlife))</f>
        <v>0</v>
      </c>
      <c r="BG643" s="155">
        <f>IF(A13taxstdlife="n/a","n/a",IF(BG$3&gt;(A13taxstdlife+$E643),(Input!$L$223*$L$7)-SUM($L643:BF643),(Input!$L$223*$L$7)/A13taxstdlife))</f>
        <v>0</v>
      </c>
      <c r="BH643" s="155">
        <f>IF(A13taxstdlife="n/a","n/a",IF(BH$3&gt;(A13taxstdlife+$E643),(Input!$L$223*$L$7)-SUM($L643:BG643),(Input!$L$223*$L$7)/A13taxstdlife))</f>
        <v>0</v>
      </c>
      <c r="BI643" s="155">
        <f>IF(A13taxstdlife="n/a","n/a",IF(BI$3&gt;(A13taxstdlife+$E643),(Input!$L$223*$L$7)-SUM($L643:BH643),(Input!$L$223*$L$7)/A13taxstdlife))</f>
        <v>0</v>
      </c>
      <c r="BJ643" s="14"/>
      <c r="BK643" s="14"/>
      <c r="BL643" s="14"/>
      <c r="BM643" s="14"/>
      <c r="BN643" s="14"/>
      <c r="BO643" s="14"/>
      <c r="BP643" s="14"/>
      <c r="BQ643" s="14"/>
      <c r="BR643" s="14"/>
      <c r="BS643" s="14"/>
      <c r="BT643" s="14"/>
      <c r="BU643" s="14"/>
      <c r="BV643" s="14"/>
      <c r="BW643" s="14"/>
      <c r="BX643" s="14"/>
      <c r="BY643" s="14"/>
      <c r="BZ643" s="14"/>
      <c r="CA643" s="410"/>
      <c r="CB643" s="410"/>
      <c r="CC643" s="410"/>
      <c r="CD643" s="410"/>
      <c r="CE643" s="410"/>
      <c r="CF643" s="410"/>
      <c r="CG643" s="410"/>
      <c r="CH643" s="410"/>
      <c r="CI643" s="410"/>
      <c r="CJ643" s="410"/>
      <c r="CK643" s="410"/>
      <c r="CL643" s="410"/>
      <c r="CM643" s="410"/>
      <c r="CN643" s="410"/>
      <c r="CO643" s="410"/>
      <c r="CP643" s="410"/>
      <c r="CQ643" s="410"/>
      <c r="CR643" s="410"/>
      <c r="CS643" s="410"/>
      <c r="CT643" s="410"/>
      <c r="CU643" s="410"/>
      <c r="CV643" s="410"/>
      <c r="CW643" s="410"/>
      <c r="CX643" s="410"/>
      <c r="CY643" s="410"/>
      <c r="CZ643" s="410"/>
      <c r="DA643" s="410"/>
      <c r="DB643" s="410"/>
      <c r="DC643" s="410"/>
      <c r="DD643" s="410"/>
      <c r="DE643" s="410"/>
      <c r="DF643" s="410"/>
      <c r="DG643" s="410"/>
      <c r="DH643" s="410"/>
      <c r="DI643" s="410"/>
      <c r="DJ643" s="410"/>
      <c r="DK643" s="410"/>
      <c r="DL643" s="410"/>
      <c r="DM643" s="410"/>
      <c r="DN643" s="410"/>
      <c r="DO643" s="410"/>
      <c r="DP643" s="410"/>
      <c r="DQ643" s="410"/>
      <c r="DR643" s="410"/>
      <c r="DS643" s="410"/>
      <c r="DT643" s="410"/>
      <c r="DU643" s="410"/>
      <c r="DV643" s="410"/>
      <c r="DW643" s="410"/>
      <c r="DX643" s="410"/>
      <c r="DY643" s="410"/>
      <c r="DZ643" s="410"/>
      <c r="EA643" s="410"/>
      <c r="EB643" s="410"/>
      <c r="EC643" s="410"/>
      <c r="ED643" s="410"/>
      <c r="EE643" s="410"/>
      <c r="EF643" s="410"/>
      <c r="EG643" s="410"/>
      <c r="EH643" s="410"/>
      <c r="EI643" s="410"/>
      <c r="EJ643" s="410"/>
      <c r="EK643" s="410"/>
      <c r="EL643" s="410"/>
      <c r="EM643" s="410"/>
      <c r="EN643" s="410"/>
      <c r="EO643" s="410"/>
      <c r="EP643" s="410"/>
      <c r="EQ643" s="410"/>
      <c r="ER643" s="410"/>
      <c r="ES643" s="410"/>
      <c r="ET643" s="410"/>
      <c r="EU643" s="410"/>
      <c r="EV643" s="410"/>
      <c r="EW643" s="410"/>
      <c r="EX643" s="410"/>
      <c r="EY643" s="410"/>
      <c r="EZ643" s="410"/>
      <c r="FA643" s="410"/>
      <c r="FB643" s="410"/>
      <c r="FC643" s="410"/>
      <c r="FD643" s="410"/>
      <c r="FE643" s="410"/>
      <c r="FF643" s="410"/>
      <c r="FG643" s="410"/>
      <c r="FH643" s="410"/>
      <c r="FI643" s="410"/>
      <c r="FJ643" s="410"/>
      <c r="FK643" s="410"/>
      <c r="FL643" s="410"/>
      <c r="FM643" s="410"/>
      <c r="FN643" s="410"/>
      <c r="FO643" s="410"/>
      <c r="FP643" s="410"/>
      <c r="FQ643" s="410"/>
      <c r="FR643" s="410"/>
      <c r="FS643" s="410"/>
      <c r="FT643" s="410"/>
      <c r="FU643" s="410"/>
      <c r="FV643" s="410"/>
      <c r="FW643" s="410"/>
      <c r="FX643" s="410"/>
      <c r="FY643" s="410"/>
      <c r="FZ643" s="410"/>
      <c r="GA643" s="410"/>
      <c r="GB643" s="410"/>
      <c r="GC643" s="410"/>
      <c r="GD643" s="410"/>
      <c r="GE643" s="410"/>
      <c r="GF643" s="410"/>
      <c r="GG643" s="410"/>
      <c r="GH643" s="410"/>
      <c r="GI643" s="410"/>
      <c r="GJ643" s="410"/>
      <c r="GK643" s="410"/>
      <c r="GL643" s="410"/>
      <c r="GM643" s="410"/>
      <c r="GN643" s="410"/>
      <c r="GO643" s="410"/>
      <c r="GP643" s="410"/>
      <c r="GQ643" s="410"/>
      <c r="GR643" s="410"/>
      <c r="GS643" s="410"/>
      <c r="GT643" s="410"/>
      <c r="GU643" s="410"/>
      <c r="GV643" s="410"/>
      <c r="GW643" s="410"/>
      <c r="GX643" s="410"/>
      <c r="GY643" s="410"/>
      <c r="GZ643" s="410"/>
      <c r="HA643" s="410"/>
      <c r="HB643" s="410"/>
      <c r="HC643" s="410"/>
      <c r="HD643" s="410"/>
      <c r="HE643" s="410"/>
      <c r="HF643" s="410"/>
      <c r="HG643" s="410"/>
      <c r="HH643" s="410"/>
      <c r="HI643" s="410"/>
      <c r="HJ643" s="410"/>
      <c r="HK643" s="410"/>
      <c r="HL643" s="410"/>
      <c r="HM643" s="410"/>
      <c r="HN643" s="410"/>
      <c r="HO643" s="410"/>
      <c r="HP643" s="410"/>
      <c r="HQ643" s="410"/>
      <c r="HR643" s="410"/>
      <c r="HS643" s="410"/>
      <c r="HT643" s="410"/>
      <c r="HU643" s="410"/>
      <c r="HV643" s="410"/>
      <c r="HW643" s="410"/>
      <c r="HX643" s="410"/>
      <c r="HY643" s="410"/>
      <c r="HZ643" s="410"/>
      <c r="IA643" s="410"/>
      <c r="IB643" s="410"/>
      <c r="IC643" s="410"/>
      <c r="ID643" s="410"/>
      <c r="IE643" s="410"/>
      <c r="IF643" s="410"/>
      <c r="IG643" s="410"/>
      <c r="IH643" s="410"/>
      <c r="II643" s="410"/>
      <c r="IJ643" s="410"/>
      <c r="IK643" s="410"/>
      <c r="IL643" s="410"/>
      <c r="IM643" s="410"/>
      <c r="IN643" s="410"/>
      <c r="IO643" s="410"/>
      <c r="IP643" s="410"/>
      <c r="IQ643" s="410"/>
      <c r="IR643" s="410"/>
      <c r="IS643" s="410"/>
      <c r="IT643" s="410"/>
      <c r="IU643" s="410"/>
      <c r="IV643" s="410"/>
    </row>
    <row r="644" spans="1:256" s="2" customFormat="1" ht="12.75" hidden="1" customHeight="1" outlineLevel="2">
      <c r="A644" s="14"/>
      <c r="B644" s="14"/>
      <c r="C644" s="324"/>
      <c r="D644" s="413"/>
      <c r="E644" s="261">
        <v>7</v>
      </c>
      <c r="F644" s="372"/>
      <c r="G644" s="269"/>
      <c r="H644" s="271"/>
      <c r="I644" s="271"/>
      <c r="J644" s="271"/>
      <c r="K644" s="271"/>
      <c r="L644" s="271"/>
      <c r="M644" s="270"/>
      <c r="N644" s="155">
        <f>IF(A13taxstdlife="n/a","n/a",IF(N$3&gt;(A13taxstdlife+$E644),(Input!$M$223*$M$7)-SUM($M644:M644),(Input!$M$223*$M$7)/A13taxstdlife))</f>
        <v>0</v>
      </c>
      <c r="O644" s="155">
        <f>IF(A13taxstdlife="n/a","n/a",IF(O$3&gt;(A13taxstdlife+$E644),(Input!$M$223*$M$7)-SUM($M644:N644),(Input!$M$223*$M$7)/A13taxstdlife))</f>
        <v>0</v>
      </c>
      <c r="P644" s="155">
        <f>IF(A13taxstdlife="n/a","n/a",IF(P$3&gt;(A13taxstdlife+$E644),(Input!$M$223*$M$7)-SUM($M644:O644),(Input!$M$223*$M$7)/A13taxstdlife))</f>
        <v>0</v>
      </c>
      <c r="Q644" s="155">
        <f>IF(A13taxstdlife="n/a","n/a",IF(Q$3&gt;(A13taxstdlife+$E644),(Input!$M$223*$M$7)-SUM($M644:P644),(Input!$M$223*$M$7)/A13taxstdlife))</f>
        <v>0</v>
      </c>
      <c r="R644" s="155">
        <f>IF(A13taxstdlife="n/a","n/a",IF(R$3&gt;(A13taxstdlife+$E644),(Input!$M$223*$M$7)-SUM($M644:Q644),(Input!$M$223*$M$7)/A13taxstdlife))</f>
        <v>0</v>
      </c>
      <c r="S644" s="155">
        <f>IF(A13taxstdlife="n/a","n/a",IF(S$3&gt;(A13taxstdlife+$E644),(Input!$M$223*$M$7)-SUM($M644:R644),(Input!$M$223*$M$7)/A13taxstdlife))</f>
        <v>0</v>
      </c>
      <c r="T644" s="155">
        <f>IF(A13taxstdlife="n/a","n/a",IF(T$3&gt;(A13taxstdlife+$E644),(Input!$M$223*$M$7)-SUM($M644:S644),(Input!$M$223*$M$7)/A13taxstdlife))</f>
        <v>0</v>
      </c>
      <c r="U644" s="155">
        <f>IF(A13taxstdlife="n/a","n/a",IF(U$3&gt;(A13taxstdlife+$E644),(Input!$M$223*$M$7)-SUM($M644:T644),(Input!$M$223*$M$7)/A13taxstdlife))</f>
        <v>0</v>
      </c>
      <c r="V644" s="155">
        <f>IF(A13taxstdlife="n/a","n/a",IF(V$3&gt;(A13taxstdlife+$E644),(Input!$M$223*$M$7)-SUM($M644:U644),(Input!$M$223*$M$7)/A13taxstdlife))</f>
        <v>0</v>
      </c>
      <c r="W644" s="155">
        <f>IF(A13taxstdlife="n/a","n/a",IF(W$3&gt;(A13taxstdlife+$E644),(Input!$M$223*$M$7)-SUM($M644:V644),(Input!$M$223*$M$7)/A13taxstdlife))</f>
        <v>0</v>
      </c>
      <c r="X644" s="155">
        <f>IF(A13taxstdlife="n/a","n/a",IF(X$3&gt;(A13taxstdlife+$E644),(Input!$M$223*$M$7)-SUM($M644:W644),(Input!$M$223*$M$7)/A13taxstdlife))</f>
        <v>0</v>
      </c>
      <c r="Y644" s="155">
        <f>IF(A13taxstdlife="n/a","n/a",IF(Y$3&gt;(A13taxstdlife+$E644),(Input!$M$223*$M$7)-SUM($M644:X644),(Input!$M$223*$M$7)/A13taxstdlife))</f>
        <v>0</v>
      </c>
      <c r="Z644" s="155">
        <f>IF(A13taxstdlife="n/a","n/a",IF(Z$3&gt;(A13taxstdlife+$E644),(Input!$M$223*$M$7)-SUM($M644:Y644),(Input!$M$223*$M$7)/A13taxstdlife))</f>
        <v>0</v>
      </c>
      <c r="AA644" s="155">
        <f>IF(A13taxstdlife="n/a","n/a",IF(AA$3&gt;(A13taxstdlife+$E644),(Input!$M$223*$M$7)-SUM($M644:Z644),(Input!$M$223*$M$7)/A13taxstdlife))</f>
        <v>0</v>
      </c>
      <c r="AB644" s="155">
        <f>IF(A13taxstdlife="n/a","n/a",IF(AB$3&gt;(A13taxstdlife+$E644),(Input!$M$223*$M$7)-SUM($M644:AA644),(Input!$M$223*$M$7)/A13taxstdlife))</f>
        <v>0</v>
      </c>
      <c r="AC644" s="155">
        <f>IF(A13taxstdlife="n/a","n/a",IF(AC$3&gt;(A13taxstdlife+$E644),(Input!$M$223*$M$7)-SUM($M644:AB644),(Input!$M$223*$M$7)/A13taxstdlife))</f>
        <v>0</v>
      </c>
      <c r="AD644" s="155">
        <f>IF(A13taxstdlife="n/a","n/a",IF(AD$3&gt;(A13taxstdlife+$E644),(Input!$M$223*$M$7)-SUM($M644:AC644),(Input!$M$223*$M$7)/A13taxstdlife))</f>
        <v>0</v>
      </c>
      <c r="AE644" s="155">
        <f>IF(A13taxstdlife="n/a","n/a",IF(AE$3&gt;(A13taxstdlife+$E644),(Input!$M$223*$M$7)-SUM($M644:AD644),(Input!$M$223*$M$7)/A13taxstdlife))</f>
        <v>0</v>
      </c>
      <c r="AF644" s="155">
        <f>IF(A13taxstdlife="n/a","n/a",IF(AF$3&gt;(A13taxstdlife+$E644),(Input!$M$223*$M$7)-SUM($M644:AE644),(Input!$M$223*$M$7)/A13taxstdlife))</f>
        <v>0</v>
      </c>
      <c r="AG644" s="155">
        <f>IF(A13taxstdlife="n/a","n/a",IF(AG$3&gt;(A13taxstdlife+$E644),(Input!$M$223*$M$7)-SUM($M644:AF644),(Input!$M$223*$M$7)/A13taxstdlife))</f>
        <v>0</v>
      </c>
      <c r="AH644" s="155">
        <f>IF(A13taxstdlife="n/a","n/a",IF(AH$3&gt;(A13taxstdlife+$E644),(Input!$M$223*$M$7)-SUM($M644:AG644),(Input!$M$223*$M$7)/A13taxstdlife))</f>
        <v>0</v>
      </c>
      <c r="AI644" s="155">
        <f>IF(A13taxstdlife="n/a","n/a",IF(AI$3&gt;(A13taxstdlife+$E644),(Input!$M$223*$M$7)-SUM($M644:AH644),(Input!$M$223*$M$7)/A13taxstdlife))</f>
        <v>0</v>
      </c>
      <c r="AJ644" s="155">
        <f>IF(A13taxstdlife="n/a","n/a",IF(AJ$3&gt;(A13taxstdlife+$E644),(Input!$M$223*$M$7)-SUM($M644:AI644),(Input!$M$223*$M$7)/A13taxstdlife))</f>
        <v>0</v>
      </c>
      <c r="AK644" s="155">
        <f>IF(A13taxstdlife="n/a","n/a",IF(AK$3&gt;(A13taxstdlife+$E644),(Input!$M$223*$M$7)-SUM($M644:AJ644),(Input!$M$223*$M$7)/A13taxstdlife))</f>
        <v>0</v>
      </c>
      <c r="AL644" s="155">
        <f>IF(A13taxstdlife="n/a","n/a",IF(AL$3&gt;(A13taxstdlife+$E644),(Input!$M$223*$M$7)-SUM($M644:AK644),(Input!$M$223*$M$7)/A13taxstdlife))</f>
        <v>0</v>
      </c>
      <c r="AM644" s="155">
        <f>IF(A13taxstdlife="n/a","n/a",IF(AM$3&gt;(A13taxstdlife+$E644),(Input!$M$223*$M$7)-SUM($M644:AL644),(Input!$M$223*$M$7)/A13taxstdlife))</f>
        <v>0</v>
      </c>
      <c r="AN644" s="155">
        <f>IF(A13taxstdlife="n/a","n/a",IF(AN$3&gt;(A13taxstdlife+$E644),(Input!$M$223*$M$7)-SUM($M644:AM644),(Input!$M$223*$M$7)/A13taxstdlife))</f>
        <v>0</v>
      </c>
      <c r="AO644" s="155">
        <f>IF(A13taxstdlife="n/a","n/a",IF(AO$3&gt;(A13taxstdlife+$E644),(Input!$M$223*$M$7)-SUM($M644:AN644),(Input!$M$223*$M$7)/A13taxstdlife))</f>
        <v>0</v>
      </c>
      <c r="AP644" s="155">
        <f>IF(A13taxstdlife="n/a","n/a",IF(AP$3&gt;(A13taxstdlife+$E644),(Input!$M$223*$M$7)-SUM($M644:AO644),(Input!$M$223*$M$7)/A13taxstdlife))</f>
        <v>0</v>
      </c>
      <c r="AQ644" s="155">
        <f>IF(A13taxstdlife="n/a","n/a",IF(AQ$3&gt;(A13taxstdlife+$E644),(Input!$M$223*$M$7)-SUM($M644:AP644),(Input!$M$223*$M$7)/A13taxstdlife))</f>
        <v>0</v>
      </c>
      <c r="AR644" s="155">
        <f>IF(A13taxstdlife="n/a","n/a",IF(AR$3&gt;(A13taxstdlife+$E644),(Input!$M$223*$M$7)-SUM($M644:AQ644),(Input!$M$223*$M$7)/A13taxstdlife))</f>
        <v>0</v>
      </c>
      <c r="AS644" s="155">
        <f>IF(A13taxstdlife="n/a","n/a",IF(AS$3&gt;(A13taxstdlife+$E644),(Input!$M$223*$M$7)-SUM($M644:AR644),(Input!$M$223*$M$7)/A13taxstdlife))</f>
        <v>0</v>
      </c>
      <c r="AT644" s="155">
        <f>IF(A13taxstdlife="n/a","n/a",IF(AT$3&gt;(A13taxstdlife+$E644),(Input!$M$223*$M$7)-SUM($M644:AS644),(Input!$M$223*$M$7)/A13taxstdlife))</f>
        <v>0</v>
      </c>
      <c r="AU644" s="155">
        <f>IF(A13taxstdlife="n/a","n/a",IF(AU$3&gt;(A13taxstdlife+$E644),(Input!$M$223*$M$7)-SUM($M644:AT644),(Input!$M$223*$M$7)/A13taxstdlife))</f>
        <v>0</v>
      </c>
      <c r="AV644" s="155">
        <f>IF(A13taxstdlife="n/a","n/a",IF(AV$3&gt;(A13taxstdlife+$E644),(Input!$M$223*$M$7)-SUM($M644:AU644),(Input!$M$223*$M$7)/A13taxstdlife))</f>
        <v>0</v>
      </c>
      <c r="AW644" s="155">
        <f>IF(A13taxstdlife="n/a","n/a",IF(AW$3&gt;(A13taxstdlife+$E644),(Input!$M$223*$M$7)-SUM($M644:AV644),(Input!$M$223*$M$7)/A13taxstdlife))</f>
        <v>0</v>
      </c>
      <c r="AX644" s="155">
        <f>IF(A13taxstdlife="n/a","n/a",IF(AX$3&gt;(A13taxstdlife+$E644),(Input!$M$223*$M$7)-SUM($M644:AW644),(Input!$M$223*$M$7)/A13taxstdlife))</f>
        <v>0</v>
      </c>
      <c r="AY644" s="155">
        <f>IF(A13taxstdlife="n/a","n/a",IF(AY$3&gt;(A13taxstdlife+$E644),(Input!$M$223*$M$7)-SUM($M644:AX644),(Input!$M$223*$M$7)/A13taxstdlife))</f>
        <v>0</v>
      </c>
      <c r="AZ644" s="155">
        <f>IF(A13taxstdlife="n/a","n/a",IF(AZ$3&gt;(A13taxstdlife+$E644),(Input!$M$223*$M$7)-SUM($M644:AY644),(Input!$M$223*$M$7)/A13taxstdlife))</f>
        <v>0</v>
      </c>
      <c r="BA644" s="155">
        <f>IF(A13taxstdlife="n/a","n/a",IF(BA$3&gt;(A13taxstdlife+$E644),(Input!$M$223*$M$7)-SUM($M644:AZ644),(Input!$M$223*$M$7)/A13taxstdlife))</f>
        <v>0</v>
      </c>
      <c r="BB644" s="155">
        <f>IF(A13taxstdlife="n/a","n/a",IF(BB$3&gt;(A13taxstdlife+$E644),(Input!$M$223*$M$7)-SUM($M644:BA644),(Input!$M$223*$M$7)/A13taxstdlife))</f>
        <v>0</v>
      </c>
      <c r="BC644" s="155">
        <f>IF(A13taxstdlife="n/a","n/a",IF(BC$3&gt;(A13taxstdlife+$E644),(Input!$M$223*$M$7)-SUM($M644:BB644),(Input!$M$223*$M$7)/A13taxstdlife))</f>
        <v>0</v>
      </c>
      <c r="BD644" s="155">
        <f>IF(A13taxstdlife="n/a","n/a",IF(BD$3&gt;(A13taxstdlife+$E644),(Input!$M$223*$M$7)-SUM($M644:BC644),(Input!$M$223*$M$7)/A13taxstdlife))</f>
        <v>0</v>
      </c>
      <c r="BE644" s="155">
        <f>IF(A13taxstdlife="n/a","n/a",IF(BE$3&gt;(A13taxstdlife+$E644),(Input!$M$223*$M$7)-SUM($M644:BD644),(Input!$M$223*$M$7)/A13taxstdlife))</f>
        <v>0</v>
      </c>
      <c r="BF644" s="155">
        <f>IF(A13taxstdlife="n/a","n/a",IF(BF$3&gt;(A13taxstdlife+$E644),(Input!$M$223*$M$7)-SUM($M644:BE644),(Input!$M$223*$M$7)/A13taxstdlife))</f>
        <v>0</v>
      </c>
      <c r="BG644" s="155">
        <f>IF(A13taxstdlife="n/a","n/a",IF(BG$3&gt;(A13taxstdlife+$E644),(Input!$M$223*$M$7)-SUM($M644:BF644),(Input!$M$223*$M$7)/A13taxstdlife))</f>
        <v>0</v>
      </c>
      <c r="BH644" s="155">
        <f>IF(A13taxstdlife="n/a","n/a",IF(BH$3&gt;(A13taxstdlife+$E644),(Input!$M$223*$M$7)-SUM($M644:BG644),(Input!$M$223*$M$7)/A13taxstdlife))</f>
        <v>0</v>
      </c>
      <c r="BI644" s="155">
        <f>IF(A13taxstdlife="n/a","n/a",IF(BI$3&gt;(A13taxstdlife+$E644),(Input!$M$223*$M$7)-SUM($M644:BH644),(Input!$M$223*$M$7)/A13taxstdlife))</f>
        <v>0</v>
      </c>
      <c r="BJ644" s="14"/>
      <c r="BK644" s="14"/>
      <c r="BL644" s="14"/>
      <c r="BM644" s="14"/>
      <c r="BN644" s="14"/>
      <c r="BO644" s="14"/>
      <c r="BP644" s="14"/>
      <c r="BQ644" s="14"/>
      <c r="BR644" s="14"/>
      <c r="BS644" s="14"/>
      <c r="BT644" s="14"/>
      <c r="BU644" s="14"/>
      <c r="BV644" s="14"/>
      <c r="BW644" s="14"/>
      <c r="BX644" s="14"/>
      <c r="BY644" s="14"/>
      <c r="BZ644" s="14"/>
      <c r="CA644" s="410"/>
      <c r="CB644" s="410"/>
      <c r="CC644" s="410"/>
      <c r="CD644" s="410"/>
      <c r="CE644" s="410"/>
      <c r="CF644" s="410"/>
      <c r="CG644" s="410"/>
      <c r="CH644" s="410"/>
      <c r="CI644" s="410"/>
      <c r="CJ644" s="410"/>
      <c r="CK644" s="410"/>
      <c r="CL644" s="410"/>
      <c r="CM644" s="410"/>
      <c r="CN644" s="410"/>
      <c r="CO644" s="410"/>
      <c r="CP644" s="410"/>
      <c r="CQ644" s="410"/>
      <c r="CR644" s="410"/>
      <c r="CS644" s="410"/>
      <c r="CT644" s="410"/>
      <c r="CU644" s="410"/>
      <c r="CV644" s="410"/>
      <c r="CW644" s="410"/>
      <c r="CX644" s="410"/>
      <c r="CY644" s="410"/>
      <c r="CZ644" s="410"/>
      <c r="DA644" s="410"/>
      <c r="DB644" s="410"/>
      <c r="DC644" s="410"/>
      <c r="DD644" s="410"/>
      <c r="DE644" s="410"/>
      <c r="DF644" s="410"/>
      <c r="DG644" s="410"/>
      <c r="DH644" s="410"/>
      <c r="DI644" s="410"/>
      <c r="DJ644" s="410"/>
      <c r="DK644" s="410"/>
      <c r="DL644" s="410"/>
      <c r="DM644" s="410"/>
      <c r="DN644" s="410"/>
      <c r="DO644" s="410"/>
      <c r="DP644" s="410"/>
      <c r="DQ644" s="410"/>
      <c r="DR644" s="410"/>
      <c r="DS644" s="410"/>
      <c r="DT644" s="410"/>
      <c r="DU644" s="410"/>
      <c r="DV644" s="410"/>
      <c r="DW644" s="410"/>
      <c r="DX644" s="410"/>
      <c r="DY644" s="410"/>
      <c r="DZ644" s="410"/>
      <c r="EA644" s="410"/>
      <c r="EB644" s="410"/>
      <c r="EC644" s="410"/>
      <c r="ED644" s="410"/>
      <c r="EE644" s="410"/>
      <c r="EF644" s="410"/>
      <c r="EG644" s="410"/>
      <c r="EH644" s="410"/>
      <c r="EI644" s="410"/>
      <c r="EJ644" s="410"/>
      <c r="EK644" s="410"/>
      <c r="EL644" s="410"/>
      <c r="EM644" s="410"/>
      <c r="EN644" s="410"/>
      <c r="EO644" s="410"/>
      <c r="EP644" s="410"/>
      <c r="EQ644" s="410"/>
      <c r="ER644" s="410"/>
      <c r="ES644" s="410"/>
      <c r="ET644" s="410"/>
      <c r="EU644" s="410"/>
      <c r="EV644" s="410"/>
      <c r="EW644" s="410"/>
      <c r="EX644" s="410"/>
      <c r="EY644" s="410"/>
      <c r="EZ644" s="410"/>
      <c r="FA644" s="410"/>
      <c r="FB644" s="410"/>
      <c r="FC644" s="410"/>
      <c r="FD644" s="410"/>
      <c r="FE644" s="410"/>
      <c r="FF644" s="410"/>
      <c r="FG644" s="410"/>
      <c r="FH644" s="410"/>
      <c r="FI644" s="410"/>
      <c r="FJ644" s="410"/>
      <c r="FK644" s="410"/>
      <c r="FL644" s="410"/>
      <c r="FM644" s="410"/>
      <c r="FN644" s="410"/>
      <c r="FO644" s="410"/>
      <c r="FP644" s="410"/>
      <c r="FQ644" s="410"/>
      <c r="FR644" s="410"/>
      <c r="FS644" s="410"/>
      <c r="FT644" s="410"/>
      <c r="FU644" s="410"/>
      <c r="FV644" s="410"/>
      <c r="FW644" s="410"/>
      <c r="FX644" s="410"/>
      <c r="FY644" s="410"/>
      <c r="FZ644" s="410"/>
      <c r="GA644" s="410"/>
      <c r="GB644" s="410"/>
      <c r="GC644" s="410"/>
      <c r="GD644" s="410"/>
      <c r="GE644" s="410"/>
      <c r="GF644" s="410"/>
      <c r="GG644" s="410"/>
      <c r="GH644" s="410"/>
      <c r="GI644" s="410"/>
      <c r="GJ644" s="410"/>
      <c r="GK644" s="410"/>
      <c r="GL644" s="410"/>
      <c r="GM644" s="410"/>
      <c r="GN644" s="410"/>
      <c r="GO644" s="410"/>
      <c r="GP644" s="410"/>
      <c r="GQ644" s="410"/>
      <c r="GR644" s="410"/>
      <c r="GS644" s="410"/>
      <c r="GT644" s="410"/>
      <c r="GU644" s="410"/>
      <c r="GV644" s="410"/>
      <c r="GW644" s="410"/>
      <c r="GX644" s="410"/>
      <c r="GY644" s="410"/>
      <c r="GZ644" s="410"/>
      <c r="HA644" s="410"/>
      <c r="HB644" s="410"/>
      <c r="HC644" s="410"/>
      <c r="HD644" s="410"/>
      <c r="HE644" s="410"/>
      <c r="HF644" s="410"/>
      <c r="HG644" s="410"/>
      <c r="HH644" s="410"/>
      <c r="HI644" s="410"/>
      <c r="HJ644" s="410"/>
      <c r="HK644" s="410"/>
      <c r="HL644" s="410"/>
      <c r="HM644" s="410"/>
      <c r="HN644" s="410"/>
      <c r="HO644" s="410"/>
      <c r="HP644" s="410"/>
      <c r="HQ644" s="410"/>
      <c r="HR644" s="410"/>
      <c r="HS644" s="410"/>
      <c r="HT644" s="410"/>
      <c r="HU644" s="410"/>
      <c r="HV644" s="410"/>
      <c r="HW644" s="410"/>
      <c r="HX644" s="410"/>
      <c r="HY644" s="410"/>
      <c r="HZ644" s="410"/>
      <c r="IA644" s="410"/>
      <c r="IB644" s="410"/>
      <c r="IC644" s="410"/>
      <c r="ID644" s="410"/>
      <c r="IE644" s="410"/>
      <c r="IF644" s="410"/>
      <c r="IG644" s="410"/>
      <c r="IH644" s="410"/>
      <c r="II644" s="410"/>
      <c r="IJ644" s="410"/>
      <c r="IK644" s="410"/>
      <c r="IL644" s="410"/>
      <c r="IM644" s="410"/>
      <c r="IN644" s="410"/>
      <c r="IO644" s="410"/>
      <c r="IP644" s="410"/>
      <c r="IQ644" s="410"/>
      <c r="IR644" s="410"/>
      <c r="IS644" s="410"/>
      <c r="IT644" s="410"/>
      <c r="IU644" s="410"/>
      <c r="IV644" s="410"/>
    </row>
    <row r="645" spans="1:256" s="2" customFormat="1" ht="12.75" hidden="1" customHeight="1" outlineLevel="2">
      <c r="A645" s="14"/>
      <c r="B645" s="14"/>
      <c r="C645" s="324"/>
      <c r="D645" s="413"/>
      <c r="E645" s="261">
        <v>8</v>
      </c>
      <c r="F645" s="372"/>
      <c r="G645" s="269"/>
      <c r="H645" s="271"/>
      <c r="I645" s="271"/>
      <c r="J645" s="271"/>
      <c r="K645" s="271"/>
      <c r="L645" s="271"/>
      <c r="M645" s="271"/>
      <c r="N645" s="270"/>
      <c r="O645" s="155">
        <f>IF(A13taxstdlife="n/a","n/a",IF(O$3&gt;(A13taxstdlife+$E645),(Input!$N$223*$N$7)-SUM($N645:N645),(Input!$N$223*$N$7)/A13taxstdlife))</f>
        <v>0</v>
      </c>
      <c r="P645" s="155">
        <f>IF(A13taxstdlife="n/a","n/a",IF(P$3&gt;(A13taxstdlife+$E645),(Input!$N$223*$N$7)-SUM($N645:O645),(Input!$N$223*$N$7)/A13taxstdlife))</f>
        <v>0</v>
      </c>
      <c r="Q645" s="155">
        <f>IF(A13taxstdlife="n/a","n/a",IF(Q$3&gt;(A13taxstdlife+$E645),(Input!$N$223*$N$7)-SUM($N645:P645),(Input!$N$223*$N$7)/A13taxstdlife))</f>
        <v>0</v>
      </c>
      <c r="R645" s="155">
        <f>IF(A13taxstdlife="n/a","n/a",IF(R$3&gt;(A13taxstdlife+$E645),(Input!$N$223*$N$7)-SUM($N645:Q645),(Input!$N$223*$N$7)/A13taxstdlife))</f>
        <v>0</v>
      </c>
      <c r="S645" s="155">
        <f>IF(A13taxstdlife="n/a","n/a",IF(S$3&gt;(A13taxstdlife+$E645),(Input!$N$223*$N$7)-SUM($N645:R645),(Input!$N$223*$N$7)/A13taxstdlife))</f>
        <v>0</v>
      </c>
      <c r="T645" s="155">
        <f>IF(A13taxstdlife="n/a","n/a",IF(T$3&gt;(A13taxstdlife+$E645),(Input!$N$223*$N$7)-SUM($N645:S645),(Input!$N$223*$N$7)/A13taxstdlife))</f>
        <v>0</v>
      </c>
      <c r="U645" s="155">
        <f>IF(A13taxstdlife="n/a","n/a",IF(U$3&gt;(A13taxstdlife+$E645),(Input!$N$223*$N$7)-SUM($N645:T645),(Input!$N$223*$N$7)/A13taxstdlife))</f>
        <v>0</v>
      </c>
      <c r="V645" s="155">
        <f>IF(A13taxstdlife="n/a","n/a",IF(V$3&gt;(A13taxstdlife+$E645),(Input!$N$223*$N$7)-SUM($N645:U645),(Input!$N$223*$N$7)/A13taxstdlife))</f>
        <v>0</v>
      </c>
      <c r="W645" s="155">
        <f>IF(A13taxstdlife="n/a","n/a",IF(W$3&gt;(A13taxstdlife+$E645),(Input!$N$223*$N$7)-SUM($N645:V645),(Input!$N$223*$N$7)/A13taxstdlife))</f>
        <v>0</v>
      </c>
      <c r="X645" s="155">
        <f>IF(A13taxstdlife="n/a","n/a",IF(X$3&gt;(A13taxstdlife+$E645),(Input!$N$223*$N$7)-SUM($N645:W645),(Input!$N$223*$N$7)/A13taxstdlife))</f>
        <v>0</v>
      </c>
      <c r="Y645" s="155">
        <f>IF(A13taxstdlife="n/a","n/a",IF(Y$3&gt;(A13taxstdlife+$E645),(Input!$N$223*$N$7)-SUM($N645:X645),(Input!$N$223*$N$7)/A13taxstdlife))</f>
        <v>0</v>
      </c>
      <c r="Z645" s="155">
        <f>IF(A13taxstdlife="n/a","n/a",IF(Z$3&gt;(A13taxstdlife+$E645),(Input!$N$223*$N$7)-SUM($N645:Y645),(Input!$N$223*$N$7)/A13taxstdlife))</f>
        <v>0</v>
      </c>
      <c r="AA645" s="155">
        <f>IF(A13taxstdlife="n/a","n/a",IF(AA$3&gt;(A13taxstdlife+$E645),(Input!$N$223*$N$7)-SUM($N645:Z645),(Input!$N$223*$N$7)/A13taxstdlife))</f>
        <v>0</v>
      </c>
      <c r="AB645" s="155">
        <f>IF(A13taxstdlife="n/a","n/a",IF(AB$3&gt;(A13taxstdlife+$E645),(Input!$N$223*$N$7)-SUM($N645:AA645),(Input!$N$223*$N$7)/A13taxstdlife))</f>
        <v>0</v>
      </c>
      <c r="AC645" s="155">
        <f>IF(A13taxstdlife="n/a","n/a",IF(AC$3&gt;(A13taxstdlife+$E645),(Input!$N$223*$N$7)-SUM($N645:AB645),(Input!$N$223*$N$7)/A13taxstdlife))</f>
        <v>0</v>
      </c>
      <c r="AD645" s="155">
        <f>IF(A13taxstdlife="n/a","n/a",IF(AD$3&gt;(A13taxstdlife+$E645),(Input!$N$223*$N$7)-SUM($N645:AC645),(Input!$N$223*$N$7)/A13taxstdlife))</f>
        <v>0</v>
      </c>
      <c r="AE645" s="155">
        <f>IF(A13taxstdlife="n/a","n/a",IF(AE$3&gt;(A13taxstdlife+$E645),(Input!$N$223*$N$7)-SUM($N645:AD645),(Input!$N$223*$N$7)/A13taxstdlife))</f>
        <v>0</v>
      </c>
      <c r="AF645" s="155">
        <f>IF(A13taxstdlife="n/a","n/a",IF(AF$3&gt;(A13taxstdlife+$E645),(Input!$N$223*$N$7)-SUM($N645:AE645),(Input!$N$223*$N$7)/A13taxstdlife))</f>
        <v>0</v>
      </c>
      <c r="AG645" s="155">
        <f>IF(A13taxstdlife="n/a","n/a",IF(AG$3&gt;(A13taxstdlife+$E645),(Input!$N$223*$N$7)-SUM($N645:AF645),(Input!$N$223*$N$7)/A13taxstdlife))</f>
        <v>0</v>
      </c>
      <c r="AH645" s="155">
        <f>IF(A13taxstdlife="n/a","n/a",IF(AH$3&gt;(A13taxstdlife+$E645),(Input!$N$223*$N$7)-SUM($N645:AG645),(Input!$N$223*$N$7)/A13taxstdlife))</f>
        <v>0</v>
      </c>
      <c r="AI645" s="155">
        <f>IF(A13taxstdlife="n/a","n/a",IF(AI$3&gt;(A13taxstdlife+$E645),(Input!$N$223*$N$7)-SUM($N645:AH645),(Input!$N$223*$N$7)/A13taxstdlife))</f>
        <v>0</v>
      </c>
      <c r="AJ645" s="155">
        <f>IF(A13taxstdlife="n/a","n/a",IF(AJ$3&gt;(A13taxstdlife+$E645),(Input!$N$223*$N$7)-SUM($N645:AI645),(Input!$N$223*$N$7)/A13taxstdlife))</f>
        <v>0</v>
      </c>
      <c r="AK645" s="155">
        <f>IF(A13taxstdlife="n/a","n/a",IF(AK$3&gt;(A13taxstdlife+$E645),(Input!$N$223*$N$7)-SUM($N645:AJ645),(Input!$N$223*$N$7)/A13taxstdlife))</f>
        <v>0</v>
      </c>
      <c r="AL645" s="155">
        <f>IF(A13taxstdlife="n/a","n/a",IF(AL$3&gt;(A13taxstdlife+$E645),(Input!$N$223*$N$7)-SUM($N645:AK645),(Input!$N$223*$N$7)/A13taxstdlife))</f>
        <v>0</v>
      </c>
      <c r="AM645" s="155">
        <f>IF(A13taxstdlife="n/a","n/a",IF(AM$3&gt;(A13taxstdlife+$E645),(Input!$N$223*$N$7)-SUM($N645:AL645),(Input!$N$223*$N$7)/A13taxstdlife))</f>
        <v>0</v>
      </c>
      <c r="AN645" s="155">
        <f>IF(A13taxstdlife="n/a","n/a",IF(AN$3&gt;(A13taxstdlife+$E645),(Input!$N$223*$N$7)-SUM($N645:AM645),(Input!$N$223*$N$7)/A13taxstdlife))</f>
        <v>0</v>
      </c>
      <c r="AO645" s="155">
        <f>IF(A13taxstdlife="n/a","n/a",IF(AO$3&gt;(A13taxstdlife+$E645),(Input!$N$223*$N$7)-SUM($N645:AN645),(Input!$N$223*$N$7)/A13taxstdlife))</f>
        <v>0</v>
      </c>
      <c r="AP645" s="155">
        <f>IF(A13taxstdlife="n/a","n/a",IF(AP$3&gt;(A13taxstdlife+$E645),(Input!$N$223*$N$7)-SUM($N645:AO645),(Input!$N$223*$N$7)/A13taxstdlife))</f>
        <v>0</v>
      </c>
      <c r="AQ645" s="155">
        <f>IF(A13taxstdlife="n/a","n/a",IF(AQ$3&gt;(A13taxstdlife+$E645),(Input!$N$223*$N$7)-SUM($N645:AP645),(Input!$N$223*$N$7)/A13taxstdlife))</f>
        <v>0</v>
      </c>
      <c r="AR645" s="155">
        <f>IF(A13taxstdlife="n/a","n/a",IF(AR$3&gt;(A13taxstdlife+$E645),(Input!$N$223*$N$7)-SUM($N645:AQ645),(Input!$N$223*$N$7)/A13taxstdlife))</f>
        <v>0</v>
      </c>
      <c r="AS645" s="155">
        <f>IF(A13taxstdlife="n/a","n/a",IF(AS$3&gt;(A13taxstdlife+$E645),(Input!$N$223*$N$7)-SUM($N645:AR645),(Input!$N$223*$N$7)/A13taxstdlife))</f>
        <v>0</v>
      </c>
      <c r="AT645" s="155">
        <f>IF(A13taxstdlife="n/a","n/a",IF(AT$3&gt;(A13taxstdlife+$E645),(Input!$N$223*$N$7)-SUM($N645:AS645),(Input!$N$223*$N$7)/A13taxstdlife))</f>
        <v>0</v>
      </c>
      <c r="AU645" s="155">
        <f>IF(A13taxstdlife="n/a","n/a",IF(AU$3&gt;(A13taxstdlife+$E645),(Input!$N$223*$N$7)-SUM($N645:AT645),(Input!$N$223*$N$7)/A13taxstdlife))</f>
        <v>0</v>
      </c>
      <c r="AV645" s="155">
        <f>IF(A13taxstdlife="n/a","n/a",IF(AV$3&gt;(A13taxstdlife+$E645),(Input!$N$223*$N$7)-SUM($N645:AU645),(Input!$N$223*$N$7)/A13taxstdlife))</f>
        <v>0</v>
      </c>
      <c r="AW645" s="155">
        <f>IF(A13taxstdlife="n/a","n/a",IF(AW$3&gt;(A13taxstdlife+$E645),(Input!$N$223*$N$7)-SUM($N645:AV645),(Input!$N$223*$N$7)/A13taxstdlife))</f>
        <v>0</v>
      </c>
      <c r="AX645" s="155">
        <f>IF(A13taxstdlife="n/a","n/a",IF(AX$3&gt;(A13taxstdlife+$E645),(Input!$N$223*$N$7)-SUM($N645:AW645),(Input!$N$223*$N$7)/A13taxstdlife))</f>
        <v>0</v>
      </c>
      <c r="AY645" s="155">
        <f>IF(A13taxstdlife="n/a","n/a",IF(AY$3&gt;(A13taxstdlife+$E645),(Input!$N$223*$N$7)-SUM($N645:AX645),(Input!$N$223*$N$7)/A13taxstdlife))</f>
        <v>0</v>
      </c>
      <c r="AZ645" s="155">
        <f>IF(A13taxstdlife="n/a","n/a",IF(AZ$3&gt;(A13taxstdlife+$E645),(Input!$N$223*$N$7)-SUM($N645:AY645),(Input!$N$223*$N$7)/A13taxstdlife))</f>
        <v>0</v>
      </c>
      <c r="BA645" s="155">
        <f>IF(A13taxstdlife="n/a","n/a",IF(BA$3&gt;(A13taxstdlife+$E645),(Input!$N$223*$N$7)-SUM($N645:AZ645),(Input!$N$223*$N$7)/A13taxstdlife))</f>
        <v>0</v>
      </c>
      <c r="BB645" s="155">
        <f>IF(A13taxstdlife="n/a","n/a",IF(BB$3&gt;(A13taxstdlife+$E645),(Input!$N$223*$N$7)-SUM($N645:BA645),(Input!$N$223*$N$7)/A13taxstdlife))</f>
        <v>0</v>
      </c>
      <c r="BC645" s="155">
        <f>IF(A13taxstdlife="n/a","n/a",IF(BC$3&gt;(A13taxstdlife+$E645),(Input!$N$223*$N$7)-SUM($N645:BB645),(Input!$N$223*$N$7)/A13taxstdlife))</f>
        <v>0</v>
      </c>
      <c r="BD645" s="155">
        <f>IF(A13taxstdlife="n/a","n/a",IF(BD$3&gt;(A13taxstdlife+$E645),(Input!$N$223*$N$7)-SUM($N645:BC645),(Input!$N$223*$N$7)/A13taxstdlife))</f>
        <v>0</v>
      </c>
      <c r="BE645" s="155">
        <f>IF(A13taxstdlife="n/a","n/a",IF(BE$3&gt;(A13taxstdlife+$E645),(Input!$N$223*$N$7)-SUM($N645:BD645),(Input!$N$223*$N$7)/A13taxstdlife))</f>
        <v>0</v>
      </c>
      <c r="BF645" s="155">
        <f>IF(A13taxstdlife="n/a","n/a",IF(BF$3&gt;(A13taxstdlife+$E645),(Input!$N$223*$N$7)-SUM($N645:BE645),(Input!$N$223*$N$7)/A13taxstdlife))</f>
        <v>0</v>
      </c>
      <c r="BG645" s="155">
        <f>IF(A13taxstdlife="n/a","n/a",IF(BG$3&gt;(A13taxstdlife+$E645),(Input!$N$223*$N$7)-SUM($N645:BF645),(Input!$N$223*$N$7)/A13taxstdlife))</f>
        <v>0</v>
      </c>
      <c r="BH645" s="155">
        <f>IF(A13taxstdlife="n/a","n/a",IF(BH$3&gt;(A13taxstdlife+$E645),(Input!$N$223*$N$7)-SUM($N645:BG645),(Input!$N$223*$N$7)/A13taxstdlife))</f>
        <v>0</v>
      </c>
      <c r="BI645" s="155">
        <f>IF(A13taxstdlife="n/a","n/a",IF(BI$3&gt;(A13taxstdlife+$E645),(Input!$N$223*$N$7)-SUM($N645:BH645),(Input!$N$223*$N$7)/A13taxstdlife))</f>
        <v>0</v>
      </c>
      <c r="BJ645" s="14"/>
      <c r="BK645" s="14"/>
      <c r="BL645" s="14"/>
      <c r="BM645" s="14"/>
      <c r="BN645" s="14"/>
      <c r="BO645" s="14"/>
      <c r="BP645" s="14"/>
      <c r="BQ645" s="14"/>
      <c r="BR645" s="14"/>
      <c r="BS645" s="14"/>
      <c r="BT645" s="14"/>
      <c r="BU645" s="14"/>
      <c r="BV645" s="14"/>
      <c r="BW645" s="14"/>
      <c r="BX645" s="14"/>
      <c r="BY645" s="14"/>
      <c r="BZ645" s="14"/>
      <c r="CA645" s="410"/>
      <c r="CB645" s="410"/>
      <c r="CC645" s="410"/>
      <c r="CD645" s="410"/>
      <c r="CE645" s="410"/>
      <c r="CF645" s="410"/>
      <c r="CG645" s="410"/>
      <c r="CH645" s="410"/>
      <c r="CI645" s="410"/>
      <c r="CJ645" s="410"/>
      <c r="CK645" s="410"/>
      <c r="CL645" s="410"/>
      <c r="CM645" s="410"/>
      <c r="CN645" s="410"/>
      <c r="CO645" s="410"/>
      <c r="CP645" s="410"/>
      <c r="CQ645" s="410"/>
      <c r="CR645" s="410"/>
      <c r="CS645" s="410"/>
      <c r="CT645" s="410"/>
      <c r="CU645" s="410"/>
      <c r="CV645" s="410"/>
      <c r="CW645" s="410"/>
      <c r="CX645" s="410"/>
      <c r="CY645" s="410"/>
      <c r="CZ645" s="410"/>
      <c r="DA645" s="410"/>
      <c r="DB645" s="410"/>
      <c r="DC645" s="410"/>
      <c r="DD645" s="410"/>
      <c r="DE645" s="410"/>
      <c r="DF645" s="410"/>
      <c r="DG645" s="410"/>
      <c r="DH645" s="410"/>
      <c r="DI645" s="410"/>
      <c r="DJ645" s="410"/>
      <c r="DK645" s="410"/>
      <c r="DL645" s="410"/>
      <c r="DM645" s="410"/>
      <c r="DN645" s="410"/>
      <c r="DO645" s="410"/>
      <c r="DP645" s="410"/>
      <c r="DQ645" s="410"/>
      <c r="DR645" s="410"/>
      <c r="DS645" s="410"/>
      <c r="DT645" s="410"/>
      <c r="DU645" s="410"/>
      <c r="DV645" s="410"/>
      <c r="DW645" s="410"/>
      <c r="DX645" s="410"/>
      <c r="DY645" s="410"/>
      <c r="DZ645" s="410"/>
      <c r="EA645" s="410"/>
      <c r="EB645" s="410"/>
      <c r="EC645" s="410"/>
      <c r="ED645" s="410"/>
      <c r="EE645" s="410"/>
      <c r="EF645" s="410"/>
      <c r="EG645" s="410"/>
      <c r="EH645" s="410"/>
      <c r="EI645" s="410"/>
      <c r="EJ645" s="410"/>
      <c r="EK645" s="410"/>
      <c r="EL645" s="410"/>
      <c r="EM645" s="410"/>
      <c r="EN645" s="410"/>
      <c r="EO645" s="410"/>
      <c r="EP645" s="410"/>
      <c r="EQ645" s="410"/>
      <c r="ER645" s="410"/>
      <c r="ES645" s="410"/>
      <c r="ET645" s="410"/>
      <c r="EU645" s="410"/>
      <c r="EV645" s="410"/>
      <c r="EW645" s="410"/>
      <c r="EX645" s="410"/>
      <c r="EY645" s="410"/>
      <c r="EZ645" s="410"/>
      <c r="FA645" s="410"/>
      <c r="FB645" s="410"/>
      <c r="FC645" s="410"/>
      <c r="FD645" s="410"/>
      <c r="FE645" s="410"/>
      <c r="FF645" s="410"/>
      <c r="FG645" s="410"/>
      <c r="FH645" s="410"/>
      <c r="FI645" s="410"/>
      <c r="FJ645" s="410"/>
      <c r="FK645" s="410"/>
      <c r="FL645" s="410"/>
      <c r="FM645" s="410"/>
      <c r="FN645" s="410"/>
      <c r="FO645" s="410"/>
      <c r="FP645" s="410"/>
      <c r="FQ645" s="410"/>
      <c r="FR645" s="410"/>
      <c r="FS645" s="410"/>
      <c r="FT645" s="410"/>
      <c r="FU645" s="410"/>
      <c r="FV645" s="410"/>
      <c r="FW645" s="410"/>
      <c r="FX645" s="410"/>
      <c r="FY645" s="410"/>
      <c r="FZ645" s="410"/>
      <c r="GA645" s="410"/>
      <c r="GB645" s="410"/>
      <c r="GC645" s="410"/>
      <c r="GD645" s="410"/>
      <c r="GE645" s="410"/>
      <c r="GF645" s="410"/>
      <c r="GG645" s="410"/>
      <c r="GH645" s="410"/>
      <c r="GI645" s="410"/>
      <c r="GJ645" s="410"/>
      <c r="GK645" s="410"/>
      <c r="GL645" s="410"/>
      <c r="GM645" s="410"/>
      <c r="GN645" s="410"/>
      <c r="GO645" s="410"/>
      <c r="GP645" s="410"/>
      <c r="GQ645" s="410"/>
      <c r="GR645" s="410"/>
      <c r="GS645" s="410"/>
      <c r="GT645" s="410"/>
      <c r="GU645" s="410"/>
      <c r="GV645" s="410"/>
      <c r="GW645" s="410"/>
      <c r="GX645" s="410"/>
      <c r="GY645" s="410"/>
      <c r="GZ645" s="410"/>
      <c r="HA645" s="410"/>
      <c r="HB645" s="410"/>
      <c r="HC645" s="410"/>
      <c r="HD645" s="410"/>
      <c r="HE645" s="410"/>
      <c r="HF645" s="410"/>
      <c r="HG645" s="410"/>
      <c r="HH645" s="410"/>
      <c r="HI645" s="410"/>
      <c r="HJ645" s="410"/>
      <c r="HK645" s="410"/>
      <c r="HL645" s="410"/>
      <c r="HM645" s="410"/>
      <c r="HN645" s="410"/>
      <c r="HO645" s="410"/>
      <c r="HP645" s="410"/>
      <c r="HQ645" s="410"/>
      <c r="HR645" s="410"/>
      <c r="HS645" s="410"/>
      <c r="HT645" s="410"/>
      <c r="HU645" s="410"/>
      <c r="HV645" s="410"/>
      <c r="HW645" s="410"/>
      <c r="HX645" s="410"/>
      <c r="HY645" s="410"/>
      <c r="HZ645" s="410"/>
      <c r="IA645" s="410"/>
      <c r="IB645" s="410"/>
      <c r="IC645" s="410"/>
      <c r="ID645" s="410"/>
      <c r="IE645" s="410"/>
      <c r="IF645" s="410"/>
      <c r="IG645" s="410"/>
      <c r="IH645" s="410"/>
      <c r="II645" s="410"/>
      <c r="IJ645" s="410"/>
      <c r="IK645" s="410"/>
      <c r="IL645" s="410"/>
      <c r="IM645" s="410"/>
      <c r="IN645" s="410"/>
      <c r="IO645" s="410"/>
      <c r="IP645" s="410"/>
      <c r="IQ645" s="410"/>
      <c r="IR645" s="410"/>
      <c r="IS645" s="410"/>
      <c r="IT645" s="410"/>
      <c r="IU645" s="410"/>
      <c r="IV645" s="410"/>
    </row>
    <row r="646" spans="1:256" s="2" customFormat="1" ht="12.75" hidden="1" customHeight="1" outlineLevel="2">
      <c r="A646" s="14"/>
      <c r="B646" s="14"/>
      <c r="C646" s="324"/>
      <c r="D646" s="413"/>
      <c r="E646" s="261">
        <v>9</v>
      </c>
      <c r="F646" s="372"/>
      <c r="G646" s="269"/>
      <c r="H646" s="271"/>
      <c r="I646" s="271"/>
      <c r="J646" s="271"/>
      <c r="K646" s="271"/>
      <c r="L646" s="271"/>
      <c r="M646" s="271"/>
      <c r="N646" s="271"/>
      <c r="O646" s="270"/>
      <c r="P646" s="155">
        <f>IF(A13taxstdlife="n/a","n/a",IF(P$3&gt;(A13taxstdlife+$E646),(Input!$O$223*$O$7)-SUM($O646:O646),(Input!$O$223*$O$7)/A13taxstdlife))</f>
        <v>0</v>
      </c>
      <c r="Q646" s="155">
        <f>IF(A13taxstdlife="n/a","n/a",IF(Q$3&gt;(A13taxstdlife+$E646),(Input!$O$223*$O$7)-SUM($O646:P646),(Input!$O$223*$O$7)/A13taxstdlife))</f>
        <v>0</v>
      </c>
      <c r="R646" s="155">
        <f>IF(A13taxstdlife="n/a","n/a",IF(R$3&gt;(A13taxstdlife+$E646),(Input!$O$223*$O$7)-SUM($O646:Q646),(Input!$O$223*$O$7)/A13taxstdlife))</f>
        <v>0</v>
      </c>
      <c r="S646" s="155">
        <f>IF(A13taxstdlife="n/a","n/a",IF(S$3&gt;(A13taxstdlife+$E646),(Input!$O$223*$O$7)-SUM($O646:R646),(Input!$O$223*$O$7)/A13taxstdlife))</f>
        <v>0</v>
      </c>
      <c r="T646" s="155">
        <f>IF(A13taxstdlife="n/a","n/a",IF(T$3&gt;(A13taxstdlife+$E646),(Input!$O$223*$O$7)-SUM($O646:S646),(Input!$O$223*$O$7)/A13taxstdlife))</f>
        <v>0</v>
      </c>
      <c r="U646" s="155">
        <f>IF(A13taxstdlife="n/a","n/a",IF(U$3&gt;(A13taxstdlife+$E646),(Input!$O$223*$O$7)-SUM($O646:T646),(Input!$O$223*$O$7)/A13taxstdlife))</f>
        <v>0</v>
      </c>
      <c r="V646" s="155">
        <f>IF(A13taxstdlife="n/a","n/a",IF(V$3&gt;(A13taxstdlife+$E646),(Input!$O$223*$O$7)-SUM($O646:U646),(Input!$O$223*$O$7)/A13taxstdlife))</f>
        <v>0</v>
      </c>
      <c r="W646" s="155">
        <f>IF(A13taxstdlife="n/a","n/a",IF(W$3&gt;(A13taxstdlife+$E646),(Input!$O$223*$O$7)-SUM($O646:V646),(Input!$O$223*$O$7)/A13taxstdlife))</f>
        <v>0</v>
      </c>
      <c r="X646" s="155">
        <f>IF(A13taxstdlife="n/a","n/a",IF(X$3&gt;(A13taxstdlife+$E646),(Input!$O$223*$O$7)-SUM($O646:W646),(Input!$O$223*$O$7)/A13taxstdlife))</f>
        <v>0</v>
      </c>
      <c r="Y646" s="155">
        <f>IF(A13taxstdlife="n/a","n/a",IF(Y$3&gt;(A13taxstdlife+$E646),(Input!$O$223*$O$7)-SUM($O646:X646),(Input!$O$223*$O$7)/A13taxstdlife))</f>
        <v>0</v>
      </c>
      <c r="Z646" s="155">
        <f>IF(A13taxstdlife="n/a","n/a",IF(Z$3&gt;(A13taxstdlife+$E646),(Input!$O$223*$O$7)-SUM($O646:Y646),(Input!$O$223*$O$7)/A13taxstdlife))</f>
        <v>0</v>
      </c>
      <c r="AA646" s="155">
        <f>IF(A13taxstdlife="n/a","n/a",IF(AA$3&gt;(A13taxstdlife+$E646),(Input!$O$223*$O$7)-SUM($O646:Z646),(Input!$O$223*$O$7)/A13taxstdlife))</f>
        <v>0</v>
      </c>
      <c r="AB646" s="155">
        <f>IF(A13taxstdlife="n/a","n/a",IF(AB$3&gt;(A13taxstdlife+$E646),(Input!$O$223*$O$7)-SUM($O646:AA646),(Input!$O$223*$O$7)/A13taxstdlife))</f>
        <v>0</v>
      </c>
      <c r="AC646" s="155">
        <f>IF(A13taxstdlife="n/a","n/a",IF(AC$3&gt;(A13taxstdlife+$E646),(Input!$O$223*$O$7)-SUM($O646:AB646),(Input!$O$223*$O$7)/A13taxstdlife))</f>
        <v>0</v>
      </c>
      <c r="AD646" s="155">
        <f>IF(A13taxstdlife="n/a","n/a",IF(AD$3&gt;(A13taxstdlife+$E646),(Input!$O$223*$O$7)-SUM($O646:AC646),(Input!$O$223*$O$7)/A13taxstdlife))</f>
        <v>0</v>
      </c>
      <c r="AE646" s="155">
        <f>IF(A13taxstdlife="n/a","n/a",IF(AE$3&gt;(A13taxstdlife+$E646),(Input!$O$223*$O$7)-SUM($O646:AD646),(Input!$O$223*$O$7)/A13taxstdlife))</f>
        <v>0</v>
      </c>
      <c r="AF646" s="155">
        <f>IF(A13taxstdlife="n/a","n/a",IF(AF$3&gt;(A13taxstdlife+$E646),(Input!$O$223*$O$7)-SUM($O646:AE646),(Input!$O$223*$O$7)/A13taxstdlife))</f>
        <v>0</v>
      </c>
      <c r="AG646" s="155">
        <f>IF(A13taxstdlife="n/a","n/a",IF(AG$3&gt;(A13taxstdlife+$E646),(Input!$O$223*$O$7)-SUM($O646:AF646),(Input!$O$223*$O$7)/A13taxstdlife))</f>
        <v>0</v>
      </c>
      <c r="AH646" s="155">
        <f>IF(A13taxstdlife="n/a","n/a",IF(AH$3&gt;(A13taxstdlife+$E646),(Input!$O$223*$O$7)-SUM($O646:AG646),(Input!$O$223*$O$7)/A13taxstdlife))</f>
        <v>0</v>
      </c>
      <c r="AI646" s="155">
        <f>IF(A13taxstdlife="n/a","n/a",IF(AI$3&gt;(A13taxstdlife+$E646),(Input!$O$223*$O$7)-SUM($O646:AH646),(Input!$O$223*$O$7)/A13taxstdlife))</f>
        <v>0</v>
      </c>
      <c r="AJ646" s="155">
        <f>IF(A13taxstdlife="n/a","n/a",IF(AJ$3&gt;(A13taxstdlife+$E646),(Input!$O$223*$O$7)-SUM($O646:AI646),(Input!$O$223*$O$7)/A13taxstdlife))</f>
        <v>0</v>
      </c>
      <c r="AK646" s="155">
        <f>IF(A13taxstdlife="n/a","n/a",IF(AK$3&gt;(A13taxstdlife+$E646),(Input!$O$223*$O$7)-SUM($O646:AJ646),(Input!$O$223*$O$7)/A13taxstdlife))</f>
        <v>0</v>
      </c>
      <c r="AL646" s="155">
        <f>IF(A13taxstdlife="n/a","n/a",IF(AL$3&gt;(A13taxstdlife+$E646),(Input!$O$223*$O$7)-SUM($O646:AK646),(Input!$O$223*$O$7)/A13taxstdlife))</f>
        <v>0</v>
      </c>
      <c r="AM646" s="155">
        <f>IF(A13taxstdlife="n/a","n/a",IF(AM$3&gt;(A13taxstdlife+$E646),(Input!$O$223*$O$7)-SUM($O646:AL646),(Input!$O$223*$O$7)/A13taxstdlife))</f>
        <v>0</v>
      </c>
      <c r="AN646" s="155">
        <f>IF(A13taxstdlife="n/a","n/a",IF(AN$3&gt;(A13taxstdlife+$E646),(Input!$O$223*$O$7)-SUM($O646:AM646),(Input!$O$223*$O$7)/A13taxstdlife))</f>
        <v>0</v>
      </c>
      <c r="AO646" s="155">
        <f>IF(A13taxstdlife="n/a","n/a",IF(AO$3&gt;(A13taxstdlife+$E646),(Input!$O$223*$O$7)-SUM($O646:AN646),(Input!$O$223*$O$7)/A13taxstdlife))</f>
        <v>0</v>
      </c>
      <c r="AP646" s="155">
        <f>IF(A13taxstdlife="n/a","n/a",IF(AP$3&gt;(A13taxstdlife+$E646),(Input!$O$223*$O$7)-SUM($O646:AO646),(Input!$O$223*$O$7)/A13taxstdlife))</f>
        <v>0</v>
      </c>
      <c r="AQ646" s="155">
        <f>IF(A13taxstdlife="n/a","n/a",IF(AQ$3&gt;(A13taxstdlife+$E646),(Input!$O$223*$O$7)-SUM($O646:AP646),(Input!$O$223*$O$7)/A13taxstdlife))</f>
        <v>0</v>
      </c>
      <c r="AR646" s="155">
        <f>IF(A13taxstdlife="n/a","n/a",IF(AR$3&gt;(A13taxstdlife+$E646),(Input!$O$223*$O$7)-SUM($O646:AQ646),(Input!$O$223*$O$7)/A13taxstdlife))</f>
        <v>0</v>
      </c>
      <c r="AS646" s="155">
        <f>IF(A13taxstdlife="n/a","n/a",IF(AS$3&gt;(A13taxstdlife+$E646),(Input!$O$223*$O$7)-SUM($O646:AR646),(Input!$O$223*$O$7)/A13taxstdlife))</f>
        <v>0</v>
      </c>
      <c r="AT646" s="155">
        <f>IF(A13taxstdlife="n/a","n/a",IF(AT$3&gt;(A13taxstdlife+$E646),(Input!$O$223*$O$7)-SUM($O646:AS646),(Input!$O$223*$O$7)/A13taxstdlife))</f>
        <v>0</v>
      </c>
      <c r="AU646" s="155">
        <f>IF(A13taxstdlife="n/a","n/a",IF(AU$3&gt;(A13taxstdlife+$E646),(Input!$O$223*$O$7)-SUM($O646:AT646),(Input!$O$223*$O$7)/A13taxstdlife))</f>
        <v>0</v>
      </c>
      <c r="AV646" s="155">
        <f>IF(A13taxstdlife="n/a","n/a",IF(AV$3&gt;(A13taxstdlife+$E646),(Input!$O$223*$O$7)-SUM($O646:AU646),(Input!$O$223*$O$7)/A13taxstdlife))</f>
        <v>0</v>
      </c>
      <c r="AW646" s="155">
        <f>IF(A13taxstdlife="n/a","n/a",IF(AW$3&gt;(A13taxstdlife+$E646),(Input!$O$223*$O$7)-SUM($O646:AV646),(Input!$O$223*$O$7)/A13taxstdlife))</f>
        <v>0</v>
      </c>
      <c r="AX646" s="155">
        <f>IF(A13taxstdlife="n/a","n/a",IF(AX$3&gt;(A13taxstdlife+$E646),(Input!$O$223*$O$7)-SUM($O646:AW646),(Input!$O$223*$O$7)/A13taxstdlife))</f>
        <v>0</v>
      </c>
      <c r="AY646" s="155">
        <f>IF(A13taxstdlife="n/a","n/a",IF(AY$3&gt;(A13taxstdlife+$E646),(Input!$O$223*$O$7)-SUM($O646:AX646),(Input!$O$223*$O$7)/A13taxstdlife))</f>
        <v>0</v>
      </c>
      <c r="AZ646" s="155">
        <f>IF(A13taxstdlife="n/a","n/a",IF(AZ$3&gt;(A13taxstdlife+$E646),(Input!$O$223*$O$7)-SUM($O646:AY646),(Input!$O$223*$O$7)/A13taxstdlife))</f>
        <v>0</v>
      </c>
      <c r="BA646" s="155">
        <f>IF(A13taxstdlife="n/a","n/a",IF(BA$3&gt;(A13taxstdlife+$E646),(Input!$O$223*$O$7)-SUM($O646:AZ646),(Input!$O$223*$O$7)/A13taxstdlife))</f>
        <v>0</v>
      </c>
      <c r="BB646" s="155">
        <f>IF(A13taxstdlife="n/a","n/a",IF(BB$3&gt;(A13taxstdlife+$E646),(Input!$O$223*$O$7)-SUM($O646:BA646),(Input!$O$223*$O$7)/A13taxstdlife))</f>
        <v>0</v>
      </c>
      <c r="BC646" s="155">
        <f>IF(A13taxstdlife="n/a","n/a",IF(BC$3&gt;(A13taxstdlife+$E646),(Input!$O$223*$O$7)-SUM($O646:BB646),(Input!$O$223*$O$7)/A13taxstdlife))</f>
        <v>0</v>
      </c>
      <c r="BD646" s="155">
        <f>IF(A13taxstdlife="n/a","n/a",IF(BD$3&gt;(A13taxstdlife+$E646),(Input!$O$223*$O$7)-SUM($O646:BC646),(Input!$O$223*$O$7)/A13taxstdlife))</f>
        <v>0</v>
      </c>
      <c r="BE646" s="155">
        <f>IF(A13taxstdlife="n/a","n/a",IF(BE$3&gt;(A13taxstdlife+$E646),(Input!$O$223*$O$7)-SUM($O646:BD646),(Input!$O$223*$O$7)/A13taxstdlife))</f>
        <v>0</v>
      </c>
      <c r="BF646" s="155">
        <f>IF(A13taxstdlife="n/a","n/a",IF(BF$3&gt;(A13taxstdlife+$E646),(Input!$O$223*$O$7)-SUM($O646:BE646),(Input!$O$223*$O$7)/A13taxstdlife))</f>
        <v>0</v>
      </c>
      <c r="BG646" s="155">
        <f>IF(A13taxstdlife="n/a","n/a",IF(BG$3&gt;(A13taxstdlife+$E646),(Input!$O$223*$O$7)-SUM($O646:BF646),(Input!$O$223*$O$7)/A13taxstdlife))</f>
        <v>0</v>
      </c>
      <c r="BH646" s="155">
        <f>IF(A13taxstdlife="n/a","n/a",IF(BH$3&gt;(A13taxstdlife+$E646),(Input!$O$223*$O$7)-SUM($O646:BG646),(Input!$O$223*$O$7)/A13taxstdlife))</f>
        <v>0</v>
      </c>
      <c r="BI646" s="155">
        <f>IF(A13taxstdlife="n/a","n/a",IF(BI$3&gt;(A13taxstdlife+$E646),(Input!$O$223*$O$7)-SUM($O646:BH646),(Input!$O$223*$O$7)/A13taxstdlife))</f>
        <v>0</v>
      </c>
      <c r="BJ646" s="14"/>
      <c r="BK646" s="14"/>
      <c r="BL646" s="14"/>
      <c r="BM646" s="14"/>
      <c r="BN646" s="14"/>
      <c r="BO646" s="14"/>
      <c r="BP646" s="14"/>
      <c r="BQ646" s="14"/>
      <c r="BR646" s="14"/>
      <c r="BS646" s="14"/>
      <c r="BT646" s="14"/>
      <c r="BU646" s="14"/>
      <c r="BV646" s="14"/>
      <c r="BW646" s="14"/>
      <c r="BX646" s="14"/>
      <c r="BY646" s="14"/>
      <c r="BZ646" s="14"/>
      <c r="CA646" s="410"/>
      <c r="CB646" s="410"/>
      <c r="CC646" s="410"/>
      <c r="CD646" s="410"/>
      <c r="CE646" s="410"/>
      <c r="CF646" s="410"/>
      <c r="CG646" s="410"/>
      <c r="CH646" s="410"/>
      <c r="CI646" s="410"/>
      <c r="CJ646" s="410"/>
      <c r="CK646" s="410"/>
      <c r="CL646" s="410"/>
      <c r="CM646" s="410"/>
      <c r="CN646" s="410"/>
      <c r="CO646" s="410"/>
      <c r="CP646" s="410"/>
      <c r="CQ646" s="410"/>
      <c r="CR646" s="410"/>
      <c r="CS646" s="410"/>
      <c r="CT646" s="410"/>
      <c r="CU646" s="410"/>
      <c r="CV646" s="410"/>
      <c r="CW646" s="410"/>
      <c r="CX646" s="410"/>
      <c r="CY646" s="410"/>
      <c r="CZ646" s="410"/>
      <c r="DA646" s="410"/>
      <c r="DB646" s="410"/>
      <c r="DC646" s="410"/>
      <c r="DD646" s="410"/>
      <c r="DE646" s="410"/>
      <c r="DF646" s="410"/>
      <c r="DG646" s="410"/>
      <c r="DH646" s="410"/>
      <c r="DI646" s="410"/>
      <c r="DJ646" s="410"/>
      <c r="DK646" s="410"/>
      <c r="DL646" s="410"/>
      <c r="DM646" s="410"/>
      <c r="DN646" s="410"/>
      <c r="DO646" s="410"/>
      <c r="DP646" s="410"/>
      <c r="DQ646" s="410"/>
      <c r="DR646" s="410"/>
      <c r="DS646" s="410"/>
      <c r="DT646" s="410"/>
      <c r="DU646" s="410"/>
      <c r="DV646" s="410"/>
      <c r="DW646" s="410"/>
      <c r="DX646" s="410"/>
      <c r="DY646" s="410"/>
      <c r="DZ646" s="410"/>
      <c r="EA646" s="410"/>
      <c r="EB646" s="410"/>
      <c r="EC646" s="410"/>
      <c r="ED646" s="410"/>
      <c r="EE646" s="410"/>
      <c r="EF646" s="410"/>
      <c r="EG646" s="410"/>
      <c r="EH646" s="410"/>
      <c r="EI646" s="410"/>
      <c r="EJ646" s="410"/>
      <c r="EK646" s="410"/>
      <c r="EL646" s="410"/>
      <c r="EM646" s="410"/>
      <c r="EN646" s="410"/>
      <c r="EO646" s="410"/>
      <c r="EP646" s="410"/>
      <c r="EQ646" s="410"/>
      <c r="ER646" s="410"/>
      <c r="ES646" s="410"/>
      <c r="ET646" s="410"/>
      <c r="EU646" s="410"/>
      <c r="EV646" s="410"/>
      <c r="EW646" s="410"/>
      <c r="EX646" s="410"/>
      <c r="EY646" s="410"/>
      <c r="EZ646" s="410"/>
      <c r="FA646" s="410"/>
      <c r="FB646" s="410"/>
      <c r="FC646" s="410"/>
      <c r="FD646" s="410"/>
      <c r="FE646" s="410"/>
      <c r="FF646" s="410"/>
      <c r="FG646" s="410"/>
      <c r="FH646" s="410"/>
      <c r="FI646" s="410"/>
      <c r="FJ646" s="410"/>
      <c r="FK646" s="410"/>
      <c r="FL646" s="410"/>
      <c r="FM646" s="410"/>
      <c r="FN646" s="410"/>
      <c r="FO646" s="410"/>
      <c r="FP646" s="410"/>
      <c r="FQ646" s="410"/>
      <c r="FR646" s="410"/>
      <c r="FS646" s="410"/>
      <c r="FT646" s="410"/>
      <c r="FU646" s="410"/>
      <c r="FV646" s="410"/>
      <c r="FW646" s="410"/>
      <c r="FX646" s="410"/>
      <c r="FY646" s="410"/>
      <c r="FZ646" s="410"/>
      <c r="GA646" s="410"/>
      <c r="GB646" s="410"/>
      <c r="GC646" s="410"/>
      <c r="GD646" s="410"/>
      <c r="GE646" s="410"/>
      <c r="GF646" s="410"/>
      <c r="GG646" s="410"/>
      <c r="GH646" s="410"/>
      <c r="GI646" s="410"/>
      <c r="GJ646" s="410"/>
      <c r="GK646" s="410"/>
      <c r="GL646" s="410"/>
      <c r="GM646" s="410"/>
      <c r="GN646" s="410"/>
      <c r="GO646" s="410"/>
      <c r="GP646" s="410"/>
      <c r="GQ646" s="410"/>
      <c r="GR646" s="410"/>
      <c r="GS646" s="410"/>
      <c r="GT646" s="410"/>
      <c r="GU646" s="410"/>
      <c r="GV646" s="410"/>
      <c r="GW646" s="410"/>
      <c r="GX646" s="410"/>
      <c r="GY646" s="410"/>
      <c r="GZ646" s="410"/>
      <c r="HA646" s="410"/>
      <c r="HB646" s="410"/>
      <c r="HC646" s="410"/>
      <c r="HD646" s="410"/>
      <c r="HE646" s="410"/>
      <c r="HF646" s="410"/>
      <c r="HG646" s="410"/>
      <c r="HH646" s="410"/>
      <c r="HI646" s="410"/>
      <c r="HJ646" s="410"/>
      <c r="HK646" s="410"/>
      <c r="HL646" s="410"/>
      <c r="HM646" s="410"/>
      <c r="HN646" s="410"/>
      <c r="HO646" s="410"/>
      <c r="HP646" s="410"/>
      <c r="HQ646" s="410"/>
      <c r="HR646" s="410"/>
      <c r="HS646" s="410"/>
      <c r="HT646" s="410"/>
      <c r="HU646" s="410"/>
      <c r="HV646" s="410"/>
      <c r="HW646" s="410"/>
      <c r="HX646" s="410"/>
      <c r="HY646" s="410"/>
      <c r="HZ646" s="410"/>
      <c r="IA646" s="410"/>
      <c r="IB646" s="410"/>
      <c r="IC646" s="410"/>
      <c r="ID646" s="410"/>
      <c r="IE646" s="410"/>
      <c r="IF646" s="410"/>
      <c r="IG646" s="410"/>
      <c r="IH646" s="410"/>
      <c r="II646" s="410"/>
      <c r="IJ646" s="410"/>
      <c r="IK646" s="410"/>
      <c r="IL646" s="410"/>
      <c r="IM646" s="410"/>
      <c r="IN646" s="410"/>
      <c r="IO646" s="410"/>
      <c r="IP646" s="410"/>
      <c r="IQ646" s="410"/>
      <c r="IR646" s="410"/>
      <c r="IS646" s="410"/>
      <c r="IT646" s="410"/>
      <c r="IU646" s="410"/>
      <c r="IV646" s="410"/>
    </row>
    <row r="647" spans="1:256" s="2" customFormat="1" ht="12.75" hidden="1" customHeight="1" outlineLevel="2">
      <c r="A647" s="14"/>
      <c r="B647" s="14"/>
      <c r="C647" s="324"/>
      <c r="D647" s="413"/>
      <c r="E647" s="262">
        <v>10</v>
      </c>
      <c r="F647" s="372"/>
      <c r="G647" s="269"/>
      <c r="H647" s="271"/>
      <c r="I647" s="271"/>
      <c r="J647" s="271"/>
      <c r="K647" s="271"/>
      <c r="L647" s="271"/>
      <c r="M647" s="271"/>
      <c r="N647" s="271"/>
      <c r="O647" s="271"/>
      <c r="P647" s="270"/>
      <c r="Q647" s="155">
        <f>IF(A13taxstdlife="n/a","n/a",IF(Q$3&gt;(A13taxstdlife+$E647),(Input!$P$223*$P$7)-SUM($P647:P647),(Input!$P$223*$P$7)/A13taxstdlife))</f>
        <v>0</v>
      </c>
      <c r="R647" s="155">
        <f>IF(A13taxstdlife="n/a","n/a",IF(R$3&gt;(A13taxstdlife+$E647),(Input!$P$223*$P$7)-SUM($P647:Q647),(Input!$P$223*$P$7)/A13taxstdlife))</f>
        <v>0</v>
      </c>
      <c r="S647" s="155">
        <f>IF(A13taxstdlife="n/a","n/a",IF(S$3&gt;(A13taxstdlife+$E647),(Input!$P$223*$P$7)-SUM($P647:R647),(Input!$P$223*$P$7)/A13taxstdlife))</f>
        <v>0</v>
      </c>
      <c r="T647" s="155">
        <f>IF(A13taxstdlife="n/a","n/a",IF(T$3&gt;(A13taxstdlife+$E647),(Input!$P$223*$P$7)-SUM($P647:S647),(Input!$P$223*$P$7)/A13taxstdlife))</f>
        <v>0</v>
      </c>
      <c r="U647" s="155">
        <f>IF(A13taxstdlife="n/a","n/a",IF(U$3&gt;(A13taxstdlife+$E647),(Input!$P$223*$P$7)-SUM($P647:T647),(Input!$P$223*$P$7)/A13taxstdlife))</f>
        <v>0</v>
      </c>
      <c r="V647" s="155">
        <f>IF(A13taxstdlife="n/a","n/a",IF(V$3&gt;(A13taxstdlife+$E647),(Input!$P$223*$P$7)-SUM($P647:U647),(Input!$P$223*$P$7)/A13taxstdlife))</f>
        <v>0</v>
      </c>
      <c r="W647" s="155">
        <f>IF(A13taxstdlife="n/a","n/a",IF(W$3&gt;(A13taxstdlife+$E647),(Input!$P$223*$P$7)-SUM($P647:V647),(Input!$P$223*$P$7)/A13taxstdlife))</f>
        <v>0</v>
      </c>
      <c r="X647" s="155">
        <f>IF(A13taxstdlife="n/a","n/a",IF(X$3&gt;(A13taxstdlife+$E647),(Input!$P$223*$P$7)-SUM($P647:W647),(Input!$P$223*$P$7)/A13taxstdlife))</f>
        <v>0</v>
      </c>
      <c r="Y647" s="155">
        <f>IF(A13taxstdlife="n/a","n/a",IF(Y$3&gt;(A13taxstdlife+$E647),(Input!$P$223*$P$7)-SUM($P647:X647),(Input!$P$223*$P$7)/A13taxstdlife))</f>
        <v>0</v>
      </c>
      <c r="Z647" s="155">
        <f>IF(A13taxstdlife="n/a","n/a",IF(Z$3&gt;(A13taxstdlife+$E647),(Input!$P$223*$P$7)-SUM($P647:Y647),(Input!$P$223*$P$7)/A13taxstdlife))</f>
        <v>0</v>
      </c>
      <c r="AA647" s="155">
        <f>IF(A13taxstdlife="n/a","n/a",IF(AA$3&gt;(A13taxstdlife+$E647),(Input!$P$223*$P$7)-SUM($P647:Z647),(Input!$P$223*$P$7)/A13taxstdlife))</f>
        <v>0</v>
      </c>
      <c r="AB647" s="155">
        <f>IF(A13taxstdlife="n/a","n/a",IF(AB$3&gt;(A13taxstdlife+$E647),(Input!$P$223*$P$7)-SUM($P647:AA647),(Input!$P$223*$P$7)/A13taxstdlife))</f>
        <v>0</v>
      </c>
      <c r="AC647" s="155">
        <f>IF(A13taxstdlife="n/a","n/a",IF(AC$3&gt;(A13taxstdlife+$E647),(Input!$P$223*$P$7)-SUM($P647:AB647),(Input!$P$223*$P$7)/A13taxstdlife))</f>
        <v>0</v>
      </c>
      <c r="AD647" s="155">
        <f>IF(A13taxstdlife="n/a","n/a",IF(AD$3&gt;(A13taxstdlife+$E647),(Input!$P$223*$P$7)-SUM($P647:AC647),(Input!$P$223*$P$7)/A13taxstdlife))</f>
        <v>0</v>
      </c>
      <c r="AE647" s="155">
        <f>IF(A13taxstdlife="n/a","n/a",IF(AE$3&gt;(A13taxstdlife+$E647),(Input!$P$223*$P$7)-SUM($P647:AD647),(Input!$P$223*$P$7)/A13taxstdlife))</f>
        <v>0</v>
      </c>
      <c r="AF647" s="155">
        <f>IF(A13taxstdlife="n/a","n/a",IF(AF$3&gt;(A13taxstdlife+$E647),(Input!$P$223*$P$7)-SUM($P647:AE647),(Input!$P$223*$P$7)/A13taxstdlife))</f>
        <v>0</v>
      </c>
      <c r="AG647" s="155">
        <f>IF(A13taxstdlife="n/a","n/a",IF(AG$3&gt;(A13taxstdlife+$E647),(Input!$P$223*$P$7)-SUM($P647:AF647),(Input!$P$223*$P$7)/A13taxstdlife))</f>
        <v>0</v>
      </c>
      <c r="AH647" s="155">
        <f>IF(A13taxstdlife="n/a","n/a",IF(AH$3&gt;(A13taxstdlife+$E647),(Input!$P$223*$P$7)-SUM($P647:AG647),(Input!$P$223*$P$7)/A13taxstdlife))</f>
        <v>0</v>
      </c>
      <c r="AI647" s="155">
        <f>IF(A13taxstdlife="n/a","n/a",IF(AI$3&gt;(A13taxstdlife+$E647),(Input!$P$223*$P$7)-SUM($P647:AH647),(Input!$P$223*$P$7)/A13taxstdlife))</f>
        <v>0</v>
      </c>
      <c r="AJ647" s="155">
        <f>IF(A13taxstdlife="n/a","n/a",IF(AJ$3&gt;(A13taxstdlife+$E647),(Input!$P$223*$P$7)-SUM($P647:AI647),(Input!$P$223*$P$7)/A13taxstdlife))</f>
        <v>0</v>
      </c>
      <c r="AK647" s="155">
        <f>IF(A13taxstdlife="n/a","n/a",IF(AK$3&gt;(A13taxstdlife+$E647),(Input!$P$223*$P$7)-SUM($P647:AJ647),(Input!$P$223*$P$7)/A13taxstdlife))</f>
        <v>0</v>
      </c>
      <c r="AL647" s="155">
        <f>IF(A13taxstdlife="n/a","n/a",IF(AL$3&gt;(A13taxstdlife+$E647),(Input!$P$223*$P$7)-SUM($P647:AK647),(Input!$P$223*$P$7)/A13taxstdlife))</f>
        <v>0</v>
      </c>
      <c r="AM647" s="155">
        <f>IF(A13taxstdlife="n/a","n/a",IF(AM$3&gt;(A13taxstdlife+$E647),(Input!$P$223*$P$7)-SUM($P647:AL647),(Input!$P$223*$P$7)/A13taxstdlife))</f>
        <v>0</v>
      </c>
      <c r="AN647" s="155">
        <f>IF(A13taxstdlife="n/a","n/a",IF(AN$3&gt;(A13taxstdlife+$E647),(Input!$P$223*$P$7)-SUM($P647:AM647),(Input!$P$223*$P$7)/A13taxstdlife))</f>
        <v>0</v>
      </c>
      <c r="AO647" s="155">
        <f>IF(A13taxstdlife="n/a","n/a",IF(AO$3&gt;(A13taxstdlife+$E647),(Input!$P$223*$P$7)-SUM($P647:AN647),(Input!$P$223*$P$7)/A13taxstdlife))</f>
        <v>0</v>
      </c>
      <c r="AP647" s="155">
        <f>IF(A13taxstdlife="n/a","n/a",IF(AP$3&gt;(A13taxstdlife+$E647),(Input!$P$223*$P$7)-SUM($P647:AO647),(Input!$P$223*$P$7)/A13taxstdlife))</f>
        <v>0</v>
      </c>
      <c r="AQ647" s="155">
        <f>IF(A13taxstdlife="n/a","n/a",IF(AQ$3&gt;(A13taxstdlife+$E647),(Input!$P$223*$P$7)-SUM($P647:AP647),(Input!$P$223*$P$7)/A13taxstdlife))</f>
        <v>0</v>
      </c>
      <c r="AR647" s="155">
        <f>IF(A13taxstdlife="n/a","n/a",IF(AR$3&gt;(A13taxstdlife+$E647),(Input!$P$223*$P$7)-SUM($P647:AQ647),(Input!$P$223*$P$7)/A13taxstdlife))</f>
        <v>0</v>
      </c>
      <c r="AS647" s="155">
        <f>IF(A13taxstdlife="n/a","n/a",IF(AS$3&gt;(A13taxstdlife+$E647),(Input!$P$223*$P$7)-SUM($P647:AR647),(Input!$P$223*$P$7)/A13taxstdlife))</f>
        <v>0</v>
      </c>
      <c r="AT647" s="155">
        <f>IF(A13taxstdlife="n/a","n/a",IF(AT$3&gt;(A13taxstdlife+$E647),(Input!$P$223*$P$7)-SUM($P647:AS647),(Input!$P$223*$P$7)/A13taxstdlife))</f>
        <v>0</v>
      </c>
      <c r="AU647" s="155">
        <f>IF(A13taxstdlife="n/a","n/a",IF(AU$3&gt;(A13taxstdlife+$E647),(Input!$P$223*$P$7)-SUM($P647:AT647),(Input!$P$223*$P$7)/A13taxstdlife))</f>
        <v>0</v>
      </c>
      <c r="AV647" s="155">
        <f>IF(A13taxstdlife="n/a","n/a",IF(AV$3&gt;(A13taxstdlife+$E647),(Input!$P$223*$P$7)-SUM($P647:AU647),(Input!$P$223*$P$7)/A13taxstdlife))</f>
        <v>0</v>
      </c>
      <c r="AW647" s="155">
        <f>IF(A13taxstdlife="n/a","n/a",IF(AW$3&gt;(A13taxstdlife+$E647),(Input!$P$223*$P$7)-SUM($P647:AV647),(Input!$P$223*$P$7)/A13taxstdlife))</f>
        <v>0</v>
      </c>
      <c r="AX647" s="155">
        <f>IF(A13taxstdlife="n/a","n/a",IF(AX$3&gt;(A13taxstdlife+$E647),(Input!$P$223*$P$7)-SUM($P647:AW647),(Input!$P$223*$P$7)/A13taxstdlife))</f>
        <v>0</v>
      </c>
      <c r="AY647" s="155">
        <f>IF(A13taxstdlife="n/a","n/a",IF(AY$3&gt;(A13taxstdlife+$E647),(Input!$P$223*$P$7)-SUM($P647:AX647),(Input!$P$223*$P$7)/A13taxstdlife))</f>
        <v>0</v>
      </c>
      <c r="AZ647" s="155">
        <f>IF(A13taxstdlife="n/a","n/a",IF(AZ$3&gt;(A13taxstdlife+$E647),(Input!$P$223*$P$7)-SUM($P647:AY647),(Input!$P$223*$P$7)/A13taxstdlife))</f>
        <v>0</v>
      </c>
      <c r="BA647" s="155">
        <f>IF(A13taxstdlife="n/a","n/a",IF(BA$3&gt;(A13taxstdlife+$E647),(Input!$P$223*$P$7)-SUM($P647:AZ647),(Input!$P$223*$P$7)/A13taxstdlife))</f>
        <v>0</v>
      </c>
      <c r="BB647" s="155">
        <f>IF(A13taxstdlife="n/a","n/a",IF(BB$3&gt;(A13taxstdlife+$E647),(Input!$P$223*$P$7)-SUM($P647:BA647),(Input!$P$223*$P$7)/A13taxstdlife))</f>
        <v>0</v>
      </c>
      <c r="BC647" s="155">
        <f>IF(A13taxstdlife="n/a","n/a",IF(BC$3&gt;(A13taxstdlife+$E647),(Input!$P$223*$P$7)-SUM($P647:BB647),(Input!$P$223*$P$7)/A13taxstdlife))</f>
        <v>0</v>
      </c>
      <c r="BD647" s="155">
        <f>IF(A13taxstdlife="n/a","n/a",IF(BD$3&gt;(A13taxstdlife+$E647),(Input!$P$223*$P$7)-SUM($P647:BC647),(Input!$P$223*$P$7)/A13taxstdlife))</f>
        <v>0</v>
      </c>
      <c r="BE647" s="155">
        <f>IF(A13taxstdlife="n/a","n/a",IF(BE$3&gt;(A13taxstdlife+$E647),(Input!$P$223*$P$7)-SUM($P647:BD647),(Input!$P$223*$P$7)/A13taxstdlife))</f>
        <v>0</v>
      </c>
      <c r="BF647" s="155">
        <f>IF(A13taxstdlife="n/a","n/a",IF(BF$3&gt;(A13taxstdlife+$E647),(Input!$P$223*$P$7)-SUM($P647:BE647),(Input!$P$223*$P$7)/A13taxstdlife))</f>
        <v>0</v>
      </c>
      <c r="BG647" s="155">
        <f>IF(A13taxstdlife="n/a","n/a",IF(BG$3&gt;(A13taxstdlife+$E647),(Input!$P$223*$P$7)-SUM($P647:BF647),(Input!$P$223*$P$7)/A13taxstdlife))</f>
        <v>0</v>
      </c>
      <c r="BH647" s="155">
        <f>IF(A13taxstdlife="n/a","n/a",IF(BH$3&gt;(A13taxstdlife+$E647),(Input!$P$223*$P$7)-SUM($P647:BG647),(Input!$P$223*$P$7)/A13taxstdlife))</f>
        <v>0</v>
      </c>
      <c r="BI647" s="155">
        <f>IF(A13taxstdlife="n/a","n/a",IF(BI$3&gt;(A13taxstdlife+$E647),(Input!$P$223*$P$7)-SUM($P647:BH647),(Input!$P$223*$P$7)/A13taxstdlife))</f>
        <v>0</v>
      </c>
      <c r="BJ647" s="14"/>
      <c r="BK647" s="14"/>
      <c r="BL647" s="14"/>
      <c r="BM647" s="14"/>
      <c r="BN647" s="14"/>
      <c r="BO647" s="14"/>
      <c r="BP647" s="14"/>
      <c r="BQ647" s="14"/>
      <c r="BR647" s="14"/>
      <c r="BS647" s="14"/>
      <c r="BT647" s="14"/>
      <c r="BU647" s="14"/>
      <c r="BV647" s="14"/>
      <c r="BW647" s="14"/>
      <c r="BX647" s="14"/>
      <c r="BY647" s="14"/>
      <c r="BZ647" s="14"/>
      <c r="CA647" s="410"/>
      <c r="CB647" s="410"/>
      <c r="CC647" s="410"/>
      <c r="CD647" s="410"/>
      <c r="CE647" s="410"/>
      <c r="CF647" s="410"/>
      <c r="CG647" s="410"/>
      <c r="CH647" s="410"/>
      <c r="CI647" s="410"/>
      <c r="CJ647" s="410"/>
      <c r="CK647" s="410"/>
      <c r="CL647" s="410"/>
      <c r="CM647" s="410"/>
      <c r="CN647" s="410"/>
      <c r="CO647" s="410"/>
      <c r="CP647" s="410"/>
      <c r="CQ647" s="410"/>
      <c r="CR647" s="410"/>
      <c r="CS647" s="410"/>
      <c r="CT647" s="410"/>
      <c r="CU647" s="410"/>
      <c r="CV647" s="410"/>
      <c r="CW647" s="410"/>
      <c r="CX647" s="410"/>
      <c r="CY647" s="410"/>
      <c r="CZ647" s="410"/>
      <c r="DA647" s="410"/>
      <c r="DB647" s="410"/>
      <c r="DC647" s="410"/>
      <c r="DD647" s="410"/>
      <c r="DE647" s="410"/>
      <c r="DF647" s="410"/>
      <c r="DG647" s="410"/>
      <c r="DH647" s="410"/>
      <c r="DI647" s="410"/>
      <c r="DJ647" s="410"/>
      <c r="DK647" s="410"/>
      <c r="DL647" s="410"/>
      <c r="DM647" s="410"/>
      <c r="DN647" s="410"/>
      <c r="DO647" s="410"/>
      <c r="DP647" s="410"/>
      <c r="DQ647" s="410"/>
      <c r="DR647" s="410"/>
      <c r="DS647" s="410"/>
      <c r="DT647" s="410"/>
      <c r="DU647" s="410"/>
      <c r="DV647" s="410"/>
      <c r="DW647" s="410"/>
      <c r="DX647" s="410"/>
      <c r="DY647" s="410"/>
      <c r="DZ647" s="410"/>
      <c r="EA647" s="410"/>
      <c r="EB647" s="410"/>
      <c r="EC647" s="410"/>
      <c r="ED647" s="410"/>
      <c r="EE647" s="410"/>
      <c r="EF647" s="410"/>
      <c r="EG647" s="410"/>
      <c r="EH647" s="410"/>
      <c r="EI647" s="410"/>
      <c r="EJ647" s="410"/>
      <c r="EK647" s="410"/>
      <c r="EL647" s="410"/>
      <c r="EM647" s="410"/>
      <c r="EN647" s="410"/>
      <c r="EO647" s="410"/>
      <c r="EP647" s="410"/>
      <c r="EQ647" s="410"/>
      <c r="ER647" s="410"/>
      <c r="ES647" s="410"/>
      <c r="ET647" s="410"/>
      <c r="EU647" s="410"/>
      <c r="EV647" s="410"/>
      <c r="EW647" s="410"/>
      <c r="EX647" s="410"/>
      <c r="EY647" s="410"/>
      <c r="EZ647" s="410"/>
      <c r="FA647" s="410"/>
      <c r="FB647" s="410"/>
      <c r="FC647" s="410"/>
      <c r="FD647" s="410"/>
      <c r="FE647" s="410"/>
      <c r="FF647" s="410"/>
      <c r="FG647" s="410"/>
      <c r="FH647" s="410"/>
      <c r="FI647" s="410"/>
      <c r="FJ647" s="410"/>
      <c r="FK647" s="410"/>
      <c r="FL647" s="410"/>
      <c r="FM647" s="410"/>
      <c r="FN647" s="410"/>
      <c r="FO647" s="410"/>
      <c r="FP647" s="410"/>
      <c r="FQ647" s="410"/>
      <c r="FR647" s="410"/>
      <c r="FS647" s="410"/>
      <c r="FT647" s="410"/>
      <c r="FU647" s="410"/>
      <c r="FV647" s="410"/>
      <c r="FW647" s="410"/>
      <c r="FX647" s="410"/>
      <c r="FY647" s="410"/>
      <c r="FZ647" s="410"/>
      <c r="GA647" s="410"/>
      <c r="GB647" s="410"/>
      <c r="GC647" s="410"/>
      <c r="GD647" s="410"/>
      <c r="GE647" s="410"/>
      <c r="GF647" s="410"/>
      <c r="GG647" s="410"/>
      <c r="GH647" s="410"/>
      <c r="GI647" s="410"/>
      <c r="GJ647" s="410"/>
      <c r="GK647" s="410"/>
      <c r="GL647" s="410"/>
      <c r="GM647" s="410"/>
      <c r="GN647" s="410"/>
      <c r="GO647" s="410"/>
      <c r="GP647" s="410"/>
      <c r="GQ647" s="410"/>
      <c r="GR647" s="410"/>
      <c r="GS647" s="410"/>
      <c r="GT647" s="410"/>
      <c r="GU647" s="410"/>
      <c r="GV647" s="410"/>
      <c r="GW647" s="410"/>
      <c r="GX647" s="410"/>
      <c r="GY647" s="410"/>
      <c r="GZ647" s="410"/>
      <c r="HA647" s="410"/>
      <c r="HB647" s="410"/>
      <c r="HC647" s="410"/>
      <c r="HD647" s="410"/>
      <c r="HE647" s="410"/>
      <c r="HF647" s="410"/>
      <c r="HG647" s="410"/>
      <c r="HH647" s="410"/>
      <c r="HI647" s="410"/>
      <c r="HJ647" s="410"/>
      <c r="HK647" s="410"/>
      <c r="HL647" s="410"/>
      <c r="HM647" s="410"/>
      <c r="HN647" s="410"/>
      <c r="HO647" s="410"/>
      <c r="HP647" s="410"/>
      <c r="HQ647" s="410"/>
      <c r="HR647" s="410"/>
      <c r="HS647" s="410"/>
      <c r="HT647" s="410"/>
      <c r="HU647" s="410"/>
      <c r="HV647" s="410"/>
      <c r="HW647" s="410"/>
      <c r="HX647" s="410"/>
      <c r="HY647" s="410"/>
      <c r="HZ647" s="410"/>
      <c r="IA647" s="410"/>
      <c r="IB647" s="410"/>
      <c r="IC647" s="410"/>
      <c r="ID647" s="410"/>
      <c r="IE647" s="410"/>
      <c r="IF647" s="410"/>
      <c r="IG647" s="410"/>
      <c r="IH647" s="410"/>
      <c r="II647" s="410"/>
      <c r="IJ647" s="410"/>
      <c r="IK647" s="410"/>
      <c r="IL647" s="410"/>
      <c r="IM647" s="410"/>
      <c r="IN647" s="410"/>
      <c r="IO647" s="410"/>
      <c r="IP647" s="410"/>
      <c r="IQ647" s="410"/>
      <c r="IR647" s="410"/>
      <c r="IS647" s="410"/>
      <c r="IT647" s="410"/>
      <c r="IU647" s="410"/>
      <c r="IV647" s="410"/>
    </row>
    <row r="648" spans="1:256" s="2" customFormat="1" ht="12.75" customHeight="1" outlineLevel="1" collapsed="1">
      <c r="A648" s="14"/>
      <c r="B648" s="14"/>
      <c r="C648" s="324" t="str">
        <f>Asset13</f>
        <v>Computer Equipment</v>
      </c>
      <c r="D648" s="14"/>
      <c r="E648" s="14"/>
      <c r="F648" s="366"/>
      <c r="G648" s="364">
        <f t="shared" ref="G648:AL648" si="113">SUM(G636:G647)</f>
        <v>12.643609137055838</v>
      </c>
      <c r="H648" s="364">
        <f t="shared" si="113"/>
        <v>19.219020882776679</v>
      </c>
      <c r="I648" s="364">
        <f t="shared" si="113"/>
        <v>13.745852528328243</v>
      </c>
      <c r="J648" s="364">
        <f t="shared" si="113"/>
        <v>16.665787922887183</v>
      </c>
      <c r="K648" s="364">
        <f t="shared" si="113"/>
        <v>15.902676949740336</v>
      </c>
      <c r="L648" s="364">
        <f t="shared" si="113"/>
        <v>17.176315356574452</v>
      </c>
      <c r="M648" s="364">
        <f t="shared" si="113"/>
        <v>10.922760008828217</v>
      </c>
      <c r="N648" s="364">
        <f t="shared" si="113"/>
        <v>3.933926181659789</v>
      </c>
      <c r="O648" s="364">
        <f t="shared" si="113"/>
        <v>0</v>
      </c>
      <c r="P648" s="364">
        <f t="shared" si="113"/>
        <v>0</v>
      </c>
      <c r="Q648" s="364">
        <f t="shared" si="113"/>
        <v>0</v>
      </c>
      <c r="R648" s="364">
        <f t="shared" si="113"/>
        <v>0</v>
      </c>
      <c r="S648" s="364">
        <f t="shared" si="113"/>
        <v>0</v>
      </c>
      <c r="T648" s="364">
        <f t="shared" si="113"/>
        <v>0</v>
      </c>
      <c r="U648" s="364">
        <f t="shared" si="113"/>
        <v>0</v>
      </c>
      <c r="V648" s="364">
        <f t="shared" si="113"/>
        <v>0</v>
      </c>
      <c r="W648" s="364">
        <f t="shared" si="113"/>
        <v>0</v>
      </c>
      <c r="X648" s="364">
        <f t="shared" si="113"/>
        <v>0</v>
      </c>
      <c r="Y648" s="364">
        <f t="shared" si="113"/>
        <v>0</v>
      </c>
      <c r="Z648" s="364">
        <f t="shared" si="113"/>
        <v>0</v>
      </c>
      <c r="AA648" s="364">
        <f t="shared" si="113"/>
        <v>0</v>
      </c>
      <c r="AB648" s="364">
        <f t="shared" si="113"/>
        <v>0</v>
      </c>
      <c r="AC648" s="364">
        <f t="shared" si="113"/>
        <v>0</v>
      </c>
      <c r="AD648" s="364">
        <f t="shared" si="113"/>
        <v>0</v>
      </c>
      <c r="AE648" s="364">
        <f t="shared" si="113"/>
        <v>0</v>
      </c>
      <c r="AF648" s="364">
        <f t="shared" si="113"/>
        <v>0</v>
      </c>
      <c r="AG648" s="364">
        <f t="shared" si="113"/>
        <v>0</v>
      </c>
      <c r="AH648" s="364">
        <f t="shared" si="113"/>
        <v>0</v>
      </c>
      <c r="AI648" s="364">
        <f t="shared" si="113"/>
        <v>0</v>
      </c>
      <c r="AJ648" s="364">
        <f t="shared" si="113"/>
        <v>0</v>
      </c>
      <c r="AK648" s="364">
        <f t="shared" si="113"/>
        <v>0</v>
      </c>
      <c r="AL648" s="364">
        <f t="shared" si="113"/>
        <v>0</v>
      </c>
      <c r="AM648" s="364">
        <f t="shared" ref="AM648:BI648" si="114">SUM(AM636:AM647)</f>
        <v>0</v>
      </c>
      <c r="AN648" s="364">
        <f t="shared" si="114"/>
        <v>0</v>
      </c>
      <c r="AO648" s="364">
        <f t="shared" si="114"/>
        <v>0</v>
      </c>
      <c r="AP648" s="364">
        <f t="shared" si="114"/>
        <v>0</v>
      </c>
      <c r="AQ648" s="364">
        <f t="shared" si="114"/>
        <v>0</v>
      </c>
      <c r="AR648" s="364">
        <f t="shared" si="114"/>
        <v>0</v>
      </c>
      <c r="AS648" s="364">
        <f t="shared" si="114"/>
        <v>0</v>
      </c>
      <c r="AT648" s="364">
        <f t="shared" si="114"/>
        <v>0</v>
      </c>
      <c r="AU648" s="364">
        <f t="shared" si="114"/>
        <v>0</v>
      </c>
      <c r="AV648" s="364">
        <f t="shared" si="114"/>
        <v>0</v>
      </c>
      <c r="AW648" s="364">
        <f t="shared" si="114"/>
        <v>0</v>
      </c>
      <c r="AX648" s="364">
        <f t="shared" si="114"/>
        <v>0</v>
      </c>
      <c r="AY648" s="364">
        <f t="shared" si="114"/>
        <v>0</v>
      </c>
      <c r="AZ648" s="364">
        <f t="shared" si="114"/>
        <v>0</v>
      </c>
      <c r="BA648" s="364">
        <f t="shared" si="114"/>
        <v>0</v>
      </c>
      <c r="BB648" s="364">
        <f t="shared" si="114"/>
        <v>0</v>
      </c>
      <c r="BC648" s="364">
        <f t="shared" si="114"/>
        <v>0</v>
      </c>
      <c r="BD648" s="364">
        <f t="shared" si="114"/>
        <v>0</v>
      </c>
      <c r="BE648" s="364">
        <f t="shared" si="114"/>
        <v>0</v>
      </c>
      <c r="BF648" s="364">
        <f t="shared" si="114"/>
        <v>0</v>
      </c>
      <c r="BG648" s="364">
        <f t="shared" si="114"/>
        <v>0</v>
      </c>
      <c r="BH648" s="364">
        <f t="shared" si="114"/>
        <v>0</v>
      </c>
      <c r="BI648" s="364">
        <f t="shared" si="114"/>
        <v>0</v>
      </c>
      <c r="BJ648" s="14"/>
      <c r="BK648" s="14"/>
      <c r="BL648" s="14"/>
      <c r="BM648" s="14"/>
      <c r="BN648" s="14"/>
      <c r="BO648" s="14"/>
      <c r="BP648" s="14"/>
      <c r="BQ648" s="14"/>
      <c r="BR648" s="14"/>
      <c r="BS648" s="14"/>
      <c r="BT648" s="14"/>
      <c r="BU648" s="14"/>
      <c r="BV648" s="14"/>
      <c r="BW648" s="14"/>
      <c r="BX648" s="14"/>
      <c r="BY648" s="14"/>
      <c r="BZ648" s="14"/>
      <c r="CA648" s="410"/>
      <c r="CB648" s="410"/>
      <c r="CC648" s="410"/>
      <c r="CD648" s="410"/>
      <c r="CE648" s="410"/>
      <c r="CF648" s="410"/>
      <c r="CG648" s="410"/>
      <c r="CH648" s="410"/>
      <c r="CI648" s="410"/>
      <c r="CJ648" s="410"/>
      <c r="CK648" s="410"/>
      <c r="CL648" s="410"/>
      <c r="CM648" s="410"/>
      <c r="CN648" s="410"/>
      <c r="CO648" s="410"/>
      <c r="CP648" s="410"/>
      <c r="CQ648" s="410"/>
      <c r="CR648" s="410"/>
      <c r="CS648" s="410"/>
      <c r="CT648" s="410"/>
      <c r="CU648" s="410"/>
      <c r="CV648" s="410"/>
      <c r="CW648" s="410"/>
      <c r="CX648" s="410"/>
      <c r="CY648" s="410"/>
      <c r="CZ648" s="410"/>
      <c r="DA648" s="410"/>
      <c r="DB648" s="410"/>
      <c r="DC648" s="410"/>
      <c r="DD648" s="410"/>
      <c r="DE648" s="410"/>
      <c r="DF648" s="410"/>
      <c r="DG648" s="410"/>
      <c r="DH648" s="410"/>
      <c r="DI648" s="410"/>
      <c r="DJ648" s="410"/>
      <c r="DK648" s="410"/>
      <c r="DL648" s="410"/>
      <c r="DM648" s="410"/>
      <c r="DN648" s="410"/>
      <c r="DO648" s="410"/>
      <c r="DP648" s="410"/>
      <c r="DQ648" s="410"/>
      <c r="DR648" s="410"/>
      <c r="DS648" s="410"/>
      <c r="DT648" s="410"/>
      <c r="DU648" s="410"/>
      <c r="DV648" s="410"/>
      <c r="DW648" s="410"/>
      <c r="DX648" s="410"/>
      <c r="DY648" s="410"/>
      <c r="DZ648" s="410"/>
      <c r="EA648" s="410"/>
      <c r="EB648" s="410"/>
      <c r="EC648" s="410"/>
      <c r="ED648" s="410"/>
      <c r="EE648" s="410"/>
      <c r="EF648" s="410"/>
      <c r="EG648" s="410"/>
      <c r="EH648" s="410"/>
      <c r="EI648" s="410"/>
      <c r="EJ648" s="410"/>
      <c r="EK648" s="410"/>
      <c r="EL648" s="410"/>
      <c r="EM648" s="410"/>
      <c r="EN648" s="410"/>
      <c r="EO648" s="410"/>
      <c r="EP648" s="410"/>
      <c r="EQ648" s="410"/>
      <c r="ER648" s="410"/>
      <c r="ES648" s="410"/>
      <c r="ET648" s="410"/>
      <c r="EU648" s="410"/>
      <c r="EV648" s="410"/>
      <c r="EW648" s="410"/>
      <c r="EX648" s="410"/>
      <c r="EY648" s="410"/>
      <c r="EZ648" s="410"/>
      <c r="FA648" s="410"/>
      <c r="FB648" s="410"/>
      <c r="FC648" s="410"/>
      <c r="FD648" s="410"/>
      <c r="FE648" s="410"/>
      <c r="FF648" s="410"/>
      <c r="FG648" s="410"/>
      <c r="FH648" s="410"/>
      <c r="FI648" s="410"/>
      <c r="FJ648" s="410"/>
      <c r="FK648" s="410"/>
      <c r="FL648" s="410"/>
      <c r="FM648" s="410"/>
      <c r="FN648" s="410"/>
      <c r="FO648" s="410"/>
      <c r="FP648" s="410"/>
      <c r="FQ648" s="410"/>
      <c r="FR648" s="410"/>
      <c r="FS648" s="410"/>
      <c r="FT648" s="410"/>
      <c r="FU648" s="410"/>
      <c r="FV648" s="410"/>
      <c r="FW648" s="410"/>
      <c r="FX648" s="410"/>
      <c r="FY648" s="410"/>
      <c r="FZ648" s="410"/>
      <c r="GA648" s="410"/>
      <c r="GB648" s="410"/>
      <c r="GC648" s="410"/>
      <c r="GD648" s="410"/>
      <c r="GE648" s="410"/>
      <c r="GF648" s="410"/>
      <c r="GG648" s="410"/>
      <c r="GH648" s="410"/>
      <c r="GI648" s="410"/>
      <c r="GJ648" s="410"/>
      <c r="GK648" s="410"/>
      <c r="GL648" s="410"/>
      <c r="GM648" s="410"/>
      <c r="GN648" s="410"/>
      <c r="GO648" s="410"/>
      <c r="GP648" s="410"/>
      <c r="GQ648" s="410"/>
      <c r="GR648" s="410"/>
      <c r="GS648" s="410"/>
      <c r="GT648" s="410"/>
      <c r="GU648" s="410"/>
      <c r="GV648" s="410"/>
      <c r="GW648" s="410"/>
      <c r="GX648" s="410"/>
      <c r="GY648" s="410"/>
      <c r="GZ648" s="410"/>
      <c r="HA648" s="410"/>
      <c r="HB648" s="410"/>
      <c r="HC648" s="410"/>
      <c r="HD648" s="410"/>
      <c r="HE648" s="410"/>
      <c r="HF648" s="410"/>
      <c r="HG648" s="410"/>
      <c r="HH648" s="410"/>
      <c r="HI648" s="410"/>
      <c r="HJ648" s="410"/>
      <c r="HK648" s="410"/>
      <c r="HL648" s="410"/>
      <c r="HM648" s="410"/>
      <c r="HN648" s="410"/>
      <c r="HO648" s="410"/>
      <c r="HP648" s="410"/>
      <c r="HQ648" s="410"/>
      <c r="HR648" s="410"/>
      <c r="HS648" s="410"/>
      <c r="HT648" s="410"/>
      <c r="HU648" s="410"/>
      <c r="HV648" s="410"/>
      <c r="HW648" s="410"/>
      <c r="HX648" s="410"/>
      <c r="HY648" s="410"/>
      <c r="HZ648" s="410"/>
      <c r="IA648" s="410"/>
      <c r="IB648" s="410"/>
      <c r="IC648" s="410"/>
      <c r="ID648" s="410"/>
      <c r="IE648" s="410"/>
      <c r="IF648" s="410"/>
      <c r="IG648" s="410"/>
      <c r="IH648" s="410"/>
      <c r="II648" s="410"/>
      <c r="IJ648" s="410"/>
      <c r="IK648" s="410"/>
      <c r="IL648" s="410"/>
      <c r="IM648" s="410"/>
      <c r="IN648" s="410"/>
      <c r="IO648" s="410"/>
      <c r="IP648" s="410"/>
      <c r="IQ648" s="410"/>
      <c r="IR648" s="410"/>
      <c r="IS648" s="410"/>
      <c r="IT648" s="410"/>
      <c r="IU648" s="410"/>
      <c r="IV648" s="410"/>
    </row>
    <row r="649" spans="1:256" s="2" customFormat="1" ht="12.75" hidden="1" customHeight="1" outlineLevel="2">
      <c r="A649" s="14"/>
      <c r="B649" s="325" t="str">
        <f>C661</f>
        <v>Office Furniture &amp; Miscellaneous</v>
      </c>
      <c r="C649" s="326"/>
      <c r="D649" s="33" t="s">
        <v>65</v>
      </c>
      <c r="E649" s="32"/>
      <c r="F649" s="371"/>
      <c r="G649" s="154">
        <f>IF(G$3&gt;A14taxremlife,A14taxvalue-SUM($F649:F649),IF(A14taxremlife="N/A","n/a",A14taxvalue/A14taxremlife))</f>
        <v>0.1471153512575889</v>
      </c>
      <c r="H649" s="154">
        <f>IF(H$3&gt;A14taxremlife,A14taxvalue-SUM($F649:G649),IF(A14taxremlife="N/A","n/a",A14taxvalue/A14taxremlife))</f>
        <v>0.1471153512575889</v>
      </c>
      <c r="I649" s="154">
        <f>IF(I$3&gt;A14taxremlife,A14taxvalue-SUM($F649:H649),IF(A14taxremlife="N/A","n/a",A14taxvalue/A14taxremlife))</f>
        <v>0.1471153512575889</v>
      </c>
      <c r="J649" s="154">
        <f>IF(J$3&gt;A14taxremlife,A14taxvalue-SUM($F649:I649),IF(A14taxremlife="N/A","n/a",A14taxvalue/A14taxremlife))</f>
        <v>0.1471153512575889</v>
      </c>
      <c r="K649" s="154">
        <f>IF(K$3&gt;A14taxremlife,A14taxvalue-SUM($F649:J649),IF(A14taxremlife="N/A","n/a",A14taxvalue/A14taxremlife))</f>
        <v>0.1471153512575889</v>
      </c>
      <c r="L649" s="154">
        <f>IF(L$3&gt;A14taxremlife,A14taxvalue-SUM($F649:K649),IF(A14taxremlife="N/A","n/a",A14taxvalue/A14taxremlife))</f>
        <v>0.1471153512575889</v>
      </c>
      <c r="M649" s="154">
        <f>IF(M$3&gt;A14taxremlife,A14taxvalue-SUM($F649:L649),IF(A14taxremlife="N/A","n/a",A14taxvalue/A14taxremlife))</f>
        <v>0.1471153512575889</v>
      </c>
      <c r="N649" s="154">
        <f>IF(N$3&gt;A14taxremlife,A14taxvalue-SUM($F649:M649),IF(A14taxremlife="N/A","n/a",A14taxvalue/A14taxremlife))</f>
        <v>0.1471153512575889</v>
      </c>
      <c r="O649" s="154">
        <f>IF(O$3&gt;A14taxremlife,A14taxvalue-SUM($F649:N649),IF(A14taxremlife="N/A","n/a",A14taxvalue/A14taxremlife))</f>
        <v>0.1471153512575889</v>
      </c>
      <c r="P649" s="154">
        <f>IF(P$3&gt;A14taxremlife,A14taxvalue-SUM($F649:O649),IF(A14taxremlife="N/A","n/a",A14taxvalue/A14taxremlife))</f>
        <v>0.1471153512575889</v>
      </c>
      <c r="Q649" s="154">
        <f>IF(Q$3&gt;A14taxremlife,A14taxvalue-SUM($F649:P649),IF(A14taxremlife="N/A","n/a",A14taxvalue/A14taxremlife))</f>
        <v>0.1471153512575889</v>
      </c>
      <c r="R649" s="154">
        <f>IF(R$3&gt;A14taxremlife,A14taxvalue-SUM($F649:Q649),IF(A14taxremlife="N/A","n/a",A14taxvalue/A14taxremlife))</f>
        <v>7.797113616652207E-2</v>
      </c>
      <c r="S649" s="154">
        <f>IF(S$3&gt;A14taxremlife,A14taxvalue-SUM($F649:R649),IF(A14taxremlife="N/A","n/a",A14taxvalue/A14taxremlife))</f>
        <v>0</v>
      </c>
      <c r="T649" s="154">
        <f>IF(T$3&gt;A14taxremlife,A14taxvalue-SUM($F649:S649),IF(A14taxremlife="N/A","n/a",A14taxvalue/A14taxremlife))</f>
        <v>0</v>
      </c>
      <c r="U649" s="154">
        <f>IF(U$3&gt;A14taxremlife,A14taxvalue-SUM($F649:T649),IF(A14taxremlife="N/A","n/a",A14taxvalue/A14taxremlife))</f>
        <v>0</v>
      </c>
      <c r="V649" s="154">
        <f>IF(V$3&gt;A14taxremlife,A14taxvalue-SUM($F649:U649),IF(A14taxremlife="N/A","n/a",A14taxvalue/A14taxremlife))</f>
        <v>0</v>
      </c>
      <c r="W649" s="154">
        <f>IF(W$3&gt;A14taxremlife,A14taxvalue-SUM($F649:V649),IF(A14taxremlife="N/A","n/a",A14taxvalue/A14taxremlife))</f>
        <v>0</v>
      </c>
      <c r="X649" s="154">
        <f>IF(X$3&gt;A14taxremlife,A14taxvalue-SUM($F649:W649),IF(A14taxremlife="N/A","n/a",A14taxvalue/A14taxremlife))</f>
        <v>0</v>
      </c>
      <c r="Y649" s="154">
        <f>IF(Y$3&gt;A14taxremlife,A14taxvalue-SUM($F649:X649),IF(A14taxremlife="N/A","n/a",A14taxvalue/A14taxremlife))</f>
        <v>0</v>
      </c>
      <c r="Z649" s="154">
        <f>IF(Z$3&gt;A14taxremlife,A14taxvalue-SUM($F649:Y649),IF(A14taxremlife="N/A","n/a",A14taxvalue/A14taxremlife))</f>
        <v>0</v>
      </c>
      <c r="AA649" s="154">
        <f>IF(AA$3&gt;A14taxremlife,A14taxvalue-SUM($F649:Z649),IF(A14taxremlife="N/A","n/a",A14taxvalue/A14taxremlife))</f>
        <v>0</v>
      </c>
      <c r="AB649" s="154">
        <f>IF(AB$3&gt;A14taxremlife,A14taxvalue-SUM($F649:AA649),IF(A14taxremlife="N/A","n/a",A14taxvalue/A14taxremlife))</f>
        <v>0</v>
      </c>
      <c r="AC649" s="154">
        <f>IF(AC$3&gt;A14taxremlife,A14taxvalue-SUM($F649:AB649),IF(A14taxremlife="N/A","n/a",A14taxvalue/A14taxremlife))</f>
        <v>0</v>
      </c>
      <c r="AD649" s="154">
        <f>IF(AD$3&gt;A14taxremlife,A14taxvalue-SUM($F649:AC649),IF(A14taxremlife="N/A","n/a",A14taxvalue/A14taxremlife))</f>
        <v>0</v>
      </c>
      <c r="AE649" s="154">
        <f>IF(AE$3&gt;A14taxremlife,A14taxvalue-SUM($F649:AD649),IF(A14taxremlife="N/A","n/a",A14taxvalue/A14taxremlife))</f>
        <v>0</v>
      </c>
      <c r="AF649" s="154">
        <f>IF(AF$3&gt;A14taxremlife,A14taxvalue-SUM($F649:AE649),IF(A14taxremlife="N/A","n/a",A14taxvalue/A14taxremlife))</f>
        <v>0</v>
      </c>
      <c r="AG649" s="154">
        <f>IF(AG$3&gt;A14taxremlife,A14taxvalue-SUM($F649:AF649),IF(A14taxremlife="N/A","n/a",A14taxvalue/A14taxremlife))</f>
        <v>0</v>
      </c>
      <c r="AH649" s="154">
        <f>IF(AH$3&gt;A14taxremlife,A14taxvalue-SUM($F649:AG649),IF(A14taxremlife="N/A","n/a",A14taxvalue/A14taxremlife))</f>
        <v>0</v>
      </c>
      <c r="AI649" s="154">
        <f>IF(AI$3&gt;A14taxremlife,A14taxvalue-SUM($F649:AH649),IF(A14taxremlife="N/A","n/a",A14taxvalue/A14taxremlife))</f>
        <v>0</v>
      </c>
      <c r="AJ649" s="154">
        <f>IF(AJ$3&gt;A14taxremlife,A14taxvalue-SUM($F649:AI649),IF(A14taxremlife="N/A","n/a",A14taxvalue/A14taxremlife))</f>
        <v>0</v>
      </c>
      <c r="AK649" s="154">
        <f>IF(AK$3&gt;A14taxremlife,A14taxvalue-SUM($F649:AJ649),IF(A14taxremlife="N/A","n/a",A14taxvalue/A14taxremlife))</f>
        <v>0</v>
      </c>
      <c r="AL649" s="154">
        <f>IF(AL$3&gt;A14taxremlife,A14taxvalue-SUM($F649:AK649),IF(A14taxremlife="N/A","n/a",A14taxvalue/A14taxremlife))</f>
        <v>0</v>
      </c>
      <c r="AM649" s="154">
        <f>IF(AM$3&gt;A14taxremlife,A14taxvalue-SUM($F649:AL649),IF(A14taxremlife="N/A","n/a",A14taxvalue/A14taxremlife))</f>
        <v>0</v>
      </c>
      <c r="AN649" s="154">
        <f>IF(AN$3&gt;A14taxremlife,A14taxvalue-SUM($F649:AM649),IF(A14taxremlife="N/A","n/a",A14taxvalue/A14taxremlife))</f>
        <v>0</v>
      </c>
      <c r="AO649" s="154">
        <f>IF(AO$3&gt;A14taxremlife,A14taxvalue-SUM($F649:AN649),IF(A14taxremlife="N/A","n/a",A14taxvalue/A14taxremlife))</f>
        <v>0</v>
      </c>
      <c r="AP649" s="154">
        <f>IF(AP$3&gt;A14taxremlife,A14taxvalue-SUM($F649:AO649),IF(A14taxremlife="N/A","n/a",A14taxvalue/A14taxremlife))</f>
        <v>0</v>
      </c>
      <c r="AQ649" s="154">
        <f>IF(AQ$3&gt;A14taxremlife,A14taxvalue-SUM($F649:AP649),IF(A14taxremlife="N/A","n/a",A14taxvalue/A14taxremlife))</f>
        <v>0</v>
      </c>
      <c r="AR649" s="154">
        <f>IF(AR$3&gt;A14taxremlife,A14taxvalue-SUM($F649:AQ649),IF(A14taxremlife="N/A","n/a",A14taxvalue/A14taxremlife))</f>
        <v>0</v>
      </c>
      <c r="AS649" s="154">
        <f>IF(AS$3&gt;A14taxremlife,A14taxvalue-SUM($F649:AR649),IF(A14taxremlife="N/A","n/a",A14taxvalue/A14taxremlife))</f>
        <v>0</v>
      </c>
      <c r="AT649" s="154">
        <f>IF(AT$3&gt;A14taxremlife,A14taxvalue-SUM($F649:AS649),IF(A14taxremlife="N/A","n/a",A14taxvalue/A14taxremlife))</f>
        <v>0</v>
      </c>
      <c r="AU649" s="154">
        <f>IF(AU$3&gt;A14taxremlife,A14taxvalue-SUM($F649:AT649),IF(A14taxremlife="N/A","n/a",A14taxvalue/A14taxremlife))</f>
        <v>0</v>
      </c>
      <c r="AV649" s="154">
        <f>IF(AV$3&gt;A14taxremlife,A14taxvalue-SUM($F649:AU649),IF(A14taxremlife="N/A","n/a",A14taxvalue/A14taxremlife))</f>
        <v>0</v>
      </c>
      <c r="AW649" s="154">
        <f>IF(AW$3&gt;A14taxremlife,A14taxvalue-SUM($F649:AV649),IF(A14taxremlife="N/A","n/a",A14taxvalue/A14taxremlife))</f>
        <v>0</v>
      </c>
      <c r="AX649" s="154">
        <f>IF(AX$3&gt;A14taxremlife,A14taxvalue-SUM($F649:AW649),IF(A14taxremlife="N/A","n/a",A14taxvalue/A14taxremlife))</f>
        <v>0</v>
      </c>
      <c r="AY649" s="154">
        <f>IF(AY$3&gt;A14taxremlife,A14taxvalue-SUM($F649:AX649),IF(A14taxremlife="N/A","n/a",A14taxvalue/A14taxremlife))</f>
        <v>0</v>
      </c>
      <c r="AZ649" s="154">
        <f>IF(AZ$3&gt;A14taxremlife,A14taxvalue-SUM($F649:AY649),IF(A14taxremlife="N/A","n/a",A14taxvalue/A14taxremlife))</f>
        <v>0</v>
      </c>
      <c r="BA649" s="154">
        <f>IF(BA$3&gt;A14taxremlife,A14taxvalue-SUM($F649:AZ649),IF(A14taxremlife="N/A","n/a",A14taxvalue/A14taxremlife))</f>
        <v>0</v>
      </c>
      <c r="BB649" s="154">
        <f>IF(BB$3&gt;A14taxremlife,A14taxvalue-SUM($F649:BA649),IF(A14taxremlife="N/A","n/a",A14taxvalue/A14taxremlife))</f>
        <v>0</v>
      </c>
      <c r="BC649" s="154">
        <f>IF(BC$3&gt;A14taxremlife,A14taxvalue-SUM($F649:BB649),IF(A14taxremlife="N/A","n/a",A14taxvalue/A14taxremlife))</f>
        <v>0</v>
      </c>
      <c r="BD649" s="154">
        <f>IF(BD$3&gt;A14taxremlife,A14taxvalue-SUM($F649:BC649),IF(A14taxremlife="N/A","n/a",A14taxvalue/A14taxremlife))</f>
        <v>0</v>
      </c>
      <c r="BE649" s="154">
        <f>IF(BE$3&gt;A14taxremlife,A14taxvalue-SUM($F649:BD649),IF(A14taxremlife="N/A","n/a",A14taxvalue/A14taxremlife))</f>
        <v>0</v>
      </c>
      <c r="BF649" s="154">
        <f>IF(BF$3&gt;A14taxremlife,A14taxvalue-SUM($F649:BE649),IF(A14taxremlife="N/A","n/a",A14taxvalue/A14taxremlife))</f>
        <v>0</v>
      </c>
      <c r="BG649" s="154">
        <f>IF(BG$3&gt;A14taxremlife,A14taxvalue-SUM($F649:BF649),IF(A14taxremlife="N/A","n/a",A14taxvalue/A14taxremlife))</f>
        <v>0</v>
      </c>
      <c r="BH649" s="154">
        <f>IF(BH$3&gt;A14taxremlife,A14taxvalue-SUM($F649:BG649),IF(A14taxremlife="N/A","n/a",A14taxvalue/A14taxremlife))</f>
        <v>0</v>
      </c>
      <c r="BI649" s="154">
        <f>IF(BI$3&gt;A14taxremlife,A14taxvalue-SUM($F649:BH649),IF(A14taxremlife="N/A","n/a",A14taxvalue/A14taxremlife))</f>
        <v>0</v>
      </c>
      <c r="BJ649" s="14"/>
      <c r="BK649" s="14"/>
      <c r="BL649" s="14"/>
      <c r="BM649" s="14"/>
      <c r="BN649" s="14"/>
      <c r="BO649" s="14"/>
      <c r="BP649" s="14"/>
      <c r="BQ649" s="14"/>
      <c r="BR649" s="14"/>
      <c r="BS649" s="14"/>
      <c r="BT649" s="14"/>
      <c r="BU649" s="14"/>
      <c r="BV649" s="14"/>
      <c r="BW649" s="14"/>
      <c r="BX649" s="14"/>
      <c r="BY649" s="14"/>
      <c r="BZ649" s="14"/>
      <c r="CA649" s="410"/>
      <c r="CB649" s="410"/>
      <c r="CC649" s="410"/>
      <c r="CD649" s="410"/>
      <c r="CE649" s="410"/>
      <c r="CF649" s="410"/>
      <c r="CG649" s="410"/>
      <c r="CH649" s="410"/>
      <c r="CI649" s="410"/>
      <c r="CJ649" s="410"/>
      <c r="CK649" s="410"/>
      <c r="CL649" s="410"/>
      <c r="CM649" s="410"/>
      <c r="CN649" s="410"/>
      <c r="CO649" s="410"/>
      <c r="CP649" s="410"/>
      <c r="CQ649" s="410"/>
      <c r="CR649" s="410"/>
      <c r="CS649" s="410"/>
      <c r="CT649" s="410"/>
      <c r="CU649" s="410"/>
      <c r="CV649" s="410"/>
      <c r="CW649" s="410"/>
      <c r="CX649" s="410"/>
      <c r="CY649" s="410"/>
      <c r="CZ649" s="410"/>
      <c r="DA649" s="410"/>
      <c r="DB649" s="410"/>
      <c r="DC649" s="410"/>
      <c r="DD649" s="410"/>
      <c r="DE649" s="410"/>
      <c r="DF649" s="410"/>
      <c r="DG649" s="410"/>
      <c r="DH649" s="410"/>
      <c r="DI649" s="410"/>
      <c r="DJ649" s="410"/>
      <c r="DK649" s="410"/>
      <c r="DL649" s="410"/>
      <c r="DM649" s="410"/>
      <c r="DN649" s="410"/>
      <c r="DO649" s="410"/>
      <c r="DP649" s="410"/>
      <c r="DQ649" s="410"/>
      <c r="DR649" s="410"/>
      <c r="DS649" s="410"/>
      <c r="DT649" s="410"/>
      <c r="DU649" s="410"/>
      <c r="DV649" s="410"/>
      <c r="DW649" s="410"/>
      <c r="DX649" s="410"/>
      <c r="DY649" s="410"/>
      <c r="DZ649" s="410"/>
      <c r="EA649" s="410"/>
      <c r="EB649" s="410"/>
      <c r="EC649" s="410"/>
      <c r="ED649" s="410"/>
      <c r="EE649" s="410"/>
      <c r="EF649" s="410"/>
      <c r="EG649" s="410"/>
      <c r="EH649" s="410"/>
      <c r="EI649" s="410"/>
      <c r="EJ649" s="410"/>
      <c r="EK649" s="410"/>
      <c r="EL649" s="410"/>
      <c r="EM649" s="410"/>
      <c r="EN649" s="410"/>
      <c r="EO649" s="410"/>
      <c r="EP649" s="410"/>
      <c r="EQ649" s="410"/>
      <c r="ER649" s="410"/>
      <c r="ES649" s="410"/>
      <c r="ET649" s="410"/>
      <c r="EU649" s="410"/>
      <c r="EV649" s="410"/>
      <c r="EW649" s="410"/>
      <c r="EX649" s="410"/>
      <c r="EY649" s="410"/>
      <c r="EZ649" s="410"/>
      <c r="FA649" s="410"/>
      <c r="FB649" s="410"/>
      <c r="FC649" s="410"/>
      <c r="FD649" s="410"/>
      <c r="FE649" s="410"/>
      <c r="FF649" s="410"/>
      <c r="FG649" s="410"/>
      <c r="FH649" s="410"/>
      <c r="FI649" s="410"/>
      <c r="FJ649" s="410"/>
      <c r="FK649" s="410"/>
      <c r="FL649" s="410"/>
      <c r="FM649" s="410"/>
      <c r="FN649" s="410"/>
      <c r="FO649" s="410"/>
      <c r="FP649" s="410"/>
      <c r="FQ649" s="410"/>
      <c r="FR649" s="410"/>
      <c r="FS649" s="410"/>
      <c r="FT649" s="410"/>
      <c r="FU649" s="410"/>
      <c r="FV649" s="410"/>
      <c r="FW649" s="410"/>
      <c r="FX649" s="410"/>
      <c r="FY649" s="410"/>
      <c r="FZ649" s="410"/>
      <c r="GA649" s="410"/>
      <c r="GB649" s="410"/>
      <c r="GC649" s="410"/>
      <c r="GD649" s="410"/>
      <c r="GE649" s="410"/>
      <c r="GF649" s="410"/>
      <c r="GG649" s="410"/>
      <c r="GH649" s="410"/>
      <c r="GI649" s="410"/>
      <c r="GJ649" s="410"/>
      <c r="GK649" s="410"/>
      <c r="GL649" s="410"/>
      <c r="GM649" s="410"/>
      <c r="GN649" s="410"/>
      <c r="GO649" s="410"/>
      <c r="GP649" s="410"/>
      <c r="GQ649" s="410"/>
      <c r="GR649" s="410"/>
      <c r="GS649" s="410"/>
      <c r="GT649" s="410"/>
      <c r="GU649" s="410"/>
      <c r="GV649" s="410"/>
      <c r="GW649" s="410"/>
      <c r="GX649" s="410"/>
      <c r="GY649" s="410"/>
      <c r="GZ649" s="410"/>
      <c r="HA649" s="410"/>
      <c r="HB649" s="410"/>
      <c r="HC649" s="410"/>
      <c r="HD649" s="410"/>
      <c r="HE649" s="410"/>
      <c r="HF649" s="410"/>
      <c r="HG649" s="410"/>
      <c r="HH649" s="410"/>
      <c r="HI649" s="410"/>
      <c r="HJ649" s="410"/>
      <c r="HK649" s="410"/>
      <c r="HL649" s="410"/>
      <c r="HM649" s="410"/>
      <c r="HN649" s="410"/>
      <c r="HO649" s="410"/>
      <c r="HP649" s="410"/>
      <c r="HQ649" s="410"/>
      <c r="HR649" s="410"/>
      <c r="HS649" s="410"/>
      <c r="HT649" s="410"/>
      <c r="HU649" s="410"/>
      <c r="HV649" s="410"/>
      <c r="HW649" s="410"/>
      <c r="HX649" s="410"/>
      <c r="HY649" s="410"/>
      <c r="HZ649" s="410"/>
      <c r="IA649" s="410"/>
      <c r="IB649" s="410"/>
      <c r="IC649" s="410"/>
      <c r="ID649" s="410"/>
      <c r="IE649" s="410"/>
      <c r="IF649" s="410"/>
      <c r="IG649" s="410"/>
      <c r="IH649" s="410"/>
      <c r="II649" s="410"/>
      <c r="IJ649" s="410"/>
      <c r="IK649" s="410"/>
      <c r="IL649" s="410"/>
      <c r="IM649" s="410"/>
      <c r="IN649" s="410"/>
      <c r="IO649" s="410"/>
      <c r="IP649" s="410"/>
      <c r="IQ649" s="410"/>
      <c r="IR649" s="410"/>
      <c r="IS649" s="410"/>
      <c r="IT649" s="410"/>
      <c r="IU649" s="410"/>
      <c r="IV649" s="410"/>
    </row>
    <row r="650" spans="1:256" s="2" customFormat="1" ht="12.75" hidden="1" customHeight="1" outlineLevel="2">
      <c r="A650" s="14"/>
      <c r="B650" s="14"/>
      <c r="C650" s="324"/>
      <c r="D650" s="412" t="s">
        <v>198</v>
      </c>
      <c r="E650" s="261">
        <v>0</v>
      </c>
      <c r="F650" s="372"/>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5"/>
      <c r="AY650" s="155"/>
      <c r="AZ650" s="155"/>
      <c r="BA650" s="155"/>
      <c r="BB650" s="155"/>
      <c r="BC650" s="155"/>
      <c r="BD650" s="155"/>
      <c r="BE650" s="155"/>
      <c r="BF650" s="155"/>
      <c r="BG650" s="155"/>
      <c r="BH650" s="155"/>
      <c r="BI650" s="155"/>
      <c r="BJ650" s="14"/>
      <c r="BK650" s="14"/>
      <c r="BL650" s="14"/>
      <c r="BM650" s="14"/>
      <c r="BN650" s="14"/>
      <c r="BO650" s="14"/>
      <c r="BP650" s="14"/>
      <c r="BQ650" s="14"/>
      <c r="BR650" s="14"/>
      <c r="BS650" s="14"/>
      <c r="BT650" s="14"/>
      <c r="BU650" s="14"/>
      <c r="BV650" s="14"/>
      <c r="BW650" s="14"/>
      <c r="BX650" s="14"/>
      <c r="BY650" s="14"/>
      <c r="BZ650" s="14"/>
      <c r="CA650" s="410"/>
      <c r="CB650" s="410"/>
      <c r="CC650" s="410"/>
      <c r="CD650" s="410"/>
      <c r="CE650" s="410"/>
      <c r="CF650" s="410"/>
      <c r="CG650" s="410"/>
      <c r="CH650" s="410"/>
      <c r="CI650" s="410"/>
      <c r="CJ650" s="410"/>
      <c r="CK650" s="410"/>
      <c r="CL650" s="410"/>
      <c r="CM650" s="410"/>
      <c r="CN650" s="410"/>
      <c r="CO650" s="410"/>
      <c r="CP650" s="410"/>
      <c r="CQ650" s="410"/>
      <c r="CR650" s="410"/>
      <c r="CS650" s="410"/>
      <c r="CT650" s="410"/>
      <c r="CU650" s="410"/>
      <c r="CV650" s="410"/>
      <c r="CW650" s="410"/>
      <c r="CX650" s="410"/>
      <c r="CY650" s="410"/>
      <c r="CZ650" s="410"/>
      <c r="DA650" s="410"/>
      <c r="DB650" s="410"/>
      <c r="DC650" s="410"/>
      <c r="DD650" s="410"/>
      <c r="DE650" s="410"/>
      <c r="DF650" s="410"/>
      <c r="DG650" s="410"/>
      <c r="DH650" s="410"/>
      <c r="DI650" s="410"/>
      <c r="DJ650" s="410"/>
      <c r="DK650" s="410"/>
      <c r="DL650" s="410"/>
      <c r="DM650" s="410"/>
      <c r="DN650" s="410"/>
      <c r="DO650" s="410"/>
      <c r="DP650" s="410"/>
      <c r="DQ650" s="410"/>
      <c r="DR650" s="410"/>
      <c r="DS650" s="410"/>
      <c r="DT650" s="410"/>
      <c r="DU650" s="410"/>
      <c r="DV650" s="410"/>
      <c r="DW650" s="410"/>
      <c r="DX650" s="410"/>
      <c r="DY650" s="410"/>
      <c r="DZ650" s="410"/>
      <c r="EA650" s="410"/>
      <c r="EB650" s="410"/>
      <c r="EC650" s="410"/>
      <c r="ED650" s="410"/>
      <c r="EE650" s="410"/>
      <c r="EF650" s="410"/>
      <c r="EG650" s="410"/>
      <c r="EH650" s="410"/>
      <c r="EI650" s="410"/>
      <c r="EJ650" s="410"/>
      <c r="EK650" s="410"/>
      <c r="EL650" s="410"/>
      <c r="EM650" s="410"/>
      <c r="EN650" s="410"/>
      <c r="EO650" s="410"/>
      <c r="EP650" s="410"/>
      <c r="EQ650" s="410"/>
      <c r="ER650" s="410"/>
      <c r="ES650" s="410"/>
      <c r="ET650" s="410"/>
      <c r="EU650" s="410"/>
      <c r="EV650" s="410"/>
      <c r="EW650" s="410"/>
      <c r="EX650" s="410"/>
      <c r="EY650" s="410"/>
      <c r="EZ650" s="410"/>
      <c r="FA650" s="410"/>
      <c r="FB650" s="410"/>
      <c r="FC650" s="410"/>
      <c r="FD650" s="410"/>
      <c r="FE650" s="410"/>
      <c r="FF650" s="410"/>
      <c r="FG650" s="410"/>
      <c r="FH650" s="410"/>
      <c r="FI650" s="410"/>
      <c r="FJ650" s="410"/>
      <c r="FK650" s="410"/>
      <c r="FL650" s="410"/>
      <c r="FM650" s="410"/>
      <c r="FN650" s="410"/>
      <c r="FO650" s="410"/>
      <c r="FP650" s="410"/>
      <c r="FQ650" s="410"/>
      <c r="FR650" s="410"/>
      <c r="FS650" s="410"/>
      <c r="FT650" s="410"/>
      <c r="FU650" s="410"/>
      <c r="FV650" s="410"/>
      <c r="FW650" s="410"/>
      <c r="FX650" s="410"/>
      <c r="FY650" s="410"/>
      <c r="FZ650" s="410"/>
      <c r="GA650" s="410"/>
      <c r="GB650" s="410"/>
      <c r="GC650" s="410"/>
      <c r="GD650" s="410"/>
      <c r="GE650" s="410"/>
      <c r="GF650" s="410"/>
      <c r="GG650" s="410"/>
      <c r="GH650" s="410"/>
      <c r="GI650" s="410"/>
      <c r="GJ650" s="410"/>
      <c r="GK650" s="410"/>
      <c r="GL650" s="410"/>
      <c r="GM650" s="410"/>
      <c r="GN650" s="410"/>
      <c r="GO650" s="410"/>
      <c r="GP650" s="410"/>
      <c r="GQ650" s="410"/>
      <c r="GR650" s="410"/>
      <c r="GS650" s="410"/>
      <c r="GT650" s="410"/>
      <c r="GU650" s="410"/>
      <c r="GV650" s="410"/>
      <c r="GW650" s="410"/>
      <c r="GX650" s="410"/>
      <c r="GY650" s="410"/>
      <c r="GZ650" s="410"/>
      <c r="HA650" s="410"/>
      <c r="HB650" s="410"/>
      <c r="HC650" s="410"/>
      <c r="HD650" s="410"/>
      <c r="HE650" s="410"/>
      <c r="HF650" s="410"/>
      <c r="HG650" s="410"/>
      <c r="HH650" s="410"/>
      <c r="HI650" s="410"/>
      <c r="HJ650" s="410"/>
      <c r="HK650" s="410"/>
      <c r="HL650" s="410"/>
      <c r="HM650" s="410"/>
      <c r="HN650" s="410"/>
      <c r="HO650" s="410"/>
      <c r="HP650" s="410"/>
      <c r="HQ650" s="410"/>
      <c r="HR650" s="410"/>
      <c r="HS650" s="410"/>
      <c r="HT650" s="410"/>
      <c r="HU650" s="410"/>
      <c r="HV650" s="410"/>
      <c r="HW650" s="410"/>
      <c r="HX650" s="410"/>
      <c r="HY650" s="410"/>
      <c r="HZ650" s="410"/>
      <c r="IA650" s="410"/>
      <c r="IB650" s="410"/>
      <c r="IC650" s="410"/>
      <c r="ID650" s="410"/>
      <c r="IE650" s="410"/>
      <c r="IF650" s="410"/>
      <c r="IG650" s="410"/>
      <c r="IH650" s="410"/>
      <c r="II650" s="410"/>
      <c r="IJ650" s="410"/>
      <c r="IK650" s="410"/>
      <c r="IL650" s="410"/>
      <c r="IM650" s="410"/>
      <c r="IN650" s="410"/>
      <c r="IO650" s="410"/>
      <c r="IP650" s="410"/>
      <c r="IQ650" s="410"/>
      <c r="IR650" s="410"/>
      <c r="IS650" s="410"/>
      <c r="IT650" s="410"/>
      <c r="IU650" s="410"/>
      <c r="IV650" s="410"/>
    </row>
    <row r="651" spans="1:256" s="2" customFormat="1" ht="12.75" hidden="1" customHeight="1" outlineLevel="2">
      <c r="A651" s="14"/>
      <c r="B651" s="14"/>
      <c r="C651" s="324"/>
      <c r="D651" s="413"/>
      <c r="E651" s="261">
        <v>1</v>
      </c>
      <c r="F651" s="372"/>
      <c r="G651" s="268"/>
      <c r="H651" s="155">
        <f>IF(A14taxstdlife="n/a","n/a",IF(H$3&gt;(A14taxstdlife+$E651),(Input!$G$224*$G$7)-SUM($G651:G651),(Input!$G$224*$G$7)/A14taxstdlife))</f>
        <v>4.2516961809093107E-4</v>
      </c>
      <c r="I651" s="155">
        <f>IF(A14taxstdlife="n/a","n/a",IF(I$3&gt;(A14taxstdlife+$E651),(Input!$G$224*$G$7)-SUM($G651:H651),(Input!$G$224*$G$7)/A14taxstdlife))</f>
        <v>4.2516961809093107E-4</v>
      </c>
      <c r="J651" s="155">
        <f>IF(A14taxstdlife="n/a","n/a",IF(J$3&gt;(A14taxstdlife+$E651),(Input!$G$224*$G$7)-SUM($G651:I651),(Input!$G$224*$G$7)/A14taxstdlife))</f>
        <v>4.2516961809093107E-4</v>
      </c>
      <c r="K651" s="155">
        <f>IF(A14taxstdlife="n/a","n/a",IF(K$3&gt;(A14taxstdlife+$E651),(Input!$G$224*$G$7)-SUM($G651:J651),(Input!$G$224*$G$7)/A14taxstdlife))</f>
        <v>4.2516961809093107E-4</v>
      </c>
      <c r="L651" s="155">
        <f>IF(A14taxstdlife="n/a","n/a",IF(L$3&gt;(A14taxstdlife+$E651),(Input!$G$224*$G$7)-SUM($G651:K651),(Input!$G$224*$G$7)/A14taxstdlife))</f>
        <v>4.2516961809093107E-4</v>
      </c>
      <c r="M651" s="155">
        <f>IF(A14taxstdlife="n/a","n/a",IF(M$3&gt;(A14taxstdlife+$E651),(Input!$G$224*$G$7)-SUM($G651:L651),(Input!$G$224*$G$7)/A14taxstdlife))</f>
        <v>4.2516961809093107E-4</v>
      </c>
      <c r="N651" s="155">
        <f>IF(A14taxstdlife="n/a","n/a",IF(N$3&gt;(A14taxstdlife+$E651),(Input!$G$224*$G$7)-SUM($G651:M651),(Input!$G$224*$G$7)/A14taxstdlife))</f>
        <v>4.2516961809093107E-4</v>
      </c>
      <c r="O651" s="155">
        <f>IF(A14taxstdlife="n/a","n/a",IF(O$3&gt;(A14taxstdlife+$E651),(Input!$G$224*$G$7)-SUM($G651:N651),(Input!$G$224*$G$7)/A14taxstdlife))</f>
        <v>4.2516961809093107E-4</v>
      </c>
      <c r="P651" s="155">
        <f>IF(A14taxstdlife="n/a","n/a",IF(P$3&gt;(A14taxstdlife+$E651),(Input!$G$224*$G$7)-SUM($G651:O651),(Input!$G$224*$G$7)/A14taxstdlife))</f>
        <v>4.2516961809093107E-4</v>
      </c>
      <c r="Q651" s="155">
        <f>IF(A14taxstdlife="n/a","n/a",IF(Q$3&gt;(A14taxstdlife+$E651),(Input!$G$224*$G$7)-SUM($G651:P651),(Input!$G$224*$G$7)/A14taxstdlife))</f>
        <v>4.2516961809093107E-4</v>
      </c>
      <c r="R651" s="155">
        <f>IF(A14taxstdlife="n/a","n/a",IF(R$3&gt;(A14taxstdlife+$E651),(Input!$G$224*$G$7)-SUM($G651:Q651),(Input!$G$224*$G$7)/A14taxstdlife))</f>
        <v>4.2516961809093107E-4</v>
      </c>
      <c r="S651" s="155">
        <f>IF(A14taxstdlife="n/a","n/a",IF(S$3&gt;(A14taxstdlife+$E651),(Input!$G$224*$G$7)-SUM($G651:R651),(Input!$G$224*$G$7)/A14taxstdlife))</f>
        <v>4.2516961809093107E-4</v>
      </c>
      <c r="T651" s="155">
        <f>IF(A14taxstdlife="n/a","n/a",IF(T$3&gt;(A14taxstdlife+$E651),(Input!$G$224*$G$7)-SUM($G651:S651),(Input!$G$224*$G$7)/A14taxstdlife))</f>
        <v>4.2516961809093107E-4</v>
      </c>
      <c r="U651" s="155">
        <f>IF(A14taxstdlife="n/a","n/a",IF(U$3&gt;(A14taxstdlife+$E651),(Input!$G$224*$G$7)-SUM($G651:T651),(Input!$G$224*$G$7)/A14taxstdlife))</f>
        <v>4.2516961809093107E-4</v>
      </c>
      <c r="V651" s="155">
        <f>IF(A14taxstdlife="n/a","n/a",IF(V$3&gt;(A14taxstdlife+$E651),(Input!$G$224*$G$7)-SUM($G651:U651),(Input!$G$224*$G$7)/A14taxstdlife))</f>
        <v>4.2516961809093107E-4</v>
      </c>
      <c r="W651" s="155">
        <f>IF(A14taxstdlife="n/a","n/a",IF(W$3&gt;(A14taxstdlife+$E651),(Input!$G$224*$G$7)-SUM($G651:V651),(Input!$G$224*$G$7)/A14taxstdlife))</f>
        <v>-2.6020852139652106E-18</v>
      </c>
      <c r="X651" s="155">
        <f>IF(A14taxstdlife="n/a","n/a",IF(X$3&gt;(A14taxstdlife+$E651),(Input!$G$224*$G$7)-SUM($G651:W651),(Input!$G$224*$G$7)/A14taxstdlife))</f>
        <v>0</v>
      </c>
      <c r="Y651" s="155">
        <f>IF(A14taxstdlife="n/a","n/a",IF(Y$3&gt;(A14taxstdlife+$E651),(Input!$G$224*$G$7)-SUM($G651:X651),(Input!$G$224*$G$7)/A14taxstdlife))</f>
        <v>0</v>
      </c>
      <c r="Z651" s="155">
        <f>IF(A14taxstdlife="n/a","n/a",IF(Z$3&gt;(A14taxstdlife+$E651),(Input!$G$224*$G$7)-SUM($G651:Y651),(Input!$G$224*$G$7)/A14taxstdlife))</f>
        <v>0</v>
      </c>
      <c r="AA651" s="155">
        <f>IF(A14taxstdlife="n/a","n/a",IF(AA$3&gt;(A14taxstdlife+$E651),(Input!$G$224*$G$7)-SUM($G651:Z651),(Input!$G$224*$G$7)/A14taxstdlife))</f>
        <v>0</v>
      </c>
      <c r="AB651" s="155">
        <f>IF(A14taxstdlife="n/a","n/a",IF(AB$3&gt;(A14taxstdlife+$E651),(Input!$G$224*$G$7)-SUM($G651:AA651),(Input!$G$224*$G$7)/A14taxstdlife))</f>
        <v>0</v>
      </c>
      <c r="AC651" s="155">
        <f>IF(A14taxstdlife="n/a","n/a",IF(AC$3&gt;(A14taxstdlife+$E651),(Input!$G$224*$G$7)-SUM($G651:AB651),(Input!$G$224*$G$7)/A14taxstdlife))</f>
        <v>0</v>
      </c>
      <c r="AD651" s="155">
        <f>IF(A14taxstdlife="n/a","n/a",IF(AD$3&gt;(A14taxstdlife+$E651),(Input!$G$224*$G$7)-SUM($G651:AC651),(Input!$G$224*$G$7)/A14taxstdlife))</f>
        <v>0</v>
      </c>
      <c r="AE651" s="155">
        <f>IF(A14taxstdlife="n/a","n/a",IF(AE$3&gt;(A14taxstdlife+$E651),(Input!$G$224*$G$7)-SUM($G651:AD651),(Input!$G$224*$G$7)/A14taxstdlife))</f>
        <v>0</v>
      </c>
      <c r="AF651" s="155">
        <f>IF(A14taxstdlife="n/a","n/a",IF(AF$3&gt;(A14taxstdlife+$E651),(Input!$G$224*$G$7)-SUM($G651:AE651),(Input!$G$224*$G$7)/A14taxstdlife))</f>
        <v>0</v>
      </c>
      <c r="AG651" s="155">
        <f>IF(A14taxstdlife="n/a","n/a",IF(AG$3&gt;(A14taxstdlife+$E651),(Input!$G$224*$G$7)-SUM($G651:AF651),(Input!$G$224*$G$7)/A14taxstdlife))</f>
        <v>0</v>
      </c>
      <c r="AH651" s="155">
        <f>IF(A14taxstdlife="n/a","n/a",IF(AH$3&gt;(A14taxstdlife+$E651),(Input!$G$224*$G$7)-SUM($G651:AG651),(Input!$G$224*$G$7)/A14taxstdlife))</f>
        <v>0</v>
      </c>
      <c r="AI651" s="155">
        <f>IF(A14taxstdlife="n/a","n/a",IF(AI$3&gt;(A14taxstdlife+$E651),(Input!$G$224*$G$7)-SUM($G651:AH651),(Input!$G$224*$G$7)/A14taxstdlife))</f>
        <v>0</v>
      </c>
      <c r="AJ651" s="155">
        <f>IF(A14taxstdlife="n/a","n/a",IF(AJ$3&gt;(A14taxstdlife+$E651),(Input!$G$224*$G$7)-SUM($G651:AI651),(Input!$G$224*$G$7)/A14taxstdlife))</f>
        <v>0</v>
      </c>
      <c r="AK651" s="155">
        <f>IF(A14taxstdlife="n/a","n/a",IF(AK$3&gt;(A14taxstdlife+$E651),(Input!$G$224*$G$7)-SUM($G651:AJ651),(Input!$G$224*$G$7)/A14taxstdlife))</f>
        <v>0</v>
      </c>
      <c r="AL651" s="155">
        <f>IF(A14taxstdlife="n/a","n/a",IF(AL$3&gt;(A14taxstdlife+$E651),(Input!$G$224*$G$7)-SUM($G651:AK651),(Input!$G$224*$G$7)/A14taxstdlife))</f>
        <v>0</v>
      </c>
      <c r="AM651" s="155">
        <f>IF(A14taxstdlife="n/a","n/a",IF(AM$3&gt;(A14taxstdlife+$E651),(Input!$G$224*$G$7)-SUM($G651:AL651),(Input!$G$224*$G$7)/A14taxstdlife))</f>
        <v>0</v>
      </c>
      <c r="AN651" s="155">
        <f>IF(A14taxstdlife="n/a","n/a",IF(AN$3&gt;(A14taxstdlife+$E651),(Input!$G$224*$G$7)-SUM($G651:AM651),(Input!$G$224*$G$7)/A14taxstdlife))</f>
        <v>0</v>
      </c>
      <c r="AO651" s="155">
        <f>IF(A14taxstdlife="n/a","n/a",IF(AO$3&gt;(A14taxstdlife+$E651),(Input!$G$224*$G$7)-SUM($G651:AN651),(Input!$G$224*$G$7)/A14taxstdlife))</f>
        <v>0</v>
      </c>
      <c r="AP651" s="155">
        <f>IF(A14taxstdlife="n/a","n/a",IF(AP$3&gt;(A14taxstdlife+$E651),(Input!$G$224*$G$7)-SUM($G651:AO651),(Input!$G$224*$G$7)/A14taxstdlife))</f>
        <v>0</v>
      </c>
      <c r="AQ651" s="155">
        <f>IF(A14taxstdlife="n/a","n/a",IF(AQ$3&gt;(A14taxstdlife+$E651),(Input!$G$224*$G$7)-SUM($G651:AP651),(Input!$G$224*$G$7)/A14taxstdlife))</f>
        <v>0</v>
      </c>
      <c r="AR651" s="155">
        <f>IF(A14taxstdlife="n/a","n/a",IF(AR$3&gt;(A14taxstdlife+$E651),(Input!$G$224*$G$7)-SUM($G651:AQ651),(Input!$G$224*$G$7)/A14taxstdlife))</f>
        <v>0</v>
      </c>
      <c r="AS651" s="155">
        <f>IF(A14taxstdlife="n/a","n/a",IF(AS$3&gt;(A14taxstdlife+$E651),(Input!$G$224*$G$7)-SUM($G651:AR651),(Input!$G$224*$G$7)/A14taxstdlife))</f>
        <v>0</v>
      </c>
      <c r="AT651" s="155">
        <f>IF(A14taxstdlife="n/a","n/a",IF(AT$3&gt;(A14taxstdlife+$E651),(Input!$G$224*$G$7)-SUM($G651:AS651),(Input!$G$224*$G$7)/A14taxstdlife))</f>
        <v>0</v>
      </c>
      <c r="AU651" s="155">
        <f>IF(A14taxstdlife="n/a","n/a",IF(AU$3&gt;(A14taxstdlife+$E651),(Input!$G$224*$G$7)-SUM($G651:AT651),(Input!$G$224*$G$7)/A14taxstdlife))</f>
        <v>0</v>
      </c>
      <c r="AV651" s="155">
        <f>IF(A14taxstdlife="n/a","n/a",IF(AV$3&gt;(A14taxstdlife+$E651),(Input!$G$224*$G$7)-SUM($G651:AU651),(Input!$G$224*$G$7)/A14taxstdlife))</f>
        <v>0</v>
      </c>
      <c r="AW651" s="155">
        <f>IF(A14taxstdlife="n/a","n/a",IF(AW$3&gt;(A14taxstdlife+$E651),(Input!$G$224*$G$7)-SUM($G651:AV651),(Input!$G$224*$G$7)/A14taxstdlife))</f>
        <v>0</v>
      </c>
      <c r="AX651" s="155">
        <f>IF(A14taxstdlife="n/a","n/a",IF(AX$3&gt;(A14taxstdlife+$E651),(Input!$G$224*$G$7)-SUM($G651:AW651),(Input!$G$224*$G$7)/A14taxstdlife))</f>
        <v>0</v>
      </c>
      <c r="AY651" s="155">
        <f>IF(A14taxstdlife="n/a","n/a",IF(AY$3&gt;(A14taxstdlife+$E651),(Input!$G$224*$G$7)-SUM($G651:AX651),(Input!$G$224*$G$7)/A14taxstdlife))</f>
        <v>0</v>
      </c>
      <c r="AZ651" s="155">
        <f>IF(A14taxstdlife="n/a","n/a",IF(AZ$3&gt;(A14taxstdlife+$E651),(Input!$G$224*$G$7)-SUM($G651:AY651),(Input!$G$224*$G$7)/A14taxstdlife))</f>
        <v>0</v>
      </c>
      <c r="BA651" s="155">
        <f>IF(A14taxstdlife="n/a","n/a",IF(BA$3&gt;(A14taxstdlife+$E651),(Input!$G$224*$G$7)-SUM($G651:AZ651),(Input!$G$224*$G$7)/A14taxstdlife))</f>
        <v>0</v>
      </c>
      <c r="BB651" s="155">
        <f>IF(A14taxstdlife="n/a","n/a",IF(BB$3&gt;(A14taxstdlife+$E651),(Input!$G$224*$G$7)-SUM($G651:BA651),(Input!$G$224*$G$7)/A14taxstdlife))</f>
        <v>0</v>
      </c>
      <c r="BC651" s="155">
        <f>IF(A14taxstdlife="n/a","n/a",IF(BC$3&gt;(A14taxstdlife+$E651),(Input!$G$224*$G$7)-SUM($G651:BB651),(Input!$G$224*$G$7)/A14taxstdlife))</f>
        <v>0</v>
      </c>
      <c r="BD651" s="155">
        <f>IF(A14taxstdlife="n/a","n/a",IF(BD$3&gt;(A14taxstdlife+$E651),(Input!$G$224*$G$7)-SUM($G651:BC651),(Input!$G$224*$G$7)/A14taxstdlife))</f>
        <v>0</v>
      </c>
      <c r="BE651" s="155">
        <f>IF(A14taxstdlife="n/a","n/a",IF(BE$3&gt;(A14taxstdlife+$E651),(Input!$G$224*$G$7)-SUM($G651:BD651),(Input!$G$224*$G$7)/A14taxstdlife))</f>
        <v>0</v>
      </c>
      <c r="BF651" s="155">
        <f>IF(A14taxstdlife="n/a","n/a",IF(BF$3&gt;(A14taxstdlife+$E651),(Input!$G$224*$G$7)-SUM($G651:BE651),(Input!$G$224*$G$7)/A14taxstdlife))</f>
        <v>0</v>
      </c>
      <c r="BG651" s="155">
        <f>IF(A14taxstdlife="n/a","n/a",IF(BG$3&gt;(A14taxstdlife+$E651),(Input!$G$224*$G$7)-SUM($G651:BF651),(Input!$G$224*$G$7)/A14taxstdlife))</f>
        <v>0</v>
      </c>
      <c r="BH651" s="155">
        <f>IF(A14taxstdlife="n/a","n/a",IF(BH$3&gt;(A14taxstdlife+$E651),(Input!$G$224*$G$7)-SUM($G651:BG651),(Input!$G$224*$G$7)/A14taxstdlife))</f>
        <v>0</v>
      </c>
      <c r="BI651" s="155">
        <f>IF(A14taxstdlife="n/a","n/a",IF(BI$3&gt;(A14taxstdlife+$E651),(Input!$G$224*$G$7)-SUM($G651:BH651),(Input!$G$224*$G$7)/A14taxstdlife))</f>
        <v>0</v>
      </c>
      <c r="BJ651" s="14"/>
      <c r="BK651" s="14"/>
      <c r="BL651" s="14"/>
      <c r="BM651" s="14"/>
      <c r="BN651" s="14"/>
      <c r="BO651" s="14"/>
      <c r="BP651" s="14"/>
      <c r="BQ651" s="14"/>
      <c r="BR651" s="14"/>
      <c r="BS651" s="14"/>
      <c r="BT651" s="14"/>
      <c r="BU651" s="14"/>
      <c r="BV651" s="14"/>
      <c r="BW651" s="14"/>
      <c r="BX651" s="14"/>
      <c r="BY651" s="14"/>
      <c r="BZ651" s="14"/>
      <c r="CA651" s="410"/>
      <c r="CB651" s="410"/>
      <c r="CC651" s="410"/>
      <c r="CD651" s="410"/>
      <c r="CE651" s="410"/>
      <c r="CF651" s="410"/>
      <c r="CG651" s="410"/>
      <c r="CH651" s="410"/>
      <c r="CI651" s="410"/>
      <c r="CJ651" s="410"/>
      <c r="CK651" s="410"/>
      <c r="CL651" s="410"/>
      <c r="CM651" s="410"/>
      <c r="CN651" s="410"/>
      <c r="CO651" s="410"/>
      <c r="CP651" s="410"/>
      <c r="CQ651" s="410"/>
      <c r="CR651" s="410"/>
      <c r="CS651" s="410"/>
      <c r="CT651" s="410"/>
      <c r="CU651" s="410"/>
      <c r="CV651" s="410"/>
      <c r="CW651" s="410"/>
      <c r="CX651" s="410"/>
      <c r="CY651" s="410"/>
      <c r="CZ651" s="410"/>
      <c r="DA651" s="410"/>
      <c r="DB651" s="410"/>
      <c r="DC651" s="410"/>
      <c r="DD651" s="410"/>
      <c r="DE651" s="410"/>
      <c r="DF651" s="410"/>
      <c r="DG651" s="410"/>
      <c r="DH651" s="410"/>
      <c r="DI651" s="410"/>
      <c r="DJ651" s="410"/>
      <c r="DK651" s="410"/>
      <c r="DL651" s="410"/>
      <c r="DM651" s="410"/>
      <c r="DN651" s="410"/>
      <c r="DO651" s="410"/>
      <c r="DP651" s="410"/>
      <c r="DQ651" s="410"/>
      <c r="DR651" s="410"/>
      <c r="DS651" s="410"/>
      <c r="DT651" s="410"/>
      <c r="DU651" s="410"/>
      <c r="DV651" s="410"/>
      <c r="DW651" s="410"/>
      <c r="DX651" s="410"/>
      <c r="DY651" s="410"/>
      <c r="DZ651" s="410"/>
      <c r="EA651" s="410"/>
      <c r="EB651" s="410"/>
      <c r="EC651" s="410"/>
      <c r="ED651" s="410"/>
      <c r="EE651" s="410"/>
      <c r="EF651" s="410"/>
      <c r="EG651" s="410"/>
      <c r="EH651" s="410"/>
      <c r="EI651" s="410"/>
      <c r="EJ651" s="410"/>
      <c r="EK651" s="410"/>
      <c r="EL651" s="410"/>
      <c r="EM651" s="410"/>
      <c r="EN651" s="410"/>
      <c r="EO651" s="410"/>
      <c r="EP651" s="410"/>
      <c r="EQ651" s="410"/>
      <c r="ER651" s="410"/>
      <c r="ES651" s="410"/>
      <c r="ET651" s="410"/>
      <c r="EU651" s="410"/>
      <c r="EV651" s="410"/>
      <c r="EW651" s="410"/>
      <c r="EX651" s="410"/>
      <c r="EY651" s="410"/>
      <c r="EZ651" s="410"/>
      <c r="FA651" s="410"/>
      <c r="FB651" s="410"/>
      <c r="FC651" s="410"/>
      <c r="FD651" s="410"/>
      <c r="FE651" s="410"/>
      <c r="FF651" s="410"/>
      <c r="FG651" s="410"/>
      <c r="FH651" s="410"/>
      <c r="FI651" s="410"/>
      <c r="FJ651" s="410"/>
      <c r="FK651" s="410"/>
      <c r="FL651" s="410"/>
      <c r="FM651" s="410"/>
      <c r="FN651" s="410"/>
      <c r="FO651" s="410"/>
      <c r="FP651" s="410"/>
      <c r="FQ651" s="410"/>
      <c r="FR651" s="410"/>
      <c r="FS651" s="410"/>
      <c r="FT651" s="410"/>
      <c r="FU651" s="410"/>
      <c r="FV651" s="410"/>
      <c r="FW651" s="410"/>
      <c r="FX651" s="410"/>
      <c r="FY651" s="410"/>
      <c r="FZ651" s="410"/>
      <c r="GA651" s="410"/>
      <c r="GB651" s="410"/>
      <c r="GC651" s="410"/>
      <c r="GD651" s="410"/>
      <c r="GE651" s="410"/>
      <c r="GF651" s="410"/>
      <c r="GG651" s="410"/>
      <c r="GH651" s="410"/>
      <c r="GI651" s="410"/>
      <c r="GJ651" s="410"/>
      <c r="GK651" s="410"/>
      <c r="GL651" s="410"/>
      <c r="GM651" s="410"/>
      <c r="GN651" s="410"/>
      <c r="GO651" s="410"/>
      <c r="GP651" s="410"/>
      <c r="GQ651" s="410"/>
      <c r="GR651" s="410"/>
      <c r="GS651" s="410"/>
      <c r="GT651" s="410"/>
      <c r="GU651" s="410"/>
      <c r="GV651" s="410"/>
      <c r="GW651" s="410"/>
      <c r="GX651" s="410"/>
      <c r="GY651" s="410"/>
      <c r="GZ651" s="410"/>
      <c r="HA651" s="410"/>
      <c r="HB651" s="410"/>
      <c r="HC651" s="410"/>
      <c r="HD651" s="410"/>
      <c r="HE651" s="410"/>
      <c r="HF651" s="410"/>
      <c r="HG651" s="410"/>
      <c r="HH651" s="410"/>
      <c r="HI651" s="410"/>
      <c r="HJ651" s="410"/>
      <c r="HK651" s="410"/>
      <c r="HL651" s="410"/>
      <c r="HM651" s="410"/>
      <c r="HN651" s="410"/>
      <c r="HO651" s="410"/>
      <c r="HP651" s="410"/>
      <c r="HQ651" s="410"/>
      <c r="HR651" s="410"/>
      <c r="HS651" s="410"/>
      <c r="HT651" s="410"/>
      <c r="HU651" s="410"/>
      <c r="HV651" s="410"/>
      <c r="HW651" s="410"/>
      <c r="HX651" s="410"/>
      <c r="HY651" s="410"/>
      <c r="HZ651" s="410"/>
      <c r="IA651" s="410"/>
      <c r="IB651" s="410"/>
      <c r="IC651" s="410"/>
      <c r="ID651" s="410"/>
      <c r="IE651" s="410"/>
      <c r="IF651" s="410"/>
      <c r="IG651" s="410"/>
      <c r="IH651" s="410"/>
      <c r="II651" s="410"/>
      <c r="IJ651" s="410"/>
      <c r="IK651" s="410"/>
      <c r="IL651" s="410"/>
      <c r="IM651" s="410"/>
      <c r="IN651" s="410"/>
      <c r="IO651" s="410"/>
      <c r="IP651" s="410"/>
      <c r="IQ651" s="410"/>
      <c r="IR651" s="410"/>
      <c r="IS651" s="410"/>
      <c r="IT651" s="410"/>
      <c r="IU651" s="410"/>
      <c r="IV651" s="410"/>
    </row>
    <row r="652" spans="1:256" s="2" customFormat="1" ht="12.75" hidden="1" customHeight="1" outlineLevel="2">
      <c r="A652" s="14"/>
      <c r="B652" s="14"/>
      <c r="C652" s="324"/>
      <c r="D652" s="413"/>
      <c r="E652" s="261">
        <v>2</v>
      </c>
      <c r="F652" s="372"/>
      <c r="G652" s="269"/>
      <c r="H652" s="270"/>
      <c r="I652" s="155">
        <f>IF(A14taxstdlife="n/a","n/a",IF(I$3&gt;(A14taxstdlife+$E652),(Input!$H$224*$H$7)-SUM($H652:H652),(Input!$H$224*$H$7)/A14taxstdlife))</f>
        <v>4.397016236989501E-4</v>
      </c>
      <c r="J652" s="155">
        <f>IF(A14taxstdlife="n/a","n/a",IF(J$3&gt;(A14taxstdlife+$E652),(Input!$H$224*$H$7)-SUM($H652:I652),(Input!$H$224*$H$7)/A14taxstdlife))</f>
        <v>4.397016236989501E-4</v>
      </c>
      <c r="K652" s="155">
        <f>IF(A14taxstdlife="n/a","n/a",IF(K$3&gt;(A14taxstdlife+$E652),(Input!$H$224*$H$7)-SUM($H652:J652),(Input!$H$224*$H$7)/A14taxstdlife))</f>
        <v>4.397016236989501E-4</v>
      </c>
      <c r="L652" s="155">
        <f>IF(A14taxstdlife="n/a","n/a",IF(L$3&gt;(A14taxstdlife+$E652),(Input!$H$224*$H$7)-SUM($H652:K652),(Input!$H$224*$H$7)/A14taxstdlife))</f>
        <v>4.397016236989501E-4</v>
      </c>
      <c r="M652" s="155">
        <f>IF(A14taxstdlife="n/a","n/a",IF(M$3&gt;(A14taxstdlife+$E652),(Input!$H$224*$H$7)-SUM($H652:L652),(Input!$H$224*$H$7)/A14taxstdlife))</f>
        <v>4.397016236989501E-4</v>
      </c>
      <c r="N652" s="155">
        <f>IF(A14taxstdlife="n/a","n/a",IF(N$3&gt;(A14taxstdlife+$E652),(Input!$H$224*$H$7)-SUM($H652:M652),(Input!$H$224*$H$7)/A14taxstdlife))</f>
        <v>4.397016236989501E-4</v>
      </c>
      <c r="O652" s="155">
        <f>IF(A14taxstdlife="n/a","n/a",IF(O$3&gt;(A14taxstdlife+$E652),(Input!$H$224*$H$7)-SUM($H652:N652),(Input!$H$224*$H$7)/A14taxstdlife))</f>
        <v>4.397016236989501E-4</v>
      </c>
      <c r="P652" s="155">
        <f>IF(A14taxstdlife="n/a","n/a",IF(P$3&gt;(A14taxstdlife+$E652),(Input!$H$224*$H$7)-SUM($H652:O652),(Input!$H$224*$H$7)/A14taxstdlife))</f>
        <v>4.397016236989501E-4</v>
      </c>
      <c r="Q652" s="155">
        <f>IF(A14taxstdlife="n/a","n/a",IF(Q$3&gt;(A14taxstdlife+$E652),(Input!$H$224*$H$7)-SUM($H652:P652),(Input!$H$224*$H$7)/A14taxstdlife))</f>
        <v>4.397016236989501E-4</v>
      </c>
      <c r="R652" s="155">
        <f>IF(A14taxstdlife="n/a","n/a",IF(R$3&gt;(A14taxstdlife+$E652),(Input!$H$224*$H$7)-SUM($H652:Q652),(Input!$H$224*$H$7)/A14taxstdlife))</f>
        <v>4.397016236989501E-4</v>
      </c>
      <c r="S652" s="155">
        <f>IF(A14taxstdlife="n/a","n/a",IF(S$3&gt;(A14taxstdlife+$E652),(Input!$H$224*$H$7)-SUM($H652:R652),(Input!$H$224*$H$7)/A14taxstdlife))</f>
        <v>4.397016236989501E-4</v>
      </c>
      <c r="T652" s="155">
        <f>IF(A14taxstdlife="n/a","n/a",IF(T$3&gt;(A14taxstdlife+$E652),(Input!$H$224*$H$7)-SUM($H652:S652),(Input!$H$224*$H$7)/A14taxstdlife))</f>
        <v>4.397016236989501E-4</v>
      </c>
      <c r="U652" s="155">
        <f>IF(A14taxstdlife="n/a","n/a",IF(U$3&gt;(A14taxstdlife+$E652),(Input!$H$224*$H$7)-SUM($H652:T652),(Input!$H$224*$H$7)/A14taxstdlife))</f>
        <v>4.397016236989501E-4</v>
      </c>
      <c r="V652" s="155">
        <f>IF(A14taxstdlife="n/a","n/a",IF(V$3&gt;(A14taxstdlife+$E652),(Input!$H$224*$H$7)-SUM($H652:U652),(Input!$H$224*$H$7)/A14taxstdlife))</f>
        <v>4.397016236989501E-4</v>
      </c>
      <c r="W652" s="155">
        <f>IF(A14taxstdlife="n/a","n/a",IF(W$3&gt;(A14taxstdlife+$E652),(Input!$H$224*$H$7)-SUM($H652:V652),(Input!$H$224*$H$7)/A14taxstdlife))</f>
        <v>4.397016236989501E-4</v>
      </c>
      <c r="X652" s="155">
        <f>IF(A14taxstdlife="n/a","n/a",IF(X$3&gt;(A14taxstdlife+$E652),(Input!$H$224*$H$7)-SUM($H652:W652),(Input!$H$224*$H$7)/A14taxstdlife))</f>
        <v>1.7347234759768071E-18</v>
      </c>
      <c r="Y652" s="155">
        <f>IF(A14taxstdlife="n/a","n/a",IF(Y$3&gt;(A14taxstdlife+$E652),(Input!$H$224*$H$7)-SUM($H652:X652),(Input!$H$224*$H$7)/A14taxstdlife))</f>
        <v>0</v>
      </c>
      <c r="Z652" s="155">
        <f>IF(A14taxstdlife="n/a","n/a",IF(Z$3&gt;(A14taxstdlife+$E652),(Input!$H$224*$H$7)-SUM($H652:Y652),(Input!$H$224*$H$7)/A14taxstdlife))</f>
        <v>0</v>
      </c>
      <c r="AA652" s="155">
        <f>IF(A14taxstdlife="n/a","n/a",IF(AA$3&gt;(A14taxstdlife+$E652),(Input!$H$224*$H$7)-SUM($H652:Z652),(Input!$H$224*$H$7)/A14taxstdlife))</f>
        <v>0</v>
      </c>
      <c r="AB652" s="155">
        <f>IF(A14taxstdlife="n/a","n/a",IF(AB$3&gt;(A14taxstdlife+$E652),(Input!$H$224*$H$7)-SUM($H652:AA652),(Input!$H$224*$H$7)/A14taxstdlife))</f>
        <v>0</v>
      </c>
      <c r="AC652" s="155">
        <f>IF(A14taxstdlife="n/a","n/a",IF(AC$3&gt;(A14taxstdlife+$E652),(Input!$H$224*$H$7)-SUM($H652:AB652),(Input!$H$224*$H$7)/A14taxstdlife))</f>
        <v>0</v>
      </c>
      <c r="AD652" s="155">
        <f>IF(A14taxstdlife="n/a","n/a",IF(AD$3&gt;(A14taxstdlife+$E652),(Input!$H$224*$H$7)-SUM($H652:AC652),(Input!$H$224*$H$7)/A14taxstdlife))</f>
        <v>0</v>
      </c>
      <c r="AE652" s="155">
        <f>IF(A14taxstdlife="n/a","n/a",IF(AE$3&gt;(A14taxstdlife+$E652),(Input!$H$224*$H$7)-SUM($H652:AD652),(Input!$H$224*$H$7)/A14taxstdlife))</f>
        <v>0</v>
      </c>
      <c r="AF652" s="155">
        <f>IF(A14taxstdlife="n/a","n/a",IF(AF$3&gt;(A14taxstdlife+$E652),(Input!$H$224*$H$7)-SUM($H652:AE652),(Input!$H$224*$H$7)/A14taxstdlife))</f>
        <v>0</v>
      </c>
      <c r="AG652" s="155">
        <f>IF(A14taxstdlife="n/a","n/a",IF(AG$3&gt;(A14taxstdlife+$E652),(Input!$H$224*$H$7)-SUM($H652:AF652),(Input!$H$224*$H$7)/A14taxstdlife))</f>
        <v>0</v>
      </c>
      <c r="AH652" s="155">
        <f>IF(A14taxstdlife="n/a","n/a",IF(AH$3&gt;(A14taxstdlife+$E652),(Input!$H$224*$H$7)-SUM($H652:AG652),(Input!$H$224*$H$7)/A14taxstdlife))</f>
        <v>0</v>
      </c>
      <c r="AI652" s="155">
        <f>IF(A14taxstdlife="n/a","n/a",IF(AI$3&gt;(A14taxstdlife+$E652),(Input!$H$224*$H$7)-SUM($H652:AH652),(Input!$H$224*$H$7)/A14taxstdlife))</f>
        <v>0</v>
      </c>
      <c r="AJ652" s="155">
        <f>IF(A14taxstdlife="n/a","n/a",IF(AJ$3&gt;(A14taxstdlife+$E652),(Input!$H$224*$H$7)-SUM($H652:AI652),(Input!$H$224*$H$7)/A14taxstdlife))</f>
        <v>0</v>
      </c>
      <c r="AK652" s="155">
        <f>IF(A14taxstdlife="n/a","n/a",IF(AK$3&gt;(A14taxstdlife+$E652),(Input!$H$224*$H$7)-SUM($H652:AJ652),(Input!$H$224*$H$7)/A14taxstdlife))</f>
        <v>0</v>
      </c>
      <c r="AL652" s="155">
        <f>IF(A14taxstdlife="n/a","n/a",IF(AL$3&gt;(A14taxstdlife+$E652),(Input!$H$224*$H$7)-SUM($H652:AK652),(Input!$H$224*$H$7)/A14taxstdlife))</f>
        <v>0</v>
      </c>
      <c r="AM652" s="155">
        <f>IF(A14taxstdlife="n/a","n/a",IF(AM$3&gt;(A14taxstdlife+$E652),(Input!$H$224*$H$7)-SUM($H652:AL652),(Input!$H$224*$H$7)/A14taxstdlife))</f>
        <v>0</v>
      </c>
      <c r="AN652" s="155">
        <f>IF(A14taxstdlife="n/a","n/a",IF(AN$3&gt;(A14taxstdlife+$E652),(Input!$H$224*$H$7)-SUM($H652:AM652),(Input!$H$224*$H$7)/A14taxstdlife))</f>
        <v>0</v>
      </c>
      <c r="AO652" s="155">
        <f>IF(A14taxstdlife="n/a","n/a",IF(AO$3&gt;(A14taxstdlife+$E652),(Input!$H$224*$H$7)-SUM($H652:AN652),(Input!$H$224*$H$7)/A14taxstdlife))</f>
        <v>0</v>
      </c>
      <c r="AP652" s="155">
        <f>IF(A14taxstdlife="n/a","n/a",IF(AP$3&gt;(A14taxstdlife+$E652),(Input!$H$224*$H$7)-SUM($H652:AO652),(Input!$H$224*$H$7)/A14taxstdlife))</f>
        <v>0</v>
      </c>
      <c r="AQ652" s="155">
        <f>IF(A14taxstdlife="n/a","n/a",IF(AQ$3&gt;(A14taxstdlife+$E652),(Input!$H$224*$H$7)-SUM($H652:AP652),(Input!$H$224*$H$7)/A14taxstdlife))</f>
        <v>0</v>
      </c>
      <c r="AR652" s="155">
        <f>IF(A14taxstdlife="n/a","n/a",IF(AR$3&gt;(A14taxstdlife+$E652),(Input!$H$224*$H$7)-SUM($H652:AQ652),(Input!$H$224*$H$7)/A14taxstdlife))</f>
        <v>0</v>
      </c>
      <c r="AS652" s="155">
        <f>IF(A14taxstdlife="n/a","n/a",IF(AS$3&gt;(A14taxstdlife+$E652),(Input!$H$224*$H$7)-SUM($H652:AR652),(Input!$H$224*$H$7)/A14taxstdlife))</f>
        <v>0</v>
      </c>
      <c r="AT652" s="155">
        <f>IF(A14taxstdlife="n/a","n/a",IF(AT$3&gt;(A14taxstdlife+$E652),(Input!$H$224*$H$7)-SUM($H652:AS652),(Input!$H$224*$H$7)/A14taxstdlife))</f>
        <v>0</v>
      </c>
      <c r="AU652" s="155">
        <f>IF(A14taxstdlife="n/a","n/a",IF(AU$3&gt;(A14taxstdlife+$E652),(Input!$H$224*$H$7)-SUM($H652:AT652),(Input!$H$224*$H$7)/A14taxstdlife))</f>
        <v>0</v>
      </c>
      <c r="AV652" s="155">
        <f>IF(A14taxstdlife="n/a","n/a",IF(AV$3&gt;(A14taxstdlife+$E652),(Input!$H$224*$H$7)-SUM($H652:AU652),(Input!$H$224*$H$7)/A14taxstdlife))</f>
        <v>0</v>
      </c>
      <c r="AW652" s="155">
        <f>IF(A14taxstdlife="n/a","n/a",IF(AW$3&gt;(A14taxstdlife+$E652),(Input!$H$224*$H$7)-SUM($H652:AV652),(Input!$H$224*$H$7)/A14taxstdlife))</f>
        <v>0</v>
      </c>
      <c r="AX652" s="155">
        <f>IF(A14taxstdlife="n/a","n/a",IF(AX$3&gt;(A14taxstdlife+$E652),(Input!$H$224*$H$7)-SUM($H652:AW652),(Input!$H$224*$H$7)/A14taxstdlife))</f>
        <v>0</v>
      </c>
      <c r="AY652" s="155">
        <f>IF(A14taxstdlife="n/a","n/a",IF(AY$3&gt;(A14taxstdlife+$E652),(Input!$H$224*$H$7)-SUM($H652:AX652),(Input!$H$224*$H$7)/A14taxstdlife))</f>
        <v>0</v>
      </c>
      <c r="AZ652" s="155">
        <f>IF(A14taxstdlife="n/a","n/a",IF(AZ$3&gt;(A14taxstdlife+$E652),(Input!$H$224*$H$7)-SUM($H652:AY652),(Input!$H$224*$H$7)/A14taxstdlife))</f>
        <v>0</v>
      </c>
      <c r="BA652" s="155">
        <f>IF(A14taxstdlife="n/a","n/a",IF(BA$3&gt;(A14taxstdlife+$E652),(Input!$H$224*$H$7)-SUM($H652:AZ652),(Input!$H$224*$H$7)/A14taxstdlife))</f>
        <v>0</v>
      </c>
      <c r="BB652" s="155">
        <f>IF(A14taxstdlife="n/a","n/a",IF(BB$3&gt;(A14taxstdlife+$E652),(Input!$H$224*$H$7)-SUM($H652:BA652),(Input!$H$224*$H$7)/A14taxstdlife))</f>
        <v>0</v>
      </c>
      <c r="BC652" s="155">
        <f>IF(A14taxstdlife="n/a","n/a",IF(BC$3&gt;(A14taxstdlife+$E652),(Input!$H$224*$H$7)-SUM($H652:BB652),(Input!$H$224*$H$7)/A14taxstdlife))</f>
        <v>0</v>
      </c>
      <c r="BD652" s="155">
        <f>IF(A14taxstdlife="n/a","n/a",IF(BD$3&gt;(A14taxstdlife+$E652),(Input!$H$224*$H$7)-SUM($H652:BC652),(Input!$H$224*$H$7)/A14taxstdlife))</f>
        <v>0</v>
      </c>
      <c r="BE652" s="155">
        <f>IF(A14taxstdlife="n/a","n/a",IF(BE$3&gt;(A14taxstdlife+$E652),(Input!$H$224*$H$7)-SUM($H652:BD652),(Input!$H$224*$H$7)/A14taxstdlife))</f>
        <v>0</v>
      </c>
      <c r="BF652" s="155">
        <f>IF(A14taxstdlife="n/a","n/a",IF(BF$3&gt;(A14taxstdlife+$E652),(Input!$H$224*$H$7)-SUM($H652:BE652),(Input!$H$224*$H$7)/A14taxstdlife))</f>
        <v>0</v>
      </c>
      <c r="BG652" s="155">
        <f>IF(A14taxstdlife="n/a","n/a",IF(BG$3&gt;(A14taxstdlife+$E652),(Input!$H$224*$H$7)-SUM($H652:BF652),(Input!$H$224*$H$7)/A14taxstdlife))</f>
        <v>0</v>
      </c>
      <c r="BH652" s="155">
        <f>IF(A14taxstdlife="n/a","n/a",IF(BH$3&gt;(A14taxstdlife+$E652),(Input!$H$224*$H$7)-SUM($H652:BG652),(Input!$H$224*$H$7)/A14taxstdlife))</f>
        <v>0</v>
      </c>
      <c r="BI652" s="155">
        <f>IF(A14taxstdlife="n/a","n/a",IF(BI$3&gt;(A14taxstdlife+$E652),(Input!$H$224*$H$7)-SUM($H652:BH652),(Input!$H$224*$H$7)/A14taxstdlife))</f>
        <v>0</v>
      </c>
      <c r="BJ652" s="14"/>
      <c r="BK652" s="14"/>
      <c r="BL652" s="14"/>
      <c r="BM652" s="14"/>
      <c r="BN652" s="14"/>
      <c r="BO652" s="14"/>
      <c r="BP652" s="14"/>
      <c r="BQ652" s="14"/>
      <c r="BR652" s="14"/>
      <c r="BS652" s="14"/>
      <c r="BT652" s="14"/>
      <c r="BU652" s="14"/>
      <c r="BV652" s="14"/>
      <c r="BW652" s="14"/>
      <c r="BX652" s="14"/>
      <c r="BY652" s="14"/>
      <c r="BZ652" s="14"/>
      <c r="CA652" s="410"/>
      <c r="CB652" s="410"/>
      <c r="CC652" s="410"/>
      <c r="CD652" s="410"/>
      <c r="CE652" s="410"/>
      <c r="CF652" s="410"/>
      <c r="CG652" s="410"/>
      <c r="CH652" s="410"/>
      <c r="CI652" s="410"/>
      <c r="CJ652" s="410"/>
      <c r="CK652" s="410"/>
      <c r="CL652" s="410"/>
      <c r="CM652" s="410"/>
      <c r="CN652" s="410"/>
      <c r="CO652" s="410"/>
      <c r="CP652" s="410"/>
      <c r="CQ652" s="410"/>
      <c r="CR652" s="410"/>
      <c r="CS652" s="410"/>
      <c r="CT652" s="410"/>
      <c r="CU652" s="410"/>
      <c r="CV652" s="410"/>
      <c r="CW652" s="410"/>
      <c r="CX652" s="410"/>
      <c r="CY652" s="410"/>
      <c r="CZ652" s="410"/>
      <c r="DA652" s="410"/>
      <c r="DB652" s="410"/>
      <c r="DC652" s="410"/>
      <c r="DD652" s="410"/>
      <c r="DE652" s="410"/>
      <c r="DF652" s="410"/>
      <c r="DG652" s="410"/>
      <c r="DH652" s="410"/>
      <c r="DI652" s="410"/>
      <c r="DJ652" s="410"/>
      <c r="DK652" s="410"/>
      <c r="DL652" s="410"/>
      <c r="DM652" s="410"/>
      <c r="DN652" s="410"/>
      <c r="DO652" s="410"/>
      <c r="DP652" s="410"/>
      <c r="DQ652" s="410"/>
      <c r="DR652" s="410"/>
      <c r="DS652" s="410"/>
      <c r="DT652" s="410"/>
      <c r="DU652" s="410"/>
      <c r="DV652" s="410"/>
      <c r="DW652" s="410"/>
      <c r="DX652" s="410"/>
      <c r="DY652" s="410"/>
      <c r="DZ652" s="410"/>
      <c r="EA652" s="410"/>
      <c r="EB652" s="410"/>
      <c r="EC652" s="410"/>
      <c r="ED652" s="410"/>
      <c r="EE652" s="410"/>
      <c r="EF652" s="410"/>
      <c r="EG652" s="410"/>
      <c r="EH652" s="410"/>
      <c r="EI652" s="410"/>
      <c r="EJ652" s="410"/>
      <c r="EK652" s="410"/>
      <c r="EL652" s="410"/>
      <c r="EM652" s="410"/>
      <c r="EN652" s="410"/>
      <c r="EO652" s="410"/>
      <c r="EP652" s="410"/>
      <c r="EQ652" s="410"/>
      <c r="ER652" s="410"/>
      <c r="ES652" s="410"/>
      <c r="ET652" s="410"/>
      <c r="EU652" s="410"/>
      <c r="EV652" s="410"/>
      <c r="EW652" s="410"/>
      <c r="EX652" s="410"/>
      <c r="EY652" s="410"/>
      <c r="EZ652" s="410"/>
      <c r="FA652" s="410"/>
      <c r="FB652" s="410"/>
      <c r="FC652" s="410"/>
      <c r="FD652" s="410"/>
      <c r="FE652" s="410"/>
      <c r="FF652" s="410"/>
      <c r="FG652" s="410"/>
      <c r="FH652" s="410"/>
      <c r="FI652" s="410"/>
      <c r="FJ652" s="410"/>
      <c r="FK652" s="410"/>
      <c r="FL652" s="410"/>
      <c r="FM652" s="410"/>
      <c r="FN652" s="410"/>
      <c r="FO652" s="410"/>
      <c r="FP652" s="410"/>
      <c r="FQ652" s="410"/>
      <c r="FR652" s="410"/>
      <c r="FS652" s="410"/>
      <c r="FT652" s="410"/>
      <c r="FU652" s="410"/>
      <c r="FV652" s="410"/>
      <c r="FW652" s="410"/>
      <c r="FX652" s="410"/>
      <c r="FY652" s="410"/>
      <c r="FZ652" s="410"/>
      <c r="GA652" s="410"/>
      <c r="GB652" s="410"/>
      <c r="GC652" s="410"/>
      <c r="GD652" s="410"/>
      <c r="GE652" s="410"/>
      <c r="GF652" s="410"/>
      <c r="GG652" s="410"/>
      <c r="GH652" s="410"/>
      <c r="GI652" s="410"/>
      <c r="GJ652" s="410"/>
      <c r="GK652" s="410"/>
      <c r="GL652" s="410"/>
      <c r="GM652" s="410"/>
      <c r="GN652" s="410"/>
      <c r="GO652" s="410"/>
      <c r="GP652" s="410"/>
      <c r="GQ652" s="410"/>
      <c r="GR652" s="410"/>
      <c r="GS652" s="410"/>
      <c r="GT652" s="410"/>
      <c r="GU652" s="410"/>
      <c r="GV652" s="410"/>
      <c r="GW652" s="410"/>
      <c r="GX652" s="410"/>
      <c r="GY652" s="410"/>
      <c r="GZ652" s="410"/>
      <c r="HA652" s="410"/>
      <c r="HB652" s="410"/>
      <c r="HC652" s="410"/>
      <c r="HD652" s="410"/>
      <c r="HE652" s="410"/>
      <c r="HF652" s="410"/>
      <c r="HG652" s="410"/>
      <c r="HH652" s="410"/>
      <c r="HI652" s="410"/>
      <c r="HJ652" s="410"/>
      <c r="HK652" s="410"/>
      <c r="HL652" s="410"/>
      <c r="HM652" s="410"/>
      <c r="HN652" s="410"/>
      <c r="HO652" s="410"/>
      <c r="HP652" s="410"/>
      <c r="HQ652" s="410"/>
      <c r="HR652" s="410"/>
      <c r="HS652" s="410"/>
      <c r="HT652" s="410"/>
      <c r="HU652" s="410"/>
      <c r="HV652" s="410"/>
      <c r="HW652" s="410"/>
      <c r="HX652" s="410"/>
      <c r="HY652" s="410"/>
      <c r="HZ652" s="410"/>
      <c r="IA652" s="410"/>
      <c r="IB652" s="410"/>
      <c r="IC652" s="410"/>
      <c r="ID652" s="410"/>
      <c r="IE652" s="410"/>
      <c r="IF652" s="410"/>
      <c r="IG652" s="410"/>
      <c r="IH652" s="410"/>
      <c r="II652" s="410"/>
      <c r="IJ652" s="410"/>
      <c r="IK652" s="410"/>
      <c r="IL652" s="410"/>
      <c r="IM652" s="410"/>
      <c r="IN652" s="410"/>
      <c r="IO652" s="410"/>
      <c r="IP652" s="410"/>
      <c r="IQ652" s="410"/>
      <c r="IR652" s="410"/>
      <c r="IS652" s="410"/>
      <c r="IT652" s="410"/>
      <c r="IU652" s="410"/>
      <c r="IV652" s="410"/>
    </row>
    <row r="653" spans="1:256" s="2" customFormat="1" ht="12.75" hidden="1" customHeight="1" outlineLevel="2">
      <c r="A653" s="14"/>
      <c r="B653" s="14"/>
      <c r="C653" s="324"/>
      <c r="D653" s="413"/>
      <c r="E653" s="261">
        <v>3</v>
      </c>
      <c r="F653" s="372"/>
      <c r="G653" s="269"/>
      <c r="H653" s="271"/>
      <c r="I653" s="270"/>
      <c r="J653" s="155">
        <f>IF(A14taxstdlife="n/a","n/a",IF(J$3&gt;(A14taxstdlife+$E653),(Input!$I$224*$I$7)-SUM($I653:I653),(Input!$I$224*$I$7)/A14taxstdlife))</f>
        <v>4.5353864183950951E-4</v>
      </c>
      <c r="K653" s="155">
        <f>IF(A14taxstdlife="n/a","n/a",IF(K$3&gt;(A14taxstdlife+$E653),(Input!$I$224*$I$7)-SUM($I653:J653),(Input!$I$224*$I$7)/A14taxstdlife))</f>
        <v>4.5353864183950951E-4</v>
      </c>
      <c r="L653" s="155">
        <f>IF(A14taxstdlife="n/a","n/a",IF(L$3&gt;(A14taxstdlife+$E653),(Input!$I$224*$I$7)-SUM($I653:K653),(Input!$I$224*$I$7)/A14taxstdlife))</f>
        <v>4.5353864183950951E-4</v>
      </c>
      <c r="M653" s="155">
        <f>IF(A14taxstdlife="n/a","n/a",IF(M$3&gt;(A14taxstdlife+$E653),(Input!$I$224*$I$7)-SUM($I653:L653),(Input!$I$224*$I$7)/A14taxstdlife))</f>
        <v>4.5353864183950951E-4</v>
      </c>
      <c r="N653" s="155">
        <f>IF(A14taxstdlife="n/a","n/a",IF(N$3&gt;(A14taxstdlife+$E653),(Input!$I$224*$I$7)-SUM($I653:M653),(Input!$I$224*$I$7)/A14taxstdlife))</f>
        <v>4.5353864183950951E-4</v>
      </c>
      <c r="O653" s="155">
        <f>IF(A14taxstdlife="n/a","n/a",IF(O$3&gt;(A14taxstdlife+$E653),(Input!$I$224*$I$7)-SUM($I653:N653),(Input!$I$224*$I$7)/A14taxstdlife))</f>
        <v>4.5353864183950951E-4</v>
      </c>
      <c r="P653" s="155">
        <f>IF(A14taxstdlife="n/a","n/a",IF(P$3&gt;(A14taxstdlife+$E653),(Input!$I$224*$I$7)-SUM($I653:O653),(Input!$I$224*$I$7)/A14taxstdlife))</f>
        <v>4.5353864183950951E-4</v>
      </c>
      <c r="Q653" s="155">
        <f>IF(A14taxstdlife="n/a","n/a",IF(Q$3&gt;(A14taxstdlife+$E653),(Input!$I$224*$I$7)-SUM($I653:P653),(Input!$I$224*$I$7)/A14taxstdlife))</f>
        <v>4.5353864183950951E-4</v>
      </c>
      <c r="R653" s="155">
        <f>IF(A14taxstdlife="n/a","n/a",IF(R$3&gt;(A14taxstdlife+$E653),(Input!$I$224*$I$7)-SUM($I653:Q653),(Input!$I$224*$I$7)/A14taxstdlife))</f>
        <v>4.5353864183950951E-4</v>
      </c>
      <c r="S653" s="155">
        <f>IF(A14taxstdlife="n/a","n/a",IF(S$3&gt;(A14taxstdlife+$E653),(Input!$I$224*$I$7)-SUM($I653:R653),(Input!$I$224*$I$7)/A14taxstdlife))</f>
        <v>4.5353864183950951E-4</v>
      </c>
      <c r="T653" s="155">
        <f>IF(A14taxstdlife="n/a","n/a",IF(T$3&gt;(A14taxstdlife+$E653),(Input!$I$224*$I$7)-SUM($I653:S653),(Input!$I$224*$I$7)/A14taxstdlife))</f>
        <v>4.5353864183950951E-4</v>
      </c>
      <c r="U653" s="155">
        <f>IF(A14taxstdlife="n/a","n/a",IF(U$3&gt;(A14taxstdlife+$E653),(Input!$I$224*$I$7)-SUM($I653:T653),(Input!$I$224*$I$7)/A14taxstdlife))</f>
        <v>4.5353864183950951E-4</v>
      </c>
      <c r="V653" s="155">
        <f>IF(A14taxstdlife="n/a","n/a",IF(V$3&gt;(A14taxstdlife+$E653),(Input!$I$224*$I$7)-SUM($I653:U653),(Input!$I$224*$I$7)/A14taxstdlife))</f>
        <v>4.5353864183950951E-4</v>
      </c>
      <c r="W653" s="155">
        <f>IF(A14taxstdlife="n/a","n/a",IF(W$3&gt;(A14taxstdlife+$E653),(Input!$I$224*$I$7)-SUM($I653:V653),(Input!$I$224*$I$7)/A14taxstdlife))</f>
        <v>4.5353864183950951E-4</v>
      </c>
      <c r="X653" s="155">
        <f>IF(A14taxstdlife="n/a","n/a",IF(X$3&gt;(A14taxstdlife+$E653),(Input!$I$224*$I$7)-SUM($I653:W653),(Input!$I$224*$I$7)/A14taxstdlife))</f>
        <v>4.5353864183950951E-4</v>
      </c>
      <c r="Y653" s="155">
        <f>IF(A14taxstdlife="n/a","n/a",IF(Y$3&gt;(A14taxstdlife+$E653),(Input!$I$224*$I$7)-SUM($I653:X653),(Input!$I$224*$I$7)/A14taxstdlife))</f>
        <v>1.7347234759768071E-18</v>
      </c>
      <c r="Z653" s="155">
        <f>IF(A14taxstdlife="n/a","n/a",IF(Z$3&gt;(A14taxstdlife+$E653),(Input!$I$224*$I$7)-SUM($I653:Y653),(Input!$I$224*$I$7)/A14taxstdlife))</f>
        <v>0</v>
      </c>
      <c r="AA653" s="155">
        <f>IF(A14taxstdlife="n/a","n/a",IF(AA$3&gt;(A14taxstdlife+$E653),(Input!$I$224*$I$7)-SUM($I653:Z653),(Input!$I$224*$I$7)/A14taxstdlife))</f>
        <v>0</v>
      </c>
      <c r="AB653" s="155">
        <f>IF(A14taxstdlife="n/a","n/a",IF(AB$3&gt;(A14taxstdlife+$E653),(Input!$I$224*$I$7)-SUM($I653:AA653),(Input!$I$224*$I$7)/A14taxstdlife))</f>
        <v>0</v>
      </c>
      <c r="AC653" s="155">
        <f>IF(A14taxstdlife="n/a","n/a",IF(AC$3&gt;(A14taxstdlife+$E653),(Input!$I$224*$I$7)-SUM($I653:AB653),(Input!$I$224*$I$7)/A14taxstdlife))</f>
        <v>0</v>
      </c>
      <c r="AD653" s="155">
        <f>IF(A14taxstdlife="n/a","n/a",IF(AD$3&gt;(A14taxstdlife+$E653),(Input!$I$224*$I$7)-SUM($I653:AC653),(Input!$I$224*$I$7)/A14taxstdlife))</f>
        <v>0</v>
      </c>
      <c r="AE653" s="155">
        <f>IF(A14taxstdlife="n/a","n/a",IF(AE$3&gt;(A14taxstdlife+$E653),(Input!$I$224*$I$7)-SUM($I653:AD653),(Input!$I$224*$I$7)/A14taxstdlife))</f>
        <v>0</v>
      </c>
      <c r="AF653" s="155">
        <f>IF(A14taxstdlife="n/a","n/a",IF(AF$3&gt;(A14taxstdlife+$E653),(Input!$I$224*$I$7)-SUM($I653:AE653),(Input!$I$224*$I$7)/A14taxstdlife))</f>
        <v>0</v>
      </c>
      <c r="AG653" s="155">
        <f>IF(A14taxstdlife="n/a","n/a",IF(AG$3&gt;(A14taxstdlife+$E653),(Input!$I$224*$I$7)-SUM($I653:AF653),(Input!$I$224*$I$7)/A14taxstdlife))</f>
        <v>0</v>
      </c>
      <c r="AH653" s="155">
        <f>IF(A14taxstdlife="n/a","n/a",IF(AH$3&gt;(A14taxstdlife+$E653),(Input!$I$224*$I$7)-SUM($I653:AG653),(Input!$I$224*$I$7)/A14taxstdlife))</f>
        <v>0</v>
      </c>
      <c r="AI653" s="155">
        <f>IF(A14taxstdlife="n/a","n/a",IF(AI$3&gt;(A14taxstdlife+$E653),(Input!$I$224*$I$7)-SUM($I653:AH653),(Input!$I$224*$I$7)/A14taxstdlife))</f>
        <v>0</v>
      </c>
      <c r="AJ653" s="155">
        <f>IF(A14taxstdlife="n/a","n/a",IF(AJ$3&gt;(A14taxstdlife+$E653),(Input!$I$224*$I$7)-SUM($I653:AI653),(Input!$I$224*$I$7)/A14taxstdlife))</f>
        <v>0</v>
      </c>
      <c r="AK653" s="155">
        <f>IF(A14taxstdlife="n/a","n/a",IF(AK$3&gt;(A14taxstdlife+$E653),(Input!$I$224*$I$7)-SUM($I653:AJ653),(Input!$I$224*$I$7)/A14taxstdlife))</f>
        <v>0</v>
      </c>
      <c r="AL653" s="155">
        <f>IF(A14taxstdlife="n/a","n/a",IF(AL$3&gt;(A14taxstdlife+$E653),(Input!$I$224*$I$7)-SUM($I653:AK653),(Input!$I$224*$I$7)/A14taxstdlife))</f>
        <v>0</v>
      </c>
      <c r="AM653" s="155">
        <f>IF(A14taxstdlife="n/a","n/a",IF(AM$3&gt;(A14taxstdlife+$E653),(Input!$I$224*$I$7)-SUM($I653:AL653),(Input!$I$224*$I$7)/A14taxstdlife))</f>
        <v>0</v>
      </c>
      <c r="AN653" s="155">
        <f>IF(A14taxstdlife="n/a","n/a",IF(AN$3&gt;(A14taxstdlife+$E653),(Input!$I$224*$I$7)-SUM($I653:AM653),(Input!$I$224*$I$7)/A14taxstdlife))</f>
        <v>0</v>
      </c>
      <c r="AO653" s="155">
        <f>IF(A14taxstdlife="n/a","n/a",IF(AO$3&gt;(A14taxstdlife+$E653),(Input!$I$224*$I$7)-SUM($I653:AN653),(Input!$I$224*$I$7)/A14taxstdlife))</f>
        <v>0</v>
      </c>
      <c r="AP653" s="155">
        <f>IF(A14taxstdlife="n/a","n/a",IF(AP$3&gt;(A14taxstdlife+$E653),(Input!$I$224*$I$7)-SUM($I653:AO653),(Input!$I$224*$I$7)/A14taxstdlife))</f>
        <v>0</v>
      </c>
      <c r="AQ653" s="155">
        <f>IF(A14taxstdlife="n/a","n/a",IF(AQ$3&gt;(A14taxstdlife+$E653),(Input!$I$224*$I$7)-SUM($I653:AP653),(Input!$I$224*$I$7)/A14taxstdlife))</f>
        <v>0</v>
      </c>
      <c r="AR653" s="155">
        <f>IF(A14taxstdlife="n/a","n/a",IF(AR$3&gt;(A14taxstdlife+$E653),(Input!$I$224*$I$7)-SUM($I653:AQ653),(Input!$I$224*$I$7)/A14taxstdlife))</f>
        <v>0</v>
      </c>
      <c r="AS653" s="155">
        <f>IF(A14taxstdlife="n/a","n/a",IF(AS$3&gt;(A14taxstdlife+$E653),(Input!$I$224*$I$7)-SUM($I653:AR653),(Input!$I$224*$I$7)/A14taxstdlife))</f>
        <v>0</v>
      </c>
      <c r="AT653" s="155">
        <f>IF(A14taxstdlife="n/a","n/a",IF(AT$3&gt;(A14taxstdlife+$E653),(Input!$I$224*$I$7)-SUM($I653:AS653),(Input!$I$224*$I$7)/A14taxstdlife))</f>
        <v>0</v>
      </c>
      <c r="AU653" s="155">
        <f>IF(A14taxstdlife="n/a","n/a",IF(AU$3&gt;(A14taxstdlife+$E653),(Input!$I$224*$I$7)-SUM($I653:AT653),(Input!$I$224*$I$7)/A14taxstdlife))</f>
        <v>0</v>
      </c>
      <c r="AV653" s="155">
        <f>IF(A14taxstdlife="n/a","n/a",IF(AV$3&gt;(A14taxstdlife+$E653),(Input!$I$224*$I$7)-SUM($I653:AU653),(Input!$I$224*$I$7)/A14taxstdlife))</f>
        <v>0</v>
      </c>
      <c r="AW653" s="155">
        <f>IF(A14taxstdlife="n/a","n/a",IF(AW$3&gt;(A14taxstdlife+$E653),(Input!$I$224*$I$7)-SUM($I653:AV653),(Input!$I$224*$I$7)/A14taxstdlife))</f>
        <v>0</v>
      </c>
      <c r="AX653" s="155">
        <f>IF(A14taxstdlife="n/a","n/a",IF(AX$3&gt;(A14taxstdlife+$E653),(Input!$I$224*$I$7)-SUM($I653:AW653),(Input!$I$224*$I$7)/A14taxstdlife))</f>
        <v>0</v>
      </c>
      <c r="AY653" s="155">
        <f>IF(A14taxstdlife="n/a","n/a",IF(AY$3&gt;(A14taxstdlife+$E653),(Input!$I$224*$I$7)-SUM($I653:AX653),(Input!$I$224*$I$7)/A14taxstdlife))</f>
        <v>0</v>
      </c>
      <c r="AZ653" s="155">
        <f>IF(A14taxstdlife="n/a","n/a",IF(AZ$3&gt;(A14taxstdlife+$E653),(Input!$I$224*$I$7)-SUM($I653:AY653),(Input!$I$224*$I$7)/A14taxstdlife))</f>
        <v>0</v>
      </c>
      <c r="BA653" s="155">
        <f>IF(A14taxstdlife="n/a","n/a",IF(BA$3&gt;(A14taxstdlife+$E653),(Input!$I$224*$I$7)-SUM($I653:AZ653),(Input!$I$224*$I$7)/A14taxstdlife))</f>
        <v>0</v>
      </c>
      <c r="BB653" s="155">
        <f>IF(A14taxstdlife="n/a","n/a",IF(BB$3&gt;(A14taxstdlife+$E653),(Input!$I$224*$I$7)-SUM($I653:BA653),(Input!$I$224*$I$7)/A14taxstdlife))</f>
        <v>0</v>
      </c>
      <c r="BC653" s="155">
        <f>IF(A14taxstdlife="n/a","n/a",IF(BC$3&gt;(A14taxstdlife+$E653),(Input!$I$224*$I$7)-SUM($I653:BB653),(Input!$I$224*$I$7)/A14taxstdlife))</f>
        <v>0</v>
      </c>
      <c r="BD653" s="155">
        <f>IF(A14taxstdlife="n/a","n/a",IF(BD$3&gt;(A14taxstdlife+$E653),(Input!$I$224*$I$7)-SUM($I653:BC653),(Input!$I$224*$I$7)/A14taxstdlife))</f>
        <v>0</v>
      </c>
      <c r="BE653" s="155">
        <f>IF(A14taxstdlife="n/a","n/a",IF(BE$3&gt;(A14taxstdlife+$E653),(Input!$I$224*$I$7)-SUM($I653:BD653),(Input!$I$224*$I$7)/A14taxstdlife))</f>
        <v>0</v>
      </c>
      <c r="BF653" s="155">
        <f>IF(A14taxstdlife="n/a","n/a",IF(BF$3&gt;(A14taxstdlife+$E653),(Input!$I$224*$I$7)-SUM($I653:BE653),(Input!$I$224*$I$7)/A14taxstdlife))</f>
        <v>0</v>
      </c>
      <c r="BG653" s="155">
        <f>IF(A14taxstdlife="n/a","n/a",IF(BG$3&gt;(A14taxstdlife+$E653),(Input!$I$224*$I$7)-SUM($I653:BF653),(Input!$I$224*$I$7)/A14taxstdlife))</f>
        <v>0</v>
      </c>
      <c r="BH653" s="155">
        <f>IF(A14taxstdlife="n/a","n/a",IF(BH$3&gt;(A14taxstdlife+$E653),(Input!$I$224*$I$7)-SUM($I653:BG653),(Input!$I$224*$I$7)/A14taxstdlife))</f>
        <v>0</v>
      </c>
      <c r="BI653" s="155">
        <f>IF(A14taxstdlife="n/a","n/a",IF(BI$3&gt;(A14taxstdlife+$E653),(Input!$I$224*$I$7)-SUM($I653:BH653),(Input!$I$224*$I$7)/A14taxstdlife))</f>
        <v>0</v>
      </c>
      <c r="BJ653" s="14"/>
      <c r="BK653" s="14"/>
      <c r="BL653" s="14"/>
      <c r="BM653" s="14"/>
      <c r="BN653" s="14"/>
      <c r="BO653" s="14"/>
      <c r="BP653" s="14"/>
      <c r="BQ653" s="14"/>
      <c r="BR653" s="14"/>
      <c r="BS653" s="14"/>
      <c r="BT653" s="14"/>
      <c r="BU653" s="14"/>
      <c r="BV653" s="14"/>
      <c r="BW653" s="14"/>
      <c r="BX653" s="14"/>
      <c r="BY653" s="14"/>
      <c r="BZ653" s="14"/>
      <c r="CA653" s="410"/>
      <c r="CB653" s="410"/>
      <c r="CC653" s="410"/>
      <c r="CD653" s="410"/>
      <c r="CE653" s="410"/>
      <c r="CF653" s="410"/>
      <c r="CG653" s="410"/>
      <c r="CH653" s="410"/>
      <c r="CI653" s="410"/>
      <c r="CJ653" s="410"/>
      <c r="CK653" s="410"/>
      <c r="CL653" s="410"/>
      <c r="CM653" s="410"/>
      <c r="CN653" s="410"/>
      <c r="CO653" s="410"/>
      <c r="CP653" s="410"/>
      <c r="CQ653" s="410"/>
      <c r="CR653" s="410"/>
      <c r="CS653" s="410"/>
      <c r="CT653" s="410"/>
      <c r="CU653" s="410"/>
      <c r="CV653" s="410"/>
      <c r="CW653" s="410"/>
      <c r="CX653" s="410"/>
      <c r="CY653" s="410"/>
      <c r="CZ653" s="410"/>
      <c r="DA653" s="410"/>
      <c r="DB653" s="410"/>
      <c r="DC653" s="410"/>
      <c r="DD653" s="410"/>
      <c r="DE653" s="410"/>
      <c r="DF653" s="410"/>
      <c r="DG653" s="410"/>
      <c r="DH653" s="410"/>
      <c r="DI653" s="410"/>
      <c r="DJ653" s="410"/>
      <c r="DK653" s="410"/>
      <c r="DL653" s="410"/>
      <c r="DM653" s="410"/>
      <c r="DN653" s="410"/>
      <c r="DO653" s="410"/>
      <c r="DP653" s="410"/>
      <c r="DQ653" s="410"/>
      <c r="DR653" s="410"/>
      <c r="DS653" s="410"/>
      <c r="DT653" s="410"/>
      <c r="DU653" s="410"/>
      <c r="DV653" s="410"/>
      <c r="DW653" s="410"/>
      <c r="DX653" s="410"/>
      <c r="DY653" s="410"/>
      <c r="DZ653" s="410"/>
      <c r="EA653" s="410"/>
      <c r="EB653" s="410"/>
      <c r="EC653" s="410"/>
      <c r="ED653" s="410"/>
      <c r="EE653" s="410"/>
      <c r="EF653" s="410"/>
      <c r="EG653" s="410"/>
      <c r="EH653" s="410"/>
      <c r="EI653" s="410"/>
      <c r="EJ653" s="410"/>
      <c r="EK653" s="410"/>
      <c r="EL653" s="410"/>
      <c r="EM653" s="410"/>
      <c r="EN653" s="410"/>
      <c r="EO653" s="410"/>
      <c r="EP653" s="410"/>
      <c r="EQ653" s="410"/>
      <c r="ER653" s="410"/>
      <c r="ES653" s="410"/>
      <c r="ET653" s="410"/>
      <c r="EU653" s="410"/>
      <c r="EV653" s="410"/>
      <c r="EW653" s="410"/>
      <c r="EX653" s="410"/>
      <c r="EY653" s="410"/>
      <c r="EZ653" s="410"/>
      <c r="FA653" s="410"/>
      <c r="FB653" s="410"/>
      <c r="FC653" s="410"/>
      <c r="FD653" s="410"/>
      <c r="FE653" s="410"/>
      <c r="FF653" s="410"/>
      <c r="FG653" s="410"/>
      <c r="FH653" s="410"/>
      <c r="FI653" s="410"/>
      <c r="FJ653" s="410"/>
      <c r="FK653" s="410"/>
      <c r="FL653" s="410"/>
      <c r="FM653" s="410"/>
      <c r="FN653" s="410"/>
      <c r="FO653" s="410"/>
      <c r="FP653" s="410"/>
      <c r="FQ653" s="410"/>
      <c r="FR653" s="410"/>
      <c r="FS653" s="410"/>
      <c r="FT653" s="410"/>
      <c r="FU653" s="410"/>
      <c r="FV653" s="410"/>
      <c r="FW653" s="410"/>
      <c r="FX653" s="410"/>
      <c r="FY653" s="410"/>
      <c r="FZ653" s="410"/>
      <c r="GA653" s="410"/>
      <c r="GB653" s="410"/>
      <c r="GC653" s="410"/>
      <c r="GD653" s="410"/>
      <c r="GE653" s="410"/>
      <c r="GF653" s="410"/>
      <c r="GG653" s="410"/>
      <c r="GH653" s="410"/>
      <c r="GI653" s="410"/>
      <c r="GJ653" s="410"/>
      <c r="GK653" s="410"/>
      <c r="GL653" s="410"/>
      <c r="GM653" s="410"/>
      <c r="GN653" s="410"/>
      <c r="GO653" s="410"/>
      <c r="GP653" s="410"/>
      <c r="GQ653" s="410"/>
      <c r="GR653" s="410"/>
      <c r="GS653" s="410"/>
      <c r="GT653" s="410"/>
      <c r="GU653" s="410"/>
      <c r="GV653" s="410"/>
      <c r="GW653" s="410"/>
      <c r="GX653" s="410"/>
      <c r="GY653" s="410"/>
      <c r="GZ653" s="410"/>
      <c r="HA653" s="410"/>
      <c r="HB653" s="410"/>
      <c r="HC653" s="410"/>
      <c r="HD653" s="410"/>
      <c r="HE653" s="410"/>
      <c r="HF653" s="410"/>
      <c r="HG653" s="410"/>
      <c r="HH653" s="410"/>
      <c r="HI653" s="410"/>
      <c r="HJ653" s="410"/>
      <c r="HK653" s="410"/>
      <c r="HL653" s="410"/>
      <c r="HM653" s="410"/>
      <c r="HN653" s="410"/>
      <c r="HO653" s="410"/>
      <c r="HP653" s="410"/>
      <c r="HQ653" s="410"/>
      <c r="HR653" s="410"/>
      <c r="HS653" s="410"/>
      <c r="HT653" s="410"/>
      <c r="HU653" s="410"/>
      <c r="HV653" s="410"/>
      <c r="HW653" s="410"/>
      <c r="HX653" s="410"/>
      <c r="HY653" s="410"/>
      <c r="HZ653" s="410"/>
      <c r="IA653" s="410"/>
      <c r="IB653" s="410"/>
      <c r="IC653" s="410"/>
      <c r="ID653" s="410"/>
      <c r="IE653" s="410"/>
      <c r="IF653" s="410"/>
      <c r="IG653" s="410"/>
      <c r="IH653" s="410"/>
      <c r="II653" s="410"/>
      <c r="IJ653" s="410"/>
      <c r="IK653" s="410"/>
      <c r="IL653" s="410"/>
      <c r="IM653" s="410"/>
      <c r="IN653" s="410"/>
      <c r="IO653" s="410"/>
      <c r="IP653" s="410"/>
      <c r="IQ653" s="410"/>
      <c r="IR653" s="410"/>
      <c r="IS653" s="410"/>
      <c r="IT653" s="410"/>
      <c r="IU653" s="410"/>
      <c r="IV653" s="410"/>
    </row>
    <row r="654" spans="1:256" s="2" customFormat="1" ht="12.75" hidden="1" customHeight="1" outlineLevel="2">
      <c r="A654" s="14"/>
      <c r="B654" s="14"/>
      <c r="C654" s="324"/>
      <c r="D654" s="413"/>
      <c r="E654" s="261">
        <v>4</v>
      </c>
      <c r="F654" s="372"/>
      <c r="G654" s="269"/>
      <c r="H654" s="271"/>
      <c r="I654" s="271"/>
      <c r="J654" s="270"/>
      <c r="K654" s="155">
        <f>IF(A14taxstdlife="n/a","n/a",IF(K$3&gt;(A14taxstdlife+$E654),(Input!$J$224*$J$7)-SUM($J654:J654),(Input!$J$224*$J$7)/A14taxstdlife))</f>
        <v>4.7616485306155553E-4</v>
      </c>
      <c r="L654" s="155">
        <f>IF(A14taxstdlife="n/a","n/a",IF(L$3&gt;(A14taxstdlife+$E654),(Input!$J$224*$J$7)-SUM($J654:K654),(Input!$J$224*$J$7)/A14taxstdlife))</f>
        <v>4.7616485306155553E-4</v>
      </c>
      <c r="M654" s="155">
        <f>IF(A14taxstdlife="n/a","n/a",IF(M$3&gt;(A14taxstdlife+$E654),(Input!$J$224*$J$7)-SUM($J654:L654),(Input!$J$224*$J$7)/A14taxstdlife))</f>
        <v>4.7616485306155553E-4</v>
      </c>
      <c r="N654" s="155">
        <f>IF(A14taxstdlife="n/a","n/a",IF(N$3&gt;(A14taxstdlife+$E654),(Input!$J$224*$J$7)-SUM($J654:M654),(Input!$J$224*$J$7)/A14taxstdlife))</f>
        <v>4.7616485306155553E-4</v>
      </c>
      <c r="O654" s="155">
        <f>IF(A14taxstdlife="n/a","n/a",IF(O$3&gt;(A14taxstdlife+$E654),(Input!$J$224*$J$7)-SUM($J654:N654),(Input!$J$224*$J$7)/A14taxstdlife))</f>
        <v>4.7616485306155553E-4</v>
      </c>
      <c r="P654" s="155">
        <f>IF(A14taxstdlife="n/a","n/a",IF(P$3&gt;(A14taxstdlife+$E654),(Input!$J$224*$J$7)-SUM($J654:O654),(Input!$J$224*$J$7)/A14taxstdlife))</f>
        <v>4.7616485306155553E-4</v>
      </c>
      <c r="Q654" s="155">
        <f>IF(A14taxstdlife="n/a","n/a",IF(Q$3&gt;(A14taxstdlife+$E654),(Input!$J$224*$J$7)-SUM($J654:P654),(Input!$J$224*$J$7)/A14taxstdlife))</f>
        <v>4.7616485306155553E-4</v>
      </c>
      <c r="R654" s="155">
        <f>IF(A14taxstdlife="n/a","n/a",IF(R$3&gt;(A14taxstdlife+$E654),(Input!$J$224*$J$7)-SUM($J654:Q654),(Input!$J$224*$J$7)/A14taxstdlife))</f>
        <v>4.7616485306155553E-4</v>
      </c>
      <c r="S654" s="155">
        <f>IF(A14taxstdlife="n/a","n/a",IF(S$3&gt;(A14taxstdlife+$E654),(Input!$J$224*$J$7)-SUM($J654:R654),(Input!$J$224*$J$7)/A14taxstdlife))</f>
        <v>4.7616485306155553E-4</v>
      </c>
      <c r="T654" s="155">
        <f>IF(A14taxstdlife="n/a","n/a",IF(T$3&gt;(A14taxstdlife+$E654),(Input!$J$224*$J$7)-SUM($J654:S654),(Input!$J$224*$J$7)/A14taxstdlife))</f>
        <v>4.7616485306155553E-4</v>
      </c>
      <c r="U654" s="155">
        <f>IF(A14taxstdlife="n/a","n/a",IF(U$3&gt;(A14taxstdlife+$E654),(Input!$J$224*$J$7)-SUM($J654:T654),(Input!$J$224*$J$7)/A14taxstdlife))</f>
        <v>4.7616485306155553E-4</v>
      </c>
      <c r="V654" s="155">
        <f>IF(A14taxstdlife="n/a","n/a",IF(V$3&gt;(A14taxstdlife+$E654),(Input!$J$224*$J$7)-SUM($J654:U654),(Input!$J$224*$J$7)/A14taxstdlife))</f>
        <v>4.7616485306155553E-4</v>
      </c>
      <c r="W654" s="155">
        <f>IF(A14taxstdlife="n/a","n/a",IF(W$3&gt;(A14taxstdlife+$E654),(Input!$J$224*$J$7)-SUM($J654:V654),(Input!$J$224*$J$7)/A14taxstdlife))</f>
        <v>4.7616485306155553E-4</v>
      </c>
      <c r="X654" s="155">
        <f>IF(A14taxstdlife="n/a","n/a",IF(X$3&gt;(A14taxstdlife+$E654),(Input!$J$224*$J$7)-SUM($J654:W654),(Input!$J$224*$J$7)/A14taxstdlife))</f>
        <v>4.7616485306155553E-4</v>
      </c>
      <c r="Y654" s="155">
        <f>IF(A14taxstdlife="n/a","n/a",IF(Y$3&gt;(A14taxstdlife+$E654),(Input!$J$224*$J$7)-SUM($J654:X654),(Input!$J$224*$J$7)/A14taxstdlife))</f>
        <v>4.7616485306155553E-4</v>
      </c>
      <c r="Z654" s="155">
        <f>IF(A14taxstdlife="n/a","n/a",IF(Z$3&gt;(A14taxstdlife+$E654),(Input!$J$224*$J$7)-SUM($J654:Y654),(Input!$J$224*$J$7)/A14taxstdlife))</f>
        <v>-1.7347234759768071E-18</v>
      </c>
      <c r="AA654" s="155">
        <f>IF(A14taxstdlife="n/a","n/a",IF(AA$3&gt;(A14taxstdlife+$E654),(Input!$J$224*$J$7)-SUM($J654:Z654),(Input!$J$224*$J$7)/A14taxstdlife))</f>
        <v>0</v>
      </c>
      <c r="AB654" s="155">
        <f>IF(A14taxstdlife="n/a","n/a",IF(AB$3&gt;(A14taxstdlife+$E654),(Input!$J$224*$J$7)-SUM($J654:AA654),(Input!$J$224*$J$7)/A14taxstdlife))</f>
        <v>0</v>
      </c>
      <c r="AC654" s="155">
        <f>IF(A14taxstdlife="n/a","n/a",IF(AC$3&gt;(A14taxstdlife+$E654),(Input!$J$224*$J$7)-SUM($J654:AB654),(Input!$J$224*$J$7)/A14taxstdlife))</f>
        <v>0</v>
      </c>
      <c r="AD654" s="155">
        <f>IF(A14taxstdlife="n/a","n/a",IF(AD$3&gt;(A14taxstdlife+$E654),(Input!$J$224*$J$7)-SUM($J654:AC654),(Input!$J$224*$J$7)/A14taxstdlife))</f>
        <v>0</v>
      </c>
      <c r="AE654" s="155">
        <f>IF(A14taxstdlife="n/a","n/a",IF(AE$3&gt;(A14taxstdlife+$E654),(Input!$J$224*$J$7)-SUM($J654:AD654),(Input!$J$224*$J$7)/A14taxstdlife))</f>
        <v>0</v>
      </c>
      <c r="AF654" s="155">
        <f>IF(A14taxstdlife="n/a","n/a",IF(AF$3&gt;(A14taxstdlife+$E654),(Input!$J$224*$J$7)-SUM($J654:AE654),(Input!$J$224*$J$7)/A14taxstdlife))</f>
        <v>0</v>
      </c>
      <c r="AG654" s="155">
        <f>IF(A14taxstdlife="n/a","n/a",IF(AG$3&gt;(A14taxstdlife+$E654),(Input!$J$224*$J$7)-SUM($J654:AF654),(Input!$J$224*$J$7)/A14taxstdlife))</f>
        <v>0</v>
      </c>
      <c r="AH654" s="155">
        <f>IF(A14taxstdlife="n/a","n/a",IF(AH$3&gt;(A14taxstdlife+$E654),(Input!$J$224*$J$7)-SUM($J654:AG654),(Input!$J$224*$J$7)/A14taxstdlife))</f>
        <v>0</v>
      </c>
      <c r="AI654" s="155">
        <f>IF(A14taxstdlife="n/a","n/a",IF(AI$3&gt;(A14taxstdlife+$E654),(Input!$J$224*$J$7)-SUM($J654:AH654),(Input!$J$224*$J$7)/A14taxstdlife))</f>
        <v>0</v>
      </c>
      <c r="AJ654" s="155">
        <f>IF(A14taxstdlife="n/a","n/a",IF(AJ$3&gt;(A14taxstdlife+$E654),(Input!$J$224*$J$7)-SUM($J654:AI654),(Input!$J$224*$J$7)/A14taxstdlife))</f>
        <v>0</v>
      </c>
      <c r="AK654" s="155">
        <f>IF(A14taxstdlife="n/a","n/a",IF(AK$3&gt;(A14taxstdlife+$E654),(Input!$J$224*$J$7)-SUM($J654:AJ654),(Input!$J$224*$J$7)/A14taxstdlife))</f>
        <v>0</v>
      </c>
      <c r="AL654" s="155">
        <f>IF(A14taxstdlife="n/a","n/a",IF(AL$3&gt;(A14taxstdlife+$E654),(Input!$J$224*$J$7)-SUM($J654:AK654),(Input!$J$224*$J$7)/A14taxstdlife))</f>
        <v>0</v>
      </c>
      <c r="AM654" s="155">
        <f>IF(A14taxstdlife="n/a","n/a",IF(AM$3&gt;(A14taxstdlife+$E654),(Input!$J$224*$J$7)-SUM($J654:AL654),(Input!$J$224*$J$7)/A14taxstdlife))</f>
        <v>0</v>
      </c>
      <c r="AN654" s="155">
        <f>IF(A14taxstdlife="n/a","n/a",IF(AN$3&gt;(A14taxstdlife+$E654),(Input!$J$224*$J$7)-SUM($J654:AM654),(Input!$J$224*$J$7)/A14taxstdlife))</f>
        <v>0</v>
      </c>
      <c r="AO654" s="155">
        <f>IF(A14taxstdlife="n/a","n/a",IF(AO$3&gt;(A14taxstdlife+$E654),(Input!$J$224*$J$7)-SUM($J654:AN654),(Input!$J$224*$J$7)/A14taxstdlife))</f>
        <v>0</v>
      </c>
      <c r="AP654" s="155">
        <f>IF(A14taxstdlife="n/a","n/a",IF(AP$3&gt;(A14taxstdlife+$E654),(Input!$J$224*$J$7)-SUM($J654:AO654),(Input!$J$224*$J$7)/A14taxstdlife))</f>
        <v>0</v>
      </c>
      <c r="AQ654" s="155">
        <f>IF(A14taxstdlife="n/a","n/a",IF(AQ$3&gt;(A14taxstdlife+$E654),(Input!$J$224*$J$7)-SUM($J654:AP654),(Input!$J$224*$J$7)/A14taxstdlife))</f>
        <v>0</v>
      </c>
      <c r="AR654" s="155">
        <f>IF(A14taxstdlife="n/a","n/a",IF(AR$3&gt;(A14taxstdlife+$E654),(Input!$J$224*$J$7)-SUM($J654:AQ654),(Input!$J$224*$J$7)/A14taxstdlife))</f>
        <v>0</v>
      </c>
      <c r="AS654" s="155">
        <f>IF(A14taxstdlife="n/a","n/a",IF(AS$3&gt;(A14taxstdlife+$E654),(Input!$J$224*$J$7)-SUM($J654:AR654),(Input!$J$224*$J$7)/A14taxstdlife))</f>
        <v>0</v>
      </c>
      <c r="AT654" s="155">
        <f>IF(A14taxstdlife="n/a","n/a",IF(AT$3&gt;(A14taxstdlife+$E654),(Input!$J$224*$J$7)-SUM($J654:AS654),(Input!$J$224*$J$7)/A14taxstdlife))</f>
        <v>0</v>
      </c>
      <c r="AU654" s="155">
        <f>IF(A14taxstdlife="n/a","n/a",IF(AU$3&gt;(A14taxstdlife+$E654),(Input!$J$224*$J$7)-SUM($J654:AT654),(Input!$J$224*$J$7)/A14taxstdlife))</f>
        <v>0</v>
      </c>
      <c r="AV654" s="155">
        <f>IF(A14taxstdlife="n/a","n/a",IF(AV$3&gt;(A14taxstdlife+$E654),(Input!$J$224*$J$7)-SUM($J654:AU654),(Input!$J$224*$J$7)/A14taxstdlife))</f>
        <v>0</v>
      </c>
      <c r="AW654" s="155">
        <f>IF(A14taxstdlife="n/a","n/a",IF(AW$3&gt;(A14taxstdlife+$E654),(Input!$J$224*$J$7)-SUM($J654:AV654),(Input!$J$224*$J$7)/A14taxstdlife))</f>
        <v>0</v>
      </c>
      <c r="AX654" s="155">
        <f>IF(A14taxstdlife="n/a","n/a",IF(AX$3&gt;(A14taxstdlife+$E654),(Input!$J$224*$J$7)-SUM($J654:AW654),(Input!$J$224*$J$7)/A14taxstdlife))</f>
        <v>0</v>
      </c>
      <c r="AY654" s="155">
        <f>IF(A14taxstdlife="n/a","n/a",IF(AY$3&gt;(A14taxstdlife+$E654),(Input!$J$224*$J$7)-SUM($J654:AX654),(Input!$J$224*$J$7)/A14taxstdlife))</f>
        <v>0</v>
      </c>
      <c r="AZ654" s="155">
        <f>IF(A14taxstdlife="n/a","n/a",IF(AZ$3&gt;(A14taxstdlife+$E654),(Input!$J$224*$J$7)-SUM($J654:AY654),(Input!$J$224*$J$7)/A14taxstdlife))</f>
        <v>0</v>
      </c>
      <c r="BA654" s="155">
        <f>IF(A14taxstdlife="n/a","n/a",IF(BA$3&gt;(A14taxstdlife+$E654),(Input!$J$224*$J$7)-SUM($J654:AZ654),(Input!$J$224*$J$7)/A14taxstdlife))</f>
        <v>0</v>
      </c>
      <c r="BB654" s="155">
        <f>IF(A14taxstdlife="n/a","n/a",IF(BB$3&gt;(A14taxstdlife+$E654),(Input!$J$224*$J$7)-SUM($J654:BA654),(Input!$J$224*$J$7)/A14taxstdlife))</f>
        <v>0</v>
      </c>
      <c r="BC654" s="155">
        <f>IF(A14taxstdlife="n/a","n/a",IF(BC$3&gt;(A14taxstdlife+$E654),(Input!$J$224*$J$7)-SUM($J654:BB654),(Input!$J$224*$J$7)/A14taxstdlife))</f>
        <v>0</v>
      </c>
      <c r="BD654" s="155">
        <f>IF(A14taxstdlife="n/a","n/a",IF(BD$3&gt;(A14taxstdlife+$E654),(Input!$J$224*$J$7)-SUM($J654:BC654),(Input!$J$224*$J$7)/A14taxstdlife))</f>
        <v>0</v>
      </c>
      <c r="BE654" s="155">
        <f>IF(A14taxstdlife="n/a","n/a",IF(BE$3&gt;(A14taxstdlife+$E654),(Input!$J$224*$J$7)-SUM($J654:BD654),(Input!$J$224*$J$7)/A14taxstdlife))</f>
        <v>0</v>
      </c>
      <c r="BF654" s="155">
        <f>IF(A14taxstdlife="n/a","n/a",IF(BF$3&gt;(A14taxstdlife+$E654),(Input!$J$224*$J$7)-SUM($J654:BE654),(Input!$J$224*$J$7)/A14taxstdlife))</f>
        <v>0</v>
      </c>
      <c r="BG654" s="155">
        <f>IF(A14taxstdlife="n/a","n/a",IF(BG$3&gt;(A14taxstdlife+$E654),(Input!$J$224*$J$7)-SUM($J654:BF654),(Input!$J$224*$J$7)/A14taxstdlife))</f>
        <v>0</v>
      </c>
      <c r="BH654" s="155">
        <f>IF(A14taxstdlife="n/a","n/a",IF(BH$3&gt;(A14taxstdlife+$E654),(Input!$J$224*$J$7)-SUM($J654:BG654),(Input!$J$224*$J$7)/A14taxstdlife))</f>
        <v>0</v>
      </c>
      <c r="BI654" s="155">
        <f>IF(A14taxstdlife="n/a","n/a",IF(BI$3&gt;(A14taxstdlife+$E654),(Input!$J$224*$J$7)-SUM($J654:BH654),(Input!$J$224*$J$7)/A14taxstdlife))</f>
        <v>0</v>
      </c>
      <c r="BJ654" s="14"/>
      <c r="BK654" s="14"/>
      <c r="BL654" s="14"/>
      <c r="BM654" s="14"/>
      <c r="BN654" s="14"/>
      <c r="BO654" s="14"/>
      <c r="BP654" s="14"/>
      <c r="BQ654" s="14"/>
      <c r="BR654" s="14"/>
      <c r="BS654" s="14"/>
      <c r="BT654" s="14"/>
      <c r="BU654" s="14"/>
      <c r="BV654" s="14"/>
      <c r="BW654" s="14"/>
      <c r="BX654" s="14"/>
      <c r="BY654" s="14"/>
      <c r="BZ654" s="14"/>
      <c r="CA654" s="410"/>
      <c r="CB654" s="410"/>
      <c r="CC654" s="410"/>
      <c r="CD654" s="410"/>
      <c r="CE654" s="410"/>
      <c r="CF654" s="410"/>
      <c r="CG654" s="410"/>
      <c r="CH654" s="410"/>
      <c r="CI654" s="410"/>
      <c r="CJ654" s="410"/>
      <c r="CK654" s="410"/>
      <c r="CL654" s="410"/>
      <c r="CM654" s="410"/>
      <c r="CN654" s="410"/>
      <c r="CO654" s="410"/>
      <c r="CP654" s="410"/>
      <c r="CQ654" s="410"/>
      <c r="CR654" s="410"/>
      <c r="CS654" s="410"/>
      <c r="CT654" s="410"/>
      <c r="CU654" s="410"/>
      <c r="CV654" s="410"/>
      <c r="CW654" s="410"/>
      <c r="CX654" s="410"/>
      <c r="CY654" s="410"/>
      <c r="CZ654" s="410"/>
      <c r="DA654" s="410"/>
      <c r="DB654" s="410"/>
      <c r="DC654" s="410"/>
      <c r="DD654" s="410"/>
      <c r="DE654" s="410"/>
      <c r="DF654" s="410"/>
      <c r="DG654" s="410"/>
      <c r="DH654" s="410"/>
      <c r="DI654" s="410"/>
      <c r="DJ654" s="410"/>
      <c r="DK654" s="410"/>
      <c r="DL654" s="410"/>
      <c r="DM654" s="410"/>
      <c r="DN654" s="410"/>
      <c r="DO654" s="410"/>
      <c r="DP654" s="410"/>
      <c r="DQ654" s="410"/>
      <c r="DR654" s="410"/>
      <c r="DS654" s="410"/>
      <c r="DT654" s="410"/>
      <c r="DU654" s="410"/>
      <c r="DV654" s="410"/>
      <c r="DW654" s="410"/>
      <c r="DX654" s="410"/>
      <c r="DY654" s="410"/>
      <c r="DZ654" s="410"/>
      <c r="EA654" s="410"/>
      <c r="EB654" s="410"/>
      <c r="EC654" s="410"/>
      <c r="ED654" s="410"/>
      <c r="EE654" s="410"/>
      <c r="EF654" s="410"/>
      <c r="EG654" s="410"/>
      <c r="EH654" s="410"/>
      <c r="EI654" s="410"/>
      <c r="EJ654" s="410"/>
      <c r="EK654" s="410"/>
      <c r="EL654" s="410"/>
      <c r="EM654" s="410"/>
      <c r="EN654" s="410"/>
      <c r="EO654" s="410"/>
      <c r="EP654" s="410"/>
      <c r="EQ654" s="410"/>
      <c r="ER654" s="410"/>
      <c r="ES654" s="410"/>
      <c r="ET654" s="410"/>
      <c r="EU654" s="410"/>
      <c r="EV654" s="410"/>
      <c r="EW654" s="410"/>
      <c r="EX654" s="410"/>
      <c r="EY654" s="410"/>
      <c r="EZ654" s="410"/>
      <c r="FA654" s="410"/>
      <c r="FB654" s="410"/>
      <c r="FC654" s="410"/>
      <c r="FD654" s="410"/>
      <c r="FE654" s="410"/>
      <c r="FF654" s="410"/>
      <c r="FG654" s="410"/>
      <c r="FH654" s="410"/>
      <c r="FI654" s="410"/>
      <c r="FJ654" s="410"/>
      <c r="FK654" s="410"/>
      <c r="FL654" s="410"/>
      <c r="FM654" s="410"/>
      <c r="FN654" s="410"/>
      <c r="FO654" s="410"/>
      <c r="FP654" s="410"/>
      <c r="FQ654" s="410"/>
      <c r="FR654" s="410"/>
      <c r="FS654" s="410"/>
      <c r="FT654" s="410"/>
      <c r="FU654" s="410"/>
      <c r="FV654" s="410"/>
      <c r="FW654" s="410"/>
      <c r="FX654" s="410"/>
      <c r="FY654" s="410"/>
      <c r="FZ654" s="410"/>
      <c r="GA654" s="410"/>
      <c r="GB654" s="410"/>
      <c r="GC654" s="410"/>
      <c r="GD654" s="410"/>
      <c r="GE654" s="410"/>
      <c r="GF654" s="410"/>
      <c r="GG654" s="410"/>
      <c r="GH654" s="410"/>
      <c r="GI654" s="410"/>
      <c r="GJ654" s="410"/>
      <c r="GK654" s="410"/>
      <c r="GL654" s="410"/>
      <c r="GM654" s="410"/>
      <c r="GN654" s="410"/>
      <c r="GO654" s="410"/>
      <c r="GP654" s="410"/>
      <c r="GQ654" s="410"/>
      <c r="GR654" s="410"/>
      <c r="GS654" s="410"/>
      <c r="GT654" s="410"/>
      <c r="GU654" s="410"/>
      <c r="GV654" s="410"/>
      <c r="GW654" s="410"/>
      <c r="GX654" s="410"/>
      <c r="GY654" s="410"/>
      <c r="GZ654" s="410"/>
      <c r="HA654" s="410"/>
      <c r="HB654" s="410"/>
      <c r="HC654" s="410"/>
      <c r="HD654" s="410"/>
      <c r="HE654" s="410"/>
      <c r="HF654" s="410"/>
      <c r="HG654" s="410"/>
      <c r="HH654" s="410"/>
      <c r="HI654" s="410"/>
      <c r="HJ654" s="410"/>
      <c r="HK654" s="410"/>
      <c r="HL654" s="410"/>
      <c r="HM654" s="410"/>
      <c r="HN654" s="410"/>
      <c r="HO654" s="410"/>
      <c r="HP654" s="410"/>
      <c r="HQ654" s="410"/>
      <c r="HR654" s="410"/>
      <c r="HS654" s="410"/>
      <c r="HT654" s="410"/>
      <c r="HU654" s="410"/>
      <c r="HV654" s="410"/>
      <c r="HW654" s="410"/>
      <c r="HX654" s="410"/>
      <c r="HY654" s="410"/>
      <c r="HZ654" s="410"/>
      <c r="IA654" s="410"/>
      <c r="IB654" s="410"/>
      <c r="IC654" s="410"/>
      <c r="ID654" s="410"/>
      <c r="IE654" s="410"/>
      <c r="IF654" s="410"/>
      <c r="IG654" s="410"/>
      <c r="IH654" s="410"/>
      <c r="II654" s="410"/>
      <c r="IJ654" s="410"/>
      <c r="IK654" s="410"/>
      <c r="IL654" s="410"/>
      <c r="IM654" s="410"/>
      <c r="IN654" s="410"/>
      <c r="IO654" s="410"/>
      <c r="IP654" s="410"/>
      <c r="IQ654" s="410"/>
      <c r="IR654" s="410"/>
      <c r="IS654" s="410"/>
      <c r="IT654" s="410"/>
      <c r="IU654" s="410"/>
      <c r="IV654" s="410"/>
    </row>
    <row r="655" spans="1:256" s="2" customFormat="1" ht="12.75" hidden="1" customHeight="1" outlineLevel="2">
      <c r="A655" s="14"/>
      <c r="B655" s="14"/>
      <c r="C655" s="324"/>
      <c r="D655" s="413"/>
      <c r="E655" s="261">
        <v>5</v>
      </c>
      <c r="F655" s="372"/>
      <c r="G655" s="269"/>
      <c r="H655" s="271"/>
      <c r="I655" s="271"/>
      <c r="J655" s="271"/>
      <c r="K655" s="270"/>
      <c r="L655" s="155">
        <f>IF(A14taxstdlife="n/a","n/a",IF(L$3&gt;(A14taxstdlife+$E655),(Input!$K$224*$K$7)-SUM($K655:K655),(Input!$K$224*$K$7)/A14taxstdlife))</f>
        <v>4.9616106444997092E-4</v>
      </c>
      <c r="M655" s="155">
        <f>IF(A14taxstdlife="n/a","n/a",IF(M$3&gt;(A14taxstdlife+$E655),(Input!$K$224*$K$7)-SUM($K655:L655),(Input!$K$224*$K$7)/A14taxstdlife))</f>
        <v>4.9616106444997092E-4</v>
      </c>
      <c r="N655" s="155">
        <f>IF(A14taxstdlife="n/a","n/a",IF(N$3&gt;(A14taxstdlife+$E655),(Input!$K$224*$K$7)-SUM($K655:M655),(Input!$K$224*$K$7)/A14taxstdlife))</f>
        <v>4.9616106444997092E-4</v>
      </c>
      <c r="O655" s="155">
        <f>IF(A14taxstdlife="n/a","n/a",IF(O$3&gt;(A14taxstdlife+$E655),(Input!$K$224*$K$7)-SUM($K655:N655),(Input!$K$224*$K$7)/A14taxstdlife))</f>
        <v>4.9616106444997092E-4</v>
      </c>
      <c r="P655" s="155">
        <f>IF(A14taxstdlife="n/a","n/a",IF(P$3&gt;(A14taxstdlife+$E655),(Input!$K$224*$K$7)-SUM($K655:O655),(Input!$K$224*$K$7)/A14taxstdlife))</f>
        <v>4.9616106444997092E-4</v>
      </c>
      <c r="Q655" s="155">
        <f>IF(A14taxstdlife="n/a","n/a",IF(Q$3&gt;(A14taxstdlife+$E655),(Input!$K$224*$K$7)-SUM($K655:P655),(Input!$K$224*$K$7)/A14taxstdlife))</f>
        <v>4.9616106444997092E-4</v>
      </c>
      <c r="R655" s="155">
        <f>IF(A14taxstdlife="n/a","n/a",IF(R$3&gt;(A14taxstdlife+$E655),(Input!$K$224*$K$7)-SUM($K655:Q655),(Input!$K$224*$K$7)/A14taxstdlife))</f>
        <v>4.9616106444997092E-4</v>
      </c>
      <c r="S655" s="155">
        <f>IF(A14taxstdlife="n/a","n/a",IF(S$3&gt;(A14taxstdlife+$E655),(Input!$K$224*$K$7)-SUM($K655:R655),(Input!$K$224*$K$7)/A14taxstdlife))</f>
        <v>4.9616106444997092E-4</v>
      </c>
      <c r="T655" s="155">
        <f>IF(A14taxstdlife="n/a","n/a",IF(T$3&gt;(A14taxstdlife+$E655),(Input!$K$224*$K$7)-SUM($K655:S655),(Input!$K$224*$K$7)/A14taxstdlife))</f>
        <v>4.9616106444997092E-4</v>
      </c>
      <c r="U655" s="155">
        <f>IF(A14taxstdlife="n/a","n/a",IF(U$3&gt;(A14taxstdlife+$E655),(Input!$K$224*$K$7)-SUM($K655:T655),(Input!$K$224*$K$7)/A14taxstdlife))</f>
        <v>4.9616106444997092E-4</v>
      </c>
      <c r="V655" s="155">
        <f>IF(A14taxstdlife="n/a","n/a",IF(V$3&gt;(A14taxstdlife+$E655),(Input!$K$224*$K$7)-SUM($K655:U655),(Input!$K$224*$K$7)/A14taxstdlife))</f>
        <v>4.9616106444997092E-4</v>
      </c>
      <c r="W655" s="155">
        <f>IF(A14taxstdlife="n/a","n/a",IF(W$3&gt;(A14taxstdlife+$E655),(Input!$K$224*$K$7)-SUM($K655:V655),(Input!$K$224*$K$7)/A14taxstdlife))</f>
        <v>4.9616106444997092E-4</v>
      </c>
      <c r="X655" s="155">
        <f>IF(A14taxstdlife="n/a","n/a",IF(X$3&gt;(A14taxstdlife+$E655),(Input!$K$224*$K$7)-SUM($K655:W655),(Input!$K$224*$K$7)/A14taxstdlife))</f>
        <v>4.9616106444997092E-4</v>
      </c>
      <c r="Y655" s="155">
        <f>IF(A14taxstdlife="n/a","n/a",IF(Y$3&gt;(A14taxstdlife+$E655),(Input!$K$224*$K$7)-SUM($K655:X655),(Input!$K$224*$K$7)/A14taxstdlife))</f>
        <v>4.9616106444997092E-4</v>
      </c>
      <c r="Z655" s="155">
        <f>IF(A14taxstdlife="n/a","n/a",IF(Z$3&gt;(A14taxstdlife+$E655),(Input!$K$224*$K$7)-SUM($K655:Y655),(Input!$K$224*$K$7)/A14taxstdlife))</f>
        <v>4.9616106444997092E-4</v>
      </c>
      <c r="AA655" s="155">
        <f>IF(A14taxstdlife="n/a","n/a",IF(AA$3&gt;(A14taxstdlife+$E655),(Input!$K$224*$K$7)-SUM($K655:Z655),(Input!$K$224*$K$7)/A14taxstdlife))</f>
        <v>2.6020852139652106E-18</v>
      </c>
      <c r="AB655" s="155">
        <f>IF(A14taxstdlife="n/a","n/a",IF(AB$3&gt;(A14taxstdlife+$E655),(Input!$K$224*$K$7)-SUM($K655:AA655),(Input!$K$224*$K$7)/A14taxstdlife))</f>
        <v>0</v>
      </c>
      <c r="AC655" s="155">
        <f>IF(A14taxstdlife="n/a","n/a",IF(AC$3&gt;(A14taxstdlife+$E655),(Input!$K$224*$K$7)-SUM($K655:AB655),(Input!$K$224*$K$7)/A14taxstdlife))</f>
        <v>0</v>
      </c>
      <c r="AD655" s="155">
        <f>IF(A14taxstdlife="n/a","n/a",IF(AD$3&gt;(A14taxstdlife+$E655),(Input!$K$224*$K$7)-SUM($K655:AC655),(Input!$K$224*$K$7)/A14taxstdlife))</f>
        <v>0</v>
      </c>
      <c r="AE655" s="155">
        <f>IF(A14taxstdlife="n/a","n/a",IF(AE$3&gt;(A14taxstdlife+$E655),(Input!$K$224*$K$7)-SUM($K655:AD655),(Input!$K$224*$K$7)/A14taxstdlife))</f>
        <v>0</v>
      </c>
      <c r="AF655" s="155">
        <f>IF(A14taxstdlife="n/a","n/a",IF(AF$3&gt;(A14taxstdlife+$E655),(Input!$K$224*$K$7)-SUM($K655:AE655),(Input!$K$224*$K$7)/A14taxstdlife))</f>
        <v>0</v>
      </c>
      <c r="AG655" s="155">
        <f>IF(A14taxstdlife="n/a","n/a",IF(AG$3&gt;(A14taxstdlife+$E655),(Input!$K$224*$K$7)-SUM($K655:AF655),(Input!$K$224*$K$7)/A14taxstdlife))</f>
        <v>0</v>
      </c>
      <c r="AH655" s="155">
        <f>IF(A14taxstdlife="n/a","n/a",IF(AH$3&gt;(A14taxstdlife+$E655),(Input!$K$224*$K$7)-SUM($K655:AG655),(Input!$K$224*$K$7)/A14taxstdlife))</f>
        <v>0</v>
      </c>
      <c r="AI655" s="155">
        <f>IF(A14taxstdlife="n/a","n/a",IF(AI$3&gt;(A14taxstdlife+$E655),(Input!$K$224*$K$7)-SUM($K655:AH655),(Input!$K$224*$K$7)/A14taxstdlife))</f>
        <v>0</v>
      </c>
      <c r="AJ655" s="155">
        <f>IF(A14taxstdlife="n/a","n/a",IF(AJ$3&gt;(A14taxstdlife+$E655),(Input!$K$224*$K$7)-SUM($K655:AI655),(Input!$K$224*$K$7)/A14taxstdlife))</f>
        <v>0</v>
      </c>
      <c r="AK655" s="155">
        <f>IF(A14taxstdlife="n/a","n/a",IF(AK$3&gt;(A14taxstdlife+$E655),(Input!$K$224*$K$7)-SUM($K655:AJ655),(Input!$K$224*$K$7)/A14taxstdlife))</f>
        <v>0</v>
      </c>
      <c r="AL655" s="155">
        <f>IF(A14taxstdlife="n/a","n/a",IF(AL$3&gt;(A14taxstdlife+$E655),(Input!$K$224*$K$7)-SUM($K655:AK655),(Input!$K$224*$K$7)/A14taxstdlife))</f>
        <v>0</v>
      </c>
      <c r="AM655" s="155">
        <f>IF(A14taxstdlife="n/a","n/a",IF(AM$3&gt;(A14taxstdlife+$E655),(Input!$K$224*$K$7)-SUM($K655:AL655),(Input!$K$224*$K$7)/A14taxstdlife))</f>
        <v>0</v>
      </c>
      <c r="AN655" s="155">
        <f>IF(A14taxstdlife="n/a","n/a",IF(AN$3&gt;(A14taxstdlife+$E655),(Input!$K$224*$K$7)-SUM($K655:AM655),(Input!$K$224*$K$7)/A14taxstdlife))</f>
        <v>0</v>
      </c>
      <c r="AO655" s="155">
        <f>IF(A14taxstdlife="n/a","n/a",IF(AO$3&gt;(A14taxstdlife+$E655),(Input!$K$224*$K$7)-SUM($K655:AN655),(Input!$K$224*$K$7)/A14taxstdlife))</f>
        <v>0</v>
      </c>
      <c r="AP655" s="155">
        <f>IF(A14taxstdlife="n/a","n/a",IF(AP$3&gt;(A14taxstdlife+$E655),(Input!$K$224*$K$7)-SUM($K655:AO655),(Input!$K$224*$K$7)/A14taxstdlife))</f>
        <v>0</v>
      </c>
      <c r="AQ655" s="155">
        <f>IF(A14taxstdlife="n/a","n/a",IF(AQ$3&gt;(A14taxstdlife+$E655),(Input!$K$224*$K$7)-SUM($K655:AP655),(Input!$K$224*$K$7)/A14taxstdlife))</f>
        <v>0</v>
      </c>
      <c r="AR655" s="155">
        <f>IF(A14taxstdlife="n/a","n/a",IF(AR$3&gt;(A14taxstdlife+$E655),(Input!$K$224*$K$7)-SUM($K655:AQ655),(Input!$K$224*$K$7)/A14taxstdlife))</f>
        <v>0</v>
      </c>
      <c r="AS655" s="155">
        <f>IF(A14taxstdlife="n/a","n/a",IF(AS$3&gt;(A14taxstdlife+$E655),(Input!$K$224*$K$7)-SUM($K655:AR655),(Input!$K$224*$K$7)/A14taxstdlife))</f>
        <v>0</v>
      </c>
      <c r="AT655" s="155">
        <f>IF(A14taxstdlife="n/a","n/a",IF(AT$3&gt;(A14taxstdlife+$E655),(Input!$K$224*$K$7)-SUM($K655:AS655),(Input!$K$224*$K$7)/A14taxstdlife))</f>
        <v>0</v>
      </c>
      <c r="AU655" s="155">
        <f>IF(A14taxstdlife="n/a","n/a",IF(AU$3&gt;(A14taxstdlife+$E655),(Input!$K$224*$K$7)-SUM($K655:AT655),(Input!$K$224*$K$7)/A14taxstdlife))</f>
        <v>0</v>
      </c>
      <c r="AV655" s="155">
        <f>IF(A14taxstdlife="n/a","n/a",IF(AV$3&gt;(A14taxstdlife+$E655),(Input!$K$224*$K$7)-SUM($K655:AU655),(Input!$K$224*$K$7)/A14taxstdlife))</f>
        <v>0</v>
      </c>
      <c r="AW655" s="155">
        <f>IF(A14taxstdlife="n/a","n/a",IF(AW$3&gt;(A14taxstdlife+$E655),(Input!$K$224*$K$7)-SUM($K655:AV655),(Input!$K$224*$K$7)/A14taxstdlife))</f>
        <v>0</v>
      </c>
      <c r="AX655" s="155">
        <f>IF(A14taxstdlife="n/a","n/a",IF(AX$3&gt;(A14taxstdlife+$E655),(Input!$K$224*$K$7)-SUM($K655:AW655),(Input!$K$224*$K$7)/A14taxstdlife))</f>
        <v>0</v>
      </c>
      <c r="AY655" s="155">
        <f>IF(A14taxstdlife="n/a","n/a",IF(AY$3&gt;(A14taxstdlife+$E655),(Input!$K$224*$K$7)-SUM($K655:AX655),(Input!$K$224*$K$7)/A14taxstdlife))</f>
        <v>0</v>
      </c>
      <c r="AZ655" s="155">
        <f>IF(A14taxstdlife="n/a","n/a",IF(AZ$3&gt;(A14taxstdlife+$E655),(Input!$K$224*$K$7)-SUM($K655:AY655),(Input!$K$224*$K$7)/A14taxstdlife))</f>
        <v>0</v>
      </c>
      <c r="BA655" s="155">
        <f>IF(A14taxstdlife="n/a","n/a",IF(BA$3&gt;(A14taxstdlife+$E655),(Input!$K$224*$K$7)-SUM($K655:AZ655),(Input!$K$224*$K$7)/A14taxstdlife))</f>
        <v>0</v>
      </c>
      <c r="BB655" s="155">
        <f>IF(A14taxstdlife="n/a","n/a",IF(BB$3&gt;(A14taxstdlife+$E655),(Input!$K$224*$K$7)-SUM($K655:BA655),(Input!$K$224*$K$7)/A14taxstdlife))</f>
        <v>0</v>
      </c>
      <c r="BC655" s="155">
        <f>IF(A14taxstdlife="n/a","n/a",IF(BC$3&gt;(A14taxstdlife+$E655),(Input!$K$224*$K$7)-SUM($K655:BB655),(Input!$K$224*$K$7)/A14taxstdlife))</f>
        <v>0</v>
      </c>
      <c r="BD655" s="155">
        <f>IF(A14taxstdlife="n/a","n/a",IF(BD$3&gt;(A14taxstdlife+$E655),(Input!$K$224*$K$7)-SUM($K655:BC655),(Input!$K$224*$K$7)/A14taxstdlife))</f>
        <v>0</v>
      </c>
      <c r="BE655" s="155">
        <f>IF(A14taxstdlife="n/a","n/a",IF(BE$3&gt;(A14taxstdlife+$E655),(Input!$K$224*$K$7)-SUM($K655:BD655),(Input!$K$224*$K$7)/A14taxstdlife))</f>
        <v>0</v>
      </c>
      <c r="BF655" s="155">
        <f>IF(A14taxstdlife="n/a","n/a",IF(BF$3&gt;(A14taxstdlife+$E655),(Input!$K$224*$K$7)-SUM($K655:BE655),(Input!$K$224*$K$7)/A14taxstdlife))</f>
        <v>0</v>
      </c>
      <c r="BG655" s="155">
        <f>IF(A14taxstdlife="n/a","n/a",IF(BG$3&gt;(A14taxstdlife+$E655),(Input!$K$224*$K$7)-SUM($K655:BF655),(Input!$K$224*$K$7)/A14taxstdlife))</f>
        <v>0</v>
      </c>
      <c r="BH655" s="155">
        <f>IF(A14taxstdlife="n/a","n/a",IF(BH$3&gt;(A14taxstdlife+$E655),(Input!$K$224*$K$7)-SUM($K655:BG655),(Input!$K$224*$K$7)/A14taxstdlife))</f>
        <v>0</v>
      </c>
      <c r="BI655" s="155">
        <f>IF(A14taxstdlife="n/a","n/a",IF(BI$3&gt;(A14taxstdlife+$E655),(Input!$K$224*$K$7)-SUM($K655:BH655),(Input!$K$224*$K$7)/A14taxstdlife))</f>
        <v>0</v>
      </c>
      <c r="BJ655" s="14"/>
      <c r="BK655" s="14"/>
      <c r="BL655" s="14"/>
      <c r="BM655" s="14"/>
      <c r="BN655" s="14"/>
      <c r="BO655" s="14"/>
      <c r="BP655" s="14"/>
      <c r="BQ655" s="14"/>
      <c r="BR655" s="14"/>
      <c r="BS655" s="14"/>
      <c r="BT655" s="14"/>
      <c r="BU655" s="14"/>
      <c r="BV655" s="14"/>
      <c r="BW655" s="14"/>
      <c r="BX655" s="14"/>
      <c r="BY655" s="14"/>
      <c r="BZ655" s="14"/>
      <c r="CA655" s="410"/>
      <c r="CB655" s="410"/>
      <c r="CC655" s="410"/>
      <c r="CD655" s="410"/>
      <c r="CE655" s="410"/>
      <c r="CF655" s="410"/>
      <c r="CG655" s="410"/>
      <c r="CH655" s="410"/>
      <c r="CI655" s="410"/>
      <c r="CJ655" s="410"/>
      <c r="CK655" s="410"/>
      <c r="CL655" s="410"/>
      <c r="CM655" s="410"/>
      <c r="CN655" s="410"/>
      <c r="CO655" s="410"/>
      <c r="CP655" s="410"/>
      <c r="CQ655" s="410"/>
      <c r="CR655" s="410"/>
      <c r="CS655" s="410"/>
      <c r="CT655" s="410"/>
      <c r="CU655" s="410"/>
      <c r="CV655" s="410"/>
      <c r="CW655" s="410"/>
      <c r="CX655" s="410"/>
      <c r="CY655" s="410"/>
      <c r="CZ655" s="410"/>
      <c r="DA655" s="410"/>
      <c r="DB655" s="410"/>
      <c r="DC655" s="410"/>
      <c r="DD655" s="410"/>
      <c r="DE655" s="410"/>
      <c r="DF655" s="410"/>
      <c r="DG655" s="410"/>
      <c r="DH655" s="410"/>
      <c r="DI655" s="410"/>
      <c r="DJ655" s="410"/>
      <c r="DK655" s="410"/>
      <c r="DL655" s="410"/>
      <c r="DM655" s="410"/>
      <c r="DN655" s="410"/>
      <c r="DO655" s="410"/>
      <c r="DP655" s="410"/>
      <c r="DQ655" s="410"/>
      <c r="DR655" s="410"/>
      <c r="DS655" s="410"/>
      <c r="DT655" s="410"/>
      <c r="DU655" s="410"/>
      <c r="DV655" s="410"/>
      <c r="DW655" s="410"/>
      <c r="DX655" s="410"/>
      <c r="DY655" s="410"/>
      <c r="DZ655" s="410"/>
      <c r="EA655" s="410"/>
      <c r="EB655" s="410"/>
      <c r="EC655" s="410"/>
      <c r="ED655" s="410"/>
      <c r="EE655" s="410"/>
      <c r="EF655" s="410"/>
      <c r="EG655" s="410"/>
      <c r="EH655" s="410"/>
      <c r="EI655" s="410"/>
      <c r="EJ655" s="410"/>
      <c r="EK655" s="410"/>
      <c r="EL655" s="410"/>
      <c r="EM655" s="410"/>
      <c r="EN655" s="410"/>
      <c r="EO655" s="410"/>
      <c r="EP655" s="410"/>
      <c r="EQ655" s="410"/>
      <c r="ER655" s="410"/>
      <c r="ES655" s="410"/>
      <c r="ET655" s="410"/>
      <c r="EU655" s="410"/>
      <c r="EV655" s="410"/>
      <c r="EW655" s="410"/>
      <c r="EX655" s="410"/>
      <c r="EY655" s="410"/>
      <c r="EZ655" s="410"/>
      <c r="FA655" s="410"/>
      <c r="FB655" s="410"/>
      <c r="FC655" s="410"/>
      <c r="FD655" s="410"/>
      <c r="FE655" s="410"/>
      <c r="FF655" s="410"/>
      <c r="FG655" s="410"/>
      <c r="FH655" s="410"/>
      <c r="FI655" s="410"/>
      <c r="FJ655" s="410"/>
      <c r="FK655" s="410"/>
      <c r="FL655" s="410"/>
      <c r="FM655" s="410"/>
      <c r="FN655" s="410"/>
      <c r="FO655" s="410"/>
      <c r="FP655" s="410"/>
      <c r="FQ655" s="410"/>
      <c r="FR655" s="410"/>
      <c r="FS655" s="410"/>
      <c r="FT655" s="410"/>
      <c r="FU655" s="410"/>
      <c r="FV655" s="410"/>
      <c r="FW655" s="410"/>
      <c r="FX655" s="410"/>
      <c r="FY655" s="410"/>
      <c r="FZ655" s="410"/>
      <c r="GA655" s="410"/>
      <c r="GB655" s="410"/>
      <c r="GC655" s="410"/>
      <c r="GD655" s="410"/>
      <c r="GE655" s="410"/>
      <c r="GF655" s="410"/>
      <c r="GG655" s="410"/>
      <c r="GH655" s="410"/>
      <c r="GI655" s="410"/>
      <c r="GJ655" s="410"/>
      <c r="GK655" s="410"/>
      <c r="GL655" s="410"/>
      <c r="GM655" s="410"/>
      <c r="GN655" s="410"/>
      <c r="GO655" s="410"/>
      <c r="GP655" s="410"/>
      <c r="GQ655" s="410"/>
      <c r="GR655" s="410"/>
      <c r="GS655" s="410"/>
      <c r="GT655" s="410"/>
      <c r="GU655" s="410"/>
      <c r="GV655" s="410"/>
      <c r="GW655" s="410"/>
      <c r="GX655" s="410"/>
      <c r="GY655" s="410"/>
      <c r="GZ655" s="410"/>
      <c r="HA655" s="410"/>
      <c r="HB655" s="410"/>
      <c r="HC655" s="410"/>
      <c r="HD655" s="410"/>
      <c r="HE655" s="410"/>
      <c r="HF655" s="410"/>
      <c r="HG655" s="410"/>
      <c r="HH655" s="410"/>
      <c r="HI655" s="410"/>
      <c r="HJ655" s="410"/>
      <c r="HK655" s="410"/>
      <c r="HL655" s="410"/>
      <c r="HM655" s="410"/>
      <c r="HN655" s="410"/>
      <c r="HO655" s="410"/>
      <c r="HP655" s="410"/>
      <c r="HQ655" s="410"/>
      <c r="HR655" s="410"/>
      <c r="HS655" s="410"/>
      <c r="HT655" s="410"/>
      <c r="HU655" s="410"/>
      <c r="HV655" s="410"/>
      <c r="HW655" s="410"/>
      <c r="HX655" s="410"/>
      <c r="HY655" s="410"/>
      <c r="HZ655" s="410"/>
      <c r="IA655" s="410"/>
      <c r="IB655" s="410"/>
      <c r="IC655" s="410"/>
      <c r="ID655" s="410"/>
      <c r="IE655" s="410"/>
      <c r="IF655" s="410"/>
      <c r="IG655" s="410"/>
      <c r="IH655" s="410"/>
      <c r="II655" s="410"/>
      <c r="IJ655" s="410"/>
      <c r="IK655" s="410"/>
      <c r="IL655" s="410"/>
      <c r="IM655" s="410"/>
      <c r="IN655" s="410"/>
      <c r="IO655" s="410"/>
      <c r="IP655" s="410"/>
      <c r="IQ655" s="410"/>
      <c r="IR655" s="410"/>
      <c r="IS655" s="410"/>
      <c r="IT655" s="410"/>
      <c r="IU655" s="410"/>
      <c r="IV655" s="410"/>
    </row>
    <row r="656" spans="1:256" s="2" customFormat="1" ht="12.75" hidden="1" customHeight="1" outlineLevel="2">
      <c r="A656" s="14"/>
      <c r="B656" s="14"/>
      <c r="C656" s="324"/>
      <c r="D656" s="413"/>
      <c r="E656" s="261">
        <v>6</v>
      </c>
      <c r="F656" s="372"/>
      <c r="G656" s="269"/>
      <c r="H656" s="271"/>
      <c r="I656" s="271"/>
      <c r="J656" s="271"/>
      <c r="K656" s="271"/>
      <c r="L656" s="270"/>
      <c r="M656" s="155">
        <f>IF(A14taxstdlife="n/a","n/a",IF(M$3&gt;(A14taxstdlife+$E656),(Input!$L$224*$L$7)-SUM($L656:L656),(Input!$L$224*$L$7)/A14taxstdlife))</f>
        <v>0</v>
      </c>
      <c r="N656" s="155">
        <f>IF(A14taxstdlife="n/a","n/a",IF(N$3&gt;(A14taxstdlife+$E656),(Input!$L$224*$L$7)-SUM($L656:M656),(Input!$L$224*$L$7)/A14taxstdlife))</f>
        <v>0</v>
      </c>
      <c r="O656" s="155">
        <f>IF(A14taxstdlife="n/a","n/a",IF(O$3&gt;(A14taxstdlife+$E656),(Input!$L$224*$L$7)-SUM($L656:N656),(Input!$L$224*$L$7)/A14taxstdlife))</f>
        <v>0</v>
      </c>
      <c r="P656" s="155">
        <f>IF(A14taxstdlife="n/a","n/a",IF(P$3&gt;(A14taxstdlife+$E656),(Input!$L$224*$L$7)-SUM($L656:O656),(Input!$L$224*$L$7)/A14taxstdlife))</f>
        <v>0</v>
      </c>
      <c r="Q656" s="155">
        <f>IF(A14taxstdlife="n/a","n/a",IF(Q$3&gt;(A14taxstdlife+$E656),(Input!$L$224*$L$7)-SUM($L656:P656),(Input!$L$224*$L$7)/A14taxstdlife))</f>
        <v>0</v>
      </c>
      <c r="R656" s="155">
        <f>IF(A14taxstdlife="n/a","n/a",IF(R$3&gt;(A14taxstdlife+$E656),(Input!$L$224*$L$7)-SUM($L656:Q656),(Input!$L$224*$L$7)/A14taxstdlife))</f>
        <v>0</v>
      </c>
      <c r="S656" s="155">
        <f>IF(A14taxstdlife="n/a","n/a",IF(S$3&gt;(A14taxstdlife+$E656),(Input!$L$224*$L$7)-SUM($L656:R656),(Input!$L$224*$L$7)/A14taxstdlife))</f>
        <v>0</v>
      </c>
      <c r="T656" s="155">
        <f>IF(A14taxstdlife="n/a","n/a",IF(T$3&gt;(A14taxstdlife+$E656),(Input!$L$224*$L$7)-SUM($L656:S656),(Input!$L$224*$L$7)/A14taxstdlife))</f>
        <v>0</v>
      </c>
      <c r="U656" s="155">
        <f>IF(A14taxstdlife="n/a","n/a",IF(U$3&gt;(A14taxstdlife+$E656),(Input!$L$224*$L$7)-SUM($L656:T656),(Input!$L$224*$L$7)/A14taxstdlife))</f>
        <v>0</v>
      </c>
      <c r="V656" s="155">
        <f>IF(A14taxstdlife="n/a","n/a",IF(V$3&gt;(A14taxstdlife+$E656),(Input!$L$224*$L$7)-SUM($L656:U656),(Input!$L$224*$L$7)/A14taxstdlife))</f>
        <v>0</v>
      </c>
      <c r="W656" s="155">
        <f>IF(A14taxstdlife="n/a","n/a",IF(W$3&gt;(A14taxstdlife+$E656),(Input!$L$224*$L$7)-SUM($L656:V656),(Input!$L$224*$L$7)/A14taxstdlife))</f>
        <v>0</v>
      </c>
      <c r="X656" s="155">
        <f>IF(A14taxstdlife="n/a","n/a",IF(X$3&gt;(A14taxstdlife+$E656),(Input!$L$224*$L$7)-SUM($L656:W656),(Input!$L$224*$L$7)/A14taxstdlife))</f>
        <v>0</v>
      </c>
      <c r="Y656" s="155">
        <f>IF(A14taxstdlife="n/a","n/a",IF(Y$3&gt;(A14taxstdlife+$E656),(Input!$L$224*$L$7)-SUM($L656:X656),(Input!$L$224*$L$7)/A14taxstdlife))</f>
        <v>0</v>
      </c>
      <c r="Z656" s="155">
        <f>IF(A14taxstdlife="n/a","n/a",IF(Z$3&gt;(A14taxstdlife+$E656),(Input!$L$224*$L$7)-SUM($L656:Y656),(Input!$L$224*$L$7)/A14taxstdlife))</f>
        <v>0</v>
      </c>
      <c r="AA656" s="155">
        <f>IF(A14taxstdlife="n/a","n/a",IF(AA$3&gt;(A14taxstdlife+$E656),(Input!$L$224*$L$7)-SUM($L656:Z656),(Input!$L$224*$L$7)/A14taxstdlife))</f>
        <v>0</v>
      </c>
      <c r="AB656" s="155">
        <f>IF(A14taxstdlife="n/a","n/a",IF(AB$3&gt;(A14taxstdlife+$E656),(Input!$L$224*$L$7)-SUM($L656:AA656),(Input!$L$224*$L$7)/A14taxstdlife))</f>
        <v>0</v>
      </c>
      <c r="AC656" s="155">
        <f>IF(A14taxstdlife="n/a","n/a",IF(AC$3&gt;(A14taxstdlife+$E656),(Input!$L$224*$L$7)-SUM($L656:AB656),(Input!$L$224*$L$7)/A14taxstdlife))</f>
        <v>0</v>
      </c>
      <c r="AD656" s="155">
        <f>IF(A14taxstdlife="n/a","n/a",IF(AD$3&gt;(A14taxstdlife+$E656),(Input!$L$224*$L$7)-SUM($L656:AC656),(Input!$L$224*$L$7)/A14taxstdlife))</f>
        <v>0</v>
      </c>
      <c r="AE656" s="155">
        <f>IF(A14taxstdlife="n/a","n/a",IF(AE$3&gt;(A14taxstdlife+$E656),(Input!$L$224*$L$7)-SUM($L656:AD656),(Input!$L$224*$L$7)/A14taxstdlife))</f>
        <v>0</v>
      </c>
      <c r="AF656" s="155">
        <f>IF(A14taxstdlife="n/a","n/a",IF(AF$3&gt;(A14taxstdlife+$E656),(Input!$L$224*$L$7)-SUM($L656:AE656),(Input!$L$224*$L$7)/A14taxstdlife))</f>
        <v>0</v>
      </c>
      <c r="AG656" s="155">
        <f>IF(A14taxstdlife="n/a","n/a",IF(AG$3&gt;(A14taxstdlife+$E656),(Input!$L$224*$L$7)-SUM($L656:AF656),(Input!$L$224*$L$7)/A14taxstdlife))</f>
        <v>0</v>
      </c>
      <c r="AH656" s="155">
        <f>IF(A14taxstdlife="n/a","n/a",IF(AH$3&gt;(A14taxstdlife+$E656),(Input!$L$224*$L$7)-SUM($L656:AG656),(Input!$L$224*$L$7)/A14taxstdlife))</f>
        <v>0</v>
      </c>
      <c r="AI656" s="155">
        <f>IF(A14taxstdlife="n/a","n/a",IF(AI$3&gt;(A14taxstdlife+$E656),(Input!$L$224*$L$7)-SUM($L656:AH656),(Input!$L$224*$L$7)/A14taxstdlife))</f>
        <v>0</v>
      </c>
      <c r="AJ656" s="155">
        <f>IF(A14taxstdlife="n/a","n/a",IF(AJ$3&gt;(A14taxstdlife+$E656),(Input!$L$224*$L$7)-SUM($L656:AI656),(Input!$L$224*$L$7)/A14taxstdlife))</f>
        <v>0</v>
      </c>
      <c r="AK656" s="155">
        <f>IF(A14taxstdlife="n/a","n/a",IF(AK$3&gt;(A14taxstdlife+$E656),(Input!$L$224*$L$7)-SUM($L656:AJ656),(Input!$L$224*$L$7)/A14taxstdlife))</f>
        <v>0</v>
      </c>
      <c r="AL656" s="155">
        <f>IF(A14taxstdlife="n/a","n/a",IF(AL$3&gt;(A14taxstdlife+$E656),(Input!$L$224*$L$7)-SUM($L656:AK656),(Input!$L$224*$L$7)/A14taxstdlife))</f>
        <v>0</v>
      </c>
      <c r="AM656" s="155">
        <f>IF(A14taxstdlife="n/a","n/a",IF(AM$3&gt;(A14taxstdlife+$E656),(Input!$L$224*$L$7)-SUM($L656:AL656),(Input!$L$224*$L$7)/A14taxstdlife))</f>
        <v>0</v>
      </c>
      <c r="AN656" s="155">
        <f>IF(A14taxstdlife="n/a","n/a",IF(AN$3&gt;(A14taxstdlife+$E656),(Input!$L$224*$L$7)-SUM($L656:AM656),(Input!$L$224*$L$7)/A14taxstdlife))</f>
        <v>0</v>
      </c>
      <c r="AO656" s="155">
        <f>IF(A14taxstdlife="n/a","n/a",IF(AO$3&gt;(A14taxstdlife+$E656),(Input!$L$224*$L$7)-SUM($L656:AN656),(Input!$L$224*$L$7)/A14taxstdlife))</f>
        <v>0</v>
      </c>
      <c r="AP656" s="155">
        <f>IF(A14taxstdlife="n/a","n/a",IF(AP$3&gt;(A14taxstdlife+$E656),(Input!$L$224*$L$7)-SUM($L656:AO656),(Input!$L$224*$L$7)/A14taxstdlife))</f>
        <v>0</v>
      </c>
      <c r="AQ656" s="155">
        <f>IF(A14taxstdlife="n/a","n/a",IF(AQ$3&gt;(A14taxstdlife+$E656),(Input!$L$224*$L$7)-SUM($L656:AP656),(Input!$L$224*$L$7)/A14taxstdlife))</f>
        <v>0</v>
      </c>
      <c r="AR656" s="155">
        <f>IF(A14taxstdlife="n/a","n/a",IF(AR$3&gt;(A14taxstdlife+$E656),(Input!$L$224*$L$7)-SUM($L656:AQ656),(Input!$L$224*$L$7)/A14taxstdlife))</f>
        <v>0</v>
      </c>
      <c r="AS656" s="155">
        <f>IF(A14taxstdlife="n/a","n/a",IF(AS$3&gt;(A14taxstdlife+$E656),(Input!$L$224*$L$7)-SUM($L656:AR656),(Input!$L$224*$L$7)/A14taxstdlife))</f>
        <v>0</v>
      </c>
      <c r="AT656" s="155">
        <f>IF(A14taxstdlife="n/a","n/a",IF(AT$3&gt;(A14taxstdlife+$E656),(Input!$L$224*$L$7)-SUM($L656:AS656),(Input!$L$224*$L$7)/A14taxstdlife))</f>
        <v>0</v>
      </c>
      <c r="AU656" s="155">
        <f>IF(A14taxstdlife="n/a","n/a",IF(AU$3&gt;(A14taxstdlife+$E656),(Input!$L$224*$L$7)-SUM($L656:AT656),(Input!$L$224*$L$7)/A14taxstdlife))</f>
        <v>0</v>
      </c>
      <c r="AV656" s="155">
        <f>IF(A14taxstdlife="n/a","n/a",IF(AV$3&gt;(A14taxstdlife+$E656),(Input!$L$224*$L$7)-SUM($L656:AU656),(Input!$L$224*$L$7)/A14taxstdlife))</f>
        <v>0</v>
      </c>
      <c r="AW656" s="155">
        <f>IF(A14taxstdlife="n/a","n/a",IF(AW$3&gt;(A14taxstdlife+$E656),(Input!$L$224*$L$7)-SUM($L656:AV656),(Input!$L$224*$L$7)/A14taxstdlife))</f>
        <v>0</v>
      </c>
      <c r="AX656" s="155">
        <f>IF(A14taxstdlife="n/a","n/a",IF(AX$3&gt;(A14taxstdlife+$E656),(Input!$L$224*$L$7)-SUM($L656:AW656),(Input!$L$224*$L$7)/A14taxstdlife))</f>
        <v>0</v>
      </c>
      <c r="AY656" s="155">
        <f>IF(A14taxstdlife="n/a","n/a",IF(AY$3&gt;(A14taxstdlife+$E656),(Input!$L$224*$L$7)-SUM($L656:AX656),(Input!$L$224*$L$7)/A14taxstdlife))</f>
        <v>0</v>
      </c>
      <c r="AZ656" s="155">
        <f>IF(A14taxstdlife="n/a","n/a",IF(AZ$3&gt;(A14taxstdlife+$E656),(Input!$L$224*$L$7)-SUM($L656:AY656),(Input!$L$224*$L$7)/A14taxstdlife))</f>
        <v>0</v>
      </c>
      <c r="BA656" s="155">
        <f>IF(A14taxstdlife="n/a","n/a",IF(BA$3&gt;(A14taxstdlife+$E656),(Input!$L$224*$L$7)-SUM($L656:AZ656),(Input!$L$224*$L$7)/A14taxstdlife))</f>
        <v>0</v>
      </c>
      <c r="BB656" s="155">
        <f>IF(A14taxstdlife="n/a","n/a",IF(BB$3&gt;(A14taxstdlife+$E656),(Input!$L$224*$L$7)-SUM($L656:BA656),(Input!$L$224*$L$7)/A14taxstdlife))</f>
        <v>0</v>
      </c>
      <c r="BC656" s="155">
        <f>IF(A14taxstdlife="n/a","n/a",IF(BC$3&gt;(A14taxstdlife+$E656),(Input!$L$224*$L$7)-SUM($L656:BB656),(Input!$L$224*$L$7)/A14taxstdlife))</f>
        <v>0</v>
      </c>
      <c r="BD656" s="155">
        <f>IF(A14taxstdlife="n/a","n/a",IF(BD$3&gt;(A14taxstdlife+$E656),(Input!$L$224*$L$7)-SUM($L656:BC656),(Input!$L$224*$L$7)/A14taxstdlife))</f>
        <v>0</v>
      </c>
      <c r="BE656" s="155">
        <f>IF(A14taxstdlife="n/a","n/a",IF(BE$3&gt;(A14taxstdlife+$E656),(Input!$L$224*$L$7)-SUM($L656:BD656),(Input!$L$224*$L$7)/A14taxstdlife))</f>
        <v>0</v>
      </c>
      <c r="BF656" s="155">
        <f>IF(A14taxstdlife="n/a","n/a",IF(BF$3&gt;(A14taxstdlife+$E656),(Input!$L$224*$L$7)-SUM($L656:BE656),(Input!$L$224*$L$7)/A14taxstdlife))</f>
        <v>0</v>
      </c>
      <c r="BG656" s="155">
        <f>IF(A14taxstdlife="n/a","n/a",IF(BG$3&gt;(A14taxstdlife+$E656),(Input!$L$224*$L$7)-SUM($L656:BF656),(Input!$L$224*$L$7)/A14taxstdlife))</f>
        <v>0</v>
      </c>
      <c r="BH656" s="155">
        <f>IF(A14taxstdlife="n/a","n/a",IF(BH$3&gt;(A14taxstdlife+$E656),(Input!$L$224*$L$7)-SUM($L656:BG656),(Input!$L$224*$L$7)/A14taxstdlife))</f>
        <v>0</v>
      </c>
      <c r="BI656" s="155">
        <f>IF(A14taxstdlife="n/a","n/a",IF(BI$3&gt;(A14taxstdlife+$E656),(Input!$L$224*$L$7)-SUM($L656:BH656),(Input!$L$224*$L$7)/A14taxstdlife))</f>
        <v>0</v>
      </c>
      <c r="BJ656" s="14"/>
      <c r="BK656" s="14"/>
      <c r="BL656" s="14"/>
      <c r="BM656" s="14"/>
      <c r="BN656" s="14"/>
      <c r="BO656" s="14"/>
      <c r="BP656" s="14"/>
      <c r="BQ656" s="14"/>
      <c r="BR656" s="14"/>
      <c r="BS656" s="14"/>
      <c r="BT656" s="14"/>
      <c r="BU656" s="14"/>
      <c r="BV656" s="14"/>
      <c r="BW656" s="14"/>
      <c r="BX656" s="14"/>
      <c r="BY656" s="14"/>
      <c r="BZ656" s="14"/>
      <c r="CA656" s="410"/>
      <c r="CB656" s="410"/>
      <c r="CC656" s="410"/>
      <c r="CD656" s="410"/>
      <c r="CE656" s="410"/>
      <c r="CF656" s="410"/>
      <c r="CG656" s="410"/>
      <c r="CH656" s="410"/>
      <c r="CI656" s="410"/>
      <c r="CJ656" s="410"/>
      <c r="CK656" s="410"/>
      <c r="CL656" s="410"/>
      <c r="CM656" s="410"/>
      <c r="CN656" s="410"/>
      <c r="CO656" s="410"/>
      <c r="CP656" s="410"/>
      <c r="CQ656" s="410"/>
      <c r="CR656" s="410"/>
      <c r="CS656" s="410"/>
      <c r="CT656" s="410"/>
      <c r="CU656" s="410"/>
      <c r="CV656" s="410"/>
      <c r="CW656" s="410"/>
      <c r="CX656" s="410"/>
      <c r="CY656" s="410"/>
      <c r="CZ656" s="410"/>
      <c r="DA656" s="410"/>
      <c r="DB656" s="410"/>
      <c r="DC656" s="410"/>
      <c r="DD656" s="410"/>
      <c r="DE656" s="410"/>
      <c r="DF656" s="410"/>
      <c r="DG656" s="410"/>
      <c r="DH656" s="410"/>
      <c r="DI656" s="410"/>
      <c r="DJ656" s="410"/>
      <c r="DK656" s="410"/>
      <c r="DL656" s="410"/>
      <c r="DM656" s="410"/>
      <c r="DN656" s="410"/>
      <c r="DO656" s="410"/>
      <c r="DP656" s="410"/>
      <c r="DQ656" s="410"/>
      <c r="DR656" s="410"/>
      <c r="DS656" s="410"/>
      <c r="DT656" s="410"/>
      <c r="DU656" s="410"/>
      <c r="DV656" s="410"/>
      <c r="DW656" s="410"/>
      <c r="DX656" s="410"/>
      <c r="DY656" s="410"/>
      <c r="DZ656" s="410"/>
      <c r="EA656" s="410"/>
      <c r="EB656" s="410"/>
      <c r="EC656" s="410"/>
      <c r="ED656" s="410"/>
      <c r="EE656" s="410"/>
      <c r="EF656" s="410"/>
      <c r="EG656" s="410"/>
      <c r="EH656" s="410"/>
      <c r="EI656" s="410"/>
      <c r="EJ656" s="410"/>
      <c r="EK656" s="410"/>
      <c r="EL656" s="410"/>
      <c r="EM656" s="410"/>
      <c r="EN656" s="410"/>
      <c r="EO656" s="410"/>
      <c r="EP656" s="410"/>
      <c r="EQ656" s="410"/>
      <c r="ER656" s="410"/>
      <c r="ES656" s="410"/>
      <c r="ET656" s="410"/>
      <c r="EU656" s="410"/>
      <c r="EV656" s="410"/>
      <c r="EW656" s="410"/>
      <c r="EX656" s="410"/>
      <c r="EY656" s="410"/>
      <c r="EZ656" s="410"/>
      <c r="FA656" s="410"/>
      <c r="FB656" s="410"/>
      <c r="FC656" s="410"/>
      <c r="FD656" s="410"/>
      <c r="FE656" s="410"/>
      <c r="FF656" s="410"/>
      <c r="FG656" s="410"/>
      <c r="FH656" s="410"/>
      <c r="FI656" s="410"/>
      <c r="FJ656" s="410"/>
      <c r="FK656" s="410"/>
      <c r="FL656" s="410"/>
      <c r="FM656" s="410"/>
      <c r="FN656" s="410"/>
      <c r="FO656" s="410"/>
      <c r="FP656" s="410"/>
      <c r="FQ656" s="410"/>
      <c r="FR656" s="410"/>
      <c r="FS656" s="410"/>
      <c r="FT656" s="410"/>
      <c r="FU656" s="410"/>
      <c r="FV656" s="410"/>
      <c r="FW656" s="410"/>
      <c r="FX656" s="410"/>
      <c r="FY656" s="410"/>
      <c r="FZ656" s="410"/>
      <c r="GA656" s="410"/>
      <c r="GB656" s="410"/>
      <c r="GC656" s="410"/>
      <c r="GD656" s="410"/>
      <c r="GE656" s="410"/>
      <c r="GF656" s="410"/>
      <c r="GG656" s="410"/>
      <c r="GH656" s="410"/>
      <c r="GI656" s="410"/>
      <c r="GJ656" s="410"/>
      <c r="GK656" s="410"/>
      <c r="GL656" s="410"/>
      <c r="GM656" s="410"/>
      <c r="GN656" s="410"/>
      <c r="GO656" s="410"/>
      <c r="GP656" s="410"/>
      <c r="GQ656" s="410"/>
      <c r="GR656" s="410"/>
      <c r="GS656" s="410"/>
      <c r="GT656" s="410"/>
      <c r="GU656" s="410"/>
      <c r="GV656" s="410"/>
      <c r="GW656" s="410"/>
      <c r="GX656" s="410"/>
      <c r="GY656" s="410"/>
      <c r="GZ656" s="410"/>
      <c r="HA656" s="410"/>
      <c r="HB656" s="410"/>
      <c r="HC656" s="410"/>
      <c r="HD656" s="410"/>
      <c r="HE656" s="410"/>
      <c r="HF656" s="410"/>
      <c r="HG656" s="410"/>
      <c r="HH656" s="410"/>
      <c r="HI656" s="410"/>
      <c r="HJ656" s="410"/>
      <c r="HK656" s="410"/>
      <c r="HL656" s="410"/>
      <c r="HM656" s="410"/>
      <c r="HN656" s="410"/>
      <c r="HO656" s="410"/>
      <c r="HP656" s="410"/>
      <c r="HQ656" s="410"/>
      <c r="HR656" s="410"/>
      <c r="HS656" s="410"/>
      <c r="HT656" s="410"/>
      <c r="HU656" s="410"/>
      <c r="HV656" s="410"/>
      <c r="HW656" s="410"/>
      <c r="HX656" s="410"/>
      <c r="HY656" s="410"/>
      <c r="HZ656" s="410"/>
      <c r="IA656" s="410"/>
      <c r="IB656" s="410"/>
      <c r="IC656" s="410"/>
      <c r="ID656" s="410"/>
      <c r="IE656" s="410"/>
      <c r="IF656" s="410"/>
      <c r="IG656" s="410"/>
      <c r="IH656" s="410"/>
      <c r="II656" s="410"/>
      <c r="IJ656" s="410"/>
      <c r="IK656" s="410"/>
      <c r="IL656" s="410"/>
      <c r="IM656" s="410"/>
      <c r="IN656" s="410"/>
      <c r="IO656" s="410"/>
      <c r="IP656" s="410"/>
      <c r="IQ656" s="410"/>
      <c r="IR656" s="410"/>
      <c r="IS656" s="410"/>
      <c r="IT656" s="410"/>
      <c r="IU656" s="410"/>
      <c r="IV656" s="410"/>
    </row>
    <row r="657" spans="1:256" s="2" customFormat="1" ht="12.75" hidden="1" customHeight="1" outlineLevel="2">
      <c r="A657" s="14"/>
      <c r="B657" s="14"/>
      <c r="C657" s="324"/>
      <c r="D657" s="413"/>
      <c r="E657" s="261">
        <v>7</v>
      </c>
      <c r="F657" s="372"/>
      <c r="G657" s="269"/>
      <c r="H657" s="271"/>
      <c r="I657" s="271"/>
      <c r="J657" s="271"/>
      <c r="K657" s="271"/>
      <c r="L657" s="271"/>
      <c r="M657" s="270"/>
      <c r="N657" s="155">
        <f>IF(A14taxstdlife="n/a","n/a",IF(N$3&gt;(A14taxstdlife+$E657),(Input!$M$224*$M$7)-SUM($M657:M657),(Input!$M$224*$M$7)/A14taxstdlife))</f>
        <v>0</v>
      </c>
      <c r="O657" s="155">
        <f>IF(A14taxstdlife="n/a","n/a",IF(O$3&gt;(A14taxstdlife+$E657),(Input!$M$224*$M$7)-SUM($M657:N657),(Input!$M$224*$M$7)/A14taxstdlife))</f>
        <v>0</v>
      </c>
      <c r="P657" s="155">
        <f>IF(A14taxstdlife="n/a","n/a",IF(P$3&gt;(A14taxstdlife+$E657),(Input!$M$224*$M$7)-SUM($M657:O657),(Input!$M$224*$M$7)/A14taxstdlife))</f>
        <v>0</v>
      </c>
      <c r="Q657" s="155">
        <f>IF(A14taxstdlife="n/a","n/a",IF(Q$3&gt;(A14taxstdlife+$E657),(Input!$M$224*$M$7)-SUM($M657:P657),(Input!$M$224*$M$7)/A14taxstdlife))</f>
        <v>0</v>
      </c>
      <c r="R657" s="155">
        <f>IF(A14taxstdlife="n/a","n/a",IF(R$3&gt;(A14taxstdlife+$E657),(Input!$M$224*$M$7)-SUM($M657:Q657),(Input!$M$224*$M$7)/A14taxstdlife))</f>
        <v>0</v>
      </c>
      <c r="S657" s="155">
        <f>IF(A14taxstdlife="n/a","n/a",IF(S$3&gt;(A14taxstdlife+$E657),(Input!$M$224*$M$7)-SUM($M657:R657),(Input!$M$224*$M$7)/A14taxstdlife))</f>
        <v>0</v>
      </c>
      <c r="T657" s="155">
        <f>IF(A14taxstdlife="n/a","n/a",IF(T$3&gt;(A14taxstdlife+$E657),(Input!$M$224*$M$7)-SUM($M657:S657),(Input!$M$224*$M$7)/A14taxstdlife))</f>
        <v>0</v>
      </c>
      <c r="U657" s="155">
        <f>IF(A14taxstdlife="n/a","n/a",IF(U$3&gt;(A14taxstdlife+$E657),(Input!$M$224*$M$7)-SUM($M657:T657),(Input!$M$224*$M$7)/A14taxstdlife))</f>
        <v>0</v>
      </c>
      <c r="V657" s="155">
        <f>IF(A14taxstdlife="n/a","n/a",IF(V$3&gt;(A14taxstdlife+$E657),(Input!$M$224*$M$7)-SUM($M657:U657),(Input!$M$224*$M$7)/A14taxstdlife))</f>
        <v>0</v>
      </c>
      <c r="W657" s="155">
        <f>IF(A14taxstdlife="n/a","n/a",IF(W$3&gt;(A14taxstdlife+$E657),(Input!$M$224*$M$7)-SUM($M657:V657),(Input!$M$224*$M$7)/A14taxstdlife))</f>
        <v>0</v>
      </c>
      <c r="X657" s="155">
        <f>IF(A14taxstdlife="n/a","n/a",IF(X$3&gt;(A14taxstdlife+$E657),(Input!$M$224*$M$7)-SUM($M657:W657),(Input!$M$224*$M$7)/A14taxstdlife))</f>
        <v>0</v>
      </c>
      <c r="Y657" s="155">
        <f>IF(A14taxstdlife="n/a","n/a",IF(Y$3&gt;(A14taxstdlife+$E657),(Input!$M$224*$M$7)-SUM($M657:X657),(Input!$M$224*$M$7)/A14taxstdlife))</f>
        <v>0</v>
      </c>
      <c r="Z657" s="155">
        <f>IF(A14taxstdlife="n/a","n/a",IF(Z$3&gt;(A14taxstdlife+$E657),(Input!$M$224*$M$7)-SUM($M657:Y657),(Input!$M$224*$M$7)/A14taxstdlife))</f>
        <v>0</v>
      </c>
      <c r="AA657" s="155">
        <f>IF(A14taxstdlife="n/a","n/a",IF(AA$3&gt;(A14taxstdlife+$E657),(Input!$M$224*$M$7)-SUM($M657:Z657),(Input!$M$224*$M$7)/A14taxstdlife))</f>
        <v>0</v>
      </c>
      <c r="AB657" s="155">
        <f>IF(A14taxstdlife="n/a","n/a",IF(AB$3&gt;(A14taxstdlife+$E657),(Input!$M$224*$M$7)-SUM($M657:AA657),(Input!$M$224*$M$7)/A14taxstdlife))</f>
        <v>0</v>
      </c>
      <c r="AC657" s="155">
        <f>IF(A14taxstdlife="n/a","n/a",IF(AC$3&gt;(A14taxstdlife+$E657),(Input!$M$224*$M$7)-SUM($M657:AB657),(Input!$M$224*$M$7)/A14taxstdlife))</f>
        <v>0</v>
      </c>
      <c r="AD657" s="155">
        <f>IF(A14taxstdlife="n/a","n/a",IF(AD$3&gt;(A14taxstdlife+$E657),(Input!$M$224*$M$7)-SUM($M657:AC657),(Input!$M$224*$M$7)/A14taxstdlife))</f>
        <v>0</v>
      </c>
      <c r="AE657" s="155">
        <f>IF(A14taxstdlife="n/a","n/a",IF(AE$3&gt;(A14taxstdlife+$E657),(Input!$M$224*$M$7)-SUM($M657:AD657),(Input!$M$224*$M$7)/A14taxstdlife))</f>
        <v>0</v>
      </c>
      <c r="AF657" s="155">
        <f>IF(A14taxstdlife="n/a","n/a",IF(AF$3&gt;(A14taxstdlife+$E657),(Input!$M$224*$M$7)-SUM($M657:AE657),(Input!$M$224*$M$7)/A14taxstdlife))</f>
        <v>0</v>
      </c>
      <c r="AG657" s="155">
        <f>IF(A14taxstdlife="n/a","n/a",IF(AG$3&gt;(A14taxstdlife+$E657),(Input!$M$224*$M$7)-SUM($M657:AF657),(Input!$M$224*$M$7)/A14taxstdlife))</f>
        <v>0</v>
      </c>
      <c r="AH657" s="155">
        <f>IF(A14taxstdlife="n/a","n/a",IF(AH$3&gt;(A14taxstdlife+$E657),(Input!$M$224*$M$7)-SUM($M657:AG657),(Input!$M$224*$M$7)/A14taxstdlife))</f>
        <v>0</v>
      </c>
      <c r="AI657" s="155">
        <f>IF(A14taxstdlife="n/a","n/a",IF(AI$3&gt;(A14taxstdlife+$E657),(Input!$M$224*$M$7)-SUM($M657:AH657),(Input!$M$224*$M$7)/A14taxstdlife))</f>
        <v>0</v>
      </c>
      <c r="AJ657" s="155">
        <f>IF(A14taxstdlife="n/a","n/a",IF(AJ$3&gt;(A14taxstdlife+$E657),(Input!$M$224*$M$7)-SUM($M657:AI657),(Input!$M$224*$M$7)/A14taxstdlife))</f>
        <v>0</v>
      </c>
      <c r="AK657" s="155">
        <f>IF(A14taxstdlife="n/a","n/a",IF(AK$3&gt;(A14taxstdlife+$E657),(Input!$M$224*$M$7)-SUM($M657:AJ657),(Input!$M$224*$M$7)/A14taxstdlife))</f>
        <v>0</v>
      </c>
      <c r="AL657" s="155">
        <f>IF(A14taxstdlife="n/a","n/a",IF(AL$3&gt;(A14taxstdlife+$E657),(Input!$M$224*$M$7)-SUM($M657:AK657),(Input!$M$224*$M$7)/A14taxstdlife))</f>
        <v>0</v>
      </c>
      <c r="AM657" s="155">
        <f>IF(A14taxstdlife="n/a","n/a",IF(AM$3&gt;(A14taxstdlife+$E657),(Input!$M$224*$M$7)-SUM($M657:AL657),(Input!$M$224*$M$7)/A14taxstdlife))</f>
        <v>0</v>
      </c>
      <c r="AN657" s="155">
        <f>IF(A14taxstdlife="n/a","n/a",IF(AN$3&gt;(A14taxstdlife+$E657),(Input!$M$224*$M$7)-SUM($M657:AM657),(Input!$M$224*$M$7)/A14taxstdlife))</f>
        <v>0</v>
      </c>
      <c r="AO657" s="155">
        <f>IF(A14taxstdlife="n/a","n/a",IF(AO$3&gt;(A14taxstdlife+$E657),(Input!$M$224*$M$7)-SUM($M657:AN657),(Input!$M$224*$M$7)/A14taxstdlife))</f>
        <v>0</v>
      </c>
      <c r="AP657" s="155">
        <f>IF(A14taxstdlife="n/a","n/a",IF(AP$3&gt;(A14taxstdlife+$E657),(Input!$M$224*$M$7)-SUM($M657:AO657),(Input!$M$224*$M$7)/A14taxstdlife))</f>
        <v>0</v>
      </c>
      <c r="AQ657" s="155">
        <f>IF(A14taxstdlife="n/a","n/a",IF(AQ$3&gt;(A14taxstdlife+$E657),(Input!$M$224*$M$7)-SUM($M657:AP657),(Input!$M$224*$M$7)/A14taxstdlife))</f>
        <v>0</v>
      </c>
      <c r="AR657" s="155">
        <f>IF(A14taxstdlife="n/a","n/a",IF(AR$3&gt;(A14taxstdlife+$E657),(Input!$M$224*$M$7)-SUM($M657:AQ657),(Input!$M$224*$M$7)/A14taxstdlife))</f>
        <v>0</v>
      </c>
      <c r="AS657" s="155">
        <f>IF(A14taxstdlife="n/a","n/a",IF(AS$3&gt;(A14taxstdlife+$E657),(Input!$M$224*$M$7)-SUM($M657:AR657),(Input!$M$224*$M$7)/A14taxstdlife))</f>
        <v>0</v>
      </c>
      <c r="AT657" s="155">
        <f>IF(A14taxstdlife="n/a","n/a",IF(AT$3&gt;(A14taxstdlife+$E657),(Input!$M$224*$M$7)-SUM($M657:AS657),(Input!$M$224*$M$7)/A14taxstdlife))</f>
        <v>0</v>
      </c>
      <c r="AU657" s="155">
        <f>IF(A14taxstdlife="n/a","n/a",IF(AU$3&gt;(A14taxstdlife+$E657),(Input!$M$224*$M$7)-SUM($M657:AT657),(Input!$M$224*$M$7)/A14taxstdlife))</f>
        <v>0</v>
      </c>
      <c r="AV657" s="155">
        <f>IF(A14taxstdlife="n/a","n/a",IF(AV$3&gt;(A14taxstdlife+$E657),(Input!$M$224*$M$7)-SUM($M657:AU657),(Input!$M$224*$M$7)/A14taxstdlife))</f>
        <v>0</v>
      </c>
      <c r="AW657" s="155">
        <f>IF(A14taxstdlife="n/a","n/a",IF(AW$3&gt;(A14taxstdlife+$E657),(Input!$M$224*$M$7)-SUM($M657:AV657),(Input!$M$224*$M$7)/A14taxstdlife))</f>
        <v>0</v>
      </c>
      <c r="AX657" s="155">
        <f>IF(A14taxstdlife="n/a","n/a",IF(AX$3&gt;(A14taxstdlife+$E657),(Input!$M$224*$M$7)-SUM($M657:AW657),(Input!$M$224*$M$7)/A14taxstdlife))</f>
        <v>0</v>
      </c>
      <c r="AY657" s="155">
        <f>IF(A14taxstdlife="n/a","n/a",IF(AY$3&gt;(A14taxstdlife+$E657),(Input!$M$224*$M$7)-SUM($M657:AX657),(Input!$M$224*$M$7)/A14taxstdlife))</f>
        <v>0</v>
      </c>
      <c r="AZ657" s="155">
        <f>IF(A14taxstdlife="n/a","n/a",IF(AZ$3&gt;(A14taxstdlife+$E657),(Input!$M$224*$M$7)-SUM($M657:AY657),(Input!$M$224*$M$7)/A14taxstdlife))</f>
        <v>0</v>
      </c>
      <c r="BA657" s="155">
        <f>IF(A14taxstdlife="n/a","n/a",IF(BA$3&gt;(A14taxstdlife+$E657),(Input!$M$224*$M$7)-SUM($M657:AZ657),(Input!$M$224*$M$7)/A14taxstdlife))</f>
        <v>0</v>
      </c>
      <c r="BB657" s="155">
        <f>IF(A14taxstdlife="n/a","n/a",IF(BB$3&gt;(A14taxstdlife+$E657),(Input!$M$224*$M$7)-SUM($M657:BA657),(Input!$M$224*$M$7)/A14taxstdlife))</f>
        <v>0</v>
      </c>
      <c r="BC657" s="155">
        <f>IF(A14taxstdlife="n/a","n/a",IF(BC$3&gt;(A14taxstdlife+$E657),(Input!$M$224*$M$7)-SUM($M657:BB657),(Input!$M$224*$M$7)/A14taxstdlife))</f>
        <v>0</v>
      </c>
      <c r="BD657" s="155">
        <f>IF(A14taxstdlife="n/a","n/a",IF(BD$3&gt;(A14taxstdlife+$E657),(Input!$M$224*$M$7)-SUM($M657:BC657),(Input!$M$224*$M$7)/A14taxstdlife))</f>
        <v>0</v>
      </c>
      <c r="BE657" s="155">
        <f>IF(A14taxstdlife="n/a","n/a",IF(BE$3&gt;(A14taxstdlife+$E657),(Input!$M$224*$M$7)-SUM($M657:BD657),(Input!$M$224*$M$7)/A14taxstdlife))</f>
        <v>0</v>
      </c>
      <c r="BF657" s="155">
        <f>IF(A14taxstdlife="n/a","n/a",IF(BF$3&gt;(A14taxstdlife+$E657),(Input!$M$224*$M$7)-SUM($M657:BE657),(Input!$M$224*$M$7)/A14taxstdlife))</f>
        <v>0</v>
      </c>
      <c r="BG657" s="155">
        <f>IF(A14taxstdlife="n/a","n/a",IF(BG$3&gt;(A14taxstdlife+$E657),(Input!$M$224*$M$7)-SUM($M657:BF657),(Input!$M$224*$M$7)/A14taxstdlife))</f>
        <v>0</v>
      </c>
      <c r="BH657" s="155">
        <f>IF(A14taxstdlife="n/a","n/a",IF(BH$3&gt;(A14taxstdlife+$E657),(Input!$M$224*$M$7)-SUM($M657:BG657),(Input!$M$224*$M$7)/A14taxstdlife))</f>
        <v>0</v>
      </c>
      <c r="BI657" s="155">
        <f>IF(A14taxstdlife="n/a","n/a",IF(BI$3&gt;(A14taxstdlife+$E657),(Input!$M$224*$M$7)-SUM($M657:BH657),(Input!$M$224*$M$7)/A14taxstdlife))</f>
        <v>0</v>
      </c>
      <c r="BJ657" s="14"/>
      <c r="BK657" s="14"/>
      <c r="BL657" s="14"/>
      <c r="BM657" s="14"/>
      <c r="BN657" s="14"/>
      <c r="BO657" s="14"/>
      <c r="BP657" s="14"/>
      <c r="BQ657" s="14"/>
      <c r="BR657" s="14"/>
      <c r="BS657" s="14"/>
      <c r="BT657" s="14"/>
      <c r="BU657" s="14"/>
      <c r="BV657" s="14"/>
      <c r="BW657" s="14"/>
      <c r="BX657" s="14"/>
      <c r="BY657" s="14"/>
      <c r="BZ657" s="14"/>
      <c r="CA657" s="410"/>
      <c r="CB657" s="410"/>
      <c r="CC657" s="410"/>
      <c r="CD657" s="410"/>
      <c r="CE657" s="410"/>
      <c r="CF657" s="410"/>
      <c r="CG657" s="410"/>
      <c r="CH657" s="410"/>
      <c r="CI657" s="410"/>
      <c r="CJ657" s="410"/>
      <c r="CK657" s="410"/>
      <c r="CL657" s="410"/>
      <c r="CM657" s="410"/>
      <c r="CN657" s="410"/>
      <c r="CO657" s="410"/>
      <c r="CP657" s="410"/>
      <c r="CQ657" s="410"/>
      <c r="CR657" s="410"/>
      <c r="CS657" s="410"/>
      <c r="CT657" s="410"/>
      <c r="CU657" s="410"/>
      <c r="CV657" s="410"/>
      <c r="CW657" s="410"/>
      <c r="CX657" s="410"/>
      <c r="CY657" s="410"/>
      <c r="CZ657" s="410"/>
      <c r="DA657" s="410"/>
      <c r="DB657" s="410"/>
      <c r="DC657" s="410"/>
      <c r="DD657" s="410"/>
      <c r="DE657" s="410"/>
      <c r="DF657" s="410"/>
      <c r="DG657" s="410"/>
      <c r="DH657" s="410"/>
      <c r="DI657" s="410"/>
      <c r="DJ657" s="410"/>
      <c r="DK657" s="410"/>
      <c r="DL657" s="410"/>
      <c r="DM657" s="410"/>
      <c r="DN657" s="410"/>
      <c r="DO657" s="410"/>
      <c r="DP657" s="410"/>
      <c r="DQ657" s="410"/>
      <c r="DR657" s="410"/>
      <c r="DS657" s="410"/>
      <c r="DT657" s="410"/>
      <c r="DU657" s="410"/>
      <c r="DV657" s="410"/>
      <c r="DW657" s="410"/>
      <c r="DX657" s="410"/>
      <c r="DY657" s="410"/>
      <c r="DZ657" s="410"/>
      <c r="EA657" s="410"/>
      <c r="EB657" s="410"/>
      <c r="EC657" s="410"/>
      <c r="ED657" s="410"/>
      <c r="EE657" s="410"/>
      <c r="EF657" s="410"/>
      <c r="EG657" s="410"/>
      <c r="EH657" s="410"/>
      <c r="EI657" s="410"/>
      <c r="EJ657" s="410"/>
      <c r="EK657" s="410"/>
      <c r="EL657" s="410"/>
      <c r="EM657" s="410"/>
      <c r="EN657" s="410"/>
      <c r="EO657" s="410"/>
      <c r="EP657" s="410"/>
      <c r="EQ657" s="410"/>
      <c r="ER657" s="410"/>
      <c r="ES657" s="410"/>
      <c r="ET657" s="410"/>
      <c r="EU657" s="410"/>
      <c r="EV657" s="410"/>
      <c r="EW657" s="410"/>
      <c r="EX657" s="410"/>
      <c r="EY657" s="410"/>
      <c r="EZ657" s="410"/>
      <c r="FA657" s="410"/>
      <c r="FB657" s="410"/>
      <c r="FC657" s="410"/>
      <c r="FD657" s="410"/>
      <c r="FE657" s="410"/>
      <c r="FF657" s="410"/>
      <c r="FG657" s="410"/>
      <c r="FH657" s="410"/>
      <c r="FI657" s="410"/>
      <c r="FJ657" s="410"/>
      <c r="FK657" s="410"/>
      <c r="FL657" s="410"/>
      <c r="FM657" s="410"/>
      <c r="FN657" s="410"/>
      <c r="FO657" s="410"/>
      <c r="FP657" s="410"/>
      <c r="FQ657" s="410"/>
      <c r="FR657" s="410"/>
      <c r="FS657" s="410"/>
      <c r="FT657" s="410"/>
      <c r="FU657" s="410"/>
      <c r="FV657" s="410"/>
      <c r="FW657" s="410"/>
      <c r="FX657" s="410"/>
      <c r="FY657" s="410"/>
      <c r="FZ657" s="410"/>
      <c r="GA657" s="410"/>
      <c r="GB657" s="410"/>
      <c r="GC657" s="410"/>
      <c r="GD657" s="410"/>
      <c r="GE657" s="410"/>
      <c r="GF657" s="410"/>
      <c r="GG657" s="410"/>
      <c r="GH657" s="410"/>
      <c r="GI657" s="410"/>
      <c r="GJ657" s="410"/>
      <c r="GK657" s="410"/>
      <c r="GL657" s="410"/>
      <c r="GM657" s="410"/>
      <c r="GN657" s="410"/>
      <c r="GO657" s="410"/>
      <c r="GP657" s="410"/>
      <c r="GQ657" s="410"/>
      <c r="GR657" s="410"/>
      <c r="GS657" s="410"/>
      <c r="GT657" s="410"/>
      <c r="GU657" s="410"/>
      <c r="GV657" s="410"/>
      <c r="GW657" s="410"/>
      <c r="GX657" s="410"/>
      <c r="GY657" s="410"/>
      <c r="GZ657" s="410"/>
      <c r="HA657" s="410"/>
      <c r="HB657" s="410"/>
      <c r="HC657" s="410"/>
      <c r="HD657" s="410"/>
      <c r="HE657" s="410"/>
      <c r="HF657" s="410"/>
      <c r="HG657" s="410"/>
      <c r="HH657" s="410"/>
      <c r="HI657" s="410"/>
      <c r="HJ657" s="410"/>
      <c r="HK657" s="410"/>
      <c r="HL657" s="410"/>
      <c r="HM657" s="410"/>
      <c r="HN657" s="410"/>
      <c r="HO657" s="410"/>
      <c r="HP657" s="410"/>
      <c r="HQ657" s="410"/>
      <c r="HR657" s="410"/>
      <c r="HS657" s="410"/>
      <c r="HT657" s="410"/>
      <c r="HU657" s="410"/>
      <c r="HV657" s="410"/>
      <c r="HW657" s="410"/>
      <c r="HX657" s="410"/>
      <c r="HY657" s="410"/>
      <c r="HZ657" s="410"/>
      <c r="IA657" s="410"/>
      <c r="IB657" s="410"/>
      <c r="IC657" s="410"/>
      <c r="ID657" s="410"/>
      <c r="IE657" s="410"/>
      <c r="IF657" s="410"/>
      <c r="IG657" s="410"/>
      <c r="IH657" s="410"/>
      <c r="II657" s="410"/>
      <c r="IJ657" s="410"/>
      <c r="IK657" s="410"/>
      <c r="IL657" s="410"/>
      <c r="IM657" s="410"/>
      <c r="IN657" s="410"/>
      <c r="IO657" s="410"/>
      <c r="IP657" s="410"/>
      <c r="IQ657" s="410"/>
      <c r="IR657" s="410"/>
      <c r="IS657" s="410"/>
      <c r="IT657" s="410"/>
      <c r="IU657" s="410"/>
      <c r="IV657" s="410"/>
    </row>
    <row r="658" spans="1:256" s="2" customFormat="1" ht="12.75" hidden="1" customHeight="1" outlineLevel="2">
      <c r="A658" s="14"/>
      <c r="B658" s="14"/>
      <c r="C658" s="324"/>
      <c r="D658" s="413"/>
      <c r="E658" s="261">
        <v>8</v>
      </c>
      <c r="F658" s="372"/>
      <c r="G658" s="269"/>
      <c r="H658" s="271"/>
      <c r="I658" s="271"/>
      <c r="J658" s="271"/>
      <c r="K658" s="271"/>
      <c r="L658" s="271"/>
      <c r="M658" s="271"/>
      <c r="N658" s="270"/>
      <c r="O658" s="155">
        <f>IF(A14taxstdlife="n/a","n/a",IF(O$3&gt;(A14taxstdlife+$E658),(Input!$N$224*$N$7)-SUM($N658:N658),(Input!$N$224*$N$7)/A14taxstdlife))</f>
        <v>0</v>
      </c>
      <c r="P658" s="155">
        <f>IF(A14taxstdlife="n/a","n/a",IF(P$3&gt;(A14taxstdlife+$E658),(Input!$N$224*$N$7)-SUM($N658:O658),(Input!$N$224*$N$7)/A14taxstdlife))</f>
        <v>0</v>
      </c>
      <c r="Q658" s="155">
        <f>IF(A14taxstdlife="n/a","n/a",IF(Q$3&gt;(A14taxstdlife+$E658),(Input!$N$224*$N$7)-SUM($N658:P658),(Input!$N$224*$N$7)/A14taxstdlife))</f>
        <v>0</v>
      </c>
      <c r="R658" s="155">
        <f>IF(A14taxstdlife="n/a","n/a",IF(R$3&gt;(A14taxstdlife+$E658),(Input!$N$224*$N$7)-SUM($N658:Q658),(Input!$N$224*$N$7)/A14taxstdlife))</f>
        <v>0</v>
      </c>
      <c r="S658" s="155">
        <f>IF(A14taxstdlife="n/a","n/a",IF(S$3&gt;(A14taxstdlife+$E658),(Input!$N$224*$N$7)-SUM($N658:R658),(Input!$N$224*$N$7)/A14taxstdlife))</f>
        <v>0</v>
      </c>
      <c r="T658" s="155">
        <f>IF(A14taxstdlife="n/a","n/a",IF(T$3&gt;(A14taxstdlife+$E658),(Input!$N$224*$N$7)-SUM($N658:S658),(Input!$N$224*$N$7)/A14taxstdlife))</f>
        <v>0</v>
      </c>
      <c r="U658" s="155">
        <f>IF(A14taxstdlife="n/a","n/a",IF(U$3&gt;(A14taxstdlife+$E658),(Input!$N$224*$N$7)-SUM($N658:T658),(Input!$N$224*$N$7)/A14taxstdlife))</f>
        <v>0</v>
      </c>
      <c r="V658" s="155">
        <f>IF(A14taxstdlife="n/a","n/a",IF(V$3&gt;(A14taxstdlife+$E658),(Input!$N$224*$N$7)-SUM($N658:U658),(Input!$N$224*$N$7)/A14taxstdlife))</f>
        <v>0</v>
      </c>
      <c r="W658" s="155">
        <f>IF(A14taxstdlife="n/a","n/a",IF(W$3&gt;(A14taxstdlife+$E658),(Input!$N$224*$N$7)-SUM($N658:V658),(Input!$N$224*$N$7)/A14taxstdlife))</f>
        <v>0</v>
      </c>
      <c r="X658" s="155">
        <f>IF(A14taxstdlife="n/a","n/a",IF(X$3&gt;(A14taxstdlife+$E658),(Input!$N$224*$N$7)-SUM($N658:W658),(Input!$N$224*$N$7)/A14taxstdlife))</f>
        <v>0</v>
      </c>
      <c r="Y658" s="155">
        <f>IF(A14taxstdlife="n/a","n/a",IF(Y$3&gt;(A14taxstdlife+$E658),(Input!$N$224*$N$7)-SUM($N658:X658),(Input!$N$224*$N$7)/A14taxstdlife))</f>
        <v>0</v>
      </c>
      <c r="Z658" s="155">
        <f>IF(A14taxstdlife="n/a","n/a",IF(Z$3&gt;(A14taxstdlife+$E658),(Input!$N$224*$N$7)-SUM($N658:Y658),(Input!$N$224*$N$7)/A14taxstdlife))</f>
        <v>0</v>
      </c>
      <c r="AA658" s="155">
        <f>IF(A14taxstdlife="n/a","n/a",IF(AA$3&gt;(A14taxstdlife+$E658),(Input!$N$224*$N$7)-SUM($N658:Z658),(Input!$N$224*$N$7)/A14taxstdlife))</f>
        <v>0</v>
      </c>
      <c r="AB658" s="155">
        <f>IF(A14taxstdlife="n/a","n/a",IF(AB$3&gt;(A14taxstdlife+$E658),(Input!$N$224*$N$7)-SUM($N658:AA658),(Input!$N$224*$N$7)/A14taxstdlife))</f>
        <v>0</v>
      </c>
      <c r="AC658" s="155">
        <f>IF(A14taxstdlife="n/a","n/a",IF(AC$3&gt;(A14taxstdlife+$E658),(Input!$N$224*$N$7)-SUM($N658:AB658),(Input!$N$224*$N$7)/A14taxstdlife))</f>
        <v>0</v>
      </c>
      <c r="AD658" s="155">
        <f>IF(A14taxstdlife="n/a","n/a",IF(AD$3&gt;(A14taxstdlife+$E658),(Input!$N$224*$N$7)-SUM($N658:AC658),(Input!$N$224*$N$7)/A14taxstdlife))</f>
        <v>0</v>
      </c>
      <c r="AE658" s="155">
        <f>IF(A14taxstdlife="n/a","n/a",IF(AE$3&gt;(A14taxstdlife+$E658),(Input!$N$224*$N$7)-SUM($N658:AD658),(Input!$N$224*$N$7)/A14taxstdlife))</f>
        <v>0</v>
      </c>
      <c r="AF658" s="155">
        <f>IF(A14taxstdlife="n/a","n/a",IF(AF$3&gt;(A14taxstdlife+$E658),(Input!$N$224*$N$7)-SUM($N658:AE658),(Input!$N$224*$N$7)/A14taxstdlife))</f>
        <v>0</v>
      </c>
      <c r="AG658" s="155">
        <f>IF(A14taxstdlife="n/a","n/a",IF(AG$3&gt;(A14taxstdlife+$E658),(Input!$N$224*$N$7)-SUM($N658:AF658),(Input!$N$224*$N$7)/A14taxstdlife))</f>
        <v>0</v>
      </c>
      <c r="AH658" s="155">
        <f>IF(A14taxstdlife="n/a","n/a",IF(AH$3&gt;(A14taxstdlife+$E658),(Input!$N$224*$N$7)-SUM($N658:AG658),(Input!$N$224*$N$7)/A14taxstdlife))</f>
        <v>0</v>
      </c>
      <c r="AI658" s="155">
        <f>IF(A14taxstdlife="n/a","n/a",IF(AI$3&gt;(A14taxstdlife+$E658),(Input!$N$224*$N$7)-SUM($N658:AH658),(Input!$N$224*$N$7)/A14taxstdlife))</f>
        <v>0</v>
      </c>
      <c r="AJ658" s="155">
        <f>IF(A14taxstdlife="n/a","n/a",IF(AJ$3&gt;(A14taxstdlife+$E658),(Input!$N$224*$N$7)-SUM($N658:AI658),(Input!$N$224*$N$7)/A14taxstdlife))</f>
        <v>0</v>
      </c>
      <c r="AK658" s="155">
        <f>IF(A14taxstdlife="n/a","n/a",IF(AK$3&gt;(A14taxstdlife+$E658),(Input!$N$224*$N$7)-SUM($N658:AJ658),(Input!$N$224*$N$7)/A14taxstdlife))</f>
        <v>0</v>
      </c>
      <c r="AL658" s="155">
        <f>IF(A14taxstdlife="n/a","n/a",IF(AL$3&gt;(A14taxstdlife+$E658),(Input!$N$224*$N$7)-SUM($N658:AK658),(Input!$N$224*$N$7)/A14taxstdlife))</f>
        <v>0</v>
      </c>
      <c r="AM658" s="155">
        <f>IF(A14taxstdlife="n/a","n/a",IF(AM$3&gt;(A14taxstdlife+$E658),(Input!$N$224*$N$7)-SUM($N658:AL658),(Input!$N$224*$N$7)/A14taxstdlife))</f>
        <v>0</v>
      </c>
      <c r="AN658" s="155">
        <f>IF(A14taxstdlife="n/a","n/a",IF(AN$3&gt;(A14taxstdlife+$E658),(Input!$N$224*$N$7)-SUM($N658:AM658),(Input!$N$224*$N$7)/A14taxstdlife))</f>
        <v>0</v>
      </c>
      <c r="AO658" s="155">
        <f>IF(A14taxstdlife="n/a","n/a",IF(AO$3&gt;(A14taxstdlife+$E658),(Input!$N$224*$N$7)-SUM($N658:AN658),(Input!$N$224*$N$7)/A14taxstdlife))</f>
        <v>0</v>
      </c>
      <c r="AP658" s="155">
        <f>IF(A14taxstdlife="n/a","n/a",IF(AP$3&gt;(A14taxstdlife+$E658),(Input!$N$224*$N$7)-SUM($N658:AO658),(Input!$N$224*$N$7)/A14taxstdlife))</f>
        <v>0</v>
      </c>
      <c r="AQ658" s="155">
        <f>IF(A14taxstdlife="n/a","n/a",IF(AQ$3&gt;(A14taxstdlife+$E658),(Input!$N$224*$N$7)-SUM($N658:AP658),(Input!$N$224*$N$7)/A14taxstdlife))</f>
        <v>0</v>
      </c>
      <c r="AR658" s="155">
        <f>IF(A14taxstdlife="n/a","n/a",IF(AR$3&gt;(A14taxstdlife+$E658),(Input!$N$224*$N$7)-SUM($N658:AQ658),(Input!$N$224*$N$7)/A14taxstdlife))</f>
        <v>0</v>
      </c>
      <c r="AS658" s="155">
        <f>IF(A14taxstdlife="n/a","n/a",IF(AS$3&gt;(A14taxstdlife+$E658),(Input!$N$224*$N$7)-SUM($N658:AR658),(Input!$N$224*$N$7)/A14taxstdlife))</f>
        <v>0</v>
      </c>
      <c r="AT658" s="155">
        <f>IF(A14taxstdlife="n/a","n/a",IF(AT$3&gt;(A14taxstdlife+$E658),(Input!$N$224*$N$7)-SUM($N658:AS658),(Input!$N$224*$N$7)/A14taxstdlife))</f>
        <v>0</v>
      </c>
      <c r="AU658" s="155">
        <f>IF(A14taxstdlife="n/a","n/a",IF(AU$3&gt;(A14taxstdlife+$E658),(Input!$N$224*$N$7)-SUM($N658:AT658),(Input!$N$224*$N$7)/A14taxstdlife))</f>
        <v>0</v>
      </c>
      <c r="AV658" s="155">
        <f>IF(A14taxstdlife="n/a","n/a",IF(AV$3&gt;(A14taxstdlife+$E658),(Input!$N$224*$N$7)-SUM($N658:AU658),(Input!$N$224*$N$7)/A14taxstdlife))</f>
        <v>0</v>
      </c>
      <c r="AW658" s="155">
        <f>IF(A14taxstdlife="n/a","n/a",IF(AW$3&gt;(A14taxstdlife+$E658),(Input!$N$224*$N$7)-SUM($N658:AV658),(Input!$N$224*$N$7)/A14taxstdlife))</f>
        <v>0</v>
      </c>
      <c r="AX658" s="155">
        <f>IF(A14taxstdlife="n/a","n/a",IF(AX$3&gt;(A14taxstdlife+$E658),(Input!$N$224*$N$7)-SUM($N658:AW658),(Input!$N$224*$N$7)/A14taxstdlife))</f>
        <v>0</v>
      </c>
      <c r="AY658" s="155">
        <f>IF(A14taxstdlife="n/a","n/a",IF(AY$3&gt;(A14taxstdlife+$E658),(Input!$N$224*$N$7)-SUM($N658:AX658),(Input!$N$224*$N$7)/A14taxstdlife))</f>
        <v>0</v>
      </c>
      <c r="AZ658" s="155">
        <f>IF(A14taxstdlife="n/a","n/a",IF(AZ$3&gt;(A14taxstdlife+$E658),(Input!$N$224*$N$7)-SUM($N658:AY658),(Input!$N$224*$N$7)/A14taxstdlife))</f>
        <v>0</v>
      </c>
      <c r="BA658" s="155">
        <f>IF(A14taxstdlife="n/a","n/a",IF(BA$3&gt;(A14taxstdlife+$E658),(Input!$N$224*$N$7)-SUM($N658:AZ658),(Input!$N$224*$N$7)/A14taxstdlife))</f>
        <v>0</v>
      </c>
      <c r="BB658" s="155">
        <f>IF(A14taxstdlife="n/a","n/a",IF(BB$3&gt;(A14taxstdlife+$E658),(Input!$N$224*$N$7)-SUM($N658:BA658),(Input!$N$224*$N$7)/A14taxstdlife))</f>
        <v>0</v>
      </c>
      <c r="BC658" s="155">
        <f>IF(A14taxstdlife="n/a","n/a",IF(BC$3&gt;(A14taxstdlife+$E658),(Input!$N$224*$N$7)-SUM($N658:BB658),(Input!$N$224*$N$7)/A14taxstdlife))</f>
        <v>0</v>
      </c>
      <c r="BD658" s="155">
        <f>IF(A14taxstdlife="n/a","n/a",IF(BD$3&gt;(A14taxstdlife+$E658),(Input!$N$224*$N$7)-SUM($N658:BC658),(Input!$N$224*$N$7)/A14taxstdlife))</f>
        <v>0</v>
      </c>
      <c r="BE658" s="155">
        <f>IF(A14taxstdlife="n/a","n/a",IF(BE$3&gt;(A14taxstdlife+$E658),(Input!$N$224*$N$7)-SUM($N658:BD658),(Input!$N$224*$N$7)/A14taxstdlife))</f>
        <v>0</v>
      </c>
      <c r="BF658" s="155">
        <f>IF(A14taxstdlife="n/a","n/a",IF(BF$3&gt;(A14taxstdlife+$E658),(Input!$N$224*$N$7)-SUM($N658:BE658),(Input!$N$224*$N$7)/A14taxstdlife))</f>
        <v>0</v>
      </c>
      <c r="BG658" s="155">
        <f>IF(A14taxstdlife="n/a","n/a",IF(BG$3&gt;(A14taxstdlife+$E658),(Input!$N$224*$N$7)-SUM($N658:BF658),(Input!$N$224*$N$7)/A14taxstdlife))</f>
        <v>0</v>
      </c>
      <c r="BH658" s="155">
        <f>IF(A14taxstdlife="n/a","n/a",IF(BH$3&gt;(A14taxstdlife+$E658),(Input!$N$224*$N$7)-SUM($N658:BG658),(Input!$N$224*$N$7)/A14taxstdlife))</f>
        <v>0</v>
      </c>
      <c r="BI658" s="155">
        <f>IF(A14taxstdlife="n/a","n/a",IF(BI$3&gt;(A14taxstdlife+$E658),(Input!$N$224*$N$7)-SUM($N658:BH658),(Input!$N$224*$N$7)/A14taxstdlife))</f>
        <v>0</v>
      </c>
      <c r="BJ658" s="14"/>
      <c r="BK658" s="14"/>
      <c r="BL658" s="14"/>
      <c r="BM658" s="14"/>
      <c r="BN658" s="14"/>
      <c r="BO658" s="14"/>
      <c r="BP658" s="14"/>
      <c r="BQ658" s="14"/>
      <c r="BR658" s="14"/>
      <c r="BS658" s="14"/>
      <c r="BT658" s="14"/>
      <c r="BU658" s="14"/>
      <c r="BV658" s="14"/>
      <c r="BW658" s="14"/>
      <c r="BX658" s="14"/>
      <c r="BY658" s="14"/>
      <c r="BZ658" s="14"/>
      <c r="CA658" s="410"/>
      <c r="CB658" s="410"/>
      <c r="CC658" s="410"/>
      <c r="CD658" s="410"/>
      <c r="CE658" s="410"/>
      <c r="CF658" s="410"/>
      <c r="CG658" s="410"/>
      <c r="CH658" s="410"/>
      <c r="CI658" s="410"/>
      <c r="CJ658" s="410"/>
      <c r="CK658" s="410"/>
      <c r="CL658" s="410"/>
      <c r="CM658" s="410"/>
      <c r="CN658" s="410"/>
      <c r="CO658" s="410"/>
      <c r="CP658" s="410"/>
      <c r="CQ658" s="410"/>
      <c r="CR658" s="410"/>
      <c r="CS658" s="410"/>
      <c r="CT658" s="410"/>
      <c r="CU658" s="410"/>
      <c r="CV658" s="410"/>
      <c r="CW658" s="410"/>
      <c r="CX658" s="410"/>
      <c r="CY658" s="410"/>
      <c r="CZ658" s="410"/>
      <c r="DA658" s="410"/>
      <c r="DB658" s="410"/>
      <c r="DC658" s="410"/>
      <c r="DD658" s="410"/>
      <c r="DE658" s="410"/>
      <c r="DF658" s="410"/>
      <c r="DG658" s="410"/>
      <c r="DH658" s="410"/>
      <c r="DI658" s="410"/>
      <c r="DJ658" s="410"/>
      <c r="DK658" s="410"/>
      <c r="DL658" s="410"/>
      <c r="DM658" s="410"/>
      <c r="DN658" s="410"/>
      <c r="DO658" s="410"/>
      <c r="DP658" s="410"/>
      <c r="DQ658" s="410"/>
      <c r="DR658" s="410"/>
      <c r="DS658" s="410"/>
      <c r="DT658" s="410"/>
      <c r="DU658" s="410"/>
      <c r="DV658" s="410"/>
      <c r="DW658" s="410"/>
      <c r="DX658" s="410"/>
      <c r="DY658" s="410"/>
      <c r="DZ658" s="410"/>
      <c r="EA658" s="410"/>
      <c r="EB658" s="410"/>
      <c r="EC658" s="410"/>
      <c r="ED658" s="410"/>
      <c r="EE658" s="410"/>
      <c r="EF658" s="410"/>
      <c r="EG658" s="410"/>
      <c r="EH658" s="410"/>
      <c r="EI658" s="410"/>
      <c r="EJ658" s="410"/>
      <c r="EK658" s="410"/>
      <c r="EL658" s="410"/>
      <c r="EM658" s="410"/>
      <c r="EN658" s="410"/>
      <c r="EO658" s="410"/>
      <c r="EP658" s="410"/>
      <c r="EQ658" s="410"/>
      <c r="ER658" s="410"/>
      <c r="ES658" s="410"/>
      <c r="ET658" s="410"/>
      <c r="EU658" s="410"/>
      <c r="EV658" s="410"/>
      <c r="EW658" s="410"/>
      <c r="EX658" s="410"/>
      <c r="EY658" s="410"/>
      <c r="EZ658" s="410"/>
      <c r="FA658" s="410"/>
      <c r="FB658" s="410"/>
      <c r="FC658" s="410"/>
      <c r="FD658" s="410"/>
      <c r="FE658" s="410"/>
      <c r="FF658" s="410"/>
      <c r="FG658" s="410"/>
      <c r="FH658" s="410"/>
      <c r="FI658" s="410"/>
      <c r="FJ658" s="410"/>
      <c r="FK658" s="410"/>
      <c r="FL658" s="410"/>
      <c r="FM658" s="410"/>
      <c r="FN658" s="410"/>
      <c r="FO658" s="410"/>
      <c r="FP658" s="410"/>
      <c r="FQ658" s="410"/>
      <c r="FR658" s="410"/>
      <c r="FS658" s="410"/>
      <c r="FT658" s="410"/>
      <c r="FU658" s="410"/>
      <c r="FV658" s="410"/>
      <c r="FW658" s="410"/>
      <c r="FX658" s="410"/>
      <c r="FY658" s="410"/>
      <c r="FZ658" s="410"/>
      <c r="GA658" s="410"/>
      <c r="GB658" s="410"/>
      <c r="GC658" s="410"/>
      <c r="GD658" s="410"/>
      <c r="GE658" s="410"/>
      <c r="GF658" s="410"/>
      <c r="GG658" s="410"/>
      <c r="GH658" s="410"/>
      <c r="GI658" s="410"/>
      <c r="GJ658" s="410"/>
      <c r="GK658" s="410"/>
      <c r="GL658" s="410"/>
      <c r="GM658" s="410"/>
      <c r="GN658" s="410"/>
      <c r="GO658" s="410"/>
      <c r="GP658" s="410"/>
      <c r="GQ658" s="410"/>
      <c r="GR658" s="410"/>
      <c r="GS658" s="410"/>
      <c r="GT658" s="410"/>
      <c r="GU658" s="410"/>
      <c r="GV658" s="410"/>
      <c r="GW658" s="410"/>
      <c r="GX658" s="410"/>
      <c r="GY658" s="410"/>
      <c r="GZ658" s="410"/>
      <c r="HA658" s="410"/>
      <c r="HB658" s="410"/>
      <c r="HC658" s="410"/>
      <c r="HD658" s="410"/>
      <c r="HE658" s="410"/>
      <c r="HF658" s="410"/>
      <c r="HG658" s="410"/>
      <c r="HH658" s="410"/>
      <c r="HI658" s="410"/>
      <c r="HJ658" s="410"/>
      <c r="HK658" s="410"/>
      <c r="HL658" s="410"/>
      <c r="HM658" s="410"/>
      <c r="HN658" s="410"/>
      <c r="HO658" s="410"/>
      <c r="HP658" s="410"/>
      <c r="HQ658" s="410"/>
      <c r="HR658" s="410"/>
      <c r="HS658" s="410"/>
      <c r="HT658" s="410"/>
      <c r="HU658" s="410"/>
      <c r="HV658" s="410"/>
      <c r="HW658" s="410"/>
      <c r="HX658" s="410"/>
      <c r="HY658" s="410"/>
      <c r="HZ658" s="410"/>
      <c r="IA658" s="410"/>
      <c r="IB658" s="410"/>
      <c r="IC658" s="410"/>
      <c r="ID658" s="410"/>
      <c r="IE658" s="410"/>
      <c r="IF658" s="410"/>
      <c r="IG658" s="410"/>
      <c r="IH658" s="410"/>
      <c r="II658" s="410"/>
      <c r="IJ658" s="410"/>
      <c r="IK658" s="410"/>
      <c r="IL658" s="410"/>
      <c r="IM658" s="410"/>
      <c r="IN658" s="410"/>
      <c r="IO658" s="410"/>
      <c r="IP658" s="410"/>
      <c r="IQ658" s="410"/>
      <c r="IR658" s="410"/>
      <c r="IS658" s="410"/>
      <c r="IT658" s="410"/>
      <c r="IU658" s="410"/>
      <c r="IV658" s="410"/>
    </row>
    <row r="659" spans="1:256" s="2" customFormat="1" ht="12.75" hidden="1" customHeight="1" outlineLevel="2">
      <c r="A659" s="14"/>
      <c r="B659" s="14"/>
      <c r="C659" s="324"/>
      <c r="D659" s="413"/>
      <c r="E659" s="261">
        <v>9</v>
      </c>
      <c r="F659" s="372"/>
      <c r="G659" s="269"/>
      <c r="H659" s="271"/>
      <c r="I659" s="271"/>
      <c r="J659" s="271"/>
      <c r="K659" s="271"/>
      <c r="L659" s="271"/>
      <c r="M659" s="271"/>
      <c r="N659" s="271"/>
      <c r="O659" s="270"/>
      <c r="P659" s="155">
        <f>IF(A14taxstdlife="n/a","n/a",IF(P$3&gt;(A14taxstdlife+$E659),(Input!$O$224*$O$7)-SUM($O659:O659),(Input!$O$224*$O$7)/A14taxstdlife))</f>
        <v>0</v>
      </c>
      <c r="Q659" s="155">
        <f>IF(A14taxstdlife="n/a","n/a",IF(Q$3&gt;(A14taxstdlife+$E659),(Input!$O$224*$O$7)-SUM($O659:P659),(Input!$O$224*$O$7)/A14taxstdlife))</f>
        <v>0</v>
      </c>
      <c r="R659" s="155">
        <f>IF(A14taxstdlife="n/a","n/a",IF(R$3&gt;(A14taxstdlife+$E659),(Input!$O$224*$O$7)-SUM($O659:Q659),(Input!$O$224*$O$7)/A14taxstdlife))</f>
        <v>0</v>
      </c>
      <c r="S659" s="155">
        <f>IF(A14taxstdlife="n/a","n/a",IF(S$3&gt;(A14taxstdlife+$E659),(Input!$O$224*$O$7)-SUM($O659:R659),(Input!$O$224*$O$7)/A14taxstdlife))</f>
        <v>0</v>
      </c>
      <c r="T659" s="155">
        <f>IF(A14taxstdlife="n/a","n/a",IF(T$3&gt;(A14taxstdlife+$E659),(Input!$O$224*$O$7)-SUM($O659:S659),(Input!$O$224*$O$7)/A14taxstdlife))</f>
        <v>0</v>
      </c>
      <c r="U659" s="155">
        <f>IF(A14taxstdlife="n/a","n/a",IF(U$3&gt;(A14taxstdlife+$E659),(Input!$O$224*$O$7)-SUM($O659:T659),(Input!$O$224*$O$7)/A14taxstdlife))</f>
        <v>0</v>
      </c>
      <c r="V659" s="155">
        <f>IF(A14taxstdlife="n/a","n/a",IF(V$3&gt;(A14taxstdlife+$E659),(Input!$O$224*$O$7)-SUM($O659:U659),(Input!$O$224*$O$7)/A14taxstdlife))</f>
        <v>0</v>
      </c>
      <c r="W659" s="155">
        <f>IF(A14taxstdlife="n/a","n/a",IF(W$3&gt;(A14taxstdlife+$E659),(Input!$O$224*$O$7)-SUM($O659:V659),(Input!$O$224*$O$7)/A14taxstdlife))</f>
        <v>0</v>
      </c>
      <c r="X659" s="155">
        <f>IF(A14taxstdlife="n/a","n/a",IF(X$3&gt;(A14taxstdlife+$E659),(Input!$O$224*$O$7)-SUM($O659:W659),(Input!$O$224*$O$7)/A14taxstdlife))</f>
        <v>0</v>
      </c>
      <c r="Y659" s="155">
        <f>IF(A14taxstdlife="n/a","n/a",IF(Y$3&gt;(A14taxstdlife+$E659),(Input!$O$224*$O$7)-SUM($O659:X659),(Input!$O$224*$O$7)/A14taxstdlife))</f>
        <v>0</v>
      </c>
      <c r="Z659" s="155">
        <f>IF(A14taxstdlife="n/a","n/a",IF(Z$3&gt;(A14taxstdlife+$E659),(Input!$O$224*$O$7)-SUM($O659:Y659),(Input!$O$224*$O$7)/A14taxstdlife))</f>
        <v>0</v>
      </c>
      <c r="AA659" s="155">
        <f>IF(A14taxstdlife="n/a","n/a",IF(AA$3&gt;(A14taxstdlife+$E659),(Input!$O$224*$O$7)-SUM($O659:Z659),(Input!$O$224*$O$7)/A14taxstdlife))</f>
        <v>0</v>
      </c>
      <c r="AB659" s="155">
        <f>IF(A14taxstdlife="n/a","n/a",IF(AB$3&gt;(A14taxstdlife+$E659),(Input!$O$224*$O$7)-SUM($O659:AA659),(Input!$O$224*$O$7)/A14taxstdlife))</f>
        <v>0</v>
      </c>
      <c r="AC659" s="155">
        <f>IF(A14taxstdlife="n/a","n/a",IF(AC$3&gt;(A14taxstdlife+$E659),(Input!$O$224*$O$7)-SUM($O659:AB659),(Input!$O$224*$O$7)/A14taxstdlife))</f>
        <v>0</v>
      </c>
      <c r="AD659" s="155">
        <f>IF(A14taxstdlife="n/a","n/a",IF(AD$3&gt;(A14taxstdlife+$E659),(Input!$O$224*$O$7)-SUM($O659:AC659),(Input!$O$224*$O$7)/A14taxstdlife))</f>
        <v>0</v>
      </c>
      <c r="AE659" s="155">
        <f>IF(A14taxstdlife="n/a","n/a",IF(AE$3&gt;(A14taxstdlife+$E659),(Input!$O$224*$O$7)-SUM($O659:AD659),(Input!$O$224*$O$7)/A14taxstdlife))</f>
        <v>0</v>
      </c>
      <c r="AF659" s="155">
        <f>IF(A14taxstdlife="n/a","n/a",IF(AF$3&gt;(A14taxstdlife+$E659),(Input!$O$224*$O$7)-SUM($O659:AE659),(Input!$O$224*$O$7)/A14taxstdlife))</f>
        <v>0</v>
      </c>
      <c r="AG659" s="155">
        <f>IF(A14taxstdlife="n/a","n/a",IF(AG$3&gt;(A14taxstdlife+$E659),(Input!$O$224*$O$7)-SUM($O659:AF659),(Input!$O$224*$O$7)/A14taxstdlife))</f>
        <v>0</v>
      </c>
      <c r="AH659" s="155">
        <f>IF(A14taxstdlife="n/a","n/a",IF(AH$3&gt;(A14taxstdlife+$E659),(Input!$O$224*$O$7)-SUM($O659:AG659),(Input!$O$224*$O$7)/A14taxstdlife))</f>
        <v>0</v>
      </c>
      <c r="AI659" s="155">
        <f>IF(A14taxstdlife="n/a","n/a",IF(AI$3&gt;(A14taxstdlife+$E659),(Input!$O$224*$O$7)-SUM($O659:AH659),(Input!$O$224*$O$7)/A14taxstdlife))</f>
        <v>0</v>
      </c>
      <c r="AJ659" s="155">
        <f>IF(A14taxstdlife="n/a","n/a",IF(AJ$3&gt;(A14taxstdlife+$E659),(Input!$O$224*$O$7)-SUM($O659:AI659),(Input!$O$224*$O$7)/A14taxstdlife))</f>
        <v>0</v>
      </c>
      <c r="AK659" s="155">
        <f>IF(A14taxstdlife="n/a","n/a",IF(AK$3&gt;(A14taxstdlife+$E659),(Input!$O$224*$O$7)-SUM($O659:AJ659),(Input!$O$224*$O$7)/A14taxstdlife))</f>
        <v>0</v>
      </c>
      <c r="AL659" s="155">
        <f>IF(A14taxstdlife="n/a","n/a",IF(AL$3&gt;(A14taxstdlife+$E659),(Input!$O$224*$O$7)-SUM($O659:AK659),(Input!$O$224*$O$7)/A14taxstdlife))</f>
        <v>0</v>
      </c>
      <c r="AM659" s="155">
        <f>IF(A14taxstdlife="n/a","n/a",IF(AM$3&gt;(A14taxstdlife+$E659),(Input!$O$224*$O$7)-SUM($O659:AL659),(Input!$O$224*$O$7)/A14taxstdlife))</f>
        <v>0</v>
      </c>
      <c r="AN659" s="155">
        <f>IF(A14taxstdlife="n/a","n/a",IF(AN$3&gt;(A14taxstdlife+$E659),(Input!$O$224*$O$7)-SUM($O659:AM659),(Input!$O$224*$O$7)/A14taxstdlife))</f>
        <v>0</v>
      </c>
      <c r="AO659" s="155">
        <f>IF(A14taxstdlife="n/a","n/a",IF(AO$3&gt;(A14taxstdlife+$E659),(Input!$O$224*$O$7)-SUM($O659:AN659),(Input!$O$224*$O$7)/A14taxstdlife))</f>
        <v>0</v>
      </c>
      <c r="AP659" s="155">
        <f>IF(A14taxstdlife="n/a","n/a",IF(AP$3&gt;(A14taxstdlife+$E659),(Input!$O$224*$O$7)-SUM($O659:AO659),(Input!$O$224*$O$7)/A14taxstdlife))</f>
        <v>0</v>
      </c>
      <c r="AQ659" s="155">
        <f>IF(A14taxstdlife="n/a","n/a",IF(AQ$3&gt;(A14taxstdlife+$E659),(Input!$O$224*$O$7)-SUM($O659:AP659),(Input!$O$224*$O$7)/A14taxstdlife))</f>
        <v>0</v>
      </c>
      <c r="AR659" s="155">
        <f>IF(A14taxstdlife="n/a","n/a",IF(AR$3&gt;(A14taxstdlife+$E659),(Input!$O$224*$O$7)-SUM($O659:AQ659),(Input!$O$224*$O$7)/A14taxstdlife))</f>
        <v>0</v>
      </c>
      <c r="AS659" s="155">
        <f>IF(A14taxstdlife="n/a","n/a",IF(AS$3&gt;(A14taxstdlife+$E659),(Input!$O$224*$O$7)-SUM($O659:AR659),(Input!$O$224*$O$7)/A14taxstdlife))</f>
        <v>0</v>
      </c>
      <c r="AT659" s="155">
        <f>IF(A14taxstdlife="n/a","n/a",IF(AT$3&gt;(A14taxstdlife+$E659),(Input!$O$224*$O$7)-SUM($O659:AS659),(Input!$O$224*$O$7)/A14taxstdlife))</f>
        <v>0</v>
      </c>
      <c r="AU659" s="155">
        <f>IF(A14taxstdlife="n/a","n/a",IF(AU$3&gt;(A14taxstdlife+$E659),(Input!$O$224*$O$7)-SUM($O659:AT659),(Input!$O$224*$O$7)/A14taxstdlife))</f>
        <v>0</v>
      </c>
      <c r="AV659" s="155">
        <f>IF(A14taxstdlife="n/a","n/a",IF(AV$3&gt;(A14taxstdlife+$E659),(Input!$O$224*$O$7)-SUM($O659:AU659),(Input!$O$224*$O$7)/A14taxstdlife))</f>
        <v>0</v>
      </c>
      <c r="AW659" s="155">
        <f>IF(A14taxstdlife="n/a","n/a",IF(AW$3&gt;(A14taxstdlife+$E659),(Input!$O$224*$O$7)-SUM($O659:AV659),(Input!$O$224*$O$7)/A14taxstdlife))</f>
        <v>0</v>
      </c>
      <c r="AX659" s="155">
        <f>IF(A14taxstdlife="n/a","n/a",IF(AX$3&gt;(A14taxstdlife+$E659),(Input!$O$224*$O$7)-SUM($O659:AW659),(Input!$O$224*$O$7)/A14taxstdlife))</f>
        <v>0</v>
      </c>
      <c r="AY659" s="155">
        <f>IF(A14taxstdlife="n/a","n/a",IF(AY$3&gt;(A14taxstdlife+$E659),(Input!$O$224*$O$7)-SUM($O659:AX659),(Input!$O$224*$O$7)/A14taxstdlife))</f>
        <v>0</v>
      </c>
      <c r="AZ659" s="155">
        <f>IF(A14taxstdlife="n/a","n/a",IF(AZ$3&gt;(A14taxstdlife+$E659),(Input!$O$224*$O$7)-SUM($O659:AY659),(Input!$O$224*$O$7)/A14taxstdlife))</f>
        <v>0</v>
      </c>
      <c r="BA659" s="155">
        <f>IF(A14taxstdlife="n/a","n/a",IF(BA$3&gt;(A14taxstdlife+$E659),(Input!$O$224*$O$7)-SUM($O659:AZ659),(Input!$O$224*$O$7)/A14taxstdlife))</f>
        <v>0</v>
      </c>
      <c r="BB659" s="155">
        <f>IF(A14taxstdlife="n/a","n/a",IF(BB$3&gt;(A14taxstdlife+$E659),(Input!$O$224*$O$7)-SUM($O659:BA659),(Input!$O$224*$O$7)/A14taxstdlife))</f>
        <v>0</v>
      </c>
      <c r="BC659" s="155">
        <f>IF(A14taxstdlife="n/a","n/a",IF(BC$3&gt;(A14taxstdlife+$E659),(Input!$O$224*$O$7)-SUM($O659:BB659),(Input!$O$224*$O$7)/A14taxstdlife))</f>
        <v>0</v>
      </c>
      <c r="BD659" s="155">
        <f>IF(A14taxstdlife="n/a","n/a",IF(BD$3&gt;(A14taxstdlife+$E659),(Input!$O$224*$O$7)-SUM($O659:BC659),(Input!$O$224*$O$7)/A14taxstdlife))</f>
        <v>0</v>
      </c>
      <c r="BE659" s="155">
        <f>IF(A14taxstdlife="n/a","n/a",IF(BE$3&gt;(A14taxstdlife+$E659),(Input!$O$224*$O$7)-SUM($O659:BD659),(Input!$O$224*$O$7)/A14taxstdlife))</f>
        <v>0</v>
      </c>
      <c r="BF659" s="155">
        <f>IF(A14taxstdlife="n/a","n/a",IF(BF$3&gt;(A14taxstdlife+$E659),(Input!$O$224*$O$7)-SUM($O659:BE659),(Input!$O$224*$O$7)/A14taxstdlife))</f>
        <v>0</v>
      </c>
      <c r="BG659" s="155">
        <f>IF(A14taxstdlife="n/a","n/a",IF(BG$3&gt;(A14taxstdlife+$E659),(Input!$O$224*$O$7)-SUM($O659:BF659),(Input!$O$224*$O$7)/A14taxstdlife))</f>
        <v>0</v>
      </c>
      <c r="BH659" s="155">
        <f>IF(A14taxstdlife="n/a","n/a",IF(BH$3&gt;(A14taxstdlife+$E659),(Input!$O$224*$O$7)-SUM($O659:BG659),(Input!$O$224*$O$7)/A14taxstdlife))</f>
        <v>0</v>
      </c>
      <c r="BI659" s="155">
        <f>IF(A14taxstdlife="n/a","n/a",IF(BI$3&gt;(A14taxstdlife+$E659),(Input!$O$224*$O$7)-SUM($O659:BH659),(Input!$O$224*$O$7)/A14taxstdlife))</f>
        <v>0</v>
      </c>
      <c r="BJ659" s="14"/>
      <c r="BK659" s="14"/>
      <c r="BL659" s="14"/>
      <c r="BM659" s="14"/>
      <c r="BN659" s="14"/>
      <c r="BO659" s="14"/>
      <c r="BP659" s="14"/>
      <c r="BQ659" s="14"/>
      <c r="BR659" s="14"/>
      <c r="BS659" s="14"/>
      <c r="BT659" s="14"/>
      <c r="BU659" s="14"/>
      <c r="BV659" s="14"/>
      <c r="BW659" s="14"/>
      <c r="BX659" s="14"/>
      <c r="BY659" s="14"/>
      <c r="BZ659" s="14"/>
      <c r="CA659" s="410"/>
      <c r="CB659" s="410"/>
      <c r="CC659" s="410"/>
      <c r="CD659" s="410"/>
      <c r="CE659" s="410"/>
      <c r="CF659" s="410"/>
      <c r="CG659" s="410"/>
      <c r="CH659" s="410"/>
      <c r="CI659" s="410"/>
      <c r="CJ659" s="410"/>
      <c r="CK659" s="410"/>
      <c r="CL659" s="410"/>
      <c r="CM659" s="410"/>
      <c r="CN659" s="410"/>
      <c r="CO659" s="410"/>
      <c r="CP659" s="410"/>
      <c r="CQ659" s="410"/>
      <c r="CR659" s="410"/>
      <c r="CS659" s="410"/>
      <c r="CT659" s="410"/>
      <c r="CU659" s="410"/>
      <c r="CV659" s="410"/>
      <c r="CW659" s="410"/>
      <c r="CX659" s="410"/>
      <c r="CY659" s="410"/>
      <c r="CZ659" s="410"/>
      <c r="DA659" s="410"/>
      <c r="DB659" s="410"/>
      <c r="DC659" s="410"/>
      <c r="DD659" s="410"/>
      <c r="DE659" s="410"/>
      <c r="DF659" s="410"/>
      <c r="DG659" s="410"/>
      <c r="DH659" s="410"/>
      <c r="DI659" s="410"/>
      <c r="DJ659" s="410"/>
      <c r="DK659" s="410"/>
      <c r="DL659" s="410"/>
      <c r="DM659" s="410"/>
      <c r="DN659" s="410"/>
      <c r="DO659" s="410"/>
      <c r="DP659" s="410"/>
      <c r="DQ659" s="410"/>
      <c r="DR659" s="410"/>
      <c r="DS659" s="410"/>
      <c r="DT659" s="410"/>
      <c r="DU659" s="410"/>
      <c r="DV659" s="410"/>
      <c r="DW659" s="410"/>
      <c r="DX659" s="410"/>
      <c r="DY659" s="410"/>
      <c r="DZ659" s="410"/>
      <c r="EA659" s="410"/>
      <c r="EB659" s="410"/>
      <c r="EC659" s="410"/>
      <c r="ED659" s="410"/>
      <c r="EE659" s="410"/>
      <c r="EF659" s="410"/>
      <c r="EG659" s="410"/>
      <c r="EH659" s="410"/>
      <c r="EI659" s="410"/>
      <c r="EJ659" s="410"/>
      <c r="EK659" s="410"/>
      <c r="EL659" s="410"/>
      <c r="EM659" s="410"/>
      <c r="EN659" s="410"/>
      <c r="EO659" s="410"/>
      <c r="EP659" s="410"/>
      <c r="EQ659" s="410"/>
      <c r="ER659" s="410"/>
      <c r="ES659" s="410"/>
      <c r="ET659" s="410"/>
      <c r="EU659" s="410"/>
      <c r="EV659" s="410"/>
      <c r="EW659" s="410"/>
      <c r="EX659" s="410"/>
      <c r="EY659" s="410"/>
      <c r="EZ659" s="410"/>
      <c r="FA659" s="410"/>
      <c r="FB659" s="410"/>
      <c r="FC659" s="410"/>
      <c r="FD659" s="410"/>
      <c r="FE659" s="410"/>
      <c r="FF659" s="410"/>
      <c r="FG659" s="410"/>
      <c r="FH659" s="410"/>
      <c r="FI659" s="410"/>
      <c r="FJ659" s="410"/>
      <c r="FK659" s="410"/>
      <c r="FL659" s="410"/>
      <c r="FM659" s="410"/>
      <c r="FN659" s="410"/>
      <c r="FO659" s="410"/>
      <c r="FP659" s="410"/>
      <c r="FQ659" s="410"/>
      <c r="FR659" s="410"/>
      <c r="FS659" s="410"/>
      <c r="FT659" s="410"/>
      <c r="FU659" s="410"/>
      <c r="FV659" s="410"/>
      <c r="FW659" s="410"/>
      <c r="FX659" s="410"/>
      <c r="FY659" s="410"/>
      <c r="FZ659" s="410"/>
      <c r="GA659" s="410"/>
      <c r="GB659" s="410"/>
      <c r="GC659" s="410"/>
      <c r="GD659" s="410"/>
      <c r="GE659" s="410"/>
      <c r="GF659" s="410"/>
      <c r="GG659" s="410"/>
      <c r="GH659" s="410"/>
      <c r="GI659" s="410"/>
      <c r="GJ659" s="410"/>
      <c r="GK659" s="410"/>
      <c r="GL659" s="410"/>
      <c r="GM659" s="410"/>
      <c r="GN659" s="410"/>
      <c r="GO659" s="410"/>
      <c r="GP659" s="410"/>
      <c r="GQ659" s="410"/>
      <c r="GR659" s="410"/>
      <c r="GS659" s="410"/>
      <c r="GT659" s="410"/>
      <c r="GU659" s="410"/>
      <c r="GV659" s="410"/>
      <c r="GW659" s="410"/>
      <c r="GX659" s="410"/>
      <c r="GY659" s="410"/>
      <c r="GZ659" s="410"/>
      <c r="HA659" s="410"/>
      <c r="HB659" s="410"/>
      <c r="HC659" s="410"/>
      <c r="HD659" s="410"/>
      <c r="HE659" s="410"/>
      <c r="HF659" s="410"/>
      <c r="HG659" s="410"/>
      <c r="HH659" s="410"/>
      <c r="HI659" s="410"/>
      <c r="HJ659" s="410"/>
      <c r="HK659" s="410"/>
      <c r="HL659" s="410"/>
      <c r="HM659" s="410"/>
      <c r="HN659" s="410"/>
      <c r="HO659" s="410"/>
      <c r="HP659" s="410"/>
      <c r="HQ659" s="410"/>
      <c r="HR659" s="410"/>
      <c r="HS659" s="410"/>
      <c r="HT659" s="410"/>
      <c r="HU659" s="410"/>
      <c r="HV659" s="410"/>
      <c r="HW659" s="410"/>
      <c r="HX659" s="410"/>
      <c r="HY659" s="410"/>
      <c r="HZ659" s="410"/>
      <c r="IA659" s="410"/>
      <c r="IB659" s="410"/>
      <c r="IC659" s="410"/>
      <c r="ID659" s="410"/>
      <c r="IE659" s="410"/>
      <c r="IF659" s="410"/>
      <c r="IG659" s="410"/>
      <c r="IH659" s="410"/>
      <c r="II659" s="410"/>
      <c r="IJ659" s="410"/>
      <c r="IK659" s="410"/>
      <c r="IL659" s="410"/>
      <c r="IM659" s="410"/>
      <c r="IN659" s="410"/>
      <c r="IO659" s="410"/>
      <c r="IP659" s="410"/>
      <c r="IQ659" s="410"/>
      <c r="IR659" s="410"/>
      <c r="IS659" s="410"/>
      <c r="IT659" s="410"/>
      <c r="IU659" s="410"/>
      <c r="IV659" s="410"/>
    </row>
    <row r="660" spans="1:256" s="2" customFormat="1" ht="12.75" hidden="1" customHeight="1" outlineLevel="2">
      <c r="A660" s="14"/>
      <c r="B660" s="14"/>
      <c r="C660" s="324"/>
      <c r="D660" s="413"/>
      <c r="E660" s="262">
        <v>10</v>
      </c>
      <c r="F660" s="372"/>
      <c r="G660" s="269"/>
      <c r="H660" s="271"/>
      <c r="I660" s="271"/>
      <c r="J660" s="271"/>
      <c r="K660" s="271"/>
      <c r="L660" s="271"/>
      <c r="M660" s="271"/>
      <c r="N660" s="271"/>
      <c r="O660" s="271"/>
      <c r="P660" s="270"/>
      <c r="Q660" s="155">
        <f>IF(A14taxstdlife="n/a","n/a",IF(Q$3&gt;(A14taxstdlife+$E660),(Input!$P$224*$P$7)-SUM($P660:P660),(Input!$P$224*$P$7)/A14taxstdlife))</f>
        <v>0</v>
      </c>
      <c r="R660" s="155">
        <f>IF(A14taxstdlife="n/a","n/a",IF(R$3&gt;(A14taxstdlife+$E660),(Input!$P$224*$P$7)-SUM($P660:Q660),(Input!$P$224*$P$7)/A14taxstdlife))</f>
        <v>0</v>
      </c>
      <c r="S660" s="155">
        <f>IF(A14taxstdlife="n/a","n/a",IF(S$3&gt;(A14taxstdlife+$E660),(Input!$P$224*$P$7)-SUM($P660:R660),(Input!$P$224*$P$7)/A14taxstdlife))</f>
        <v>0</v>
      </c>
      <c r="T660" s="155">
        <f>IF(A14taxstdlife="n/a","n/a",IF(T$3&gt;(A14taxstdlife+$E660),(Input!$P$224*$P$7)-SUM($P660:S660),(Input!$P$224*$P$7)/A14taxstdlife))</f>
        <v>0</v>
      </c>
      <c r="U660" s="155">
        <f>IF(A14taxstdlife="n/a","n/a",IF(U$3&gt;(A14taxstdlife+$E660),(Input!$P$224*$P$7)-SUM($P660:T660),(Input!$P$224*$P$7)/A14taxstdlife))</f>
        <v>0</v>
      </c>
      <c r="V660" s="155">
        <f>IF(A14taxstdlife="n/a","n/a",IF(V$3&gt;(A14taxstdlife+$E660),(Input!$P$224*$P$7)-SUM($P660:U660),(Input!$P$224*$P$7)/A14taxstdlife))</f>
        <v>0</v>
      </c>
      <c r="W660" s="155">
        <f>IF(A14taxstdlife="n/a","n/a",IF(W$3&gt;(A14taxstdlife+$E660),(Input!$P$224*$P$7)-SUM($P660:V660),(Input!$P$224*$P$7)/A14taxstdlife))</f>
        <v>0</v>
      </c>
      <c r="X660" s="155">
        <f>IF(A14taxstdlife="n/a","n/a",IF(X$3&gt;(A14taxstdlife+$E660),(Input!$P$224*$P$7)-SUM($P660:W660),(Input!$P$224*$P$7)/A14taxstdlife))</f>
        <v>0</v>
      </c>
      <c r="Y660" s="155">
        <f>IF(A14taxstdlife="n/a","n/a",IF(Y$3&gt;(A14taxstdlife+$E660),(Input!$P$224*$P$7)-SUM($P660:X660),(Input!$P$224*$P$7)/A14taxstdlife))</f>
        <v>0</v>
      </c>
      <c r="Z660" s="155">
        <f>IF(A14taxstdlife="n/a","n/a",IF(Z$3&gt;(A14taxstdlife+$E660),(Input!$P$224*$P$7)-SUM($P660:Y660),(Input!$P$224*$P$7)/A14taxstdlife))</f>
        <v>0</v>
      </c>
      <c r="AA660" s="155">
        <f>IF(A14taxstdlife="n/a","n/a",IF(AA$3&gt;(A14taxstdlife+$E660),(Input!$P$224*$P$7)-SUM($P660:Z660),(Input!$P$224*$P$7)/A14taxstdlife))</f>
        <v>0</v>
      </c>
      <c r="AB660" s="155">
        <f>IF(A14taxstdlife="n/a","n/a",IF(AB$3&gt;(A14taxstdlife+$E660),(Input!$P$224*$P$7)-SUM($P660:AA660),(Input!$P$224*$P$7)/A14taxstdlife))</f>
        <v>0</v>
      </c>
      <c r="AC660" s="155">
        <f>IF(A14taxstdlife="n/a","n/a",IF(AC$3&gt;(A14taxstdlife+$E660),(Input!$P$224*$P$7)-SUM($P660:AB660),(Input!$P$224*$P$7)/A14taxstdlife))</f>
        <v>0</v>
      </c>
      <c r="AD660" s="155">
        <f>IF(A14taxstdlife="n/a","n/a",IF(AD$3&gt;(A14taxstdlife+$E660),(Input!$P$224*$P$7)-SUM($P660:AC660),(Input!$P$224*$P$7)/A14taxstdlife))</f>
        <v>0</v>
      </c>
      <c r="AE660" s="155">
        <f>IF(A14taxstdlife="n/a","n/a",IF(AE$3&gt;(A14taxstdlife+$E660),(Input!$P$224*$P$7)-SUM($P660:AD660),(Input!$P$224*$P$7)/A14taxstdlife))</f>
        <v>0</v>
      </c>
      <c r="AF660" s="155">
        <f>IF(A14taxstdlife="n/a","n/a",IF(AF$3&gt;(A14taxstdlife+$E660),(Input!$P$224*$P$7)-SUM($P660:AE660),(Input!$P$224*$P$7)/A14taxstdlife))</f>
        <v>0</v>
      </c>
      <c r="AG660" s="155">
        <f>IF(A14taxstdlife="n/a","n/a",IF(AG$3&gt;(A14taxstdlife+$E660),(Input!$P$224*$P$7)-SUM($P660:AF660),(Input!$P$224*$P$7)/A14taxstdlife))</f>
        <v>0</v>
      </c>
      <c r="AH660" s="155">
        <f>IF(A14taxstdlife="n/a","n/a",IF(AH$3&gt;(A14taxstdlife+$E660),(Input!$P$224*$P$7)-SUM($P660:AG660),(Input!$P$224*$P$7)/A14taxstdlife))</f>
        <v>0</v>
      </c>
      <c r="AI660" s="155">
        <f>IF(A14taxstdlife="n/a","n/a",IF(AI$3&gt;(A14taxstdlife+$E660),(Input!$P$224*$P$7)-SUM($P660:AH660),(Input!$P$224*$P$7)/A14taxstdlife))</f>
        <v>0</v>
      </c>
      <c r="AJ660" s="155">
        <f>IF(A14taxstdlife="n/a","n/a",IF(AJ$3&gt;(A14taxstdlife+$E660),(Input!$P$224*$P$7)-SUM($P660:AI660),(Input!$P$224*$P$7)/A14taxstdlife))</f>
        <v>0</v>
      </c>
      <c r="AK660" s="155">
        <f>IF(A14taxstdlife="n/a","n/a",IF(AK$3&gt;(A14taxstdlife+$E660),(Input!$P$224*$P$7)-SUM($P660:AJ660),(Input!$P$224*$P$7)/A14taxstdlife))</f>
        <v>0</v>
      </c>
      <c r="AL660" s="155">
        <f>IF(A14taxstdlife="n/a","n/a",IF(AL$3&gt;(A14taxstdlife+$E660),(Input!$P$224*$P$7)-SUM($P660:AK660),(Input!$P$224*$P$7)/A14taxstdlife))</f>
        <v>0</v>
      </c>
      <c r="AM660" s="155">
        <f>IF(A14taxstdlife="n/a","n/a",IF(AM$3&gt;(A14taxstdlife+$E660),(Input!$P$224*$P$7)-SUM($P660:AL660),(Input!$P$224*$P$7)/A14taxstdlife))</f>
        <v>0</v>
      </c>
      <c r="AN660" s="155">
        <f>IF(A14taxstdlife="n/a","n/a",IF(AN$3&gt;(A14taxstdlife+$E660),(Input!$P$224*$P$7)-SUM($P660:AM660),(Input!$P$224*$P$7)/A14taxstdlife))</f>
        <v>0</v>
      </c>
      <c r="AO660" s="155">
        <f>IF(A14taxstdlife="n/a","n/a",IF(AO$3&gt;(A14taxstdlife+$E660),(Input!$P$224*$P$7)-SUM($P660:AN660),(Input!$P$224*$P$7)/A14taxstdlife))</f>
        <v>0</v>
      </c>
      <c r="AP660" s="155">
        <f>IF(A14taxstdlife="n/a","n/a",IF(AP$3&gt;(A14taxstdlife+$E660),(Input!$P$224*$P$7)-SUM($P660:AO660),(Input!$P$224*$P$7)/A14taxstdlife))</f>
        <v>0</v>
      </c>
      <c r="AQ660" s="155">
        <f>IF(A14taxstdlife="n/a","n/a",IF(AQ$3&gt;(A14taxstdlife+$E660),(Input!$P$224*$P$7)-SUM($P660:AP660),(Input!$P$224*$P$7)/A14taxstdlife))</f>
        <v>0</v>
      </c>
      <c r="AR660" s="155">
        <f>IF(A14taxstdlife="n/a","n/a",IF(AR$3&gt;(A14taxstdlife+$E660),(Input!$P$224*$P$7)-SUM($P660:AQ660),(Input!$P$224*$P$7)/A14taxstdlife))</f>
        <v>0</v>
      </c>
      <c r="AS660" s="155">
        <f>IF(A14taxstdlife="n/a","n/a",IF(AS$3&gt;(A14taxstdlife+$E660),(Input!$P$224*$P$7)-SUM($P660:AR660),(Input!$P$224*$P$7)/A14taxstdlife))</f>
        <v>0</v>
      </c>
      <c r="AT660" s="155">
        <f>IF(A14taxstdlife="n/a","n/a",IF(AT$3&gt;(A14taxstdlife+$E660),(Input!$P$224*$P$7)-SUM($P660:AS660),(Input!$P$224*$P$7)/A14taxstdlife))</f>
        <v>0</v>
      </c>
      <c r="AU660" s="155">
        <f>IF(A14taxstdlife="n/a","n/a",IF(AU$3&gt;(A14taxstdlife+$E660),(Input!$P$224*$P$7)-SUM($P660:AT660),(Input!$P$224*$P$7)/A14taxstdlife))</f>
        <v>0</v>
      </c>
      <c r="AV660" s="155">
        <f>IF(A14taxstdlife="n/a","n/a",IF(AV$3&gt;(A14taxstdlife+$E660),(Input!$P$224*$P$7)-SUM($P660:AU660),(Input!$P$224*$P$7)/A14taxstdlife))</f>
        <v>0</v>
      </c>
      <c r="AW660" s="155">
        <f>IF(A14taxstdlife="n/a","n/a",IF(AW$3&gt;(A14taxstdlife+$E660),(Input!$P$224*$P$7)-SUM($P660:AV660),(Input!$P$224*$P$7)/A14taxstdlife))</f>
        <v>0</v>
      </c>
      <c r="AX660" s="155">
        <f>IF(A14taxstdlife="n/a","n/a",IF(AX$3&gt;(A14taxstdlife+$E660),(Input!$P$224*$P$7)-SUM($P660:AW660),(Input!$P$224*$P$7)/A14taxstdlife))</f>
        <v>0</v>
      </c>
      <c r="AY660" s="155">
        <f>IF(A14taxstdlife="n/a","n/a",IF(AY$3&gt;(A14taxstdlife+$E660),(Input!$P$224*$P$7)-SUM($P660:AX660),(Input!$P$224*$P$7)/A14taxstdlife))</f>
        <v>0</v>
      </c>
      <c r="AZ660" s="155">
        <f>IF(A14taxstdlife="n/a","n/a",IF(AZ$3&gt;(A14taxstdlife+$E660),(Input!$P$224*$P$7)-SUM($P660:AY660),(Input!$P$224*$P$7)/A14taxstdlife))</f>
        <v>0</v>
      </c>
      <c r="BA660" s="155">
        <f>IF(A14taxstdlife="n/a","n/a",IF(BA$3&gt;(A14taxstdlife+$E660),(Input!$P$224*$P$7)-SUM($P660:AZ660),(Input!$P$224*$P$7)/A14taxstdlife))</f>
        <v>0</v>
      </c>
      <c r="BB660" s="155">
        <f>IF(A14taxstdlife="n/a","n/a",IF(BB$3&gt;(A14taxstdlife+$E660),(Input!$P$224*$P$7)-SUM($P660:BA660),(Input!$P$224*$P$7)/A14taxstdlife))</f>
        <v>0</v>
      </c>
      <c r="BC660" s="155">
        <f>IF(A14taxstdlife="n/a","n/a",IF(BC$3&gt;(A14taxstdlife+$E660),(Input!$P$224*$P$7)-SUM($P660:BB660),(Input!$P$224*$P$7)/A14taxstdlife))</f>
        <v>0</v>
      </c>
      <c r="BD660" s="155">
        <f>IF(A14taxstdlife="n/a","n/a",IF(BD$3&gt;(A14taxstdlife+$E660),(Input!$P$224*$P$7)-SUM($P660:BC660),(Input!$P$224*$P$7)/A14taxstdlife))</f>
        <v>0</v>
      </c>
      <c r="BE660" s="155">
        <f>IF(A14taxstdlife="n/a","n/a",IF(BE$3&gt;(A14taxstdlife+$E660),(Input!$P$224*$P$7)-SUM($P660:BD660),(Input!$P$224*$P$7)/A14taxstdlife))</f>
        <v>0</v>
      </c>
      <c r="BF660" s="155">
        <f>IF(A14taxstdlife="n/a","n/a",IF(BF$3&gt;(A14taxstdlife+$E660),(Input!$P$224*$P$7)-SUM($P660:BE660),(Input!$P$224*$P$7)/A14taxstdlife))</f>
        <v>0</v>
      </c>
      <c r="BG660" s="155">
        <f>IF(A14taxstdlife="n/a","n/a",IF(BG$3&gt;(A14taxstdlife+$E660),(Input!$P$224*$P$7)-SUM($P660:BF660),(Input!$P$224*$P$7)/A14taxstdlife))</f>
        <v>0</v>
      </c>
      <c r="BH660" s="155">
        <f>IF(A14taxstdlife="n/a","n/a",IF(BH$3&gt;(A14taxstdlife+$E660),(Input!$P$224*$P$7)-SUM($P660:BG660),(Input!$P$224*$P$7)/A14taxstdlife))</f>
        <v>0</v>
      </c>
      <c r="BI660" s="155">
        <f>IF(A14taxstdlife="n/a","n/a",IF(BI$3&gt;(A14taxstdlife+$E660),(Input!$P$224*$P$7)-SUM($P660:BH660),(Input!$P$224*$P$7)/A14taxstdlife))</f>
        <v>0</v>
      </c>
      <c r="BJ660" s="14"/>
      <c r="BK660" s="14"/>
      <c r="BL660" s="14"/>
      <c r="BM660" s="14"/>
      <c r="BN660" s="14"/>
      <c r="BO660" s="14"/>
      <c r="BP660" s="14"/>
      <c r="BQ660" s="14"/>
      <c r="BR660" s="14"/>
      <c r="BS660" s="14"/>
      <c r="BT660" s="14"/>
      <c r="BU660" s="14"/>
      <c r="BV660" s="14"/>
      <c r="BW660" s="14"/>
      <c r="BX660" s="14"/>
      <c r="BY660" s="14"/>
      <c r="BZ660" s="14"/>
      <c r="CA660" s="410"/>
      <c r="CB660" s="410"/>
      <c r="CC660" s="410"/>
      <c r="CD660" s="410"/>
      <c r="CE660" s="410"/>
      <c r="CF660" s="410"/>
      <c r="CG660" s="410"/>
      <c r="CH660" s="410"/>
      <c r="CI660" s="410"/>
      <c r="CJ660" s="410"/>
      <c r="CK660" s="410"/>
      <c r="CL660" s="410"/>
      <c r="CM660" s="410"/>
      <c r="CN660" s="410"/>
      <c r="CO660" s="410"/>
      <c r="CP660" s="410"/>
      <c r="CQ660" s="410"/>
      <c r="CR660" s="410"/>
      <c r="CS660" s="410"/>
      <c r="CT660" s="410"/>
      <c r="CU660" s="410"/>
      <c r="CV660" s="410"/>
      <c r="CW660" s="410"/>
      <c r="CX660" s="410"/>
      <c r="CY660" s="410"/>
      <c r="CZ660" s="410"/>
      <c r="DA660" s="410"/>
      <c r="DB660" s="410"/>
      <c r="DC660" s="410"/>
      <c r="DD660" s="410"/>
      <c r="DE660" s="410"/>
      <c r="DF660" s="410"/>
      <c r="DG660" s="410"/>
      <c r="DH660" s="410"/>
      <c r="DI660" s="410"/>
      <c r="DJ660" s="410"/>
      <c r="DK660" s="410"/>
      <c r="DL660" s="410"/>
      <c r="DM660" s="410"/>
      <c r="DN660" s="410"/>
      <c r="DO660" s="410"/>
      <c r="DP660" s="410"/>
      <c r="DQ660" s="410"/>
      <c r="DR660" s="410"/>
      <c r="DS660" s="410"/>
      <c r="DT660" s="410"/>
      <c r="DU660" s="410"/>
      <c r="DV660" s="410"/>
      <c r="DW660" s="410"/>
      <c r="DX660" s="410"/>
      <c r="DY660" s="410"/>
      <c r="DZ660" s="410"/>
      <c r="EA660" s="410"/>
      <c r="EB660" s="410"/>
      <c r="EC660" s="410"/>
      <c r="ED660" s="410"/>
      <c r="EE660" s="410"/>
      <c r="EF660" s="410"/>
      <c r="EG660" s="410"/>
      <c r="EH660" s="410"/>
      <c r="EI660" s="410"/>
      <c r="EJ660" s="410"/>
      <c r="EK660" s="410"/>
      <c r="EL660" s="410"/>
      <c r="EM660" s="410"/>
      <c r="EN660" s="410"/>
      <c r="EO660" s="410"/>
      <c r="EP660" s="410"/>
      <c r="EQ660" s="410"/>
      <c r="ER660" s="410"/>
      <c r="ES660" s="410"/>
      <c r="ET660" s="410"/>
      <c r="EU660" s="410"/>
      <c r="EV660" s="410"/>
      <c r="EW660" s="410"/>
      <c r="EX660" s="410"/>
      <c r="EY660" s="410"/>
      <c r="EZ660" s="410"/>
      <c r="FA660" s="410"/>
      <c r="FB660" s="410"/>
      <c r="FC660" s="410"/>
      <c r="FD660" s="410"/>
      <c r="FE660" s="410"/>
      <c r="FF660" s="410"/>
      <c r="FG660" s="410"/>
      <c r="FH660" s="410"/>
      <c r="FI660" s="410"/>
      <c r="FJ660" s="410"/>
      <c r="FK660" s="410"/>
      <c r="FL660" s="410"/>
      <c r="FM660" s="410"/>
      <c r="FN660" s="410"/>
      <c r="FO660" s="410"/>
      <c r="FP660" s="410"/>
      <c r="FQ660" s="410"/>
      <c r="FR660" s="410"/>
      <c r="FS660" s="410"/>
      <c r="FT660" s="410"/>
      <c r="FU660" s="410"/>
      <c r="FV660" s="410"/>
      <c r="FW660" s="410"/>
      <c r="FX660" s="410"/>
      <c r="FY660" s="410"/>
      <c r="FZ660" s="410"/>
      <c r="GA660" s="410"/>
      <c r="GB660" s="410"/>
      <c r="GC660" s="410"/>
      <c r="GD660" s="410"/>
      <c r="GE660" s="410"/>
      <c r="GF660" s="410"/>
      <c r="GG660" s="410"/>
      <c r="GH660" s="410"/>
      <c r="GI660" s="410"/>
      <c r="GJ660" s="410"/>
      <c r="GK660" s="410"/>
      <c r="GL660" s="410"/>
      <c r="GM660" s="410"/>
      <c r="GN660" s="410"/>
      <c r="GO660" s="410"/>
      <c r="GP660" s="410"/>
      <c r="GQ660" s="410"/>
      <c r="GR660" s="410"/>
      <c r="GS660" s="410"/>
      <c r="GT660" s="410"/>
      <c r="GU660" s="410"/>
      <c r="GV660" s="410"/>
      <c r="GW660" s="410"/>
      <c r="GX660" s="410"/>
      <c r="GY660" s="410"/>
      <c r="GZ660" s="410"/>
      <c r="HA660" s="410"/>
      <c r="HB660" s="410"/>
      <c r="HC660" s="410"/>
      <c r="HD660" s="410"/>
      <c r="HE660" s="410"/>
      <c r="HF660" s="410"/>
      <c r="HG660" s="410"/>
      <c r="HH660" s="410"/>
      <c r="HI660" s="410"/>
      <c r="HJ660" s="410"/>
      <c r="HK660" s="410"/>
      <c r="HL660" s="410"/>
      <c r="HM660" s="410"/>
      <c r="HN660" s="410"/>
      <c r="HO660" s="410"/>
      <c r="HP660" s="410"/>
      <c r="HQ660" s="410"/>
      <c r="HR660" s="410"/>
      <c r="HS660" s="410"/>
      <c r="HT660" s="410"/>
      <c r="HU660" s="410"/>
      <c r="HV660" s="410"/>
      <c r="HW660" s="410"/>
      <c r="HX660" s="410"/>
      <c r="HY660" s="410"/>
      <c r="HZ660" s="410"/>
      <c r="IA660" s="410"/>
      <c r="IB660" s="410"/>
      <c r="IC660" s="410"/>
      <c r="ID660" s="410"/>
      <c r="IE660" s="410"/>
      <c r="IF660" s="410"/>
      <c r="IG660" s="410"/>
      <c r="IH660" s="410"/>
      <c r="II660" s="410"/>
      <c r="IJ660" s="410"/>
      <c r="IK660" s="410"/>
      <c r="IL660" s="410"/>
      <c r="IM660" s="410"/>
      <c r="IN660" s="410"/>
      <c r="IO660" s="410"/>
      <c r="IP660" s="410"/>
      <c r="IQ660" s="410"/>
      <c r="IR660" s="410"/>
      <c r="IS660" s="410"/>
      <c r="IT660" s="410"/>
      <c r="IU660" s="410"/>
      <c r="IV660" s="410"/>
    </row>
    <row r="661" spans="1:256" s="2" customFormat="1" ht="12.75" customHeight="1" outlineLevel="1" collapsed="1">
      <c r="A661" s="14"/>
      <c r="B661" s="14"/>
      <c r="C661" s="324" t="str">
        <f>Asset14</f>
        <v>Office Furniture &amp; Miscellaneous</v>
      </c>
      <c r="D661" s="14"/>
      <c r="E661" s="14"/>
      <c r="F661" s="366"/>
      <c r="G661" s="364">
        <f t="shared" ref="G661:AL661" si="115">SUM(G649:G660)</f>
        <v>0.1471153512575889</v>
      </c>
      <c r="H661" s="364">
        <f t="shared" si="115"/>
        <v>0.14754052087567984</v>
      </c>
      <c r="I661" s="364">
        <f t="shared" si="115"/>
        <v>0.14798022249937878</v>
      </c>
      <c r="J661" s="364">
        <f t="shared" si="115"/>
        <v>0.14843376114121828</v>
      </c>
      <c r="K661" s="364">
        <f t="shared" si="115"/>
        <v>0.14890992599427985</v>
      </c>
      <c r="L661" s="364">
        <f t="shared" si="115"/>
        <v>0.14940608705872982</v>
      </c>
      <c r="M661" s="364">
        <f t="shared" si="115"/>
        <v>0.14940608705872982</v>
      </c>
      <c r="N661" s="364">
        <f t="shared" si="115"/>
        <v>0.14940608705872982</v>
      </c>
      <c r="O661" s="364">
        <f t="shared" si="115"/>
        <v>0.14940608705872982</v>
      </c>
      <c r="P661" s="364">
        <f t="shared" si="115"/>
        <v>0.14940608705872982</v>
      </c>
      <c r="Q661" s="364">
        <f t="shared" si="115"/>
        <v>0.14940608705872982</v>
      </c>
      <c r="R661" s="364">
        <f t="shared" si="115"/>
        <v>8.026187196766299E-2</v>
      </c>
      <c r="S661" s="364">
        <f t="shared" si="115"/>
        <v>2.290735801140917E-3</v>
      </c>
      <c r="T661" s="364">
        <f t="shared" si="115"/>
        <v>2.290735801140917E-3</v>
      </c>
      <c r="U661" s="364">
        <f t="shared" si="115"/>
        <v>2.290735801140917E-3</v>
      </c>
      <c r="V661" s="364">
        <f t="shared" si="115"/>
        <v>2.290735801140917E-3</v>
      </c>
      <c r="W661" s="364">
        <f t="shared" si="115"/>
        <v>1.8655661830499835E-3</v>
      </c>
      <c r="X661" s="364">
        <f t="shared" si="115"/>
        <v>1.4258645593510377E-3</v>
      </c>
      <c r="Y661" s="364">
        <f t="shared" si="115"/>
        <v>9.7232591751152814E-4</v>
      </c>
      <c r="Z661" s="364">
        <f t="shared" si="115"/>
        <v>4.9616106444996919E-4</v>
      </c>
      <c r="AA661" s="364">
        <f t="shared" si="115"/>
        <v>2.6020852139652106E-18</v>
      </c>
      <c r="AB661" s="364">
        <f t="shared" si="115"/>
        <v>0</v>
      </c>
      <c r="AC661" s="364">
        <f t="shared" si="115"/>
        <v>0</v>
      </c>
      <c r="AD661" s="364">
        <f t="shared" si="115"/>
        <v>0</v>
      </c>
      <c r="AE661" s="364">
        <f t="shared" si="115"/>
        <v>0</v>
      </c>
      <c r="AF661" s="364">
        <f t="shared" si="115"/>
        <v>0</v>
      </c>
      <c r="AG661" s="364">
        <f t="shared" si="115"/>
        <v>0</v>
      </c>
      <c r="AH661" s="364">
        <f t="shared" si="115"/>
        <v>0</v>
      </c>
      <c r="AI661" s="364">
        <f t="shared" si="115"/>
        <v>0</v>
      </c>
      <c r="AJ661" s="364">
        <f t="shared" si="115"/>
        <v>0</v>
      </c>
      <c r="AK661" s="364">
        <f t="shared" si="115"/>
        <v>0</v>
      </c>
      <c r="AL661" s="364">
        <f t="shared" si="115"/>
        <v>0</v>
      </c>
      <c r="AM661" s="364">
        <f t="shared" ref="AM661:BI661" si="116">SUM(AM649:AM660)</f>
        <v>0</v>
      </c>
      <c r="AN661" s="364">
        <f t="shared" si="116"/>
        <v>0</v>
      </c>
      <c r="AO661" s="364">
        <f t="shared" si="116"/>
        <v>0</v>
      </c>
      <c r="AP661" s="364">
        <f t="shared" si="116"/>
        <v>0</v>
      </c>
      <c r="AQ661" s="364">
        <f t="shared" si="116"/>
        <v>0</v>
      </c>
      <c r="AR661" s="364">
        <f t="shared" si="116"/>
        <v>0</v>
      </c>
      <c r="AS661" s="364">
        <f t="shared" si="116"/>
        <v>0</v>
      </c>
      <c r="AT661" s="364">
        <f t="shared" si="116"/>
        <v>0</v>
      </c>
      <c r="AU661" s="364">
        <f t="shared" si="116"/>
        <v>0</v>
      </c>
      <c r="AV661" s="364">
        <f t="shared" si="116"/>
        <v>0</v>
      </c>
      <c r="AW661" s="364">
        <f t="shared" si="116"/>
        <v>0</v>
      </c>
      <c r="AX661" s="364">
        <f t="shared" si="116"/>
        <v>0</v>
      </c>
      <c r="AY661" s="364">
        <f t="shared" si="116"/>
        <v>0</v>
      </c>
      <c r="AZ661" s="364">
        <f t="shared" si="116"/>
        <v>0</v>
      </c>
      <c r="BA661" s="364">
        <f t="shared" si="116"/>
        <v>0</v>
      </c>
      <c r="BB661" s="364">
        <f t="shared" si="116"/>
        <v>0</v>
      </c>
      <c r="BC661" s="364">
        <f t="shared" si="116"/>
        <v>0</v>
      </c>
      <c r="BD661" s="364">
        <f t="shared" si="116"/>
        <v>0</v>
      </c>
      <c r="BE661" s="364">
        <f t="shared" si="116"/>
        <v>0</v>
      </c>
      <c r="BF661" s="364">
        <f t="shared" si="116"/>
        <v>0</v>
      </c>
      <c r="BG661" s="364">
        <f t="shared" si="116"/>
        <v>0</v>
      </c>
      <c r="BH661" s="364">
        <f t="shared" si="116"/>
        <v>0</v>
      </c>
      <c r="BI661" s="364">
        <f t="shared" si="116"/>
        <v>0</v>
      </c>
      <c r="BJ661" s="14"/>
      <c r="BK661" s="14"/>
      <c r="BL661" s="14"/>
      <c r="BM661" s="14"/>
      <c r="BN661" s="14"/>
      <c r="BO661" s="14"/>
      <c r="BP661" s="14"/>
      <c r="BQ661" s="14"/>
      <c r="BR661" s="14"/>
      <c r="BS661" s="14"/>
      <c r="BT661" s="14"/>
      <c r="BU661" s="14"/>
      <c r="BV661" s="14"/>
      <c r="BW661" s="14"/>
      <c r="BX661" s="14"/>
      <c r="BY661" s="14"/>
      <c r="BZ661" s="14"/>
      <c r="CA661" s="410"/>
      <c r="CB661" s="410"/>
      <c r="CC661" s="410"/>
      <c r="CD661" s="410"/>
      <c r="CE661" s="410"/>
      <c r="CF661" s="410"/>
      <c r="CG661" s="410"/>
      <c r="CH661" s="410"/>
      <c r="CI661" s="410"/>
      <c r="CJ661" s="410"/>
      <c r="CK661" s="410"/>
      <c r="CL661" s="410"/>
      <c r="CM661" s="410"/>
      <c r="CN661" s="410"/>
      <c r="CO661" s="410"/>
      <c r="CP661" s="410"/>
      <c r="CQ661" s="410"/>
      <c r="CR661" s="410"/>
      <c r="CS661" s="410"/>
      <c r="CT661" s="410"/>
      <c r="CU661" s="410"/>
      <c r="CV661" s="410"/>
      <c r="CW661" s="410"/>
      <c r="CX661" s="410"/>
      <c r="CY661" s="410"/>
      <c r="CZ661" s="410"/>
      <c r="DA661" s="410"/>
      <c r="DB661" s="410"/>
      <c r="DC661" s="410"/>
      <c r="DD661" s="410"/>
      <c r="DE661" s="410"/>
      <c r="DF661" s="410"/>
      <c r="DG661" s="410"/>
      <c r="DH661" s="410"/>
      <c r="DI661" s="410"/>
      <c r="DJ661" s="410"/>
      <c r="DK661" s="410"/>
      <c r="DL661" s="410"/>
      <c r="DM661" s="410"/>
      <c r="DN661" s="410"/>
      <c r="DO661" s="410"/>
      <c r="DP661" s="410"/>
      <c r="DQ661" s="410"/>
      <c r="DR661" s="410"/>
      <c r="DS661" s="410"/>
      <c r="DT661" s="410"/>
      <c r="DU661" s="410"/>
      <c r="DV661" s="410"/>
      <c r="DW661" s="410"/>
      <c r="DX661" s="410"/>
      <c r="DY661" s="410"/>
      <c r="DZ661" s="410"/>
      <c r="EA661" s="410"/>
      <c r="EB661" s="410"/>
      <c r="EC661" s="410"/>
      <c r="ED661" s="410"/>
      <c r="EE661" s="410"/>
      <c r="EF661" s="410"/>
      <c r="EG661" s="410"/>
      <c r="EH661" s="410"/>
      <c r="EI661" s="410"/>
      <c r="EJ661" s="410"/>
      <c r="EK661" s="410"/>
      <c r="EL661" s="410"/>
      <c r="EM661" s="410"/>
      <c r="EN661" s="410"/>
      <c r="EO661" s="410"/>
      <c r="EP661" s="410"/>
      <c r="EQ661" s="410"/>
      <c r="ER661" s="410"/>
      <c r="ES661" s="410"/>
      <c r="ET661" s="410"/>
      <c r="EU661" s="410"/>
      <c r="EV661" s="410"/>
      <c r="EW661" s="410"/>
      <c r="EX661" s="410"/>
      <c r="EY661" s="410"/>
      <c r="EZ661" s="410"/>
      <c r="FA661" s="410"/>
      <c r="FB661" s="410"/>
      <c r="FC661" s="410"/>
      <c r="FD661" s="410"/>
      <c r="FE661" s="410"/>
      <c r="FF661" s="410"/>
      <c r="FG661" s="410"/>
      <c r="FH661" s="410"/>
      <c r="FI661" s="410"/>
      <c r="FJ661" s="410"/>
      <c r="FK661" s="410"/>
      <c r="FL661" s="410"/>
      <c r="FM661" s="410"/>
      <c r="FN661" s="410"/>
      <c r="FO661" s="410"/>
      <c r="FP661" s="410"/>
      <c r="FQ661" s="410"/>
      <c r="FR661" s="410"/>
      <c r="FS661" s="410"/>
      <c r="FT661" s="410"/>
      <c r="FU661" s="410"/>
      <c r="FV661" s="410"/>
      <c r="FW661" s="410"/>
      <c r="FX661" s="410"/>
      <c r="FY661" s="410"/>
      <c r="FZ661" s="410"/>
      <c r="GA661" s="410"/>
      <c r="GB661" s="410"/>
      <c r="GC661" s="410"/>
      <c r="GD661" s="410"/>
      <c r="GE661" s="410"/>
      <c r="GF661" s="410"/>
      <c r="GG661" s="410"/>
      <c r="GH661" s="410"/>
      <c r="GI661" s="410"/>
      <c r="GJ661" s="410"/>
      <c r="GK661" s="410"/>
      <c r="GL661" s="410"/>
      <c r="GM661" s="410"/>
      <c r="GN661" s="410"/>
      <c r="GO661" s="410"/>
      <c r="GP661" s="410"/>
      <c r="GQ661" s="410"/>
      <c r="GR661" s="410"/>
      <c r="GS661" s="410"/>
      <c r="GT661" s="410"/>
      <c r="GU661" s="410"/>
      <c r="GV661" s="410"/>
      <c r="GW661" s="410"/>
      <c r="GX661" s="410"/>
      <c r="GY661" s="410"/>
      <c r="GZ661" s="410"/>
      <c r="HA661" s="410"/>
      <c r="HB661" s="410"/>
      <c r="HC661" s="410"/>
      <c r="HD661" s="410"/>
      <c r="HE661" s="410"/>
      <c r="HF661" s="410"/>
      <c r="HG661" s="410"/>
      <c r="HH661" s="410"/>
      <c r="HI661" s="410"/>
      <c r="HJ661" s="410"/>
      <c r="HK661" s="410"/>
      <c r="HL661" s="410"/>
      <c r="HM661" s="410"/>
      <c r="HN661" s="410"/>
      <c r="HO661" s="410"/>
      <c r="HP661" s="410"/>
      <c r="HQ661" s="410"/>
      <c r="HR661" s="410"/>
      <c r="HS661" s="410"/>
      <c r="HT661" s="410"/>
      <c r="HU661" s="410"/>
      <c r="HV661" s="410"/>
      <c r="HW661" s="410"/>
      <c r="HX661" s="410"/>
      <c r="HY661" s="410"/>
      <c r="HZ661" s="410"/>
      <c r="IA661" s="410"/>
      <c r="IB661" s="410"/>
      <c r="IC661" s="410"/>
      <c r="ID661" s="410"/>
      <c r="IE661" s="410"/>
      <c r="IF661" s="410"/>
      <c r="IG661" s="410"/>
      <c r="IH661" s="410"/>
      <c r="II661" s="410"/>
      <c r="IJ661" s="410"/>
      <c r="IK661" s="410"/>
      <c r="IL661" s="410"/>
      <c r="IM661" s="410"/>
      <c r="IN661" s="410"/>
      <c r="IO661" s="410"/>
      <c r="IP661" s="410"/>
      <c r="IQ661" s="410"/>
      <c r="IR661" s="410"/>
      <c r="IS661" s="410"/>
      <c r="IT661" s="410"/>
      <c r="IU661" s="410"/>
      <c r="IV661" s="410"/>
    </row>
    <row r="662" spans="1:256" s="2" customFormat="1" ht="12.75" hidden="1" customHeight="1" outlineLevel="2">
      <c r="A662" s="14"/>
      <c r="B662" s="325" t="str">
        <f>C674</f>
        <v>Office Machines</v>
      </c>
      <c r="C662" s="326"/>
      <c r="D662" s="33" t="s">
        <v>65</v>
      </c>
      <c r="E662" s="32"/>
      <c r="F662" s="371"/>
      <c r="G662" s="154">
        <f>IF(G$3&gt;A15taxremlife,A15taxvalue-SUM($F662:F662),IF(A15taxremlife="N/A","n/a",A15taxvalue/A15taxremlife))</f>
        <v>0.13199327956989246</v>
      </c>
      <c r="H662" s="154">
        <f>IF(H$3&gt;A15taxremlife,A15taxvalue-SUM($F662:G662),IF(A15taxremlife="N/A","n/a",A15taxvalue/A15taxremlife))</f>
        <v>0.13199327956989246</v>
      </c>
      <c r="I662" s="154">
        <f>IF(I$3&gt;A15taxremlife,A15taxvalue-SUM($F662:H662),IF(A15taxremlife="N/A","n/a",A15taxvalue/A15taxremlife))</f>
        <v>0.13199327956989246</v>
      </c>
      <c r="J662" s="154">
        <f>IF(J$3&gt;A15taxremlife,A15taxvalue-SUM($F662:I662),IF(A15taxremlife="N/A","n/a",A15taxvalue/A15taxremlife))</f>
        <v>0.13199327956989246</v>
      </c>
      <c r="K662" s="154">
        <f>IF(K$3&gt;A15taxremlife,A15taxvalue-SUM($F662:J662),IF(A15taxremlife="N/A","n/a",A15taxvalue/A15taxremlife))</f>
        <v>0.13199327956989246</v>
      </c>
      <c r="L662" s="154">
        <f>IF(L$3&gt;A15taxremlife,A15taxvalue-SUM($F662:K662),IF(A15taxremlife="N/A","n/a",A15taxvalue/A15taxremlife))</f>
        <v>0.13199327956989246</v>
      </c>
      <c r="M662" s="154">
        <f>IF(M$3&gt;A15taxremlife,A15taxvalue-SUM($F662:L662),IF(A15taxremlife="N/A","n/a",A15taxvalue/A15taxremlife))</f>
        <v>0.13199327956989246</v>
      </c>
      <c r="N662" s="154">
        <f>IF(N$3&gt;A15taxremlife,A15taxvalue-SUM($F662:M662),IF(A15taxremlife="N/A","n/a",A15taxvalue/A15taxremlife))</f>
        <v>5.8077043010752671E-2</v>
      </c>
      <c r="O662" s="154">
        <f>IF(O$3&gt;A15taxremlife,A15taxvalue-SUM($F662:N662),IF(A15taxremlife="N/A","n/a",A15taxvalue/A15taxremlife))</f>
        <v>0</v>
      </c>
      <c r="P662" s="154">
        <f>IF(P$3&gt;A15taxremlife,A15taxvalue-SUM($F662:O662),IF(A15taxremlife="N/A","n/a",A15taxvalue/A15taxremlife))</f>
        <v>0</v>
      </c>
      <c r="Q662" s="154">
        <f>IF(Q$3&gt;A15taxremlife,A15taxvalue-SUM($F662:P662),IF(A15taxremlife="N/A","n/a",A15taxvalue/A15taxremlife))</f>
        <v>0</v>
      </c>
      <c r="R662" s="154">
        <f>IF(R$3&gt;A15taxremlife,A15taxvalue-SUM($F662:Q662),IF(A15taxremlife="N/A","n/a",A15taxvalue/A15taxremlife))</f>
        <v>0</v>
      </c>
      <c r="S662" s="154">
        <f>IF(S$3&gt;A15taxremlife,A15taxvalue-SUM($F662:R662),IF(A15taxremlife="N/A","n/a",A15taxvalue/A15taxremlife))</f>
        <v>0</v>
      </c>
      <c r="T662" s="154">
        <f>IF(T$3&gt;A15taxremlife,A15taxvalue-SUM($F662:S662),IF(A15taxremlife="N/A","n/a",A15taxvalue/A15taxremlife))</f>
        <v>0</v>
      </c>
      <c r="U662" s="154">
        <f>IF(U$3&gt;A15taxremlife,A15taxvalue-SUM($F662:T662),IF(A15taxremlife="N/A","n/a",A15taxvalue/A15taxremlife))</f>
        <v>0</v>
      </c>
      <c r="V662" s="154">
        <f>IF(V$3&gt;A15taxremlife,A15taxvalue-SUM($F662:U662),IF(A15taxremlife="N/A","n/a",A15taxvalue/A15taxremlife))</f>
        <v>0</v>
      </c>
      <c r="W662" s="154">
        <f>IF(W$3&gt;A15taxremlife,A15taxvalue-SUM($F662:V662),IF(A15taxremlife="N/A","n/a",A15taxvalue/A15taxremlife))</f>
        <v>0</v>
      </c>
      <c r="X662" s="154">
        <f>IF(X$3&gt;A15taxremlife,A15taxvalue-SUM($F662:W662),IF(A15taxremlife="N/A","n/a",A15taxvalue/A15taxremlife))</f>
        <v>0</v>
      </c>
      <c r="Y662" s="154">
        <f>IF(Y$3&gt;A15taxremlife,A15taxvalue-SUM($F662:X662),IF(A15taxremlife="N/A","n/a",A15taxvalue/A15taxremlife))</f>
        <v>0</v>
      </c>
      <c r="Z662" s="154">
        <f>IF(Z$3&gt;A15taxremlife,A15taxvalue-SUM($F662:Y662),IF(A15taxremlife="N/A","n/a",A15taxvalue/A15taxremlife))</f>
        <v>0</v>
      </c>
      <c r="AA662" s="154">
        <f>IF(AA$3&gt;A15taxremlife,A15taxvalue-SUM($F662:Z662),IF(A15taxremlife="N/A","n/a",A15taxvalue/A15taxremlife))</f>
        <v>0</v>
      </c>
      <c r="AB662" s="154">
        <f>IF(AB$3&gt;A15taxremlife,A15taxvalue-SUM($F662:AA662),IF(A15taxremlife="N/A","n/a",A15taxvalue/A15taxremlife))</f>
        <v>0</v>
      </c>
      <c r="AC662" s="154">
        <f>IF(AC$3&gt;A15taxremlife,A15taxvalue-SUM($F662:AB662),IF(A15taxremlife="N/A","n/a",A15taxvalue/A15taxremlife))</f>
        <v>0</v>
      </c>
      <c r="AD662" s="154">
        <f>IF(AD$3&gt;A15taxremlife,A15taxvalue-SUM($F662:AC662),IF(A15taxremlife="N/A","n/a",A15taxvalue/A15taxremlife))</f>
        <v>0</v>
      </c>
      <c r="AE662" s="154">
        <f>IF(AE$3&gt;A15taxremlife,A15taxvalue-SUM($F662:AD662),IF(A15taxremlife="N/A","n/a",A15taxvalue/A15taxremlife))</f>
        <v>0</v>
      </c>
      <c r="AF662" s="154">
        <f>IF(AF$3&gt;A15taxremlife,A15taxvalue-SUM($F662:AE662),IF(A15taxremlife="N/A","n/a",A15taxvalue/A15taxremlife))</f>
        <v>0</v>
      </c>
      <c r="AG662" s="154">
        <f>IF(AG$3&gt;A15taxremlife,A15taxvalue-SUM($F662:AF662),IF(A15taxremlife="N/A","n/a",A15taxvalue/A15taxremlife))</f>
        <v>0</v>
      </c>
      <c r="AH662" s="154">
        <f>IF(AH$3&gt;A15taxremlife,A15taxvalue-SUM($F662:AG662),IF(A15taxremlife="N/A","n/a",A15taxvalue/A15taxremlife))</f>
        <v>0</v>
      </c>
      <c r="AI662" s="154">
        <f>IF(AI$3&gt;A15taxremlife,A15taxvalue-SUM($F662:AH662),IF(A15taxremlife="N/A","n/a",A15taxvalue/A15taxremlife))</f>
        <v>0</v>
      </c>
      <c r="AJ662" s="154">
        <f>IF(AJ$3&gt;A15taxremlife,A15taxvalue-SUM($F662:AI662),IF(A15taxremlife="N/A","n/a",A15taxvalue/A15taxremlife))</f>
        <v>0</v>
      </c>
      <c r="AK662" s="154">
        <f>IF(AK$3&gt;A15taxremlife,A15taxvalue-SUM($F662:AJ662),IF(A15taxremlife="N/A","n/a",A15taxvalue/A15taxremlife))</f>
        <v>0</v>
      </c>
      <c r="AL662" s="154">
        <f>IF(AL$3&gt;A15taxremlife,A15taxvalue-SUM($F662:AK662),IF(A15taxremlife="N/A","n/a",A15taxvalue/A15taxremlife))</f>
        <v>0</v>
      </c>
      <c r="AM662" s="154">
        <f>IF(AM$3&gt;A15taxremlife,A15taxvalue-SUM($F662:AL662),IF(A15taxremlife="N/A","n/a",A15taxvalue/A15taxremlife))</f>
        <v>0</v>
      </c>
      <c r="AN662" s="154">
        <f>IF(AN$3&gt;A15taxremlife,A15taxvalue-SUM($F662:AM662),IF(A15taxremlife="N/A","n/a",A15taxvalue/A15taxremlife))</f>
        <v>0</v>
      </c>
      <c r="AO662" s="154">
        <f>IF(AO$3&gt;A15taxremlife,A15taxvalue-SUM($F662:AN662),IF(A15taxremlife="N/A","n/a",A15taxvalue/A15taxremlife))</f>
        <v>0</v>
      </c>
      <c r="AP662" s="154">
        <f>IF(AP$3&gt;A15taxremlife,A15taxvalue-SUM($F662:AO662),IF(A15taxremlife="N/A","n/a",A15taxvalue/A15taxremlife))</f>
        <v>0</v>
      </c>
      <c r="AQ662" s="154">
        <f>IF(AQ$3&gt;A15taxremlife,A15taxvalue-SUM($F662:AP662),IF(A15taxremlife="N/A","n/a",A15taxvalue/A15taxremlife))</f>
        <v>0</v>
      </c>
      <c r="AR662" s="154">
        <f>IF(AR$3&gt;A15taxremlife,A15taxvalue-SUM($F662:AQ662),IF(A15taxremlife="N/A","n/a",A15taxvalue/A15taxremlife))</f>
        <v>0</v>
      </c>
      <c r="AS662" s="154">
        <f>IF(AS$3&gt;A15taxremlife,A15taxvalue-SUM($F662:AR662),IF(A15taxremlife="N/A","n/a",A15taxvalue/A15taxremlife))</f>
        <v>0</v>
      </c>
      <c r="AT662" s="154">
        <f>IF(AT$3&gt;A15taxremlife,A15taxvalue-SUM($F662:AS662),IF(A15taxremlife="N/A","n/a",A15taxvalue/A15taxremlife))</f>
        <v>0</v>
      </c>
      <c r="AU662" s="154">
        <f>IF(AU$3&gt;A15taxremlife,A15taxvalue-SUM($F662:AT662),IF(A15taxremlife="N/A","n/a",A15taxvalue/A15taxremlife))</f>
        <v>0</v>
      </c>
      <c r="AV662" s="154">
        <f>IF(AV$3&gt;A15taxremlife,A15taxvalue-SUM($F662:AU662),IF(A15taxremlife="N/A","n/a",A15taxvalue/A15taxremlife))</f>
        <v>0</v>
      </c>
      <c r="AW662" s="154">
        <f>IF(AW$3&gt;A15taxremlife,A15taxvalue-SUM($F662:AV662),IF(A15taxremlife="N/A","n/a",A15taxvalue/A15taxremlife))</f>
        <v>0</v>
      </c>
      <c r="AX662" s="154">
        <f>IF(AX$3&gt;A15taxremlife,A15taxvalue-SUM($F662:AW662),IF(A15taxremlife="N/A","n/a",A15taxvalue/A15taxremlife))</f>
        <v>0</v>
      </c>
      <c r="AY662" s="154">
        <f>IF(AY$3&gt;A15taxremlife,A15taxvalue-SUM($F662:AX662),IF(A15taxremlife="N/A","n/a",A15taxvalue/A15taxremlife))</f>
        <v>0</v>
      </c>
      <c r="AZ662" s="154">
        <f>IF(AZ$3&gt;A15taxremlife,A15taxvalue-SUM($F662:AY662),IF(A15taxremlife="N/A","n/a",A15taxvalue/A15taxremlife))</f>
        <v>0</v>
      </c>
      <c r="BA662" s="154">
        <f>IF(BA$3&gt;A15taxremlife,A15taxvalue-SUM($F662:AZ662),IF(A15taxremlife="N/A","n/a",A15taxvalue/A15taxremlife))</f>
        <v>0</v>
      </c>
      <c r="BB662" s="154">
        <f>IF(BB$3&gt;A15taxremlife,A15taxvalue-SUM($F662:BA662),IF(A15taxremlife="N/A","n/a",A15taxvalue/A15taxremlife))</f>
        <v>0</v>
      </c>
      <c r="BC662" s="154">
        <f>IF(BC$3&gt;A15taxremlife,A15taxvalue-SUM($F662:BB662),IF(A15taxremlife="N/A","n/a",A15taxvalue/A15taxremlife))</f>
        <v>0</v>
      </c>
      <c r="BD662" s="154">
        <f>IF(BD$3&gt;A15taxremlife,A15taxvalue-SUM($F662:BC662),IF(A15taxremlife="N/A","n/a",A15taxvalue/A15taxremlife))</f>
        <v>0</v>
      </c>
      <c r="BE662" s="154">
        <f>IF(BE$3&gt;A15taxremlife,A15taxvalue-SUM($F662:BD662),IF(A15taxremlife="N/A","n/a",A15taxvalue/A15taxremlife))</f>
        <v>0</v>
      </c>
      <c r="BF662" s="154">
        <f>IF(BF$3&gt;A15taxremlife,A15taxvalue-SUM($F662:BE662),IF(A15taxremlife="N/A","n/a",A15taxvalue/A15taxremlife))</f>
        <v>0</v>
      </c>
      <c r="BG662" s="154">
        <f>IF(BG$3&gt;A15taxremlife,A15taxvalue-SUM($F662:BF662),IF(A15taxremlife="N/A","n/a",A15taxvalue/A15taxremlife))</f>
        <v>0</v>
      </c>
      <c r="BH662" s="154">
        <f>IF(BH$3&gt;A15taxremlife,A15taxvalue-SUM($F662:BG662),IF(A15taxremlife="N/A","n/a",A15taxvalue/A15taxremlife))</f>
        <v>0</v>
      </c>
      <c r="BI662" s="154">
        <f>IF(BI$3&gt;A15taxremlife,A15taxvalue-SUM($F662:BH662),IF(A15taxremlife="N/A","n/a",A15taxvalue/A15taxremlife))</f>
        <v>0</v>
      </c>
      <c r="BJ662" s="14"/>
      <c r="BK662" s="14"/>
      <c r="BL662" s="14"/>
      <c r="BM662" s="14"/>
      <c r="BN662" s="14"/>
      <c r="BO662" s="14"/>
      <c r="BP662" s="14"/>
      <c r="BQ662" s="14"/>
      <c r="BR662" s="14"/>
      <c r="BS662" s="14"/>
      <c r="BT662" s="14"/>
      <c r="BU662" s="14"/>
      <c r="BV662" s="14"/>
      <c r="BW662" s="14"/>
      <c r="BX662" s="14"/>
      <c r="BY662" s="14"/>
      <c r="BZ662" s="14"/>
      <c r="CA662" s="410"/>
      <c r="CB662" s="410"/>
      <c r="CC662" s="410"/>
      <c r="CD662" s="410"/>
      <c r="CE662" s="410"/>
      <c r="CF662" s="410"/>
      <c r="CG662" s="410"/>
      <c r="CH662" s="410"/>
      <c r="CI662" s="410"/>
      <c r="CJ662" s="410"/>
      <c r="CK662" s="410"/>
      <c r="CL662" s="410"/>
      <c r="CM662" s="410"/>
      <c r="CN662" s="410"/>
      <c r="CO662" s="410"/>
      <c r="CP662" s="410"/>
      <c r="CQ662" s="410"/>
      <c r="CR662" s="410"/>
      <c r="CS662" s="410"/>
      <c r="CT662" s="410"/>
      <c r="CU662" s="410"/>
      <c r="CV662" s="410"/>
      <c r="CW662" s="410"/>
      <c r="CX662" s="410"/>
      <c r="CY662" s="410"/>
      <c r="CZ662" s="410"/>
      <c r="DA662" s="410"/>
      <c r="DB662" s="410"/>
      <c r="DC662" s="410"/>
      <c r="DD662" s="410"/>
      <c r="DE662" s="410"/>
      <c r="DF662" s="410"/>
      <c r="DG662" s="410"/>
      <c r="DH662" s="410"/>
      <c r="DI662" s="410"/>
      <c r="DJ662" s="410"/>
      <c r="DK662" s="410"/>
      <c r="DL662" s="410"/>
      <c r="DM662" s="410"/>
      <c r="DN662" s="410"/>
      <c r="DO662" s="410"/>
      <c r="DP662" s="410"/>
      <c r="DQ662" s="410"/>
      <c r="DR662" s="410"/>
      <c r="DS662" s="410"/>
      <c r="DT662" s="410"/>
      <c r="DU662" s="410"/>
      <c r="DV662" s="410"/>
      <c r="DW662" s="410"/>
      <c r="DX662" s="410"/>
      <c r="DY662" s="410"/>
      <c r="DZ662" s="410"/>
      <c r="EA662" s="410"/>
      <c r="EB662" s="410"/>
      <c r="EC662" s="410"/>
      <c r="ED662" s="410"/>
      <c r="EE662" s="410"/>
      <c r="EF662" s="410"/>
      <c r="EG662" s="410"/>
      <c r="EH662" s="410"/>
      <c r="EI662" s="410"/>
      <c r="EJ662" s="410"/>
      <c r="EK662" s="410"/>
      <c r="EL662" s="410"/>
      <c r="EM662" s="410"/>
      <c r="EN662" s="410"/>
      <c r="EO662" s="410"/>
      <c r="EP662" s="410"/>
      <c r="EQ662" s="410"/>
      <c r="ER662" s="410"/>
      <c r="ES662" s="410"/>
      <c r="ET662" s="410"/>
      <c r="EU662" s="410"/>
      <c r="EV662" s="410"/>
      <c r="EW662" s="410"/>
      <c r="EX662" s="410"/>
      <c r="EY662" s="410"/>
      <c r="EZ662" s="410"/>
      <c r="FA662" s="410"/>
      <c r="FB662" s="410"/>
      <c r="FC662" s="410"/>
      <c r="FD662" s="410"/>
      <c r="FE662" s="410"/>
      <c r="FF662" s="410"/>
      <c r="FG662" s="410"/>
      <c r="FH662" s="410"/>
      <c r="FI662" s="410"/>
      <c r="FJ662" s="410"/>
      <c r="FK662" s="410"/>
      <c r="FL662" s="410"/>
      <c r="FM662" s="410"/>
      <c r="FN662" s="410"/>
      <c r="FO662" s="410"/>
      <c r="FP662" s="410"/>
      <c r="FQ662" s="410"/>
      <c r="FR662" s="410"/>
      <c r="FS662" s="410"/>
      <c r="FT662" s="410"/>
      <c r="FU662" s="410"/>
      <c r="FV662" s="410"/>
      <c r="FW662" s="410"/>
      <c r="FX662" s="410"/>
      <c r="FY662" s="410"/>
      <c r="FZ662" s="410"/>
      <c r="GA662" s="410"/>
      <c r="GB662" s="410"/>
      <c r="GC662" s="410"/>
      <c r="GD662" s="410"/>
      <c r="GE662" s="410"/>
      <c r="GF662" s="410"/>
      <c r="GG662" s="410"/>
      <c r="GH662" s="410"/>
      <c r="GI662" s="410"/>
      <c r="GJ662" s="410"/>
      <c r="GK662" s="410"/>
      <c r="GL662" s="410"/>
      <c r="GM662" s="410"/>
      <c r="GN662" s="410"/>
      <c r="GO662" s="410"/>
      <c r="GP662" s="410"/>
      <c r="GQ662" s="410"/>
      <c r="GR662" s="410"/>
      <c r="GS662" s="410"/>
      <c r="GT662" s="410"/>
      <c r="GU662" s="410"/>
      <c r="GV662" s="410"/>
      <c r="GW662" s="410"/>
      <c r="GX662" s="410"/>
      <c r="GY662" s="410"/>
      <c r="GZ662" s="410"/>
      <c r="HA662" s="410"/>
      <c r="HB662" s="410"/>
      <c r="HC662" s="410"/>
      <c r="HD662" s="410"/>
      <c r="HE662" s="410"/>
      <c r="HF662" s="410"/>
      <c r="HG662" s="410"/>
      <c r="HH662" s="410"/>
      <c r="HI662" s="410"/>
      <c r="HJ662" s="410"/>
      <c r="HK662" s="410"/>
      <c r="HL662" s="410"/>
      <c r="HM662" s="410"/>
      <c r="HN662" s="410"/>
      <c r="HO662" s="410"/>
      <c r="HP662" s="410"/>
      <c r="HQ662" s="410"/>
      <c r="HR662" s="410"/>
      <c r="HS662" s="410"/>
      <c r="HT662" s="410"/>
      <c r="HU662" s="410"/>
      <c r="HV662" s="410"/>
      <c r="HW662" s="410"/>
      <c r="HX662" s="410"/>
      <c r="HY662" s="410"/>
      <c r="HZ662" s="410"/>
      <c r="IA662" s="410"/>
      <c r="IB662" s="410"/>
      <c r="IC662" s="410"/>
      <c r="ID662" s="410"/>
      <c r="IE662" s="410"/>
      <c r="IF662" s="410"/>
      <c r="IG662" s="410"/>
      <c r="IH662" s="410"/>
      <c r="II662" s="410"/>
      <c r="IJ662" s="410"/>
      <c r="IK662" s="410"/>
      <c r="IL662" s="410"/>
      <c r="IM662" s="410"/>
      <c r="IN662" s="410"/>
      <c r="IO662" s="410"/>
      <c r="IP662" s="410"/>
      <c r="IQ662" s="410"/>
      <c r="IR662" s="410"/>
      <c r="IS662" s="410"/>
      <c r="IT662" s="410"/>
      <c r="IU662" s="410"/>
      <c r="IV662" s="410"/>
    </row>
    <row r="663" spans="1:256" s="2" customFormat="1" ht="12.75" hidden="1" customHeight="1" outlineLevel="2">
      <c r="A663" s="14"/>
      <c r="B663" s="14"/>
      <c r="C663" s="324"/>
      <c r="D663" s="412" t="s">
        <v>198</v>
      </c>
      <c r="E663" s="261">
        <v>0</v>
      </c>
      <c r="F663" s="372"/>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5"/>
      <c r="AY663" s="155"/>
      <c r="AZ663" s="155"/>
      <c r="BA663" s="155"/>
      <c r="BB663" s="155"/>
      <c r="BC663" s="155"/>
      <c r="BD663" s="155"/>
      <c r="BE663" s="155"/>
      <c r="BF663" s="155"/>
      <c r="BG663" s="155"/>
      <c r="BH663" s="155"/>
      <c r="BI663" s="155"/>
      <c r="BJ663" s="14"/>
      <c r="BK663" s="14"/>
      <c r="BL663" s="14"/>
      <c r="BM663" s="14"/>
      <c r="BN663" s="14"/>
      <c r="BO663" s="14"/>
      <c r="BP663" s="14"/>
      <c r="BQ663" s="14"/>
      <c r="BR663" s="14"/>
      <c r="BS663" s="14"/>
      <c r="BT663" s="14"/>
      <c r="BU663" s="14"/>
      <c r="BV663" s="14"/>
      <c r="BW663" s="14"/>
      <c r="BX663" s="14"/>
      <c r="BY663" s="14"/>
      <c r="BZ663" s="14"/>
      <c r="CA663" s="410"/>
      <c r="CB663" s="410"/>
      <c r="CC663" s="410"/>
      <c r="CD663" s="410"/>
      <c r="CE663" s="410"/>
      <c r="CF663" s="410"/>
      <c r="CG663" s="410"/>
      <c r="CH663" s="410"/>
      <c r="CI663" s="410"/>
      <c r="CJ663" s="410"/>
      <c r="CK663" s="410"/>
      <c r="CL663" s="410"/>
      <c r="CM663" s="410"/>
      <c r="CN663" s="410"/>
      <c r="CO663" s="410"/>
      <c r="CP663" s="410"/>
      <c r="CQ663" s="410"/>
      <c r="CR663" s="410"/>
      <c r="CS663" s="410"/>
      <c r="CT663" s="410"/>
      <c r="CU663" s="410"/>
      <c r="CV663" s="410"/>
      <c r="CW663" s="410"/>
      <c r="CX663" s="410"/>
      <c r="CY663" s="410"/>
      <c r="CZ663" s="410"/>
      <c r="DA663" s="410"/>
      <c r="DB663" s="410"/>
      <c r="DC663" s="410"/>
      <c r="DD663" s="410"/>
      <c r="DE663" s="410"/>
      <c r="DF663" s="410"/>
      <c r="DG663" s="410"/>
      <c r="DH663" s="410"/>
      <c r="DI663" s="410"/>
      <c r="DJ663" s="410"/>
      <c r="DK663" s="410"/>
      <c r="DL663" s="410"/>
      <c r="DM663" s="410"/>
      <c r="DN663" s="410"/>
      <c r="DO663" s="410"/>
      <c r="DP663" s="410"/>
      <c r="DQ663" s="410"/>
      <c r="DR663" s="410"/>
      <c r="DS663" s="410"/>
      <c r="DT663" s="410"/>
      <c r="DU663" s="410"/>
      <c r="DV663" s="410"/>
      <c r="DW663" s="410"/>
      <c r="DX663" s="410"/>
      <c r="DY663" s="410"/>
      <c r="DZ663" s="410"/>
      <c r="EA663" s="410"/>
      <c r="EB663" s="410"/>
      <c r="EC663" s="410"/>
      <c r="ED663" s="410"/>
      <c r="EE663" s="410"/>
      <c r="EF663" s="410"/>
      <c r="EG663" s="410"/>
      <c r="EH663" s="410"/>
      <c r="EI663" s="410"/>
      <c r="EJ663" s="410"/>
      <c r="EK663" s="410"/>
      <c r="EL663" s="410"/>
      <c r="EM663" s="410"/>
      <c r="EN663" s="410"/>
      <c r="EO663" s="410"/>
      <c r="EP663" s="410"/>
      <c r="EQ663" s="410"/>
      <c r="ER663" s="410"/>
      <c r="ES663" s="410"/>
      <c r="ET663" s="410"/>
      <c r="EU663" s="410"/>
      <c r="EV663" s="410"/>
      <c r="EW663" s="410"/>
      <c r="EX663" s="410"/>
      <c r="EY663" s="410"/>
      <c r="EZ663" s="410"/>
      <c r="FA663" s="410"/>
      <c r="FB663" s="410"/>
      <c r="FC663" s="410"/>
      <c r="FD663" s="410"/>
      <c r="FE663" s="410"/>
      <c r="FF663" s="410"/>
      <c r="FG663" s="410"/>
      <c r="FH663" s="410"/>
      <c r="FI663" s="410"/>
      <c r="FJ663" s="410"/>
      <c r="FK663" s="410"/>
      <c r="FL663" s="410"/>
      <c r="FM663" s="410"/>
      <c r="FN663" s="410"/>
      <c r="FO663" s="410"/>
      <c r="FP663" s="410"/>
      <c r="FQ663" s="410"/>
      <c r="FR663" s="410"/>
      <c r="FS663" s="410"/>
      <c r="FT663" s="410"/>
      <c r="FU663" s="410"/>
      <c r="FV663" s="410"/>
      <c r="FW663" s="410"/>
      <c r="FX663" s="410"/>
      <c r="FY663" s="410"/>
      <c r="FZ663" s="410"/>
      <c r="GA663" s="410"/>
      <c r="GB663" s="410"/>
      <c r="GC663" s="410"/>
      <c r="GD663" s="410"/>
      <c r="GE663" s="410"/>
      <c r="GF663" s="410"/>
      <c r="GG663" s="410"/>
      <c r="GH663" s="410"/>
      <c r="GI663" s="410"/>
      <c r="GJ663" s="410"/>
      <c r="GK663" s="410"/>
      <c r="GL663" s="410"/>
      <c r="GM663" s="410"/>
      <c r="GN663" s="410"/>
      <c r="GO663" s="410"/>
      <c r="GP663" s="410"/>
      <c r="GQ663" s="410"/>
      <c r="GR663" s="410"/>
      <c r="GS663" s="410"/>
      <c r="GT663" s="410"/>
      <c r="GU663" s="410"/>
      <c r="GV663" s="410"/>
      <c r="GW663" s="410"/>
      <c r="GX663" s="410"/>
      <c r="GY663" s="410"/>
      <c r="GZ663" s="410"/>
      <c r="HA663" s="410"/>
      <c r="HB663" s="410"/>
      <c r="HC663" s="410"/>
      <c r="HD663" s="410"/>
      <c r="HE663" s="410"/>
      <c r="HF663" s="410"/>
      <c r="HG663" s="410"/>
      <c r="HH663" s="410"/>
      <c r="HI663" s="410"/>
      <c r="HJ663" s="410"/>
      <c r="HK663" s="410"/>
      <c r="HL663" s="410"/>
      <c r="HM663" s="410"/>
      <c r="HN663" s="410"/>
      <c r="HO663" s="410"/>
      <c r="HP663" s="410"/>
      <c r="HQ663" s="410"/>
      <c r="HR663" s="410"/>
      <c r="HS663" s="410"/>
      <c r="HT663" s="410"/>
      <c r="HU663" s="410"/>
      <c r="HV663" s="410"/>
      <c r="HW663" s="410"/>
      <c r="HX663" s="410"/>
      <c r="HY663" s="410"/>
      <c r="HZ663" s="410"/>
      <c r="IA663" s="410"/>
      <c r="IB663" s="410"/>
      <c r="IC663" s="410"/>
      <c r="ID663" s="410"/>
      <c r="IE663" s="410"/>
      <c r="IF663" s="410"/>
      <c r="IG663" s="410"/>
      <c r="IH663" s="410"/>
      <c r="II663" s="410"/>
      <c r="IJ663" s="410"/>
      <c r="IK663" s="410"/>
      <c r="IL663" s="410"/>
      <c r="IM663" s="410"/>
      <c r="IN663" s="410"/>
      <c r="IO663" s="410"/>
      <c r="IP663" s="410"/>
      <c r="IQ663" s="410"/>
      <c r="IR663" s="410"/>
      <c r="IS663" s="410"/>
      <c r="IT663" s="410"/>
      <c r="IU663" s="410"/>
      <c r="IV663" s="410"/>
    </row>
    <row r="664" spans="1:256" s="2" customFormat="1" ht="12.75" hidden="1" customHeight="1" outlineLevel="2">
      <c r="A664" s="14"/>
      <c r="B664" s="14"/>
      <c r="C664" s="324"/>
      <c r="D664" s="413"/>
      <c r="E664" s="261">
        <v>1</v>
      </c>
      <c r="F664" s="372"/>
      <c r="G664" s="268"/>
      <c r="H664" s="155">
        <f>IF(A15taxstdlife="n/a","n/a",IF(H$3&gt;(A15taxstdlife+$E664),(Input!$G$225*$G$7)-SUM($G664:G664),(Input!$G$225*$G$7)/A15taxstdlife))</f>
        <v>0</v>
      </c>
      <c r="I664" s="155">
        <f>IF(A15taxstdlife="n/a","n/a",IF(I$3&gt;(A15taxstdlife+$E664),(Input!$G$225*$G$7)-SUM($G664:H664),(Input!$G$225*$G$7)/A15taxstdlife))</f>
        <v>0</v>
      </c>
      <c r="J664" s="155">
        <f>IF(A15taxstdlife="n/a","n/a",IF(J$3&gt;(A15taxstdlife+$E664),(Input!$G$225*$G$7)-SUM($G664:I664),(Input!$G$225*$G$7)/A15taxstdlife))</f>
        <v>0</v>
      </c>
      <c r="K664" s="155">
        <f>IF(A15taxstdlife="n/a","n/a",IF(K$3&gt;(A15taxstdlife+$E664),(Input!$G$225*$G$7)-SUM($G664:J664),(Input!$G$225*$G$7)/A15taxstdlife))</f>
        <v>0</v>
      </c>
      <c r="L664" s="155">
        <f>IF(A15taxstdlife="n/a","n/a",IF(L$3&gt;(A15taxstdlife+$E664),(Input!$G$225*$G$7)-SUM($G664:K664),(Input!$G$225*$G$7)/A15taxstdlife))</f>
        <v>0</v>
      </c>
      <c r="M664" s="155">
        <f>IF(A15taxstdlife="n/a","n/a",IF(M$3&gt;(A15taxstdlife+$E664),(Input!$G$225*$G$7)-SUM($G664:L664),(Input!$G$225*$G$7)/A15taxstdlife))</f>
        <v>0</v>
      </c>
      <c r="N664" s="155">
        <f>IF(A15taxstdlife="n/a","n/a",IF(N$3&gt;(A15taxstdlife+$E664),(Input!$G$225*$G$7)-SUM($G664:M664),(Input!$G$225*$G$7)/A15taxstdlife))</f>
        <v>0</v>
      </c>
      <c r="O664" s="155">
        <f>IF(A15taxstdlife="n/a","n/a",IF(O$3&gt;(A15taxstdlife+$E664),(Input!$G$225*$G$7)-SUM($G664:N664),(Input!$G$225*$G$7)/A15taxstdlife))</f>
        <v>0</v>
      </c>
      <c r="P664" s="155">
        <f>IF(A15taxstdlife="n/a","n/a",IF(P$3&gt;(A15taxstdlife+$E664),(Input!$G$225*$G$7)-SUM($G664:O664),(Input!$G$225*$G$7)/A15taxstdlife))</f>
        <v>0</v>
      </c>
      <c r="Q664" s="155">
        <f>IF(A15taxstdlife="n/a","n/a",IF(Q$3&gt;(A15taxstdlife+$E664),(Input!$G$225*$G$7)-SUM($G664:P664),(Input!$G$225*$G$7)/A15taxstdlife))</f>
        <v>0</v>
      </c>
      <c r="R664" s="155">
        <f>IF(A15taxstdlife="n/a","n/a",IF(R$3&gt;(A15taxstdlife+$E664),(Input!$G$225*$G$7)-SUM($G664:Q664),(Input!$G$225*$G$7)/A15taxstdlife))</f>
        <v>0</v>
      </c>
      <c r="S664" s="155">
        <f>IF(A15taxstdlife="n/a","n/a",IF(S$3&gt;(A15taxstdlife+$E664),(Input!$G$225*$G$7)-SUM($G664:R664),(Input!$G$225*$G$7)/A15taxstdlife))</f>
        <v>0</v>
      </c>
      <c r="T664" s="155">
        <f>IF(A15taxstdlife="n/a","n/a",IF(T$3&gt;(A15taxstdlife+$E664),(Input!$G$225*$G$7)-SUM($G664:S664),(Input!$G$225*$G$7)/A15taxstdlife))</f>
        <v>0</v>
      </c>
      <c r="U664" s="155">
        <f>IF(A15taxstdlife="n/a","n/a",IF(U$3&gt;(A15taxstdlife+$E664),(Input!$G$225*$G$7)-SUM($G664:T664),(Input!$G$225*$G$7)/A15taxstdlife))</f>
        <v>0</v>
      </c>
      <c r="V664" s="155">
        <f>IF(A15taxstdlife="n/a","n/a",IF(V$3&gt;(A15taxstdlife+$E664),(Input!$G$225*$G$7)-SUM($G664:U664),(Input!$G$225*$G$7)/A15taxstdlife))</f>
        <v>0</v>
      </c>
      <c r="W664" s="155">
        <f>IF(A15taxstdlife="n/a","n/a",IF(W$3&gt;(A15taxstdlife+$E664),(Input!$G$225*$G$7)-SUM($G664:V664),(Input!$G$225*$G$7)/A15taxstdlife))</f>
        <v>0</v>
      </c>
      <c r="X664" s="155">
        <f>IF(A15taxstdlife="n/a","n/a",IF(X$3&gt;(A15taxstdlife+$E664),(Input!$G$225*$G$7)-SUM($G664:W664),(Input!$G$225*$G$7)/A15taxstdlife))</f>
        <v>0</v>
      </c>
      <c r="Y664" s="155">
        <f>IF(A15taxstdlife="n/a","n/a",IF(Y$3&gt;(A15taxstdlife+$E664),(Input!$G$225*$G$7)-SUM($G664:X664),(Input!$G$225*$G$7)/A15taxstdlife))</f>
        <v>0</v>
      </c>
      <c r="Z664" s="155">
        <f>IF(A15taxstdlife="n/a","n/a",IF(Z$3&gt;(A15taxstdlife+$E664),(Input!$G$225*$G$7)-SUM($G664:Y664),(Input!$G$225*$G$7)/A15taxstdlife))</f>
        <v>0</v>
      </c>
      <c r="AA664" s="155">
        <f>IF(A15taxstdlife="n/a","n/a",IF(AA$3&gt;(A15taxstdlife+$E664),(Input!$G$225*$G$7)-SUM($G664:Z664),(Input!$G$225*$G$7)/A15taxstdlife))</f>
        <v>0</v>
      </c>
      <c r="AB664" s="155">
        <f>IF(A15taxstdlife="n/a","n/a",IF(AB$3&gt;(A15taxstdlife+$E664),(Input!$G$225*$G$7)-SUM($G664:AA664),(Input!$G$225*$G$7)/A15taxstdlife))</f>
        <v>0</v>
      </c>
      <c r="AC664" s="155">
        <f>IF(A15taxstdlife="n/a","n/a",IF(AC$3&gt;(A15taxstdlife+$E664),(Input!$G$225*$G$7)-SUM($G664:AB664),(Input!$G$225*$G$7)/A15taxstdlife))</f>
        <v>0</v>
      </c>
      <c r="AD664" s="155">
        <f>IF(A15taxstdlife="n/a","n/a",IF(AD$3&gt;(A15taxstdlife+$E664),(Input!$G$225*$G$7)-SUM($G664:AC664),(Input!$G$225*$G$7)/A15taxstdlife))</f>
        <v>0</v>
      </c>
      <c r="AE664" s="155">
        <f>IF(A15taxstdlife="n/a","n/a",IF(AE$3&gt;(A15taxstdlife+$E664),(Input!$G$225*$G$7)-SUM($G664:AD664),(Input!$G$225*$G$7)/A15taxstdlife))</f>
        <v>0</v>
      </c>
      <c r="AF664" s="155">
        <f>IF(A15taxstdlife="n/a","n/a",IF(AF$3&gt;(A15taxstdlife+$E664),(Input!$G$225*$G$7)-SUM($G664:AE664),(Input!$G$225*$G$7)/A15taxstdlife))</f>
        <v>0</v>
      </c>
      <c r="AG664" s="155">
        <f>IF(A15taxstdlife="n/a","n/a",IF(AG$3&gt;(A15taxstdlife+$E664),(Input!$G$225*$G$7)-SUM($G664:AF664),(Input!$G$225*$G$7)/A15taxstdlife))</f>
        <v>0</v>
      </c>
      <c r="AH664" s="155">
        <f>IF(A15taxstdlife="n/a","n/a",IF(AH$3&gt;(A15taxstdlife+$E664),(Input!$G$225*$G$7)-SUM($G664:AG664),(Input!$G$225*$G$7)/A15taxstdlife))</f>
        <v>0</v>
      </c>
      <c r="AI664" s="155">
        <f>IF(A15taxstdlife="n/a","n/a",IF(AI$3&gt;(A15taxstdlife+$E664),(Input!$G$225*$G$7)-SUM($G664:AH664),(Input!$G$225*$G$7)/A15taxstdlife))</f>
        <v>0</v>
      </c>
      <c r="AJ664" s="155">
        <f>IF(A15taxstdlife="n/a","n/a",IF(AJ$3&gt;(A15taxstdlife+$E664),(Input!$G$225*$G$7)-SUM($G664:AI664),(Input!$G$225*$G$7)/A15taxstdlife))</f>
        <v>0</v>
      </c>
      <c r="AK664" s="155">
        <f>IF(A15taxstdlife="n/a","n/a",IF(AK$3&gt;(A15taxstdlife+$E664),(Input!$G$225*$G$7)-SUM($G664:AJ664),(Input!$G$225*$G$7)/A15taxstdlife))</f>
        <v>0</v>
      </c>
      <c r="AL664" s="155">
        <f>IF(A15taxstdlife="n/a","n/a",IF(AL$3&gt;(A15taxstdlife+$E664),(Input!$G$225*$G$7)-SUM($G664:AK664),(Input!$G$225*$G$7)/A15taxstdlife))</f>
        <v>0</v>
      </c>
      <c r="AM664" s="155">
        <f>IF(A15taxstdlife="n/a","n/a",IF(AM$3&gt;(A15taxstdlife+$E664),(Input!$G$225*$G$7)-SUM($G664:AL664),(Input!$G$225*$G$7)/A15taxstdlife))</f>
        <v>0</v>
      </c>
      <c r="AN664" s="155">
        <f>IF(A15taxstdlife="n/a","n/a",IF(AN$3&gt;(A15taxstdlife+$E664),(Input!$G$225*$G$7)-SUM($G664:AM664),(Input!$G$225*$G$7)/A15taxstdlife))</f>
        <v>0</v>
      </c>
      <c r="AO664" s="155">
        <f>IF(A15taxstdlife="n/a","n/a",IF(AO$3&gt;(A15taxstdlife+$E664),(Input!$G$225*$G$7)-SUM($G664:AN664),(Input!$G$225*$G$7)/A15taxstdlife))</f>
        <v>0</v>
      </c>
      <c r="AP664" s="155">
        <f>IF(A15taxstdlife="n/a","n/a",IF(AP$3&gt;(A15taxstdlife+$E664),(Input!$G$225*$G$7)-SUM($G664:AO664),(Input!$G$225*$G$7)/A15taxstdlife))</f>
        <v>0</v>
      </c>
      <c r="AQ664" s="155">
        <f>IF(A15taxstdlife="n/a","n/a",IF(AQ$3&gt;(A15taxstdlife+$E664),(Input!$G$225*$G$7)-SUM($G664:AP664),(Input!$G$225*$G$7)/A15taxstdlife))</f>
        <v>0</v>
      </c>
      <c r="AR664" s="155">
        <f>IF(A15taxstdlife="n/a","n/a",IF(AR$3&gt;(A15taxstdlife+$E664),(Input!$G$225*$G$7)-SUM($G664:AQ664),(Input!$G$225*$G$7)/A15taxstdlife))</f>
        <v>0</v>
      </c>
      <c r="AS664" s="155">
        <f>IF(A15taxstdlife="n/a","n/a",IF(AS$3&gt;(A15taxstdlife+$E664),(Input!$G$225*$G$7)-SUM($G664:AR664),(Input!$G$225*$G$7)/A15taxstdlife))</f>
        <v>0</v>
      </c>
      <c r="AT664" s="155">
        <f>IF(A15taxstdlife="n/a","n/a",IF(AT$3&gt;(A15taxstdlife+$E664),(Input!$G$225*$G$7)-SUM($G664:AS664),(Input!$G$225*$G$7)/A15taxstdlife))</f>
        <v>0</v>
      </c>
      <c r="AU664" s="155">
        <f>IF(A15taxstdlife="n/a","n/a",IF(AU$3&gt;(A15taxstdlife+$E664),(Input!$G$225*$G$7)-SUM($G664:AT664),(Input!$G$225*$G$7)/A15taxstdlife))</f>
        <v>0</v>
      </c>
      <c r="AV664" s="155">
        <f>IF(A15taxstdlife="n/a","n/a",IF(AV$3&gt;(A15taxstdlife+$E664),(Input!$G$225*$G$7)-SUM($G664:AU664),(Input!$G$225*$G$7)/A15taxstdlife))</f>
        <v>0</v>
      </c>
      <c r="AW664" s="155">
        <f>IF(A15taxstdlife="n/a","n/a",IF(AW$3&gt;(A15taxstdlife+$E664),(Input!$G$225*$G$7)-SUM($G664:AV664),(Input!$G$225*$G$7)/A15taxstdlife))</f>
        <v>0</v>
      </c>
      <c r="AX664" s="155">
        <f>IF(A15taxstdlife="n/a","n/a",IF(AX$3&gt;(A15taxstdlife+$E664),(Input!$G$225*$G$7)-SUM($G664:AW664),(Input!$G$225*$G$7)/A15taxstdlife))</f>
        <v>0</v>
      </c>
      <c r="AY664" s="155">
        <f>IF(A15taxstdlife="n/a","n/a",IF(AY$3&gt;(A15taxstdlife+$E664),(Input!$G$225*$G$7)-SUM($G664:AX664),(Input!$G$225*$G$7)/A15taxstdlife))</f>
        <v>0</v>
      </c>
      <c r="AZ664" s="155">
        <f>IF(A15taxstdlife="n/a","n/a",IF(AZ$3&gt;(A15taxstdlife+$E664),(Input!$G$225*$G$7)-SUM($G664:AY664),(Input!$G$225*$G$7)/A15taxstdlife))</f>
        <v>0</v>
      </c>
      <c r="BA664" s="155">
        <f>IF(A15taxstdlife="n/a","n/a",IF(BA$3&gt;(A15taxstdlife+$E664),(Input!$G$225*$G$7)-SUM($G664:AZ664),(Input!$G$225*$G$7)/A15taxstdlife))</f>
        <v>0</v>
      </c>
      <c r="BB664" s="155">
        <f>IF(A15taxstdlife="n/a","n/a",IF(BB$3&gt;(A15taxstdlife+$E664),(Input!$G$225*$G$7)-SUM($G664:BA664),(Input!$G$225*$G$7)/A15taxstdlife))</f>
        <v>0</v>
      </c>
      <c r="BC664" s="155">
        <f>IF(A15taxstdlife="n/a","n/a",IF(BC$3&gt;(A15taxstdlife+$E664),(Input!$G$225*$G$7)-SUM($G664:BB664),(Input!$G$225*$G$7)/A15taxstdlife))</f>
        <v>0</v>
      </c>
      <c r="BD664" s="155">
        <f>IF(A15taxstdlife="n/a","n/a",IF(BD$3&gt;(A15taxstdlife+$E664),(Input!$G$225*$G$7)-SUM($G664:BC664),(Input!$G$225*$G$7)/A15taxstdlife))</f>
        <v>0</v>
      </c>
      <c r="BE664" s="155">
        <f>IF(A15taxstdlife="n/a","n/a",IF(BE$3&gt;(A15taxstdlife+$E664),(Input!$G$225*$G$7)-SUM($G664:BD664),(Input!$G$225*$G$7)/A15taxstdlife))</f>
        <v>0</v>
      </c>
      <c r="BF664" s="155">
        <f>IF(A15taxstdlife="n/a","n/a",IF(BF$3&gt;(A15taxstdlife+$E664),(Input!$G$225*$G$7)-SUM($G664:BE664),(Input!$G$225*$G$7)/A15taxstdlife))</f>
        <v>0</v>
      </c>
      <c r="BG664" s="155">
        <f>IF(A15taxstdlife="n/a","n/a",IF(BG$3&gt;(A15taxstdlife+$E664),(Input!$G$225*$G$7)-SUM($G664:BF664),(Input!$G$225*$G$7)/A15taxstdlife))</f>
        <v>0</v>
      </c>
      <c r="BH664" s="155">
        <f>IF(A15taxstdlife="n/a","n/a",IF(BH$3&gt;(A15taxstdlife+$E664),(Input!$G$225*$G$7)-SUM($G664:BG664),(Input!$G$225*$G$7)/A15taxstdlife))</f>
        <v>0</v>
      </c>
      <c r="BI664" s="155">
        <f>IF(A15taxstdlife="n/a","n/a",IF(BI$3&gt;(A15taxstdlife+$E664),(Input!$G$225*$G$7)-SUM($G664:BH664),(Input!$G$225*$G$7)/A15taxstdlife))</f>
        <v>0</v>
      </c>
      <c r="BJ664" s="14"/>
      <c r="BK664" s="14"/>
      <c r="BL664" s="14"/>
      <c r="BM664" s="14"/>
      <c r="BN664" s="14"/>
      <c r="BO664" s="14"/>
      <c r="BP664" s="14"/>
      <c r="BQ664" s="14"/>
      <c r="BR664" s="14"/>
      <c r="BS664" s="14"/>
      <c r="BT664" s="14"/>
      <c r="BU664" s="14"/>
      <c r="BV664" s="14"/>
      <c r="BW664" s="14"/>
      <c r="BX664" s="14"/>
      <c r="BY664" s="14"/>
      <c r="BZ664" s="14"/>
      <c r="CA664" s="410"/>
      <c r="CB664" s="410"/>
      <c r="CC664" s="410"/>
      <c r="CD664" s="410"/>
      <c r="CE664" s="410"/>
      <c r="CF664" s="410"/>
      <c r="CG664" s="410"/>
      <c r="CH664" s="410"/>
      <c r="CI664" s="410"/>
      <c r="CJ664" s="410"/>
      <c r="CK664" s="410"/>
      <c r="CL664" s="410"/>
      <c r="CM664" s="410"/>
      <c r="CN664" s="410"/>
      <c r="CO664" s="410"/>
      <c r="CP664" s="410"/>
      <c r="CQ664" s="410"/>
      <c r="CR664" s="410"/>
      <c r="CS664" s="410"/>
      <c r="CT664" s="410"/>
      <c r="CU664" s="410"/>
      <c r="CV664" s="410"/>
      <c r="CW664" s="410"/>
      <c r="CX664" s="410"/>
      <c r="CY664" s="410"/>
      <c r="CZ664" s="410"/>
      <c r="DA664" s="410"/>
      <c r="DB664" s="410"/>
      <c r="DC664" s="410"/>
      <c r="DD664" s="410"/>
      <c r="DE664" s="410"/>
      <c r="DF664" s="410"/>
      <c r="DG664" s="410"/>
      <c r="DH664" s="410"/>
      <c r="DI664" s="410"/>
      <c r="DJ664" s="410"/>
      <c r="DK664" s="410"/>
      <c r="DL664" s="410"/>
      <c r="DM664" s="410"/>
      <c r="DN664" s="410"/>
      <c r="DO664" s="410"/>
      <c r="DP664" s="410"/>
      <c r="DQ664" s="410"/>
      <c r="DR664" s="410"/>
      <c r="DS664" s="410"/>
      <c r="DT664" s="410"/>
      <c r="DU664" s="410"/>
      <c r="DV664" s="410"/>
      <c r="DW664" s="410"/>
      <c r="DX664" s="410"/>
      <c r="DY664" s="410"/>
      <c r="DZ664" s="410"/>
      <c r="EA664" s="410"/>
      <c r="EB664" s="410"/>
      <c r="EC664" s="410"/>
      <c r="ED664" s="410"/>
      <c r="EE664" s="410"/>
      <c r="EF664" s="410"/>
      <c r="EG664" s="410"/>
      <c r="EH664" s="410"/>
      <c r="EI664" s="410"/>
      <c r="EJ664" s="410"/>
      <c r="EK664" s="410"/>
      <c r="EL664" s="410"/>
      <c r="EM664" s="410"/>
      <c r="EN664" s="410"/>
      <c r="EO664" s="410"/>
      <c r="EP664" s="410"/>
      <c r="EQ664" s="410"/>
      <c r="ER664" s="410"/>
      <c r="ES664" s="410"/>
      <c r="ET664" s="410"/>
      <c r="EU664" s="410"/>
      <c r="EV664" s="410"/>
      <c r="EW664" s="410"/>
      <c r="EX664" s="410"/>
      <c r="EY664" s="410"/>
      <c r="EZ664" s="410"/>
      <c r="FA664" s="410"/>
      <c r="FB664" s="410"/>
      <c r="FC664" s="410"/>
      <c r="FD664" s="410"/>
      <c r="FE664" s="410"/>
      <c r="FF664" s="410"/>
      <c r="FG664" s="410"/>
      <c r="FH664" s="410"/>
      <c r="FI664" s="410"/>
      <c r="FJ664" s="410"/>
      <c r="FK664" s="410"/>
      <c r="FL664" s="410"/>
      <c r="FM664" s="410"/>
      <c r="FN664" s="410"/>
      <c r="FO664" s="410"/>
      <c r="FP664" s="410"/>
      <c r="FQ664" s="410"/>
      <c r="FR664" s="410"/>
      <c r="FS664" s="410"/>
      <c r="FT664" s="410"/>
      <c r="FU664" s="410"/>
      <c r="FV664" s="410"/>
      <c r="FW664" s="410"/>
      <c r="FX664" s="410"/>
      <c r="FY664" s="410"/>
      <c r="FZ664" s="410"/>
      <c r="GA664" s="410"/>
      <c r="GB664" s="410"/>
      <c r="GC664" s="410"/>
      <c r="GD664" s="410"/>
      <c r="GE664" s="410"/>
      <c r="GF664" s="410"/>
      <c r="GG664" s="410"/>
      <c r="GH664" s="410"/>
      <c r="GI664" s="410"/>
      <c r="GJ664" s="410"/>
      <c r="GK664" s="410"/>
      <c r="GL664" s="410"/>
      <c r="GM664" s="410"/>
      <c r="GN664" s="410"/>
      <c r="GO664" s="410"/>
      <c r="GP664" s="410"/>
      <c r="GQ664" s="410"/>
      <c r="GR664" s="410"/>
      <c r="GS664" s="410"/>
      <c r="GT664" s="410"/>
      <c r="GU664" s="410"/>
      <c r="GV664" s="410"/>
      <c r="GW664" s="410"/>
      <c r="GX664" s="410"/>
      <c r="GY664" s="410"/>
      <c r="GZ664" s="410"/>
      <c r="HA664" s="410"/>
      <c r="HB664" s="410"/>
      <c r="HC664" s="410"/>
      <c r="HD664" s="410"/>
      <c r="HE664" s="410"/>
      <c r="HF664" s="410"/>
      <c r="HG664" s="410"/>
      <c r="HH664" s="410"/>
      <c r="HI664" s="410"/>
      <c r="HJ664" s="410"/>
      <c r="HK664" s="410"/>
      <c r="HL664" s="410"/>
      <c r="HM664" s="410"/>
      <c r="HN664" s="410"/>
      <c r="HO664" s="410"/>
      <c r="HP664" s="410"/>
      <c r="HQ664" s="410"/>
      <c r="HR664" s="410"/>
      <c r="HS664" s="410"/>
      <c r="HT664" s="410"/>
      <c r="HU664" s="410"/>
      <c r="HV664" s="410"/>
      <c r="HW664" s="410"/>
      <c r="HX664" s="410"/>
      <c r="HY664" s="410"/>
      <c r="HZ664" s="410"/>
      <c r="IA664" s="410"/>
      <c r="IB664" s="410"/>
      <c r="IC664" s="410"/>
      <c r="ID664" s="410"/>
      <c r="IE664" s="410"/>
      <c r="IF664" s="410"/>
      <c r="IG664" s="410"/>
      <c r="IH664" s="410"/>
      <c r="II664" s="410"/>
      <c r="IJ664" s="410"/>
      <c r="IK664" s="410"/>
      <c r="IL664" s="410"/>
      <c r="IM664" s="410"/>
      <c r="IN664" s="410"/>
      <c r="IO664" s="410"/>
      <c r="IP664" s="410"/>
      <c r="IQ664" s="410"/>
      <c r="IR664" s="410"/>
      <c r="IS664" s="410"/>
      <c r="IT664" s="410"/>
      <c r="IU664" s="410"/>
      <c r="IV664" s="410"/>
    </row>
    <row r="665" spans="1:256" s="2" customFormat="1" ht="12.75" hidden="1" customHeight="1" outlineLevel="2">
      <c r="A665" s="14"/>
      <c r="B665" s="14"/>
      <c r="C665" s="324"/>
      <c r="D665" s="413"/>
      <c r="E665" s="261">
        <v>2</v>
      </c>
      <c r="F665" s="372"/>
      <c r="G665" s="269"/>
      <c r="H665" s="270"/>
      <c r="I665" s="155">
        <f>IF(A15taxstdlife="n/a","n/a",IF(I$3&gt;(A15taxstdlife+$E665),(Input!$H$225*$H$7)-SUM($H665:H665),(Input!$H$225*$H$7)/A15taxstdlife))</f>
        <v>0</v>
      </c>
      <c r="J665" s="155">
        <f>IF(A15taxstdlife="n/a","n/a",IF(J$3&gt;(A15taxstdlife+$E665),(Input!$H$225*$H$7)-SUM($H665:I665),(Input!$H$225*$H$7)/A15taxstdlife))</f>
        <v>0</v>
      </c>
      <c r="K665" s="155">
        <f>IF(A15taxstdlife="n/a","n/a",IF(K$3&gt;(A15taxstdlife+$E665),(Input!$H$225*$H$7)-SUM($H665:J665),(Input!$H$225*$H$7)/A15taxstdlife))</f>
        <v>0</v>
      </c>
      <c r="L665" s="155">
        <f>IF(A15taxstdlife="n/a","n/a",IF(L$3&gt;(A15taxstdlife+$E665),(Input!$H$225*$H$7)-SUM($H665:K665),(Input!$H$225*$H$7)/A15taxstdlife))</f>
        <v>0</v>
      </c>
      <c r="M665" s="155">
        <f>IF(A15taxstdlife="n/a","n/a",IF(M$3&gt;(A15taxstdlife+$E665),(Input!$H$225*$H$7)-SUM($H665:L665),(Input!$H$225*$H$7)/A15taxstdlife))</f>
        <v>0</v>
      </c>
      <c r="N665" s="155">
        <f>IF(A15taxstdlife="n/a","n/a",IF(N$3&gt;(A15taxstdlife+$E665),(Input!$H$225*$H$7)-SUM($H665:M665),(Input!$H$225*$H$7)/A15taxstdlife))</f>
        <v>0</v>
      </c>
      <c r="O665" s="155">
        <f>IF(A15taxstdlife="n/a","n/a",IF(O$3&gt;(A15taxstdlife+$E665),(Input!$H$225*$H$7)-SUM($H665:N665),(Input!$H$225*$H$7)/A15taxstdlife))</f>
        <v>0</v>
      </c>
      <c r="P665" s="155">
        <f>IF(A15taxstdlife="n/a","n/a",IF(P$3&gt;(A15taxstdlife+$E665),(Input!$H$225*$H$7)-SUM($H665:O665),(Input!$H$225*$H$7)/A15taxstdlife))</f>
        <v>0</v>
      </c>
      <c r="Q665" s="155">
        <f>IF(A15taxstdlife="n/a","n/a",IF(Q$3&gt;(A15taxstdlife+$E665),(Input!$H$225*$H$7)-SUM($H665:P665),(Input!$H$225*$H$7)/A15taxstdlife))</f>
        <v>0</v>
      </c>
      <c r="R665" s="155">
        <f>IF(A15taxstdlife="n/a","n/a",IF(R$3&gt;(A15taxstdlife+$E665),(Input!$H$225*$H$7)-SUM($H665:Q665),(Input!$H$225*$H$7)/A15taxstdlife))</f>
        <v>0</v>
      </c>
      <c r="S665" s="155">
        <f>IF(A15taxstdlife="n/a","n/a",IF(S$3&gt;(A15taxstdlife+$E665),(Input!$H$225*$H$7)-SUM($H665:R665),(Input!$H$225*$H$7)/A15taxstdlife))</f>
        <v>0</v>
      </c>
      <c r="T665" s="155">
        <f>IF(A15taxstdlife="n/a","n/a",IF(T$3&gt;(A15taxstdlife+$E665),(Input!$H$225*$H$7)-SUM($H665:S665),(Input!$H$225*$H$7)/A15taxstdlife))</f>
        <v>0</v>
      </c>
      <c r="U665" s="155">
        <f>IF(A15taxstdlife="n/a","n/a",IF(U$3&gt;(A15taxstdlife+$E665),(Input!$H$225*$H$7)-SUM($H665:T665),(Input!$H$225*$H$7)/A15taxstdlife))</f>
        <v>0</v>
      </c>
      <c r="V665" s="155">
        <f>IF(A15taxstdlife="n/a","n/a",IF(V$3&gt;(A15taxstdlife+$E665),(Input!$H$225*$H$7)-SUM($H665:U665),(Input!$H$225*$H$7)/A15taxstdlife))</f>
        <v>0</v>
      </c>
      <c r="W665" s="155">
        <f>IF(A15taxstdlife="n/a","n/a",IF(W$3&gt;(A15taxstdlife+$E665),(Input!$H$225*$H$7)-SUM($H665:V665),(Input!$H$225*$H$7)/A15taxstdlife))</f>
        <v>0</v>
      </c>
      <c r="X665" s="155">
        <f>IF(A15taxstdlife="n/a","n/a",IF(X$3&gt;(A15taxstdlife+$E665),(Input!$H$225*$H$7)-SUM($H665:W665),(Input!$H$225*$H$7)/A15taxstdlife))</f>
        <v>0</v>
      </c>
      <c r="Y665" s="155">
        <f>IF(A15taxstdlife="n/a","n/a",IF(Y$3&gt;(A15taxstdlife+$E665),(Input!$H$225*$H$7)-SUM($H665:X665),(Input!$H$225*$H$7)/A15taxstdlife))</f>
        <v>0</v>
      </c>
      <c r="Z665" s="155">
        <f>IF(A15taxstdlife="n/a","n/a",IF(Z$3&gt;(A15taxstdlife+$E665),(Input!$H$225*$H$7)-SUM($H665:Y665),(Input!$H$225*$H$7)/A15taxstdlife))</f>
        <v>0</v>
      </c>
      <c r="AA665" s="155">
        <f>IF(A15taxstdlife="n/a","n/a",IF(AA$3&gt;(A15taxstdlife+$E665),(Input!$H$225*$H$7)-SUM($H665:Z665),(Input!$H$225*$H$7)/A15taxstdlife))</f>
        <v>0</v>
      </c>
      <c r="AB665" s="155">
        <f>IF(A15taxstdlife="n/a","n/a",IF(AB$3&gt;(A15taxstdlife+$E665),(Input!$H$225*$H$7)-SUM($H665:AA665),(Input!$H$225*$H$7)/A15taxstdlife))</f>
        <v>0</v>
      </c>
      <c r="AC665" s="155">
        <f>IF(A15taxstdlife="n/a","n/a",IF(AC$3&gt;(A15taxstdlife+$E665),(Input!$H$225*$H$7)-SUM($H665:AB665),(Input!$H$225*$H$7)/A15taxstdlife))</f>
        <v>0</v>
      </c>
      <c r="AD665" s="155">
        <f>IF(A15taxstdlife="n/a","n/a",IF(AD$3&gt;(A15taxstdlife+$E665),(Input!$H$225*$H$7)-SUM($H665:AC665),(Input!$H$225*$H$7)/A15taxstdlife))</f>
        <v>0</v>
      </c>
      <c r="AE665" s="155">
        <f>IF(A15taxstdlife="n/a","n/a",IF(AE$3&gt;(A15taxstdlife+$E665),(Input!$H$225*$H$7)-SUM($H665:AD665),(Input!$H$225*$H$7)/A15taxstdlife))</f>
        <v>0</v>
      </c>
      <c r="AF665" s="155">
        <f>IF(A15taxstdlife="n/a","n/a",IF(AF$3&gt;(A15taxstdlife+$E665),(Input!$H$225*$H$7)-SUM($H665:AE665),(Input!$H$225*$H$7)/A15taxstdlife))</f>
        <v>0</v>
      </c>
      <c r="AG665" s="155">
        <f>IF(A15taxstdlife="n/a","n/a",IF(AG$3&gt;(A15taxstdlife+$E665),(Input!$H$225*$H$7)-SUM($H665:AF665),(Input!$H$225*$H$7)/A15taxstdlife))</f>
        <v>0</v>
      </c>
      <c r="AH665" s="155">
        <f>IF(A15taxstdlife="n/a","n/a",IF(AH$3&gt;(A15taxstdlife+$E665),(Input!$H$225*$H$7)-SUM($H665:AG665),(Input!$H$225*$H$7)/A15taxstdlife))</f>
        <v>0</v>
      </c>
      <c r="AI665" s="155">
        <f>IF(A15taxstdlife="n/a","n/a",IF(AI$3&gt;(A15taxstdlife+$E665),(Input!$H$225*$H$7)-SUM($H665:AH665),(Input!$H$225*$H$7)/A15taxstdlife))</f>
        <v>0</v>
      </c>
      <c r="AJ665" s="155">
        <f>IF(A15taxstdlife="n/a","n/a",IF(AJ$3&gt;(A15taxstdlife+$E665),(Input!$H$225*$H$7)-SUM($H665:AI665),(Input!$H$225*$H$7)/A15taxstdlife))</f>
        <v>0</v>
      </c>
      <c r="AK665" s="155">
        <f>IF(A15taxstdlife="n/a","n/a",IF(AK$3&gt;(A15taxstdlife+$E665),(Input!$H$225*$H$7)-SUM($H665:AJ665),(Input!$H$225*$H$7)/A15taxstdlife))</f>
        <v>0</v>
      </c>
      <c r="AL665" s="155">
        <f>IF(A15taxstdlife="n/a","n/a",IF(AL$3&gt;(A15taxstdlife+$E665),(Input!$H$225*$H$7)-SUM($H665:AK665),(Input!$H$225*$H$7)/A15taxstdlife))</f>
        <v>0</v>
      </c>
      <c r="AM665" s="155">
        <f>IF(A15taxstdlife="n/a","n/a",IF(AM$3&gt;(A15taxstdlife+$E665),(Input!$H$225*$H$7)-SUM($H665:AL665),(Input!$H$225*$H$7)/A15taxstdlife))</f>
        <v>0</v>
      </c>
      <c r="AN665" s="155">
        <f>IF(A15taxstdlife="n/a","n/a",IF(AN$3&gt;(A15taxstdlife+$E665),(Input!$H$225*$H$7)-SUM($H665:AM665),(Input!$H$225*$H$7)/A15taxstdlife))</f>
        <v>0</v>
      </c>
      <c r="AO665" s="155">
        <f>IF(A15taxstdlife="n/a","n/a",IF(AO$3&gt;(A15taxstdlife+$E665),(Input!$H$225*$H$7)-SUM($H665:AN665),(Input!$H$225*$H$7)/A15taxstdlife))</f>
        <v>0</v>
      </c>
      <c r="AP665" s="155">
        <f>IF(A15taxstdlife="n/a","n/a",IF(AP$3&gt;(A15taxstdlife+$E665),(Input!$H$225*$H$7)-SUM($H665:AO665),(Input!$H$225*$H$7)/A15taxstdlife))</f>
        <v>0</v>
      </c>
      <c r="AQ665" s="155">
        <f>IF(A15taxstdlife="n/a","n/a",IF(AQ$3&gt;(A15taxstdlife+$E665),(Input!$H$225*$H$7)-SUM($H665:AP665),(Input!$H$225*$H$7)/A15taxstdlife))</f>
        <v>0</v>
      </c>
      <c r="AR665" s="155">
        <f>IF(A15taxstdlife="n/a","n/a",IF(AR$3&gt;(A15taxstdlife+$E665),(Input!$H$225*$H$7)-SUM($H665:AQ665),(Input!$H$225*$H$7)/A15taxstdlife))</f>
        <v>0</v>
      </c>
      <c r="AS665" s="155">
        <f>IF(A15taxstdlife="n/a","n/a",IF(AS$3&gt;(A15taxstdlife+$E665),(Input!$H$225*$H$7)-SUM($H665:AR665),(Input!$H$225*$H$7)/A15taxstdlife))</f>
        <v>0</v>
      </c>
      <c r="AT665" s="155">
        <f>IF(A15taxstdlife="n/a","n/a",IF(AT$3&gt;(A15taxstdlife+$E665),(Input!$H$225*$H$7)-SUM($H665:AS665),(Input!$H$225*$H$7)/A15taxstdlife))</f>
        <v>0</v>
      </c>
      <c r="AU665" s="155">
        <f>IF(A15taxstdlife="n/a","n/a",IF(AU$3&gt;(A15taxstdlife+$E665),(Input!$H$225*$H$7)-SUM($H665:AT665),(Input!$H$225*$H$7)/A15taxstdlife))</f>
        <v>0</v>
      </c>
      <c r="AV665" s="155">
        <f>IF(A15taxstdlife="n/a","n/a",IF(AV$3&gt;(A15taxstdlife+$E665),(Input!$H$225*$H$7)-SUM($H665:AU665),(Input!$H$225*$H$7)/A15taxstdlife))</f>
        <v>0</v>
      </c>
      <c r="AW665" s="155">
        <f>IF(A15taxstdlife="n/a","n/a",IF(AW$3&gt;(A15taxstdlife+$E665),(Input!$H$225*$H$7)-SUM($H665:AV665),(Input!$H$225*$H$7)/A15taxstdlife))</f>
        <v>0</v>
      </c>
      <c r="AX665" s="155">
        <f>IF(A15taxstdlife="n/a","n/a",IF(AX$3&gt;(A15taxstdlife+$E665),(Input!$H$225*$H$7)-SUM($H665:AW665),(Input!$H$225*$H$7)/A15taxstdlife))</f>
        <v>0</v>
      </c>
      <c r="AY665" s="155">
        <f>IF(A15taxstdlife="n/a","n/a",IF(AY$3&gt;(A15taxstdlife+$E665),(Input!$H$225*$H$7)-SUM($H665:AX665),(Input!$H$225*$H$7)/A15taxstdlife))</f>
        <v>0</v>
      </c>
      <c r="AZ665" s="155">
        <f>IF(A15taxstdlife="n/a","n/a",IF(AZ$3&gt;(A15taxstdlife+$E665),(Input!$H$225*$H$7)-SUM($H665:AY665),(Input!$H$225*$H$7)/A15taxstdlife))</f>
        <v>0</v>
      </c>
      <c r="BA665" s="155">
        <f>IF(A15taxstdlife="n/a","n/a",IF(BA$3&gt;(A15taxstdlife+$E665),(Input!$H$225*$H$7)-SUM($H665:AZ665),(Input!$H$225*$H$7)/A15taxstdlife))</f>
        <v>0</v>
      </c>
      <c r="BB665" s="155">
        <f>IF(A15taxstdlife="n/a","n/a",IF(BB$3&gt;(A15taxstdlife+$E665),(Input!$H$225*$H$7)-SUM($H665:BA665),(Input!$H$225*$H$7)/A15taxstdlife))</f>
        <v>0</v>
      </c>
      <c r="BC665" s="155">
        <f>IF(A15taxstdlife="n/a","n/a",IF(BC$3&gt;(A15taxstdlife+$E665),(Input!$H$225*$H$7)-SUM($H665:BB665),(Input!$H$225*$H$7)/A15taxstdlife))</f>
        <v>0</v>
      </c>
      <c r="BD665" s="155">
        <f>IF(A15taxstdlife="n/a","n/a",IF(BD$3&gt;(A15taxstdlife+$E665),(Input!$H$225*$H$7)-SUM($H665:BC665),(Input!$H$225*$H$7)/A15taxstdlife))</f>
        <v>0</v>
      </c>
      <c r="BE665" s="155">
        <f>IF(A15taxstdlife="n/a","n/a",IF(BE$3&gt;(A15taxstdlife+$E665),(Input!$H$225*$H$7)-SUM($H665:BD665),(Input!$H$225*$H$7)/A15taxstdlife))</f>
        <v>0</v>
      </c>
      <c r="BF665" s="155">
        <f>IF(A15taxstdlife="n/a","n/a",IF(BF$3&gt;(A15taxstdlife+$E665),(Input!$H$225*$H$7)-SUM($H665:BE665),(Input!$H$225*$H$7)/A15taxstdlife))</f>
        <v>0</v>
      </c>
      <c r="BG665" s="155">
        <f>IF(A15taxstdlife="n/a","n/a",IF(BG$3&gt;(A15taxstdlife+$E665),(Input!$H$225*$H$7)-SUM($H665:BF665),(Input!$H$225*$H$7)/A15taxstdlife))</f>
        <v>0</v>
      </c>
      <c r="BH665" s="155">
        <f>IF(A15taxstdlife="n/a","n/a",IF(BH$3&gt;(A15taxstdlife+$E665),(Input!$H$225*$H$7)-SUM($H665:BG665),(Input!$H$225*$H$7)/A15taxstdlife))</f>
        <v>0</v>
      </c>
      <c r="BI665" s="155">
        <f>IF(A15taxstdlife="n/a","n/a",IF(BI$3&gt;(A15taxstdlife+$E665),(Input!$H$225*$H$7)-SUM($H665:BH665),(Input!$H$225*$H$7)/A15taxstdlife))</f>
        <v>0</v>
      </c>
      <c r="BJ665" s="14"/>
      <c r="BK665" s="14"/>
      <c r="BL665" s="14"/>
      <c r="BM665" s="14"/>
      <c r="BN665" s="14"/>
      <c r="BO665" s="14"/>
      <c r="BP665" s="14"/>
      <c r="BQ665" s="14"/>
      <c r="BR665" s="14"/>
      <c r="BS665" s="14"/>
      <c r="BT665" s="14"/>
      <c r="BU665" s="14"/>
      <c r="BV665" s="14"/>
      <c r="BW665" s="14"/>
      <c r="BX665" s="14"/>
      <c r="BY665" s="14"/>
      <c r="BZ665" s="14"/>
      <c r="CA665" s="410"/>
      <c r="CB665" s="410"/>
      <c r="CC665" s="410"/>
      <c r="CD665" s="410"/>
      <c r="CE665" s="410"/>
      <c r="CF665" s="410"/>
      <c r="CG665" s="410"/>
      <c r="CH665" s="410"/>
      <c r="CI665" s="410"/>
      <c r="CJ665" s="410"/>
      <c r="CK665" s="410"/>
      <c r="CL665" s="410"/>
      <c r="CM665" s="410"/>
      <c r="CN665" s="410"/>
      <c r="CO665" s="410"/>
      <c r="CP665" s="410"/>
      <c r="CQ665" s="410"/>
      <c r="CR665" s="410"/>
      <c r="CS665" s="410"/>
      <c r="CT665" s="410"/>
      <c r="CU665" s="410"/>
      <c r="CV665" s="410"/>
      <c r="CW665" s="410"/>
      <c r="CX665" s="410"/>
      <c r="CY665" s="410"/>
      <c r="CZ665" s="410"/>
      <c r="DA665" s="410"/>
      <c r="DB665" s="410"/>
      <c r="DC665" s="410"/>
      <c r="DD665" s="410"/>
      <c r="DE665" s="410"/>
      <c r="DF665" s="410"/>
      <c r="DG665" s="410"/>
      <c r="DH665" s="410"/>
      <c r="DI665" s="410"/>
      <c r="DJ665" s="410"/>
      <c r="DK665" s="410"/>
      <c r="DL665" s="410"/>
      <c r="DM665" s="410"/>
      <c r="DN665" s="410"/>
      <c r="DO665" s="410"/>
      <c r="DP665" s="410"/>
      <c r="DQ665" s="410"/>
      <c r="DR665" s="410"/>
      <c r="DS665" s="410"/>
      <c r="DT665" s="410"/>
      <c r="DU665" s="410"/>
      <c r="DV665" s="410"/>
      <c r="DW665" s="410"/>
      <c r="DX665" s="410"/>
      <c r="DY665" s="410"/>
      <c r="DZ665" s="410"/>
      <c r="EA665" s="410"/>
      <c r="EB665" s="410"/>
      <c r="EC665" s="410"/>
      <c r="ED665" s="410"/>
      <c r="EE665" s="410"/>
      <c r="EF665" s="410"/>
      <c r="EG665" s="410"/>
      <c r="EH665" s="410"/>
      <c r="EI665" s="410"/>
      <c r="EJ665" s="410"/>
      <c r="EK665" s="410"/>
      <c r="EL665" s="410"/>
      <c r="EM665" s="410"/>
      <c r="EN665" s="410"/>
      <c r="EO665" s="410"/>
      <c r="EP665" s="410"/>
      <c r="EQ665" s="410"/>
      <c r="ER665" s="410"/>
      <c r="ES665" s="410"/>
      <c r="ET665" s="410"/>
      <c r="EU665" s="410"/>
      <c r="EV665" s="410"/>
      <c r="EW665" s="410"/>
      <c r="EX665" s="410"/>
      <c r="EY665" s="410"/>
      <c r="EZ665" s="410"/>
      <c r="FA665" s="410"/>
      <c r="FB665" s="410"/>
      <c r="FC665" s="410"/>
      <c r="FD665" s="410"/>
      <c r="FE665" s="410"/>
      <c r="FF665" s="410"/>
      <c r="FG665" s="410"/>
      <c r="FH665" s="410"/>
      <c r="FI665" s="410"/>
      <c r="FJ665" s="410"/>
      <c r="FK665" s="410"/>
      <c r="FL665" s="410"/>
      <c r="FM665" s="410"/>
      <c r="FN665" s="410"/>
      <c r="FO665" s="410"/>
      <c r="FP665" s="410"/>
      <c r="FQ665" s="410"/>
      <c r="FR665" s="410"/>
      <c r="FS665" s="410"/>
      <c r="FT665" s="410"/>
      <c r="FU665" s="410"/>
      <c r="FV665" s="410"/>
      <c r="FW665" s="410"/>
      <c r="FX665" s="410"/>
      <c r="FY665" s="410"/>
      <c r="FZ665" s="410"/>
      <c r="GA665" s="410"/>
      <c r="GB665" s="410"/>
      <c r="GC665" s="410"/>
      <c r="GD665" s="410"/>
      <c r="GE665" s="410"/>
      <c r="GF665" s="410"/>
      <c r="GG665" s="410"/>
      <c r="GH665" s="410"/>
      <c r="GI665" s="410"/>
      <c r="GJ665" s="410"/>
      <c r="GK665" s="410"/>
      <c r="GL665" s="410"/>
      <c r="GM665" s="410"/>
      <c r="GN665" s="410"/>
      <c r="GO665" s="410"/>
      <c r="GP665" s="410"/>
      <c r="GQ665" s="410"/>
      <c r="GR665" s="410"/>
      <c r="GS665" s="410"/>
      <c r="GT665" s="410"/>
      <c r="GU665" s="410"/>
      <c r="GV665" s="410"/>
      <c r="GW665" s="410"/>
      <c r="GX665" s="410"/>
      <c r="GY665" s="410"/>
      <c r="GZ665" s="410"/>
      <c r="HA665" s="410"/>
      <c r="HB665" s="410"/>
      <c r="HC665" s="410"/>
      <c r="HD665" s="410"/>
      <c r="HE665" s="410"/>
      <c r="HF665" s="410"/>
      <c r="HG665" s="410"/>
      <c r="HH665" s="410"/>
      <c r="HI665" s="410"/>
      <c r="HJ665" s="410"/>
      <c r="HK665" s="410"/>
      <c r="HL665" s="410"/>
      <c r="HM665" s="410"/>
      <c r="HN665" s="410"/>
      <c r="HO665" s="410"/>
      <c r="HP665" s="410"/>
      <c r="HQ665" s="410"/>
      <c r="HR665" s="410"/>
      <c r="HS665" s="410"/>
      <c r="HT665" s="410"/>
      <c r="HU665" s="410"/>
      <c r="HV665" s="410"/>
      <c r="HW665" s="410"/>
      <c r="HX665" s="410"/>
      <c r="HY665" s="410"/>
      <c r="HZ665" s="410"/>
      <c r="IA665" s="410"/>
      <c r="IB665" s="410"/>
      <c r="IC665" s="410"/>
      <c r="ID665" s="410"/>
      <c r="IE665" s="410"/>
      <c r="IF665" s="410"/>
      <c r="IG665" s="410"/>
      <c r="IH665" s="410"/>
      <c r="II665" s="410"/>
      <c r="IJ665" s="410"/>
      <c r="IK665" s="410"/>
      <c r="IL665" s="410"/>
      <c r="IM665" s="410"/>
      <c r="IN665" s="410"/>
      <c r="IO665" s="410"/>
      <c r="IP665" s="410"/>
      <c r="IQ665" s="410"/>
      <c r="IR665" s="410"/>
      <c r="IS665" s="410"/>
      <c r="IT665" s="410"/>
      <c r="IU665" s="410"/>
      <c r="IV665" s="410"/>
    </row>
    <row r="666" spans="1:256" s="2" customFormat="1" ht="12.75" hidden="1" customHeight="1" outlineLevel="2">
      <c r="A666" s="14"/>
      <c r="B666" s="14"/>
      <c r="C666" s="324"/>
      <c r="D666" s="413"/>
      <c r="E666" s="261">
        <v>3</v>
      </c>
      <c r="F666" s="372"/>
      <c r="G666" s="269"/>
      <c r="H666" s="271"/>
      <c r="I666" s="270"/>
      <c r="J666" s="155">
        <f>IF(A15taxstdlife="n/a","n/a",IF(J$3&gt;(A15taxstdlife+$E666),(Input!$I$225*$I$7)-SUM($I666:I666),(Input!$I$225*$I$7)/A15taxstdlife))</f>
        <v>0</v>
      </c>
      <c r="K666" s="155">
        <f>IF(A15taxstdlife="n/a","n/a",IF(K$3&gt;(A15taxstdlife+$E666),(Input!$I$225*$I$7)-SUM($I666:J666),(Input!$I$225*$I$7)/A15taxstdlife))</f>
        <v>0</v>
      </c>
      <c r="L666" s="155">
        <f>IF(A15taxstdlife="n/a","n/a",IF(L$3&gt;(A15taxstdlife+$E666),(Input!$I$225*$I$7)-SUM($I666:K666),(Input!$I$225*$I$7)/A15taxstdlife))</f>
        <v>0</v>
      </c>
      <c r="M666" s="155">
        <f>IF(A15taxstdlife="n/a","n/a",IF(M$3&gt;(A15taxstdlife+$E666),(Input!$I$225*$I$7)-SUM($I666:L666),(Input!$I$225*$I$7)/A15taxstdlife))</f>
        <v>0</v>
      </c>
      <c r="N666" s="155">
        <f>IF(A15taxstdlife="n/a","n/a",IF(N$3&gt;(A15taxstdlife+$E666),(Input!$I$225*$I$7)-SUM($I666:M666),(Input!$I$225*$I$7)/A15taxstdlife))</f>
        <v>0</v>
      </c>
      <c r="O666" s="155">
        <f>IF(A15taxstdlife="n/a","n/a",IF(O$3&gt;(A15taxstdlife+$E666),(Input!$I$225*$I$7)-SUM($I666:N666),(Input!$I$225*$I$7)/A15taxstdlife))</f>
        <v>0</v>
      </c>
      <c r="P666" s="155">
        <f>IF(A15taxstdlife="n/a","n/a",IF(P$3&gt;(A15taxstdlife+$E666),(Input!$I$225*$I$7)-SUM($I666:O666),(Input!$I$225*$I$7)/A15taxstdlife))</f>
        <v>0</v>
      </c>
      <c r="Q666" s="155">
        <f>IF(A15taxstdlife="n/a","n/a",IF(Q$3&gt;(A15taxstdlife+$E666),(Input!$I$225*$I$7)-SUM($I666:P666),(Input!$I$225*$I$7)/A15taxstdlife))</f>
        <v>0</v>
      </c>
      <c r="R666" s="155">
        <f>IF(A15taxstdlife="n/a","n/a",IF(R$3&gt;(A15taxstdlife+$E666),(Input!$I$225*$I$7)-SUM($I666:Q666),(Input!$I$225*$I$7)/A15taxstdlife))</f>
        <v>0</v>
      </c>
      <c r="S666" s="155">
        <f>IF(A15taxstdlife="n/a","n/a",IF(S$3&gt;(A15taxstdlife+$E666),(Input!$I$225*$I$7)-SUM($I666:R666),(Input!$I$225*$I$7)/A15taxstdlife))</f>
        <v>0</v>
      </c>
      <c r="T666" s="155">
        <f>IF(A15taxstdlife="n/a","n/a",IF(T$3&gt;(A15taxstdlife+$E666),(Input!$I$225*$I$7)-SUM($I666:S666),(Input!$I$225*$I$7)/A15taxstdlife))</f>
        <v>0</v>
      </c>
      <c r="U666" s="155">
        <f>IF(A15taxstdlife="n/a","n/a",IF(U$3&gt;(A15taxstdlife+$E666),(Input!$I$225*$I$7)-SUM($I666:T666),(Input!$I$225*$I$7)/A15taxstdlife))</f>
        <v>0</v>
      </c>
      <c r="V666" s="155">
        <f>IF(A15taxstdlife="n/a","n/a",IF(V$3&gt;(A15taxstdlife+$E666),(Input!$I$225*$I$7)-SUM($I666:U666),(Input!$I$225*$I$7)/A15taxstdlife))</f>
        <v>0</v>
      </c>
      <c r="W666" s="155">
        <f>IF(A15taxstdlife="n/a","n/a",IF(W$3&gt;(A15taxstdlife+$E666),(Input!$I$225*$I$7)-SUM($I666:V666),(Input!$I$225*$I$7)/A15taxstdlife))</f>
        <v>0</v>
      </c>
      <c r="X666" s="155">
        <f>IF(A15taxstdlife="n/a","n/a",IF(X$3&gt;(A15taxstdlife+$E666),(Input!$I$225*$I$7)-SUM($I666:W666),(Input!$I$225*$I$7)/A15taxstdlife))</f>
        <v>0</v>
      </c>
      <c r="Y666" s="155">
        <f>IF(A15taxstdlife="n/a","n/a",IF(Y$3&gt;(A15taxstdlife+$E666),(Input!$I$225*$I$7)-SUM($I666:X666),(Input!$I$225*$I$7)/A15taxstdlife))</f>
        <v>0</v>
      </c>
      <c r="Z666" s="155">
        <f>IF(A15taxstdlife="n/a","n/a",IF(Z$3&gt;(A15taxstdlife+$E666),(Input!$I$225*$I$7)-SUM($I666:Y666),(Input!$I$225*$I$7)/A15taxstdlife))</f>
        <v>0</v>
      </c>
      <c r="AA666" s="155">
        <f>IF(A15taxstdlife="n/a","n/a",IF(AA$3&gt;(A15taxstdlife+$E666),(Input!$I$225*$I$7)-SUM($I666:Z666),(Input!$I$225*$I$7)/A15taxstdlife))</f>
        <v>0</v>
      </c>
      <c r="AB666" s="155">
        <f>IF(A15taxstdlife="n/a","n/a",IF(AB$3&gt;(A15taxstdlife+$E666),(Input!$I$225*$I$7)-SUM($I666:AA666),(Input!$I$225*$I$7)/A15taxstdlife))</f>
        <v>0</v>
      </c>
      <c r="AC666" s="155">
        <f>IF(A15taxstdlife="n/a","n/a",IF(AC$3&gt;(A15taxstdlife+$E666),(Input!$I$225*$I$7)-SUM($I666:AB666),(Input!$I$225*$I$7)/A15taxstdlife))</f>
        <v>0</v>
      </c>
      <c r="AD666" s="155">
        <f>IF(A15taxstdlife="n/a","n/a",IF(AD$3&gt;(A15taxstdlife+$E666),(Input!$I$225*$I$7)-SUM($I666:AC666),(Input!$I$225*$I$7)/A15taxstdlife))</f>
        <v>0</v>
      </c>
      <c r="AE666" s="155">
        <f>IF(A15taxstdlife="n/a","n/a",IF(AE$3&gt;(A15taxstdlife+$E666),(Input!$I$225*$I$7)-SUM($I666:AD666),(Input!$I$225*$I$7)/A15taxstdlife))</f>
        <v>0</v>
      </c>
      <c r="AF666" s="155">
        <f>IF(A15taxstdlife="n/a","n/a",IF(AF$3&gt;(A15taxstdlife+$E666),(Input!$I$225*$I$7)-SUM($I666:AE666),(Input!$I$225*$I$7)/A15taxstdlife))</f>
        <v>0</v>
      </c>
      <c r="AG666" s="155">
        <f>IF(A15taxstdlife="n/a","n/a",IF(AG$3&gt;(A15taxstdlife+$E666),(Input!$I$225*$I$7)-SUM($I666:AF666),(Input!$I$225*$I$7)/A15taxstdlife))</f>
        <v>0</v>
      </c>
      <c r="AH666" s="155">
        <f>IF(A15taxstdlife="n/a","n/a",IF(AH$3&gt;(A15taxstdlife+$E666),(Input!$I$225*$I$7)-SUM($I666:AG666),(Input!$I$225*$I$7)/A15taxstdlife))</f>
        <v>0</v>
      </c>
      <c r="AI666" s="155">
        <f>IF(A15taxstdlife="n/a","n/a",IF(AI$3&gt;(A15taxstdlife+$E666),(Input!$I$225*$I$7)-SUM($I666:AH666),(Input!$I$225*$I$7)/A15taxstdlife))</f>
        <v>0</v>
      </c>
      <c r="AJ666" s="155">
        <f>IF(A15taxstdlife="n/a","n/a",IF(AJ$3&gt;(A15taxstdlife+$E666),(Input!$I$225*$I$7)-SUM($I666:AI666),(Input!$I$225*$I$7)/A15taxstdlife))</f>
        <v>0</v>
      </c>
      <c r="AK666" s="155">
        <f>IF(A15taxstdlife="n/a","n/a",IF(AK$3&gt;(A15taxstdlife+$E666),(Input!$I$225*$I$7)-SUM($I666:AJ666),(Input!$I$225*$I$7)/A15taxstdlife))</f>
        <v>0</v>
      </c>
      <c r="AL666" s="155">
        <f>IF(A15taxstdlife="n/a","n/a",IF(AL$3&gt;(A15taxstdlife+$E666),(Input!$I$225*$I$7)-SUM($I666:AK666),(Input!$I$225*$I$7)/A15taxstdlife))</f>
        <v>0</v>
      </c>
      <c r="AM666" s="155">
        <f>IF(A15taxstdlife="n/a","n/a",IF(AM$3&gt;(A15taxstdlife+$E666),(Input!$I$225*$I$7)-SUM($I666:AL666),(Input!$I$225*$I$7)/A15taxstdlife))</f>
        <v>0</v>
      </c>
      <c r="AN666" s="155">
        <f>IF(A15taxstdlife="n/a","n/a",IF(AN$3&gt;(A15taxstdlife+$E666),(Input!$I$225*$I$7)-SUM($I666:AM666),(Input!$I$225*$I$7)/A15taxstdlife))</f>
        <v>0</v>
      </c>
      <c r="AO666" s="155">
        <f>IF(A15taxstdlife="n/a","n/a",IF(AO$3&gt;(A15taxstdlife+$E666),(Input!$I$225*$I$7)-SUM($I666:AN666),(Input!$I$225*$I$7)/A15taxstdlife))</f>
        <v>0</v>
      </c>
      <c r="AP666" s="155">
        <f>IF(A15taxstdlife="n/a","n/a",IF(AP$3&gt;(A15taxstdlife+$E666),(Input!$I$225*$I$7)-SUM($I666:AO666),(Input!$I$225*$I$7)/A15taxstdlife))</f>
        <v>0</v>
      </c>
      <c r="AQ666" s="155">
        <f>IF(A15taxstdlife="n/a","n/a",IF(AQ$3&gt;(A15taxstdlife+$E666),(Input!$I$225*$I$7)-SUM($I666:AP666),(Input!$I$225*$I$7)/A15taxstdlife))</f>
        <v>0</v>
      </c>
      <c r="AR666" s="155">
        <f>IF(A15taxstdlife="n/a","n/a",IF(AR$3&gt;(A15taxstdlife+$E666),(Input!$I$225*$I$7)-SUM($I666:AQ666),(Input!$I$225*$I$7)/A15taxstdlife))</f>
        <v>0</v>
      </c>
      <c r="AS666" s="155">
        <f>IF(A15taxstdlife="n/a","n/a",IF(AS$3&gt;(A15taxstdlife+$E666),(Input!$I$225*$I$7)-SUM($I666:AR666),(Input!$I$225*$I$7)/A15taxstdlife))</f>
        <v>0</v>
      </c>
      <c r="AT666" s="155">
        <f>IF(A15taxstdlife="n/a","n/a",IF(AT$3&gt;(A15taxstdlife+$E666),(Input!$I$225*$I$7)-SUM($I666:AS666),(Input!$I$225*$I$7)/A15taxstdlife))</f>
        <v>0</v>
      </c>
      <c r="AU666" s="155">
        <f>IF(A15taxstdlife="n/a","n/a",IF(AU$3&gt;(A15taxstdlife+$E666),(Input!$I$225*$I$7)-SUM($I666:AT666),(Input!$I$225*$I$7)/A15taxstdlife))</f>
        <v>0</v>
      </c>
      <c r="AV666" s="155">
        <f>IF(A15taxstdlife="n/a","n/a",IF(AV$3&gt;(A15taxstdlife+$E666),(Input!$I$225*$I$7)-SUM($I666:AU666),(Input!$I$225*$I$7)/A15taxstdlife))</f>
        <v>0</v>
      </c>
      <c r="AW666" s="155">
        <f>IF(A15taxstdlife="n/a","n/a",IF(AW$3&gt;(A15taxstdlife+$E666),(Input!$I$225*$I$7)-SUM($I666:AV666),(Input!$I$225*$I$7)/A15taxstdlife))</f>
        <v>0</v>
      </c>
      <c r="AX666" s="155">
        <f>IF(A15taxstdlife="n/a","n/a",IF(AX$3&gt;(A15taxstdlife+$E666),(Input!$I$225*$I$7)-SUM($I666:AW666),(Input!$I$225*$I$7)/A15taxstdlife))</f>
        <v>0</v>
      </c>
      <c r="AY666" s="155">
        <f>IF(A15taxstdlife="n/a","n/a",IF(AY$3&gt;(A15taxstdlife+$E666),(Input!$I$225*$I$7)-SUM($I666:AX666),(Input!$I$225*$I$7)/A15taxstdlife))</f>
        <v>0</v>
      </c>
      <c r="AZ666" s="155">
        <f>IF(A15taxstdlife="n/a","n/a",IF(AZ$3&gt;(A15taxstdlife+$E666),(Input!$I$225*$I$7)-SUM($I666:AY666),(Input!$I$225*$I$7)/A15taxstdlife))</f>
        <v>0</v>
      </c>
      <c r="BA666" s="155">
        <f>IF(A15taxstdlife="n/a","n/a",IF(BA$3&gt;(A15taxstdlife+$E666),(Input!$I$225*$I$7)-SUM($I666:AZ666),(Input!$I$225*$I$7)/A15taxstdlife))</f>
        <v>0</v>
      </c>
      <c r="BB666" s="155">
        <f>IF(A15taxstdlife="n/a","n/a",IF(BB$3&gt;(A15taxstdlife+$E666),(Input!$I$225*$I$7)-SUM($I666:BA666),(Input!$I$225*$I$7)/A15taxstdlife))</f>
        <v>0</v>
      </c>
      <c r="BC666" s="155">
        <f>IF(A15taxstdlife="n/a","n/a",IF(BC$3&gt;(A15taxstdlife+$E666),(Input!$I$225*$I$7)-SUM($I666:BB666),(Input!$I$225*$I$7)/A15taxstdlife))</f>
        <v>0</v>
      </c>
      <c r="BD666" s="155">
        <f>IF(A15taxstdlife="n/a","n/a",IF(BD$3&gt;(A15taxstdlife+$E666),(Input!$I$225*$I$7)-SUM($I666:BC666),(Input!$I$225*$I$7)/A15taxstdlife))</f>
        <v>0</v>
      </c>
      <c r="BE666" s="155">
        <f>IF(A15taxstdlife="n/a","n/a",IF(BE$3&gt;(A15taxstdlife+$E666),(Input!$I$225*$I$7)-SUM($I666:BD666),(Input!$I$225*$I$7)/A15taxstdlife))</f>
        <v>0</v>
      </c>
      <c r="BF666" s="155">
        <f>IF(A15taxstdlife="n/a","n/a",IF(BF$3&gt;(A15taxstdlife+$E666),(Input!$I$225*$I$7)-SUM($I666:BE666),(Input!$I$225*$I$7)/A15taxstdlife))</f>
        <v>0</v>
      </c>
      <c r="BG666" s="155">
        <f>IF(A15taxstdlife="n/a","n/a",IF(BG$3&gt;(A15taxstdlife+$E666),(Input!$I$225*$I$7)-SUM($I666:BF666),(Input!$I$225*$I$7)/A15taxstdlife))</f>
        <v>0</v>
      </c>
      <c r="BH666" s="155">
        <f>IF(A15taxstdlife="n/a","n/a",IF(BH$3&gt;(A15taxstdlife+$E666),(Input!$I$225*$I$7)-SUM($I666:BG666),(Input!$I$225*$I$7)/A15taxstdlife))</f>
        <v>0</v>
      </c>
      <c r="BI666" s="155">
        <f>IF(A15taxstdlife="n/a","n/a",IF(BI$3&gt;(A15taxstdlife+$E666),(Input!$I$225*$I$7)-SUM($I666:BH666),(Input!$I$225*$I$7)/A15taxstdlife))</f>
        <v>0</v>
      </c>
      <c r="BJ666" s="14"/>
      <c r="BK666" s="14"/>
      <c r="BL666" s="14"/>
      <c r="BM666" s="14"/>
      <c r="BN666" s="14"/>
      <c r="BO666" s="14"/>
      <c r="BP666" s="14"/>
      <c r="BQ666" s="14"/>
      <c r="BR666" s="14"/>
      <c r="BS666" s="14"/>
      <c r="BT666" s="14"/>
      <c r="BU666" s="14"/>
      <c r="BV666" s="14"/>
      <c r="BW666" s="14"/>
      <c r="BX666" s="14"/>
      <c r="BY666" s="14"/>
      <c r="BZ666" s="14"/>
      <c r="CA666" s="410"/>
      <c r="CB666" s="410"/>
      <c r="CC666" s="410"/>
      <c r="CD666" s="410"/>
      <c r="CE666" s="410"/>
      <c r="CF666" s="410"/>
      <c r="CG666" s="410"/>
      <c r="CH666" s="410"/>
      <c r="CI666" s="410"/>
      <c r="CJ666" s="410"/>
      <c r="CK666" s="410"/>
      <c r="CL666" s="410"/>
      <c r="CM666" s="410"/>
      <c r="CN666" s="410"/>
      <c r="CO666" s="410"/>
      <c r="CP666" s="410"/>
      <c r="CQ666" s="410"/>
      <c r="CR666" s="410"/>
      <c r="CS666" s="410"/>
      <c r="CT666" s="410"/>
      <c r="CU666" s="410"/>
      <c r="CV666" s="410"/>
      <c r="CW666" s="410"/>
      <c r="CX666" s="410"/>
      <c r="CY666" s="410"/>
      <c r="CZ666" s="410"/>
      <c r="DA666" s="410"/>
      <c r="DB666" s="410"/>
      <c r="DC666" s="410"/>
      <c r="DD666" s="410"/>
      <c r="DE666" s="410"/>
      <c r="DF666" s="410"/>
      <c r="DG666" s="410"/>
      <c r="DH666" s="410"/>
      <c r="DI666" s="410"/>
      <c r="DJ666" s="410"/>
      <c r="DK666" s="410"/>
      <c r="DL666" s="410"/>
      <c r="DM666" s="410"/>
      <c r="DN666" s="410"/>
      <c r="DO666" s="410"/>
      <c r="DP666" s="410"/>
      <c r="DQ666" s="410"/>
      <c r="DR666" s="410"/>
      <c r="DS666" s="410"/>
      <c r="DT666" s="410"/>
      <c r="DU666" s="410"/>
      <c r="DV666" s="410"/>
      <c r="DW666" s="410"/>
      <c r="DX666" s="410"/>
      <c r="DY666" s="410"/>
      <c r="DZ666" s="410"/>
      <c r="EA666" s="410"/>
      <c r="EB666" s="410"/>
      <c r="EC666" s="410"/>
      <c r="ED666" s="410"/>
      <c r="EE666" s="410"/>
      <c r="EF666" s="410"/>
      <c r="EG666" s="410"/>
      <c r="EH666" s="410"/>
      <c r="EI666" s="410"/>
      <c r="EJ666" s="410"/>
      <c r="EK666" s="410"/>
      <c r="EL666" s="410"/>
      <c r="EM666" s="410"/>
      <c r="EN666" s="410"/>
      <c r="EO666" s="410"/>
      <c r="EP666" s="410"/>
      <c r="EQ666" s="410"/>
      <c r="ER666" s="410"/>
      <c r="ES666" s="410"/>
      <c r="ET666" s="410"/>
      <c r="EU666" s="410"/>
      <c r="EV666" s="410"/>
      <c r="EW666" s="410"/>
      <c r="EX666" s="410"/>
      <c r="EY666" s="410"/>
      <c r="EZ666" s="410"/>
      <c r="FA666" s="410"/>
      <c r="FB666" s="410"/>
      <c r="FC666" s="410"/>
      <c r="FD666" s="410"/>
      <c r="FE666" s="410"/>
      <c r="FF666" s="410"/>
      <c r="FG666" s="410"/>
      <c r="FH666" s="410"/>
      <c r="FI666" s="410"/>
      <c r="FJ666" s="410"/>
      <c r="FK666" s="410"/>
      <c r="FL666" s="410"/>
      <c r="FM666" s="410"/>
      <c r="FN666" s="410"/>
      <c r="FO666" s="410"/>
      <c r="FP666" s="410"/>
      <c r="FQ666" s="410"/>
      <c r="FR666" s="410"/>
      <c r="FS666" s="410"/>
      <c r="FT666" s="410"/>
      <c r="FU666" s="410"/>
      <c r="FV666" s="410"/>
      <c r="FW666" s="410"/>
      <c r="FX666" s="410"/>
      <c r="FY666" s="410"/>
      <c r="FZ666" s="410"/>
      <c r="GA666" s="410"/>
      <c r="GB666" s="410"/>
      <c r="GC666" s="410"/>
      <c r="GD666" s="410"/>
      <c r="GE666" s="410"/>
      <c r="GF666" s="410"/>
      <c r="GG666" s="410"/>
      <c r="GH666" s="410"/>
      <c r="GI666" s="410"/>
      <c r="GJ666" s="410"/>
      <c r="GK666" s="410"/>
      <c r="GL666" s="410"/>
      <c r="GM666" s="410"/>
      <c r="GN666" s="410"/>
      <c r="GO666" s="410"/>
      <c r="GP666" s="410"/>
      <c r="GQ666" s="410"/>
      <c r="GR666" s="410"/>
      <c r="GS666" s="410"/>
      <c r="GT666" s="410"/>
      <c r="GU666" s="410"/>
      <c r="GV666" s="410"/>
      <c r="GW666" s="410"/>
      <c r="GX666" s="410"/>
      <c r="GY666" s="410"/>
      <c r="GZ666" s="410"/>
      <c r="HA666" s="410"/>
      <c r="HB666" s="410"/>
      <c r="HC666" s="410"/>
      <c r="HD666" s="410"/>
      <c r="HE666" s="410"/>
      <c r="HF666" s="410"/>
      <c r="HG666" s="410"/>
      <c r="HH666" s="410"/>
      <c r="HI666" s="410"/>
      <c r="HJ666" s="410"/>
      <c r="HK666" s="410"/>
      <c r="HL666" s="410"/>
      <c r="HM666" s="410"/>
      <c r="HN666" s="410"/>
      <c r="HO666" s="410"/>
      <c r="HP666" s="410"/>
      <c r="HQ666" s="410"/>
      <c r="HR666" s="410"/>
      <c r="HS666" s="410"/>
      <c r="HT666" s="410"/>
      <c r="HU666" s="410"/>
      <c r="HV666" s="410"/>
      <c r="HW666" s="410"/>
      <c r="HX666" s="410"/>
      <c r="HY666" s="410"/>
      <c r="HZ666" s="410"/>
      <c r="IA666" s="410"/>
      <c r="IB666" s="410"/>
      <c r="IC666" s="410"/>
      <c r="ID666" s="410"/>
      <c r="IE666" s="410"/>
      <c r="IF666" s="410"/>
      <c r="IG666" s="410"/>
      <c r="IH666" s="410"/>
      <c r="II666" s="410"/>
      <c r="IJ666" s="410"/>
      <c r="IK666" s="410"/>
      <c r="IL666" s="410"/>
      <c r="IM666" s="410"/>
      <c r="IN666" s="410"/>
      <c r="IO666" s="410"/>
      <c r="IP666" s="410"/>
      <c r="IQ666" s="410"/>
      <c r="IR666" s="410"/>
      <c r="IS666" s="410"/>
      <c r="IT666" s="410"/>
      <c r="IU666" s="410"/>
      <c r="IV666" s="410"/>
    </row>
    <row r="667" spans="1:256" s="2" customFormat="1" ht="12.75" hidden="1" customHeight="1" outlineLevel="2">
      <c r="A667" s="14"/>
      <c r="B667" s="14"/>
      <c r="C667" s="324"/>
      <c r="D667" s="413"/>
      <c r="E667" s="261">
        <v>4</v>
      </c>
      <c r="F667" s="372"/>
      <c r="G667" s="269"/>
      <c r="H667" s="271"/>
      <c r="I667" s="271"/>
      <c r="J667" s="270"/>
      <c r="K667" s="155">
        <f>IF(A15taxstdlife="n/a","n/a",IF(K$3&gt;(A15taxstdlife+$E667),(Input!$J$225*$J$7)-SUM($J667:J667),(Input!$J$225*$J$7)/A15taxstdlife))</f>
        <v>0</v>
      </c>
      <c r="L667" s="155">
        <f>IF(A15taxstdlife="n/a","n/a",IF(L$3&gt;(A15taxstdlife+$E667),(Input!$J$225*$J$7)-SUM($J667:K667),(Input!$J$225*$J$7)/A15taxstdlife))</f>
        <v>0</v>
      </c>
      <c r="M667" s="155">
        <f>IF(A15taxstdlife="n/a","n/a",IF(M$3&gt;(A15taxstdlife+$E667),(Input!$J$225*$J$7)-SUM($J667:L667),(Input!$J$225*$J$7)/A15taxstdlife))</f>
        <v>0</v>
      </c>
      <c r="N667" s="155">
        <f>IF(A15taxstdlife="n/a","n/a",IF(N$3&gt;(A15taxstdlife+$E667),(Input!$J$225*$J$7)-SUM($J667:M667),(Input!$J$225*$J$7)/A15taxstdlife))</f>
        <v>0</v>
      </c>
      <c r="O667" s="155">
        <f>IF(A15taxstdlife="n/a","n/a",IF(O$3&gt;(A15taxstdlife+$E667),(Input!$J$225*$J$7)-SUM($J667:N667),(Input!$J$225*$J$7)/A15taxstdlife))</f>
        <v>0</v>
      </c>
      <c r="P667" s="155">
        <f>IF(A15taxstdlife="n/a","n/a",IF(P$3&gt;(A15taxstdlife+$E667),(Input!$J$225*$J$7)-SUM($J667:O667),(Input!$J$225*$J$7)/A15taxstdlife))</f>
        <v>0</v>
      </c>
      <c r="Q667" s="155">
        <f>IF(A15taxstdlife="n/a","n/a",IF(Q$3&gt;(A15taxstdlife+$E667),(Input!$J$225*$J$7)-SUM($J667:P667),(Input!$J$225*$J$7)/A15taxstdlife))</f>
        <v>0</v>
      </c>
      <c r="R667" s="155">
        <f>IF(A15taxstdlife="n/a","n/a",IF(R$3&gt;(A15taxstdlife+$E667),(Input!$J$225*$J$7)-SUM($J667:Q667),(Input!$J$225*$J$7)/A15taxstdlife))</f>
        <v>0</v>
      </c>
      <c r="S667" s="155">
        <f>IF(A15taxstdlife="n/a","n/a",IF(S$3&gt;(A15taxstdlife+$E667),(Input!$J$225*$J$7)-SUM($J667:R667),(Input!$J$225*$J$7)/A15taxstdlife))</f>
        <v>0</v>
      </c>
      <c r="T667" s="155">
        <f>IF(A15taxstdlife="n/a","n/a",IF(T$3&gt;(A15taxstdlife+$E667),(Input!$J$225*$J$7)-SUM($J667:S667),(Input!$J$225*$J$7)/A15taxstdlife))</f>
        <v>0</v>
      </c>
      <c r="U667" s="155">
        <f>IF(A15taxstdlife="n/a","n/a",IF(U$3&gt;(A15taxstdlife+$E667),(Input!$J$225*$J$7)-SUM($J667:T667),(Input!$J$225*$J$7)/A15taxstdlife))</f>
        <v>0</v>
      </c>
      <c r="V667" s="155">
        <f>IF(A15taxstdlife="n/a","n/a",IF(V$3&gt;(A15taxstdlife+$E667),(Input!$J$225*$J$7)-SUM($J667:U667),(Input!$J$225*$J$7)/A15taxstdlife))</f>
        <v>0</v>
      </c>
      <c r="W667" s="155">
        <f>IF(A15taxstdlife="n/a","n/a",IF(W$3&gt;(A15taxstdlife+$E667),(Input!$J$225*$J$7)-SUM($J667:V667),(Input!$J$225*$J$7)/A15taxstdlife))</f>
        <v>0</v>
      </c>
      <c r="X667" s="155">
        <f>IF(A15taxstdlife="n/a","n/a",IF(X$3&gt;(A15taxstdlife+$E667),(Input!$J$225*$J$7)-SUM($J667:W667),(Input!$J$225*$J$7)/A15taxstdlife))</f>
        <v>0</v>
      </c>
      <c r="Y667" s="155">
        <f>IF(A15taxstdlife="n/a","n/a",IF(Y$3&gt;(A15taxstdlife+$E667),(Input!$J$225*$J$7)-SUM($J667:X667),(Input!$J$225*$J$7)/A15taxstdlife))</f>
        <v>0</v>
      </c>
      <c r="Z667" s="155">
        <f>IF(A15taxstdlife="n/a","n/a",IF(Z$3&gt;(A15taxstdlife+$E667),(Input!$J$225*$J$7)-SUM($J667:Y667),(Input!$J$225*$J$7)/A15taxstdlife))</f>
        <v>0</v>
      </c>
      <c r="AA667" s="155">
        <f>IF(A15taxstdlife="n/a","n/a",IF(AA$3&gt;(A15taxstdlife+$E667),(Input!$J$225*$J$7)-SUM($J667:Z667),(Input!$J$225*$J$7)/A15taxstdlife))</f>
        <v>0</v>
      </c>
      <c r="AB667" s="155">
        <f>IF(A15taxstdlife="n/a","n/a",IF(AB$3&gt;(A15taxstdlife+$E667),(Input!$J$225*$J$7)-SUM($J667:AA667),(Input!$J$225*$J$7)/A15taxstdlife))</f>
        <v>0</v>
      </c>
      <c r="AC667" s="155">
        <f>IF(A15taxstdlife="n/a","n/a",IF(AC$3&gt;(A15taxstdlife+$E667),(Input!$J$225*$J$7)-SUM($J667:AB667),(Input!$J$225*$J$7)/A15taxstdlife))</f>
        <v>0</v>
      </c>
      <c r="AD667" s="155">
        <f>IF(A15taxstdlife="n/a","n/a",IF(AD$3&gt;(A15taxstdlife+$E667),(Input!$J$225*$J$7)-SUM($J667:AC667),(Input!$J$225*$J$7)/A15taxstdlife))</f>
        <v>0</v>
      </c>
      <c r="AE667" s="155">
        <f>IF(A15taxstdlife="n/a","n/a",IF(AE$3&gt;(A15taxstdlife+$E667),(Input!$J$225*$J$7)-SUM($J667:AD667),(Input!$J$225*$J$7)/A15taxstdlife))</f>
        <v>0</v>
      </c>
      <c r="AF667" s="155">
        <f>IF(A15taxstdlife="n/a","n/a",IF(AF$3&gt;(A15taxstdlife+$E667),(Input!$J$225*$J$7)-SUM($J667:AE667),(Input!$J$225*$J$7)/A15taxstdlife))</f>
        <v>0</v>
      </c>
      <c r="AG667" s="155">
        <f>IF(A15taxstdlife="n/a","n/a",IF(AG$3&gt;(A15taxstdlife+$E667),(Input!$J$225*$J$7)-SUM($J667:AF667),(Input!$J$225*$J$7)/A15taxstdlife))</f>
        <v>0</v>
      </c>
      <c r="AH667" s="155">
        <f>IF(A15taxstdlife="n/a","n/a",IF(AH$3&gt;(A15taxstdlife+$E667),(Input!$J$225*$J$7)-SUM($J667:AG667),(Input!$J$225*$J$7)/A15taxstdlife))</f>
        <v>0</v>
      </c>
      <c r="AI667" s="155">
        <f>IF(A15taxstdlife="n/a","n/a",IF(AI$3&gt;(A15taxstdlife+$E667),(Input!$J$225*$J$7)-SUM($J667:AH667),(Input!$J$225*$J$7)/A15taxstdlife))</f>
        <v>0</v>
      </c>
      <c r="AJ667" s="155">
        <f>IF(A15taxstdlife="n/a","n/a",IF(AJ$3&gt;(A15taxstdlife+$E667),(Input!$J$225*$J$7)-SUM($J667:AI667),(Input!$J$225*$J$7)/A15taxstdlife))</f>
        <v>0</v>
      </c>
      <c r="AK667" s="155">
        <f>IF(A15taxstdlife="n/a","n/a",IF(AK$3&gt;(A15taxstdlife+$E667),(Input!$J$225*$J$7)-SUM($J667:AJ667),(Input!$J$225*$J$7)/A15taxstdlife))</f>
        <v>0</v>
      </c>
      <c r="AL667" s="155">
        <f>IF(A15taxstdlife="n/a","n/a",IF(AL$3&gt;(A15taxstdlife+$E667),(Input!$J$225*$J$7)-SUM($J667:AK667),(Input!$J$225*$J$7)/A15taxstdlife))</f>
        <v>0</v>
      </c>
      <c r="AM667" s="155">
        <f>IF(A15taxstdlife="n/a","n/a",IF(AM$3&gt;(A15taxstdlife+$E667),(Input!$J$225*$J$7)-SUM($J667:AL667),(Input!$J$225*$J$7)/A15taxstdlife))</f>
        <v>0</v>
      </c>
      <c r="AN667" s="155">
        <f>IF(A15taxstdlife="n/a","n/a",IF(AN$3&gt;(A15taxstdlife+$E667),(Input!$J$225*$J$7)-SUM($J667:AM667),(Input!$J$225*$J$7)/A15taxstdlife))</f>
        <v>0</v>
      </c>
      <c r="AO667" s="155">
        <f>IF(A15taxstdlife="n/a","n/a",IF(AO$3&gt;(A15taxstdlife+$E667),(Input!$J$225*$J$7)-SUM($J667:AN667),(Input!$J$225*$J$7)/A15taxstdlife))</f>
        <v>0</v>
      </c>
      <c r="AP667" s="155">
        <f>IF(A15taxstdlife="n/a","n/a",IF(AP$3&gt;(A15taxstdlife+$E667),(Input!$J$225*$J$7)-SUM($J667:AO667),(Input!$J$225*$J$7)/A15taxstdlife))</f>
        <v>0</v>
      </c>
      <c r="AQ667" s="155">
        <f>IF(A15taxstdlife="n/a","n/a",IF(AQ$3&gt;(A15taxstdlife+$E667),(Input!$J$225*$J$7)-SUM($J667:AP667),(Input!$J$225*$J$7)/A15taxstdlife))</f>
        <v>0</v>
      </c>
      <c r="AR667" s="155">
        <f>IF(A15taxstdlife="n/a","n/a",IF(AR$3&gt;(A15taxstdlife+$E667),(Input!$J$225*$J$7)-SUM($J667:AQ667),(Input!$J$225*$J$7)/A15taxstdlife))</f>
        <v>0</v>
      </c>
      <c r="AS667" s="155">
        <f>IF(A15taxstdlife="n/a","n/a",IF(AS$3&gt;(A15taxstdlife+$E667),(Input!$J$225*$J$7)-SUM($J667:AR667),(Input!$J$225*$J$7)/A15taxstdlife))</f>
        <v>0</v>
      </c>
      <c r="AT667" s="155">
        <f>IF(A15taxstdlife="n/a","n/a",IF(AT$3&gt;(A15taxstdlife+$E667),(Input!$J$225*$J$7)-SUM($J667:AS667),(Input!$J$225*$J$7)/A15taxstdlife))</f>
        <v>0</v>
      </c>
      <c r="AU667" s="155">
        <f>IF(A15taxstdlife="n/a","n/a",IF(AU$3&gt;(A15taxstdlife+$E667),(Input!$J$225*$J$7)-SUM($J667:AT667),(Input!$J$225*$J$7)/A15taxstdlife))</f>
        <v>0</v>
      </c>
      <c r="AV667" s="155">
        <f>IF(A15taxstdlife="n/a","n/a",IF(AV$3&gt;(A15taxstdlife+$E667),(Input!$J$225*$J$7)-SUM($J667:AU667),(Input!$J$225*$J$7)/A15taxstdlife))</f>
        <v>0</v>
      </c>
      <c r="AW667" s="155">
        <f>IF(A15taxstdlife="n/a","n/a",IF(AW$3&gt;(A15taxstdlife+$E667),(Input!$J$225*$J$7)-SUM($J667:AV667),(Input!$J$225*$J$7)/A15taxstdlife))</f>
        <v>0</v>
      </c>
      <c r="AX667" s="155">
        <f>IF(A15taxstdlife="n/a","n/a",IF(AX$3&gt;(A15taxstdlife+$E667),(Input!$J$225*$J$7)-SUM($J667:AW667),(Input!$J$225*$J$7)/A15taxstdlife))</f>
        <v>0</v>
      </c>
      <c r="AY667" s="155">
        <f>IF(A15taxstdlife="n/a","n/a",IF(AY$3&gt;(A15taxstdlife+$E667),(Input!$J$225*$J$7)-SUM($J667:AX667),(Input!$J$225*$J$7)/A15taxstdlife))</f>
        <v>0</v>
      </c>
      <c r="AZ667" s="155">
        <f>IF(A15taxstdlife="n/a","n/a",IF(AZ$3&gt;(A15taxstdlife+$E667),(Input!$J$225*$J$7)-SUM($J667:AY667),(Input!$J$225*$J$7)/A15taxstdlife))</f>
        <v>0</v>
      </c>
      <c r="BA667" s="155">
        <f>IF(A15taxstdlife="n/a","n/a",IF(BA$3&gt;(A15taxstdlife+$E667),(Input!$J$225*$J$7)-SUM($J667:AZ667),(Input!$J$225*$J$7)/A15taxstdlife))</f>
        <v>0</v>
      </c>
      <c r="BB667" s="155">
        <f>IF(A15taxstdlife="n/a","n/a",IF(BB$3&gt;(A15taxstdlife+$E667),(Input!$J$225*$J$7)-SUM($J667:BA667),(Input!$J$225*$J$7)/A15taxstdlife))</f>
        <v>0</v>
      </c>
      <c r="BC667" s="155">
        <f>IF(A15taxstdlife="n/a","n/a",IF(BC$3&gt;(A15taxstdlife+$E667),(Input!$J$225*$J$7)-SUM($J667:BB667),(Input!$J$225*$J$7)/A15taxstdlife))</f>
        <v>0</v>
      </c>
      <c r="BD667" s="155">
        <f>IF(A15taxstdlife="n/a","n/a",IF(BD$3&gt;(A15taxstdlife+$E667),(Input!$J$225*$J$7)-SUM($J667:BC667),(Input!$J$225*$J$7)/A15taxstdlife))</f>
        <v>0</v>
      </c>
      <c r="BE667" s="155">
        <f>IF(A15taxstdlife="n/a","n/a",IF(BE$3&gt;(A15taxstdlife+$E667),(Input!$J$225*$J$7)-SUM($J667:BD667),(Input!$J$225*$J$7)/A15taxstdlife))</f>
        <v>0</v>
      </c>
      <c r="BF667" s="155">
        <f>IF(A15taxstdlife="n/a","n/a",IF(BF$3&gt;(A15taxstdlife+$E667),(Input!$J$225*$J$7)-SUM($J667:BE667),(Input!$J$225*$J$7)/A15taxstdlife))</f>
        <v>0</v>
      </c>
      <c r="BG667" s="155">
        <f>IF(A15taxstdlife="n/a","n/a",IF(BG$3&gt;(A15taxstdlife+$E667),(Input!$J$225*$J$7)-SUM($J667:BF667),(Input!$J$225*$J$7)/A15taxstdlife))</f>
        <v>0</v>
      </c>
      <c r="BH667" s="155">
        <f>IF(A15taxstdlife="n/a","n/a",IF(BH$3&gt;(A15taxstdlife+$E667),(Input!$J$225*$J$7)-SUM($J667:BG667),(Input!$J$225*$J$7)/A15taxstdlife))</f>
        <v>0</v>
      </c>
      <c r="BI667" s="155">
        <f>IF(A15taxstdlife="n/a","n/a",IF(BI$3&gt;(A15taxstdlife+$E667),(Input!$J$225*$J$7)-SUM($J667:BH667),(Input!$J$225*$J$7)/A15taxstdlife))</f>
        <v>0</v>
      </c>
      <c r="BJ667" s="14"/>
      <c r="BK667" s="14"/>
      <c r="BL667" s="14"/>
      <c r="BM667" s="14"/>
      <c r="BN667" s="14"/>
      <c r="BO667" s="14"/>
      <c r="BP667" s="14"/>
      <c r="BQ667" s="14"/>
      <c r="BR667" s="14"/>
      <c r="BS667" s="14"/>
      <c r="BT667" s="14"/>
      <c r="BU667" s="14"/>
      <c r="BV667" s="14"/>
      <c r="BW667" s="14"/>
      <c r="BX667" s="14"/>
      <c r="BY667" s="14"/>
      <c r="BZ667" s="14"/>
      <c r="CA667" s="410"/>
      <c r="CB667" s="410"/>
      <c r="CC667" s="410"/>
      <c r="CD667" s="410"/>
      <c r="CE667" s="410"/>
      <c r="CF667" s="410"/>
      <c r="CG667" s="410"/>
      <c r="CH667" s="410"/>
      <c r="CI667" s="410"/>
      <c r="CJ667" s="410"/>
      <c r="CK667" s="410"/>
      <c r="CL667" s="410"/>
      <c r="CM667" s="410"/>
      <c r="CN667" s="410"/>
      <c r="CO667" s="410"/>
      <c r="CP667" s="410"/>
      <c r="CQ667" s="410"/>
      <c r="CR667" s="410"/>
      <c r="CS667" s="410"/>
      <c r="CT667" s="410"/>
      <c r="CU667" s="410"/>
      <c r="CV667" s="410"/>
      <c r="CW667" s="410"/>
      <c r="CX667" s="410"/>
      <c r="CY667" s="410"/>
      <c r="CZ667" s="410"/>
      <c r="DA667" s="410"/>
      <c r="DB667" s="410"/>
      <c r="DC667" s="410"/>
      <c r="DD667" s="410"/>
      <c r="DE667" s="410"/>
      <c r="DF667" s="410"/>
      <c r="DG667" s="410"/>
      <c r="DH667" s="410"/>
      <c r="DI667" s="410"/>
      <c r="DJ667" s="410"/>
      <c r="DK667" s="410"/>
      <c r="DL667" s="410"/>
      <c r="DM667" s="410"/>
      <c r="DN667" s="410"/>
      <c r="DO667" s="410"/>
      <c r="DP667" s="410"/>
      <c r="DQ667" s="410"/>
      <c r="DR667" s="410"/>
      <c r="DS667" s="410"/>
      <c r="DT667" s="410"/>
      <c r="DU667" s="410"/>
      <c r="DV667" s="410"/>
      <c r="DW667" s="410"/>
      <c r="DX667" s="410"/>
      <c r="DY667" s="410"/>
      <c r="DZ667" s="410"/>
      <c r="EA667" s="410"/>
      <c r="EB667" s="410"/>
      <c r="EC667" s="410"/>
      <c r="ED667" s="410"/>
      <c r="EE667" s="410"/>
      <c r="EF667" s="410"/>
      <c r="EG667" s="410"/>
      <c r="EH667" s="410"/>
      <c r="EI667" s="410"/>
      <c r="EJ667" s="410"/>
      <c r="EK667" s="410"/>
      <c r="EL667" s="410"/>
      <c r="EM667" s="410"/>
      <c r="EN667" s="410"/>
      <c r="EO667" s="410"/>
      <c r="EP667" s="410"/>
      <c r="EQ667" s="410"/>
      <c r="ER667" s="410"/>
      <c r="ES667" s="410"/>
      <c r="ET667" s="410"/>
      <c r="EU667" s="410"/>
      <c r="EV667" s="410"/>
      <c r="EW667" s="410"/>
      <c r="EX667" s="410"/>
      <c r="EY667" s="410"/>
      <c r="EZ667" s="410"/>
      <c r="FA667" s="410"/>
      <c r="FB667" s="410"/>
      <c r="FC667" s="410"/>
      <c r="FD667" s="410"/>
      <c r="FE667" s="410"/>
      <c r="FF667" s="410"/>
      <c r="FG667" s="410"/>
      <c r="FH667" s="410"/>
      <c r="FI667" s="410"/>
      <c r="FJ667" s="410"/>
      <c r="FK667" s="410"/>
      <c r="FL667" s="410"/>
      <c r="FM667" s="410"/>
      <c r="FN667" s="410"/>
      <c r="FO667" s="410"/>
      <c r="FP667" s="410"/>
      <c r="FQ667" s="410"/>
      <c r="FR667" s="410"/>
      <c r="FS667" s="410"/>
      <c r="FT667" s="410"/>
      <c r="FU667" s="410"/>
      <c r="FV667" s="410"/>
      <c r="FW667" s="410"/>
      <c r="FX667" s="410"/>
      <c r="FY667" s="410"/>
      <c r="FZ667" s="410"/>
      <c r="GA667" s="410"/>
      <c r="GB667" s="410"/>
      <c r="GC667" s="410"/>
      <c r="GD667" s="410"/>
      <c r="GE667" s="410"/>
      <c r="GF667" s="410"/>
      <c r="GG667" s="410"/>
      <c r="GH667" s="410"/>
      <c r="GI667" s="410"/>
      <c r="GJ667" s="410"/>
      <c r="GK667" s="410"/>
      <c r="GL667" s="410"/>
      <c r="GM667" s="410"/>
      <c r="GN667" s="410"/>
      <c r="GO667" s="410"/>
      <c r="GP667" s="410"/>
      <c r="GQ667" s="410"/>
      <c r="GR667" s="410"/>
      <c r="GS667" s="410"/>
      <c r="GT667" s="410"/>
      <c r="GU667" s="410"/>
      <c r="GV667" s="410"/>
      <c r="GW667" s="410"/>
      <c r="GX667" s="410"/>
      <c r="GY667" s="410"/>
      <c r="GZ667" s="410"/>
      <c r="HA667" s="410"/>
      <c r="HB667" s="410"/>
      <c r="HC667" s="410"/>
      <c r="HD667" s="410"/>
      <c r="HE667" s="410"/>
      <c r="HF667" s="410"/>
      <c r="HG667" s="410"/>
      <c r="HH667" s="410"/>
      <c r="HI667" s="410"/>
      <c r="HJ667" s="410"/>
      <c r="HK667" s="410"/>
      <c r="HL667" s="410"/>
      <c r="HM667" s="410"/>
      <c r="HN667" s="410"/>
      <c r="HO667" s="410"/>
      <c r="HP667" s="410"/>
      <c r="HQ667" s="410"/>
      <c r="HR667" s="410"/>
      <c r="HS667" s="410"/>
      <c r="HT667" s="410"/>
      <c r="HU667" s="410"/>
      <c r="HV667" s="410"/>
      <c r="HW667" s="410"/>
      <c r="HX667" s="410"/>
      <c r="HY667" s="410"/>
      <c r="HZ667" s="410"/>
      <c r="IA667" s="410"/>
      <c r="IB667" s="410"/>
      <c r="IC667" s="410"/>
      <c r="ID667" s="410"/>
      <c r="IE667" s="410"/>
      <c r="IF667" s="410"/>
      <c r="IG667" s="410"/>
      <c r="IH667" s="410"/>
      <c r="II667" s="410"/>
      <c r="IJ667" s="410"/>
      <c r="IK667" s="410"/>
      <c r="IL667" s="410"/>
      <c r="IM667" s="410"/>
      <c r="IN667" s="410"/>
      <c r="IO667" s="410"/>
      <c r="IP667" s="410"/>
      <c r="IQ667" s="410"/>
      <c r="IR667" s="410"/>
      <c r="IS667" s="410"/>
      <c r="IT667" s="410"/>
      <c r="IU667" s="410"/>
      <c r="IV667" s="410"/>
    </row>
    <row r="668" spans="1:256" s="2" customFormat="1" ht="12.75" hidden="1" customHeight="1" outlineLevel="2">
      <c r="A668" s="14"/>
      <c r="B668" s="14"/>
      <c r="C668" s="324"/>
      <c r="D668" s="413"/>
      <c r="E668" s="261">
        <v>5</v>
      </c>
      <c r="F668" s="372"/>
      <c r="G668" s="269"/>
      <c r="H668" s="271"/>
      <c r="I668" s="271"/>
      <c r="J668" s="271"/>
      <c r="K668" s="270"/>
      <c r="L668" s="155">
        <f>IF(A15taxstdlife="n/a","n/a",IF(L$3&gt;(A15taxstdlife+$E668),(Input!$K$225*$K$7)-SUM($K668:K668),(Input!$K$225*$K$7)/A15taxstdlife))</f>
        <v>0</v>
      </c>
      <c r="M668" s="155">
        <f>IF(A15taxstdlife="n/a","n/a",IF(M$3&gt;(A15taxstdlife+$E668),(Input!$K$225*$K$7)-SUM($K668:L668),(Input!$K$225*$K$7)/A15taxstdlife))</f>
        <v>0</v>
      </c>
      <c r="N668" s="155">
        <f>IF(A15taxstdlife="n/a","n/a",IF(N$3&gt;(A15taxstdlife+$E668),(Input!$K$225*$K$7)-SUM($K668:M668),(Input!$K$225*$K$7)/A15taxstdlife))</f>
        <v>0</v>
      </c>
      <c r="O668" s="155">
        <f>IF(A15taxstdlife="n/a","n/a",IF(O$3&gt;(A15taxstdlife+$E668),(Input!$K$225*$K$7)-SUM($K668:N668),(Input!$K$225*$K$7)/A15taxstdlife))</f>
        <v>0</v>
      </c>
      <c r="P668" s="155">
        <f>IF(A15taxstdlife="n/a","n/a",IF(P$3&gt;(A15taxstdlife+$E668),(Input!$K$225*$K$7)-SUM($K668:O668),(Input!$K$225*$K$7)/A15taxstdlife))</f>
        <v>0</v>
      </c>
      <c r="Q668" s="155">
        <f>IF(A15taxstdlife="n/a","n/a",IF(Q$3&gt;(A15taxstdlife+$E668),(Input!$K$225*$K$7)-SUM($K668:P668),(Input!$K$225*$K$7)/A15taxstdlife))</f>
        <v>0</v>
      </c>
      <c r="R668" s="155">
        <f>IF(A15taxstdlife="n/a","n/a",IF(R$3&gt;(A15taxstdlife+$E668),(Input!$K$225*$K$7)-SUM($K668:Q668),(Input!$K$225*$K$7)/A15taxstdlife))</f>
        <v>0</v>
      </c>
      <c r="S668" s="155">
        <f>IF(A15taxstdlife="n/a","n/a",IF(S$3&gt;(A15taxstdlife+$E668),(Input!$K$225*$K$7)-SUM($K668:R668),(Input!$K$225*$K$7)/A15taxstdlife))</f>
        <v>0</v>
      </c>
      <c r="T668" s="155">
        <f>IF(A15taxstdlife="n/a","n/a",IF(T$3&gt;(A15taxstdlife+$E668),(Input!$K$225*$K$7)-SUM($K668:S668),(Input!$K$225*$K$7)/A15taxstdlife))</f>
        <v>0</v>
      </c>
      <c r="U668" s="155">
        <f>IF(A15taxstdlife="n/a","n/a",IF(U$3&gt;(A15taxstdlife+$E668),(Input!$K$225*$K$7)-SUM($K668:T668),(Input!$K$225*$K$7)/A15taxstdlife))</f>
        <v>0</v>
      </c>
      <c r="V668" s="155">
        <f>IF(A15taxstdlife="n/a","n/a",IF(V$3&gt;(A15taxstdlife+$E668),(Input!$K$225*$K$7)-SUM($K668:U668),(Input!$K$225*$K$7)/A15taxstdlife))</f>
        <v>0</v>
      </c>
      <c r="W668" s="155">
        <f>IF(A15taxstdlife="n/a","n/a",IF(W$3&gt;(A15taxstdlife+$E668),(Input!$K$225*$K$7)-SUM($K668:V668),(Input!$K$225*$K$7)/A15taxstdlife))</f>
        <v>0</v>
      </c>
      <c r="X668" s="155">
        <f>IF(A15taxstdlife="n/a","n/a",IF(X$3&gt;(A15taxstdlife+$E668),(Input!$K$225*$K$7)-SUM($K668:W668),(Input!$K$225*$K$7)/A15taxstdlife))</f>
        <v>0</v>
      </c>
      <c r="Y668" s="155">
        <f>IF(A15taxstdlife="n/a","n/a",IF(Y$3&gt;(A15taxstdlife+$E668),(Input!$K$225*$K$7)-SUM($K668:X668),(Input!$K$225*$K$7)/A15taxstdlife))</f>
        <v>0</v>
      </c>
      <c r="Z668" s="155">
        <f>IF(A15taxstdlife="n/a","n/a",IF(Z$3&gt;(A15taxstdlife+$E668),(Input!$K$225*$K$7)-SUM($K668:Y668),(Input!$K$225*$K$7)/A15taxstdlife))</f>
        <v>0</v>
      </c>
      <c r="AA668" s="155">
        <f>IF(A15taxstdlife="n/a","n/a",IF(AA$3&gt;(A15taxstdlife+$E668),(Input!$K$225*$K$7)-SUM($K668:Z668),(Input!$K$225*$K$7)/A15taxstdlife))</f>
        <v>0</v>
      </c>
      <c r="AB668" s="155">
        <f>IF(A15taxstdlife="n/a","n/a",IF(AB$3&gt;(A15taxstdlife+$E668),(Input!$K$225*$K$7)-SUM($K668:AA668),(Input!$K$225*$K$7)/A15taxstdlife))</f>
        <v>0</v>
      </c>
      <c r="AC668" s="155">
        <f>IF(A15taxstdlife="n/a","n/a",IF(AC$3&gt;(A15taxstdlife+$E668),(Input!$K$225*$K$7)-SUM($K668:AB668),(Input!$K$225*$K$7)/A15taxstdlife))</f>
        <v>0</v>
      </c>
      <c r="AD668" s="155">
        <f>IF(A15taxstdlife="n/a","n/a",IF(AD$3&gt;(A15taxstdlife+$E668),(Input!$K$225*$K$7)-SUM($K668:AC668),(Input!$K$225*$K$7)/A15taxstdlife))</f>
        <v>0</v>
      </c>
      <c r="AE668" s="155">
        <f>IF(A15taxstdlife="n/a","n/a",IF(AE$3&gt;(A15taxstdlife+$E668),(Input!$K$225*$K$7)-SUM($K668:AD668),(Input!$K$225*$K$7)/A15taxstdlife))</f>
        <v>0</v>
      </c>
      <c r="AF668" s="155">
        <f>IF(A15taxstdlife="n/a","n/a",IF(AF$3&gt;(A15taxstdlife+$E668),(Input!$K$225*$K$7)-SUM($K668:AE668),(Input!$K$225*$K$7)/A15taxstdlife))</f>
        <v>0</v>
      </c>
      <c r="AG668" s="155">
        <f>IF(A15taxstdlife="n/a","n/a",IF(AG$3&gt;(A15taxstdlife+$E668),(Input!$K$225*$K$7)-SUM($K668:AF668),(Input!$K$225*$K$7)/A15taxstdlife))</f>
        <v>0</v>
      </c>
      <c r="AH668" s="155">
        <f>IF(A15taxstdlife="n/a","n/a",IF(AH$3&gt;(A15taxstdlife+$E668),(Input!$K$225*$K$7)-SUM($K668:AG668),(Input!$K$225*$K$7)/A15taxstdlife))</f>
        <v>0</v>
      </c>
      <c r="AI668" s="155">
        <f>IF(A15taxstdlife="n/a","n/a",IF(AI$3&gt;(A15taxstdlife+$E668),(Input!$K$225*$K$7)-SUM($K668:AH668),(Input!$K$225*$K$7)/A15taxstdlife))</f>
        <v>0</v>
      </c>
      <c r="AJ668" s="155">
        <f>IF(A15taxstdlife="n/a","n/a",IF(AJ$3&gt;(A15taxstdlife+$E668),(Input!$K$225*$K$7)-SUM($K668:AI668),(Input!$K$225*$K$7)/A15taxstdlife))</f>
        <v>0</v>
      </c>
      <c r="AK668" s="155">
        <f>IF(A15taxstdlife="n/a","n/a",IF(AK$3&gt;(A15taxstdlife+$E668),(Input!$K$225*$K$7)-SUM($K668:AJ668),(Input!$K$225*$K$7)/A15taxstdlife))</f>
        <v>0</v>
      </c>
      <c r="AL668" s="155">
        <f>IF(A15taxstdlife="n/a","n/a",IF(AL$3&gt;(A15taxstdlife+$E668),(Input!$K$225*$K$7)-SUM($K668:AK668),(Input!$K$225*$K$7)/A15taxstdlife))</f>
        <v>0</v>
      </c>
      <c r="AM668" s="155">
        <f>IF(A15taxstdlife="n/a","n/a",IF(AM$3&gt;(A15taxstdlife+$E668),(Input!$K$225*$K$7)-SUM($K668:AL668),(Input!$K$225*$K$7)/A15taxstdlife))</f>
        <v>0</v>
      </c>
      <c r="AN668" s="155">
        <f>IF(A15taxstdlife="n/a","n/a",IF(AN$3&gt;(A15taxstdlife+$E668),(Input!$K$225*$K$7)-SUM($K668:AM668),(Input!$K$225*$K$7)/A15taxstdlife))</f>
        <v>0</v>
      </c>
      <c r="AO668" s="155">
        <f>IF(A15taxstdlife="n/a","n/a",IF(AO$3&gt;(A15taxstdlife+$E668),(Input!$K$225*$K$7)-SUM($K668:AN668),(Input!$K$225*$K$7)/A15taxstdlife))</f>
        <v>0</v>
      </c>
      <c r="AP668" s="155">
        <f>IF(A15taxstdlife="n/a","n/a",IF(AP$3&gt;(A15taxstdlife+$E668),(Input!$K$225*$K$7)-SUM($K668:AO668),(Input!$K$225*$K$7)/A15taxstdlife))</f>
        <v>0</v>
      </c>
      <c r="AQ668" s="155">
        <f>IF(A15taxstdlife="n/a","n/a",IF(AQ$3&gt;(A15taxstdlife+$E668),(Input!$K$225*$K$7)-SUM($K668:AP668),(Input!$K$225*$K$7)/A15taxstdlife))</f>
        <v>0</v>
      </c>
      <c r="AR668" s="155">
        <f>IF(A15taxstdlife="n/a","n/a",IF(AR$3&gt;(A15taxstdlife+$E668),(Input!$K$225*$K$7)-SUM($K668:AQ668),(Input!$K$225*$K$7)/A15taxstdlife))</f>
        <v>0</v>
      </c>
      <c r="AS668" s="155">
        <f>IF(A15taxstdlife="n/a","n/a",IF(AS$3&gt;(A15taxstdlife+$E668),(Input!$K$225*$K$7)-SUM($K668:AR668),(Input!$K$225*$K$7)/A15taxstdlife))</f>
        <v>0</v>
      </c>
      <c r="AT668" s="155">
        <f>IF(A15taxstdlife="n/a","n/a",IF(AT$3&gt;(A15taxstdlife+$E668),(Input!$K$225*$K$7)-SUM($K668:AS668),(Input!$K$225*$K$7)/A15taxstdlife))</f>
        <v>0</v>
      </c>
      <c r="AU668" s="155">
        <f>IF(A15taxstdlife="n/a","n/a",IF(AU$3&gt;(A15taxstdlife+$E668),(Input!$K$225*$K$7)-SUM($K668:AT668),(Input!$K$225*$K$7)/A15taxstdlife))</f>
        <v>0</v>
      </c>
      <c r="AV668" s="155">
        <f>IF(A15taxstdlife="n/a","n/a",IF(AV$3&gt;(A15taxstdlife+$E668),(Input!$K$225*$K$7)-SUM($K668:AU668),(Input!$K$225*$K$7)/A15taxstdlife))</f>
        <v>0</v>
      </c>
      <c r="AW668" s="155">
        <f>IF(A15taxstdlife="n/a","n/a",IF(AW$3&gt;(A15taxstdlife+$E668),(Input!$K$225*$K$7)-SUM($K668:AV668),(Input!$K$225*$K$7)/A15taxstdlife))</f>
        <v>0</v>
      </c>
      <c r="AX668" s="155">
        <f>IF(A15taxstdlife="n/a","n/a",IF(AX$3&gt;(A15taxstdlife+$E668),(Input!$K$225*$K$7)-SUM($K668:AW668),(Input!$K$225*$K$7)/A15taxstdlife))</f>
        <v>0</v>
      </c>
      <c r="AY668" s="155">
        <f>IF(A15taxstdlife="n/a","n/a",IF(AY$3&gt;(A15taxstdlife+$E668),(Input!$K$225*$K$7)-SUM($K668:AX668),(Input!$K$225*$K$7)/A15taxstdlife))</f>
        <v>0</v>
      </c>
      <c r="AZ668" s="155">
        <f>IF(A15taxstdlife="n/a","n/a",IF(AZ$3&gt;(A15taxstdlife+$E668),(Input!$K$225*$K$7)-SUM($K668:AY668),(Input!$K$225*$K$7)/A15taxstdlife))</f>
        <v>0</v>
      </c>
      <c r="BA668" s="155">
        <f>IF(A15taxstdlife="n/a","n/a",IF(BA$3&gt;(A15taxstdlife+$E668),(Input!$K$225*$K$7)-SUM($K668:AZ668),(Input!$K$225*$K$7)/A15taxstdlife))</f>
        <v>0</v>
      </c>
      <c r="BB668" s="155">
        <f>IF(A15taxstdlife="n/a","n/a",IF(BB$3&gt;(A15taxstdlife+$E668),(Input!$K$225*$K$7)-SUM($K668:BA668),(Input!$K$225*$K$7)/A15taxstdlife))</f>
        <v>0</v>
      </c>
      <c r="BC668" s="155">
        <f>IF(A15taxstdlife="n/a","n/a",IF(BC$3&gt;(A15taxstdlife+$E668),(Input!$K$225*$K$7)-SUM($K668:BB668),(Input!$K$225*$K$7)/A15taxstdlife))</f>
        <v>0</v>
      </c>
      <c r="BD668" s="155">
        <f>IF(A15taxstdlife="n/a","n/a",IF(BD$3&gt;(A15taxstdlife+$E668),(Input!$K$225*$K$7)-SUM($K668:BC668),(Input!$K$225*$K$7)/A15taxstdlife))</f>
        <v>0</v>
      </c>
      <c r="BE668" s="155">
        <f>IF(A15taxstdlife="n/a","n/a",IF(BE$3&gt;(A15taxstdlife+$E668),(Input!$K$225*$K$7)-SUM($K668:BD668),(Input!$K$225*$K$7)/A15taxstdlife))</f>
        <v>0</v>
      </c>
      <c r="BF668" s="155">
        <f>IF(A15taxstdlife="n/a","n/a",IF(BF$3&gt;(A15taxstdlife+$E668),(Input!$K$225*$K$7)-SUM($K668:BE668),(Input!$K$225*$K$7)/A15taxstdlife))</f>
        <v>0</v>
      </c>
      <c r="BG668" s="155">
        <f>IF(A15taxstdlife="n/a","n/a",IF(BG$3&gt;(A15taxstdlife+$E668),(Input!$K$225*$K$7)-SUM($K668:BF668),(Input!$K$225*$K$7)/A15taxstdlife))</f>
        <v>0</v>
      </c>
      <c r="BH668" s="155">
        <f>IF(A15taxstdlife="n/a","n/a",IF(BH$3&gt;(A15taxstdlife+$E668),(Input!$K$225*$K$7)-SUM($K668:BG668),(Input!$K$225*$K$7)/A15taxstdlife))</f>
        <v>0</v>
      </c>
      <c r="BI668" s="155">
        <f>IF(A15taxstdlife="n/a","n/a",IF(BI$3&gt;(A15taxstdlife+$E668),(Input!$K$225*$K$7)-SUM($K668:BH668),(Input!$K$225*$K$7)/A15taxstdlife))</f>
        <v>0</v>
      </c>
      <c r="BJ668" s="14"/>
      <c r="BK668" s="14"/>
      <c r="BL668" s="14"/>
      <c r="BM668" s="14"/>
      <c r="BN668" s="14"/>
      <c r="BO668" s="14"/>
      <c r="BP668" s="14"/>
      <c r="BQ668" s="14"/>
      <c r="BR668" s="14"/>
      <c r="BS668" s="14"/>
      <c r="BT668" s="14"/>
      <c r="BU668" s="14"/>
      <c r="BV668" s="14"/>
      <c r="BW668" s="14"/>
      <c r="BX668" s="14"/>
      <c r="BY668" s="14"/>
      <c r="BZ668" s="14"/>
      <c r="CA668" s="410"/>
      <c r="CB668" s="410"/>
      <c r="CC668" s="410"/>
      <c r="CD668" s="410"/>
      <c r="CE668" s="410"/>
      <c r="CF668" s="410"/>
      <c r="CG668" s="410"/>
      <c r="CH668" s="410"/>
      <c r="CI668" s="410"/>
      <c r="CJ668" s="410"/>
      <c r="CK668" s="410"/>
      <c r="CL668" s="410"/>
      <c r="CM668" s="410"/>
      <c r="CN668" s="410"/>
      <c r="CO668" s="410"/>
      <c r="CP668" s="410"/>
      <c r="CQ668" s="410"/>
      <c r="CR668" s="410"/>
      <c r="CS668" s="410"/>
      <c r="CT668" s="410"/>
      <c r="CU668" s="410"/>
      <c r="CV668" s="410"/>
      <c r="CW668" s="410"/>
      <c r="CX668" s="410"/>
      <c r="CY668" s="410"/>
      <c r="CZ668" s="410"/>
      <c r="DA668" s="410"/>
      <c r="DB668" s="410"/>
      <c r="DC668" s="410"/>
      <c r="DD668" s="410"/>
      <c r="DE668" s="410"/>
      <c r="DF668" s="410"/>
      <c r="DG668" s="410"/>
      <c r="DH668" s="410"/>
      <c r="DI668" s="410"/>
      <c r="DJ668" s="410"/>
      <c r="DK668" s="410"/>
      <c r="DL668" s="410"/>
      <c r="DM668" s="410"/>
      <c r="DN668" s="410"/>
      <c r="DO668" s="410"/>
      <c r="DP668" s="410"/>
      <c r="DQ668" s="410"/>
      <c r="DR668" s="410"/>
      <c r="DS668" s="410"/>
      <c r="DT668" s="410"/>
      <c r="DU668" s="410"/>
      <c r="DV668" s="410"/>
      <c r="DW668" s="410"/>
      <c r="DX668" s="410"/>
      <c r="DY668" s="410"/>
      <c r="DZ668" s="410"/>
      <c r="EA668" s="410"/>
      <c r="EB668" s="410"/>
      <c r="EC668" s="410"/>
      <c r="ED668" s="410"/>
      <c r="EE668" s="410"/>
      <c r="EF668" s="410"/>
      <c r="EG668" s="410"/>
      <c r="EH668" s="410"/>
      <c r="EI668" s="410"/>
      <c r="EJ668" s="410"/>
      <c r="EK668" s="410"/>
      <c r="EL668" s="410"/>
      <c r="EM668" s="410"/>
      <c r="EN668" s="410"/>
      <c r="EO668" s="410"/>
      <c r="EP668" s="410"/>
      <c r="EQ668" s="410"/>
      <c r="ER668" s="410"/>
      <c r="ES668" s="410"/>
      <c r="ET668" s="410"/>
      <c r="EU668" s="410"/>
      <c r="EV668" s="410"/>
      <c r="EW668" s="410"/>
      <c r="EX668" s="410"/>
      <c r="EY668" s="410"/>
      <c r="EZ668" s="410"/>
      <c r="FA668" s="410"/>
      <c r="FB668" s="410"/>
      <c r="FC668" s="410"/>
      <c r="FD668" s="410"/>
      <c r="FE668" s="410"/>
      <c r="FF668" s="410"/>
      <c r="FG668" s="410"/>
      <c r="FH668" s="410"/>
      <c r="FI668" s="410"/>
      <c r="FJ668" s="410"/>
      <c r="FK668" s="410"/>
      <c r="FL668" s="410"/>
      <c r="FM668" s="410"/>
      <c r="FN668" s="410"/>
      <c r="FO668" s="410"/>
      <c r="FP668" s="410"/>
      <c r="FQ668" s="410"/>
      <c r="FR668" s="410"/>
      <c r="FS668" s="410"/>
      <c r="FT668" s="410"/>
      <c r="FU668" s="410"/>
      <c r="FV668" s="410"/>
      <c r="FW668" s="410"/>
      <c r="FX668" s="410"/>
      <c r="FY668" s="410"/>
      <c r="FZ668" s="410"/>
      <c r="GA668" s="410"/>
      <c r="GB668" s="410"/>
      <c r="GC668" s="410"/>
      <c r="GD668" s="410"/>
      <c r="GE668" s="410"/>
      <c r="GF668" s="410"/>
      <c r="GG668" s="410"/>
      <c r="GH668" s="410"/>
      <c r="GI668" s="410"/>
      <c r="GJ668" s="410"/>
      <c r="GK668" s="410"/>
      <c r="GL668" s="410"/>
      <c r="GM668" s="410"/>
      <c r="GN668" s="410"/>
      <c r="GO668" s="410"/>
      <c r="GP668" s="410"/>
      <c r="GQ668" s="410"/>
      <c r="GR668" s="410"/>
      <c r="GS668" s="410"/>
      <c r="GT668" s="410"/>
      <c r="GU668" s="410"/>
      <c r="GV668" s="410"/>
      <c r="GW668" s="410"/>
      <c r="GX668" s="410"/>
      <c r="GY668" s="410"/>
      <c r="GZ668" s="410"/>
      <c r="HA668" s="410"/>
      <c r="HB668" s="410"/>
      <c r="HC668" s="410"/>
      <c r="HD668" s="410"/>
      <c r="HE668" s="410"/>
      <c r="HF668" s="410"/>
      <c r="HG668" s="410"/>
      <c r="HH668" s="410"/>
      <c r="HI668" s="410"/>
      <c r="HJ668" s="410"/>
      <c r="HK668" s="410"/>
      <c r="HL668" s="410"/>
      <c r="HM668" s="410"/>
      <c r="HN668" s="410"/>
      <c r="HO668" s="410"/>
      <c r="HP668" s="410"/>
      <c r="HQ668" s="410"/>
      <c r="HR668" s="410"/>
      <c r="HS668" s="410"/>
      <c r="HT668" s="410"/>
      <c r="HU668" s="410"/>
      <c r="HV668" s="410"/>
      <c r="HW668" s="410"/>
      <c r="HX668" s="410"/>
      <c r="HY668" s="410"/>
      <c r="HZ668" s="410"/>
      <c r="IA668" s="410"/>
      <c r="IB668" s="410"/>
      <c r="IC668" s="410"/>
      <c r="ID668" s="410"/>
      <c r="IE668" s="410"/>
      <c r="IF668" s="410"/>
      <c r="IG668" s="410"/>
      <c r="IH668" s="410"/>
      <c r="II668" s="410"/>
      <c r="IJ668" s="410"/>
      <c r="IK668" s="410"/>
      <c r="IL668" s="410"/>
      <c r="IM668" s="410"/>
      <c r="IN668" s="410"/>
      <c r="IO668" s="410"/>
      <c r="IP668" s="410"/>
      <c r="IQ668" s="410"/>
      <c r="IR668" s="410"/>
      <c r="IS668" s="410"/>
      <c r="IT668" s="410"/>
      <c r="IU668" s="410"/>
      <c r="IV668" s="410"/>
    </row>
    <row r="669" spans="1:256" s="2" customFormat="1" ht="12.75" hidden="1" customHeight="1" outlineLevel="2">
      <c r="A669" s="14"/>
      <c r="B669" s="14"/>
      <c r="C669" s="324"/>
      <c r="D669" s="413"/>
      <c r="E669" s="261">
        <v>6</v>
      </c>
      <c r="F669" s="372"/>
      <c r="G669" s="269"/>
      <c r="H669" s="271"/>
      <c r="I669" s="271"/>
      <c r="J669" s="271"/>
      <c r="K669" s="271"/>
      <c r="L669" s="270"/>
      <c r="M669" s="155">
        <f>IF(A15taxstdlife="n/a","n/a",IF(M$3&gt;(A15taxstdlife+$E669),(Input!$L$225*$L$7)-SUM($L669:L669),(Input!$L$225*$L$7)/A15taxstdlife))</f>
        <v>0</v>
      </c>
      <c r="N669" s="155">
        <f>IF(A15taxstdlife="n/a","n/a",IF(N$3&gt;(A15taxstdlife+$E669),(Input!$L$225*$L$7)-SUM($L669:M669),(Input!$L$225*$L$7)/A15taxstdlife))</f>
        <v>0</v>
      </c>
      <c r="O669" s="155">
        <f>IF(A15taxstdlife="n/a","n/a",IF(O$3&gt;(A15taxstdlife+$E669),(Input!$L$225*$L$7)-SUM($L669:N669),(Input!$L$225*$L$7)/A15taxstdlife))</f>
        <v>0</v>
      </c>
      <c r="P669" s="155">
        <f>IF(A15taxstdlife="n/a","n/a",IF(P$3&gt;(A15taxstdlife+$E669),(Input!$L$225*$L$7)-SUM($L669:O669),(Input!$L$225*$L$7)/A15taxstdlife))</f>
        <v>0</v>
      </c>
      <c r="Q669" s="155">
        <f>IF(A15taxstdlife="n/a","n/a",IF(Q$3&gt;(A15taxstdlife+$E669),(Input!$L$225*$L$7)-SUM($L669:P669),(Input!$L$225*$L$7)/A15taxstdlife))</f>
        <v>0</v>
      </c>
      <c r="R669" s="155">
        <f>IF(A15taxstdlife="n/a","n/a",IF(R$3&gt;(A15taxstdlife+$E669),(Input!$L$225*$L$7)-SUM($L669:Q669),(Input!$L$225*$L$7)/A15taxstdlife))</f>
        <v>0</v>
      </c>
      <c r="S669" s="155">
        <f>IF(A15taxstdlife="n/a","n/a",IF(S$3&gt;(A15taxstdlife+$E669),(Input!$L$225*$L$7)-SUM($L669:R669),(Input!$L$225*$L$7)/A15taxstdlife))</f>
        <v>0</v>
      </c>
      <c r="T669" s="155">
        <f>IF(A15taxstdlife="n/a","n/a",IF(T$3&gt;(A15taxstdlife+$E669),(Input!$L$225*$L$7)-SUM($L669:S669),(Input!$L$225*$L$7)/A15taxstdlife))</f>
        <v>0</v>
      </c>
      <c r="U669" s="155">
        <f>IF(A15taxstdlife="n/a","n/a",IF(U$3&gt;(A15taxstdlife+$E669),(Input!$L$225*$L$7)-SUM($L669:T669),(Input!$L$225*$L$7)/A15taxstdlife))</f>
        <v>0</v>
      </c>
      <c r="V669" s="155">
        <f>IF(A15taxstdlife="n/a","n/a",IF(V$3&gt;(A15taxstdlife+$E669),(Input!$L$225*$L$7)-SUM($L669:U669),(Input!$L$225*$L$7)/A15taxstdlife))</f>
        <v>0</v>
      </c>
      <c r="W669" s="155">
        <f>IF(A15taxstdlife="n/a","n/a",IF(W$3&gt;(A15taxstdlife+$E669),(Input!$L$225*$L$7)-SUM($L669:V669),(Input!$L$225*$L$7)/A15taxstdlife))</f>
        <v>0</v>
      </c>
      <c r="X669" s="155">
        <f>IF(A15taxstdlife="n/a","n/a",IF(X$3&gt;(A15taxstdlife+$E669),(Input!$L$225*$L$7)-SUM($L669:W669),(Input!$L$225*$L$7)/A15taxstdlife))</f>
        <v>0</v>
      </c>
      <c r="Y669" s="155">
        <f>IF(A15taxstdlife="n/a","n/a",IF(Y$3&gt;(A15taxstdlife+$E669),(Input!$L$225*$L$7)-SUM($L669:X669),(Input!$L$225*$L$7)/A15taxstdlife))</f>
        <v>0</v>
      </c>
      <c r="Z669" s="155">
        <f>IF(A15taxstdlife="n/a","n/a",IF(Z$3&gt;(A15taxstdlife+$E669),(Input!$L$225*$L$7)-SUM($L669:Y669),(Input!$L$225*$L$7)/A15taxstdlife))</f>
        <v>0</v>
      </c>
      <c r="AA669" s="155">
        <f>IF(A15taxstdlife="n/a","n/a",IF(AA$3&gt;(A15taxstdlife+$E669),(Input!$L$225*$L$7)-SUM($L669:Z669),(Input!$L$225*$L$7)/A15taxstdlife))</f>
        <v>0</v>
      </c>
      <c r="AB669" s="155">
        <f>IF(A15taxstdlife="n/a","n/a",IF(AB$3&gt;(A15taxstdlife+$E669),(Input!$L$225*$L$7)-SUM($L669:AA669),(Input!$L$225*$L$7)/A15taxstdlife))</f>
        <v>0</v>
      </c>
      <c r="AC669" s="155">
        <f>IF(A15taxstdlife="n/a","n/a",IF(AC$3&gt;(A15taxstdlife+$E669),(Input!$L$225*$L$7)-SUM($L669:AB669),(Input!$L$225*$L$7)/A15taxstdlife))</f>
        <v>0</v>
      </c>
      <c r="AD669" s="155">
        <f>IF(A15taxstdlife="n/a","n/a",IF(AD$3&gt;(A15taxstdlife+$E669),(Input!$L$225*$L$7)-SUM($L669:AC669),(Input!$L$225*$L$7)/A15taxstdlife))</f>
        <v>0</v>
      </c>
      <c r="AE669" s="155">
        <f>IF(A15taxstdlife="n/a","n/a",IF(AE$3&gt;(A15taxstdlife+$E669),(Input!$L$225*$L$7)-SUM($L669:AD669),(Input!$L$225*$L$7)/A15taxstdlife))</f>
        <v>0</v>
      </c>
      <c r="AF669" s="155">
        <f>IF(A15taxstdlife="n/a","n/a",IF(AF$3&gt;(A15taxstdlife+$E669),(Input!$L$225*$L$7)-SUM($L669:AE669),(Input!$L$225*$L$7)/A15taxstdlife))</f>
        <v>0</v>
      </c>
      <c r="AG669" s="155">
        <f>IF(A15taxstdlife="n/a","n/a",IF(AG$3&gt;(A15taxstdlife+$E669),(Input!$L$225*$L$7)-SUM($L669:AF669),(Input!$L$225*$L$7)/A15taxstdlife))</f>
        <v>0</v>
      </c>
      <c r="AH669" s="155">
        <f>IF(A15taxstdlife="n/a","n/a",IF(AH$3&gt;(A15taxstdlife+$E669),(Input!$L$225*$L$7)-SUM($L669:AG669),(Input!$L$225*$L$7)/A15taxstdlife))</f>
        <v>0</v>
      </c>
      <c r="AI669" s="155">
        <f>IF(A15taxstdlife="n/a","n/a",IF(AI$3&gt;(A15taxstdlife+$E669),(Input!$L$225*$L$7)-SUM($L669:AH669),(Input!$L$225*$L$7)/A15taxstdlife))</f>
        <v>0</v>
      </c>
      <c r="AJ669" s="155">
        <f>IF(A15taxstdlife="n/a","n/a",IF(AJ$3&gt;(A15taxstdlife+$E669),(Input!$L$225*$L$7)-SUM($L669:AI669),(Input!$L$225*$L$7)/A15taxstdlife))</f>
        <v>0</v>
      </c>
      <c r="AK669" s="155">
        <f>IF(A15taxstdlife="n/a","n/a",IF(AK$3&gt;(A15taxstdlife+$E669),(Input!$L$225*$L$7)-SUM($L669:AJ669),(Input!$L$225*$L$7)/A15taxstdlife))</f>
        <v>0</v>
      </c>
      <c r="AL669" s="155">
        <f>IF(A15taxstdlife="n/a","n/a",IF(AL$3&gt;(A15taxstdlife+$E669),(Input!$L$225*$L$7)-SUM($L669:AK669),(Input!$L$225*$L$7)/A15taxstdlife))</f>
        <v>0</v>
      </c>
      <c r="AM669" s="155">
        <f>IF(A15taxstdlife="n/a","n/a",IF(AM$3&gt;(A15taxstdlife+$E669),(Input!$L$225*$L$7)-SUM($L669:AL669),(Input!$L$225*$L$7)/A15taxstdlife))</f>
        <v>0</v>
      </c>
      <c r="AN669" s="155">
        <f>IF(A15taxstdlife="n/a","n/a",IF(AN$3&gt;(A15taxstdlife+$E669),(Input!$L$225*$L$7)-SUM($L669:AM669),(Input!$L$225*$L$7)/A15taxstdlife))</f>
        <v>0</v>
      </c>
      <c r="AO669" s="155">
        <f>IF(A15taxstdlife="n/a","n/a",IF(AO$3&gt;(A15taxstdlife+$E669),(Input!$L$225*$L$7)-SUM($L669:AN669),(Input!$L$225*$L$7)/A15taxstdlife))</f>
        <v>0</v>
      </c>
      <c r="AP669" s="155">
        <f>IF(A15taxstdlife="n/a","n/a",IF(AP$3&gt;(A15taxstdlife+$E669),(Input!$L$225*$L$7)-SUM($L669:AO669),(Input!$L$225*$L$7)/A15taxstdlife))</f>
        <v>0</v>
      </c>
      <c r="AQ669" s="155">
        <f>IF(A15taxstdlife="n/a","n/a",IF(AQ$3&gt;(A15taxstdlife+$E669),(Input!$L$225*$L$7)-SUM($L669:AP669),(Input!$L$225*$L$7)/A15taxstdlife))</f>
        <v>0</v>
      </c>
      <c r="AR669" s="155">
        <f>IF(A15taxstdlife="n/a","n/a",IF(AR$3&gt;(A15taxstdlife+$E669),(Input!$L$225*$L$7)-SUM($L669:AQ669),(Input!$L$225*$L$7)/A15taxstdlife))</f>
        <v>0</v>
      </c>
      <c r="AS669" s="155">
        <f>IF(A15taxstdlife="n/a","n/a",IF(AS$3&gt;(A15taxstdlife+$E669),(Input!$L$225*$L$7)-SUM($L669:AR669),(Input!$L$225*$L$7)/A15taxstdlife))</f>
        <v>0</v>
      </c>
      <c r="AT669" s="155">
        <f>IF(A15taxstdlife="n/a","n/a",IF(AT$3&gt;(A15taxstdlife+$E669),(Input!$L$225*$L$7)-SUM($L669:AS669),(Input!$L$225*$L$7)/A15taxstdlife))</f>
        <v>0</v>
      </c>
      <c r="AU669" s="155">
        <f>IF(A15taxstdlife="n/a","n/a",IF(AU$3&gt;(A15taxstdlife+$E669),(Input!$L$225*$L$7)-SUM($L669:AT669),(Input!$L$225*$L$7)/A15taxstdlife))</f>
        <v>0</v>
      </c>
      <c r="AV669" s="155">
        <f>IF(A15taxstdlife="n/a","n/a",IF(AV$3&gt;(A15taxstdlife+$E669),(Input!$L$225*$L$7)-SUM($L669:AU669),(Input!$L$225*$L$7)/A15taxstdlife))</f>
        <v>0</v>
      </c>
      <c r="AW669" s="155">
        <f>IF(A15taxstdlife="n/a","n/a",IF(AW$3&gt;(A15taxstdlife+$E669),(Input!$L$225*$L$7)-SUM($L669:AV669),(Input!$L$225*$L$7)/A15taxstdlife))</f>
        <v>0</v>
      </c>
      <c r="AX669" s="155">
        <f>IF(A15taxstdlife="n/a","n/a",IF(AX$3&gt;(A15taxstdlife+$E669),(Input!$L$225*$L$7)-SUM($L669:AW669),(Input!$L$225*$L$7)/A15taxstdlife))</f>
        <v>0</v>
      </c>
      <c r="AY669" s="155">
        <f>IF(A15taxstdlife="n/a","n/a",IF(AY$3&gt;(A15taxstdlife+$E669),(Input!$L$225*$L$7)-SUM($L669:AX669),(Input!$L$225*$L$7)/A15taxstdlife))</f>
        <v>0</v>
      </c>
      <c r="AZ669" s="155">
        <f>IF(A15taxstdlife="n/a","n/a",IF(AZ$3&gt;(A15taxstdlife+$E669),(Input!$L$225*$L$7)-SUM($L669:AY669),(Input!$L$225*$L$7)/A15taxstdlife))</f>
        <v>0</v>
      </c>
      <c r="BA669" s="155">
        <f>IF(A15taxstdlife="n/a","n/a",IF(BA$3&gt;(A15taxstdlife+$E669),(Input!$L$225*$L$7)-SUM($L669:AZ669),(Input!$L$225*$L$7)/A15taxstdlife))</f>
        <v>0</v>
      </c>
      <c r="BB669" s="155">
        <f>IF(A15taxstdlife="n/a","n/a",IF(BB$3&gt;(A15taxstdlife+$E669),(Input!$L$225*$L$7)-SUM($L669:BA669),(Input!$L$225*$L$7)/A15taxstdlife))</f>
        <v>0</v>
      </c>
      <c r="BC669" s="155">
        <f>IF(A15taxstdlife="n/a","n/a",IF(BC$3&gt;(A15taxstdlife+$E669),(Input!$L$225*$L$7)-SUM($L669:BB669),(Input!$L$225*$L$7)/A15taxstdlife))</f>
        <v>0</v>
      </c>
      <c r="BD669" s="155">
        <f>IF(A15taxstdlife="n/a","n/a",IF(BD$3&gt;(A15taxstdlife+$E669),(Input!$L$225*$L$7)-SUM($L669:BC669),(Input!$L$225*$L$7)/A15taxstdlife))</f>
        <v>0</v>
      </c>
      <c r="BE669" s="155">
        <f>IF(A15taxstdlife="n/a","n/a",IF(BE$3&gt;(A15taxstdlife+$E669),(Input!$L$225*$L$7)-SUM($L669:BD669),(Input!$L$225*$L$7)/A15taxstdlife))</f>
        <v>0</v>
      </c>
      <c r="BF669" s="155">
        <f>IF(A15taxstdlife="n/a","n/a",IF(BF$3&gt;(A15taxstdlife+$E669),(Input!$L$225*$L$7)-SUM($L669:BE669),(Input!$L$225*$L$7)/A15taxstdlife))</f>
        <v>0</v>
      </c>
      <c r="BG669" s="155">
        <f>IF(A15taxstdlife="n/a","n/a",IF(BG$3&gt;(A15taxstdlife+$E669),(Input!$L$225*$L$7)-SUM($L669:BF669),(Input!$L$225*$L$7)/A15taxstdlife))</f>
        <v>0</v>
      </c>
      <c r="BH669" s="155">
        <f>IF(A15taxstdlife="n/a","n/a",IF(BH$3&gt;(A15taxstdlife+$E669),(Input!$L$225*$L$7)-SUM($L669:BG669),(Input!$L$225*$L$7)/A15taxstdlife))</f>
        <v>0</v>
      </c>
      <c r="BI669" s="155">
        <f>IF(A15taxstdlife="n/a","n/a",IF(BI$3&gt;(A15taxstdlife+$E669),(Input!$L$225*$L$7)-SUM($L669:BH669),(Input!$L$225*$L$7)/A15taxstdlife))</f>
        <v>0</v>
      </c>
      <c r="BJ669" s="14"/>
      <c r="BK669" s="14"/>
      <c r="BL669" s="14"/>
      <c r="BM669" s="14"/>
      <c r="BN669" s="14"/>
      <c r="BO669" s="14"/>
      <c r="BP669" s="14"/>
      <c r="BQ669" s="14"/>
      <c r="BR669" s="14"/>
      <c r="BS669" s="14"/>
      <c r="BT669" s="14"/>
      <c r="BU669" s="14"/>
      <c r="BV669" s="14"/>
      <c r="BW669" s="14"/>
      <c r="BX669" s="14"/>
      <c r="BY669" s="14"/>
      <c r="BZ669" s="14"/>
      <c r="CA669" s="410"/>
      <c r="CB669" s="410"/>
      <c r="CC669" s="410"/>
      <c r="CD669" s="410"/>
      <c r="CE669" s="410"/>
      <c r="CF669" s="410"/>
      <c r="CG669" s="410"/>
      <c r="CH669" s="410"/>
      <c r="CI669" s="410"/>
      <c r="CJ669" s="410"/>
      <c r="CK669" s="410"/>
      <c r="CL669" s="410"/>
      <c r="CM669" s="410"/>
      <c r="CN669" s="410"/>
      <c r="CO669" s="410"/>
      <c r="CP669" s="410"/>
      <c r="CQ669" s="410"/>
      <c r="CR669" s="410"/>
      <c r="CS669" s="410"/>
      <c r="CT669" s="410"/>
      <c r="CU669" s="410"/>
      <c r="CV669" s="410"/>
      <c r="CW669" s="410"/>
      <c r="CX669" s="410"/>
      <c r="CY669" s="410"/>
      <c r="CZ669" s="410"/>
      <c r="DA669" s="410"/>
      <c r="DB669" s="410"/>
      <c r="DC669" s="410"/>
      <c r="DD669" s="410"/>
      <c r="DE669" s="410"/>
      <c r="DF669" s="410"/>
      <c r="DG669" s="410"/>
      <c r="DH669" s="410"/>
      <c r="DI669" s="410"/>
      <c r="DJ669" s="410"/>
      <c r="DK669" s="410"/>
      <c r="DL669" s="410"/>
      <c r="DM669" s="410"/>
      <c r="DN669" s="410"/>
      <c r="DO669" s="410"/>
      <c r="DP669" s="410"/>
      <c r="DQ669" s="410"/>
      <c r="DR669" s="410"/>
      <c r="DS669" s="410"/>
      <c r="DT669" s="410"/>
      <c r="DU669" s="410"/>
      <c r="DV669" s="410"/>
      <c r="DW669" s="410"/>
      <c r="DX669" s="410"/>
      <c r="DY669" s="410"/>
      <c r="DZ669" s="410"/>
      <c r="EA669" s="410"/>
      <c r="EB669" s="410"/>
      <c r="EC669" s="410"/>
      <c r="ED669" s="410"/>
      <c r="EE669" s="410"/>
      <c r="EF669" s="410"/>
      <c r="EG669" s="410"/>
      <c r="EH669" s="410"/>
      <c r="EI669" s="410"/>
      <c r="EJ669" s="410"/>
      <c r="EK669" s="410"/>
      <c r="EL669" s="410"/>
      <c r="EM669" s="410"/>
      <c r="EN669" s="410"/>
      <c r="EO669" s="410"/>
      <c r="EP669" s="410"/>
      <c r="EQ669" s="410"/>
      <c r="ER669" s="410"/>
      <c r="ES669" s="410"/>
      <c r="ET669" s="410"/>
      <c r="EU669" s="410"/>
      <c r="EV669" s="410"/>
      <c r="EW669" s="410"/>
      <c r="EX669" s="410"/>
      <c r="EY669" s="410"/>
      <c r="EZ669" s="410"/>
      <c r="FA669" s="410"/>
      <c r="FB669" s="410"/>
      <c r="FC669" s="410"/>
      <c r="FD669" s="410"/>
      <c r="FE669" s="410"/>
      <c r="FF669" s="410"/>
      <c r="FG669" s="410"/>
      <c r="FH669" s="410"/>
      <c r="FI669" s="410"/>
      <c r="FJ669" s="410"/>
      <c r="FK669" s="410"/>
      <c r="FL669" s="410"/>
      <c r="FM669" s="410"/>
      <c r="FN669" s="410"/>
      <c r="FO669" s="410"/>
      <c r="FP669" s="410"/>
      <c r="FQ669" s="410"/>
      <c r="FR669" s="410"/>
      <c r="FS669" s="410"/>
      <c r="FT669" s="410"/>
      <c r="FU669" s="410"/>
      <c r="FV669" s="410"/>
      <c r="FW669" s="410"/>
      <c r="FX669" s="410"/>
      <c r="FY669" s="410"/>
      <c r="FZ669" s="410"/>
      <c r="GA669" s="410"/>
      <c r="GB669" s="410"/>
      <c r="GC669" s="410"/>
      <c r="GD669" s="410"/>
      <c r="GE669" s="410"/>
      <c r="GF669" s="410"/>
      <c r="GG669" s="410"/>
      <c r="GH669" s="410"/>
      <c r="GI669" s="410"/>
      <c r="GJ669" s="410"/>
      <c r="GK669" s="410"/>
      <c r="GL669" s="410"/>
      <c r="GM669" s="410"/>
      <c r="GN669" s="410"/>
      <c r="GO669" s="410"/>
      <c r="GP669" s="410"/>
      <c r="GQ669" s="410"/>
      <c r="GR669" s="410"/>
      <c r="GS669" s="410"/>
      <c r="GT669" s="410"/>
      <c r="GU669" s="410"/>
      <c r="GV669" s="410"/>
      <c r="GW669" s="410"/>
      <c r="GX669" s="410"/>
      <c r="GY669" s="410"/>
      <c r="GZ669" s="410"/>
      <c r="HA669" s="410"/>
      <c r="HB669" s="410"/>
      <c r="HC669" s="410"/>
      <c r="HD669" s="410"/>
      <c r="HE669" s="410"/>
      <c r="HF669" s="410"/>
      <c r="HG669" s="410"/>
      <c r="HH669" s="410"/>
      <c r="HI669" s="410"/>
      <c r="HJ669" s="410"/>
      <c r="HK669" s="410"/>
      <c r="HL669" s="410"/>
      <c r="HM669" s="410"/>
      <c r="HN669" s="410"/>
      <c r="HO669" s="410"/>
      <c r="HP669" s="410"/>
      <c r="HQ669" s="410"/>
      <c r="HR669" s="410"/>
      <c r="HS669" s="410"/>
      <c r="HT669" s="410"/>
      <c r="HU669" s="410"/>
      <c r="HV669" s="410"/>
      <c r="HW669" s="410"/>
      <c r="HX669" s="410"/>
      <c r="HY669" s="410"/>
      <c r="HZ669" s="410"/>
      <c r="IA669" s="410"/>
      <c r="IB669" s="410"/>
      <c r="IC669" s="410"/>
      <c r="ID669" s="410"/>
      <c r="IE669" s="410"/>
      <c r="IF669" s="410"/>
      <c r="IG669" s="410"/>
      <c r="IH669" s="410"/>
      <c r="II669" s="410"/>
      <c r="IJ669" s="410"/>
      <c r="IK669" s="410"/>
      <c r="IL669" s="410"/>
      <c r="IM669" s="410"/>
      <c r="IN669" s="410"/>
      <c r="IO669" s="410"/>
      <c r="IP669" s="410"/>
      <c r="IQ669" s="410"/>
      <c r="IR669" s="410"/>
      <c r="IS669" s="410"/>
      <c r="IT669" s="410"/>
      <c r="IU669" s="410"/>
      <c r="IV669" s="410"/>
    </row>
    <row r="670" spans="1:256" s="2" customFormat="1" ht="12.75" hidden="1" customHeight="1" outlineLevel="2">
      <c r="A670" s="14"/>
      <c r="B670" s="14"/>
      <c r="C670" s="324"/>
      <c r="D670" s="413"/>
      <c r="E670" s="261">
        <v>7</v>
      </c>
      <c r="F670" s="372"/>
      <c r="G670" s="269"/>
      <c r="H670" s="271"/>
      <c r="I670" s="271"/>
      <c r="J670" s="271"/>
      <c r="K670" s="271"/>
      <c r="L670" s="271"/>
      <c r="M670" s="270"/>
      <c r="N670" s="155">
        <f>IF(A15taxstdlife="n/a","n/a",IF(N$3&gt;(A15taxstdlife+$E670),(Input!$M$225*$M$7)-SUM($M670:M670),(Input!$M$225*$M$7)/A15taxstdlife))</f>
        <v>0</v>
      </c>
      <c r="O670" s="155">
        <f>IF(A15taxstdlife="n/a","n/a",IF(O$3&gt;(A15taxstdlife+$E670),(Input!$M$225*$M$7)-SUM($M670:N670),(Input!$M$225*$M$7)/A15taxstdlife))</f>
        <v>0</v>
      </c>
      <c r="P670" s="155">
        <f>IF(A15taxstdlife="n/a","n/a",IF(P$3&gt;(A15taxstdlife+$E670),(Input!$M$225*$M$7)-SUM($M670:O670),(Input!$M$225*$M$7)/A15taxstdlife))</f>
        <v>0</v>
      </c>
      <c r="Q670" s="155">
        <f>IF(A15taxstdlife="n/a","n/a",IF(Q$3&gt;(A15taxstdlife+$E670),(Input!$M$225*$M$7)-SUM($M670:P670),(Input!$M$225*$M$7)/A15taxstdlife))</f>
        <v>0</v>
      </c>
      <c r="R670" s="155">
        <f>IF(A15taxstdlife="n/a","n/a",IF(R$3&gt;(A15taxstdlife+$E670),(Input!$M$225*$M$7)-SUM($M670:Q670),(Input!$M$225*$M$7)/A15taxstdlife))</f>
        <v>0</v>
      </c>
      <c r="S670" s="155">
        <f>IF(A15taxstdlife="n/a","n/a",IF(S$3&gt;(A15taxstdlife+$E670),(Input!$M$225*$M$7)-SUM($M670:R670),(Input!$M$225*$M$7)/A15taxstdlife))</f>
        <v>0</v>
      </c>
      <c r="T670" s="155">
        <f>IF(A15taxstdlife="n/a","n/a",IF(T$3&gt;(A15taxstdlife+$E670),(Input!$M$225*$M$7)-SUM($M670:S670),(Input!$M$225*$M$7)/A15taxstdlife))</f>
        <v>0</v>
      </c>
      <c r="U670" s="155">
        <f>IF(A15taxstdlife="n/a","n/a",IF(U$3&gt;(A15taxstdlife+$E670),(Input!$M$225*$M$7)-SUM($M670:T670),(Input!$M$225*$M$7)/A15taxstdlife))</f>
        <v>0</v>
      </c>
      <c r="V670" s="155">
        <f>IF(A15taxstdlife="n/a","n/a",IF(V$3&gt;(A15taxstdlife+$E670),(Input!$M$225*$M$7)-SUM($M670:U670),(Input!$M$225*$M$7)/A15taxstdlife))</f>
        <v>0</v>
      </c>
      <c r="W670" s="155">
        <f>IF(A15taxstdlife="n/a","n/a",IF(W$3&gt;(A15taxstdlife+$E670),(Input!$M$225*$M$7)-SUM($M670:V670),(Input!$M$225*$M$7)/A15taxstdlife))</f>
        <v>0</v>
      </c>
      <c r="X670" s="155">
        <f>IF(A15taxstdlife="n/a","n/a",IF(X$3&gt;(A15taxstdlife+$E670),(Input!$M$225*$M$7)-SUM($M670:W670),(Input!$M$225*$M$7)/A15taxstdlife))</f>
        <v>0</v>
      </c>
      <c r="Y670" s="155">
        <f>IF(A15taxstdlife="n/a","n/a",IF(Y$3&gt;(A15taxstdlife+$E670),(Input!$M$225*$M$7)-SUM($M670:X670),(Input!$M$225*$M$7)/A15taxstdlife))</f>
        <v>0</v>
      </c>
      <c r="Z670" s="155">
        <f>IF(A15taxstdlife="n/a","n/a",IF(Z$3&gt;(A15taxstdlife+$E670),(Input!$M$225*$M$7)-SUM($M670:Y670),(Input!$M$225*$M$7)/A15taxstdlife))</f>
        <v>0</v>
      </c>
      <c r="AA670" s="155">
        <f>IF(A15taxstdlife="n/a","n/a",IF(AA$3&gt;(A15taxstdlife+$E670),(Input!$M$225*$M$7)-SUM($M670:Z670),(Input!$M$225*$M$7)/A15taxstdlife))</f>
        <v>0</v>
      </c>
      <c r="AB670" s="155">
        <f>IF(A15taxstdlife="n/a","n/a",IF(AB$3&gt;(A15taxstdlife+$E670),(Input!$M$225*$M$7)-SUM($M670:AA670),(Input!$M$225*$M$7)/A15taxstdlife))</f>
        <v>0</v>
      </c>
      <c r="AC670" s="155">
        <f>IF(A15taxstdlife="n/a","n/a",IF(AC$3&gt;(A15taxstdlife+$E670),(Input!$M$225*$M$7)-SUM($M670:AB670),(Input!$M$225*$M$7)/A15taxstdlife))</f>
        <v>0</v>
      </c>
      <c r="AD670" s="155">
        <f>IF(A15taxstdlife="n/a","n/a",IF(AD$3&gt;(A15taxstdlife+$E670),(Input!$M$225*$M$7)-SUM($M670:AC670),(Input!$M$225*$M$7)/A15taxstdlife))</f>
        <v>0</v>
      </c>
      <c r="AE670" s="155">
        <f>IF(A15taxstdlife="n/a","n/a",IF(AE$3&gt;(A15taxstdlife+$E670),(Input!$M$225*$M$7)-SUM($M670:AD670),(Input!$M$225*$M$7)/A15taxstdlife))</f>
        <v>0</v>
      </c>
      <c r="AF670" s="155">
        <f>IF(A15taxstdlife="n/a","n/a",IF(AF$3&gt;(A15taxstdlife+$E670),(Input!$M$225*$M$7)-SUM($M670:AE670),(Input!$M$225*$M$7)/A15taxstdlife))</f>
        <v>0</v>
      </c>
      <c r="AG670" s="155">
        <f>IF(A15taxstdlife="n/a","n/a",IF(AG$3&gt;(A15taxstdlife+$E670),(Input!$M$225*$M$7)-SUM($M670:AF670),(Input!$M$225*$M$7)/A15taxstdlife))</f>
        <v>0</v>
      </c>
      <c r="AH670" s="155">
        <f>IF(A15taxstdlife="n/a","n/a",IF(AH$3&gt;(A15taxstdlife+$E670),(Input!$M$225*$M$7)-SUM($M670:AG670),(Input!$M$225*$M$7)/A15taxstdlife))</f>
        <v>0</v>
      </c>
      <c r="AI670" s="155">
        <f>IF(A15taxstdlife="n/a","n/a",IF(AI$3&gt;(A15taxstdlife+$E670),(Input!$M$225*$M$7)-SUM($M670:AH670),(Input!$M$225*$M$7)/A15taxstdlife))</f>
        <v>0</v>
      </c>
      <c r="AJ670" s="155">
        <f>IF(A15taxstdlife="n/a","n/a",IF(AJ$3&gt;(A15taxstdlife+$E670),(Input!$M$225*$M$7)-SUM($M670:AI670),(Input!$M$225*$M$7)/A15taxstdlife))</f>
        <v>0</v>
      </c>
      <c r="AK670" s="155">
        <f>IF(A15taxstdlife="n/a","n/a",IF(AK$3&gt;(A15taxstdlife+$E670),(Input!$M$225*$M$7)-SUM($M670:AJ670),(Input!$M$225*$M$7)/A15taxstdlife))</f>
        <v>0</v>
      </c>
      <c r="AL670" s="155">
        <f>IF(A15taxstdlife="n/a","n/a",IF(AL$3&gt;(A15taxstdlife+$E670),(Input!$M$225*$M$7)-SUM($M670:AK670),(Input!$M$225*$M$7)/A15taxstdlife))</f>
        <v>0</v>
      </c>
      <c r="AM670" s="155">
        <f>IF(A15taxstdlife="n/a","n/a",IF(AM$3&gt;(A15taxstdlife+$E670),(Input!$M$225*$M$7)-SUM($M670:AL670),(Input!$M$225*$M$7)/A15taxstdlife))</f>
        <v>0</v>
      </c>
      <c r="AN670" s="155">
        <f>IF(A15taxstdlife="n/a","n/a",IF(AN$3&gt;(A15taxstdlife+$E670),(Input!$M$225*$M$7)-SUM($M670:AM670),(Input!$M$225*$M$7)/A15taxstdlife))</f>
        <v>0</v>
      </c>
      <c r="AO670" s="155">
        <f>IF(A15taxstdlife="n/a","n/a",IF(AO$3&gt;(A15taxstdlife+$E670),(Input!$M$225*$M$7)-SUM($M670:AN670),(Input!$M$225*$M$7)/A15taxstdlife))</f>
        <v>0</v>
      </c>
      <c r="AP670" s="155">
        <f>IF(A15taxstdlife="n/a","n/a",IF(AP$3&gt;(A15taxstdlife+$E670),(Input!$M$225*$M$7)-SUM($M670:AO670),(Input!$M$225*$M$7)/A15taxstdlife))</f>
        <v>0</v>
      </c>
      <c r="AQ670" s="155">
        <f>IF(A15taxstdlife="n/a","n/a",IF(AQ$3&gt;(A15taxstdlife+$E670),(Input!$M$225*$M$7)-SUM($M670:AP670),(Input!$M$225*$M$7)/A15taxstdlife))</f>
        <v>0</v>
      </c>
      <c r="AR670" s="155">
        <f>IF(A15taxstdlife="n/a","n/a",IF(AR$3&gt;(A15taxstdlife+$E670),(Input!$M$225*$M$7)-SUM($M670:AQ670),(Input!$M$225*$M$7)/A15taxstdlife))</f>
        <v>0</v>
      </c>
      <c r="AS670" s="155">
        <f>IF(A15taxstdlife="n/a","n/a",IF(AS$3&gt;(A15taxstdlife+$E670),(Input!$M$225*$M$7)-SUM($M670:AR670),(Input!$M$225*$M$7)/A15taxstdlife))</f>
        <v>0</v>
      </c>
      <c r="AT670" s="155">
        <f>IF(A15taxstdlife="n/a","n/a",IF(AT$3&gt;(A15taxstdlife+$E670),(Input!$M$225*$M$7)-SUM($M670:AS670),(Input!$M$225*$M$7)/A15taxstdlife))</f>
        <v>0</v>
      </c>
      <c r="AU670" s="155">
        <f>IF(A15taxstdlife="n/a","n/a",IF(AU$3&gt;(A15taxstdlife+$E670),(Input!$M$225*$M$7)-SUM($M670:AT670),(Input!$M$225*$M$7)/A15taxstdlife))</f>
        <v>0</v>
      </c>
      <c r="AV670" s="155">
        <f>IF(A15taxstdlife="n/a","n/a",IF(AV$3&gt;(A15taxstdlife+$E670),(Input!$M$225*$M$7)-SUM($M670:AU670),(Input!$M$225*$M$7)/A15taxstdlife))</f>
        <v>0</v>
      </c>
      <c r="AW670" s="155">
        <f>IF(A15taxstdlife="n/a","n/a",IF(AW$3&gt;(A15taxstdlife+$E670),(Input!$M$225*$M$7)-SUM($M670:AV670),(Input!$M$225*$M$7)/A15taxstdlife))</f>
        <v>0</v>
      </c>
      <c r="AX670" s="155">
        <f>IF(A15taxstdlife="n/a","n/a",IF(AX$3&gt;(A15taxstdlife+$E670),(Input!$M$225*$M$7)-SUM($M670:AW670),(Input!$M$225*$M$7)/A15taxstdlife))</f>
        <v>0</v>
      </c>
      <c r="AY670" s="155">
        <f>IF(A15taxstdlife="n/a","n/a",IF(AY$3&gt;(A15taxstdlife+$E670),(Input!$M$225*$M$7)-SUM($M670:AX670),(Input!$M$225*$M$7)/A15taxstdlife))</f>
        <v>0</v>
      </c>
      <c r="AZ670" s="155">
        <f>IF(A15taxstdlife="n/a","n/a",IF(AZ$3&gt;(A15taxstdlife+$E670),(Input!$M$225*$M$7)-SUM($M670:AY670),(Input!$M$225*$M$7)/A15taxstdlife))</f>
        <v>0</v>
      </c>
      <c r="BA670" s="155">
        <f>IF(A15taxstdlife="n/a","n/a",IF(BA$3&gt;(A15taxstdlife+$E670),(Input!$M$225*$M$7)-SUM($M670:AZ670),(Input!$M$225*$M$7)/A15taxstdlife))</f>
        <v>0</v>
      </c>
      <c r="BB670" s="155">
        <f>IF(A15taxstdlife="n/a","n/a",IF(BB$3&gt;(A15taxstdlife+$E670),(Input!$M$225*$M$7)-SUM($M670:BA670),(Input!$M$225*$M$7)/A15taxstdlife))</f>
        <v>0</v>
      </c>
      <c r="BC670" s="155">
        <f>IF(A15taxstdlife="n/a","n/a",IF(BC$3&gt;(A15taxstdlife+$E670),(Input!$M$225*$M$7)-SUM($M670:BB670),(Input!$M$225*$M$7)/A15taxstdlife))</f>
        <v>0</v>
      </c>
      <c r="BD670" s="155">
        <f>IF(A15taxstdlife="n/a","n/a",IF(BD$3&gt;(A15taxstdlife+$E670),(Input!$M$225*$M$7)-SUM($M670:BC670),(Input!$M$225*$M$7)/A15taxstdlife))</f>
        <v>0</v>
      </c>
      <c r="BE670" s="155">
        <f>IF(A15taxstdlife="n/a","n/a",IF(BE$3&gt;(A15taxstdlife+$E670),(Input!$M$225*$M$7)-SUM($M670:BD670),(Input!$M$225*$M$7)/A15taxstdlife))</f>
        <v>0</v>
      </c>
      <c r="BF670" s="155">
        <f>IF(A15taxstdlife="n/a","n/a",IF(BF$3&gt;(A15taxstdlife+$E670),(Input!$M$225*$M$7)-SUM($M670:BE670),(Input!$M$225*$M$7)/A15taxstdlife))</f>
        <v>0</v>
      </c>
      <c r="BG670" s="155">
        <f>IF(A15taxstdlife="n/a","n/a",IF(BG$3&gt;(A15taxstdlife+$E670),(Input!$M$225*$M$7)-SUM($M670:BF670),(Input!$M$225*$M$7)/A15taxstdlife))</f>
        <v>0</v>
      </c>
      <c r="BH670" s="155">
        <f>IF(A15taxstdlife="n/a","n/a",IF(BH$3&gt;(A15taxstdlife+$E670),(Input!$M$225*$M$7)-SUM($M670:BG670),(Input!$M$225*$M$7)/A15taxstdlife))</f>
        <v>0</v>
      </c>
      <c r="BI670" s="155">
        <f>IF(A15taxstdlife="n/a","n/a",IF(BI$3&gt;(A15taxstdlife+$E670),(Input!$M$225*$M$7)-SUM($M670:BH670),(Input!$M$225*$M$7)/A15taxstdlife))</f>
        <v>0</v>
      </c>
      <c r="BJ670" s="14"/>
      <c r="BK670" s="14"/>
      <c r="BL670" s="14"/>
      <c r="BM670" s="14"/>
      <c r="BN670" s="14"/>
      <c r="BO670" s="14"/>
      <c r="BP670" s="14"/>
      <c r="BQ670" s="14"/>
      <c r="BR670" s="14"/>
      <c r="BS670" s="14"/>
      <c r="BT670" s="14"/>
      <c r="BU670" s="14"/>
      <c r="BV670" s="14"/>
      <c r="BW670" s="14"/>
      <c r="BX670" s="14"/>
      <c r="BY670" s="14"/>
      <c r="BZ670" s="14"/>
      <c r="CA670" s="410"/>
      <c r="CB670" s="410"/>
      <c r="CC670" s="410"/>
      <c r="CD670" s="410"/>
      <c r="CE670" s="410"/>
      <c r="CF670" s="410"/>
      <c r="CG670" s="410"/>
      <c r="CH670" s="410"/>
      <c r="CI670" s="410"/>
      <c r="CJ670" s="410"/>
      <c r="CK670" s="410"/>
      <c r="CL670" s="410"/>
      <c r="CM670" s="410"/>
      <c r="CN670" s="410"/>
      <c r="CO670" s="410"/>
      <c r="CP670" s="410"/>
      <c r="CQ670" s="410"/>
      <c r="CR670" s="410"/>
      <c r="CS670" s="410"/>
      <c r="CT670" s="410"/>
      <c r="CU670" s="410"/>
      <c r="CV670" s="410"/>
      <c r="CW670" s="410"/>
      <c r="CX670" s="410"/>
      <c r="CY670" s="410"/>
      <c r="CZ670" s="410"/>
      <c r="DA670" s="410"/>
      <c r="DB670" s="410"/>
      <c r="DC670" s="410"/>
      <c r="DD670" s="410"/>
      <c r="DE670" s="410"/>
      <c r="DF670" s="410"/>
      <c r="DG670" s="410"/>
      <c r="DH670" s="410"/>
      <c r="DI670" s="410"/>
      <c r="DJ670" s="410"/>
      <c r="DK670" s="410"/>
      <c r="DL670" s="410"/>
      <c r="DM670" s="410"/>
      <c r="DN670" s="410"/>
      <c r="DO670" s="410"/>
      <c r="DP670" s="410"/>
      <c r="DQ670" s="410"/>
      <c r="DR670" s="410"/>
      <c r="DS670" s="410"/>
      <c r="DT670" s="410"/>
      <c r="DU670" s="410"/>
      <c r="DV670" s="410"/>
      <c r="DW670" s="410"/>
      <c r="DX670" s="410"/>
      <c r="DY670" s="410"/>
      <c r="DZ670" s="410"/>
      <c r="EA670" s="410"/>
      <c r="EB670" s="410"/>
      <c r="EC670" s="410"/>
      <c r="ED670" s="410"/>
      <c r="EE670" s="410"/>
      <c r="EF670" s="410"/>
      <c r="EG670" s="410"/>
      <c r="EH670" s="410"/>
      <c r="EI670" s="410"/>
      <c r="EJ670" s="410"/>
      <c r="EK670" s="410"/>
      <c r="EL670" s="410"/>
      <c r="EM670" s="410"/>
      <c r="EN670" s="410"/>
      <c r="EO670" s="410"/>
      <c r="EP670" s="410"/>
      <c r="EQ670" s="410"/>
      <c r="ER670" s="410"/>
      <c r="ES670" s="410"/>
      <c r="ET670" s="410"/>
      <c r="EU670" s="410"/>
      <c r="EV670" s="410"/>
      <c r="EW670" s="410"/>
      <c r="EX670" s="410"/>
      <c r="EY670" s="410"/>
      <c r="EZ670" s="410"/>
      <c r="FA670" s="410"/>
      <c r="FB670" s="410"/>
      <c r="FC670" s="410"/>
      <c r="FD670" s="410"/>
      <c r="FE670" s="410"/>
      <c r="FF670" s="410"/>
      <c r="FG670" s="410"/>
      <c r="FH670" s="410"/>
      <c r="FI670" s="410"/>
      <c r="FJ670" s="410"/>
      <c r="FK670" s="410"/>
      <c r="FL670" s="410"/>
      <c r="FM670" s="410"/>
      <c r="FN670" s="410"/>
      <c r="FO670" s="410"/>
      <c r="FP670" s="410"/>
      <c r="FQ670" s="410"/>
      <c r="FR670" s="410"/>
      <c r="FS670" s="410"/>
      <c r="FT670" s="410"/>
      <c r="FU670" s="410"/>
      <c r="FV670" s="410"/>
      <c r="FW670" s="410"/>
      <c r="FX670" s="410"/>
      <c r="FY670" s="410"/>
      <c r="FZ670" s="410"/>
      <c r="GA670" s="410"/>
      <c r="GB670" s="410"/>
      <c r="GC670" s="410"/>
      <c r="GD670" s="410"/>
      <c r="GE670" s="410"/>
      <c r="GF670" s="410"/>
      <c r="GG670" s="410"/>
      <c r="GH670" s="410"/>
      <c r="GI670" s="410"/>
      <c r="GJ670" s="410"/>
      <c r="GK670" s="410"/>
      <c r="GL670" s="410"/>
      <c r="GM670" s="410"/>
      <c r="GN670" s="410"/>
      <c r="GO670" s="410"/>
      <c r="GP670" s="410"/>
      <c r="GQ670" s="410"/>
      <c r="GR670" s="410"/>
      <c r="GS670" s="410"/>
      <c r="GT670" s="410"/>
      <c r="GU670" s="410"/>
      <c r="GV670" s="410"/>
      <c r="GW670" s="410"/>
      <c r="GX670" s="410"/>
      <c r="GY670" s="410"/>
      <c r="GZ670" s="410"/>
      <c r="HA670" s="410"/>
      <c r="HB670" s="410"/>
      <c r="HC670" s="410"/>
      <c r="HD670" s="410"/>
      <c r="HE670" s="410"/>
      <c r="HF670" s="410"/>
      <c r="HG670" s="410"/>
      <c r="HH670" s="410"/>
      <c r="HI670" s="410"/>
      <c r="HJ670" s="410"/>
      <c r="HK670" s="410"/>
      <c r="HL670" s="410"/>
      <c r="HM670" s="410"/>
      <c r="HN670" s="410"/>
      <c r="HO670" s="410"/>
      <c r="HP670" s="410"/>
      <c r="HQ670" s="410"/>
      <c r="HR670" s="410"/>
      <c r="HS670" s="410"/>
      <c r="HT670" s="410"/>
      <c r="HU670" s="410"/>
      <c r="HV670" s="410"/>
      <c r="HW670" s="410"/>
      <c r="HX670" s="410"/>
      <c r="HY670" s="410"/>
      <c r="HZ670" s="410"/>
      <c r="IA670" s="410"/>
      <c r="IB670" s="410"/>
      <c r="IC670" s="410"/>
      <c r="ID670" s="410"/>
      <c r="IE670" s="410"/>
      <c r="IF670" s="410"/>
      <c r="IG670" s="410"/>
      <c r="IH670" s="410"/>
      <c r="II670" s="410"/>
      <c r="IJ670" s="410"/>
      <c r="IK670" s="410"/>
      <c r="IL670" s="410"/>
      <c r="IM670" s="410"/>
      <c r="IN670" s="410"/>
      <c r="IO670" s="410"/>
      <c r="IP670" s="410"/>
      <c r="IQ670" s="410"/>
      <c r="IR670" s="410"/>
      <c r="IS670" s="410"/>
      <c r="IT670" s="410"/>
      <c r="IU670" s="410"/>
      <c r="IV670" s="410"/>
    </row>
    <row r="671" spans="1:256" s="2" customFormat="1" ht="12.75" hidden="1" customHeight="1" outlineLevel="2">
      <c r="A671" s="14"/>
      <c r="B671" s="14"/>
      <c r="C671" s="324"/>
      <c r="D671" s="413"/>
      <c r="E671" s="261">
        <v>8</v>
      </c>
      <c r="F671" s="372"/>
      <c r="G671" s="269"/>
      <c r="H671" s="271"/>
      <c r="I671" s="271"/>
      <c r="J671" s="271"/>
      <c r="K671" s="271"/>
      <c r="L671" s="271"/>
      <c r="M671" s="271"/>
      <c r="N671" s="270"/>
      <c r="O671" s="155">
        <f>IF(A15taxstdlife="n/a","n/a",IF(O$3&gt;(A15taxstdlife+$E671),(Input!$N$225*$N$7)-SUM($N671:N671),(Input!$N$225*$N$7)/A15taxstdlife))</f>
        <v>0</v>
      </c>
      <c r="P671" s="155">
        <f>IF(A15taxstdlife="n/a","n/a",IF(P$3&gt;(A15taxstdlife+$E671),(Input!$N$225*$N$7)-SUM($N671:O671),(Input!$N$225*$N$7)/A15taxstdlife))</f>
        <v>0</v>
      </c>
      <c r="Q671" s="155">
        <f>IF(A15taxstdlife="n/a","n/a",IF(Q$3&gt;(A15taxstdlife+$E671),(Input!$N$225*$N$7)-SUM($N671:P671),(Input!$N$225*$N$7)/A15taxstdlife))</f>
        <v>0</v>
      </c>
      <c r="R671" s="155">
        <f>IF(A15taxstdlife="n/a","n/a",IF(R$3&gt;(A15taxstdlife+$E671),(Input!$N$225*$N$7)-SUM($N671:Q671),(Input!$N$225*$N$7)/A15taxstdlife))</f>
        <v>0</v>
      </c>
      <c r="S671" s="155">
        <f>IF(A15taxstdlife="n/a","n/a",IF(S$3&gt;(A15taxstdlife+$E671),(Input!$N$225*$N$7)-SUM($N671:R671),(Input!$N$225*$N$7)/A15taxstdlife))</f>
        <v>0</v>
      </c>
      <c r="T671" s="155">
        <f>IF(A15taxstdlife="n/a","n/a",IF(T$3&gt;(A15taxstdlife+$E671),(Input!$N$225*$N$7)-SUM($N671:S671),(Input!$N$225*$N$7)/A15taxstdlife))</f>
        <v>0</v>
      </c>
      <c r="U671" s="155">
        <f>IF(A15taxstdlife="n/a","n/a",IF(U$3&gt;(A15taxstdlife+$E671),(Input!$N$225*$N$7)-SUM($N671:T671),(Input!$N$225*$N$7)/A15taxstdlife))</f>
        <v>0</v>
      </c>
      <c r="V671" s="155">
        <f>IF(A15taxstdlife="n/a","n/a",IF(V$3&gt;(A15taxstdlife+$E671),(Input!$N$225*$N$7)-SUM($N671:U671),(Input!$N$225*$N$7)/A15taxstdlife))</f>
        <v>0</v>
      </c>
      <c r="W671" s="155">
        <f>IF(A15taxstdlife="n/a","n/a",IF(W$3&gt;(A15taxstdlife+$E671),(Input!$N$225*$N$7)-SUM($N671:V671),(Input!$N$225*$N$7)/A15taxstdlife))</f>
        <v>0</v>
      </c>
      <c r="X671" s="155">
        <f>IF(A15taxstdlife="n/a","n/a",IF(X$3&gt;(A15taxstdlife+$E671),(Input!$N$225*$N$7)-SUM($N671:W671),(Input!$N$225*$N$7)/A15taxstdlife))</f>
        <v>0</v>
      </c>
      <c r="Y671" s="155">
        <f>IF(A15taxstdlife="n/a","n/a",IF(Y$3&gt;(A15taxstdlife+$E671),(Input!$N$225*$N$7)-SUM($N671:X671),(Input!$N$225*$N$7)/A15taxstdlife))</f>
        <v>0</v>
      </c>
      <c r="Z671" s="155">
        <f>IF(A15taxstdlife="n/a","n/a",IF(Z$3&gt;(A15taxstdlife+$E671),(Input!$N$225*$N$7)-SUM($N671:Y671),(Input!$N$225*$N$7)/A15taxstdlife))</f>
        <v>0</v>
      </c>
      <c r="AA671" s="155">
        <f>IF(A15taxstdlife="n/a","n/a",IF(AA$3&gt;(A15taxstdlife+$E671),(Input!$N$225*$N$7)-SUM($N671:Z671),(Input!$N$225*$N$7)/A15taxstdlife))</f>
        <v>0</v>
      </c>
      <c r="AB671" s="155">
        <f>IF(A15taxstdlife="n/a","n/a",IF(AB$3&gt;(A15taxstdlife+$E671),(Input!$N$225*$N$7)-SUM($N671:AA671),(Input!$N$225*$N$7)/A15taxstdlife))</f>
        <v>0</v>
      </c>
      <c r="AC671" s="155">
        <f>IF(A15taxstdlife="n/a","n/a",IF(AC$3&gt;(A15taxstdlife+$E671),(Input!$N$225*$N$7)-SUM($N671:AB671),(Input!$N$225*$N$7)/A15taxstdlife))</f>
        <v>0</v>
      </c>
      <c r="AD671" s="155">
        <f>IF(A15taxstdlife="n/a","n/a",IF(AD$3&gt;(A15taxstdlife+$E671),(Input!$N$225*$N$7)-SUM($N671:AC671),(Input!$N$225*$N$7)/A15taxstdlife))</f>
        <v>0</v>
      </c>
      <c r="AE671" s="155">
        <f>IF(A15taxstdlife="n/a","n/a",IF(AE$3&gt;(A15taxstdlife+$E671),(Input!$N$225*$N$7)-SUM($N671:AD671),(Input!$N$225*$N$7)/A15taxstdlife))</f>
        <v>0</v>
      </c>
      <c r="AF671" s="155">
        <f>IF(A15taxstdlife="n/a","n/a",IF(AF$3&gt;(A15taxstdlife+$E671),(Input!$N$225*$N$7)-SUM($N671:AE671),(Input!$N$225*$N$7)/A15taxstdlife))</f>
        <v>0</v>
      </c>
      <c r="AG671" s="155">
        <f>IF(A15taxstdlife="n/a","n/a",IF(AG$3&gt;(A15taxstdlife+$E671),(Input!$N$225*$N$7)-SUM($N671:AF671),(Input!$N$225*$N$7)/A15taxstdlife))</f>
        <v>0</v>
      </c>
      <c r="AH671" s="155">
        <f>IF(A15taxstdlife="n/a","n/a",IF(AH$3&gt;(A15taxstdlife+$E671),(Input!$N$225*$N$7)-SUM($N671:AG671),(Input!$N$225*$N$7)/A15taxstdlife))</f>
        <v>0</v>
      </c>
      <c r="AI671" s="155">
        <f>IF(A15taxstdlife="n/a","n/a",IF(AI$3&gt;(A15taxstdlife+$E671),(Input!$N$225*$N$7)-SUM($N671:AH671),(Input!$N$225*$N$7)/A15taxstdlife))</f>
        <v>0</v>
      </c>
      <c r="AJ671" s="155">
        <f>IF(A15taxstdlife="n/a","n/a",IF(AJ$3&gt;(A15taxstdlife+$E671),(Input!$N$225*$N$7)-SUM($N671:AI671),(Input!$N$225*$N$7)/A15taxstdlife))</f>
        <v>0</v>
      </c>
      <c r="AK671" s="155">
        <f>IF(A15taxstdlife="n/a","n/a",IF(AK$3&gt;(A15taxstdlife+$E671),(Input!$N$225*$N$7)-SUM($N671:AJ671),(Input!$N$225*$N$7)/A15taxstdlife))</f>
        <v>0</v>
      </c>
      <c r="AL671" s="155">
        <f>IF(A15taxstdlife="n/a","n/a",IF(AL$3&gt;(A15taxstdlife+$E671),(Input!$N$225*$N$7)-SUM($N671:AK671),(Input!$N$225*$N$7)/A15taxstdlife))</f>
        <v>0</v>
      </c>
      <c r="AM671" s="155">
        <f>IF(A15taxstdlife="n/a","n/a",IF(AM$3&gt;(A15taxstdlife+$E671),(Input!$N$225*$N$7)-SUM($N671:AL671),(Input!$N$225*$N$7)/A15taxstdlife))</f>
        <v>0</v>
      </c>
      <c r="AN671" s="155">
        <f>IF(A15taxstdlife="n/a","n/a",IF(AN$3&gt;(A15taxstdlife+$E671),(Input!$N$225*$N$7)-SUM($N671:AM671),(Input!$N$225*$N$7)/A15taxstdlife))</f>
        <v>0</v>
      </c>
      <c r="AO671" s="155">
        <f>IF(A15taxstdlife="n/a","n/a",IF(AO$3&gt;(A15taxstdlife+$E671),(Input!$N$225*$N$7)-SUM($N671:AN671),(Input!$N$225*$N$7)/A15taxstdlife))</f>
        <v>0</v>
      </c>
      <c r="AP671" s="155">
        <f>IF(A15taxstdlife="n/a","n/a",IF(AP$3&gt;(A15taxstdlife+$E671),(Input!$N$225*$N$7)-SUM($N671:AO671),(Input!$N$225*$N$7)/A15taxstdlife))</f>
        <v>0</v>
      </c>
      <c r="AQ671" s="155">
        <f>IF(A15taxstdlife="n/a","n/a",IF(AQ$3&gt;(A15taxstdlife+$E671),(Input!$N$225*$N$7)-SUM($N671:AP671),(Input!$N$225*$N$7)/A15taxstdlife))</f>
        <v>0</v>
      </c>
      <c r="AR671" s="155">
        <f>IF(A15taxstdlife="n/a","n/a",IF(AR$3&gt;(A15taxstdlife+$E671),(Input!$N$225*$N$7)-SUM($N671:AQ671),(Input!$N$225*$N$7)/A15taxstdlife))</f>
        <v>0</v>
      </c>
      <c r="AS671" s="155">
        <f>IF(A15taxstdlife="n/a","n/a",IF(AS$3&gt;(A15taxstdlife+$E671),(Input!$N$225*$N$7)-SUM($N671:AR671),(Input!$N$225*$N$7)/A15taxstdlife))</f>
        <v>0</v>
      </c>
      <c r="AT671" s="155">
        <f>IF(A15taxstdlife="n/a","n/a",IF(AT$3&gt;(A15taxstdlife+$E671),(Input!$N$225*$N$7)-SUM($N671:AS671),(Input!$N$225*$N$7)/A15taxstdlife))</f>
        <v>0</v>
      </c>
      <c r="AU671" s="155">
        <f>IF(A15taxstdlife="n/a","n/a",IF(AU$3&gt;(A15taxstdlife+$E671),(Input!$N$225*$N$7)-SUM($N671:AT671),(Input!$N$225*$N$7)/A15taxstdlife))</f>
        <v>0</v>
      </c>
      <c r="AV671" s="155">
        <f>IF(A15taxstdlife="n/a","n/a",IF(AV$3&gt;(A15taxstdlife+$E671),(Input!$N$225*$N$7)-SUM($N671:AU671),(Input!$N$225*$N$7)/A15taxstdlife))</f>
        <v>0</v>
      </c>
      <c r="AW671" s="155">
        <f>IF(A15taxstdlife="n/a","n/a",IF(AW$3&gt;(A15taxstdlife+$E671),(Input!$N$225*$N$7)-SUM($N671:AV671),(Input!$N$225*$N$7)/A15taxstdlife))</f>
        <v>0</v>
      </c>
      <c r="AX671" s="155">
        <f>IF(A15taxstdlife="n/a","n/a",IF(AX$3&gt;(A15taxstdlife+$E671),(Input!$N$225*$N$7)-SUM($N671:AW671),(Input!$N$225*$N$7)/A15taxstdlife))</f>
        <v>0</v>
      </c>
      <c r="AY671" s="155">
        <f>IF(A15taxstdlife="n/a","n/a",IF(AY$3&gt;(A15taxstdlife+$E671),(Input!$N$225*$N$7)-SUM($N671:AX671),(Input!$N$225*$N$7)/A15taxstdlife))</f>
        <v>0</v>
      </c>
      <c r="AZ671" s="155">
        <f>IF(A15taxstdlife="n/a","n/a",IF(AZ$3&gt;(A15taxstdlife+$E671),(Input!$N$225*$N$7)-SUM($N671:AY671),(Input!$N$225*$N$7)/A15taxstdlife))</f>
        <v>0</v>
      </c>
      <c r="BA671" s="155">
        <f>IF(A15taxstdlife="n/a","n/a",IF(BA$3&gt;(A15taxstdlife+$E671),(Input!$N$225*$N$7)-SUM($N671:AZ671),(Input!$N$225*$N$7)/A15taxstdlife))</f>
        <v>0</v>
      </c>
      <c r="BB671" s="155">
        <f>IF(A15taxstdlife="n/a","n/a",IF(BB$3&gt;(A15taxstdlife+$E671),(Input!$N$225*$N$7)-SUM($N671:BA671),(Input!$N$225*$N$7)/A15taxstdlife))</f>
        <v>0</v>
      </c>
      <c r="BC671" s="155">
        <f>IF(A15taxstdlife="n/a","n/a",IF(BC$3&gt;(A15taxstdlife+$E671),(Input!$N$225*$N$7)-SUM($N671:BB671),(Input!$N$225*$N$7)/A15taxstdlife))</f>
        <v>0</v>
      </c>
      <c r="BD671" s="155">
        <f>IF(A15taxstdlife="n/a","n/a",IF(BD$3&gt;(A15taxstdlife+$E671),(Input!$N$225*$N$7)-SUM($N671:BC671),(Input!$N$225*$N$7)/A15taxstdlife))</f>
        <v>0</v>
      </c>
      <c r="BE671" s="155">
        <f>IF(A15taxstdlife="n/a","n/a",IF(BE$3&gt;(A15taxstdlife+$E671),(Input!$N$225*$N$7)-SUM($N671:BD671),(Input!$N$225*$N$7)/A15taxstdlife))</f>
        <v>0</v>
      </c>
      <c r="BF671" s="155">
        <f>IF(A15taxstdlife="n/a","n/a",IF(BF$3&gt;(A15taxstdlife+$E671),(Input!$N$225*$N$7)-SUM($N671:BE671),(Input!$N$225*$N$7)/A15taxstdlife))</f>
        <v>0</v>
      </c>
      <c r="BG671" s="155">
        <f>IF(A15taxstdlife="n/a","n/a",IF(BG$3&gt;(A15taxstdlife+$E671),(Input!$N$225*$N$7)-SUM($N671:BF671),(Input!$N$225*$N$7)/A15taxstdlife))</f>
        <v>0</v>
      </c>
      <c r="BH671" s="155">
        <f>IF(A15taxstdlife="n/a","n/a",IF(BH$3&gt;(A15taxstdlife+$E671),(Input!$N$225*$N$7)-SUM($N671:BG671),(Input!$N$225*$N$7)/A15taxstdlife))</f>
        <v>0</v>
      </c>
      <c r="BI671" s="155">
        <f>IF(A15taxstdlife="n/a","n/a",IF(BI$3&gt;(A15taxstdlife+$E671),(Input!$N$225*$N$7)-SUM($N671:BH671),(Input!$N$225*$N$7)/A15taxstdlife))</f>
        <v>0</v>
      </c>
      <c r="BJ671" s="14"/>
      <c r="BK671" s="14"/>
      <c r="BL671" s="14"/>
      <c r="BM671" s="14"/>
      <c r="BN671" s="14"/>
      <c r="BO671" s="14"/>
      <c r="BP671" s="14"/>
      <c r="BQ671" s="14"/>
      <c r="BR671" s="14"/>
      <c r="BS671" s="14"/>
      <c r="BT671" s="14"/>
      <c r="BU671" s="14"/>
      <c r="BV671" s="14"/>
      <c r="BW671" s="14"/>
      <c r="BX671" s="14"/>
      <c r="BY671" s="14"/>
      <c r="BZ671" s="14"/>
      <c r="CA671" s="410"/>
      <c r="CB671" s="410"/>
      <c r="CC671" s="410"/>
      <c r="CD671" s="410"/>
      <c r="CE671" s="410"/>
      <c r="CF671" s="410"/>
      <c r="CG671" s="410"/>
      <c r="CH671" s="410"/>
      <c r="CI671" s="410"/>
      <c r="CJ671" s="410"/>
      <c r="CK671" s="410"/>
      <c r="CL671" s="410"/>
      <c r="CM671" s="410"/>
      <c r="CN671" s="410"/>
      <c r="CO671" s="410"/>
      <c r="CP671" s="410"/>
      <c r="CQ671" s="410"/>
      <c r="CR671" s="410"/>
      <c r="CS671" s="410"/>
      <c r="CT671" s="410"/>
      <c r="CU671" s="410"/>
      <c r="CV671" s="410"/>
      <c r="CW671" s="410"/>
      <c r="CX671" s="410"/>
      <c r="CY671" s="410"/>
      <c r="CZ671" s="410"/>
      <c r="DA671" s="410"/>
      <c r="DB671" s="410"/>
      <c r="DC671" s="410"/>
      <c r="DD671" s="410"/>
      <c r="DE671" s="410"/>
      <c r="DF671" s="410"/>
      <c r="DG671" s="410"/>
      <c r="DH671" s="410"/>
      <c r="DI671" s="410"/>
      <c r="DJ671" s="410"/>
      <c r="DK671" s="410"/>
      <c r="DL671" s="410"/>
      <c r="DM671" s="410"/>
      <c r="DN671" s="410"/>
      <c r="DO671" s="410"/>
      <c r="DP671" s="410"/>
      <c r="DQ671" s="410"/>
      <c r="DR671" s="410"/>
      <c r="DS671" s="410"/>
      <c r="DT671" s="410"/>
      <c r="DU671" s="410"/>
      <c r="DV671" s="410"/>
      <c r="DW671" s="410"/>
      <c r="DX671" s="410"/>
      <c r="DY671" s="410"/>
      <c r="DZ671" s="410"/>
      <c r="EA671" s="410"/>
      <c r="EB671" s="410"/>
      <c r="EC671" s="410"/>
      <c r="ED671" s="410"/>
      <c r="EE671" s="410"/>
      <c r="EF671" s="410"/>
      <c r="EG671" s="410"/>
      <c r="EH671" s="410"/>
      <c r="EI671" s="410"/>
      <c r="EJ671" s="410"/>
      <c r="EK671" s="410"/>
      <c r="EL671" s="410"/>
      <c r="EM671" s="410"/>
      <c r="EN671" s="410"/>
      <c r="EO671" s="410"/>
      <c r="EP671" s="410"/>
      <c r="EQ671" s="410"/>
      <c r="ER671" s="410"/>
      <c r="ES671" s="410"/>
      <c r="ET671" s="410"/>
      <c r="EU671" s="410"/>
      <c r="EV671" s="410"/>
      <c r="EW671" s="410"/>
      <c r="EX671" s="410"/>
      <c r="EY671" s="410"/>
      <c r="EZ671" s="410"/>
      <c r="FA671" s="410"/>
      <c r="FB671" s="410"/>
      <c r="FC671" s="410"/>
      <c r="FD671" s="410"/>
      <c r="FE671" s="410"/>
      <c r="FF671" s="410"/>
      <c r="FG671" s="410"/>
      <c r="FH671" s="410"/>
      <c r="FI671" s="410"/>
      <c r="FJ671" s="410"/>
      <c r="FK671" s="410"/>
      <c r="FL671" s="410"/>
      <c r="FM671" s="410"/>
      <c r="FN671" s="410"/>
      <c r="FO671" s="410"/>
      <c r="FP671" s="410"/>
      <c r="FQ671" s="410"/>
      <c r="FR671" s="410"/>
      <c r="FS671" s="410"/>
      <c r="FT671" s="410"/>
      <c r="FU671" s="410"/>
      <c r="FV671" s="410"/>
      <c r="FW671" s="410"/>
      <c r="FX671" s="410"/>
      <c r="FY671" s="410"/>
      <c r="FZ671" s="410"/>
      <c r="GA671" s="410"/>
      <c r="GB671" s="410"/>
      <c r="GC671" s="410"/>
      <c r="GD671" s="410"/>
      <c r="GE671" s="410"/>
      <c r="GF671" s="410"/>
      <c r="GG671" s="410"/>
      <c r="GH671" s="410"/>
      <c r="GI671" s="410"/>
      <c r="GJ671" s="410"/>
      <c r="GK671" s="410"/>
      <c r="GL671" s="410"/>
      <c r="GM671" s="410"/>
      <c r="GN671" s="410"/>
      <c r="GO671" s="410"/>
      <c r="GP671" s="410"/>
      <c r="GQ671" s="410"/>
      <c r="GR671" s="410"/>
      <c r="GS671" s="410"/>
      <c r="GT671" s="410"/>
      <c r="GU671" s="410"/>
      <c r="GV671" s="410"/>
      <c r="GW671" s="410"/>
      <c r="GX671" s="410"/>
      <c r="GY671" s="410"/>
      <c r="GZ671" s="410"/>
      <c r="HA671" s="410"/>
      <c r="HB671" s="410"/>
      <c r="HC671" s="410"/>
      <c r="HD671" s="410"/>
      <c r="HE671" s="410"/>
      <c r="HF671" s="410"/>
      <c r="HG671" s="410"/>
      <c r="HH671" s="410"/>
      <c r="HI671" s="410"/>
      <c r="HJ671" s="410"/>
      <c r="HK671" s="410"/>
      <c r="HL671" s="410"/>
      <c r="HM671" s="410"/>
      <c r="HN671" s="410"/>
      <c r="HO671" s="410"/>
      <c r="HP671" s="410"/>
      <c r="HQ671" s="410"/>
      <c r="HR671" s="410"/>
      <c r="HS671" s="410"/>
      <c r="HT671" s="410"/>
      <c r="HU671" s="410"/>
      <c r="HV671" s="410"/>
      <c r="HW671" s="410"/>
      <c r="HX671" s="410"/>
      <c r="HY671" s="410"/>
      <c r="HZ671" s="410"/>
      <c r="IA671" s="410"/>
      <c r="IB671" s="410"/>
      <c r="IC671" s="410"/>
      <c r="ID671" s="410"/>
      <c r="IE671" s="410"/>
      <c r="IF671" s="410"/>
      <c r="IG671" s="410"/>
      <c r="IH671" s="410"/>
      <c r="II671" s="410"/>
      <c r="IJ671" s="410"/>
      <c r="IK671" s="410"/>
      <c r="IL671" s="410"/>
      <c r="IM671" s="410"/>
      <c r="IN671" s="410"/>
      <c r="IO671" s="410"/>
      <c r="IP671" s="410"/>
      <c r="IQ671" s="410"/>
      <c r="IR671" s="410"/>
      <c r="IS671" s="410"/>
      <c r="IT671" s="410"/>
      <c r="IU671" s="410"/>
      <c r="IV671" s="410"/>
    </row>
    <row r="672" spans="1:256" s="2" customFormat="1" ht="12.75" hidden="1" customHeight="1" outlineLevel="2">
      <c r="A672" s="14"/>
      <c r="B672" s="14"/>
      <c r="C672" s="324"/>
      <c r="D672" s="413"/>
      <c r="E672" s="261">
        <v>9</v>
      </c>
      <c r="F672" s="372"/>
      <c r="G672" s="269"/>
      <c r="H672" s="271"/>
      <c r="I672" s="271"/>
      <c r="J672" s="271"/>
      <c r="K672" s="271"/>
      <c r="L672" s="271"/>
      <c r="M672" s="271"/>
      <c r="N672" s="271"/>
      <c r="O672" s="270"/>
      <c r="P672" s="155">
        <f>IF(A15taxstdlife="n/a","n/a",IF(P$3&gt;(A15taxstdlife+$E672),(Input!$O$225*$O$7)-SUM($O672:O672),(Input!$O$225*$O$7)/A15taxstdlife))</f>
        <v>0</v>
      </c>
      <c r="Q672" s="155">
        <f>IF(A15taxstdlife="n/a","n/a",IF(Q$3&gt;(A15taxstdlife+$E672),(Input!$O$225*$O$7)-SUM($O672:P672),(Input!$O$225*$O$7)/A15taxstdlife))</f>
        <v>0</v>
      </c>
      <c r="R672" s="155">
        <f>IF(A15taxstdlife="n/a","n/a",IF(R$3&gt;(A15taxstdlife+$E672),(Input!$O$225*$O$7)-SUM($O672:Q672),(Input!$O$225*$O$7)/A15taxstdlife))</f>
        <v>0</v>
      </c>
      <c r="S672" s="155">
        <f>IF(A15taxstdlife="n/a","n/a",IF(S$3&gt;(A15taxstdlife+$E672),(Input!$O$225*$O$7)-SUM($O672:R672),(Input!$O$225*$O$7)/A15taxstdlife))</f>
        <v>0</v>
      </c>
      <c r="T672" s="155">
        <f>IF(A15taxstdlife="n/a","n/a",IF(T$3&gt;(A15taxstdlife+$E672),(Input!$O$225*$O$7)-SUM($O672:S672),(Input!$O$225*$O$7)/A15taxstdlife))</f>
        <v>0</v>
      </c>
      <c r="U672" s="155">
        <f>IF(A15taxstdlife="n/a","n/a",IF(U$3&gt;(A15taxstdlife+$E672),(Input!$O$225*$O$7)-SUM($O672:T672),(Input!$O$225*$O$7)/A15taxstdlife))</f>
        <v>0</v>
      </c>
      <c r="V672" s="155">
        <f>IF(A15taxstdlife="n/a","n/a",IF(V$3&gt;(A15taxstdlife+$E672),(Input!$O$225*$O$7)-SUM($O672:U672),(Input!$O$225*$O$7)/A15taxstdlife))</f>
        <v>0</v>
      </c>
      <c r="W672" s="155">
        <f>IF(A15taxstdlife="n/a","n/a",IF(W$3&gt;(A15taxstdlife+$E672),(Input!$O$225*$O$7)-SUM($O672:V672),(Input!$O$225*$O$7)/A15taxstdlife))</f>
        <v>0</v>
      </c>
      <c r="X672" s="155">
        <f>IF(A15taxstdlife="n/a","n/a",IF(X$3&gt;(A15taxstdlife+$E672),(Input!$O$225*$O$7)-SUM($O672:W672),(Input!$O$225*$O$7)/A15taxstdlife))</f>
        <v>0</v>
      </c>
      <c r="Y672" s="155">
        <f>IF(A15taxstdlife="n/a","n/a",IF(Y$3&gt;(A15taxstdlife+$E672),(Input!$O$225*$O$7)-SUM($O672:X672),(Input!$O$225*$O$7)/A15taxstdlife))</f>
        <v>0</v>
      </c>
      <c r="Z672" s="155">
        <f>IF(A15taxstdlife="n/a","n/a",IF(Z$3&gt;(A15taxstdlife+$E672),(Input!$O$225*$O$7)-SUM($O672:Y672),(Input!$O$225*$O$7)/A15taxstdlife))</f>
        <v>0</v>
      </c>
      <c r="AA672" s="155">
        <f>IF(A15taxstdlife="n/a","n/a",IF(AA$3&gt;(A15taxstdlife+$E672),(Input!$O$225*$O$7)-SUM($O672:Z672),(Input!$O$225*$O$7)/A15taxstdlife))</f>
        <v>0</v>
      </c>
      <c r="AB672" s="155">
        <f>IF(A15taxstdlife="n/a","n/a",IF(AB$3&gt;(A15taxstdlife+$E672),(Input!$O$225*$O$7)-SUM($O672:AA672),(Input!$O$225*$O$7)/A15taxstdlife))</f>
        <v>0</v>
      </c>
      <c r="AC672" s="155">
        <f>IF(A15taxstdlife="n/a","n/a",IF(AC$3&gt;(A15taxstdlife+$E672),(Input!$O$225*$O$7)-SUM($O672:AB672),(Input!$O$225*$O$7)/A15taxstdlife))</f>
        <v>0</v>
      </c>
      <c r="AD672" s="155">
        <f>IF(A15taxstdlife="n/a","n/a",IF(AD$3&gt;(A15taxstdlife+$E672),(Input!$O$225*$O$7)-SUM($O672:AC672),(Input!$O$225*$O$7)/A15taxstdlife))</f>
        <v>0</v>
      </c>
      <c r="AE672" s="155">
        <f>IF(A15taxstdlife="n/a","n/a",IF(AE$3&gt;(A15taxstdlife+$E672),(Input!$O$225*$O$7)-SUM($O672:AD672),(Input!$O$225*$O$7)/A15taxstdlife))</f>
        <v>0</v>
      </c>
      <c r="AF672" s="155">
        <f>IF(A15taxstdlife="n/a","n/a",IF(AF$3&gt;(A15taxstdlife+$E672),(Input!$O$225*$O$7)-SUM($O672:AE672),(Input!$O$225*$O$7)/A15taxstdlife))</f>
        <v>0</v>
      </c>
      <c r="AG672" s="155">
        <f>IF(A15taxstdlife="n/a","n/a",IF(AG$3&gt;(A15taxstdlife+$E672),(Input!$O$225*$O$7)-SUM($O672:AF672),(Input!$O$225*$O$7)/A15taxstdlife))</f>
        <v>0</v>
      </c>
      <c r="AH672" s="155">
        <f>IF(A15taxstdlife="n/a","n/a",IF(AH$3&gt;(A15taxstdlife+$E672),(Input!$O$225*$O$7)-SUM($O672:AG672),(Input!$O$225*$O$7)/A15taxstdlife))</f>
        <v>0</v>
      </c>
      <c r="AI672" s="155">
        <f>IF(A15taxstdlife="n/a","n/a",IF(AI$3&gt;(A15taxstdlife+$E672),(Input!$O$225*$O$7)-SUM($O672:AH672),(Input!$O$225*$O$7)/A15taxstdlife))</f>
        <v>0</v>
      </c>
      <c r="AJ672" s="155">
        <f>IF(A15taxstdlife="n/a","n/a",IF(AJ$3&gt;(A15taxstdlife+$E672),(Input!$O$225*$O$7)-SUM($O672:AI672),(Input!$O$225*$O$7)/A15taxstdlife))</f>
        <v>0</v>
      </c>
      <c r="AK672" s="155">
        <f>IF(A15taxstdlife="n/a","n/a",IF(AK$3&gt;(A15taxstdlife+$E672),(Input!$O$225*$O$7)-SUM($O672:AJ672),(Input!$O$225*$O$7)/A15taxstdlife))</f>
        <v>0</v>
      </c>
      <c r="AL672" s="155">
        <f>IF(A15taxstdlife="n/a","n/a",IF(AL$3&gt;(A15taxstdlife+$E672),(Input!$O$225*$O$7)-SUM($O672:AK672),(Input!$O$225*$O$7)/A15taxstdlife))</f>
        <v>0</v>
      </c>
      <c r="AM672" s="155">
        <f>IF(A15taxstdlife="n/a","n/a",IF(AM$3&gt;(A15taxstdlife+$E672),(Input!$O$225*$O$7)-SUM($O672:AL672),(Input!$O$225*$O$7)/A15taxstdlife))</f>
        <v>0</v>
      </c>
      <c r="AN672" s="155">
        <f>IF(A15taxstdlife="n/a","n/a",IF(AN$3&gt;(A15taxstdlife+$E672),(Input!$O$225*$O$7)-SUM($O672:AM672),(Input!$O$225*$O$7)/A15taxstdlife))</f>
        <v>0</v>
      </c>
      <c r="AO672" s="155">
        <f>IF(A15taxstdlife="n/a","n/a",IF(AO$3&gt;(A15taxstdlife+$E672),(Input!$O$225*$O$7)-SUM($O672:AN672),(Input!$O$225*$O$7)/A15taxstdlife))</f>
        <v>0</v>
      </c>
      <c r="AP672" s="155">
        <f>IF(A15taxstdlife="n/a","n/a",IF(AP$3&gt;(A15taxstdlife+$E672),(Input!$O$225*$O$7)-SUM($O672:AO672),(Input!$O$225*$O$7)/A15taxstdlife))</f>
        <v>0</v>
      </c>
      <c r="AQ672" s="155">
        <f>IF(A15taxstdlife="n/a","n/a",IF(AQ$3&gt;(A15taxstdlife+$E672),(Input!$O$225*$O$7)-SUM($O672:AP672),(Input!$O$225*$O$7)/A15taxstdlife))</f>
        <v>0</v>
      </c>
      <c r="AR672" s="155">
        <f>IF(A15taxstdlife="n/a","n/a",IF(AR$3&gt;(A15taxstdlife+$E672),(Input!$O$225*$O$7)-SUM($O672:AQ672),(Input!$O$225*$O$7)/A15taxstdlife))</f>
        <v>0</v>
      </c>
      <c r="AS672" s="155">
        <f>IF(A15taxstdlife="n/a","n/a",IF(AS$3&gt;(A15taxstdlife+$E672),(Input!$O$225*$O$7)-SUM($O672:AR672),(Input!$O$225*$O$7)/A15taxstdlife))</f>
        <v>0</v>
      </c>
      <c r="AT672" s="155">
        <f>IF(A15taxstdlife="n/a","n/a",IF(AT$3&gt;(A15taxstdlife+$E672),(Input!$O$225*$O$7)-SUM($O672:AS672),(Input!$O$225*$O$7)/A15taxstdlife))</f>
        <v>0</v>
      </c>
      <c r="AU672" s="155">
        <f>IF(A15taxstdlife="n/a","n/a",IF(AU$3&gt;(A15taxstdlife+$E672),(Input!$O$225*$O$7)-SUM($O672:AT672),(Input!$O$225*$O$7)/A15taxstdlife))</f>
        <v>0</v>
      </c>
      <c r="AV672" s="155">
        <f>IF(A15taxstdlife="n/a","n/a",IF(AV$3&gt;(A15taxstdlife+$E672),(Input!$O$225*$O$7)-SUM($O672:AU672),(Input!$O$225*$O$7)/A15taxstdlife))</f>
        <v>0</v>
      </c>
      <c r="AW672" s="155">
        <f>IF(A15taxstdlife="n/a","n/a",IF(AW$3&gt;(A15taxstdlife+$E672),(Input!$O$225*$O$7)-SUM($O672:AV672),(Input!$O$225*$O$7)/A15taxstdlife))</f>
        <v>0</v>
      </c>
      <c r="AX672" s="155">
        <f>IF(A15taxstdlife="n/a","n/a",IF(AX$3&gt;(A15taxstdlife+$E672),(Input!$O$225*$O$7)-SUM($O672:AW672),(Input!$O$225*$O$7)/A15taxstdlife))</f>
        <v>0</v>
      </c>
      <c r="AY672" s="155">
        <f>IF(A15taxstdlife="n/a","n/a",IF(AY$3&gt;(A15taxstdlife+$E672),(Input!$O$225*$O$7)-SUM($O672:AX672),(Input!$O$225*$O$7)/A15taxstdlife))</f>
        <v>0</v>
      </c>
      <c r="AZ672" s="155">
        <f>IF(A15taxstdlife="n/a","n/a",IF(AZ$3&gt;(A15taxstdlife+$E672),(Input!$O$225*$O$7)-SUM($O672:AY672),(Input!$O$225*$O$7)/A15taxstdlife))</f>
        <v>0</v>
      </c>
      <c r="BA672" s="155">
        <f>IF(A15taxstdlife="n/a","n/a",IF(BA$3&gt;(A15taxstdlife+$E672),(Input!$O$225*$O$7)-SUM($O672:AZ672),(Input!$O$225*$O$7)/A15taxstdlife))</f>
        <v>0</v>
      </c>
      <c r="BB672" s="155">
        <f>IF(A15taxstdlife="n/a","n/a",IF(BB$3&gt;(A15taxstdlife+$E672),(Input!$O$225*$O$7)-SUM($O672:BA672),(Input!$O$225*$O$7)/A15taxstdlife))</f>
        <v>0</v>
      </c>
      <c r="BC672" s="155">
        <f>IF(A15taxstdlife="n/a","n/a",IF(BC$3&gt;(A15taxstdlife+$E672),(Input!$O$225*$O$7)-SUM($O672:BB672),(Input!$O$225*$O$7)/A15taxstdlife))</f>
        <v>0</v>
      </c>
      <c r="BD672" s="155">
        <f>IF(A15taxstdlife="n/a","n/a",IF(BD$3&gt;(A15taxstdlife+$E672),(Input!$O$225*$O$7)-SUM($O672:BC672),(Input!$O$225*$O$7)/A15taxstdlife))</f>
        <v>0</v>
      </c>
      <c r="BE672" s="155">
        <f>IF(A15taxstdlife="n/a","n/a",IF(BE$3&gt;(A15taxstdlife+$E672),(Input!$O$225*$O$7)-SUM($O672:BD672),(Input!$O$225*$O$7)/A15taxstdlife))</f>
        <v>0</v>
      </c>
      <c r="BF672" s="155">
        <f>IF(A15taxstdlife="n/a","n/a",IF(BF$3&gt;(A15taxstdlife+$E672),(Input!$O$225*$O$7)-SUM($O672:BE672),(Input!$O$225*$O$7)/A15taxstdlife))</f>
        <v>0</v>
      </c>
      <c r="BG672" s="155">
        <f>IF(A15taxstdlife="n/a","n/a",IF(BG$3&gt;(A15taxstdlife+$E672),(Input!$O$225*$O$7)-SUM($O672:BF672),(Input!$O$225*$O$7)/A15taxstdlife))</f>
        <v>0</v>
      </c>
      <c r="BH672" s="155">
        <f>IF(A15taxstdlife="n/a","n/a",IF(BH$3&gt;(A15taxstdlife+$E672),(Input!$O$225*$O$7)-SUM($O672:BG672),(Input!$O$225*$O$7)/A15taxstdlife))</f>
        <v>0</v>
      </c>
      <c r="BI672" s="155">
        <f>IF(A15taxstdlife="n/a","n/a",IF(BI$3&gt;(A15taxstdlife+$E672),(Input!$O$225*$O$7)-SUM($O672:BH672),(Input!$O$225*$O$7)/A15taxstdlife))</f>
        <v>0</v>
      </c>
      <c r="BJ672" s="14"/>
      <c r="BK672" s="14"/>
      <c r="BL672" s="14"/>
      <c r="BM672" s="14"/>
      <c r="BN672" s="14"/>
      <c r="BO672" s="14"/>
      <c r="BP672" s="14"/>
      <c r="BQ672" s="14"/>
      <c r="BR672" s="14"/>
      <c r="BS672" s="14"/>
      <c r="BT672" s="14"/>
      <c r="BU672" s="14"/>
      <c r="BV672" s="14"/>
      <c r="BW672" s="14"/>
      <c r="BX672" s="14"/>
      <c r="BY672" s="14"/>
      <c r="BZ672" s="14"/>
      <c r="CA672" s="410"/>
      <c r="CB672" s="410"/>
      <c r="CC672" s="410"/>
      <c r="CD672" s="410"/>
      <c r="CE672" s="410"/>
      <c r="CF672" s="410"/>
      <c r="CG672" s="410"/>
      <c r="CH672" s="410"/>
      <c r="CI672" s="410"/>
      <c r="CJ672" s="410"/>
      <c r="CK672" s="410"/>
      <c r="CL672" s="410"/>
      <c r="CM672" s="410"/>
      <c r="CN672" s="410"/>
      <c r="CO672" s="410"/>
      <c r="CP672" s="410"/>
      <c r="CQ672" s="410"/>
      <c r="CR672" s="410"/>
      <c r="CS672" s="410"/>
      <c r="CT672" s="410"/>
      <c r="CU672" s="410"/>
      <c r="CV672" s="410"/>
      <c r="CW672" s="410"/>
      <c r="CX672" s="410"/>
      <c r="CY672" s="410"/>
      <c r="CZ672" s="410"/>
      <c r="DA672" s="410"/>
      <c r="DB672" s="410"/>
      <c r="DC672" s="410"/>
      <c r="DD672" s="410"/>
      <c r="DE672" s="410"/>
      <c r="DF672" s="410"/>
      <c r="DG672" s="410"/>
      <c r="DH672" s="410"/>
      <c r="DI672" s="410"/>
      <c r="DJ672" s="410"/>
      <c r="DK672" s="410"/>
      <c r="DL672" s="410"/>
      <c r="DM672" s="410"/>
      <c r="DN672" s="410"/>
      <c r="DO672" s="410"/>
      <c r="DP672" s="410"/>
      <c r="DQ672" s="410"/>
      <c r="DR672" s="410"/>
      <c r="DS672" s="410"/>
      <c r="DT672" s="410"/>
      <c r="DU672" s="410"/>
      <c r="DV672" s="410"/>
      <c r="DW672" s="410"/>
      <c r="DX672" s="410"/>
      <c r="DY672" s="410"/>
      <c r="DZ672" s="410"/>
      <c r="EA672" s="410"/>
      <c r="EB672" s="410"/>
      <c r="EC672" s="410"/>
      <c r="ED672" s="410"/>
      <c r="EE672" s="410"/>
      <c r="EF672" s="410"/>
      <c r="EG672" s="410"/>
      <c r="EH672" s="410"/>
      <c r="EI672" s="410"/>
      <c r="EJ672" s="410"/>
      <c r="EK672" s="410"/>
      <c r="EL672" s="410"/>
      <c r="EM672" s="410"/>
      <c r="EN672" s="410"/>
      <c r="EO672" s="410"/>
      <c r="EP672" s="410"/>
      <c r="EQ672" s="410"/>
      <c r="ER672" s="410"/>
      <c r="ES672" s="410"/>
      <c r="ET672" s="410"/>
      <c r="EU672" s="410"/>
      <c r="EV672" s="410"/>
      <c r="EW672" s="410"/>
      <c r="EX672" s="410"/>
      <c r="EY672" s="410"/>
      <c r="EZ672" s="410"/>
      <c r="FA672" s="410"/>
      <c r="FB672" s="410"/>
      <c r="FC672" s="410"/>
      <c r="FD672" s="410"/>
      <c r="FE672" s="410"/>
      <c r="FF672" s="410"/>
      <c r="FG672" s="410"/>
      <c r="FH672" s="410"/>
      <c r="FI672" s="410"/>
      <c r="FJ672" s="410"/>
      <c r="FK672" s="410"/>
      <c r="FL672" s="410"/>
      <c r="FM672" s="410"/>
      <c r="FN672" s="410"/>
      <c r="FO672" s="410"/>
      <c r="FP672" s="410"/>
      <c r="FQ672" s="410"/>
      <c r="FR672" s="410"/>
      <c r="FS672" s="410"/>
      <c r="FT672" s="410"/>
      <c r="FU672" s="410"/>
      <c r="FV672" s="410"/>
      <c r="FW672" s="410"/>
      <c r="FX672" s="410"/>
      <c r="FY672" s="410"/>
      <c r="FZ672" s="410"/>
      <c r="GA672" s="410"/>
      <c r="GB672" s="410"/>
      <c r="GC672" s="410"/>
      <c r="GD672" s="410"/>
      <c r="GE672" s="410"/>
      <c r="GF672" s="410"/>
      <c r="GG672" s="410"/>
      <c r="GH672" s="410"/>
      <c r="GI672" s="410"/>
      <c r="GJ672" s="410"/>
      <c r="GK672" s="410"/>
      <c r="GL672" s="410"/>
      <c r="GM672" s="410"/>
      <c r="GN672" s="410"/>
      <c r="GO672" s="410"/>
      <c r="GP672" s="410"/>
      <c r="GQ672" s="410"/>
      <c r="GR672" s="410"/>
      <c r="GS672" s="410"/>
      <c r="GT672" s="410"/>
      <c r="GU672" s="410"/>
      <c r="GV672" s="410"/>
      <c r="GW672" s="410"/>
      <c r="GX672" s="410"/>
      <c r="GY672" s="410"/>
      <c r="GZ672" s="410"/>
      <c r="HA672" s="410"/>
      <c r="HB672" s="410"/>
      <c r="HC672" s="410"/>
      <c r="HD672" s="410"/>
      <c r="HE672" s="410"/>
      <c r="HF672" s="410"/>
      <c r="HG672" s="410"/>
      <c r="HH672" s="410"/>
      <c r="HI672" s="410"/>
      <c r="HJ672" s="410"/>
      <c r="HK672" s="410"/>
      <c r="HL672" s="410"/>
      <c r="HM672" s="410"/>
      <c r="HN672" s="410"/>
      <c r="HO672" s="410"/>
      <c r="HP672" s="410"/>
      <c r="HQ672" s="410"/>
      <c r="HR672" s="410"/>
      <c r="HS672" s="410"/>
      <c r="HT672" s="410"/>
      <c r="HU672" s="410"/>
      <c r="HV672" s="410"/>
      <c r="HW672" s="410"/>
      <c r="HX672" s="410"/>
      <c r="HY672" s="410"/>
      <c r="HZ672" s="410"/>
      <c r="IA672" s="410"/>
      <c r="IB672" s="410"/>
      <c r="IC672" s="410"/>
      <c r="ID672" s="410"/>
      <c r="IE672" s="410"/>
      <c r="IF672" s="410"/>
      <c r="IG672" s="410"/>
      <c r="IH672" s="410"/>
      <c r="II672" s="410"/>
      <c r="IJ672" s="410"/>
      <c r="IK672" s="410"/>
      <c r="IL672" s="410"/>
      <c r="IM672" s="410"/>
      <c r="IN672" s="410"/>
      <c r="IO672" s="410"/>
      <c r="IP672" s="410"/>
      <c r="IQ672" s="410"/>
      <c r="IR672" s="410"/>
      <c r="IS672" s="410"/>
      <c r="IT672" s="410"/>
      <c r="IU672" s="410"/>
      <c r="IV672" s="410"/>
    </row>
    <row r="673" spans="1:256" s="2" customFormat="1" ht="12.75" hidden="1" customHeight="1" outlineLevel="2">
      <c r="A673" s="14"/>
      <c r="B673" s="14"/>
      <c r="C673" s="324"/>
      <c r="D673" s="413"/>
      <c r="E673" s="262">
        <v>10</v>
      </c>
      <c r="F673" s="372"/>
      <c r="G673" s="269"/>
      <c r="H673" s="271"/>
      <c r="I673" s="271"/>
      <c r="J673" s="271"/>
      <c r="K673" s="271"/>
      <c r="L673" s="271"/>
      <c r="M673" s="271"/>
      <c r="N673" s="271"/>
      <c r="O673" s="271"/>
      <c r="P673" s="270"/>
      <c r="Q673" s="155">
        <f>IF(A15taxstdlife="n/a","n/a",IF(Q$3&gt;(A15taxstdlife+$E673),(Input!$P$225*$P$7)-SUM($P673:P673),(Input!$P$225*$P$7)/A15taxstdlife))</f>
        <v>0</v>
      </c>
      <c r="R673" s="155">
        <f>IF(A15taxstdlife="n/a","n/a",IF(R$3&gt;(A15taxstdlife+$E673),(Input!$P$225*$P$7)-SUM($P673:Q673),(Input!$P$225*$P$7)/A15taxstdlife))</f>
        <v>0</v>
      </c>
      <c r="S673" s="155">
        <f>IF(A15taxstdlife="n/a","n/a",IF(S$3&gt;(A15taxstdlife+$E673),(Input!$P$225*$P$7)-SUM($P673:R673),(Input!$P$225*$P$7)/A15taxstdlife))</f>
        <v>0</v>
      </c>
      <c r="T673" s="155">
        <f>IF(A15taxstdlife="n/a","n/a",IF(T$3&gt;(A15taxstdlife+$E673),(Input!$P$225*$P$7)-SUM($P673:S673),(Input!$P$225*$P$7)/A15taxstdlife))</f>
        <v>0</v>
      </c>
      <c r="U673" s="155">
        <f>IF(A15taxstdlife="n/a","n/a",IF(U$3&gt;(A15taxstdlife+$E673),(Input!$P$225*$P$7)-SUM($P673:T673),(Input!$P$225*$P$7)/A15taxstdlife))</f>
        <v>0</v>
      </c>
      <c r="V673" s="155">
        <f>IF(A15taxstdlife="n/a","n/a",IF(V$3&gt;(A15taxstdlife+$E673),(Input!$P$225*$P$7)-SUM($P673:U673),(Input!$P$225*$P$7)/A15taxstdlife))</f>
        <v>0</v>
      </c>
      <c r="W673" s="155">
        <f>IF(A15taxstdlife="n/a","n/a",IF(W$3&gt;(A15taxstdlife+$E673),(Input!$P$225*$P$7)-SUM($P673:V673),(Input!$P$225*$P$7)/A15taxstdlife))</f>
        <v>0</v>
      </c>
      <c r="X673" s="155">
        <f>IF(A15taxstdlife="n/a","n/a",IF(X$3&gt;(A15taxstdlife+$E673),(Input!$P$225*$P$7)-SUM($P673:W673),(Input!$P$225*$P$7)/A15taxstdlife))</f>
        <v>0</v>
      </c>
      <c r="Y673" s="155">
        <f>IF(A15taxstdlife="n/a","n/a",IF(Y$3&gt;(A15taxstdlife+$E673),(Input!$P$225*$P$7)-SUM($P673:X673),(Input!$P$225*$P$7)/A15taxstdlife))</f>
        <v>0</v>
      </c>
      <c r="Z673" s="155">
        <f>IF(A15taxstdlife="n/a","n/a",IF(Z$3&gt;(A15taxstdlife+$E673),(Input!$P$225*$P$7)-SUM($P673:Y673),(Input!$P$225*$P$7)/A15taxstdlife))</f>
        <v>0</v>
      </c>
      <c r="AA673" s="155">
        <f>IF(A15taxstdlife="n/a","n/a",IF(AA$3&gt;(A15taxstdlife+$E673),(Input!$P$225*$P$7)-SUM($P673:Z673),(Input!$P$225*$P$7)/A15taxstdlife))</f>
        <v>0</v>
      </c>
      <c r="AB673" s="155">
        <f>IF(A15taxstdlife="n/a","n/a",IF(AB$3&gt;(A15taxstdlife+$E673),(Input!$P$225*$P$7)-SUM($P673:AA673),(Input!$P$225*$P$7)/A15taxstdlife))</f>
        <v>0</v>
      </c>
      <c r="AC673" s="155">
        <f>IF(A15taxstdlife="n/a","n/a",IF(AC$3&gt;(A15taxstdlife+$E673),(Input!$P$225*$P$7)-SUM($P673:AB673),(Input!$P$225*$P$7)/A15taxstdlife))</f>
        <v>0</v>
      </c>
      <c r="AD673" s="155">
        <f>IF(A15taxstdlife="n/a","n/a",IF(AD$3&gt;(A15taxstdlife+$E673),(Input!$P$225*$P$7)-SUM($P673:AC673),(Input!$P$225*$P$7)/A15taxstdlife))</f>
        <v>0</v>
      </c>
      <c r="AE673" s="155">
        <f>IF(A15taxstdlife="n/a","n/a",IF(AE$3&gt;(A15taxstdlife+$E673),(Input!$P$225*$P$7)-SUM($P673:AD673),(Input!$P$225*$P$7)/A15taxstdlife))</f>
        <v>0</v>
      </c>
      <c r="AF673" s="155">
        <f>IF(A15taxstdlife="n/a","n/a",IF(AF$3&gt;(A15taxstdlife+$E673),(Input!$P$225*$P$7)-SUM($P673:AE673),(Input!$P$225*$P$7)/A15taxstdlife))</f>
        <v>0</v>
      </c>
      <c r="AG673" s="155">
        <f>IF(A15taxstdlife="n/a","n/a",IF(AG$3&gt;(A15taxstdlife+$E673),(Input!$P$225*$P$7)-SUM($P673:AF673),(Input!$P$225*$P$7)/A15taxstdlife))</f>
        <v>0</v>
      </c>
      <c r="AH673" s="155">
        <f>IF(A15taxstdlife="n/a","n/a",IF(AH$3&gt;(A15taxstdlife+$E673),(Input!$P$225*$P$7)-SUM($P673:AG673),(Input!$P$225*$P$7)/A15taxstdlife))</f>
        <v>0</v>
      </c>
      <c r="AI673" s="155">
        <f>IF(A15taxstdlife="n/a","n/a",IF(AI$3&gt;(A15taxstdlife+$E673),(Input!$P$225*$P$7)-SUM($P673:AH673),(Input!$P$225*$P$7)/A15taxstdlife))</f>
        <v>0</v>
      </c>
      <c r="AJ673" s="155">
        <f>IF(A15taxstdlife="n/a","n/a",IF(AJ$3&gt;(A15taxstdlife+$E673),(Input!$P$225*$P$7)-SUM($P673:AI673),(Input!$P$225*$P$7)/A15taxstdlife))</f>
        <v>0</v>
      </c>
      <c r="AK673" s="155">
        <f>IF(A15taxstdlife="n/a","n/a",IF(AK$3&gt;(A15taxstdlife+$E673),(Input!$P$225*$P$7)-SUM($P673:AJ673),(Input!$P$225*$P$7)/A15taxstdlife))</f>
        <v>0</v>
      </c>
      <c r="AL673" s="155">
        <f>IF(A15taxstdlife="n/a","n/a",IF(AL$3&gt;(A15taxstdlife+$E673),(Input!$P$225*$P$7)-SUM($P673:AK673),(Input!$P$225*$P$7)/A15taxstdlife))</f>
        <v>0</v>
      </c>
      <c r="AM673" s="155">
        <f>IF(A15taxstdlife="n/a","n/a",IF(AM$3&gt;(A15taxstdlife+$E673),(Input!$P$225*$P$7)-SUM($P673:AL673),(Input!$P$225*$P$7)/A15taxstdlife))</f>
        <v>0</v>
      </c>
      <c r="AN673" s="155">
        <f>IF(A15taxstdlife="n/a","n/a",IF(AN$3&gt;(A15taxstdlife+$E673),(Input!$P$225*$P$7)-SUM($P673:AM673),(Input!$P$225*$P$7)/A15taxstdlife))</f>
        <v>0</v>
      </c>
      <c r="AO673" s="155">
        <f>IF(A15taxstdlife="n/a","n/a",IF(AO$3&gt;(A15taxstdlife+$E673),(Input!$P$225*$P$7)-SUM($P673:AN673),(Input!$P$225*$P$7)/A15taxstdlife))</f>
        <v>0</v>
      </c>
      <c r="AP673" s="155">
        <f>IF(A15taxstdlife="n/a","n/a",IF(AP$3&gt;(A15taxstdlife+$E673),(Input!$P$225*$P$7)-SUM($P673:AO673),(Input!$P$225*$P$7)/A15taxstdlife))</f>
        <v>0</v>
      </c>
      <c r="AQ673" s="155">
        <f>IF(A15taxstdlife="n/a","n/a",IF(AQ$3&gt;(A15taxstdlife+$E673),(Input!$P$225*$P$7)-SUM($P673:AP673),(Input!$P$225*$P$7)/A15taxstdlife))</f>
        <v>0</v>
      </c>
      <c r="AR673" s="155">
        <f>IF(A15taxstdlife="n/a","n/a",IF(AR$3&gt;(A15taxstdlife+$E673),(Input!$P$225*$P$7)-SUM($P673:AQ673),(Input!$P$225*$P$7)/A15taxstdlife))</f>
        <v>0</v>
      </c>
      <c r="AS673" s="155">
        <f>IF(A15taxstdlife="n/a","n/a",IF(AS$3&gt;(A15taxstdlife+$E673),(Input!$P$225*$P$7)-SUM($P673:AR673),(Input!$P$225*$P$7)/A15taxstdlife))</f>
        <v>0</v>
      </c>
      <c r="AT673" s="155">
        <f>IF(A15taxstdlife="n/a","n/a",IF(AT$3&gt;(A15taxstdlife+$E673),(Input!$P$225*$P$7)-SUM($P673:AS673),(Input!$P$225*$P$7)/A15taxstdlife))</f>
        <v>0</v>
      </c>
      <c r="AU673" s="155">
        <f>IF(A15taxstdlife="n/a","n/a",IF(AU$3&gt;(A15taxstdlife+$E673),(Input!$P$225*$P$7)-SUM($P673:AT673),(Input!$P$225*$P$7)/A15taxstdlife))</f>
        <v>0</v>
      </c>
      <c r="AV673" s="155">
        <f>IF(A15taxstdlife="n/a","n/a",IF(AV$3&gt;(A15taxstdlife+$E673),(Input!$P$225*$P$7)-SUM($P673:AU673),(Input!$P$225*$P$7)/A15taxstdlife))</f>
        <v>0</v>
      </c>
      <c r="AW673" s="155">
        <f>IF(A15taxstdlife="n/a","n/a",IF(AW$3&gt;(A15taxstdlife+$E673),(Input!$P$225*$P$7)-SUM($P673:AV673),(Input!$P$225*$P$7)/A15taxstdlife))</f>
        <v>0</v>
      </c>
      <c r="AX673" s="155">
        <f>IF(A15taxstdlife="n/a","n/a",IF(AX$3&gt;(A15taxstdlife+$E673),(Input!$P$225*$P$7)-SUM($P673:AW673),(Input!$P$225*$P$7)/A15taxstdlife))</f>
        <v>0</v>
      </c>
      <c r="AY673" s="155">
        <f>IF(A15taxstdlife="n/a","n/a",IF(AY$3&gt;(A15taxstdlife+$E673),(Input!$P$225*$P$7)-SUM($P673:AX673),(Input!$P$225*$P$7)/A15taxstdlife))</f>
        <v>0</v>
      </c>
      <c r="AZ673" s="155">
        <f>IF(A15taxstdlife="n/a","n/a",IF(AZ$3&gt;(A15taxstdlife+$E673),(Input!$P$225*$P$7)-SUM($P673:AY673),(Input!$P$225*$P$7)/A15taxstdlife))</f>
        <v>0</v>
      </c>
      <c r="BA673" s="155">
        <f>IF(A15taxstdlife="n/a","n/a",IF(BA$3&gt;(A15taxstdlife+$E673),(Input!$P$225*$P$7)-SUM($P673:AZ673),(Input!$P$225*$P$7)/A15taxstdlife))</f>
        <v>0</v>
      </c>
      <c r="BB673" s="155">
        <f>IF(A15taxstdlife="n/a","n/a",IF(BB$3&gt;(A15taxstdlife+$E673),(Input!$P$225*$P$7)-SUM($P673:BA673),(Input!$P$225*$P$7)/A15taxstdlife))</f>
        <v>0</v>
      </c>
      <c r="BC673" s="155">
        <f>IF(A15taxstdlife="n/a","n/a",IF(BC$3&gt;(A15taxstdlife+$E673),(Input!$P$225*$P$7)-SUM($P673:BB673),(Input!$P$225*$P$7)/A15taxstdlife))</f>
        <v>0</v>
      </c>
      <c r="BD673" s="155">
        <f>IF(A15taxstdlife="n/a","n/a",IF(BD$3&gt;(A15taxstdlife+$E673),(Input!$P$225*$P$7)-SUM($P673:BC673),(Input!$P$225*$P$7)/A15taxstdlife))</f>
        <v>0</v>
      </c>
      <c r="BE673" s="155">
        <f>IF(A15taxstdlife="n/a","n/a",IF(BE$3&gt;(A15taxstdlife+$E673),(Input!$P$225*$P$7)-SUM($P673:BD673),(Input!$P$225*$P$7)/A15taxstdlife))</f>
        <v>0</v>
      </c>
      <c r="BF673" s="155">
        <f>IF(A15taxstdlife="n/a","n/a",IF(BF$3&gt;(A15taxstdlife+$E673),(Input!$P$225*$P$7)-SUM($P673:BE673),(Input!$P$225*$P$7)/A15taxstdlife))</f>
        <v>0</v>
      </c>
      <c r="BG673" s="155">
        <f>IF(A15taxstdlife="n/a","n/a",IF(BG$3&gt;(A15taxstdlife+$E673),(Input!$P$225*$P$7)-SUM($P673:BF673),(Input!$P$225*$P$7)/A15taxstdlife))</f>
        <v>0</v>
      </c>
      <c r="BH673" s="155">
        <f>IF(A15taxstdlife="n/a","n/a",IF(BH$3&gt;(A15taxstdlife+$E673),(Input!$P$225*$P$7)-SUM($P673:BG673),(Input!$P$225*$P$7)/A15taxstdlife))</f>
        <v>0</v>
      </c>
      <c r="BI673" s="155">
        <f>IF(A15taxstdlife="n/a","n/a",IF(BI$3&gt;(A15taxstdlife+$E673),(Input!$P$225*$P$7)-SUM($P673:BH673),(Input!$P$225*$P$7)/A15taxstdlife))</f>
        <v>0</v>
      </c>
      <c r="BJ673" s="14"/>
      <c r="BK673" s="14"/>
      <c r="BL673" s="14"/>
      <c r="BM673" s="14"/>
      <c r="BN673" s="14"/>
      <c r="BO673" s="14"/>
      <c r="BP673" s="14"/>
      <c r="BQ673" s="14"/>
      <c r="BR673" s="14"/>
      <c r="BS673" s="14"/>
      <c r="BT673" s="14"/>
      <c r="BU673" s="14"/>
      <c r="BV673" s="14"/>
      <c r="BW673" s="14"/>
      <c r="BX673" s="14"/>
      <c r="BY673" s="14"/>
      <c r="BZ673" s="14"/>
      <c r="CA673" s="410"/>
      <c r="CB673" s="410"/>
      <c r="CC673" s="410"/>
      <c r="CD673" s="410"/>
      <c r="CE673" s="410"/>
      <c r="CF673" s="410"/>
      <c r="CG673" s="410"/>
      <c r="CH673" s="410"/>
      <c r="CI673" s="410"/>
      <c r="CJ673" s="410"/>
      <c r="CK673" s="410"/>
      <c r="CL673" s="410"/>
      <c r="CM673" s="410"/>
      <c r="CN673" s="410"/>
      <c r="CO673" s="410"/>
      <c r="CP673" s="410"/>
      <c r="CQ673" s="410"/>
      <c r="CR673" s="410"/>
      <c r="CS673" s="410"/>
      <c r="CT673" s="410"/>
      <c r="CU673" s="410"/>
      <c r="CV673" s="410"/>
      <c r="CW673" s="410"/>
      <c r="CX673" s="410"/>
      <c r="CY673" s="410"/>
      <c r="CZ673" s="410"/>
      <c r="DA673" s="410"/>
      <c r="DB673" s="410"/>
      <c r="DC673" s="410"/>
      <c r="DD673" s="410"/>
      <c r="DE673" s="410"/>
      <c r="DF673" s="410"/>
      <c r="DG673" s="410"/>
      <c r="DH673" s="410"/>
      <c r="DI673" s="410"/>
      <c r="DJ673" s="410"/>
      <c r="DK673" s="410"/>
      <c r="DL673" s="410"/>
      <c r="DM673" s="410"/>
      <c r="DN673" s="410"/>
      <c r="DO673" s="410"/>
      <c r="DP673" s="410"/>
      <c r="DQ673" s="410"/>
      <c r="DR673" s="410"/>
      <c r="DS673" s="410"/>
      <c r="DT673" s="410"/>
      <c r="DU673" s="410"/>
      <c r="DV673" s="410"/>
      <c r="DW673" s="410"/>
      <c r="DX673" s="410"/>
      <c r="DY673" s="410"/>
      <c r="DZ673" s="410"/>
      <c r="EA673" s="410"/>
      <c r="EB673" s="410"/>
      <c r="EC673" s="410"/>
      <c r="ED673" s="410"/>
      <c r="EE673" s="410"/>
      <c r="EF673" s="410"/>
      <c r="EG673" s="410"/>
      <c r="EH673" s="410"/>
      <c r="EI673" s="410"/>
      <c r="EJ673" s="410"/>
      <c r="EK673" s="410"/>
      <c r="EL673" s="410"/>
      <c r="EM673" s="410"/>
      <c r="EN673" s="410"/>
      <c r="EO673" s="410"/>
      <c r="EP673" s="410"/>
      <c r="EQ673" s="410"/>
      <c r="ER673" s="410"/>
      <c r="ES673" s="410"/>
      <c r="ET673" s="410"/>
      <c r="EU673" s="410"/>
      <c r="EV673" s="410"/>
      <c r="EW673" s="410"/>
      <c r="EX673" s="410"/>
      <c r="EY673" s="410"/>
      <c r="EZ673" s="410"/>
      <c r="FA673" s="410"/>
      <c r="FB673" s="410"/>
      <c r="FC673" s="410"/>
      <c r="FD673" s="410"/>
      <c r="FE673" s="410"/>
      <c r="FF673" s="410"/>
      <c r="FG673" s="410"/>
      <c r="FH673" s="410"/>
      <c r="FI673" s="410"/>
      <c r="FJ673" s="410"/>
      <c r="FK673" s="410"/>
      <c r="FL673" s="410"/>
      <c r="FM673" s="410"/>
      <c r="FN673" s="410"/>
      <c r="FO673" s="410"/>
      <c r="FP673" s="410"/>
      <c r="FQ673" s="410"/>
      <c r="FR673" s="410"/>
      <c r="FS673" s="410"/>
      <c r="FT673" s="410"/>
      <c r="FU673" s="410"/>
      <c r="FV673" s="410"/>
      <c r="FW673" s="410"/>
      <c r="FX673" s="410"/>
      <c r="FY673" s="410"/>
      <c r="FZ673" s="410"/>
      <c r="GA673" s="410"/>
      <c r="GB673" s="410"/>
      <c r="GC673" s="410"/>
      <c r="GD673" s="410"/>
      <c r="GE673" s="410"/>
      <c r="GF673" s="410"/>
      <c r="GG673" s="410"/>
      <c r="GH673" s="410"/>
      <c r="GI673" s="410"/>
      <c r="GJ673" s="410"/>
      <c r="GK673" s="410"/>
      <c r="GL673" s="410"/>
      <c r="GM673" s="410"/>
      <c r="GN673" s="410"/>
      <c r="GO673" s="410"/>
      <c r="GP673" s="410"/>
      <c r="GQ673" s="410"/>
      <c r="GR673" s="410"/>
      <c r="GS673" s="410"/>
      <c r="GT673" s="410"/>
      <c r="GU673" s="410"/>
      <c r="GV673" s="410"/>
      <c r="GW673" s="410"/>
      <c r="GX673" s="410"/>
      <c r="GY673" s="410"/>
      <c r="GZ673" s="410"/>
      <c r="HA673" s="410"/>
      <c r="HB673" s="410"/>
      <c r="HC673" s="410"/>
      <c r="HD673" s="410"/>
      <c r="HE673" s="410"/>
      <c r="HF673" s="410"/>
      <c r="HG673" s="410"/>
      <c r="HH673" s="410"/>
      <c r="HI673" s="410"/>
      <c r="HJ673" s="410"/>
      <c r="HK673" s="410"/>
      <c r="HL673" s="410"/>
      <c r="HM673" s="410"/>
      <c r="HN673" s="410"/>
      <c r="HO673" s="410"/>
      <c r="HP673" s="410"/>
      <c r="HQ673" s="410"/>
      <c r="HR673" s="410"/>
      <c r="HS673" s="410"/>
      <c r="HT673" s="410"/>
      <c r="HU673" s="410"/>
      <c r="HV673" s="410"/>
      <c r="HW673" s="410"/>
      <c r="HX673" s="410"/>
      <c r="HY673" s="410"/>
      <c r="HZ673" s="410"/>
      <c r="IA673" s="410"/>
      <c r="IB673" s="410"/>
      <c r="IC673" s="410"/>
      <c r="ID673" s="410"/>
      <c r="IE673" s="410"/>
      <c r="IF673" s="410"/>
      <c r="IG673" s="410"/>
      <c r="IH673" s="410"/>
      <c r="II673" s="410"/>
      <c r="IJ673" s="410"/>
      <c r="IK673" s="410"/>
      <c r="IL673" s="410"/>
      <c r="IM673" s="410"/>
      <c r="IN673" s="410"/>
      <c r="IO673" s="410"/>
      <c r="IP673" s="410"/>
      <c r="IQ673" s="410"/>
      <c r="IR673" s="410"/>
      <c r="IS673" s="410"/>
      <c r="IT673" s="410"/>
      <c r="IU673" s="410"/>
      <c r="IV673" s="410"/>
    </row>
    <row r="674" spans="1:256" s="2" customFormat="1" ht="12.75" customHeight="1" outlineLevel="1" collapsed="1">
      <c r="A674" s="14"/>
      <c r="B674" s="14"/>
      <c r="C674" s="324" t="str">
        <f>Asset15</f>
        <v>Office Machines</v>
      </c>
      <c r="D674" s="14"/>
      <c r="E674" s="14"/>
      <c r="F674" s="366"/>
      <c r="G674" s="364">
        <f t="shared" ref="G674:AL674" si="117">SUM(G662:G673)</f>
        <v>0.13199327956989246</v>
      </c>
      <c r="H674" s="364">
        <f t="shared" si="117"/>
        <v>0.13199327956989246</v>
      </c>
      <c r="I674" s="364">
        <f t="shared" si="117"/>
        <v>0.13199327956989246</v>
      </c>
      <c r="J674" s="364">
        <f t="shared" si="117"/>
        <v>0.13199327956989246</v>
      </c>
      <c r="K674" s="364">
        <f t="shared" si="117"/>
        <v>0.13199327956989246</v>
      </c>
      <c r="L674" s="364">
        <f t="shared" si="117"/>
        <v>0.13199327956989246</v>
      </c>
      <c r="M674" s="364">
        <f t="shared" si="117"/>
        <v>0.13199327956989246</v>
      </c>
      <c r="N674" s="364">
        <f t="shared" si="117"/>
        <v>5.8077043010752671E-2</v>
      </c>
      <c r="O674" s="364">
        <f t="shared" si="117"/>
        <v>0</v>
      </c>
      <c r="P674" s="364">
        <f t="shared" si="117"/>
        <v>0</v>
      </c>
      <c r="Q674" s="364">
        <f t="shared" si="117"/>
        <v>0</v>
      </c>
      <c r="R674" s="364">
        <f t="shared" si="117"/>
        <v>0</v>
      </c>
      <c r="S674" s="364">
        <f t="shared" si="117"/>
        <v>0</v>
      </c>
      <c r="T674" s="364">
        <f t="shared" si="117"/>
        <v>0</v>
      </c>
      <c r="U674" s="364">
        <f t="shared" si="117"/>
        <v>0</v>
      </c>
      <c r="V674" s="364">
        <f t="shared" si="117"/>
        <v>0</v>
      </c>
      <c r="W674" s="364">
        <f t="shared" si="117"/>
        <v>0</v>
      </c>
      <c r="X674" s="364">
        <f t="shared" si="117"/>
        <v>0</v>
      </c>
      <c r="Y674" s="364">
        <f t="shared" si="117"/>
        <v>0</v>
      </c>
      <c r="Z674" s="364">
        <f t="shared" si="117"/>
        <v>0</v>
      </c>
      <c r="AA674" s="364">
        <f t="shared" si="117"/>
        <v>0</v>
      </c>
      <c r="AB674" s="364">
        <f t="shared" si="117"/>
        <v>0</v>
      </c>
      <c r="AC674" s="364">
        <f t="shared" si="117"/>
        <v>0</v>
      </c>
      <c r="AD674" s="364">
        <f t="shared" si="117"/>
        <v>0</v>
      </c>
      <c r="AE674" s="364">
        <f t="shared" si="117"/>
        <v>0</v>
      </c>
      <c r="AF674" s="364">
        <f t="shared" si="117"/>
        <v>0</v>
      </c>
      <c r="AG674" s="364">
        <f t="shared" si="117"/>
        <v>0</v>
      </c>
      <c r="AH674" s="364">
        <f t="shared" si="117"/>
        <v>0</v>
      </c>
      <c r="AI674" s="364">
        <f t="shared" si="117"/>
        <v>0</v>
      </c>
      <c r="AJ674" s="364">
        <f t="shared" si="117"/>
        <v>0</v>
      </c>
      <c r="AK674" s="364">
        <f t="shared" si="117"/>
        <v>0</v>
      </c>
      <c r="AL674" s="364">
        <f t="shared" si="117"/>
        <v>0</v>
      </c>
      <c r="AM674" s="364">
        <f t="shared" ref="AM674:BI674" si="118">SUM(AM662:AM673)</f>
        <v>0</v>
      </c>
      <c r="AN674" s="364">
        <f t="shared" si="118"/>
        <v>0</v>
      </c>
      <c r="AO674" s="364">
        <f t="shared" si="118"/>
        <v>0</v>
      </c>
      <c r="AP674" s="364">
        <f t="shared" si="118"/>
        <v>0</v>
      </c>
      <c r="AQ674" s="364">
        <f t="shared" si="118"/>
        <v>0</v>
      </c>
      <c r="AR674" s="364">
        <f t="shared" si="118"/>
        <v>0</v>
      </c>
      <c r="AS674" s="364">
        <f t="shared" si="118"/>
        <v>0</v>
      </c>
      <c r="AT674" s="364">
        <f t="shared" si="118"/>
        <v>0</v>
      </c>
      <c r="AU674" s="364">
        <f t="shared" si="118"/>
        <v>0</v>
      </c>
      <c r="AV674" s="364">
        <f t="shared" si="118"/>
        <v>0</v>
      </c>
      <c r="AW674" s="364">
        <f t="shared" si="118"/>
        <v>0</v>
      </c>
      <c r="AX674" s="364">
        <f t="shared" si="118"/>
        <v>0</v>
      </c>
      <c r="AY674" s="364">
        <f t="shared" si="118"/>
        <v>0</v>
      </c>
      <c r="AZ674" s="364">
        <f t="shared" si="118"/>
        <v>0</v>
      </c>
      <c r="BA674" s="364">
        <f t="shared" si="118"/>
        <v>0</v>
      </c>
      <c r="BB674" s="364">
        <f t="shared" si="118"/>
        <v>0</v>
      </c>
      <c r="BC674" s="364">
        <f t="shared" si="118"/>
        <v>0</v>
      </c>
      <c r="BD674" s="364">
        <f t="shared" si="118"/>
        <v>0</v>
      </c>
      <c r="BE674" s="364">
        <f t="shared" si="118"/>
        <v>0</v>
      </c>
      <c r="BF674" s="364">
        <f t="shared" si="118"/>
        <v>0</v>
      </c>
      <c r="BG674" s="364">
        <f t="shared" si="118"/>
        <v>0</v>
      </c>
      <c r="BH674" s="364">
        <f t="shared" si="118"/>
        <v>0</v>
      </c>
      <c r="BI674" s="364">
        <f t="shared" si="118"/>
        <v>0</v>
      </c>
      <c r="BJ674" s="14"/>
      <c r="BK674" s="14"/>
      <c r="BL674" s="14"/>
      <c r="BM674" s="14"/>
      <c r="BN674" s="14"/>
      <c r="BO674" s="14"/>
      <c r="BP674" s="14"/>
      <c r="BQ674" s="14"/>
      <c r="BR674" s="14"/>
      <c r="BS674" s="14"/>
      <c r="BT674" s="14"/>
      <c r="BU674" s="14"/>
      <c r="BV674" s="14"/>
      <c r="BW674" s="14"/>
      <c r="BX674" s="14"/>
      <c r="BY674" s="14"/>
      <c r="BZ674" s="14"/>
      <c r="CA674" s="410"/>
      <c r="CB674" s="410"/>
      <c r="CC674" s="410"/>
      <c r="CD674" s="410"/>
      <c r="CE674" s="410"/>
      <c r="CF674" s="410"/>
      <c r="CG674" s="410"/>
      <c r="CH674" s="410"/>
      <c r="CI674" s="410"/>
      <c r="CJ674" s="410"/>
      <c r="CK674" s="410"/>
      <c r="CL674" s="410"/>
      <c r="CM674" s="410"/>
      <c r="CN674" s="410"/>
      <c r="CO674" s="410"/>
      <c r="CP674" s="410"/>
      <c r="CQ674" s="410"/>
      <c r="CR674" s="410"/>
      <c r="CS674" s="410"/>
      <c r="CT674" s="410"/>
      <c r="CU674" s="410"/>
      <c r="CV674" s="410"/>
      <c r="CW674" s="410"/>
      <c r="CX674" s="410"/>
      <c r="CY674" s="410"/>
      <c r="CZ674" s="410"/>
      <c r="DA674" s="410"/>
      <c r="DB674" s="410"/>
      <c r="DC674" s="410"/>
      <c r="DD674" s="410"/>
      <c r="DE674" s="410"/>
      <c r="DF674" s="410"/>
      <c r="DG674" s="410"/>
      <c r="DH674" s="410"/>
      <c r="DI674" s="410"/>
      <c r="DJ674" s="410"/>
      <c r="DK674" s="410"/>
      <c r="DL674" s="410"/>
      <c r="DM674" s="410"/>
      <c r="DN674" s="410"/>
      <c r="DO674" s="410"/>
      <c r="DP674" s="410"/>
      <c r="DQ674" s="410"/>
      <c r="DR674" s="410"/>
      <c r="DS674" s="410"/>
      <c r="DT674" s="410"/>
      <c r="DU674" s="410"/>
      <c r="DV674" s="410"/>
      <c r="DW674" s="410"/>
      <c r="DX674" s="410"/>
      <c r="DY674" s="410"/>
      <c r="DZ674" s="410"/>
      <c r="EA674" s="410"/>
      <c r="EB674" s="410"/>
      <c r="EC674" s="410"/>
      <c r="ED674" s="410"/>
      <c r="EE674" s="410"/>
      <c r="EF674" s="410"/>
      <c r="EG674" s="410"/>
      <c r="EH674" s="410"/>
      <c r="EI674" s="410"/>
      <c r="EJ674" s="410"/>
      <c r="EK674" s="410"/>
      <c r="EL674" s="410"/>
      <c r="EM674" s="410"/>
      <c r="EN674" s="410"/>
      <c r="EO674" s="410"/>
      <c r="EP674" s="410"/>
      <c r="EQ674" s="410"/>
      <c r="ER674" s="410"/>
      <c r="ES674" s="410"/>
      <c r="ET674" s="410"/>
      <c r="EU674" s="410"/>
      <c r="EV674" s="410"/>
      <c r="EW674" s="410"/>
      <c r="EX674" s="410"/>
      <c r="EY674" s="410"/>
      <c r="EZ674" s="410"/>
      <c r="FA674" s="410"/>
      <c r="FB674" s="410"/>
      <c r="FC674" s="410"/>
      <c r="FD674" s="410"/>
      <c r="FE674" s="410"/>
      <c r="FF674" s="410"/>
      <c r="FG674" s="410"/>
      <c r="FH674" s="410"/>
      <c r="FI674" s="410"/>
      <c r="FJ674" s="410"/>
      <c r="FK674" s="410"/>
      <c r="FL674" s="410"/>
      <c r="FM674" s="410"/>
      <c r="FN674" s="410"/>
      <c r="FO674" s="410"/>
      <c r="FP674" s="410"/>
      <c r="FQ674" s="410"/>
      <c r="FR674" s="410"/>
      <c r="FS674" s="410"/>
      <c r="FT674" s="410"/>
      <c r="FU674" s="410"/>
      <c r="FV674" s="410"/>
      <c r="FW674" s="410"/>
      <c r="FX674" s="410"/>
      <c r="FY674" s="410"/>
      <c r="FZ674" s="410"/>
      <c r="GA674" s="410"/>
      <c r="GB674" s="410"/>
      <c r="GC674" s="410"/>
      <c r="GD674" s="410"/>
      <c r="GE674" s="410"/>
      <c r="GF674" s="410"/>
      <c r="GG674" s="410"/>
      <c r="GH674" s="410"/>
      <c r="GI674" s="410"/>
      <c r="GJ674" s="410"/>
      <c r="GK674" s="410"/>
      <c r="GL674" s="410"/>
      <c r="GM674" s="410"/>
      <c r="GN674" s="410"/>
      <c r="GO674" s="410"/>
      <c r="GP674" s="410"/>
      <c r="GQ674" s="410"/>
      <c r="GR674" s="410"/>
      <c r="GS674" s="410"/>
      <c r="GT674" s="410"/>
      <c r="GU674" s="410"/>
      <c r="GV674" s="410"/>
      <c r="GW674" s="410"/>
      <c r="GX674" s="410"/>
      <c r="GY674" s="410"/>
      <c r="GZ674" s="410"/>
      <c r="HA674" s="410"/>
      <c r="HB674" s="410"/>
      <c r="HC674" s="410"/>
      <c r="HD674" s="410"/>
      <c r="HE674" s="410"/>
      <c r="HF674" s="410"/>
      <c r="HG674" s="410"/>
      <c r="HH674" s="410"/>
      <c r="HI674" s="410"/>
      <c r="HJ674" s="410"/>
      <c r="HK674" s="410"/>
      <c r="HL674" s="410"/>
      <c r="HM674" s="410"/>
      <c r="HN674" s="410"/>
      <c r="HO674" s="410"/>
      <c r="HP674" s="410"/>
      <c r="HQ674" s="410"/>
      <c r="HR674" s="410"/>
      <c r="HS674" s="410"/>
      <c r="HT674" s="410"/>
      <c r="HU674" s="410"/>
      <c r="HV674" s="410"/>
      <c r="HW674" s="410"/>
      <c r="HX674" s="410"/>
      <c r="HY674" s="410"/>
      <c r="HZ674" s="410"/>
      <c r="IA674" s="410"/>
      <c r="IB674" s="410"/>
      <c r="IC674" s="410"/>
      <c r="ID674" s="410"/>
      <c r="IE674" s="410"/>
      <c r="IF674" s="410"/>
      <c r="IG674" s="410"/>
      <c r="IH674" s="410"/>
      <c r="II674" s="410"/>
      <c r="IJ674" s="410"/>
      <c r="IK674" s="410"/>
      <c r="IL674" s="410"/>
      <c r="IM674" s="410"/>
      <c r="IN674" s="410"/>
      <c r="IO674" s="410"/>
      <c r="IP674" s="410"/>
      <c r="IQ674" s="410"/>
      <c r="IR674" s="410"/>
      <c r="IS674" s="410"/>
      <c r="IT674" s="410"/>
      <c r="IU674" s="410"/>
      <c r="IV674" s="410"/>
    </row>
    <row r="675" spans="1:256" s="2" customFormat="1" ht="12.75" hidden="1" customHeight="1" outlineLevel="2">
      <c r="A675" s="14"/>
      <c r="B675" s="325" t="str">
        <f>C687</f>
        <v>Vehicles</v>
      </c>
      <c r="C675" s="326"/>
      <c r="D675" s="33" t="s">
        <v>65</v>
      </c>
      <c r="E675" s="32"/>
      <c r="F675" s="371"/>
      <c r="G675" s="154">
        <f>IF(G$3&gt;A16taxremlife,A16taxvalue-SUM($F675:F675),IF(A16taxremlife="N/A","n/a",A16taxvalue/A16taxremlife))</f>
        <v>2.2132604340567612</v>
      </c>
      <c r="H675" s="154">
        <f>IF(H$3&gt;A16taxremlife,A16taxvalue-SUM($F675:G675),IF(A16taxremlife="N/A","n/a",A16taxvalue/A16taxremlife))</f>
        <v>2.2132604340567612</v>
      </c>
      <c r="I675" s="154">
        <f>IF(I$3&gt;A16taxremlife,A16taxvalue-SUM($F675:H675),IF(A16taxremlife="N/A","n/a",A16taxvalue/A16taxremlife))</f>
        <v>2.2132604340567612</v>
      </c>
      <c r="J675" s="154">
        <f>IF(J$3&gt;A16taxremlife,A16taxvalue-SUM($F675:I675),IF(A16taxremlife="N/A","n/a",A16taxvalue/A16taxremlife))</f>
        <v>2.2132604340567612</v>
      </c>
      <c r="K675" s="154">
        <f>IF(K$3&gt;A16taxremlife,A16taxvalue-SUM($F675:J675),IF(A16taxremlife="N/A","n/a",A16taxvalue/A16taxremlife))</f>
        <v>2.2132604340567612</v>
      </c>
      <c r="L675" s="154">
        <f>IF(L$3&gt;A16taxremlife,A16taxvalue-SUM($F675:K675),IF(A16taxremlife="N/A","n/a",A16taxvalue/A16taxremlife))</f>
        <v>2.1911278297161942</v>
      </c>
      <c r="M675" s="154">
        <f>IF(M$3&gt;A16taxremlife,A16taxvalue-SUM($F675:L675),IF(A16taxremlife="N/A","n/a",A16taxvalue/A16taxremlife))</f>
        <v>0</v>
      </c>
      <c r="N675" s="154">
        <f>IF(N$3&gt;A16taxremlife,A16taxvalue-SUM($F675:M675),IF(A16taxremlife="N/A","n/a",A16taxvalue/A16taxremlife))</f>
        <v>0</v>
      </c>
      <c r="O675" s="154">
        <f>IF(O$3&gt;A16taxremlife,A16taxvalue-SUM($F675:N675),IF(A16taxremlife="N/A","n/a",A16taxvalue/A16taxremlife))</f>
        <v>0</v>
      </c>
      <c r="P675" s="154">
        <f>IF(P$3&gt;A16taxremlife,A16taxvalue-SUM($F675:O675),IF(A16taxremlife="N/A","n/a",A16taxvalue/A16taxremlife))</f>
        <v>0</v>
      </c>
      <c r="Q675" s="154">
        <f>IF(Q$3&gt;A16taxremlife,A16taxvalue-SUM($F675:P675),IF(A16taxremlife="N/A","n/a",A16taxvalue/A16taxremlife))</f>
        <v>0</v>
      </c>
      <c r="R675" s="154">
        <f>IF(R$3&gt;A16taxremlife,A16taxvalue-SUM($F675:Q675),IF(A16taxremlife="N/A","n/a",A16taxvalue/A16taxremlife))</f>
        <v>0</v>
      </c>
      <c r="S675" s="154">
        <f>IF(S$3&gt;A16taxremlife,A16taxvalue-SUM($F675:R675),IF(A16taxremlife="N/A","n/a",A16taxvalue/A16taxremlife))</f>
        <v>0</v>
      </c>
      <c r="T675" s="154">
        <f>IF(T$3&gt;A16taxremlife,A16taxvalue-SUM($F675:S675),IF(A16taxremlife="N/A","n/a",A16taxvalue/A16taxremlife))</f>
        <v>0</v>
      </c>
      <c r="U675" s="154">
        <f>IF(U$3&gt;A16taxremlife,A16taxvalue-SUM($F675:T675),IF(A16taxremlife="N/A","n/a",A16taxvalue/A16taxremlife))</f>
        <v>0</v>
      </c>
      <c r="V675" s="154">
        <f>IF(V$3&gt;A16taxremlife,A16taxvalue-SUM($F675:U675),IF(A16taxremlife="N/A","n/a",A16taxvalue/A16taxremlife))</f>
        <v>0</v>
      </c>
      <c r="W675" s="154">
        <f>IF(W$3&gt;A16taxremlife,A16taxvalue-SUM($F675:V675),IF(A16taxremlife="N/A","n/a",A16taxvalue/A16taxremlife))</f>
        <v>0</v>
      </c>
      <c r="X675" s="154">
        <f>IF(X$3&gt;A16taxremlife,A16taxvalue-SUM($F675:W675),IF(A16taxremlife="N/A","n/a",A16taxvalue/A16taxremlife))</f>
        <v>0</v>
      </c>
      <c r="Y675" s="154">
        <f>IF(Y$3&gt;A16taxremlife,A16taxvalue-SUM($F675:X675),IF(A16taxremlife="N/A","n/a",A16taxvalue/A16taxremlife))</f>
        <v>0</v>
      </c>
      <c r="Z675" s="154">
        <f>IF(Z$3&gt;A16taxremlife,A16taxvalue-SUM($F675:Y675),IF(A16taxremlife="N/A","n/a",A16taxvalue/A16taxremlife))</f>
        <v>0</v>
      </c>
      <c r="AA675" s="154">
        <f>IF(AA$3&gt;A16taxremlife,A16taxvalue-SUM($F675:Z675),IF(A16taxremlife="N/A","n/a",A16taxvalue/A16taxremlife))</f>
        <v>0</v>
      </c>
      <c r="AB675" s="154">
        <f>IF(AB$3&gt;A16taxremlife,A16taxvalue-SUM($F675:AA675),IF(A16taxremlife="N/A","n/a",A16taxvalue/A16taxremlife))</f>
        <v>0</v>
      </c>
      <c r="AC675" s="154">
        <f>IF(AC$3&gt;A16taxremlife,A16taxvalue-SUM($F675:AB675),IF(A16taxremlife="N/A","n/a",A16taxvalue/A16taxremlife))</f>
        <v>0</v>
      </c>
      <c r="AD675" s="154">
        <f>IF(AD$3&gt;A16taxremlife,A16taxvalue-SUM($F675:AC675),IF(A16taxremlife="N/A","n/a",A16taxvalue/A16taxremlife))</f>
        <v>0</v>
      </c>
      <c r="AE675" s="154">
        <f>IF(AE$3&gt;A16taxremlife,A16taxvalue-SUM($F675:AD675),IF(A16taxremlife="N/A","n/a",A16taxvalue/A16taxremlife))</f>
        <v>0</v>
      </c>
      <c r="AF675" s="154">
        <f>IF(AF$3&gt;A16taxremlife,A16taxvalue-SUM($F675:AE675),IF(A16taxremlife="N/A","n/a",A16taxvalue/A16taxremlife))</f>
        <v>0</v>
      </c>
      <c r="AG675" s="154">
        <f>IF(AG$3&gt;A16taxremlife,A16taxvalue-SUM($F675:AF675),IF(A16taxremlife="N/A","n/a",A16taxvalue/A16taxremlife))</f>
        <v>0</v>
      </c>
      <c r="AH675" s="154">
        <f>IF(AH$3&gt;A16taxremlife,A16taxvalue-SUM($F675:AG675),IF(A16taxremlife="N/A","n/a",A16taxvalue/A16taxremlife))</f>
        <v>0</v>
      </c>
      <c r="AI675" s="154">
        <f>IF(AI$3&gt;A16taxremlife,A16taxvalue-SUM($F675:AH675),IF(A16taxremlife="N/A","n/a",A16taxvalue/A16taxremlife))</f>
        <v>0</v>
      </c>
      <c r="AJ675" s="154">
        <f>IF(AJ$3&gt;A16taxremlife,A16taxvalue-SUM($F675:AI675),IF(A16taxremlife="N/A","n/a",A16taxvalue/A16taxremlife))</f>
        <v>0</v>
      </c>
      <c r="AK675" s="154">
        <f>IF(AK$3&gt;A16taxremlife,A16taxvalue-SUM($F675:AJ675),IF(A16taxremlife="N/A","n/a",A16taxvalue/A16taxremlife))</f>
        <v>0</v>
      </c>
      <c r="AL675" s="154">
        <f>IF(AL$3&gt;A16taxremlife,A16taxvalue-SUM($F675:AK675),IF(A16taxremlife="N/A","n/a",A16taxvalue/A16taxremlife))</f>
        <v>0</v>
      </c>
      <c r="AM675" s="154">
        <f>IF(AM$3&gt;A16taxremlife,A16taxvalue-SUM($F675:AL675),IF(A16taxremlife="N/A","n/a",A16taxvalue/A16taxremlife))</f>
        <v>0</v>
      </c>
      <c r="AN675" s="154">
        <f>IF(AN$3&gt;A16taxremlife,A16taxvalue-SUM($F675:AM675),IF(A16taxremlife="N/A","n/a",A16taxvalue/A16taxremlife))</f>
        <v>0</v>
      </c>
      <c r="AO675" s="154">
        <f>IF(AO$3&gt;A16taxremlife,A16taxvalue-SUM($F675:AN675),IF(A16taxremlife="N/A","n/a",A16taxvalue/A16taxremlife))</f>
        <v>0</v>
      </c>
      <c r="AP675" s="154">
        <f>IF(AP$3&gt;A16taxremlife,A16taxvalue-SUM($F675:AO675),IF(A16taxremlife="N/A","n/a",A16taxvalue/A16taxremlife))</f>
        <v>0</v>
      </c>
      <c r="AQ675" s="154">
        <f>IF(AQ$3&gt;A16taxremlife,A16taxvalue-SUM($F675:AP675),IF(A16taxremlife="N/A","n/a",A16taxvalue/A16taxremlife))</f>
        <v>0</v>
      </c>
      <c r="AR675" s="154">
        <f>IF(AR$3&gt;A16taxremlife,A16taxvalue-SUM($F675:AQ675),IF(A16taxremlife="N/A","n/a",A16taxvalue/A16taxremlife))</f>
        <v>0</v>
      </c>
      <c r="AS675" s="154">
        <f>IF(AS$3&gt;A16taxremlife,A16taxvalue-SUM($F675:AR675),IF(A16taxremlife="N/A","n/a",A16taxvalue/A16taxremlife))</f>
        <v>0</v>
      </c>
      <c r="AT675" s="154">
        <f>IF(AT$3&gt;A16taxremlife,A16taxvalue-SUM($F675:AS675),IF(A16taxremlife="N/A","n/a",A16taxvalue/A16taxremlife))</f>
        <v>0</v>
      </c>
      <c r="AU675" s="154">
        <f>IF(AU$3&gt;A16taxremlife,A16taxvalue-SUM($F675:AT675),IF(A16taxremlife="N/A","n/a",A16taxvalue/A16taxremlife))</f>
        <v>0</v>
      </c>
      <c r="AV675" s="154">
        <f>IF(AV$3&gt;A16taxremlife,A16taxvalue-SUM($F675:AU675),IF(A16taxremlife="N/A","n/a",A16taxvalue/A16taxremlife))</f>
        <v>0</v>
      </c>
      <c r="AW675" s="154">
        <f>IF(AW$3&gt;A16taxremlife,A16taxvalue-SUM($F675:AV675),IF(A16taxremlife="N/A","n/a",A16taxvalue/A16taxremlife))</f>
        <v>0</v>
      </c>
      <c r="AX675" s="154">
        <f>IF(AX$3&gt;A16taxremlife,A16taxvalue-SUM($F675:AW675),IF(A16taxremlife="N/A","n/a",A16taxvalue/A16taxremlife))</f>
        <v>0</v>
      </c>
      <c r="AY675" s="154">
        <f>IF(AY$3&gt;A16taxremlife,A16taxvalue-SUM($F675:AX675),IF(A16taxremlife="N/A","n/a",A16taxvalue/A16taxremlife))</f>
        <v>0</v>
      </c>
      <c r="AZ675" s="154">
        <f>IF(AZ$3&gt;A16taxremlife,A16taxvalue-SUM($F675:AY675),IF(A16taxremlife="N/A","n/a",A16taxvalue/A16taxremlife))</f>
        <v>0</v>
      </c>
      <c r="BA675" s="154">
        <f>IF(BA$3&gt;A16taxremlife,A16taxvalue-SUM($F675:AZ675),IF(A16taxremlife="N/A","n/a",A16taxvalue/A16taxremlife))</f>
        <v>0</v>
      </c>
      <c r="BB675" s="154">
        <f>IF(BB$3&gt;A16taxremlife,A16taxvalue-SUM($F675:BA675),IF(A16taxremlife="N/A","n/a",A16taxvalue/A16taxremlife))</f>
        <v>0</v>
      </c>
      <c r="BC675" s="154">
        <f>IF(BC$3&gt;A16taxremlife,A16taxvalue-SUM($F675:BB675),IF(A16taxremlife="N/A","n/a",A16taxvalue/A16taxremlife))</f>
        <v>0</v>
      </c>
      <c r="BD675" s="154">
        <f>IF(BD$3&gt;A16taxremlife,A16taxvalue-SUM($F675:BC675),IF(A16taxremlife="N/A","n/a",A16taxvalue/A16taxremlife))</f>
        <v>0</v>
      </c>
      <c r="BE675" s="154">
        <f>IF(BE$3&gt;A16taxremlife,A16taxvalue-SUM($F675:BD675),IF(A16taxremlife="N/A","n/a",A16taxvalue/A16taxremlife))</f>
        <v>0</v>
      </c>
      <c r="BF675" s="154">
        <f>IF(BF$3&gt;A16taxremlife,A16taxvalue-SUM($F675:BE675),IF(A16taxremlife="N/A","n/a",A16taxvalue/A16taxremlife))</f>
        <v>0</v>
      </c>
      <c r="BG675" s="154">
        <f>IF(BG$3&gt;A16taxremlife,A16taxvalue-SUM($F675:BF675),IF(A16taxremlife="N/A","n/a",A16taxvalue/A16taxremlife))</f>
        <v>0</v>
      </c>
      <c r="BH675" s="154">
        <f>IF(BH$3&gt;A16taxremlife,A16taxvalue-SUM($F675:BG675),IF(A16taxremlife="N/A","n/a",A16taxvalue/A16taxremlife))</f>
        <v>0</v>
      </c>
      <c r="BI675" s="154">
        <f>IF(BI$3&gt;A16taxremlife,A16taxvalue-SUM($F675:BH675),IF(A16taxremlife="N/A","n/a",A16taxvalue/A16taxremlife))</f>
        <v>0</v>
      </c>
      <c r="BJ675" s="14"/>
      <c r="BK675" s="14"/>
      <c r="BL675" s="14"/>
      <c r="BM675" s="14"/>
      <c r="BN675" s="14"/>
      <c r="BO675" s="14"/>
      <c r="BP675" s="14"/>
      <c r="BQ675" s="14"/>
      <c r="BR675" s="14"/>
      <c r="BS675" s="14"/>
      <c r="BT675" s="14"/>
      <c r="BU675" s="14"/>
      <c r="BV675" s="14"/>
      <c r="BW675" s="14"/>
      <c r="BX675" s="14"/>
      <c r="BY675" s="14"/>
      <c r="BZ675" s="14"/>
      <c r="CA675" s="410"/>
      <c r="CB675" s="410"/>
      <c r="CC675" s="410"/>
      <c r="CD675" s="410"/>
      <c r="CE675" s="410"/>
      <c r="CF675" s="410"/>
      <c r="CG675" s="410"/>
      <c r="CH675" s="410"/>
      <c r="CI675" s="410"/>
      <c r="CJ675" s="410"/>
      <c r="CK675" s="410"/>
      <c r="CL675" s="410"/>
      <c r="CM675" s="410"/>
      <c r="CN675" s="410"/>
      <c r="CO675" s="410"/>
      <c r="CP675" s="410"/>
      <c r="CQ675" s="410"/>
      <c r="CR675" s="410"/>
      <c r="CS675" s="410"/>
      <c r="CT675" s="410"/>
      <c r="CU675" s="410"/>
      <c r="CV675" s="410"/>
      <c r="CW675" s="410"/>
      <c r="CX675" s="410"/>
      <c r="CY675" s="410"/>
      <c r="CZ675" s="410"/>
      <c r="DA675" s="410"/>
      <c r="DB675" s="410"/>
      <c r="DC675" s="410"/>
      <c r="DD675" s="410"/>
      <c r="DE675" s="410"/>
      <c r="DF675" s="410"/>
      <c r="DG675" s="410"/>
      <c r="DH675" s="410"/>
      <c r="DI675" s="410"/>
      <c r="DJ675" s="410"/>
      <c r="DK675" s="410"/>
      <c r="DL675" s="410"/>
      <c r="DM675" s="410"/>
      <c r="DN675" s="410"/>
      <c r="DO675" s="410"/>
      <c r="DP675" s="410"/>
      <c r="DQ675" s="410"/>
      <c r="DR675" s="410"/>
      <c r="DS675" s="410"/>
      <c r="DT675" s="410"/>
      <c r="DU675" s="410"/>
      <c r="DV675" s="410"/>
      <c r="DW675" s="410"/>
      <c r="DX675" s="410"/>
      <c r="DY675" s="410"/>
      <c r="DZ675" s="410"/>
      <c r="EA675" s="410"/>
      <c r="EB675" s="410"/>
      <c r="EC675" s="410"/>
      <c r="ED675" s="410"/>
      <c r="EE675" s="410"/>
      <c r="EF675" s="410"/>
      <c r="EG675" s="410"/>
      <c r="EH675" s="410"/>
      <c r="EI675" s="410"/>
      <c r="EJ675" s="410"/>
      <c r="EK675" s="410"/>
      <c r="EL675" s="410"/>
      <c r="EM675" s="410"/>
      <c r="EN675" s="410"/>
      <c r="EO675" s="410"/>
      <c r="EP675" s="410"/>
      <c r="EQ675" s="410"/>
      <c r="ER675" s="410"/>
      <c r="ES675" s="410"/>
      <c r="ET675" s="410"/>
      <c r="EU675" s="410"/>
      <c r="EV675" s="410"/>
      <c r="EW675" s="410"/>
      <c r="EX675" s="410"/>
      <c r="EY675" s="410"/>
      <c r="EZ675" s="410"/>
      <c r="FA675" s="410"/>
      <c r="FB675" s="410"/>
      <c r="FC675" s="410"/>
      <c r="FD675" s="410"/>
      <c r="FE675" s="410"/>
      <c r="FF675" s="410"/>
      <c r="FG675" s="410"/>
      <c r="FH675" s="410"/>
      <c r="FI675" s="410"/>
      <c r="FJ675" s="410"/>
      <c r="FK675" s="410"/>
      <c r="FL675" s="410"/>
      <c r="FM675" s="410"/>
      <c r="FN675" s="410"/>
      <c r="FO675" s="410"/>
      <c r="FP675" s="410"/>
      <c r="FQ675" s="410"/>
      <c r="FR675" s="410"/>
      <c r="FS675" s="410"/>
      <c r="FT675" s="410"/>
      <c r="FU675" s="410"/>
      <c r="FV675" s="410"/>
      <c r="FW675" s="410"/>
      <c r="FX675" s="410"/>
      <c r="FY675" s="410"/>
      <c r="FZ675" s="410"/>
      <c r="GA675" s="410"/>
      <c r="GB675" s="410"/>
      <c r="GC675" s="410"/>
      <c r="GD675" s="410"/>
      <c r="GE675" s="410"/>
      <c r="GF675" s="410"/>
      <c r="GG675" s="410"/>
      <c r="GH675" s="410"/>
      <c r="GI675" s="410"/>
      <c r="GJ675" s="410"/>
      <c r="GK675" s="410"/>
      <c r="GL675" s="410"/>
      <c r="GM675" s="410"/>
      <c r="GN675" s="410"/>
      <c r="GO675" s="410"/>
      <c r="GP675" s="410"/>
      <c r="GQ675" s="410"/>
      <c r="GR675" s="410"/>
      <c r="GS675" s="410"/>
      <c r="GT675" s="410"/>
      <c r="GU675" s="410"/>
      <c r="GV675" s="410"/>
      <c r="GW675" s="410"/>
      <c r="GX675" s="410"/>
      <c r="GY675" s="410"/>
      <c r="GZ675" s="410"/>
      <c r="HA675" s="410"/>
      <c r="HB675" s="410"/>
      <c r="HC675" s="410"/>
      <c r="HD675" s="410"/>
      <c r="HE675" s="410"/>
      <c r="HF675" s="410"/>
      <c r="HG675" s="410"/>
      <c r="HH675" s="410"/>
      <c r="HI675" s="410"/>
      <c r="HJ675" s="410"/>
      <c r="HK675" s="410"/>
      <c r="HL675" s="410"/>
      <c r="HM675" s="410"/>
      <c r="HN675" s="410"/>
      <c r="HO675" s="410"/>
      <c r="HP675" s="410"/>
      <c r="HQ675" s="410"/>
      <c r="HR675" s="410"/>
      <c r="HS675" s="410"/>
      <c r="HT675" s="410"/>
      <c r="HU675" s="410"/>
      <c r="HV675" s="410"/>
      <c r="HW675" s="410"/>
      <c r="HX675" s="410"/>
      <c r="HY675" s="410"/>
      <c r="HZ675" s="410"/>
      <c r="IA675" s="410"/>
      <c r="IB675" s="410"/>
      <c r="IC675" s="410"/>
      <c r="ID675" s="410"/>
      <c r="IE675" s="410"/>
      <c r="IF675" s="410"/>
      <c r="IG675" s="410"/>
      <c r="IH675" s="410"/>
      <c r="II675" s="410"/>
      <c r="IJ675" s="410"/>
      <c r="IK675" s="410"/>
      <c r="IL675" s="410"/>
      <c r="IM675" s="410"/>
      <c r="IN675" s="410"/>
      <c r="IO675" s="410"/>
      <c r="IP675" s="410"/>
      <c r="IQ675" s="410"/>
      <c r="IR675" s="410"/>
      <c r="IS675" s="410"/>
      <c r="IT675" s="410"/>
      <c r="IU675" s="410"/>
      <c r="IV675" s="410"/>
    </row>
    <row r="676" spans="1:256" s="2" customFormat="1" ht="12.75" hidden="1" customHeight="1" outlineLevel="2">
      <c r="A676" s="14"/>
      <c r="B676" s="14"/>
      <c r="C676" s="324"/>
      <c r="D676" s="412" t="s">
        <v>198</v>
      </c>
      <c r="E676" s="261">
        <v>0</v>
      </c>
      <c r="F676" s="372"/>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5"/>
      <c r="AY676" s="155"/>
      <c r="AZ676" s="155"/>
      <c r="BA676" s="155"/>
      <c r="BB676" s="155"/>
      <c r="BC676" s="155"/>
      <c r="BD676" s="155"/>
      <c r="BE676" s="155"/>
      <c r="BF676" s="155"/>
      <c r="BG676" s="155"/>
      <c r="BH676" s="155"/>
      <c r="BI676" s="155"/>
      <c r="BJ676" s="14"/>
      <c r="BK676" s="14"/>
      <c r="BL676" s="14"/>
      <c r="BM676" s="14"/>
      <c r="BN676" s="14"/>
      <c r="BO676" s="14"/>
      <c r="BP676" s="14"/>
      <c r="BQ676" s="14"/>
      <c r="BR676" s="14"/>
      <c r="BS676" s="14"/>
      <c r="BT676" s="14"/>
      <c r="BU676" s="14"/>
      <c r="BV676" s="14"/>
      <c r="BW676" s="14"/>
      <c r="BX676" s="14"/>
      <c r="BY676" s="14"/>
      <c r="BZ676" s="14"/>
      <c r="CA676" s="410"/>
      <c r="CB676" s="410"/>
      <c r="CC676" s="410"/>
      <c r="CD676" s="410"/>
      <c r="CE676" s="410"/>
      <c r="CF676" s="410"/>
      <c r="CG676" s="410"/>
      <c r="CH676" s="410"/>
      <c r="CI676" s="410"/>
      <c r="CJ676" s="410"/>
      <c r="CK676" s="410"/>
      <c r="CL676" s="410"/>
      <c r="CM676" s="410"/>
      <c r="CN676" s="410"/>
      <c r="CO676" s="410"/>
      <c r="CP676" s="410"/>
      <c r="CQ676" s="410"/>
      <c r="CR676" s="410"/>
      <c r="CS676" s="410"/>
      <c r="CT676" s="410"/>
      <c r="CU676" s="410"/>
      <c r="CV676" s="410"/>
      <c r="CW676" s="410"/>
      <c r="CX676" s="410"/>
      <c r="CY676" s="410"/>
      <c r="CZ676" s="410"/>
      <c r="DA676" s="410"/>
      <c r="DB676" s="410"/>
      <c r="DC676" s="410"/>
      <c r="DD676" s="410"/>
      <c r="DE676" s="410"/>
      <c r="DF676" s="410"/>
      <c r="DG676" s="410"/>
      <c r="DH676" s="410"/>
      <c r="DI676" s="410"/>
      <c r="DJ676" s="410"/>
      <c r="DK676" s="410"/>
      <c r="DL676" s="410"/>
      <c r="DM676" s="410"/>
      <c r="DN676" s="410"/>
      <c r="DO676" s="410"/>
      <c r="DP676" s="410"/>
      <c r="DQ676" s="410"/>
      <c r="DR676" s="410"/>
      <c r="DS676" s="410"/>
      <c r="DT676" s="410"/>
      <c r="DU676" s="410"/>
      <c r="DV676" s="410"/>
      <c r="DW676" s="410"/>
      <c r="DX676" s="410"/>
      <c r="DY676" s="410"/>
      <c r="DZ676" s="410"/>
      <c r="EA676" s="410"/>
      <c r="EB676" s="410"/>
      <c r="EC676" s="410"/>
      <c r="ED676" s="410"/>
      <c r="EE676" s="410"/>
      <c r="EF676" s="410"/>
      <c r="EG676" s="410"/>
      <c r="EH676" s="410"/>
      <c r="EI676" s="410"/>
      <c r="EJ676" s="410"/>
      <c r="EK676" s="410"/>
      <c r="EL676" s="410"/>
      <c r="EM676" s="410"/>
      <c r="EN676" s="410"/>
      <c r="EO676" s="410"/>
      <c r="EP676" s="410"/>
      <c r="EQ676" s="410"/>
      <c r="ER676" s="410"/>
      <c r="ES676" s="410"/>
      <c r="ET676" s="410"/>
      <c r="EU676" s="410"/>
      <c r="EV676" s="410"/>
      <c r="EW676" s="410"/>
      <c r="EX676" s="410"/>
      <c r="EY676" s="410"/>
      <c r="EZ676" s="410"/>
      <c r="FA676" s="410"/>
      <c r="FB676" s="410"/>
      <c r="FC676" s="410"/>
      <c r="FD676" s="410"/>
      <c r="FE676" s="410"/>
      <c r="FF676" s="410"/>
      <c r="FG676" s="410"/>
      <c r="FH676" s="410"/>
      <c r="FI676" s="410"/>
      <c r="FJ676" s="410"/>
      <c r="FK676" s="410"/>
      <c r="FL676" s="410"/>
      <c r="FM676" s="410"/>
      <c r="FN676" s="410"/>
      <c r="FO676" s="410"/>
      <c r="FP676" s="410"/>
      <c r="FQ676" s="410"/>
      <c r="FR676" s="410"/>
      <c r="FS676" s="410"/>
      <c r="FT676" s="410"/>
      <c r="FU676" s="410"/>
      <c r="FV676" s="410"/>
      <c r="FW676" s="410"/>
      <c r="FX676" s="410"/>
      <c r="FY676" s="410"/>
      <c r="FZ676" s="410"/>
      <c r="GA676" s="410"/>
      <c r="GB676" s="410"/>
      <c r="GC676" s="410"/>
      <c r="GD676" s="410"/>
      <c r="GE676" s="410"/>
      <c r="GF676" s="410"/>
      <c r="GG676" s="410"/>
      <c r="GH676" s="410"/>
      <c r="GI676" s="410"/>
      <c r="GJ676" s="410"/>
      <c r="GK676" s="410"/>
      <c r="GL676" s="410"/>
      <c r="GM676" s="410"/>
      <c r="GN676" s="410"/>
      <c r="GO676" s="410"/>
      <c r="GP676" s="410"/>
      <c r="GQ676" s="410"/>
      <c r="GR676" s="410"/>
      <c r="GS676" s="410"/>
      <c r="GT676" s="410"/>
      <c r="GU676" s="410"/>
      <c r="GV676" s="410"/>
      <c r="GW676" s="410"/>
      <c r="GX676" s="410"/>
      <c r="GY676" s="410"/>
      <c r="GZ676" s="410"/>
      <c r="HA676" s="410"/>
      <c r="HB676" s="410"/>
      <c r="HC676" s="410"/>
      <c r="HD676" s="410"/>
      <c r="HE676" s="410"/>
      <c r="HF676" s="410"/>
      <c r="HG676" s="410"/>
      <c r="HH676" s="410"/>
      <c r="HI676" s="410"/>
      <c r="HJ676" s="410"/>
      <c r="HK676" s="410"/>
      <c r="HL676" s="410"/>
      <c r="HM676" s="410"/>
      <c r="HN676" s="410"/>
      <c r="HO676" s="410"/>
      <c r="HP676" s="410"/>
      <c r="HQ676" s="410"/>
      <c r="HR676" s="410"/>
      <c r="HS676" s="410"/>
      <c r="HT676" s="410"/>
      <c r="HU676" s="410"/>
      <c r="HV676" s="410"/>
      <c r="HW676" s="410"/>
      <c r="HX676" s="410"/>
      <c r="HY676" s="410"/>
      <c r="HZ676" s="410"/>
      <c r="IA676" s="410"/>
      <c r="IB676" s="410"/>
      <c r="IC676" s="410"/>
      <c r="ID676" s="410"/>
      <c r="IE676" s="410"/>
      <c r="IF676" s="410"/>
      <c r="IG676" s="410"/>
      <c r="IH676" s="410"/>
      <c r="II676" s="410"/>
      <c r="IJ676" s="410"/>
      <c r="IK676" s="410"/>
      <c r="IL676" s="410"/>
      <c r="IM676" s="410"/>
      <c r="IN676" s="410"/>
      <c r="IO676" s="410"/>
      <c r="IP676" s="410"/>
      <c r="IQ676" s="410"/>
      <c r="IR676" s="410"/>
      <c r="IS676" s="410"/>
      <c r="IT676" s="410"/>
      <c r="IU676" s="410"/>
      <c r="IV676" s="410"/>
    </row>
    <row r="677" spans="1:256" s="2" customFormat="1" ht="12.75" hidden="1" customHeight="1" outlineLevel="2">
      <c r="A677" s="14"/>
      <c r="B677" s="14"/>
      <c r="C677" s="324"/>
      <c r="D677" s="413"/>
      <c r="E677" s="261">
        <v>1</v>
      </c>
      <c r="F677" s="372"/>
      <c r="G677" s="268"/>
      <c r="H677" s="155">
        <f>IF(A16taxstdlife="n/a","n/a",IF(H$3&gt;(A16taxstdlife+$E677),(Input!$G$226*$G$7)-SUM($G677:G677),(Input!$G$226*$G$7)/A16taxstdlife))</f>
        <v>0.34359276757826906</v>
      </c>
      <c r="I677" s="155">
        <f>IF(A16taxstdlife="n/a","n/a",IF(I$3&gt;(A16taxstdlife+$E677),(Input!$G$226*$G$7)-SUM($G677:H677),(Input!$G$226*$G$7)/A16taxstdlife))</f>
        <v>0.34359276757826906</v>
      </c>
      <c r="J677" s="155">
        <f>IF(A16taxstdlife="n/a","n/a",IF(J$3&gt;(A16taxstdlife+$E677),(Input!$G$226*$G$7)-SUM($G677:I677),(Input!$G$226*$G$7)/A16taxstdlife))</f>
        <v>0.34359276757826906</v>
      </c>
      <c r="K677" s="155">
        <f>IF(A16taxstdlife="n/a","n/a",IF(K$3&gt;(A16taxstdlife+$E677),(Input!$G$226*$G$7)-SUM($G677:J677),(Input!$G$226*$G$7)/A16taxstdlife))</f>
        <v>0.34359276757826906</v>
      </c>
      <c r="L677" s="155">
        <f>IF(A16taxstdlife="n/a","n/a",IF(L$3&gt;(A16taxstdlife+$E677),(Input!$G$226*$G$7)-SUM($G677:K677),(Input!$G$226*$G$7)/A16taxstdlife))</f>
        <v>0.34359276757826906</v>
      </c>
      <c r="M677" s="155">
        <f>IF(A16taxstdlife="n/a","n/a",IF(M$3&gt;(A16taxstdlife+$E677),(Input!$G$226*$G$7)-SUM($G677:L677),(Input!$G$226*$G$7)/A16taxstdlife))</f>
        <v>0.34359276757826906</v>
      </c>
      <c r="N677" s="155">
        <f>IF(A16taxstdlife="n/a","n/a",IF(N$3&gt;(A16taxstdlife+$E677),(Input!$G$226*$G$7)-SUM($G677:M677),(Input!$G$226*$G$7)/A16taxstdlife))</f>
        <v>0.34359276757826906</v>
      </c>
      <c r="O677" s="155">
        <f>IF(A16taxstdlife="n/a","n/a",IF(O$3&gt;(A16taxstdlife+$E677),(Input!$G$226*$G$7)-SUM($G677:N677),(Input!$G$226*$G$7)/A16taxstdlife))</f>
        <v>0</v>
      </c>
      <c r="P677" s="155">
        <f>IF(A16taxstdlife="n/a","n/a",IF(P$3&gt;(A16taxstdlife+$E677),(Input!$G$226*$G$7)-SUM($G677:O677),(Input!$G$226*$G$7)/A16taxstdlife))</f>
        <v>0</v>
      </c>
      <c r="Q677" s="155">
        <f>IF(A16taxstdlife="n/a","n/a",IF(Q$3&gt;(A16taxstdlife+$E677),(Input!$G$226*$G$7)-SUM($G677:P677),(Input!$G$226*$G$7)/A16taxstdlife))</f>
        <v>0</v>
      </c>
      <c r="R677" s="155">
        <f>IF(A16taxstdlife="n/a","n/a",IF(R$3&gt;(A16taxstdlife+$E677),(Input!$G$226*$G$7)-SUM($G677:Q677),(Input!$G$226*$G$7)/A16taxstdlife))</f>
        <v>0</v>
      </c>
      <c r="S677" s="155">
        <f>IF(A16taxstdlife="n/a","n/a",IF(S$3&gt;(A16taxstdlife+$E677),(Input!$G$226*$G$7)-SUM($G677:R677),(Input!$G$226*$G$7)/A16taxstdlife))</f>
        <v>0</v>
      </c>
      <c r="T677" s="155">
        <f>IF(A16taxstdlife="n/a","n/a",IF(T$3&gt;(A16taxstdlife+$E677),(Input!$G$226*$G$7)-SUM($G677:S677),(Input!$G$226*$G$7)/A16taxstdlife))</f>
        <v>0</v>
      </c>
      <c r="U677" s="155">
        <f>IF(A16taxstdlife="n/a","n/a",IF(U$3&gt;(A16taxstdlife+$E677),(Input!$G$226*$G$7)-SUM($G677:T677),(Input!$G$226*$G$7)/A16taxstdlife))</f>
        <v>0</v>
      </c>
      <c r="V677" s="155">
        <f>IF(A16taxstdlife="n/a","n/a",IF(V$3&gt;(A16taxstdlife+$E677),(Input!$G$226*$G$7)-SUM($G677:U677),(Input!$G$226*$G$7)/A16taxstdlife))</f>
        <v>0</v>
      </c>
      <c r="W677" s="155">
        <f>IF(A16taxstdlife="n/a","n/a",IF(W$3&gt;(A16taxstdlife+$E677),(Input!$G$226*$G$7)-SUM($G677:V677),(Input!$G$226*$G$7)/A16taxstdlife))</f>
        <v>0</v>
      </c>
      <c r="X677" s="155">
        <f>IF(A16taxstdlife="n/a","n/a",IF(X$3&gt;(A16taxstdlife+$E677),(Input!$G$226*$G$7)-SUM($G677:W677),(Input!$G$226*$G$7)/A16taxstdlife))</f>
        <v>0</v>
      </c>
      <c r="Y677" s="155">
        <f>IF(A16taxstdlife="n/a","n/a",IF(Y$3&gt;(A16taxstdlife+$E677),(Input!$G$226*$G$7)-SUM($G677:X677),(Input!$G$226*$G$7)/A16taxstdlife))</f>
        <v>0</v>
      </c>
      <c r="Z677" s="155">
        <f>IF(A16taxstdlife="n/a","n/a",IF(Z$3&gt;(A16taxstdlife+$E677),(Input!$G$226*$G$7)-SUM($G677:Y677),(Input!$G$226*$G$7)/A16taxstdlife))</f>
        <v>0</v>
      </c>
      <c r="AA677" s="155">
        <f>IF(A16taxstdlife="n/a","n/a",IF(AA$3&gt;(A16taxstdlife+$E677),(Input!$G$226*$G$7)-SUM($G677:Z677),(Input!$G$226*$G$7)/A16taxstdlife))</f>
        <v>0</v>
      </c>
      <c r="AB677" s="155">
        <f>IF(A16taxstdlife="n/a","n/a",IF(AB$3&gt;(A16taxstdlife+$E677),(Input!$G$226*$G$7)-SUM($G677:AA677),(Input!$G$226*$G$7)/A16taxstdlife))</f>
        <v>0</v>
      </c>
      <c r="AC677" s="155">
        <f>IF(A16taxstdlife="n/a","n/a",IF(AC$3&gt;(A16taxstdlife+$E677),(Input!$G$226*$G$7)-SUM($G677:AB677),(Input!$G$226*$G$7)/A16taxstdlife))</f>
        <v>0</v>
      </c>
      <c r="AD677" s="155">
        <f>IF(A16taxstdlife="n/a","n/a",IF(AD$3&gt;(A16taxstdlife+$E677),(Input!$G$226*$G$7)-SUM($G677:AC677),(Input!$G$226*$G$7)/A16taxstdlife))</f>
        <v>0</v>
      </c>
      <c r="AE677" s="155">
        <f>IF(A16taxstdlife="n/a","n/a",IF(AE$3&gt;(A16taxstdlife+$E677),(Input!$G$226*$G$7)-SUM($G677:AD677),(Input!$G$226*$G$7)/A16taxstdlife))</f>
        <v>0</v>
      </c>
      <c r="AF677" s="155">
        <f>IF(A16taxstdlife="n/a","n/a",IF(AF$3&gt;(A16taxstdlife+$E677),(Input!$G$226*$G$7)-SUM($G677:AE677),(Input!$G$226*$G$7)/A16taxstdlife))</f>
        <v>0</v>
      </c>
      <c r="AG677" s="155">
        <f>IF(A16taxstdlife="n/a","n/a",IF(AG$3&gt;(A16taxstdlife+$E677),(Input!$G$226*$G$7)-SUM($G677:AF677),(Input!$G$226*$G$7)/A16taxstdlife))</f>
        <v>0</v>
      </c>
      <c r="AH677" s="155">
        <f>IF(A16taxstdlife="n/a","n/a",IF(AH$3&gt;(A16taxstdlife+$E677),(Input!$G$226*$G$7)-SUM($G677:AG677),(Input!$G$226*$G$7)/A16taxstdlife))</f>
        <v>0</v>
      </c>
      <c r="AI677" s="155">
        <f>IF(A16taxstdlife="n/a","n/a",IF(AI$3&gt;(A16taxstdlife+$E677),(Input!$G$226*$G$7)-SUM($G677:AH677),(Input!$G$226*$G$7)/A16taxstdlife))</f>
        <v>0</v>
      </c>
      <c r="AJ677" s="155">
        <f>IF(A16taxstdlife="n/a","n/a",IF(AJ$3&gt;(A16taxstdlife+$E677),(Input!$G$226*$G$7)-SUM($G677:AI677),(Input!$G$226*$G$7)/A16taxstdlife))</f>
        <v>0</v>
      </c>
      <c r="AK677" s="155">
        <f>IF(A16taxstdlife="n/a","n/a",IF(AK$3&gt;(A16taxstdlife+$E677),(Input!$G$226*$G$7)-SUM($G677:AJ677),(Input!$G$226*$G$7)/A16taxstdlife))</f>
        <v>0</v>
      </c>
      <c r="AL677" s="155">
        <f>IF(A16taxstdlife="n/a","n/a",IF(AL$3&gt;(A16taxstdlife+$E677),(Input!$G$226*$G$7)-SUM($G677:AK677),(Input!$G$226*$G$7)/A16taxstdlife))</f>
        <v>0</v>
      </c>
      <c r="AM677" s="155">
        <f>IF(A16taxstdlife="n/a","n/a",IF(AM$3&gt;(A16taxstdlife+$E677),(Input!$G$226*$G$7)-SUM($G677:AL677),(Input!$G$226*$G$7)/A16taxstdlife))</f>
        <v>0</v>
      </c>
      <c r="AN677" s="155">
        <f>IF(A16taxstdlife="n/a","n/a",IF(AN$3&gt;(A16taxstdlife+$E677),(Input!$G$226*$G$7)-SUM($G677:AM677),(Input!$G$226*$G$7)/A16taxstdlife))</f>
        <v>0</v>
      </c>
      <c r="AO677" s="155">
        <f>IF(A16taxstdlife="n/a","n/a",IF(AO$3&gt;(A16taxstdlife+$E677),(Input!$G$226*$G$7)-SUM($G677:AN677),(Input!$G$226*$G$7)/A16taxstdlife))</f>
        <v>0</v>
      </c>
      <c r="AP677" s="155">
        <f>IF(A16taxstdlife="n/a","n/a",IF(AP$3&gt;(A16taxstdlife+$E677),(Input!$G$226*$G$7)-SUM($G677:AO677),(Input!$G$226*$G$7)/A16taxstdlife))</f>
        <v>0</v>
      </c>
      <c r="AQ677" s="155">
        <f>IF(A16taxstdlife="n/a","n/a",IF(AQ$3&gt;(A16taxstdlife+$E677),(Input!$G$226*$G$7)-SUM($G677:AP677),(Input!$G$226*$G$7)/A16taxstdlife))</f>
        <v>0</v>
      </c>
      <c r="AR677" s="155">
        <f>IF(A16taxstdlife="n/a","n/a",IF(AR$3&gt;(A16taxstdlife+$E677),(Input!$G$226*$G$7)-SUM($G677:AQ677),(Input!$G$226*$G$7)/A16taxstdlife))</f>
        <v>0</v>
      </c>
      <c r="AS677" s="155">
        <f>IF(A16taxstdlife="n/a","n/a",IF(AS$3&gt;(A16taxstdlife+$E677),(Input!$G$226*$G$7)-SUM($G677:AR677),(Input!$G$226*$G$7)/A16taxstdlife))</f>
        <v>0</v>
      </c>
      <c r="AT677" s="155">
        <f>IF(A16taxstdlife="n/a","n/a",IF(AT$3&gt;(A16taxstdlife+$E677),(Input!$G$226*$G$7)-SUM($G677:AS677),(Input!$G$226*$G$7)/A16taxstdlife))</f>
        <v>0</v>
      </c>
      <c r="AU677" s="155">
        <f>IF(A16taxstdlife="n/a","n/a",IF(AU$3&gt;(A16taxstdlife+$E677),(Input!$G$226*$G$7)-SUM($G677:AT677),(Input!$G$226*$G$7)/A16taxstdlife))</f>
        <v>0</v>
      </c>
      <c r="AV677" s="155">
        <f>IF(A16taxstdlife="n/a","n/a",IF(AV$3&gt;(A16taxstdlife+$E677),(Input!$G$226*$G$7)-SUM($G677:AU677),(Input!$G$226*$G$7)/A16taxstdlife))</f>
        <v>0</v>
      </c>
      <c r="AW677" s="155">
        <f>IF(A16taxstdlife="n/a","n/a",IF(AW$3&gt;(A16taxstdlife+$E677),(Input!$G$226*$G$7)-SUM($G677:AV677),(Input!$G$226*$G$7)/A16taxstdlife))</f>
        <v>0</v>
      </c>
      <c r="AX677" s="155">
        <f>IF(A16taxstdlife="n/a","n/a",IF(AX$3&gt;(A16taxstdlife+$E677),(Input!$G$226*$G$7)-SUM($G677:AW677),(Input!$G$226*$G$7)/A16taxstdlife))</f>
        <v>0</v>
      </c>
      <c r="AY677" s="155">
        <f>IF(A16taxstdlife="n/a","n/a",IF(AY$3&gt;(A16taxstdlife+$E677),(Input!$G$226*$G$7)-SUM($G677:AX677),(Input!$G$226*$G$7)/A16taxstdlife))</f>
        <v>0</v>
      </c>
      <c r="AZ677" s="155">
        <f>IF(A16taxstdlife="n/a","n/a",IF(AZ$3&gt;(A16taxstdlife+$E677),(Input!$G$226*$G$7)-SUM($G677:AY677),(Input!$G$226*$G$7)/A16taxstdlife))</f>
        <v>0</v>
      </c>
      <c r="BA677" s="155">
        <f>IF(A16taxstdlife="n/a","n/a",IF(BA$3&gt;(A16taxstdlife+$E677),(Input!$G$226*$G$7)-SUM($G677:AZ677),(Input!$G$226*$G$7)/A16taxstdlife))</f>
        <v>0</v>
      </c>
      <c r="BB677" s="155">
        <f>IF(A16taxstdlife="n/a","n/a",IF(BB$3&gt;(A16taxstdlife+$E677),(Input!$G$226*$G$7)-SUM($G677:BA677),(Input!$G$226*$G$7)/A16taxstdlife))</f>
        <v>0</v>
      </c>
      <c r="BC677" s="155">
        <f>IF(A16taxstdlife="n/a","n/a",IF(BC$3&gt;(A16taxstdlife+$E677),(Input!$G$226*$G$7)-SUM($G677:BB677),(Input!$G$226*$G$7)/A16taxstdlife))</f>
        <v>0</v>
      </c>
      <c r="BD677" s="155">
        <f>IF(A16taxstdlife="n/a","n/a",IF(BD$3&gt;(A16taxstdlife+$E677),(Input!$G$226*$G$7)-SUM($G677:BC677),(Input!$G$226*$G$7)/A16taxstdlife))</f>
        <v>0</v>
      </c>
      <c r="BE677" s="155">
        <f>IF(A16taxstdlife="n/a","n/a",IF(BE$3&gt;(A16taxstdlife+$E677),(Input!$G$226*$G$7)-SUM($G677:BD677),(Input!$G$226*$G$7)/A16taxstdlife))</f>
        <v>0</v>
      </c>
      <c r="BF677" s="155">
        <f>IF(A16taxstdlife="n/a","n/a",IF(BF$3&gt;(A16taxstdlife+$E677),(Input!$G$226*$G$7)-SUM($G677:BE677),(Input!$G$226*$G$7)/A16taxstdlife))</f>
        <v>0</v>
      </c>
      <c r="BG677" s="155">
        <f>IF(A16taxstdlife="n/a","n/a",IF(BG$3&gt;(A16taxstdlife+$E677),(Input!$G$226*$G$7)-SUM($G677:BF677),(Input!$G$226*$G$7)/A16taxstdlife))</f>
        <v>0</v>
      </c>
      <c r="BH677" s="155">
        <f>IF(A16taxstdlife="n/a","n/a",IF(BH$3&gt;(A16taxstdlife+$E677),(Input!$G$226*$G$7)-SUM($G677:BG677),(Input!$G$226*$G$7)/A16taxstdlife))</f>
        <v>0</v>
      </c>
      <c r="BI677" s="155">
        <f>IF(A16taxstdlife="n/a","n/a",IF(BI$3&gt;(A16taxstdlife+$E677),(Input!$G$226*$G$7)-SUM($G677:BH677),(Input!$G$226*$G$7)/A16taxstdlife))</f>
        <v>0</v>
      </c>
      <c r="BJ677" s="14"/>
      <c r="BK677" s="14"/>
      <c r="BL677" s="14"/>
      <c r="BM677" s="14"/>
      <c r="BN677" s="14"/>
      <c r="BO677" s="14"/>
      <c r="BP677" s="14"/>
      <c r="BQ677" s="14"/>
      <c r="BR677" s="14"/>
      <c r="BS677" s="14"/>
      <c r="BT677" s="14"/>
      <c r="BU677" s="14"/>
      <c r="BV677" s="14"/>
      <c r="BW677" s="14"/>
      <c r="BX677" s="14"/>
      <c r="BY677" s="14"/>
      <c r="BZ677" s="14"/>
      <c r="CA677" s="410"/>
      <c r="CB677" s="410"/>
      <c r="CC677" s="410"/>
      <c r="CD677" s="410"/>
      <c r="CE677" s="410"/>
      <c r="CF677" s="410"/>
      <c r="CG677" s="410"/>
      <c r="CH677" s="410"/>
      <c r="CI677" s="410"/>
      <c r="CJ677" s="410"/>
      <c r="CK677" s="410"/>
      <c r="CL677" s="410"/>
      <c r="CM677" s="410"/>
      <c r="CN677" s="410"/>
      <c r="CO677" s="410"/>
      <c r="CP677" s="410"/>
      <c r="CQ677" s="410"/>
      <c r="CR677" s="410"/>
      <c r="CS677" s="410"/>
      <c r="CT677" s="410"/>
      <c r="CU677" s="410"/>
      <c r="CV677" s="410"/>
      <c r="CW677" s="410"/>
      <c r="CX677" s="410"/>
      <c r="CY677" s="410"/>
      <c r="CZ677" s="410"/>
      <c r="DA677" s="410"/>
      <c r="DB677" s="410"/>
      <c r="DC677" s="410"/>
      <c r="DD677" s="410"/>
      <c r="DE677" s="410"/>
      <c r="DF677" s="410"/>
      <c r="DG677" s="410"/>
      <c r="DH677" s="410"/>
      <c r="DI677" s="410"/>
      <c r="DJ677" s="410"/>
      <c r="DK677" s="410"/>
      <c r="DL677" s="410"/>
      <c r="DM677" s="410"/>
      <c r="DN677" s="410"/>
      <c r="DO677" s="410"/>
      <c r="DP677" s="410"/>
      <c r="DQ677" s="410"/>
      <c r="DR677" s="410"/>
      <c r="DS677" s="410"/>
      <c r="DT677" s="410"/>
      <c r="DU677" s="410"/>
      <c r="DV677" s="410"/>
      <c r="DW677" s="410"/>
      <c r="DX677" s="410"/>
      <c r="DY677" s="410"/>
      <c r="DZ677" s="410"/>
      <c r="EA677" s="410"/>
      <c r="EB677" s="410"/>
      <c r="EC677" s="410"/>
      <c r="ED677" s="410"/>
      <c r="EE677" s="410"/>
      <c r="EF677" s="410"/>
      <c r="EG677" s="410"/>
      <c r="EH677" s="410"/>
      <c r="EI677" s="410"/>
      <c r="EJ677" s="410"/>
      <c r="EK677" s="410"/>
      <c r="EL677" s="410"/>
      <c r="EM677" s="410"/>
      <c r="EN677" s="410"/>
      <c r="EO677" s="410"/>
      <c r="EP677" s="410"/>
      <c r="EQ677" s="410"/>
      <c r="ER677" s="410"/>
      <c r="ES677" s="410"/>
      <c r="ET677" s="410"/>
      <c r="EU677" s="410"/>
      <c r="EV677" s="410"/>
      <c r="EW677" s="410"/>
      <c r="EX677" s="410"/>
      <c r="EY677" s="410"/>
      <c r="EZ677" s="410"/>
      <c r="FA677" s="410"/>
      <c r="FB677" s="410"/>
      <c r="FC677" s="410"/>
      <c r="FD677" s="410"/>
      <c r="FE677" s="410"/>
      <c r="FF677" s="410"/>
      <c r="FG677" s="410"/>
      <c r="FH677" s="410"/>
      <c r="FI677" s="410"/>
      <c r="FJ677" s="410"/>
      <c r="FK677" s="410"/>
      <c r="FL677" s="410"/>
      <c r="FM677" s="410"/>
      <c r="FN677" s="410"/>
      <c r="FO677" s="410"/>
      <c r="FP677" s="410"/>
      <c r="FQ677" s="410"/>
      <c r="FR677" s="410"/>
      <c r="FS677" s="410"/>
      <c r="FT677" s="410"/>
      <c r="FU677" s="410"/>
      <c r="FV677" s="410"/>
      <c r="FW677" s="410"/>
      <c r="FX677" s="410"/>
      <c r="FY677" s="410"/>
      <c r="FZ677" s="410"/>
      <c r="GA677" s="410"/>
      <c r="GB677" s="410"/>
      <c r="GC677" s="410"/>
      <c r="GD677" s="410"/>
      <c r="GE677" s="410"/>
      <c r="GF677" s="410"/>
      <c r="GG677" s="410"/>
      <c r="GH677" s="410"/>
      <c r="GI677" s="410"/>
      <c r="GJ677" s="410"/>
      <c r="GK677" s="410"/>
      <c r="GL677" s="410"/>
      <c r="GM677" s="410"/>
      <c r="GN677" s="410"/>
      <c r="GO677" s="410"/>
      <c r="GP677" s="410"/>
      <c r="GQ677" s="410"/>
      <c r="GR677" s="410"/>
      <c r="GS677" s="410"/>
      <c r="GT677" s="410"/>
      <c r="GU677" s="410"/>
      <c r="GV677" s="410"/>
      <c r="GW677" s="410"/>
      <c r="GX677" s="410"/>
      <c r="GY677" s="410"/>
      <c r="GZ677" s="410"/>
      <c r="HA677" s="410"/>
      <c r="HB677" s="410"/>
      <c r="HC677" s="410"/>
      <c r="HD677" s="410"/>
      <c r="HE677" s="410"/>
      <c r="HF677" s="410"/>
      <c r="HG677" s="410"/>
      <c r="HH677" s="410"/>
      <c r="HI677" s="410"/>
      <c r="HJ677" s="410"/>
      <c r="HK677" s="410"/>
      <c r="HL677" s="410"/>
      <c r="HM677" s="410"/>
      <c r="HN677" s="410"/>
      <c r="HO677" s="410"/>
      <c r="HP677" s="410"/>
      <c r="HQ677" s="410"/>
      <c r="HR677" s="410"/>
      <c r="HS677" s="410"/>
      <c r="HT677" s="410"/>
      <c r="HU677" s="410"/>
      <c r="HV677" s="410"/>
      <c r="HW677" s="410"/>
      <c r="HX677" s="410"/>
      <c r="HY677" s="410"/>
      <c r="HZ677" s="410"/>
      <c r="IA677" s="410"/>
      <c r="IB677" s="410"/>
      <c r="IC677" s="410"/>
      <c r="ID677" s="410"/>
      <c r="IE677" s="410"/>
      <c r="IF677" s="410"/>
      <c r="IG677" s="410"/>
      <c r="IH677" s="410"/>
      <c r="II677" s="410"/>
      <c r="IJ677" s="410"/>
      <c r="IK677" s="410"/>
      <c r="IL677" s="410"/>
      <c r="IM677" s="410"/>
      <c r="IN677" s="410"/>
      <c r="IO677" s="410"/>
      <c r="IP677" s="410"/>
      <c r="IQ677" s="410"/>
      <c r="IR677" s="410"/>
      <c r="IS677" s="410"/>
      <c r="IT677" s="410"/>
      <c r="IU677" s="410"/>
      <c r="IV677" s="410"/>
    </row>
    <row r="678" spans="1:256" s="2" customFormat="1" ht="12.75" hidden="1" customHeight="1" outlineLevel="2">
      <c r="A678" s="14"/>
      <c r="B678" s="14"/>
      <c r="C678" s="324"/>
      <c r="D678" s="413"/>
      <c r="E678" s="261">
        <v>2</v>
      </c>
      <c r="F678" s="372"/>
      <c r="G678" s="269"/>
      <c r="H678" s="270"/>
      <c r="I678" s="155">
        <f>IF(A16taxstdlife="n/a","n/a",IF(I$3&gt;(A16taxstdlife+$E678),(Input!$H$226*$H$7)-SUM($H678:H678),(Input!$H$226*$H$7)/A16taxstdlife))</f>
        <v>0.38500141643193836</v>
      </c>
      <c r="J678" s="155">
        <f>IF(A16taxstdlife="n/a","n/a",IF(J$3&gt;(A16taxstdlife+$E678),(Input!$H$226*$H$7)-SUM($H678:I678),(Input!$H$226*$H$7)/A16taxstdlife))</f>
        <v>0.38500141643193836</v>
      </c>
      <c r="K678" s="155">
        <f>IF(A16taxstdlife="n/a","n/a",IF(K$3&gt;(A16taxstdlife+$E678),(Input!$H$226*$H$7)-SUM($H678:J678),(Input!$H$226*$H$7)/A16taxstdlife))</f>
        <v>0.38500141643193836</v>
      </c>
      <c r="L678" s="155">
        <f>IF(A16taxstdlife="n/a","n/a",IF(L$3&gt;(A16taxstdlife+$E678),(Input!$H$226*$H$7)-SUM($H678:K678),(Input!$H$226*$H$7)/A16taxstdlife))</f>
        <v>0.38500141643193836</v>
      </c>
      <c r="M678" s="155">
        <f>IF(A16taxstdlife="n/a","n/a",IF(M$3&gt;(A16taxstdlife+$E678),(Input!$H$226*$H$7)-SUM($H678:L678),(Input!$H$226*$H$7)/A16taxstdlife))</f>
        <v>0.38500141643193836</v>
      </c>
      <c r="N678" s="155">
        <f>IF(A16taxstdlife="n/a","n/a",IF(N$3&gt;(A16taxstdlife+$E678),(Input!$H$226*$H$7)-SUM($H678:M678),(Input!$H$226*$H$7)/A16taxstdlife))</f>
        <v>0.38500141643193836</v>
      </c>
      <c r="O678" s="155">
        <f>IF(A16taxstdlife="n/a","n/a",IF(O$3&gt;(A16taxstdlife+$E678),(Input!$H$226*$H$7)-SUM($H678:N678),(Input!$H$226*$H$7)/A16taxstdlife))</f>
        <v>0.38500141643193836</v>
      </c>
      <c r="P678" s="155">
        <f>IF(A16taxstdlife="n/a","n/a",IF(P$3&gt;(A16taxstdlife+$E678),(Input!$H$226*$H$7)-SUM($H678:O678),(Input!$H$226*$H$7)/A16taxstdlife))</f>
        <v>4.4408920985006262E-16</v>
      </c>
      <c r="Q678" s="155">
        <f>IF(A16taxstdlife="n/a","n/a",IF(Q$3&gt;(A16taxstdlife+$E678),(Input!$H$226*$H$7)-SUM($H678:P678),(Input!$H$226*$H$7)/A16taxstdlife))</f>
        <v>0</v>
      </c>
      <c r="R678" s="155">
        <f>IF(A16taxstdlife="n/a","n/a",IF(R$3&gt;(A16taxstdlife+$E678),(Input!$H$226*$H$7)-SUM($H678:Q678),(Input!$H$226*$H$7)/A16taxstdlife))</f>
        <v>0</v>
      </c>
      <c r="S678" s="155">
        <f>IF(A16taxstdlife="n/a","n/a",IF(S$3&gt;(A16taxstdlife+$E678),(Input!$H$226*$H$7)-SUM($H678:R678),(Input!$H$226*$H$7)/A16taxstdlife))</f>
        <v>0</v>
      </c>
      <c r="T678" s="155">
        <f>IF(A16taxstdlife="n/a","n/a",IF(T$3&gt;(A16taxstdlife+$E678),(Input!$H$226*$H$7)-SUM($H678:S678),(Input!$H$226*$H$7)/A16taxstdlife))</f>
        <v>0</v>
      </c>
      <c r="U678" s="155">
        <f>IF(A16taxstdlife="n/a","n/a",IF(U$3&gt;(A16taxstdlife+$E678),(Input!$H$226*$H$7)-SUM($H678:T678),(Input!$H$226*$H$7)/A16taxstdlife))</f>
        <v>0</v>
      </c>
      <c r="V678" s="155">
        <f>IF(A16taxstdlife="n/a","n/a",IF(V$3&gt;(A16taxstdlife+$E678),(Input!$H$226*$H$7)-SUM($H678:U678),(Input!$H$226*$H$7)/A16taxstdlife))</f>
        <v>0</v>
      </c>
      <c r="W678" s="155">
        <f>IF(A16taxstdlife="n/a","n/a",IF(W$3&gt;(A16taxstdlife+$E678),(Input!$H$226*$H$7)-SUM($H678:V678),(Input!$H$226*$H$7)/A16taxstdlife))</f>
        <v>0</v>
      </c>
      <c r="X678" s="155">
        <f>IF(A16taxstdlife="n/a","n/a",IF(X$3&gt;(A16taxstdlife+$E678),(Input!$H$226*$H$7)-SUM($H678:W678),(Input!$H$226*$H$7)/A16taxstdlife))</f>
        <v>0</v>
      </c>
      <c r="Y678" s="155">
        <f>IF(A16taxstdlife="n/a","n/a",IF(Y$3&gt;(A16taxstdlife+$E678),(Input!$H$226*$H$7)-SUM($H678:X678),(Input!$H$226*$H$7)/A16taxstdlife))</f>
        <v>0</v>
      </c>
      <c r="Z678" s="155">
        <f>IF(A16taxstdlife="n/a","n/a",IF(Z$3&gt;(A16taxstdlife+$E678),(Input!$H$226*$H$7)-SUM($H678:Y678),(Input!$H$226*$H$7)/A16taxstdlife))</f>
        <v>0</v>
      </c>
      <c r="AA678" s="155">
        <f>IF(A16taxstdlife="n/a","n/a",IF(AA$3&gt;(A16taxstdlife+$E678),(Input!$H$226*$H$7)-SUM($H678:Z678),(Input!$H$226*$H$7)/A16taxstdlife))</f>
        <v>0</v>
      </c>
      <c r="AB678" s="155">
        <f>IF(A16taxstdlife="n/a","n/a",IF(AB$3&gt;(A16taxstdlife+$E678),(Input!$H$226*$H$7)-SUM($H678:AA678),(Input!$H$226*$H$7)/A16taxstdlife))</f>
        <v>0</v>
      </c>
      <c r="AC678" s="155">
        <f>IF(A16taxstdlife="n/a","n/a",IF(AC$3&gt;(A16taxstdlife+$E678),(Input!$H$226*$H$7)-SUM($H678:AB678),(Input!$H$226*$H$7)/A16taxstdlife))</f>
        <v>0</v>
      </c>
      <c r="AD678" s="155">
        <f>IF(A16taxstdlife="n/a","n/a",IF(AD$3&gt;(A16taxstdlife+$E678),(Input!$H$226*$H$7)-SUM($H678:AC678),(Input!$H$226*$H$7)/A16taxstdlife))</f>
        <v>0</v>
      </c>
      <c r="AE678" s="155">
        <f>IF(A16taxstdlife="n/a","n/a",IF(AE$3&gt;(A16taxstdlife+$E678),(Input!$H$226*$H$7)-SUM($H678:AD678),(Input!$H$226*$H$7)/A16taxstdlife))</f>
        <v>0</v>
      </c>
      <c r="AF678" s="155">
        <f>IF(A16taxstdlife="n/a","n/a",IF(AF$3&gt;(A16taxstdlife+$E678),(Input!$H$226*$H$7)-SUM($H678:AE678),(Input!$H$226*$H$7)/A16taxstdlife))</f>
        <v>0</v>
      </c>
      <c r="AG678" s="155">
        <f>IF(A16taxstdlife="n/a","n/a",IF(AG$3&gt;(A16taxstdlife+$E678),(Input!$H$226*$H$7)-SUM($H678:AF678),(Input!$H$226*$H$7)/A16taxstdlife))</f>
        <v>0</v>
      </c>
      <c r="AH678" s="155">
        <f>IF(A16taxstdlife="n/a","n/a",IF(AH$3&gt;(A16taxstdlife+$E678),(Input!$H$226*$H$7)-SUM($H678:AG678),(Input!$H$226*$H$7)/A16taxstdlife))</f>
        <v>0</v>
      </c>
      <c r="AI678" s="155">
        <f>IF(A16taxstdlife="n/a","n/a",IF(AI$3&gt;(A16taxstdlife+$E678),(Input!$H$226*$H$7)-SUM($H678:AH678),(Input!$H$226*$H$7)/A16taxstdlife))</f>
        <v>0</v>
      </c>
      <c r="AJ678" s="155">
        <f>IF(A16taxstdlife="n/a","n/a",IF(AJ$3&gt;(A16taxstdlife+$E678),(Input!$H$226*$H$7)-SUM($H678:AI678),(Input!$H$226*$H$7)/A16taxstdlife))</f>
        <v>0</v>
      </c>
      <c r="AK678" s="155">
        <f>IF(A16taxstdlife="n/a","n/a",IF(AK$3&gt;(A16taxstdlife+$E678),(Input!$H$226*$H$7)-SUM($H678:AJ678),(Input!$H$226*$H$7)/A16taxstdlife))</f>
        <v>0</v>
      </c>
      <c r="AL678" s="155">
        <f>IF(A16taxstdlife="n/a","n/a",IF(AL$3&gt;(A16taxstdlife+$E678),(Input!$H$226*$H$7)-SUM($H678:AK678),(Input!$H$226*$H$7)/A16taxstdlife))</f>
        <v>0</v>
      </c>
      <c r="AM678" s="155">
        <f>IF(A16taxstdlife="n/a","n/a",IF(AM$3&gt;(A16taxstdlife+$E678),(Input!$H$226*$H$7)-SUM($H678:AL678),(Input!$H$226*$H$7)/A16taxstdlife))</f>
        <v>0</v>
      </c>
      <c r="AN678" s="155">
        <f>IF(A16taxstdlife="n/a","n/a",IF(AN$3&gt;(A16taxstdlife+$E678),(Input!$H$226*$H$7)-SUM($H678:AM678),(Input!$H$226*$H$7)/A16taxstdlife))</f>
        <v>0</v>
      </c>
      <c r="AO678" s="155">
        <f>IF(A16taxstdlife="n/a","n/a",IF(AO$3&gt;(A16taxstdlife+$E678),(Input!$H$226*$H$7)-SUM($H678:AN678),(Input!$H$226*$H$7)/A16taxstdlife))</f>
        <v>0</v>
      </c>
      <c r="AP678" s="155">
        <f>IF(A16taxstdlife="n/a","n/a",IF(AP$3&gt;(A16taxstdlife+$E678),(Input!$H$226*$H$7)-SUM($H678:AO678),(Input!$H$226*$H$7)/A16taxstdlife))</f>
        <v>0</v>
      </c>
      <c r="AQ678" s="155">
        <f>IF(A16taxstdlife="n/a","n/a",IF(AQ$3&gt;(A16taxstdlife+$E678),(Input!$H$226*$H$7)-SUM($H678:AP678),(Input!$H$226*$H$7)/A16taxstdlife))</f>
        <v>0</v>
      </c>
      <c r="AR678" s="155">
        <f>IF(A16taxstdlife="n/a","n/a",IF(AR$3&gt;(A16taxstdlife+$E678),(Input!$H$226*$H$7)-SUM($H678:AQ678),(Input!$H$226*$H$7)/A16taxstdlife))</f>
        <v>0</v>
      </c>
      <c r="AS678" s="155">
        <f>IF(A16taxstdlife="n/a","n/a",IF(AS$3&gt;(A16taxstdlife+$E678),(Input!$H$226*$H$7)-SUM($H678:AR678),(Input!$H$226*$H$7)/A16taxstdlife))</f>
        <v>0</v>
      </c>
      <c r="AT678" s="155">
        <f>IF(A16taxstdlife="n/a","n/a",IF(AT$3&gt;(A16taxstdlife+$E678),(Input!$H$226*$H$7)-SUM($H678:AS678),(Input!$H$226*$H$7)/A16taxstdlife))</f>
        <v>0</v>
      </c>
      <c r="AU678" s="155">
        <f>IF(A16taxstdlife="n/a","n/a",IF(AU$3&gt;(A16taxstdlife+$E678),(Input!$H$226*$H$7)-SUM($H678:AT678),(Input!$H$226*$H$7)/A16taxstdlife))</f>
        <v>0</v>
      </c>
      <c r="AV678" s="155">
        <f>IF(A16taxstdlife="n/a","n/a",IF(AV$3&gt;(A16taxstdlife+$E678),(Input!$H$226*$H$7)-SUM($H678:AU678),(Input!$H$226*$H$7)/A16taxstdlife))</f>
        <v>0</v>
      </c>
      <c r="AW678" s="155">
        <f>IF(A16taxstdlife="n/a","n/a",IF(AW$3&gt;(A16taxstdlife+$E678),(Input!$H$226*$H$7)-SUM($H678:AV678),(Input!$H$226*$H$7)/A16taxstdlife))</f>
        <v>0</v>
      </c>
      <c r="AX678" s="155">
        <f>IF(A16taxstdlife="n/a","n/a",IF(AX$3&gt;(A16taxstdlife+$E678),(Input!$H$226*$H$7)-SUM($H678:AW678),(Input!$H$226*$H$7)/A16taxstdlife))</f>
        <v>0</v>
      </c>
      <c r="AY678" s="155">
        <f>IF(A16taxstdlife="n/a","n/a",IF(AY$3&gt;(A16taxstdlife+$E678),(Input!$H$226*$H$7)-SUM($H678:AX678),(Input!$H$226*$H$7)/A16taxstdlife))</f>
        <v>0</v>
      </c>
      <c r="AZ678" s="155">
        <f>IF(A16taxstdlife="n/a","n/a",IF(AZ$3&gt;(A16taxstdlife+$E678),(Input!$H$226*$H$7)-SUM($H678:AY678),(Input!$H$226*$H$7)/A16taxstdlife))</f>
        <v>0</v>
      </c>
      <c r="BA678" s="155">
        <f>IF(A16taxstdlife="n/a","n/a",IF(BA$3&gt;(A16taxstdlife+$E678),(Input!$H$226*$H$7)-SUM($H678:AZ678),(Input!$H$226*$H$7)/A16taxstdlife))</f>
        <v>0</v>
      </c>
      <c r="BB678" s="155">
        <f>IF(A16taxstdlife="n/a","n/a",IF(BB$3&gt;(A16taxstdlife+$E678),(Input!$H$226*$H$7)-SUM($H678:BA678),(Input!$H$226*$H$7)/A16taxstdlife))</f>
        <v>0</v>
      </c>
      <c r="BC678" s="155">
        <f>IF(A16taxstdlife="n/a","n/a",IF(BC$3&gt;(A16taxstdlife+$E678),(Input!$H$226*$H$7)-SUM($H678:BB678),(Input!$H$226*$H$7)/A16taxstdlife))</f>
        <v>0</v>
      </c>
      <c r="BD678" s="155">
        <f>IF(A16taxstdlife="n/a","n/a",IF(BD$3&gt;(A16taxstdlife+$E678),(Input!$H$226*$H$7)-SUM($H678:BC678),(Input!$H$226*$H$7)/A16taxstdlife))</f>
        <v>0</v>
      </c>
      <c r="BE678" s="155">
        <f>IF(A16taxstdlife="n/a","n/a",IF(BE$3&gt;(A16taxstdlife+$E678),(Input!$H$226*$H$7)-SUM($H678:BD678),(Input!$H$226*$H$7)/A16taxstdlife))</f>
        <v>0</v>
      </c>
      <c r="BF678" s="155">
        <f>IF(A16taxstdlife="n/a","n/a",IF(BF$3&gt;(A16taxstdlife+$E678),(Input!$H$226*$H$7)-SUM($H678:BE678),(Input!$H$226*$H$7)/A16taxstdlife))</f>
        <v>0</v>
      </c>
      <c r="BG678" s="155">
        <f>IF(A16taxstdlife="n/a","n/a",IF(BG$3&gt;(A16taxstdlife+$E678),(Input!$H$226*$H$7)-SUM($H678:BF678),(Input!$H$226*$H$7)/A16taxstdlife))</f>
        <v>0</v>
      </c>
      <c r="BH678" s="155">
        <f>IF(A16taxstdlife="n/a","n/a",IF(BH$3&gt;(A16taxstdlife+$E678),(Input!$H$226*$H$7)-SUM($H678:BG678),(Input!$H$226*$H$7)/A16taxstdlife))</f>
        <v>0</v>
      </c>
      <c r="BI678" s="155">
        <f>IF(A16taxstdlife="n/a","n/a",IF(BI$3&gt;(A16taxstdlife+$E678),(Input!$H$226*$H$7)-SUM($H678:BH678),(Input!$H$226*$H$7)/A16taxstdlife))</f>
        <v>0</v>
      </c>
      <c r="BJ678" s="14"/>
      <c r="BK678" s="14"/>
      <c r="BL678" s="14"/>
      <c r="BM678" s="14"/>
      <c r="BN678" s="14"/>
      <c r="BO678" s="14"/>
      <c r="BP678" s="14"/>
      <c r="BQ678" s="14"/>
      <c r="BR678" s="14"/>
      <c r="BS678" s="14"/>
      <c r="BT678" s="14"/>
      <c r="BU678" s="14"/>
      <c r="BV678" s="14"/>
      <c r="BW678" s="14"/>
      <c r="BX678" s="14"/>
      <c r="BY678" s="14"/>
      <c r="BZ678" s="14"/>
      <c r="CA678" s="410"/>
      <c r="CB678" s="410"/>
      <c r="CC678" s="410"/>
      <c r="CD678" s="410"/>
      <c r="CE678" s="410"/>
      <c r="CF678" s="410"/>
      <c r="CG678" s="410"/>
      <c r="CH678" s="410"/>
      <c r="CI678" s="410"/>
      <c r="CJ678" s="410"/>
      <c r="CK678" s="410"/>
      <c r="CL678" s="410"/>
      <c r="CM678" s="410"/>
      <c r="CN678" s="410"/>
      <c r="CO678" s="410"/>
      <c r="CP678" s="410"/>
      <c r="CQ678" s="410"/>
      <c r="CR678" s="410"/>
      <c r="CS678" s="410"/>
      <c r="CT678" s="410"/>
      <c r="CU678" s="410"/>
      <c r="CV678" s="410"/>
      <c r="CW678" s="410"/>
      <c r="CX678" s="410"/>
      <c r="CY678" s="410"/>
      <c r="CZ678" s="410"/>
      <c r="DA678" s="410"/>
      <c r="DB678" s="410"/>
      <c r="DC678" s="410"/>
      <c r="DD678" s="410"/>
      <c r="DE678" s="410"/>
      <c r="DF678" s="410"/>
      <c r="DG678" s="410"/>
      <c r="DH678" s="410"/>
      <c r="DI678" s="410"/>
      <c r="DJ678" s="410"/>
      <c r="DK678" s="410"/>
      <c r="DL678" s="410"/>
      <c r="DM678" s="410"/>
      <c r="DN678" s="410"/>
      <c r="DO678" s="410"/>
      <c r="DP678" s="410"/>
      <c r="DQ678" s="410"/>
      <c r="DR678" s="410"/>
      <c r="DS678" s="410"/>
      <c r="DT678" s="410"/>
      <c r="DU678" s="410"/>
      <c r="DV678" s="410"/>
      <c r="DW678" s="410"/>
      <c r="DX678" s="410"/>
      <c r="DY678" s="410"/>
      <c r="DZ678" s="410"/>
      <c r="EA678" s="410"/>
      <c r="EB678" s="410"/>
      <c r="EC678" s="410"/>
      <c r="ED678" s="410"/>
      <c r="EE678" s="410"/>
      <c r="EF678" s="410"/>
      <c r="EG678" s="410"/>
      <c r="EH678" s="410"/>
      <c r="EI678" s="410"/>
      <c r="EJ678" s="410"/>
      <c r="EK678" s="410"/>
      <c r="EL678" s="410"/>
      <c r="EM678" s="410"/>
      <c r="EN678" s="410"/>
      <c r="EO678" s="410"/>
      <c r="EP678" s="410"/>
      <c r="EQ678" s="410"/>
      <c r="ER678" s="410"/>
      <c r="ES678" s="410"/>
      <c r="ET678" s="410"/>
      <c r="EU678" s="410"/>
      <c r="EV678" s="410"/>
      <c r="EW678" s="410"/>
      <c r="EX678" s="410"/>
      <c r="EY678" s="410"/>
      <c r="EZ678" s="410"/>
      <c r="FA678" s="410"/>
      <c r="FB678" s="410"/>
      <c r="FC678" s="410"/>
      <c r="FD678" s="410"/>
      <c r="FE678" s="410"/>
      <c r="FF678" s="410"/>
      <c r="FG678" s="410"/>
      <c r="FH678" s="410"/>
      <c r="FI678" s="410"/>
      <c r="FJ678" s="410"/>
      <c r="FK678" s="410"/>
      <c r="FL678" s="410"/>
      <c r="FM678" s="410"/>
      <c r="FN678" s="410"/>
      <c r="FO678" s="410"/>
      <c r="FP678" s="410"/>
      <c r="FQ678" s="410"/>
      <c r="FR678" s="410"/>
      <c r="FS678" s="410"/>
      <c r="FT678" s="410"/>
      <c r="FU678" s="410"/>
      <c r="FV678" s="410"/>
      <c r="FW678" s="410"/>
      <c r="FX678" s="410"/>
      <c r="FY678" s="410"/>
      <c r="FZ678" s="410"/>
      <c r="GA678" s="410"/>
      <c r="GB678" s="410"/>
      <c r="GC678" s="410"/>
      <c r="GD678" s="410"/>
      <c r="GE678" s="410"/>
      <c r="GF678" s="410"/>
      <c r="GG678" s="410"/>
      <c r="GH678" s="410"/>
      <c r="GI678" s="410"/>
      <c r="GJ678" s="410"/>
      <c r="GK678" s="410"/>
      <c r="GL678" s="410"/>
      <c r="GM678" s="410"/>
      <c r="GN678" s="410"/>
      <c r="GO678" s="410"/>
      <c r="GP678" s="410"/>
      <c r="GQ678" s="410"/>
      <c r="GR678" s="410"/>
      <c r="GS678" s="410"/>
      <c r="GT678" s="410"/>
      <c r="GU678" s="410"/>
      <c r="GV678" s="410"/>
      <c r="GW678" s="410"/>
      <c r="GX678" s="410"/>
      <c r="GY678" s="410"/>
      <c r="GZ678" s="410"/>
      <c r="HA678" s="410"/>
      <c r="HB678" s="410"/>
      <c r="HC678" s="410"/>
      <c r="HD678" s="410"/>
      <c r="HE678" s="410"/>
      <c r="HF678" s="410"/>
      <c r="HG678" s="410"/>
      <c r="HH678" s="410"/>
      <c r="HI678" s="410"/>
      <c r="HJ678" s="410"/>
      <c r="HK678" s="410"/>
      <c r="HL678" s="410"/>
      <c r="HM678" s="410"/>
      <c r="HN678" s="410"/>
      <c r="HO678" s="410"/>
      <c r="HP678" s="410"/>
      <c r="HQ678" s="410"/>
      <c r="HR678" s="410"/>
      <c r="HS678" s="410"/>
      <c r="HT678" s="410"/>
      <c r="HU678" s="410"/>
      <c r="HV678" s="410"/>
      <c r="HW678" s="410"/>
      <c r="HX678" s="410"/>
      <c r="HY678" s="410"/>
      <c r="HZ678" s="410"/>
      <c r="IA678" s="410"/>
      <c r="IB678" s="410"/>
      <c r="IC678" s="410"/>
      <c r="ID678" s="410"/>
      <c r="IE678" s="410"/>
      <c r="IF678" s="410"/>
      <c r="IG678" s="410"/>
      <c r="IH678" s="410"/>
      <c r="II678" s="410"/>
      <c r="IJ678" s="410"/>
      <c r="IK678" s="410"/>
      <c r="IL678" s="410"/>
      <c r="IM678" s="410"/>
      <c r="IN678" s="410"/>
      <c r="IO678" s="410"/>
      <c r="IP678" s="410"/>
      <c r="IQ678" s="410"/>
      <c r="IR678" s="410"/>
      <c r="IS678" s="410"/>
      <c r="IT678" s="410"/>
      <c r="IU678" s="410"/>
      <c r="IV678" s="410"/>
    </row>
    <row r="679" spans="1:256" s="2" customFormat="1" ht="12.75" hidden="1" customHeight="1" outlineLevel="2">
      <c r="A679" s="14"/>
      <c r="B679" s="14"/>
      <c r="C679" s="324"/>
      <c r="D679" s="413"/>
      <c r="E679" s="261">
        <v>3</v>
      </c>
      <c r="F679" s="372"/>
      <c r="G679" s="269"/>
      <c r="H679" s="271"/>
      <c r="I679" s="270"/>
      <c r="J679" s="155">
        <f>IF(A16taxstdlife="n/a","n/a",IF(J$3&gt;(A16taxstdlife+$E679),(Input!$I$226*$I$7)-SUM($I679:I679),(Input!$I$226*$I$7)/A16taxstdlife))</f>
        <v>0.50603719564090022</v>
      </c>
      <c r="K679" s="155">
        <f>IF(A16taxstdlife="n/a","n/a",IF(K$3&gt;(A16taxstdlife+$E679),(Input!$I$226*$I$7)-SUM($I679:J679),(Input!$I$226*$I$7)/A16taxstdlife))</f>
        <v>0.50603719564090022</v>
      </c>
      <c r="L679" s="155">
        <f>IF(A16taxstdlife="n/a","n/a",IF(L$3&gt;(A16taxstdlife+$E679),(Input!$I$226*$I$7)-SUM($I679:K679),(Input!$I$226*$I$7)/A16taxstdlife))</f>
        <v>0.50603719564090022</v>
      </c>
      <c r="M679" s="155">
        <f>IF(A16taxstdlife="n/a","n/a",IF(M$3&gt;(A16taxstdlife+$E679),(Input!$I$226*$I$7)-SUM($I679:L679),(Input!$I$226*$I$7)/A16taxstdlife))</f>
        <v>0.50603719564090022</v>
      </c>
      <c r="N679" s="155">
        <f>IF(A16taxstdlife="n/a","n/a",IF(N$3&gt;(A16taxstdlife+$E679),(Input!$I$226*$I$7)-SUM($I679:M679),(Input!$I$226*$I$7)/A16taxstdlife))</f>
        <v>0.50603719564090022</v>
      </c>
      <c r="O679" s="155">
        <f>IF(A16taxstdlife="n/a","n/a",IF(O$3&gt;(A16taxstdlife+$E679),(Input!$I$226*$I$7)-SUM($I679:N679),(Input!$I$226*$I$7)/A16taxstdlife))</f>
        <v>0.50603719564090022</v>
      </c>
      <c r="P679" s="155">
        <f>IF(A16taxstdlife="n/a","n/a",IF(P$3&gt;(A16taxstdlife+$E679),(Input!$I$226*$I$7)-SUM($I679:O679),(Input!$I$226*$I$7)/A16taxstdlife))</f>
        <v>0.50603719564090022</v>
      </c>
      <c r="Q679" s="155">
        <f>IF(A16taxstdlife="n/a","n/a",IF(Q$3&gt;(A16taxstdlife+$E679),(Input!$I$226*$I$7)-SUM($I679:P679),(Input!$I$226*$I$7)/A16taxstdlife))</f>
        <v>8.8817841970012523E-16</v>
      </c>
      <c r="R679" s="155">
        <f>IF(A16taxstdlife="n/a","n/a",IF(R$3&gt;(A16taxstdlife+$E679),(Input!$I$226*$I$7)-SUM($I679:Q679),(Input!$I$226*$I$7)/A16taxstdlife))</f>
        <v>0</v>
      </c>
      <c r="S679" s="155">
        <f>IF(A16taxstdlife="n/a","n/a",IF(S$3&gt;(A16taxstdlife+$E679),(Input!$I$226*$I$7)-SUM($I679:R679),(Input!$I$226*$I$7)/A16taxstdlife))</f>
        <v>0</v>
      </c>
      <c r="T679" s="155">
        <f>IF(A16taxstdlife="n/a","n/a",IF(T$3&gt;(A16taxstdlife+$E679),(Input!$I$226*$I$7)-SUM($I679:S679),(Input!$I$226*$I$7)/A16taxstdlife))</f>
        <v>0</v>
      </c>
      <c r="U679" s="155">
        <f>IF(A16taxstdlife="n/a","n/a",IF(U$3&gt;(A16taxstdlife+$E679),(Input!$I$226*$I$7)-SUM($I679:T679),(Input!$I$226*$I$7)/A16taxstdlife))</f>
        <v>0</v>
      </c>
      <c r="V679" s="155">
        <f>IF(A16taxstdlife="n/a","n/a",IF(V$3&gt;(A16taxstdlife+$E679),(Input!$I$226*$I$7)-SUM($I679:U679),(Input!$I$226*$I$7)/A16taxstdlife))</f>
        <v>0</v>
      </c>
      <c r="W679" s="155">
        <f>IF(A16taxstdlife="n/a","n/a",IF(W$3&gt;(A16taxstdlife+$E679),(Input!$I$226*$I$7)-SUM($I679:V679),(Input!$I$226*$I$7)/A16taxstdlife))</f>
        <v>0</v>
      </c>
      <c r="X679" s="155">
        <f>IF(A16taxstdlife="n/a","n/a",IF(X$3&gt;(A16taxstdlife+$E679),(Input!$I$226*$I$7)-SUM($I679:W679),(Input!$I$226*$I$7)/A16taxstdlife))</f>
        <v>0</v>
      </c>
      <c r="Y679" s="155">
        <f>IF(A16taxstdlife="n/a","n/a",IF(Y$3&gt;(A16taxstdlife+$E679),(Input!$I$226*$I$7)-SUM($I679:X679),(Input!$I$226*$I$7)/A16taxstdlife))</f>
        <v>0</v>
      </c>
      <c r="Z679" s="155">
        <f>IF(A16taxstdlife="n/a","n/a",IF(Z$3&gt;(A16taxstdlife+$E679),(Input!$I$226*$I$7)-SUM($I679:Y679),(Input!$I$226*$I$7)/A16taxstdlife))</f>
        <v>0</v>
      </c>
      <c r="AA679" s="155">
        <f>IF(A16taxstdlife="n/a","n/a",IF(AA$3&gt;(A16taxstdlife+$E679),(Input!$I$226*$I$7)-SUM($I679:Z679),(Input!$I$226*$I$7)/A16taxstdlife))</f>
        <v>0</v>
      </c>
      <c r="AB679" s="155">
        <f>IF(A16taxstdlife="n/a","n/a",IF(AB$3&gt;(A16taxstdlife+$E679),(Input!$I$226*$I$7)-SUM($I679:AA679),(Input!$I$226*$I$7)/A16taxstdlife))</f>
        <v>0</v>
      </c>
      <c r="AC679" s="155">
        <f>IF(A16taxstdlife="n/a","n/a",IF(AC$3&gt;(A16taxstdlife+$E679),(Input!$I$226*$I$7)-SUM($I679:AB679),(Input!$I$226*$I$7)/A16taxstdlife))</f>
        <v>0</v>
      </c>
      <c r="AD679" s="155">
        <f>IF(A16taxstdlife="n/a","n/a",IF(AD$3&gt;(A16taxstdlife+$E679),(Input!$I$226*$I$7)-SUM($I679:AC679),(Input!$I$226*$I$7)/A16taxstdlife))</f>
        <v>0</v>
      </c>
      <c r="AE679" s="155">
        <f>IF(A16taxstdlife="n/a","n/a",IF(AE$3&gt;(A16taxstdlife+$E679),(Input!$I$226*$I$7)-SUM($I679:AD679),(Input!$I$226*$I$7)/A16taxstdlife))</f>
        <v>0</v>
      </c>
      <c r="AF679" s="155">
        <f>IF(A16taxstdlife="n/a","n/a",IF(AF$3&gt;(A16taxstdlife+$E679),(Input!$I$226*$I$7)-SUM($I679:AE679),(Input!$I$226*$I$7)/A16taxstdlife))</f>
        <v>0</v>
      </c>
      <c r="AG679" s="155">
        <f>IF(A16taxstdlife="n/a","n/a",IF(AG$3&gt;(A16taxstdlife+$E679),(Input!$I$226*$I$7)-SUM($I679:AF679),(Input!$I$226*$I$7)/A16taxstdlife))</f>
        <v>0</v>
      </c>
      <c r="AH679" s="155">
        <f>IF(A16taxstdlife="n/a","n/a",IF(AH$3&gt;(A16taxstdlife+$E679),(Input!$I$226*$I$7)-SUM($I679:AG679),(Input!$I$226*$I$7)/A16taxstdlife))</f>
        <v>0</v>
      </c>
      <c r="AI679" s="155">
        <f>IF(A16taxstdlife="n/a","n/a",IF(AI$3&gt;(A16taxstdlife+$E679),(Input!$I$226*$I$7)-SUM($I679:AH679),(Input!$I$226*$I$7)/A16taxstdlife))</f>
        <v>0</v>
      </c>
      <c r="AJ679" s="155">
        <f>IF(A16taxstdlife="n/a","n/a",IF(AJ$3&gt;(A16taxstdlife+$E679),(Input!$I$226*$I$7)-SUM($I679:AI679),(Input!$I$226*$I$7)/A16taxstdlife))</f>
        <v>0</v>
      </c>
      <c r="AK679" s="155">
        <f>IF(A16taxstdlife="n/a","n/a",IF(AK$3&gt;(A16taxstdlife+$E679),(Input!$I$226*$I$7)-SUM($I679:AJ679),(Input!$I$226*$I$7)/A16taxstdlife))</f>
        <v>0</v>
      </c>
      <c r="AL679" s="155">
        <f>IF(A16taxstdlife="n/a","n/a",IF(AL$3&gt;(A16taxstdlife+$E679),(Input!$I$226*$I$7)-SUM($I679:AK679),(Input!$I$226*$I$7)/A16taxstdlife))</f>
        <v>0</v>
      </c>
      <c r="AM679" s="155">
        <f>IF(A16taxstdlife="n/a","n/a",IF(AM$3&gt;(A16taxstdlife+$E679),(Input!$I$226*$I$7)-SUM($I679:AL679),(Input!$I$226*$I$7)/A16taxstdlife))</f>
        <v>0</v>
      </c>
      <c r="AN679" s="155">
        <f>IF(A16taxstdlife="n/a","n/a",IF(AN$3&gt;(A16taxstdlife+$E679),(Input!$I$226*$I$7)-SUM($I679:AM679),(Input!$I$226*$I$7)/A16taxstdlife))</f>
        <v>0</v>
      </c>
      <c r="AO679" s="155">
        <f>IF(A16taxstdlife="n/a","n/a",IF(AO$3&gt;(A16taxstdlife+$E679),(Input!$I$226*$I$7)-SUM($I679:AN679),(Input!$I$226*$I$7)/A16taxstdlife))</f>
        <v>0</v>
      </c>
      <c r="AP679" s="155">
        <f>IF(A16taxstdlife="n/a","n/a",IF(AP$3&gt;(A16taxstdlife+$E679),(Input!$I$226*$I$7)-SUM($I679:AO679),(Input!$I$226*$I$7)/A16taxstdlife))</f>
        <v>0</v>
      </c>
      <c r="AQ679" s="155">
        <f>IF(A16taxstdlife="n/a","n/a",IF(AQ$3&gt;(A16taxstdlife+$E679),(Input!$I$226*$I$7)-SUM($I679:AP679),(Input!$I$226*$I$7)/A16taxstdlife))</f>
        <v>0</v>
      </c>
      <c r="AR679" s="155">
        <f>IF(A16taxstdlife="n/a","n/a",IF(AR$3&gt;(A16taxstdlife+$E679),(Input!$I$226*$I$7)-SUM($I679:AQ679),(Input!$I$226*$I$7)/A16taxstdlife))</f>
        <v>0</v>
      </c>
      <c r="AS679" s="155">
        <f>IF(A16taxstdlife="n/a","n/a",IF(AS$3&gt;(A16taxstdlife+$E679),(Input!$I$226*$I$7)-SUM($I679:AR679),(Input!$I$226*$I$7)/A16taxstdlife))</f>
        <v>0</v>
      </c>
      <c r="AT679" s="155">
        <f>IF(A16taxstdlife="n/a","n/a",IF(AT$3&gt;(A16taxstdlife+$E679),(Input!$I$226*$I$7)-SUM($I679:AS679),(Input!$I$226*$I$7)/A16taxstdlife))</f>
        <v>0</v>
      </c>
      <c r="AU679" s="155">
        <f>IF(A16taxstdlife="n/a","n/a",IF(AU$3&gt;(A16taxstdlife+$E679),(Input!$I$226*$I$7)-SUM($I679:AT679),(Input!$I$226*$I$7)/A16taxstdlife))</f>
        <v>0</v>
      </c>
      <c r="AV679" s="155">
        <f>IF(A16taxstdlife="n/a","n/a",IF(AV$3&gt;(A16taxstdlife+$E679),(Input!$I$226*$I$7)-SUM($I679:AU679),(Input!$I$226*$I$7)/A16taxstdlife))</f>
        <v>0</v>
      </c>
      <c r="AW679" s="155">
        <f>IF(A16taxstdlife="n/a","n/a",IF(AW$3&gt;(A16taxstdlife+$E679),(Input!$I$226*$I$7)-SUM($I679:AV679),(Input!$I$226*$I$7)/A16taxstdlife))</f>
        <v>0</v>
      </c>
      <c r="AX679" s="155">
        <f>IF(A16taxstdlife="n/a","n/a",IF(AX$3&gt;(A16taxstdlife+$E679),(Input!$I$226*$I$7)-SUM($I679:AW679),(Input!$I$226*$I$7)/A16taxstdlife))</f>
        <v>0</v>
      </c>
      <c r="AY679" s="155">
        <f>IF(A16taxstdlife="n/a","n/a",IF(AY$3&gt;(A16taxstdlife+$E679),(Input!$I$226*$I$7)-SUM($I679:AX679),(Input!$I$226*$I$7)/A16taxstdlife))</f>
        <v>0</v>
      </c>
      <c r="AZ679" s="155">
        <f>IF(A16taxstdlife="n/a","n/a",IF(AZ$3&gt;(A16taxstdlife+$E679),(Input!$I$226*$I$7)-SUM($I679:AY679),(Input!$I$226*$I$7)/A16taxstdlife))</f>
        <v>0</v>
      </c>
      <c r="BA679" s="155">
        <f>IF(A16taxstdlife="n/a","n/a",IF(BA$3&gt;(A16taxstdlife+$E679),(Input!$I$226*$I$7)-SUM($I679:AZ679),(Input!$I$226*$I$7)/A16taxstdlife))</f>
        <v>0</v>
      </c>
      <c r="BB679" s="155">
        <f>IF(A16taxstdlife="n/a","n/a",IF(BB$3&gt;(A16taxstdlife+$E679),(Input!$I$226*$I$7)-SUM($I679:BA679),(Input!$I$226*$I$7)/A16taxstdlife))</f>
        <v>0</v>
      </c>
      <c r="BC679" s="155">
        <f>IF(A16taxstdlife="n/a","n/a",IF(BC$3&gt;(A16taxstdlife+$E679),(Input!$I$226*$I$7)-SUM($I679:BB679),(Input!$I$226*$I$7)/A16taxstdlife))</f>
        <v>0</v>
      </c>
      <c r="BD679" s="155">
        <f>IF(A16taxstdlife="n/a","n/a",IF(BD$3&gt;(A16taxstdlife+$E679),(Input!$I$226*$I$7)-SUM($I679:BC679),(Input!$I$226*$I$7)/A16taxstdlife))</f>
        <v>0</v>
      </c>
      <c r="BE679" s="155">
        <f>IF(A16taxstdlife="n/a","n/a",IF(BE$3&gt;(A16taxstdlife+$E679),(Input!$I$226*$I$7)-SUM($I679:BD679),(Input!$I$226*$I$7)/A16taxstdlife))</f>
        <v>0</v>
      </c>
      <c r="BF679" s="155">
        <f>IF(A16taxstdlife="n/a","n/a",IF(BF$3&gt;(A16taxstdlife+$E679),(Input!$I$226*$I$7)-SUM($I679:BE679),(Input!$I$226*$I$7)/A16taxstdlife))</f>
        <v>0</v>
      </c>
      <c r="BG679" s="155">
        <f>IF(A16taxstdlife="n/a","n/a",IF(BG$3&gt;(A16taxstdlife+$E679),(Input!$I$226*$I$7)-SUM($I679:BF679),(Input!$I$226*$I$7)/A16taxstdlife))</f>
        <v>0</v>
      </c>
      <c r="BH679" s="155">
        <f>IF(A16taxstdlife="n/a","n/a",IF(BH$3&gt;(A16taxstdlife+$E679),(Input!$I$226*$I$7)-SUM($I679:BG679),(Input!$I$226*$I$7)/A16taxstdlife))</f>
        <v>0</v>
      </c>
      <c r="BI679" s="155">
        <f>IF(A16taxstdlife="n/a","n/a",IF(BI$3&gt;(A16taxstdlife+$E679),(Input!$I$226*$I$7)-SUM($I679:BH679),(Input!$I$226*$I$7)/A16taxstdlife))</f>
        <v>0</v>
      </c>
      <c r="BJ679" s="14"/>
      <c r="BK679" s="14"/>
      <c r="BL679" s="14"/>
      <c r="BM679" s="14"/>
      <c r="BN679" s="14"/>
      <c r="BO679" s="14"/>
      <c r="BP679" s="14"/>
      <c r="BQ679" s="14"/>
      <c r="BR679" s="14"/>
      <c r="BS679" s="14"/>
      <c r="BT679" s="14"/>
      <c r="BU679" s="14"/>
      <c r="BV679" s="14"/>
      <c r="BW679" s="14"/>
      <c r="BX679" s="14"/>
      <c r="BY679" s="14"/>
      <c r="BZ679" s="14"/>
      <c r="CA679" s="410"/>
      <c r="CB679" s="410"/>
      <c r="CC679" s="410"/>
      <c r="CD679" s="410"/>
      <c r="CE679" s="410"/>
      <c r="CF679" s="410"/>
      <c r="CG679" s="410"/>
      <c r="CH679" s="410"/>
      <c r="CI679" s="410"/>
      <c r="CJ679" s="410"/>
      <c r="CK679" s="410"/>
      <c r="CL679" s="410"/>
      <c r="CM679" s="410"/>
      <c r="CN679" s="410"/>
      <c r="CO679" s="410"/>
      <c r="CP679" s="410"/>
      <c r="CQ679" s="410"/>
      <c r="CR679" s="410"/>
      <c r="CS679" s="410"/>
      <c r="CT679" s="410"/>
      <c r="CU679" s="410"/>
      <c r="CV679" s="410"/>
      <c r="CW679" s="410"/>
      <c r="CX679" s="410"/>
      <c r="CY679" s="410"/>
      <c r="CZ679" s="410"/>
      <c r="DA679" s="410"/>
      <c r="DB679" s="410"/>
      <c r="DC679" s="410"/>
      <c r="DD679" s="410"/>
      <c r="DE679" s="410"/>
      <c r="DF679" s="410"/>
      <c r="DG679" s="410"/>
      <c r="DH679" s="410"/>
      <c r="DI679" s="410"/>
      <c r="DJ679" s="410"/>
      <c r="DK679" s="410"/>
      <c r="DL679" s="410"/>
      <c r="DM679" s="410"/>
      <c r="DN679" s="410"/>
      <c r="DO679" s="410"/>
      <c r="DP679" s="410"/>
      <c r="DQ679" s="410"/>
      <c r="DR679" s="410"/>
      <c r="DS679" s="410"/>
      <c r="DT679" s="410"/>
      <c r="DU679" s="410"/>
      <c r="DV679" s="410"/>
      <c r="DW679" s="410"/>
      <c r="DX679" s="410"/>
      <c r="DY679" s="410"/>
      <c r="DZ679" s="410"/>
      <c r="EA679" s="410"/>
      <c r="EB679" s="410"/>
      <c r="EC679" s="410"/>
      <c r="ED679" s="410"/>
      <c r="EE679" s="410"/>
      <c r="EF679" s="410"/>
      <c r="EG679" s="410"/>
      <c r="EH679" s="410"/>
      <c r="EI679" s="410"/>
      <c r="EJ679" s="410"/>
      <c r="EK679" s="410"/>
      <c r="EL679" s="410"/>
      <c r="EM679" s="410"/>
      <c r="EN679" s="410"/>
      <c r="EO679" s="410"/>
      <c r="EP679" s="410"/>
      <c r="EQ679" s="410"/>
      <c r="ER679" s="410"/>
      <c r="ES679" s="410"/>
      <c r="ET679" s="410"/>
      <c r="EU679" s="410"/>
      <c r="EV679" s="410"/>
      <c r="EW679" s="410"/>
      <c r="EX679" s="410"/>
      <c r="EY679" s="410"/>
      <c r="EZ679" s="410"/>
      <c r="FA679" s="410"/>
      <c r="FB679" s="410"/>
      <c r="FC679" s="410"/>
      <c r="FD679" s="410"/>
      <c r="FE679" s="410"/>
      <c r="FF679" s="410"/>
      <c r="FG679" s="410"/>
      <c r="FH679" s="410"/>
      <c r="FI679" s="410"/>
      <c r="FJ679" s="410"/>
      <c r="FK679" s="410"/>
      <c r="FL679" s="410"/>
      <c r="FM679" s="410"/>
      <c r="FN679" s="410"/>
      <c r="FO679" s="410"/>
      <c r="FP679" s="410"/>
      <c r="FQ679" s="410"/>
      <c r="FR679" s="410"/>
      <c r="FS679" s="410"/>
      <c r="FT679" s="410"/>
      <c r="FU679" s="410"/>
      <c r="FV679" s="410"/>
      <c r="FW679" s="410"/>
      <c r="FX679" s="410"/>
      <c r="FY679" s="410"/>
      <c r="FZ679" s="410"/>
      <c r="GA679" s="410"/>
      <c r="GB679" s="410"/>
      <c r="GC679" s="410"/>
      <c r="GD679" s="410"/>
      <c r="GE679" s="410"/>
      <c r="GF679" s="410"/>
      <c r="GG679" s="410"/>
      <c r="GH679" s="410"/>
      <c r="GI679" s="410"/>
      <c r="GJ679" s="410"/>
      <c r="GK679" s="410"/>
      <c r="GL679" s="410"/>
      <c r="GM679" s="410"/>
      <c r="GN679" s="410"/>
      <c r="GO679" s="410"/>
      <c r="GP679" s="410"/>
      <c r="GQ679" s="410"/>
      <c r="GR679" s="410"/>
      <c r="GS679" s="410"/>
      <c r="GT679" s="410"/>
      <c r="GU679" s="410"/>
      <c r="GV679" s="410"/>
      <c r="GW679" s="410"/>
      <c r="GX679" s="410"/>
      <c r="GY679" s="410"/>
      <c r="GZ679" s="410"/>
      <c r="HA679" s="410"/>
      <c r="HB679" s="410"/>
      <c r="HC679" s="410"/>
      <c r="HD679" s="410"/>
      <c r="HE679" s="410"/>
      <c r="HF679" s="410"/>
      <c r="HG679" s="410"/>
      <c r="HH679" s="410"/>
      <c r="HI679" s="410"/>
      <c r="HJ679" s="410"/>
      <c r="HK679" s="410"/>
      <c r="HL679" s="410"/>
      <c r="HM679" s="410"/>
      <c r="HN679" s="410"/>
      <c r="HO679" s="410"/>
      <c r="HP679" s="410"/>
      <c r="HQ679" s="410"/>
      <c r="HR679" s="410"/>
      <c r="HS679" s="410"/>
      <c r="HT679" s="410"/>
      <c r="HU679" s="410"/>
      <c r="HV679" s="410"/>
      <c r="HW679" s="410"/>
      <c r="HX679" s="410"/>
      <c r="HY679" s="410"/>
      <c r="HZ679" s="410"/>
      <c r="IA679" s="410"/>
      <c r="IB679" s="410"/>
      <c r="IC679" s="410"/>
      <c r="ID679" s="410"/>
      <c r="IE679" s="410"/>
      <c r="IF679" s="410"/>
      <c r="IG679" s="410"/>
      <c r="IH679" s="410"/>
      <c r="II679" s="410"/>
      <c r="IJ679" s="410"/>
      <c r="IK679" s="410"/>
      <c r="IL679" s="410"/>
      <c r="IM679" s="410"/>
      <c r="IN679" s="410"/>
      <c r="IO679" s="410"/>
      <c r="IP679" s="410"/>
      <c r="IQ679" s="410"/>
      <c r="IR679" s="410"/>
      <c r="IS679" s="410"/>
      <c r="IT679" s="410"/>
      <c r="IU679" s="410"/>
      <c r="IV679" s="410"/>
    </row>
    <row r="680" spans="1:256" s="2" customFormat="1" ht="12.75" hidden="1" customHeight="1" outlineLevel="2">
      <c r="A680" s="14"/>
      <c r="B680" s="14"/>
      <c r="C680" s="324"/>
      <c r="D680" s="413"/>
      <c r="E680" s="261">
        <v>4</v>
      </c>
      <c r="F680" s="372"/>
      <c r="G680" s="269"/>
      <c r="H680" s="271"/>
      <c r="I680" s="271"/>
      <c r="J680" s="270"/>
      <c r="K680" s="155">
        <f>IF(A16taxstdlife="n/a","n/a",IF(K$3&gt;(A16taxstdlife+$E680),(Input!$J$226*$J$7)-SUM($J680:J680),(Input!$J$226*$J$7)/A16taxstdlife))</f>
        <v>0.40076595365530332</v>
      </c>
      <c r="L680" s="155">
        <f>IF(A16taxstdlife="n/a","n/a",IF(L$3&gt;(A16taxstdlife+$E680),(Input!$J$226*$J$7)-SUM($J680:K680),(Input!$J$226*$J$7)/A16taxstdlife))</f>
        <v>0.40076595365530332</v>
      </c>
      <c r="M680" s="155">
        <f>IF(A16taxstdlife="n/a","n/a",IF(M$3&gt;(A16taxstdlife+$E680),(Input!$J$226*$J$7)-SUM($J680:L680),(Input!$J$226*$J$7)/A16taxstdlife))</f>
        <v>0.40076595365530332</v>
      </c>
      <c r="N680" s="155">
        <f>IF(A16taxstdlife="n/a","n/a",IF(N$3&gt;(A16taxstdlife+$E680),(Input!$J$226*$J$7)-SUM($J680:M680),(Input!$J$226*$J$7)/A16taxstdlife))</f>
        <v>0.40076595365530332</v>
      </c>
      <c r="O680" s="155">
        <f>IF(A16taxstdlife="n/a","n/a",IF(O$3&gt;(A16taxstdlife+$E680),(Input!$J$226*$J$7)-SUM($J680:N680),(Input!$J$226*$J$7)/A16taxstdlife))</f>
        <v>0.40076595365530332</v>
      </c>
      <c r="P680" s="155">
        <f>IF(A16taxstdlife="n/a","n/a",IF(P$3&gt;(A16taxstdlife+$E680),(Input!$J$226*$J$7)-SUM($J680:O680),(Input!$J$226*$J$7)/A16taxstdlife))</f>
        <v>0.40076595365530332</v>
      </c>
      <c r="Q680" s="155">
        <f>IF(A16taxstdlife="n/a","n/a",IF(Q$3&gt;(A16taxstdlife+$E680),(Input!$J$226*$J$7)-SUM($J680:P680),(Input!$J$226*$J$7)/A16taxstdlife))</f>
        <v>0.40076595365530332</v>
      </c>
      <c r="R680" s="155">
        <f>IF(A16taxstdlife="n/a","n/a",IF(R$3&gt;(A16taxstdlife+$E680),(Input!$J$226*$J$7)-SUM($J680:Q680),(Input!$J$226*$J$7)/A16taxstdlife))</f>
        <v>-4.4408920985006262E-16</v>
      </c>
      <c r="S680" s="155">
        <f>IF(A16taxstdlife="n/a","n/a",IF(S$3&gt;(A16taxstdlife+$E680),(Input!$J$226*$J$7)-SUM($J680:R680),(Input!$J$226*$J$7)/A16taxstdlife))</f>
        <v>0</v>
      </c>
      <c r="T680" s="155">
        <f>IF(A16taxstdlife="n/a","n/a",IF(T$3&gt;(A16taxstdlife+$E680),(Input!$J$226*$J$7)-SUM($J680:S680),(Input!$J$226*$J$7)/A16taxstdlife))</f>
        <v>0</v>
      </c>
      <c r="U680" s="155">
        <f>IF(A16taxstdlife="n/a","n/a",IF(U$3&gt;(A16taxstdlife+$E680),(Input!$J$226*$J$7)-SUM($J680:T680),(Input!$J$226*$J$7)/A16taxstdlife))</f>
        <v>0</v>
      </c>
      <c r="V680" s="155">
        <f>IF(A16taxstdlife="n/a","n/a",IF(V$3&gt;(A16taxstdlife+$E680),(Input!$J$226*$J$7)-SUM($J680:U680),(Input!$J$226*$J$7)/A16taxstdlife))</f>
        <v>0</v>
      </c>
      <c r="W680" s="155">
        <f>IF(A16taxstdlife="n/a","n/a",IF(W$3&gt;(A16taxstdlife+$E680),(Input!$J$226*$J$7)-SUM($J680:V680),(Input!$J$226*$J$7)/A16taxstdlife))</f>
        <v>0</v>
      </c>
      <c r="X680" s="155">
        <f>IF(A16taxstdlife="n/a","n/a",IF(X$3&gt;(A16taxstdlife+$E680),(Input!$J$226*$J$7)-SUM($J680:W680),(Input!$J$226*$J$7)/A16taxstdlife))</f>
        <v>0</v>
      </c>
      <c r="Y680" s="155">
        <f>IF(A16taxstdlife="n/a","n/a",IF(Y$3&gt;(A16taxstdlife+$E680),(Input!$J$226*$J$7)-SUM($J680:X680),(Input!$J$226*$J$7)/A16taxstdlife))</f>
        <v>0</v>
      </c>
      <c r="Z680" s="155">
        <f>IF(A16taxstdlife="n/a","n/a",IF(Z$3&gt;(A16taxstdlife+$E680),(Input!$J$226*$J$7)-SUM($J680:Y680),(Input!$J$226*$J$7)/A16taxstdlife))</f>
        <v>0</v>
      </c>
      <c r="AA680" s="155">
        <f>IF(A16taxstdlife="n/a","n/a",IF(AA$3&gt;(A16taxstdlife+$E680),(Input!$J$226*$J$7)-SUM($J680:Z680),(Input!$J$226*$J$7)/A16taxstdlife))</f>
        <v>0</v>
      </c>
      <c r="AB680" s="155">
        <f>IF(A16taxstdlife="n/a","n/a",IF(AB$3&gt;(A16taxstdlife+$E680),(Input!$J$226*$J$7)-SUM($J680:AA680),(Input!$J$226*$J$7)/A16taxstdlife))</f>
        <v>0</v>
      </c>
      <c r="AC680" s="155">
        <f>IF(A16taxstdlife="n/a","n/a",IF(AC$3&gt;(A16taxstdlife+$E680),(Input!$J$226*$J$7)-SUM($J680:AB680),(Input!$J$226*$J$7)/A16taxstdlife))</f>
        <v>0</v>
      </c>
      <c r="AD680" s="155">
        <f>IF(A16taxstdlife="n/a","n/a",IF(AD$3&gt;(A16taxstdlife+$E680),(Input!$J$226*$J$7)-SUM($J680:AC680),(Input!$J$226*$J$7)/A16taxstdlife))</f>
        <v>0</v>
      </c>
      <c r="AE680" s="155">
        <f>IF(A16taxstdlife="n/a","n/a",IF(AE$3&gt;(A16taxstdlife+$E680),(Input!$J$226*$J$7)-SUM($J680:AD680),(Input!$J$226*$J$7)/A16taxstdlife))</f>
        <v>0</v>
      </c>
      <c r="AF680" s="155">
        <f>IF(A16taxstdlife="n/a","n/a",IF(AF$3&gt;(A16taxstdlife+$E680),(Input!$J$226*$J$7)-SUM($J680:AE680),(Input!$J$226*$J$7)/A16taxstdlife))</f>
        <v>0</v>
      </c>
      <c r="AG680" s="155">
        <f>IF(A16taxstdlife="n/a","n/a",IF(AG$3&gt;(A16taxstdlife+$E680),(Input!$J$226*$J$7)-SUM($J680:AF680),(Input!$J$226*$J$7)/A16taxstdlife))</f>
        <v>0</v>
      </c>
      <c r="AH680" s="155">
        <f>IF(A16taxstdlife="n/a","n/a",IF(AH$3&gt;(A16taxstdlife+$E680),(Input!$J$226*$J$7)-SUM($J680:AG680),(Input!$J$226*$J$7)/A16taxstdlife))</f>
        <v>0</v>
      </c>
      <c r="AI680" s="155">
        <f>IF(A16taxstdlife="n/a","n/a",IF(AI$3&gt;(A16taxstdlife+$E680),(Input!$J$226*$J$7)-SUM($J680:AH680),(Input!$J$226*$J$7)/A16taxstdlife))</f>
        <v>0</v>
      </c>
      <c r="AJ680" s="155">
        <f>IF(A16taxstdlife="n/a","n/a",IF(AJ$3&gt;(A16taxstdlife+$E680),(Input!$J$226*$J$7)-SUM($J680:AI680),(Input!$J$226*$J$7)/A16taxstdlife))</f>
        <v>0</v>
      </c>
      <c r="AK680" s="155">
        <f>IF(A16taxstdlife="n/a","n/a",IF(AK$3&gt;(A16taxstdlife+$E680),(Input!$J$226*$J$7)-SUM($J680:AJ680),(Input!$J$226*$J$7)/A16taxstdlife))</f>
        <v>0</v>
      </c>
      <c r="AL680" s="155">
        <f>IF(A16taxstdlife="n/a","n/a",IF(AL$3&gt;(A16taxstdlife+$E680),(Input!$J$226*$J$7)-SUM($J680:AK680),(Input!$J$226*$J$7)/A16taxstdlife))</f>
        <v>0</v>
      </c>
      <c r="AM680" s="155">
        <f>IF(A16taxstdlife="n/a","n/a",IF(AM$3&gt;(A16taxstdlife+$E680),(Input!$J$226*$J$7)-SUM($J680:AL680),(Input!$J$226*$J$7)/A16taxstdlife))</f>
        <v>0</v>
      </c>
      <c r="AN680" s="155">
        <f>IF(A16taxstdlife="n/a","n/a",IF(AN$3&gt;(A16taxstdlife+$E680),(Input!$J$226*$J$7)-SUM($J680:AM680),(Input!$J$226*$J$7)/A16taxstdlife))</f>
        <v>0</v>
      </c>
      <c r="AO680" s="155">
        <f>IF(A16taxstdlife="n/a","n/a",IF(AO$3&gt;(A16taxstdlife+$E680),(Input!$J$226*$J$7)-SUM($J680:AN680),(Input!$J$226*$J$7)/A16taxstdlife))</f>
        <v>0</v>
      </c>
      <c r="AP680" s="155">
        <f>IF(A16taxstdlife="n/a","n/a",IF(AP$3&gt;(A16taxstdlife+$E680),(Input!$J$226*$J$7)-SUM($J680:AO680),(Input!$J$226*$J$7)/A16taxstdlife))</f>
        <v>0</v>
      </c>
      <c r="AQ680" s="155">
        <f>IF(A16taxstdlife="n/a","n/a",IF(AQ$3&gt;(A16taxstdlife+$E680),(Input!$J$226*$J$7)-SUM($J680:AP680),(Input!$J$226*$J$7)/A16taxstdlife))</f>
        <v>0</v>
      </c>
      <c r="AR680" s="155">
        <f>IF(A16taxstdlife="n/a","n/a",IF(AR$3&gt;(A16taxstdlife+$E680),(Input!$J$226*$J$7)-SUM($J680:AQ680),(Input!$J$226*$J$7)/A16taxstdlife))</f>
        <v>0</v>
      </c>
      <c r="AS680" s="155">
        <f>IF(A16taxstdlife="n/a","n/a",IF(AS$3&gt;(A16taxstdlife+$E680),(Input!$J$226*$J$7)-SUM($J680:AR680),(Input!$J$226*$J$7)/A16taxstdlife))</f>
        <v>0</v>
      </c>
      <c r="AT680" s="155">
        <f>IF(A16taxstdlife="n/a","n/a",IF(AT$3&gt;(A16taxstdlife+$E680),(Input!$J$226*$J$7)-SUM($J680:AS680),(Input!$J$226*$J$7)/A16taxstdlife))</f>
        <v>0</v>
      </c>
      <c r="AU680" s="155">
        <f>IF(A16taxstdlife="n/a","n/a",IF(AU$3&gt;(A16taxstdlife+$E680),(Input!$J$226*$J$7)-SUM($J680:AT680),(Input!$J$226*$J$7)/A16taxstdlife))</f>
        <v>0</v>
      </c>
      <c r="AV680" s="155">
        <f>IF(A16taxstdlife="n/a","n/a",IF(AV$3&gt;(A16taxstdlife+$E680),(Input!$J$226*$J$7)-SUM($J680:AU680),(Input!$J$226*$J$7)/A16taxstdlife))</f>
        <v>0</v>
      </c>
      <c r="AW680" s="155">
        <f>IF(A16taxstdlife="n/a","n/a",IF(AW$3&gt;(A16taxstdlife+$E680),(Input!$J$226*$J$7)-SUM($J680:AV680),(Input!$J$226*$J$7)/A16taxstdlife))</f>
        <v>0</v>
      </c>
      <c r="AX680" s="155">
        <f>IF(A16taxstdlife="n/a","n/a",IF(AX$3&gt;(A16taxstdlife+$E680),(Input!$J$226*$J$7)-SUM($J680:AW680),(Input!$J$226*$J$7)/A16taxstdlife))</f>
        <v>0</v>
      </c>
      <c r="AY680" s="155">
        <f>IF(A16taxstdlife="n/a","n/a",IF(AY$3&gt;(A16taxstdlife+$E680),(Input!$J$226*$J$7)-SUM($J680:AX680),(Input!$J$226*$J$7)/A16taxstdlife))</f>
        <v>0</v>
      </c>
      <c r="AZ680" s="155">
        <f>IF(A16taxstdlife="n/a","n/a",IF(AZ$3&gt;(A16taxstdlife+$E680),(Input!$J$226*$J$7)-SUM($J680:AY680),(Input!$J$226*$J$7)/A16taxstdlife))</f>
        <v>0</v>
      </c>
      <c r="BA680" s="155">
        <f>IF(A16taxstdlife="n/a","n/a",IF(BA$3&gt;(A16taxstdlife+$E680),(Input!$J$226*$J$7)-SUM($J680:AZ680),(Input!$J$226*$J$7)/A16taxstdlife))</f>
        <v>0</v>
      </c>
      <c r="BB680" s="155">
        <f>IF(A16taxstdlife="n/a","n/a",IF(BB$3&gt;(A16taxstdlife+$E680),(Input!$J$226*$J$7)-SUM($J680:BA680),(Input!$J$226*$J$7)/A16taxstdlife))</f>
        <v>0</v>
      </c>
      <c r="BC680" s="155">
        <f>IF(A16taxstdlife="n/a","n/a",IF(BC$3&gt;(A16taxstdlife+$E680),(Input!$J$226*$J$7)-SUM($J680:BB680),(Input!$J$226*$J$7)/A16taxstdlife))</f>
        <v>0</v>
      </c>
      <c r="BD680" s="155">
        <f>IF(A16taxstdlife="n/a","n/a",IF(BD$3&gt;(A16taxstdlife+$E680),(Input!$J$226*$J$7)-SUM($J680:BC680),(Input!$J$226*$J$7)/A16taxstdlife))</f>
        <v>0</v>
      </c>
      <c r="BE680" s="155">
        <f>IF(A16taxstdlife="n/a","n/a",IF(BE$3&gt;(A16taxstdlife+$E680),(Input!$J$226*$J$7)-SUM($J680:BD680),(Input!$J$226*$J$7)/A16taxstdlife))</f>
        <v>0</v>
      </c>
      <c r="BF680" s="155">
        <f>IF(A16taxstdlife="n/a","n/a",IF(BF$3&gt;(A16taxstdlife+$E680),(Input!$J$226*$J$7)-SUM($J680:BE680),(Input!$J$226*$J$7)/A16taxstdlife))</f>
        <v>0</v>
      </c>
      <c r="BG680" s="155">
        <f>IF(A16taxstdlife="n/a","n/a",IF(BG$3&gt;(A16taxstdlife+$E680),(Input!$J$226*$J$7)-SUM($J680:BF680),(Input!$J$226*$J$7)/A16taxstdlife))</f>
        <v>0</v>
      </c>
      <c r="BH680" s="155">
        <f>IF(A16taxstdlife="n/a","n/a",IF(BH$3&gt;(A16taxstdlife+$E680),(Input!$J$226*$J$7)-SUM($J680:BG680),(Input!$J$226*$J$7)/A16taxstdlife))</f>
        <v>0</v>
      </c>
      <c r="BI680" s="155">
        <f>IF(A16taxstdlife="n/a","n/a",IF(BI$3&gt;(A16taxstdlife+$E680),(Input!$J$226*$J$7)-SUM($J680:BH680),(Input!$J$226*$J$7)/A16taxstdlife))</f>
        <v>0</v>
      </c>
      <c r="BJ680" s="14"/>
      <c r="BK680" s="14"/>
      <c r="BL680" s="14"/>
      <c r="BM680" s="14"/>
      <c r="BN680" s="14"/>
      <c r="BO680" s="14"/>
      <c r="BP680" s="14"/>
      <c r="BQ680" s="14"/>
      <c r="BR680" s="14"/>
      <c r="BS680" s="14"/>
      <c r="BT680" s="14"/>
      <c r="BU680" s="14"/>
      <c r="BV680" s="14"/>
      <c r="BW680" s="14"/>
      <c r="BX680" s="14"/>
      <c r="BY680" s="14"/>
      <c r="BZ680" s="14"/>
      <c r="CA680" s="410"/>
      <c r="CB680" s="410"/>
      <c r="CC680" s="410"/>
      <c r="CD680" s="410"/>
      <c r="CE680" s="410"/>
      <c r="CF680" s="410"/>
      <c r="CG680" s="410"/>
      <c r="CH680" s="410"/>
      <c r="CI680" s="410"/>
      <c r="CJ680" s="410"/>
      <c r="CK680" s="410"/>
      <c r="CL680" s="410"/>
      <c r="CM680" s="410"/>
      <c r="CN680" s="410"/>
      <c r="CO680" s="410"/>
      <c r="CP680" s="410"/>
      <c r="CQ680" s="410"/>
      <c r="CR680" s="410"/>
      <c r="CS680" s="410"/>
      <c r="CT680" s="410"/>
      <c r="CU680" s="410"/>
      <c r="CV680" s="410"/>
      <c r="CW680" s="410"/>
      <c r="CX680" s="410"/>
      <c r="CY680" s="410"/>
      <c r="CZ680" s="410"/>
      <c r="DA680" s="410"/>
      <c r="DB680" s="410"/>
      <c r="DC680" s="410"/>
      <c r="DD680" s="410"/>
      <c r="DE680" s="410"/>
      <c r="DF680" s="410"/>
      <c r="DG680" s="410"/>
      <c r="DH680" s="410"/>
      <c r="DI680" s="410"/>
      <c r="DJ680" s="410"/>
      <c r="DK680" s="410"/>
      <c r="DL680" s="410"/>
      <c r="DM680" s="410"/>
      <c r="DN680" s="410"/>
      <c r="DO680" s="410"/>
      <c r="DP680" s="410"/>
      <c r="DQ680" s="410"/>
      <c r="DR680" s="410"/>
      <c r="DS680" s="410"/>
      <c r="DT680" s="410"/>
      <c r="DU680" s="410"/>
      <c r="DV680" s="410"/>
      <c r="DW680" s="410"/>
      <c r="DX680" s="410"/>
      <c r="DY680" s="410"/>
      <c r="DZ680" s="410"/>
      <c r="EA680" s="410"/>
      <c r="EB680" s="410"/>
      <c r="EC680" s="410"/>
      <c r="ED680" s="410"/>
      <c r="EE680" s="410"/>
      <c r="EF680" s="410"/>
      <c r="EG680" s="410"/>
      <c r="EH680" s="410"/>
      <c r="EI680" s="410"/>
      <c r="EJ680" s="410"/>
      <c r="EK680" s="410"/>
      <c r="EL680" s="410"/>
      <c r="EM680" s="410"/>
      <c r="EN680" s="410"/>
      <c r="EO680" s="410"/>
      <c r="EP680" s="410"/>
      <c r="EQ680" s="410"/>
      <c r="ER680" s="410"/>
      <c r="ES680" s="410"/>
      <c r="ET680" s="410"/>
      <c r="EU680" s="410"/>
      <c r="EV680" s="410"/>
      <c r="EW680" s="410"/>
      <c r="EX680" s="410"/>
      <c r="EY680" s="410"/>
      <c r="EZ680" s="410"/>
      <c r="FA680" s="410"/>
      <c r="FB680" s="410"/>
      <c r="FC680" s="410"/>
      <c r="FD680" s="410"/>
      <c r="FE680" s="410"/>
      <c r="FF680" s="410"/>
      <c r="FG680" s="410"/>
      <c r="FH680" s="410"/>
      <c r="FI680" s="410"/>
      <c r="FJ680" s="410"/>
      <c r="FK680" s="410"/>
      <c r="FL680" s="410"/>
      <c r="FM680" s="410"/>
      <c r="FN680" s="410"/>
      <c r="FO680" s="410"/>
      <c r="FP680" s="410"/>
      <c r="FQ680" s="410"/>
      <c r="FR680" s="410"/>
      <c r="FS680" s="410"/>
      <c r="FT680" s="410"/>
      <c r="FU680" s="410"/>
      <c r="FV680" s="410"/>
      <c r="FW680" s="410"/>
      <c r="FX680" s="410"/>
      <c r="FY680" s="410"/>
      <c r="FZ680" s="410"/>
      <c r="GA680" s="410"/>
      <c r="GB680" s="410"/>
      <c r="GC680" s="410"/>
      <c r="GD680" s="410"/>
      <c r="GE680" s="410"/>
      <c r="GF680" s="410"/>
      <c r="GG680" s="410"/>
      <c r="GH680" s="410"/>
      <c r="GI680" s="410"/>
      <c r="GJ680" s="410"/>
      <c r="GK680" s="410"/>
      <c r="GL680" s="410"/>
      <c r="GM680" s="410"/>
      <c r="GN680" s="410"/>
      <c r="GO680" s="410"/>
      <c r="GP680" s="410"/>
      <c r="GQ680" s="410"/>
      <c r="GR680" s="410"/>
      <c r="GS680" s="410"/>
      <c r="GT680" s="410"/>
      <c r="GU680" s="410"/>
      <c r="GV680" s="410"/>
      <c r="GW680" s="410"/>
      <c r="GX680" s="410"/>
      <c r="GY680" s="410"/>
      <c r="GZ680" s="410"/>
      <c r="HA680" s="410"/>
      <c r="HB680" s="410"/>
      <c r="HC680" s="410"/>
      <c r="HD680" s="410"/>
      <c r="HE680" s="410"/>
      <c r="HF680" s="410"/>
      <c r="HG680" s="410"/>
      <c r="HH680" s="410"/>
      <c r="HI680" s="410"/>
      <c r="HJ680" s="410"/>
      <c r="HK680" s="410"/>
      <c r="HL680" s="410"/>
      <c r="HM680" s="410"/>
      <c r="HN680" s="410"/>
      <c r="HO680" s="410"/>
      <c r="HP680" s="410"/>
      <c r="HQ680" s="410"/>
      <c r="HR680" s="410"/>
      <c r="HS680" s="410"/>
      <c r="HT680" s="410"/>
      <c r="HU680" s="410"/>
      <c r="HV680" s="410"/>
      <c r="HW680" s="410"/>
      <c r="HX680" s="410"/>
      <c r="HY680" s="410"/>
      <c r="HZ680" s="410"/>
      <c r="IA680" s="410"/>
      <c r="IB680" s="410"/>
      <c r="IC680" s="410"/>
      <c r="ID680" s="410"/>
      <c r="IE680" s="410"/>
      <c r="IF680" s="410"/>
      <c r="IG680" s="410"/>
      <c r="IH680" s="410"/>
      <c r="II680" s="410"/>
      <c r="IJ680" s="410"/>
      <c r="IK680" s="410"/>
      <c r="IL680" s="410"/>
      <c r="IM680" s="410"/>
      <c r="IN680" s="410"/>
      <c r="IO680" s="410"/>
      <c r="IP680" s="410"/>
      <c r="IQ680" s="410"/>
      <c r="IR680" s="410"/>
      <c r="IS680" s="410"/>
      <c r="IT680" s="410"/>
      <c r="IU680" s="410"/>
      <c r="IV680" s="410"/>
    </row>
    <row r="681" spans="1:256" s="2" customFormat="1" ht="12.75" hidden="1" customHeight="1" outlineLevel="2">
      <c r="A681" s="14"/>
      <c r="B681" s="14"/>
      <c r="C681" s="324"/>
      <c r="D681" s="413"/>
      <c r="E681" s="261">
        <v>5</v>
      </c>
      <c r="F681" s="372"/>
      <c r="G681" s="269"/>
      <c r="H681" s="271"/>
      <c r="I681" s="271"/>
      <c r="J681" s="271"/>
      <c r="K681" s="270"/>
      <c r="L681" s="155">
        <f>IF(A16taxstdlife="n/a","n/a",IF(L$3&gt;(A16taxstdlife+$E681),(Input!$K$226*$K$7)-SUM($K681:K681),(Input!$K$226*$K$7)/A16taxstdlife))</f>
        <v>0.56980631265484738</v>
      </c>
      <c r="M681" s="155">
        <f>IF(A16taxstdlife="n/a","n/a",IF(M$3&gt;(A16taxstdlife+$E681),(Input!$K$226*$K$7)-SUM($K681:L681),(Input!$K$226*$K$7)/A16taxstdlife))</f>
        <v>0.56980631265484738</v>
      </c>
      <c r="N681" s="155">
        <f>IF(A16taxstdlife="n/a","n/a",IF(N$3&gt;(A16taxstdlife+$E681),(Input!$K$226*$K$7)-SUM($K681:M681),(Input!$K$226*$K$7)/A16taxstdlife))</f>
        <v>0.56980631265484738</v>
      </c>
      <c r="O681" s="155">
        <f>IF(A16taxstdlife="n/a","n/a",IF(O$3&gt;(A16taxstdlife+$E681),(Input!$K$226*$K$7)-SUM($K681:N681),(Input!$K$226*$K$7)/A16taxstdlife))</f>
        <v>0.56980631265484738</v>
      </c>
      <c r="P681" s="155">
        <f>IF(A16taxstdlife="n/a","n/a",IF(P$3&gt;(A16taxstdlife+$E681),(Input!$K$226*$K$7)-SUM($K681:O681),(Input!$K$226*$K$7)/A16taxstdlife))</f>
        <v>0.56980631265484738</v>
      </c>
      <c r="Q681" s="155">
        <f>IF(A16taxstdlife="n/a","n/a",IF(Q$3&gt;(A16taxstdlife+$E681),(Input!$K$226*$K$7)-SUM($K681:P681),(Input!$K$226*$K$7)/A16taxstdlife))</f>
        <v>0.56980631265484738</v>
      </c>
      <c r="R681" s="155">
        <f>IF(A16taxstdlife="n/a","n/a",IF(R$3&gt;(A16taxstdlife+$E681),(Input!$K$226*$K$7)-SUM($K681:Q681),(Input!$K$226*$K$7)/A16taxstdlife))</f>
        <v>0.56980631265484738</v>
      </c>
      <c r="S681" s="155">
        <f>IF(A16taxstdlife="n/a","n/a",IF(S$3&gt;(A16taxstdlife+$E681),(Input!$K$226*$K$7)-SUM($K681:R681),(Input!$K$226*$K$7)/A16taxstdlife))</f>
        <v>-8.8817841970012523E-16</v>
      </c>
      <c r="T681" s="155">
        <f>IF(A16taxstdlife="n/a","n/a",IF(T$3&gt;(A16taxstdlife+$E681),(Input!$K$226*$K$7)-SUM($K681:S681),(Input!$K$226*$K$7)/A16taxstdlife))</f>
        <v>0</v>
      </c>
      <c r="U681" s="155">
        <f>IF(A16taxstdlife="n/a","n/a",IF(U$3&gt;(A16taxstdlife+$E681),(Input!$K$226*$K$7)-SUM($K681:T681),(Input!$K$226*$K$7)/A16taxstdlife))</f>
        <v>0</v>
      </c>
      <c r="V681" s="155">
        <f>IF(A16taxstdlife="n/a","n/a",IF(V$3&gt;(A16taxstdlife+$E681),(Input!$K$226*$K$7)-SUM($K681:U681),(Input!$K$226*$K$7)/A16taxstdlife))</f>
        <v>0</v>
      </c>
      <c r="W681" s="155">
        <f>IF(A16taxstdlife="n/a","n/a",IF(W$3&gt;(A16taxstdlife+$E681),(Input!$K$226*$K$7)-SUM($K681:V681),(Input!$K$226*$K$7)/A16taxstdlife))</f>
        <v>0</v>
      </c>
      <c r="X681" s="155">
        <f>IF(A16taxstdlife="n/a","n/a",IF(X$3&gt;(A16taxstdlife+$E681),(Input!$K$226*$K$7)-SUM($K681:W681),(Input!$K$226*$K$7)/A16taxstdlife))</f>
        <v>0</v>
      </c>
      <c r="Y681" s="155">
        <f>IF(A16taxstdlife="n/a","n/a",IF(Y$3&gt;(A16taxstdlife+$E681),(Input!$K$226*$K$7)-SUM($K681:X681),(Input!$K$226*$K$7)/A16taxstdlife))</f>
        <v>0</v>
      </c>
      <c r="Z681" s="155">
        <f>IF(A16taxstdlife="n/a","n/a",IF(Z$3&gt;(A16taxstdlife+$E681),(Input!$K$226*$K$7)-SUM($K681:Y681),(Input!$K$226*$K$7)/A16taxstdlife))</f>
        <v>0</v>
      </c>
      <c r="AA681" s="155">
        <f>IF(A16taxstdlife="n/a","n/a",IF(AA$3&gt;(A16taxstdlife+$E681),(Input!$K$226*$K$7)-SUM($K681:Z681),(Input!$K$226*$K$7)/A16taxstdlife))</f>
        <v>0</v>
      </c>
      <c r="AB681" s="155">
        <f>IF(A16taxstdlife="n/a","n/a",IF(AB$3&gt;(A16taxstdlife+$E681),(Input!$K$226*$K$7)-SUM($K681:AA681),(Input!$K$226*$K$7)/A16taxstdlife))</f>
        <v>0</v>
      </c>
      <c r="AC681" s="155">
        <f>IF(A16taxstdlife="n/a","n/a",IF(AC$3&gt;(A16taxstdlife+$E681),(Input!$K$226*$K$7)-SUM($K681:AB681),(Input!$K$226*$K$7)/A16taxstdlife))</f>
        <v>0</v>
      </c>
      <c r="AD681" s="155">
        <f>IF(A16taxstdlife="n/a","n/a",IF(AD$3&gt;(A16taxstdlife+$E681),(Input!$K$226*$K$7)-SUM($K681:AC681),(Input!$K$226*$K$7)/A16taxstdlife))</f>
        <v>0</v>
      </c>
      <c r="AE681" s="155">
        <f>IF(A16taxstdlife="n/a","n/a",IF(AE$3&gt;(A16taxstdlife+$E681),(Input!$K$226*$K$7)-SUM($K681:AD681),(Input!$K$226*$K$7)/A16taxstdlife))</f>
        <v>0</v>
      </c>
      <c r="AF681" s="155">
        <f>IF(A16taxstdlife="n/a","n/a",IF(AF$3&gt;(A16taxstdlife+$E681),(Input!$K$226*$K$7)-SUM($K681:AE681),(Input!$K$226*$K$7)/A16taxstdlife))</f>
        <v>0</v>
      </c>
      <c r="AG681" s="155">
        <f>IF(A16taxstdlife="n/a","n/a",IF(AG$3&gt;(A16taxstdlife+$E681),(Input!$K$226*$K$7)-SUM($K681:AF681),(Input!$K$226*$K$7)/A16taxstdlife))</f>
        <v>0</v>
      </c>
      <c r="AH681" s="155">
        <f>IF(A16taxstdlife="n/a","n/a",IF(AH$3&gt;(A16taxstdlife+$E681),(Input!$K$226*$K$7)-SUM($K681:AG681),(Input!$K$226*$K$7)/A16taxstdlife))</f>
        <v>0</v>
      </c>
      <c r="AI681" s="155">
        <f>IF(A16taxstdlife="n/a","n/a",IF(AI$3&gt;(A16taxstdlife+$E681),(Input!$K$226*$K$7)-SUM($K681:AH681),(Input!$K$226*$K$7)/A16taxstdlife))</f>
        <v>0</v>
      </c>
      <c r="AJ681" s="155">
        <f>IF(A16taxstdlife="n/a","n/a",IF(AJ$3&gt;(A16taxstdlife+$E681),(Input!$K$226*$K$7)-SUM($K681:AI681),(Input!$K$226*$K$7)/A16taxstdlife))</f>
        <v>0</v>
      </c>
      <c r="AK681" s="155">
        <f>IF(A16taxstdlife="n/a","n/a",IF(AK$3&gt;(A16taxstdlife+$E681),(Input!$K$226*$K$7)-SUM($K681:AJ681),(Input!$K$226*$K$7)/A16taxstdlife))</f>
        <v>0</v>
      </c>
      <c r="AL681" s="155">
        <f>IF(A16taxstdlife="n/a","n/a",IF(AL$3&gt;(A16taxstdlife+$E681),(Input!$K$226*$K$7)-SUM($K681:AK681),(Input!$K$226*$K$7)/A16taxstdlife))</f>
        <v>0</v>
      </c>
      <c r="AM681" s="155">
        <f>IF(A16taxstdlife="n/a","n/a",IF(AM$3&gt;(A16taxstdlife+$E681),(Input!$K$226*$K$7)-SUM($K681:AL681),(Input!$K$226*$K$7)/A16taxstdlife))</f>
        <v>0</v>
      </c>
      <c r="AN681" s="155">
        <f>IF(A16taxstdlife="n/a","n/a",IF(AN$3&gt;(A16taxstdlife+$E681),(Input!$K$226*$K$7)-SUM($K681:AM681),(Input!$K$226*$K$7)/A16taxstdlife))</f>
        <v>0</v>
      </c>
      <c r="AO681" s="155">
        <f>IF(A16taxstdlife="n/a","n/a",IF(AO$3&gt;(A16taxstdlife+$E681),(Input!$K$226*$K$7)-SUM($K681:AN681),(Input!$K$226*$K$7)/A16taxstdlife))</f>
        <v>0</v>
      </c>
      <c r="AP681" s="155">
        <f>IF(A16taxstdlife="n/a","n/a",IF(AP$3&gt;(A16taxstdlife+$E681),(Input!$K$226*$K$7)-SUM($K681:AO681),(Input!$K$226*$K$7)/A16taxstdlife))</f>
        <v>0</v>
      </c>
      <c r="AQ681" s="155">
        <f>IF(A16taxstdlife="n/a","n/a",IF(AQ$3&gt;(A16taxstdlife+$E681),(Input!$K$226*$K$7)-SUM($K681:AP681),(Input!$K$226*$K$7)/A16taxstdlife))</f>
        <v>0</v>
      </c>
      <c r="AR681" s="155">
        <f>IF(A16taxstdlife="n/a","n/a",IF(AR$3&gt;(A16taxstdlife+$E681),(Input!$K$226*$K$7)-SUM($K681:AQ681),(Input!$K$226*$K$7)/A16taxstdlife))</f>
        <v>0</v>
      </c>
      <c r="AS681" s="155">
        <f>IF(A16taxstdlife="n/a","n/a",IF(AS$3&gt;(A16taxstdlife+$E681),(Input!$K$226*$K$7)-SUM($K681:AR681),(Input!$K$226*$K$7)/A16taxstdlife))</f>
        <v>0</v>
      </c>
      <c r="AT681" s="155">
        <f>IF(A16taxstdlife="n/a","n/a",IF(AT$3&gt;(A16taxstdlife+$E681),(Input!$K$226*$K$7)-SUM($K681:AS681),(Input!$K$226*$K$7)/A16taxstdlife))</f>
        <v>0</v>
      </c>
      <c r="AU681" s="155">
        <f>IF(A16taxstdlife="n/a","n/a",IF(AU$3&gt;(A16taxstdlife+$E681),(Input!$K$226*$K$7)-SUM($K681:AT681),(Input!$K$226*$K$7)/A16taxstdlife))</f>
        <v>0</v>
      </c>
      <c r="AV681" s="155">
        <f>IF(A16taxstdlife="n/a","n/a",IF(AV$3&gt;(A16taxstdlife+$E681),(Input!$K$226*$K$7)-SUM($K681:AU681),(Input!$K$226*$K$7)/A16taxstdlife))</f>
        <v>0</v>
      </c>
      <c r="AW681" s="155">
        <f>IF(A16taxstdlife="n/a","n/a",IF(AW$3&gt;(A16taxstdlife+$E681),(Input!$K$226*$K$7)-SUM($K681:AV681),(Input!$K$226*$K$7)/A16taxstdlife))</f>
        <v>0</v>
      </c>
      <c r="AX681" s="155">
        <f>IF(A16taxstdlife="n/a","n/a",IF(AX$3&gt;(A16taxstdlife+$E681),(Input!$K$226*$K$7)-SUM($K681:AW681),(Input!$K$226*$K$7)/A16taxstdlife))</f>
        <v>0</v>
      </c>
      <c r="AY681" s="155">
        <f>IF(A16taxstdlife="n/a","n/a",IF(AY$3&gt;(A16taxstdlife+$E681),(Input!$K$226*$K$7)-SUM($K681:AX681),(Input!$K$226*$K$7)/A16taxstdlife))</f>
        <v>0</v>
      </c>
      <c r="AZ681" s="155">
        <f>IF(A16taxstdlife="n/a","n/a",IF(AZ$3&gt;(A16taxstdlife+$E681),(Input!$K$226*$K$7)-SUM($K681:AY681),(Input!$K$226*$K$7)/A16taxstdlife))</f>
        <v>0</v>
      </c>
      <c r="BA681" s="155">
        <f>IF(A16taxstdlife="n/a","n/a",IF(BA$3&gt;(A16taxstdlife+$E681),(Input!$K$226*$K$7)-SUM($K681:AZ681),(Input!$K$226*$K$7)/A16taxstdlife))</f>
        <v>0</v>
      </c>
      <c r="BB681" s="155">
        <f>IF(A16taxstdlife="n/a","n/a",IF(BB$3&gt;(A16taxstdlife+$E681),(Input!$K$226*$K$7)-SUM($K681:BA681),(Input!$K$226*$K$7)/A16taxstdlife))</f>
        <v>0</v>
      </c>
      <c r="BC681" s="155">
        <f>IF(A16taxstdlife="n/a","n/a",IF(BC$3&gt;(A16taxstdlife+$E681),(Input!$K$226*$K$7)-SUM($K681:BB681),(Input!$K$226*$K$7)/A16taxstdlife))</f>
        <v>0</v>
      </c>
      <c r="BD681" s="155">
        <f>IF(A16taxstdlife="n/a","n/a",IF(BD$3&gt;(A16taxstdlife+$E681),(Input!$K$226*$K$7)-SUM($K681:BC681),(Input!$K$226*$K$7)/A16taxstdlife))</f>
        <v>0</v>
      </c>
      <c r="BE681" s="155">
        <f>IF(A16taxstdlife="n/a","n/a",IF(BE$3&gt;(A16taxstdlife+$E681),(Input!$K$226*$K$7)-SUM($K681:BD681),(Input!$K$226*$K$7)/A16taxstdlife))</f>
        <v>0</v>
      </c>
      <c r="BF681" s="155">
        <f>IF(A16taxstdlife="n/a","n/a",IF(BF$3&gt;(A16taxstdlife+$E681),(Input!$K$226*$K$7)-SUM($K681:BE681),(Input!$K$226*$K$7)/A16taxstdlife))</f>
        <v>0</v>
      </c>
      <c r="BG681" s="155">
        <f>IF(A16taxstdlife="n/a","n/a",IF(BG$3&gt;(A16taxstdlife+$E681),(Input!$K$226*$K$7)-SUM($K681:BF681),(Input!$K$226*$K$7)/A16taxstdlife))</f>
        <v>0</v>
      </c>
      <c r="BH681" s="155">
        <f>IF(A16taxstdlife="n/a","n/a",IF(BH$3&gt;(A16taxstdlife+$E681),(Input!$K$226*$K$7)-SUM($K681:BG681),(Input!$K$226*$K$7)/A16taxstdlife))</f>
        <v>0</v>
      </c>
      <c r="BI681" s="155">
        <f>IF(A16taxstdlife="n/a","n/a",IF(BI$3&gt;(A16taxstdlife+$E681),(Input!$K$226*$K$7)-SUM($K681:BH681),(Input!$K$226*$K$7)/A16taxstdlife))</f>
        <v>0</v>
      </c>
      <c r="BJ681" s="14"/>
      <c r="BK681" s="14"/>
      <c r="BL681" s="14"/>
      <c r="BM681" s="14"/>
      <c r="BN681" s="14"/>
      <c r="BO681" s="14"/>
      <c r="BP681" s="14"/>
      <c r="BQ681" s="14"/>
      <c r="BR681" s="14"/>
      <c r="BS681" s="14"/>
      <c r="BT681" s="14"/>
      <c r="BU681" s="14"/>
      <c r="BV681" s="14"/>
      <c r="BW681" s="14"/>
      <c r="BX681" s="14"/>
      <c r="BY681" s="14"/>
      <c r="BZ681" s="14"/>
      <c r="CA681" s="410"/>
      <c r="CB681" s="410"/>
      <c r="CC681" s="410"/>
      <c r="CD681" s="410"/>
      <c r="CE681" s="410"/>
      <c r="CF681" s="410"/>
      <c r="CG681" s="410"/>
      <c r="CH681" s="410"/>
      <c r="CI681" s="410"/>
      <c r="CJ681" s="410"/>
      <c r="CK681" s="410"/>
      <c r="CL681" s="410"/>
      <c r="CM681" s="410"/>
      <c r="CN681" s="410"/>
      <c r="CO681" s="410"/>
      <c r="CP681" s="410"/>
      <c r="CQ681" s="410"/>
      <c r="CR681" s="410"/>
      <c r="CS681" s="410"/>
      <c r="CT681" s="410"/>
      <c r="CU681" s="410"/>
      <c r="CV681" s="410"/>
      <c r="CW681" s="410"/>
      <c r="CX681" s="410"/>
      <c r="CY681" s="410"/>
      <c r="CZ681" s="410"/>
      <c r="DA681" s="410"/>
      <c r="DB681" s="410"/>
      <c r="DC681" s="410"/>
      <c r="DD681" s="410"/>
      <c r="DE681" s="410"/>
      <c r="DF681" s="410"/>
      <c r="DG681" s="410"/>
      <c r="DH681" s="410"/>
      <c r="DI681" s="410"/>
      <c r="DJ681" s="410"/>
      <c r="DK681" s="410"/>
      <c r="DL681" s="410"/>
      <c r="DM681" s="410"/>
      <c r="DN681" s="410"/>
      <c r="DO681" s="410"/>
      <c r="DP681" s="410"/>
      <c r="DQ681" s="410"/>
      <c r="DR681" s="410"/>
      <c r="DS681" s="410"/>
      <c r="DT681" s="410"/>
      <c r="DU681" s="410"/>
      <c r="DV681" s="410"/>
      <c r="DW681" s="410"/>
      <c r="DX681" s="410"/>
      <c r="DY681" s="410"/>
      <c r="DZ681" s="410"/>
      <c r="EA681" s="410"/>
      <c r="EB681" s="410"/>
      <c r="EC681" s="410"/>
      <c r="ED681" s="410"/>
      <c r="EE681" s="410"/>
      <c r="EF681" s="410"/>
      <c r="EG681" s="410"/>
      <c r="EH681" s="410"/>
      <c r="EI681" s="410"/>
      <c r="EJ681" s="410"/>
      <c r="EK681" s="410"/>
      <c r="EL681" s="410"/>
      <c r="EM681" s="410"/>
      <c r="EN681" s="410"/>
      <c r="EO681" s="410"/>
      <c r="EP681" s="410"/>
      <c r="EQ681" s="410"/>
      <c r="ER681" s="410"/>
      <c r="ES681" s="410"/>
      <c r="ET681" s="410"/>
      <c r="EU681" s="410"/>
      <c r="EV681" s="410"/>
      <c r="EW681" s="410"/>
      <c r="EX681" s="410"/>
      <c r="EY681" s="410"/>
      <c r="EZ681" s="410"/>
      <c r="FA681" s="410"/>
      <c r="FB681" s="410"/>
      <c r="FC681" s="410"/>
      <c r="FD681" s="410"/>
      <c r="FE681" s="410"/>
      <c r="FF681" s="410"/>
      <c r="FG681" s="410"/>
      <c r="FH681" s="410"/>
      <c r="FI681" s="410"/>
      <c r="FJ681" s="410"/>
      <c r="FK681" s="410"/>
      <c r="FL681" s="410"/>
      <c r="FM681" s="410"/>
      <c r="FN681" s="410"/>
      <c r="FO681" s="410"/>
      <c r="FP681" s="410"/>
      <c r="FQ681" s="410"/>
      <c r="FR681" s="410"/>
      <c r="FS681" s="410"/>
      <c r="FT681" s="410"/>
      <c r="FU681" s="410"/>
      <c r="FV681" s="410"/>
      <c r="FW681" s="410"/>
      <c r="FX681" s="410"/>
      <c r="FY681" s="410"/>
      <c r="FZ681" s="410"/>
      <c r="GA681" s="410"/>
      <c r="GB681" s="410"/>
      <c r="GC681" s="410"/>
      <c r="GD681" s="410"/>
      <c r="GE681" s="410"/>
      <c r="GF681" s="410"/>
      <c r="GG681" s="410"/>
      <c r="GH681" s="410"/>
      <c r="GI681" s="410"/>
      <c r="GJ681" s="410"/>
      <c r="GK681" s="410"/>
      <c r="GL681" s="410"/>
      <c r="GM681" s="410"/>
      <c r="GN681" s="410"/>
      <c r="GO681" s="410"/>
      <c r="GP681" s="410"/>
      <c r="GQ681" s="410"/>
      <c r="GR681" s="410"/>
      <c r="GS681" s="410"/>
      <c r="GT681" s="410"/>
      <c r="GU681" s="410"/>
      <c r="GV681" s="410"/>
      <c r="GW681" s="410"/>
      <c r="GX681" s="410"/>
      <c r="GY681" s="410"/>
      <c r="GZ681" s="410"/>
      <c r="HA681" s="410"/>
      <c r="HB681" s="410"/>
      <c r="HC681" s="410"/>
      <c r="HD681" s="410"/>
      <c r="HE681" s="410"/>
      <c r="HF681" s="410"/>
      <c r="HG681" s="410"/>
      <c r="HH681" s="410"/>
      <c r="HI681" s="410"/>
      <c r="HJ681" s="410"/>
      <c r="HK681" s="410"/>
      <c r="HL681" s="410"/>
      <c r="HM681" s="410"/>
      <c r="HN681" s="410"/>
      <c r="HO681" s="410"/>
      <c r="HP681" s="410"/>
      <c r="HQ681" s="410"/>
      <c r="HR681" s="410"/>
      <c r="HS681" s="410"/>
      <c r="HT681" s="410"/>
      <c r="HU681" s="410"/>
      <c r="HV681" s="410"/>
      <c r="HW681" s="410"/>
      <c r="HX681" s="410"/>
      <c r="HY681" s="410"/>
      <c r="HZ681" s="410"/>
      <c r="IA681" s="410"/>
      <c r="IB681" s="410"/>
      <c r="IC681" s="410"/>
      <c r="ID681" s="410"/>
      <c r="IE681" s="410"/>
      <c r="IF681" s="410"/>
      <c r="IG681" s="410"/>
      <c r="IH681" s="410"/>
      <c r="II681" s="410"/>
      <c r="IJ681" s="410"/>
      <c r="IK681" s="410"/>
      <c r="IL681" s="410"/>
      <c r="IM681" s="410"/>
      <c r="IN681" s="410"/>
      <c r="IO681" s="410"/>
      <c r="IP681" s="410"/>
      <c r="IQ681" s="410"/>
      <c r="IR681" s="410"/>
      <c r="IS681" s="410"/>
      <c r="IT681" s="410"/>
      <c r="IU681" s="410"/>
      <c r="IV681" s="410"/>
    </row>
    <row r="682" spans="1:256" s="2" customFormat="1" ht="12.75" hidden="1" customHeight="1" outlineLevel="2">
      <c r="A682" s="14"/>
      <c r="B682" s="14"/>
      <c r="C682" s="324"/>
      <c r="D682" s="413"/>
      <c r="E682" s="261">
        <v>6</v>
      </c>
      <c r="F682" s="372"/>
      <c r="G682" s="269"/>
      <c r="H682" s="271"/>
      <c r="I682" s="271"/>
      <c r="J682" s="271"/>
      <c r="K682" s="271"/>
      <c r="L682" s="270"/>
      <c r="M682" s="155">
        <f>IF(A16taxstdlife="n/a","n/a",IF(M$3&gt;(A16taxstdlife+$E682),(Input!$L$226*$L$7)-SUM($L682:L682),(Input!$L$226*$L$7)/A16taxstdlife))</f>
        <v>0</v>
      </c>
      <c r="N682" s="155">
        <f>IF(A16taxstdlife="n/a","n/a",IF(N$3&gt;(A16taxstdlife+$E682),(Input!$L$226*$L$7)-SUM($L682:M682),(Input!$L$226*$L$7)/A16taxstdlife))</f>
        <v>0</v>
      </c>
      <c r="O682" s="155">
        <f>IF(A16taxstdlife="n/a","n/a",IF(O$3&gt;(A16taxstdlife+$E682),(Input!$L$226*$L$7)-SUM($L682:N682),(Input!$L$226*$L$7)/A16taxstdlife))</f>
        <v>0</v>
      </c>
      <c r="P682" s="155">
        <f>IF(A16taxstdlife="n/a","n/a",IF(P$3&gt;(A16taxstdlife+$E682),(Input!$L$226*$L$7)-SUM($L682:O682),(Input!$L$226*$L$7)/A16taxstdlife))</f>
        <v>0</v>
      </c>
      <c r="Q682" s="155">
        <f>IF(A16taxstdlife="n/a","n/a",IF(Q$3&gt;(A16taxstdlife+$E682),(Input!$L$226*$L$7)-SUM($L682:P682),(Input!$L$226*$L$7)/A16taxstdlife))</f>
        <v>0</v>
      </c>
      <c r="R682" s="155">
        <f>IF(A16taxstdlife="n/a","n/a",IF(R$3&gt;(A16taxstdlife+$E682),(Input!$L$226*$L$7)-SUM($L682:Q682),(Input!$L$226*$L$7)/A16taxstdlife))</f>
        <v>0</v>
      </c>
      <c r="S682" s="155">
        <f>IF(A16taxstdlife="n/a","n/a",IF(S$3&gt;(A16taxstdlife+$E682),(Input!$L$226*$L$7)-SUM($L682:R682),(Input!$L$226*$L$7)/A16taxstdlife))</f>
        <v>0</v>
      </c>
      <c r="T682" s="155">
        <f>IF(A16taxstdlife="n/a","n/a",IF(T$3&gt;(A16taxstdlife+$E682),(Input!$L$226*$L$7)-SUM($L682:S682),(Input!$L$226*$L$7)/A16taxstdlife))</f>
        <v>0</v>
      </c>
      <c r="U682" s="155">
        <f>IF(A16taxstdlife="n/a","n/a",IF(U$3&gt;(A16taxstdlife+$E682),(Input!$L$226*$L$7)-SUM($L682:T682),(Input!$L$226*$L$7)/A16taxstdlife))</f>
        <v>0</v>
      </c>
      <c r="V682" s="155">
        <f>IF(A16taxstdlife="n/a","n/a",IF(V$3&gt;(A16taxstdlife+$E682),(Input!$L$226*$L$7)-SUM($L682:U682),(Input!$L$226*$L$7)/A16taxstdlife))</f>
        <v>0</v>
      </c>
      <c r="W682" s="155">
        <f>IF(A16taxstdlife="n/a","n/a",IF(W$3&gt;(A16taxstdlife+$E682),(Input!$L$226*$L$7)-SUM($L682:V682),(Input!$L$226*$L$7)/A16taxstdlife))</f>
        <v>0</v>
      </c>
      <c r="X682" s="155">
        <f>IF(A16taxstdlife="n/a","n/a",IF(X$3&gt;(A16taxstdlife+$E682),(Input!$L$226*$L$7)-SUM($L682:W682),(Input!$L$226*$L$7)/A16taxstdlife))</f>
        <v>0</v>
      </c>
      <c r="Y682" s="155">
        <f>IF(A16taxstdlife="n/a","n/a",IF(Y$3&gt;(A16taxstdlife+$E682),(Input!$L$226*$L$7)-SUM($L682:X682),(Input!$L$226*$L$7)/A16taxstdlife))</f>
        <v>0</v>
      </c>
      <c r="Z682" s="155">
        <f>IF(A16taxstdlife="n/a","n/a",IF(Z$3&gt;(A16taxstdlife+$E682),(Input!$L$226*$L$7)-SUM($L682:Y682),(Input!$L$226*$L$7)/A16taxstdlife))</f>
        <v>0</v>
      </c>
      <c r="AA682" s="155">
        <f>IF(A16taxstdlife="n/a","n/a",IF(AA$3&gt;(A16taxstdlife+$E682),(Input!$L$226*$L$7)-SUM($L682:Z682),(Input!$L$226*$L$7)/A16taxstdlife))</f>
        <v>0</v>
      </c>
      <c r="AB682" s="155">
        <f>IF(A16taxstdlife="n/a","n/a",IF(AB$3&gt;(A16taxstdlife+$E682),(Input!$L$226*$L$7)-SUM($L682:AA682),(Input!$L$226*$L$7)/A16taxstdlife))</f>
        <v>0</v>
      </c>
      <c r="AC682" s="155">
        <f>IF(A16taxstdlife="n/a","n/a",IF(AC$3&gt;(A16taxstdlife+$E682),(Input!$L$226*$L$7)-SUM($L682:AB682),(Input!$L$226*$L$7)/A16taxstdlife))</f>
        <v>0</v>
      </c>
      <c r="AD682" s="155">
        <f>IF(A16taxstdlife="n/a","n/a",IF(AD$3&gt;(A16taxstdlife+$E682),(Input!$L$226*$L$7)-SUM($L682:AC682),(Input!$L$226*$L$7)/A16taxstdlife))</f>
        <v>0</v>
      </c>
      <c r="AE682" s="155">
        <f>IF(A16taxstdlife="n/a","n/a",IF(AE$3&gt;(A16taxstdlife+$E682),(Input!$L$226*$L$7)-SUM($L682:AD682),(Input!$L$226*$L$7)/A16taxstdlife))</f>
        <v>0</v>
      </c>
      <c r="AF682" s="155">
        <f>IF(A16taxstdlife="n/a","n/a",IF(AF$3&gt;(A16taxstdlife+$E682),(Input!$L$226*$L$7)-SUM($L682:AE682),(Input!$L$226*$L$7)/A16taxstdlife))</f>
        <v>0</v>
      </c>
      <c r="AG682" s="155">
        <f>IF(A16taxstdlife="n/a","n/a",IF(AG$3&gt;(A16taxstdlife+$E682),(Input!$L$226*$L$7)-SUM($L682:AF682),(Input!$L$226*$L$7)/A16taxstdlife))</f>
        <v>0</v>
      </c>
      <c r="AH682" s="155">
        <f>IF(A16taxstdlife="n/a","n/a",IF(AH$3&gt;(A16taxstdlife+$E682),(Input!$L$226*$L$7)-SUM($L682:AG682),(Input!$L$226*$L$7)/A16taxstdlife))</f>
        <v>0</v>
      </c>
      <c r="AI682" s="155">
        <f>IF(A16taxstdlife="n/a","n/a",IF(AI$3&gt;(A16taxstdlife+$E682),(Input!$L$226*$L$7)-SUM($L682:AH682),(Input!$L$226*$L$7)/A16taxstdlife))</f>
        <v>0</v>
      </c>
      <c r="AJ682" s="155">
        <f>IF(A16taxstdlife="n/a","n/a",IF(AJ$3&gt;(A16taxstdlife+$E682),(Input!$L$226*$L$7)-SUM($L682:AI682),(Input!$L$226*$L$7)/A16taxstdlife))</f>
        <v>0</v>
      </c>
      <c r="AK682" s="155">
        <f>IF(A16taxstdlife="n/a","n/a",IF(AK$3&gt;(A16taxstdlife+$E682),(Input!$L$226*$L$7)-SUM($L682:AJ682),(Input!$L$226*$L$7)/A16taxstdlife))</f>
        <v>0</v>
      </c>
      <c r="AL682" s="155">
        <f>IF(A16taxstdlife="n/a","n/a",IF(AL$3&gt;(A16taxstdlife+$E682),(Input!$L$226*$L$7)-SUM($L682:AK682),(Input!$L$226*$L$7)/A16taxstdlife))</f>
        <v>0</v>
      </c>
      <c r="AM682" s="155">
        <f>IF(A16taxstdlife="n/a","n/a",IF(AM$3&gt;(A16taxstdlife+$E682),(Input!$L$226*$L$7)-SUM($L682:AL682),(Input!$L$226*$L$7)/A16taxstdlife))</f>
        <v>0</v>
      </c>
      <c r="AN682" s="155">
        <f>IF(A16taxstdlife="n/a","n/a",IF(AN$3&gt;(A16taxstdlife+$E682),(Input!$L$226*$L$7)-SUM($L682:AM682),(Input!$L$226*$L$7)/A16taxstdlife))</f>
        <v>0</v>
      </c>
      <c r="AO682" s="155">
        <f>IF(A16taxstdlife="n/a","n/a",IF(AO$3&gt;(A16taxstdlife+$E682),(Input!$L$226*$L$7)-SUM($L682:AN682),(Input!$L$226*$L$7)/A16taxstdlife))</f>
        <v>0</v>
      </c>
      <c r="AP682" s="155">
        <f>IF(A16taxstdlife="n/a","n/a",IF(AP$3&gt;(A16taxstdlife+$E682),(Input!$L$226*$L$7)-SUM($L682:AO682),(Input!$L$226*$L$7)/A16taxstdlife))</f>
        <v>0</v>
      </c>
      <c r="AQ682" s="155">
        <f>IF(A16taxstdlife="n/a","n/a",IF(AQ$3&gt;(A16taxstdlife+$E682),(Input!$L$226*$L$7)-SUM($L682:AP682),(Input!$L$226*$L$7)/A16taxstdlife))</f>
        <v>0</v>
      </c>
      <c r="AR682" s="155">
        <f>IF(A16taxstdlife="n/a","n/a",IF(AR$3&gt;(A16taxstdlife+$E682),(Input!$L$226*$L$7)-SUM($L682:AQ682),(Input!$L$226*$L$7)/A16taxstdlife))</f>
        <v>0</v>
      </c>
      <c r="AS682" s="155">
        <f>IF(A16taxstdlife="n/a","n/a",IF(AS$3&gt;(A16taxstdlife+$E682),(Input!$L$226*$L$7)-SUM($L682:AR682),(Input!$L$226*$L$7)/A16taxstdlife))</f>
        <v>0</v>
      </c>
      <c r="AT682" s="155">
        <f>IF(A16taxstdlife="n/a","n/a",IF(AT$3&gt;(A16taxstdlife+$E682),(Input!$L$226*$L$7)-SUM($L682:AS682),(Input!$L$226*$L$7)/A16taxstdlife))</f>
        <v>0</v>
      </c>
      <c r="AU682" s="155">
        <f>IF(A16taxstdlife="n/a","n/a",IF(AU$3&gt;(A16taxstdlife+$E682),(Input!$L$226*$L$7)-SUM($L682:AT682),(Input!$L$226*$L$7)/A16taxstdlife))</f>
        <v>0</v>
      </c>
      <c r="AV682" s="155">
        <f>IF(A16taxstdlife="n/a","n/a",IF(AV$3&gt;(A16taxstdlife+$E682),(Input!$L$226*$L$7)-SUM($L682:AU682),(Input!$L$226*$L$7)/A16taxstdlife))</f>
        <v>0</v>
      </c>
      <c r="AW682" s="155">
        <f>IF(A16taxstdlife="n/a","n/a",IF(AW$3&gt;(A16taxstdlife+$E682),(Input!$L$226*$L$7)-SUM($L682:AV682),(Input!$L$226*$L$7)/A16taxstdlife))</f>
        <v>0</v>
      </c>
      <c r="AX682" s="155">
        <f>IF(A16taxstdlife="n/a","n/a",IF(AX$3&gt;(A16taxstdlife+$E682),(Input!$L$226*$L$7)-SUM($L682:AW682),(Input!$L$226*$L$7)/A16taxstdlife))</f>
        <v>0</v>
      </c>
      <c r="AY682" s="155">
        <f>IF(A16taxstdlife="n/a","n/a",IF(AY$3&gt;(A16taxstdlife+$E682),(Input!$L$226*$L$7)-SUM($L682:AX682),(Input!$L$226*$L$7)/A16taxstdlife))</f>
        <v>0</v>
      </c>
      <c r="AZ682" s="155">
        <f>IF(A16taxstdlife="n/a","n/a",IF(AZ$3&gt;(A16taxstdlife+$E682),(Input!$L$226*$L$7)-SUM($L682:AY682),(Input!$L$226*$L$7)/A16taxstdlife))</f>
        <v>0</v>
      </c>
      <c r="BA682" s="155">
        <f>IF(A16taxstdlife="n/a","n/a",IF(BA$3&gt;(A16taxstdlife+$E682),(Input!$L$226*$L$7)-SUM($L682:AZ682),(Input!$L$226*$L$7)/A16taxstdlife))</f>
        <v>0</v>
      </c>
      <c r="BB682" s="155">
        <f>IF(A16taxstdlife="n/a","n/a",IF(BB$3&gt;(A16taxstdlife+$E682),(Input!$L$226*$L$7)-SUM($L682:BA682),(Input!$L$226*$L$7)/A16taxstdlife))</f>
        <v>0</v>
      </c>
      <c r="BC682" s="155">
        <f>IF(A16taxstdlife="n/a","n/a",IF(BC$3&gt;(A16taxstdlife+$E682),(Input!$L$226*$L$7)-SUM($L682:BB682),(Input!$L$226*$L$7)/A16taxstdlife))</f>
        <v>0</v>
      </c>
      <c r="BD682" s="155">
        <f>IF(A16taxstdlife="n/a","n/a",IF(BD$3&gt;(A16taxstdlife+$E682),(Input!$L$226*$L$7)-SUM($L682:BC682),(Input!$L$226*$L$7)/A16taxstdlife))</f>
        <v>0</v>
      </c>
      <c r="BE682" s="155">
        <f>IF(A16taxstdlife="n/a","n/a",IF(BE$3&gt;(A16taxstdlife+$E682),(Input!$L$226*$L$7)-SUM($L682:BD682),(Input!$L$226*$L$7)/A16taxstdlife))</f>
        <v>0</v>
      </c>
      <c r="BF682" s="155">
        <f>IF(A16taxstdlife="n/a","n/a",IF(BF$3&gt;(A16taxstdlife+$E682),(Input!$L$226*$L$7)-SUM($L682:BE682),(Input!$L$226*$L$7)/A16taxstdlife))</f>
        <v>0</v>
      </c>
      <c r="BG682" s="155">
        <f>IF(A16taxstdlife="n/a","n/a",IF(BG$3&gt;(A16taxstdlife+$E682),(Input!$L$226*$L$7)-SUM($L682:BF682),(Input!$L$226*$L$7)/A16taxstdlife))</f>
        <v>0</v>
      </c>
      <c r="BH682" s="155">
        <f>IF(A16taxstdlife="n/a","n/a",IF(BH$3&gt;(A16taxstdlife+$E682),(Input!$L$226*$L$7)-SUM($L682:BG682),(Input!$L$226*$L$7)/A16taxstdlife))</f>
        <v>0</v>
      </c>
      <c r="BI682" s="155">
        <f>IF(A16taxstdlife="n/a","n/a",IF(BI$3&gt;(A16taxstdlife+$E682),(Input!$L$226*$L$7)-SUM($L682:BH682),(Input!$L$226*$L$7)/A16taxstdlife))</f>
        <v>0</v>
      </c>
      <c r="BJ682" s="14"/>
      <c r="BK682" s="14"/>
      <c r="BL682" s="14"/>
      <c r="BM682" s="14"/>
      <c r="BN682" s="14"/>
      <c r="BO682" s="14"/>
      <c r="BP682" s="14"/>
      <c r="BQ682" s="14"/>
      <c r="BR682" s="14"/>
      <c r="BS682" s="14"/>
      <c r="BT682" s="14"/>
      <c r="BU682" s="14"/>
      <c r="BV682" s="14"/>
      <c r="BW682" s="14"/>
      <c r="BX682" s="14"/>
      <c r="BY682" s="14"/>
      <c r="BZ682" s="14"/>
      <c r="CA682" s="410"/>
      <c r="CB682" s="410"/>
      <c r="CC682" s="410"/>
      <c r="CD682" s="410"/>
      <c r="CE682" s="410"/>
      <c r="CF682" s="410"/>
      <c r="CG682" s="410"/>
      <c r="CH682" s="410"/>
      <c r="CI682" s="410"/>
      <c r="CJ682" s="410"/>
      <c r="CK682" s="410"/>
      <c r="CL682" s="410"/>
      <c r="CM682" s="410"/>
      <c r="CN682" s="410"/>
      <c r="CO682" s="410"/>
      <c r="CP682" s="410"/>
      <c r="CQ682" s="410"/>
      <c r="CR682" s="410"/>
      <c r="CS682" s="410"/>
      <c r="CT682" s="410"/>
      <c r="CU682" s="410"/>
      <c r="CV682" s="410"/>
      <c r="CW682" s="410"/>
      <c r="CX682" s="410"/>
      <c r="CY682" s="410"/>
      <c r="CZ682" s="410"/>
      <c r="DA682" s="410"/>
      <c r="DB682" s="410"/>
      <c r="DC682" s="410"/>
      <c r="DD682" s="410"/>
      <c r="DE682" s="410"/>
      <c r="DF682" s="410"/>
      <c r="DG682" s="410"/>
      <c r="DH682" s="410"/>
      <c r="DI682" s="410"/>
      <c r="DJ682" s="410"/>
      <c r="DK682" s="410"/>
      <c r="DL682" s="410"/>
      <c r="DM682" s="410"/>
      <c r="DN682" s="410"/>
      <c r="DO682" s="410"/>
      <c r="DP682" s="410"/>
      <c r="DQ682" s="410"/>
      <c r="DR682" s="410"/>
      <c r="DS682" s="410"/>
      <c r="DT682" s="410"/>
      <c r="DU682" s="410"/>
      <c r="DV682" s="410"/>
      <c r="DW682" s="410"/>
      <c r="DX682" s="410"/>
      <c r="DY682" s="410"/>
      <c r="DZ682" s="410"/>
      <c r="EA682" s="410"/>
      <c r="EB682" s="410"/>
      <c r="EC682" s="410"/>
      <c r="ED682" s="410"/>
      <c r="EE682" s="410"/>
      <c r="EF682" s="410"/>
      <c r="EG682" s="410"/>
      <c r="EH682" s="410"/>
      <c r="EI682" s="410"/>
      <c r="EJ682" s="410"/>
      <c r="EK682" s="410"/>
      <c r="EL682" s="410"/>
      <c r="EM682" s="410"/>
      <c r="EN682" s="410"/>
      <c r="EO682" s="410"/>
      <c r="EP682" s="410"/>
      <c r="EQ682" s="410"/>
      <c r="ER682" s="410"/>
      <c r="ES682" s="410"/>
      <c r="ET682" s="410"/>
      <c r="EU682" s="410"/>
      <c r="EV682" s="410"/>
      <c r="EW682" s="410"/>
      <c r="EX682" s="410"/>
      <c r="EY682" s="410"/>
      <c r="EZ682" s="410"/>
      <c r="FA682" s="410"/>
      <c r="FB682" s="410"/>
      <c r="FC682" s="410"/>
      <c r="FD682" s="410"/>
      <c r="FE682" s="410"/>
      <c r="FF682" s="410"/>
      <c r="FG682" s="410"/>
      <c r="FH682" s="410"/>
      <c r="FI682" s="410"/>
      <c r="FJ682" s="410"/>
      <c r="FK682" s="410"/>
      <c r="FL682" s="410"/>
      <c r="FM682" s="410"/>
      <c r="FN682" s="410"/>
      <c r="FO682" s="410"/>
      <c r="FP682" s="410"/>
      <c r="FQ682" s="410"/>
      <c r="FR682" s="410"/>
      <c r="FS682" s="410"/>
      <c r="FT682" s="410"/>
      <c r="FU682" s="410"/>
      <c r="FV682" s="410"/>
      <c r="FW682" s="410"/>
      <c r="FX682" s="410"/>
      <c r="FY682" s="410"/>
      <c r="FZ682" s="410"/>
      <c r="GA682" s="410"/>
      <c r="GB682" s="410"/>
      <c r="GC682" s="410"/>
      <c r="GD682" s="410"/>
      <c r="GE682" s="410"/>
      <c r="GF682" s="410"/>
      <c r="GG682" s="410"/>
      <c r="GH682" s="410"/>
      <c r="GI682" s="410"/>
      <c r="GJ682" s="410"/>
      <c r="GK682" s="410"/>
      <c r="GL682" s="410"/>
      <c r="GM682" s="410"/>
      <c r="GN682" s="410"/>
      <c r="GO682" s="410"/>
      <c r="GP682" s="410"/>
      <c r="GQ682" s="410"/>
      <c r="GR682" s="410"/>
      <c r="GS682" s="410"/>
      <c r="GT682" s="410"/>
      <c r="GU682" s="410"/>
      <c r="GV682" s="410"/>
      <c r="GW682" s="410"/>
      <c r="GX682" s="410"/>
      <c r="GY682" s="410"/>
      <c r="GZ682" s="410"/>
      <c r="HA682" s="410"/>
      <c r="HB682" s="410"/>
      <c r="HC682" s="410"/>
      <c r="HD682" s="410"/>
      <c r="HE682" s="410"/>
      <c r="HF682" s="410"/>
      <c r="HG682" s="410"/>
      <c r="HH682" s="410"/>
      <c r="HI682" s="410"/>
      <c r="HJ682" s="410"/>
      <c r="HK682" s="410"/>
      <c r="HL682" s="410"/>
      <c r="HM682" s="410"/>
      <c r="HN682" s="410"/>
      <c r="HO682" s="410"/>
      <c r="HP682" s="410"/>
      <c r="HQ682" s="410"/>
      <c r="HR682" s="410"/>
      <c r="HS682" s="410"/>
      <c r="HT682" s="410"/>
      <c r="HU682" s="410"/>
      <c r="HV682" s="410"/>
      <c r="HW682" s="410"/>
      <c r="HX682" s="410"/>
      <c r="HY682" s="410"/>
      <c r="HZ682" s="410"/>
      <c r="IA682" s="410"/>
      <c r="IB682" s="410"/>
      <c r="IC682" s="410"/>
      <c r="ID682" s="410"/>
      <c r="IE682" s="410"/>
      <c r="IF682" s="410"/>
      <c r="IG682" s="410"/>
      <c r="IH682" s="410"/>
      <c r="II682" s="410"/>
      <c r="IJ682" s="410"/>
      <c r="IK682" s="410"/>
      <c r="IL682" s="410"/>
      <c r="IM682" s="410"/>
      <c r="IN682" s="410"/>
      <c r="IO682" s="410"/>
      <c r="IP682" s="410"/>
      <c r="IQ682" s="410"/>
      <c r="IR682" s="410"/>
      <c r="IS682" s="410"/>
      <c r="IT682" s="410"/>
      <c r="IU682" s="410"/>
      <c r="IV682" s="410"/>
    </row>
    <row r="683" spans="1:256" s="2" customFormat="1" ht="12.75" hidden="1" customHeight="1" outlineLevel="2">
      <c r="A683" s="14"/>
      <c r="B683" s="14"/>
      <c r="C683" s="324"/>
      <c r="D683" s="413"/>
      <c r="E683" s="261">
        <v>7</v>
      </c>
      <c r="F683" s="372"/>
      <c r="G683" s="269"/>
      <c r="H683" s="271"/>
      <c r="I683" s="271"/>
      <c r="J683" s="271"/>
      <c r="K683" s="271"/>
      <c r="L683" s="271"/>
      <c r="M683" s="270"/>
      <c r="N683" s="155">
        <f>IF(A16taxstdlife="n/a","n/a",IF(N$3&gt;(A16taxstdlife+$E683),(Input!$M$226*$M$7)-SUM($M683:M683),(Input!$M$226*$M$7)/A16taxstdlife))</f>
        <v>0</v>
      </c>
      <c r="O683" s="155">
        <f>IF(A16taxstdlife="n/a","n/a",IF(O$3&gt;(A16taxstdlife+$E683),(Input!$M$226*$M$7)-SUM($M683:N683),(Input!$M$226*$M$7)/A16taxstdlife))</f>
        <v>0</v>
      </c>
      <c r="P683" s="155">
        <f>IF(A16taxstdlife="n/a","n/a",IF(P$3&gt;(A16taxstdlife+$E683),(Input!$M$226*$M$7)-SUM($M683:O683),(Input!$M$226*$M$7)/A16taxstdlife))</f>
        <v>0</v>
      </c>
      <c r="Q683" s="155">
        <f>IF(A16taxstdlife="n/a","n/a",IF(Q$3&gt;(A16taxstdlife+$E683),(Input!$M$226*$M$7)-SUM($M683:P683),(Input!$M$226*$M$7)/A16taxstdlife))</f>
        <v>0</v>
      </c>
      <c r="R683" s="155">
        <f>IF(A16taxstdlife="n/a","n/a",IF(R$3&gt;(A16taxstdlife+$E683),(Input!$M$226*$M$7)-SUM($M683:Q683),(Input!$M$226*$M$7)/A16taxstdlife))</f>
        <v>0</v>
      </c>
      <c r="S683" s="155">
        <f>IF(A16taxstdlife="n/a","n/a",IF(S$3&gt;(A16taxstdlife+$E683),(Input!$M$226*$M$7)-SUM($M683:R683),(Input!$M$226*$M$7)/A16taxstdlife))</f>
        <v>0</v>
      </c>
      <c r="T683" s="155">
        <f>IF(A16taxstdlife="n/a","n/a",IF(T$3&gt;(A16taxstdlife+$E683),(Input!$M$226*$M$7)-SUM($M683:S683),(Input!$M$226*$M$7)/A16taxstdlife))</f>
        <v>0</v>
      </c>
      <c r="U683" s="155">
        <f>IF(A16taxstdlife="n/a","n/a",IF(U$3&gt;(A16taxstdlife+$E683),(Input!$M$226*$M$7)-SUM($M683:T683),(Input!$M$226*$M$7)/A16taxstdlife))</f>
        <v>0</v>
      </c>
      <c r="V683" s="155">
        <f>IF(A16taxstdlife="n/a","n/a",IF(V$3&gt;(A16taxstdlife+$E683),(Input!$M$226*$M$7)-SUM($M683:U683),(Input!$M$226*$M$7)/A16taxstdlife))</f>
        <v>0</v>
      </c>
      <c r="W683" s="155">
        <f>IF(A16taxstdlife="n/a","n/a",IF(W$3&gt;(A16taxstdlife+$E683),(Input!$M$226*$M$7)-SUM($M683:V683),(Input!$M$226*$M$7)/A16taxstdlife))</f>
        <v>0</v>
      </c>
      <c r="X683" s="155">
        <f>IF(A16taxstdlife="n/a","n/a",IF(X$3&gt;(A16taxstdlife+$E683),(Input!$M$226*$M$7)-SUM($M683:W683),(Input!$M$226*$M$7)/A16taxstdlife))</f>
        <v>0</v>
      </c>
      <c r="Y683" s="155">
        <f>IF(A16taxstdlife="n/a","n/a",IF(Y$3&gt;(A16taxstdlife+$E683),(Input!$M$226*$M$7)-SUM($M683:X683),(Input!$M$226*$M$7)/A16taxstdlife))</f>
        <v>0</v>
      </c>
      <c r="Z683" s="155">
        <f>IF(A16taxstdlife="n/a","n/a",IF(Z$3&gt;(A16taxstdlife+$E683),(Input!$M$226*$M$7)-SUM($M683:Y683),(Input!$M$226*$M$7)/A16taxstdlife))</f>
        <v>0</v>
      </c>
      <c r="AA683" s="155">
        <f>IF(A16taxstdlife="n/a","n/a",IF(AA$3&gt;(A16taxstdlife+$E683),(Input!$M$226*$M$7)-SUM($M683:Z683),(Input!$M$226*$M$7)/A16taxstdlife))</f>
        <v>0</v>
      </c>
      <c r="AB683" s="155">
        <f>IF(A16taxstdlife="n/a","n/a",IF(AB$3&gt;(A16taxstdlife+$E683),(Input!$M$226*$M$7)-SUM($M683:AA683),(Input!$M$226*$M$7)/A16taxstdlife))</f>
        <v>0</v>
      </c>
      <c r="AC683" s="155">
        <f>IF(A16taxstdlife="n/a","n/a",IF(AC$3&gt;(A16taxstdlife+$E683),(Input!$M$226*$M$7)-SUM($M683:AB683),(Input!$M$226*$M$7)/A16taxstdlife))</f>
        <v>0</v>
      </c>
      <c r="AD683" s="155">
        <f>IF(A16taxstdlife="n/a","n/a",IF(AD$3&gt;(A16taxstdlife+$E683),(Input!$M$226*$M$7)-SUM($M683:AC683),(Input!$M$226*$M$7)/A16taxstdlife))</f>
        <v>0</v>
      </c>
      <c r="AE683" s="155">
        <f>IF(A16taxstdlife="n/a","n/a",IF(AE$3&gt;(A16taxstdlife+$E683),(Input!$M$226*$M$7)-SUM($M683:AD683),(Input!$M$226*$M$7)/A16taxstdlife))</f>
        <v>0</v>
      </c>
      <c r="AF683" s="155">
        <f>IF(A16taxstdlife="n/a","n/a",IF(AF$3&gt;(A16taxstdlife+$E683),(Input!$M$226*$M$7)-SUM($M683:AE683),(Input!$M$226*$M$7)/A16taxstdlife))</f>
        <v>0</v>
      </c>
      <c r="AG683" s="155">
        <f>IF(A16taxstdlife="n/a","n/a",IF(AG$3&gt;(A16taxstdlife+$E683),(Input!$M$226*$M$7)-SUM($M683:AF683),(Input!$M$226*$M$7)/A16taxstdlife))</f>
        <v>0</v>
      </c>
      <c r="AH683" s="155">
        <f>IF(A16taxstdlife="n/a","n/a",IF(AH$3&gt;(A16taxstdlife+$E683),(Input!$M$226*$M$7)-SUM($M683:AG683),(Input!$M$226*$M$7)/A16taxstdlife))</f>
        <v>0</v>
      </c>
      <c r="AI683" s="155">
        <f>IF(A16taxstdlife="n/a","n/a",IF(AI$3&gt;(A16taxstdlife+$E683),(Input!$M$226*$M$7)-SUM($M683:AH683),(Input!$M$226*$M$7)/A16taxstdlife))</f>
        <v>0</v>
      </c>
      <c r="AJ683" s="155">
        <f>IF(A16taxstdlife="n/a","n/a",IF(AJ$3&gt;(A16taxstdlife+$E683),(Input!$M$226*$M$7)-SUM($M683:AI683),(Input!$M$226*$M$7)/A16taxstdlife))</f>
        <v>0</v>
      </c>
      <c r="AK683" s="155">
        <f>IF(A16taxstdlife="n/a","n/a",IF(AK$3&gt;(A16taxstdlife+$E683),(Input!$M$226*$M$7)-SUM($M683:AJ683),(Input!$M$226*$M$7)/A16taxstdlife))</f>
        <v>0</v>
      </c>
      <c r="AL683" s="155">
        <f>IF(A16taxstdlife="n/a","n/a",IF(AL$3&gt;(A16taxstdlife+$E683),(Input!$M$226*$M$7)-SUM($M683:AK683),(Input!$M$226*$M$7)/A16taxstdlife))</f>
        <v>0</v>
      </c>
      <c r="AM683" s="155">
        <f>IF(A16taxstdlife="n/a","n/a",IF(AM$3&gt;(A16taxstdlife+$E683),(Input!$M$226*$M$7)-SUM($M683:AL683),(Input!$M$226*$M$7)/A16taxstdlife))</f>
        <v>0</v>
      </c>
      <c r="AN683" s="155">
        <f>IF(A16taxstdlife="n/a","n/a",IF(AN$3&gt;(A16taxstdlife+$E683),(Input!$M$226*$M$7)-SUM($M683:AM683),(Input!$M$226*$M$7)/A16taxstdlife))</f>
        <v>0</v>
      </c>
      <c r="AO683" s="155">
        <f>IF(A16taxstdlife="n/a","n/a",IF(AO$3&gt;(A16taxstdlife+$E683),(Input!$M$226*$M$7)-SUM($M683:AN683),(Input!$M$226*$M$7)/A16taxstdlife))</f>
        <v>0</v>
      </c>
      <c r="AP683" s="155">
        <f>IF(A16taxstdlife="n/a","n/a",IF(AP$3&gt;(A16taxstdlife+$E683),(Input!$M$226*$M$7)-SUM($M683:AO683),(Input!$M$226*$M$7)/A16taxstdlife))</f>
        <v>0</v>
      </c>
      <c r="AQ683" s="155">
        <f>IF(A16taxstdlife="n/a","n/a",IF(AQ$3&gt;(A16taxstdlife+$E683),(Input!$M$226*$M$7)-SUM($M683:AP683),(Input!$M$226*$M$7)/A16taxstdlife))</f>
        <v>0</v>
      </c>
      <c r="AR683" s="155">
        <f>IF(A16taxstdlife="n/a","n/a",IF(AR$3&gt;(A16taxstdlife+$E683),(Input!$M$226*$M$7)-SUM($M683:AQ683),(Input!$M$226*$M$7)/A16taxstdlife))</f>
        <v>0</v>
      </c>
      <c r="AS683" s="155">
        <f>IF(A16taxstdlife="n/a","n/a",IF(AS$3&gt;(A16taxstdlife+$E683),(Input!$M$226*$M$7)-SUM($M683:AR683),(Input!$M$226*$M$7)/A16taxstdlife))</f>
        <v>0</v>
      </c>
      <c r="AT683" s="155">
        <f>IF(A16taxstdlife="n/a","n/a",IF(AT$3&gt;(A16taxstdlife+$E683),(Input!$M$226*$M$7)-SUM($M683:AS683),(Input!$M$226*$M$7)/A16taxstdlife))</f>
        <v>0</v>
      </c>
      <c r="AU683" s="155">
        <f>IF(A16taxstdlife="n/a","n/a",IF(AU$3&gt;(A16taxstdlife+$E683),(Input!$M$226*$M$7)-SUM($M683:AT683),(Input!$M$226*$M$7)/A16taxstdlife))</f>
        <v>0</v>
      </c>
      <c r="AV683" s="155">
        <f>IF(A16taxstdlife="n/a","n/a",IF(AV$3&gt;(A16taxstdlife+$E683),(Input!$M$226*$M$7)-SUM($M683:AU683),(Input!$M$226*$M$7)/A16taxstdlife))</f>
        <v>0</v>
      </c>
      <c r="AW683" s="155">
        <f>IF(A16taxstdlife="n/a","n/a",IF(AW$3&gt;(A16taxstdlife+$E683),(Input!$M$226*$M$7)-SUM($M683:AV683),(Input!$M$226*$M$7)/A16taxstdlife))</f>
        <v>0</v>
      </c>
      <c r="AX683" s="155">
        <f>IF(A16taxstdlife="n/a","n/a",IF(AX$3&gt;(A16taxstdlife+$E683),(Input!$M$226*$M$7)-SUM($M683:AW683),(Input!$M$226*$M$7)/A16taxstdlife))</f>
        <v>0</v>
      </c>
      <c r="AY683" s="155">
        <f>IF(A16taxstdlife="n/a","n/a",IF(AY$3&gt;(A16taxstdlife+$E683),(Input!$M$226*$M$7)-SUM($M683:AX683),(Input!$M$226*$M$7)/A16taxstdlife))</f>
        <v>0</v>
      </c>
      <c r="AZ683" s="155">
        <f>IF(A16taxstdlife="n/a","n/a",IF(AZ$3&gt;(A16taxstdlife+$E683),(Input!$M$226*$M$7)-SUM($M683:AY683),(Input!$M$226*$M$7)/A16taxstdlife))</f>
        <v>0</v>
      </c>
      <c r="BA683" s="155">
        <f>IF(A16taxstdlife="n/a","n/a",IF(BA$3&gt;(A16taxstdlife+$E683),(Input!$M$226*$M$7)-SUM($M683:AZ683),(Input!$M$226*$M$7)/A16taxstdlife))</f>
        <v>0</v>
      </c>
      <c r="BB683" s="155">
        <f>IF(A16taxstdlife="n/a","n/a",IF(BB$3&gt;(A16taxstdlife+$E683),(Input!$M$226*$M$7)-SUM($M683:BA683),(Input!$M$226*$M$7)/A16taxstdlife))</f>
        <v>0</v>
      </c>
      <c r="BC683" s="155">
        <f>IF(A16taxstdlife="n/a","n/a",IF(BC$3&gt;(A16taxstdlife+$E683),(Input!$M$226*$M$7)-SUM($M683:BB683),(Input!$M$226*$M$7)/A16taxstdlife))</f>
        <v>0</v>
      </c>
      <c r="BD683" s="155">
        <f>IF(A16taxstdlife="n/a","n/a",IF(BD$3&gt;(A16taxstdlife+$E683),(Input!$M$226*$M$7)-SUM($M683:BC683),(Input!$M$226*$M$7)/A16taxstdlife))</f>
        <v>0</v>
      </c>
      <c r="BE683" s="155">
        <f>IF(A16taxstdlife="n/a","n/a",IF(BE$3&gt;(A16taxstdlife+$E683),(Input!$M$226*$M$7)-SUM($M683:BD683),(Input!$M$226*$M$7)/A16taxstdlife))</f>
        <v>0</v>
      </c>
      <c r="BF683" s="155">
        <f>IF(A16taxstdlife="n/a","n/a",IF(BF$3&gt;(A16taxstdlife+$E683),(Input!$M$226*$M$7)-SUM($M683:BE683),(Input!$M$226*$M$7)/A16taxstdlife))</f>
        <v>0</v>
      </c>
      <c r="BG683" s="155">
        <f>IF(A16taxstdlife="n/a","n/a",IF(BG$3&gt;(A16taxstdlife+$E683),(Input!$M$226*$M$7)-SUM($M683:BF683),(Input!$M$226*$M$7)/A16taxstdlife))</f>
        <v>0</v>
      </c>
      <c r="BH683" s="155">
        <f>IF(A16taxstdlife="n/a","n/a",IF(BH$3&gt;(A16taxstdlife+$E683),(Input!$M$226*$M$7)-SUM($M683:BG683),(Input!$M$226*$M$7)/A16taxstdlife))</f>
        <v>0</v>
      </c>
      <c r="BI683" s="155">
        <f>IF(A16taxstdlife="n/a","n/a",IF(BI$3&gt;(A16taxstdlife+$E683),(Input!$M$226*$M$7)-SUM($M683:BH683),(Input!$M$226*$M$7)/A16taxstdlife))</f>
        <v>0</v>
      </c>
      <c r="BJ683" s="155"/>
      <c r="BK683" s="14"/>
      <c r="BL683" s="14"/>
      <c r="BM683" s="14"/>
      <c r="BN683" s="14"/>
      <c r="BO683" s="14"/>
      <c r="BP683" s="14"/>
      <c r="BQ683" s="14"/>
      <c r="BR683" s="14"/>
      <c r="BS683" s="14"/>
      <c r="BT683" s="14"/>
      <c r="BU683" s="14"/>
      <c r="BV683" s="14"/>
      <c r="BW683" s="14"/>
      <c r="BX683" s="14"/>
      <c r="BY683" s="14"/>
      <c r="BZ683" s="14"/>
      <c r="CA683" s="410"/>
      <c r="CB683" s="410"/>
      <c r="CC683" s="410"/>
      <c r="CD683" s="410"/>
      <c r="CE683" s="410"/>
      <c r="CF683" s="410"/>
      <c r="CG683" s="410"/>
      <c r="CH683" s="410"/>
      <c r="CI683" s="410"/>
      <c r="CJ683" s="410"/>
      <c r="CK683" s="410"/>
      <c r="CL683" s="410"/>
      <c r="CM683" s="410"/>
      <c r="CN683" s="410"/>
      <c r="CO683" s="410"/>
      <c r="CP683" s="410"/>
      <c r="CQ683" s="410"/>
      <c r="CR683" s="410"/>
      <c r="CS683" s="410"/>
      <c r="CT683" s="410"/>
      <c r="CU683" s="410"/>
      <c r="CV683" s="410"/>
      <c r="CW683" s="410"/>
      <c r="CX683" s="410"/>
      <c r="CY683" s="410"/>
      <c r="CZ683" s="410"/>
      <c r="DA683" s="410"/>
      <c r="DB683" s="410"/>
      <c r="DC683" s="410"/>
      <c r="DD683" s="410"/>
      <c r="DE683" s="410"/>
      <c r="DF683" s="410"/>
      <c r="DG683" s="410"/>
      <c r="DH683" s="410"/>
      <c r="DI683" s="410"/>
      <c r="DJ683" s="410"/>
      <c r="DK683" s="410"/>
      <c r="DL683" s="410"/>
      <c r="DM683" s="410"/>
      <c r="DN683" s="410"/>
      <c r="DO683" s="410"/>
      <c r="DP683" s="410"/>
      <c r="DQ683" s="410"/>
      <c r="DR683" s="410"/>
      <c r="DS683" s="410"/>
      <c r="DT683" s="410"/>
      <c r="DU683" s="410"/>
      <c r="DV683" s="410"/>
      <c r="DW683" s="410"/>
      <c r="DX683" s="410"/>
      <c r="DY683" s="410"/>
      <c r="DZ683" s="410"/>
      <c r="EA683" s="410"/>
      <c r="EB683" s="410"/>
      <c r="EC683" s="410"/>
      <c r="ED683" s="410"/>
      <c r="EE683" s="410"/>
      <c r="EF683" s="410"/>
      <c r="EG683" s="410"/>
      <c r="EH683" s="410"/>
      <c r="EI683" s="410"/>
      <c r="EJ683" s="410"/>
      <c r="EK683" s="410"/>
      <c r="EL683" s="410"/>
      <c r="EM683" s="410"/>
      <c r="EN683" s="410"/>
      <c r="EO683" s="410"/>
      <c r="EP683" s="410"/>
      <c r="EQ683" s="410"/>
      <c r="ER683" s="410"/>
      <c r="ES683" s="410"/>
      <c r="ET683" s="410"/>
      <c r="EU683" s="410"/>
      <c r="EV683" s="410"/>
      <c r="EW683" s="410"/>
      <c r="EX683" s="410"/>
      <c r="EY683" s="410"/>
      <c r="EZ683" s="410"/>
      <c r="FA683" s="410"/>
      <c r="FB683" s="410"/>
      <c r="FC683" s="410"/>
      <c r="FD683" s="410"/>
      <c r="FE683" s="410"/>
      <c r="FF683" s="410"/>
      <c r="FG683" s="410"/>
      <c r="FH683" s="410"/>
      <c r="FI683" s="410"/>
      <c r="FJ683" s="410"/>
      <c r="FK683" s="410"/>
      <c r="FL683" s="410"/>
      <c r="FM683" s="410"/>
      <c r="FN683" s="410"/>
      <c r="FO683" s="410"/>
      <c r="FP683" s="410"/>
      <c r="FQ683" s="410"/>
      <c r="FR683" s="410"/>
      <c r="FS683" s="410"/>
      <c r="FT683" s="410"/>
      <c r="FU683" s="410"/>
      <c r="FV683" s="410"/>
      <c r="FW683" s="410"/>
      <c r="FX683" s="410"/>
      <c r="FY683" s="410"/>
      <c r="FZ683" s="410"/>
      <c r="GA683" s="410"/>
      <c r="GB683" s="410"/>
      <c r="GC683" s="410"/>
      <c r="GD683" s="410"/>
      <c r="GE683" s="410"/>
      <c r="GF683" s="410"/>
      <c r="GG683" s="410"/>
      <c r="GH683" s="410"/>
      <c r="GI683" s="410"/>
      <c r="GJ683" s="410"/>
      <c r="GK683" s="410"/>
      <c r="GL683" s="410"/>
      <c r="GM683" s="410"/>
      <c r="GN683" s="410"/>
      <c r="GO683" s="410"/>
      <c r="GP683" s="410"/>
      <c r="GQ683" s="410"/>
      <c r="GR683" s="410"/>
      <c r="GS683" s="410"/>
      <c r="GT683" s="410"/>
      <c r="GU683" s="410"/>
      <c r="GV683" s="410"/>
      <c r="GW683" s="410"/>
      <c r="GX683" s="410"/>
      <c r="GY683" s="410"/>
      <c r="GZ683" s="410"/>
      <c r="HA683" s="410"/>
      <c r="HB683" s="410"/>
      <c r="HC683" s="410"/>
      <c r="HD683" s="410"/>
      <c r="HE683" s="410"/>
      <c r="HF683" s="410"/>
      <c r="HG683" s="410"/>
      <c r="HH683" s="410"/>
      <c r="HI683" s="410"/>
      <c r="HJ683" s="410"/>
      <c r="HK683" s="410"/>
      <c r="HL683" s="410"/>
      <c r="HM683" s="410"/>
      <c r="HN683" s="410"/>
      <c r="HO683" s="410"/>
      <c r="HP683" s="410"/>
      <c r="HQ683" s="410"/>
      <c r="HR683" s="410"/>
      <c r="HS683" s="410"/>
      <c r="HT683" s="410"/>
      <c r="HU683" s="410"/>
      <c r="HV683" s="410"/>
      <c r="HW683" s="410"/>
      <c r="HX683" s="410"/>
      <c r="HY683" s="410"/>
      <c r="HZ683" s="410"/>
      <c r="IA683" s="410"/>
      <c r="IB683" s="410"/>
      <c r="IC683" s="410"/>
      <c r="ID683" s="410"/>
      <c r="IE683" s="410"/>
      <c r="IF683" s="410"/>
      <c r="IG683" s="410"/>
      <c r="IH683" s="410"/>
      <c r="II683" s="410"/>
      <c r="IJ683" s="410"/>
      <c r="IK683" s="410"/>
      <c r="IL683" s="410"/>
      <c r="IM683" s="410"/>
      <c r="IN683" s="410"/>
      <c r="IO683" s="410"/>
      <c r="IP683" s="410"/>
      <c r="IQ683" s="410"/>
      <c r="IR683" s="410"/>
      <c r="IS683" s="410"/>
      <c r="IT683" s="410"/>
      <c r="IU683" s="410"/>
      <c r="IV683" s="410"/>
    </row>
    <row r="684" spans="1:256" s="2" customFormat="1" ht="12.75" hidden="1" customHeight="1" outlineLevel="2">
      <c r="A684" s="14"/>
      <c r="B684" s="14"/>
      <c r="C684" s="324"/>
      <c r="D684" s="413"/>
      <c r="E684" s="261">
        <v>8</v>
      </c>
      <c r="F684" s="372"/>
      <c r="G684" s="269"/>
      <c r="H684" s="271"/>
      <c r="I684" s="271"/>
      <c r="J684" s="271"/>
      <c r="K684" s="271"/>
      <c r="L684" s="271"/>
      <c r="M684" s="271"/>
      <c r="N684" s="270"/>
      <c r="O684" s="155">
        <f>IF(A16taxstdlife="n/a","n/a",IF(O$3&gt;(A16taxstdlife+$E684),(Input!$N$226*$N$7)-SUM($N684:N684),(Input!$N$226*$N$7)/A16taxstdlife))</f>
        <v>0</v>
      </c>
      <c r="P684" s="155">
        <f>IF(A16taxstdlife="n/a","n/a",IF(P$3&gt;(A16taxstdlife+$E684),(Input!$N$226*$N$7)-SUM($N684:O684),(Input!$N$226*$N$7)/A16taxstdlife))</f>
        <v>0</v>
      </c>
      <c r="Q684" s="155">
        <f>IF(A16taxstdlife="n/a","n/a",IF(Q$3&gt;(A16taxstdlife+$E684),(Input!$N$226*$N$7)-SUM($N684:P684),(Input!$N$226*$N$7)/A16taxstdlife))</f>
        <v>0</v>
      </c>
      <c r="R684" s="155">
        <f>IF(A16taxstdlife="n/a","n/a",IF(R$3&gt;(A16taxstdlife+$E684),(Input!$N$226*$N$7)-SUM($N684:Q684),(Input!$N$226*$N$7)/A16taxstdlife))</f>
        <v>0</v>
      </c>
      <c r="S684" s="155">
        <f>IF(A16taxstdlife="n/a","n/a",IF(S$3&gt;(A16taxstdlife+$E684),(Input!$N$226*$N$7)-SUM($N684:R684),(Input!$N$226*$N$7)/A16taxstdlife))</f>
        <v>0</v>
      </c>
      <c r="T684" s="155">
        <f>IF(A16taxstdlife="n/a","n/a",IF(T$3&gt;(A16taxstdlife+$E684),(Input!$N$226*$N$7)-SUM($N684:S684),(Input!$N$226*$N$7)/A16taxstdlife))</f>
        <v>0</v>
      </c>
      <c r="U684" s="155">
        <f>IF(A16taxstdlife="n/a","n/a",IF(U$3&gt;(A16taxstdlife+$E684),(Input!$N$226*$N$7)-SUM($N684:T684),(Input!$N$226*$N$7)/A16taxstdlife))</f>
        <v>0</v>
      </c>
      <c r="V684" s="155">
        <f>IF(A16taxstdlife="n/a","n/a",IF(V$3&gt;(A16taxstdlife+$E684),(Input!$N$226*$N$7)-SUM($N684:U684),(Input!$N$226*$N$7)/A16taxstdlife))</f>
        <v>0</v>
      </c>
      <c r="W684" s="155">
        <f>IF(A16taxstdlife="n/a","n/a",IF(W$3&gt;(A16taxstdlife+$E684),(Input!$N$226*$N$7)-SUM($N684:V684),(Input!$N$226*$N$7)/A16taxstdlife))</f>
        <v>0</v>
      </c>
      <c r="X684" s="155">
        <f>IF(A16taxstdlife="n/a","n/a",IF(X$3&gt;(A16taxstdlife+$E684),(Input!$N$226*$N$7)-SUM($N684:W684),(Input!$N$226*$N$7)/A16taxstdlife))</f>
        <v>0</v>
      </c>
      <c r="Y684" s="155">
        <f>IF(A16taxstdlife="n/a","n/a",IF(Y$3&gt;(A16taxstdlife+$E684),(Input!$N$226*$N$7)-SUM($N684:X684),(Input!$N$226*$N$7)/A16taxstdlife))</f>
        <v>0</v>
      </c>
      <c r="Z684" s="155">
        <f>IF(A16taxstdlife="n/a","n/a",IF(Z$3&gt;(A16taxstdlife+$E684),(Input!$N$226*$N$7)-SUM($N684:Y684),(Input!$N$226*$N$7)/A16taxstdlife))</f>
        <v>0</v>
      </c>
      <c r="AA684" s="155">
        <f>IF(A16taxstdlife="n/a","n/a",IF(AA$3&gt;(A16taxstdlife+$E684),(Input!$N$226*$N$7)-SUM($N684:Z684),(Input!$N$226*$N$7)/A16taxstdlife))</f>
        <v>0</v>
      </c>
      <c r="AB684" s="155">
        <f>IF(A16taxstdlife="n/a","n/a",IF(AB$3&gt;(A16taxstdlife+$E684),(Input!$N$226*$N$7)-SUM($N684:AA684),(Input!$N$226*$N$7)/A16taxstdlife))</f>
        <v>0</v>
      </c>
      <c r="AC684" s="155">
        <f>IF(A16taxstdlife="n/a","n/a",IF(AC$3&gt;(A16taxstdlife+$E684),(Input!$N$226*$N$7)-SUM($N684:AB684),(Input!$N$226*$N$7)/A16taxstdlife))</f>
        <v>0</v>
      </c>
      <c r="AD684" s="155">
        <f>IF(A16taxstdlife="n/a","n/a",IF(AD$3&gt;(A16taxstdlife+$E684),(Input!$N$226*$N$7)-SUM($N684:AC684),(Input!$N$226*$N$7)/A16taxstdlife))</f>
        <v>0</v>
      </c>
      <c r="AE684" s="155">
        <f>IF(A16taxstdlife="n/a","n/a",IF(AE$3&gt;(A16taxstdlife+$E684),(Input!$N$226*$N$7)-SUM($N684:AD684),(Input!$N$226*$N$7)/A16taxstdlife))</f>
        <v>0</v>
      </c>
      <c r="AF684" s="155">
        <f>IF(A16taxstdlife="n/a","n/a",IF(AF$3&gt;(A16taxstdlife+$E684),(Input!$N$226*$N$7)-SUM($N684:AE684),(Input!$N$226*$N$7)/A16taxstdlife))</f>
        <v>0</v>
      </c>
      <c r="AG684" s="155">
        <f>IF(A16taxstdlife="n/a","n/a",IF(AG$3&gt;(A16taxstdlife+$E684),(Input!$N$226*$N$7)-SUM($N684:AF684),(Input!$N$226*$N$7)/A16taxstdlife))</f>
        <v>0</v>
      </c>
      <c r="AH684" s="155">
        <f>IF(A16taxstdlife="n/a","n/a",IF(AH$3&gt;(A16taxstdlife+$E684),(Input!$N$226*$N$7)-SUM($N684:AG684),(Input!$N$226*$N$7)/A16taxstdlife))</f>
        <v>0</v>
      </c>
      <c r="AI684" s="155">
        <f>IF(A16taxstdlife="n/a","n/a",IF(AI$3&gt;(A16taxstdlife+$E684),(Input!$N$226*$N$7)-SUM($N684:AH684),(Input!$N$226*$N$7)/A16taxstdlife))</f>
        <v>0</v>
      </c>
      <c r="AJ684" s="155">
        <f>IF(A16taxstdlife="n/a","n/a",IF(AJ$3&gt;(A16taxstdlife+$E684),(Input!$N$226*$N$7)-SUM($N684:AI684),(Input!$N$226*$N$7)/A16taxstdlife))</f>
        <v>0</v>
      </c>
      <c r="AK684" s="155">
        <f>IF(A16taxstdlife="n/a","n/a",IF(AK$3&gt;(A16taxstdlife+$E684),(Input!$N$226*$N$7)-SUM($N684:AJ684),(Input!$N$226*$N$7)/A16taxstdlife))</f>
        <v>0</v>
      </c>
      <c r="AL684" s="155">
        <f>IF(A16taxstdlife="n/a","n/a",IF(AL$3&gt;(A16taxstdlife+$E684),(Input!$N$226*$N$7)-SUM($N684:AK684),(Input!$N$226*$N$7)/A16taxstdlife))</f>
        <v>0</v>
      </c>
      <c r="AM684" s="155">
        <f>IF(A16taxstdlife="n/a","n/a",IF(AM$3&gt;(A16taxstdlife+$E684),(Input!$N$226*$N$7)-SUM($N684:AL684),(Input!$N$226*$N$7)/A16taxstdlife))</f>
        <v>0</v>
      </c>
      <c r="AN684" s="155">
        <f>IF(A16taxstdlife="n/a","n/a",IF(AN$3&gt;(A16taxstdlife+$E684),(Input!$N$226*$N$7)-SUM($N684:AM684),(Input!$N$226*$N$7)/A16taxstdlife))</f>
        <v>0</v>
      </c>
      <c r="AO684" s="155">
        <f>IF(A16taxstdlife="n/a","n/a",IF(AO$3&gt;(A16taxstdlife+$E684),(Input!$N$226*$N$7)-SUM($N684:AN684),(Input!$N$226*$N$7)/A16taxstdlife))</f>
        <v>0</v>
      </c>
      <c r="AP684" s="155">
        <f>IF(A16taxstdlife="n/a","n/a",IF(AP$3&gt;(A16taxstdlife+$E684),(Input!$N$226*$N$7)-SUM($N684:AO684),(Input!$N$226*$N$7)/A16taxstdlife))</f>
        <v>0</v>
      </c>
      <c r="AQ684" s="155">
        <f>IF(A16taxstdlife="n/a","n/a",IF(AQ$3&gt;(A16taxstdlife+$E684),(Input!$N$226*$N$7)-SUM($N684:AP684),(Input!$N$226*$N$7)/A16taxstdlife))</f>
        <v>0</v>
      </c>
      <c r="AR684" s="155">
        <f>IF(A16taxstdlife="n/a","n/a",IF(AR$3&gt;(A16taxstdlife+$E684),(Input!$N$226*$N$7)-SUM($N684:AQ684),(Input!$N$226*$N$7)/A16taxstdlife))</f>
        <v>0</v>
      </c>
      <c r="AS684" s="155">
        <f>IF(A16taxstdlife="n/a","n/a",IF(AS$3&gt;(A16taxstdlife+$E684),(Input!$N$226*$N$7)-SUM($N684:AR684),(Input!$N$226*$N$7)/A16taxstdlife))</f>
        <v>0</v>
      </c>
      <c r="AT684" s="155">
        <f>IF(A16taxstdlife="n/a","n/a",IF(AT$3&gt;(A16taxstdlife+$E684),(Input!$N$226*$N$7)-SUM($N684:AS684),(Input!$N$226*$N$7)/A16taxstdlife))</f>
        <v>0</v>
      </c>
      <c r="AU684" s="155">
        <f>IF(A16taxstdlife="n/a","n/a",IF(AU$3&gt;(A16taxstdlife+$E684),(Input!$N$226*$N$7)-SUM($N684:AT684),(Input!$N$226*$N$7)/A16taxstdlife))</f>
        <v>0</v>
      </c>
      <c r="AV684" s="155">
        <f>IF(A16taxstdlife="n/a","n/a",IF(AV$3&gt;(A16taxstdlife+$E684),(Input!$N$226*$N$7)-SUM($N684:AU684),(Input!$N$226*$N$7)/A16taxstdlife))</f>
        <v>0</v>
      </c>
      <c r="AW684" s="155">
        <f>IF(A16taxstdlife="n/a","n/a",IF(AW$3&gt;(A16taxstdlife+$E684),(Input!$N$226*$N$7)-SUM($N684:AV684),(Input!$N$226*$N$7)/A16taxstdlife))</f>
        <v>0</v>
      </c>
      <c r="AX684" s="155">
        <f>IF(A16taxstdlife="n/a","n/a",IF(AX$3&gt;(A16taxstdlife+$E684),(Input!$N$226*$N$7)-SUM($N684:AW684),(Input!$N$226*$N$7)/A16taxstdlife))</f>
        <v>0</v>
      </c>
      <c r="AY684" s="155">
        <f>IF(A16taxstdlife="n/a","n/a",IF(AY$3&gt;(A16taxstdlife+$E684),(Input!$N$226*$N$7)-SUM($N684:AX684),(Input!$N$226*$N$7)/A16taxstdlife))</f>
        <v>0</v>
      </c>
      <c r="AZ684" s="155">
        <f>IF(A16taxstdlife="n/a","n/a",IF(AZ$3&gt;(A16taxstdlife+$E684),(Input!$N$226*$N$7)-SUM($N684:AY684),(Input!$N$226*$N$7)/A16taxstdlife))</f>
        <v>0</v>
      </c>
      <c r="BA684" s="155">
        <f>IF(A16taxstdlife="n/a","n/a",IF(BA$3&gt;(A16taxstdlife+$E684),(Input!$N$226*$N$7)-SUM($N684:AZ684),(Input!$N$226*$N$7)/A16taxstdlife))</f>
        <v>0</v>
      </c>
      <c r="BB684" s="155">
        <f>IF(A16taxstdlife="n/a","n/a",IF(BB$3&gt;(A16taxstdlife+$E684),(Input!$N$226*$N$7)-SUM($N684:BA684),(Input!$N$226*$N$7)/A16taxstdlife))</f>
        <v>0</v>
      </c>
      <c r="BC684" s="155">
        <f>IF(A16taxstdlife="n/a","n/a",IF(BC$3&gt;(A16taxstdlife+$E684),(Input!$N$226*$N$7)-SUM($N684:BB684),(Input!$N$226*$N$7)/A16taxstdlife))</f>
        <v>0</v>
      </c>
      <c r="BD684" s="155">
        <f>IF(A16taxstdlife="n/a","n/a",IF(BD$3&gt;(A16taxstdlife+$E684),(Input!$N$226*$N$7)-SUM($N684:BC684),(Input!$N$226*$N$7)/A16taxstdlife))</f>
        <v>0</v>
      </c>
      <c r="BE684" s="155">
        <f>IF(A16taxstdlife="n/a","n/a",IF(BE$3&gt;(A16taxstdlife+$E684),(Input!$N$226*$N$7)-SUM($N684:BD684),(Input!$N$226*$N$7)/A16taxstdlife))</f>
        <v>0</v>
      </c>
      <c r="BF684" s="155">
        <f>IF(A16taxstdlife="n/a","n/a",IF(BF$3&gt;(A16taxstdlife+$E684),(Input!$N$226*$N$7)-SUM($N684:BE684),(Input!$N$226*$N$7)/A16taxstdlife))</f>
        <v>0</v>
      </c>
      <c r="BG684" s="155">
        <f>IF(A16taxstdlife="n/a","n/a",IF(BG$3&gt;(A16taxstdlife+$E684),(Input!$N$226*$N$7)-SUM($N684:BF684),(Input!$N$226*$N$7)/A16taxstdlife))</f>
        <v>0</v>
      </c>
      <c r="BH684" s="155">
        <f>IF(A16taxstdlife="n/a","n/a",IF(BH$3&gt;(A16taxstdlife+$E684),(Input!$N$226*$N$7)-SUM($N684:BG684),(Input!$N$226*$N$7)/A16taxstdlife))</f>
        <v>0</v>
      </c>
      <c r="BI684" s="155">
        <f>IF(A16taxstdlife="n/a","n/a",IF(BI$3&gt;(A16taxstdlife+$E684),(Input!$N$226*$N$7)-SUM($N684:BH684),(Input!$N$226*$N$7)/A16taxstdlife))</f>
        <v>0</v>
      </c>
      <c r="BJ684" s="14"/>
      <c r="BK684" s="14"/>
      <c r="BL684" s="14"/>
      <c r="BM684" s="14"/>
      <c r="BN684" s="14"/>
      <c r="BO684" s="14"/>
      <c r="BP684" s="14"/>
      <c r="BQ684" s="14"/>
      <c r="BR684" s="14"/>
      <c r="BS684" s="14"/>
      <c r="BT684" s="14"/>
      <c r="BU684" s="14"/>
      <c r="BV684" s="14"/>
      <c r="BW684" s="14"/>
      <c r="BX684" s="14"/>
      <c r="BY684" s="14"/>
      <c r="BZ684" s="14"/>
      <c r="CA684" s="410"/>
      <c r="CB684" s="410"/>
      <c r="CC684" s="410"/>
      <c r="CD684" s="410"/>
      <c r="CE684" s="410"/>
      <c r="CF684" s="410"/>
      <c r="CG684" s="410"/>
      <c r="CH684" s="410"/>
      <c r="CI684" s="410"/>
      <c r="CJ684" s="410"/>
      <c r="CK684" s="410"/>
      <c r="CL684" s="410"/>
      <c r="CM684" s="410"/>
      <c r="CN684" s="410"/>
      <c r="CO684" s="410"/>
      <c r="CP684" s="410"/>
      <c r="CQ684" s="410"/>
      <c r="CR684" s="410"/>
      <c r="CS684" s="410"/>
      <c r="CT684" s="410"/>
      <c r="CU684" s="410"/>
      <c r="CV684" s="410"/>
      <c r="CW684" s="410"/>
      <c r="CX684" s="410"/>
      <c r="CY684" s="410"/>
      <c r="CZ684" s="410"/>
      <c r="DA684" s="410"/>
      <c r="DB684" s="410"/>
      <c r="DC684" s="410"/>
      <c r="DD684" s="410"/>
      <c r="DE684" s="410"/>
      <c r="DF684" s="410"/>
      <c r="DG684" s="410"/>
      <c r="DH684" s="410"/>
      <c r="DI684" s="410"/>
      <c r="DJ684" s="410"/>
      <c r="DK684" s="410"/>
      <c r="DL684" s="410"/>
      <c r="DM684" s="410"/>
      <c r="DN684" s="410"/>
      <c r="DO684" s="410"/>
      <c r="DP684" s="410"/>
      <c r="DQ684" s="410"/>
      <c r="DR684" s="410"/>
      <c r="DS684" s="410"/>
      <c r="DT684" s="410"/>
      <c r="DU684" s="410"/>
      <c r="DV684" s="410"/>
      <c r="DW684" s="410"/>
      <c r="DX684" s="410"/>
      <c r="DY684" s="410"/>
      <c r="DZ684" s="410"/>
      <c r="EA684" s="410"/>
      <c r="EB684" s="410"/>
      <c r="EC684" s="410"/>
      <c r="ED684" s="410"/>
      <c r="EE684" s="410"/>
      <c r="EF684" s="410"/>
      <c r="EG684" s="410"/>
      <c r="EH684" s="410"/>
      <c r="EI684" s="410"/>
      <c r="EJ684" s="410"/>
      <c r="EK684" s="410"/>
      <c r="EL684" s="410"/>
      <c r="EM684" s="410"/>
      <c r="EN684" s="410"/>
      <c r="EO684" s="410"/>
      <c r="EP684" s="410"/>
      <c r="EQ684" s="410"/>
      <c r="ER684" s="410"/>
      <c r="ES684" s="410"/>
      <c r="ET684" s="410"/>
      <c r="EU684" s="410"/>
      <c r="EV684" s="410"/>
      <c r="EW684" s="410"/>
      <c r="EX684" s="410"/>
      <c r="EY684" s="410"/>
      <c r="EZ684" s="410"/>
      <c r="FA684" s="410"/>
      <c r="FB684" s="410"/>
      <c r="FC684" s="410"/>
      <c r="FD684" s="410"/>
      <c r="FE684" s="410"/>
      <c r="FF684" s="410"/>
      <c r="FG684" s="410"/>
      <c r="FH684" s="410"/>
      <c r="FI684" s="410"/>
      <c r="FJ684" s="410"/>
      <c r="FK684" s="410"/>
      <c r="FL684" s="410"/>
      <c r="FM684" s="410"/>
      <c r="FN684" s="410"/>
      <c r="FO684" s="410"/>
      <c r="FP684" s="410"/>
      <c r="FQ684" s="410"/>
      <c r="FR684" s="410"/>
      <c r="FS684" s="410"/>
      <c r="FT684" s="410"/>
      <c r="FU684" s="410"/>
      <c r="FV684" s="410"/>
      <c r="FW684" s="410"/>
      <c r="FX684" s="410"/>
      <c r="FY684" s="410"/>
      <c r="FZ684" s="410"/>
      <c r="GA684" s="410"/>
      <c r="GB684" s="410"/>
      <c r="GC684" s="410"/>
      <c r="GD684" s="410"/>
      <c r="GE684" s="410"/>
      <c r="GF684" s="410"/>
      <c r="GG684" s="410"/>
      <c r="GH684" s="410"/>
      <c r="GI684" s="410"/>
      <c r="GJ684" s="410"/>
      <c r="GK684" s="410"/>
      <c r="GL684" s="410"/>
      <c r="GM684" s="410"/>
      <c r="GN684" s="410"/>
      <c r="GO684" s="410"/>
      <c r="GP684" s="410"/>
      <c r="GQ684" s="410"/>
      <c r="GR684" s="410"/>
      <c r="GS684" s="410"/>
      <c r="GT684" s="410"/>
      <c r="GU684" s="410"/>
      <c r="GV684" s="410"/>
      <c r="GW684" s="410"/>
      <c r="GX684" s="410"/>
      <c r="GY684" s="410"/>
      <c r="GZ684" s="410"/>
      <c r="HA684" s="410"/>
      <c r="HB684" s="410"/>
      <c r="HC684" s="410"/>
      <c r="HD684" s="410"/>
      <c r="HE684" s="410"/>
      <c r="HF684" s="410"/>
      <c r="HG684" s="410"/>
      <c r="HH684" s="410"/>
      <c r="HI684" s="410"/>
      <c r="HJ684" s="410"/>
      <c r="HK684" s="410"/>
      <c r="HL684" s="410"/>
      <c r="HM684" s="410"/>
      <c r="HN684" s="410"/>
      <c r="HO684" s="410"/>
      <c r="HP684" s="410"/>
      <c r="HQ684" s="410"/>
      <c r="HR684" s="410"/>
      <c r="HS684" s="410"/>
      <c r="HT684" s="410"/>
      <c r="HU684" s="410"/>
      <c r="HV684" s="410"/>
      <c r="HW684" s="410"/>
      <c r="HX684" s="410"/>
      <c r="HY684" s="410"/>
      <c r="HZ684" s="410"/>
      <c r="IA684" s="410"/>
      <c r="IB684" s="410"/>
      <c r="IC684" s="410"/>
      <c r="ID684" s="410"/>
      <c r="IE684" s="410"/>
      <c r="IF684" s="410"/>
      <c r="IG684" s="410"/>
      <c r="IH684" s="410"/>
      <c r="II684" s="410"/>
      <c r="IJ684" s="410"/>
      <c r="IK684" s="410"/>
      <c r="IL684" s="410"/>
      <c r="IM684" s="410"/>
      <c r="IN684" s="410"/>
      <c r="IO684" s="410"/>
      <c r="IP684" s="410"/>
      <c r="IQ684" s="410"/>
      <c r="IR684" s="410"/>
      <c r="IS684" s="410"/>
      <c r="IT684" s="410"/>
      <c r="IU684" s="410"/>
      <c r="IV684" s="410"/>
    </row>
    <row r="685" spans="1:256" s="2" customFormat="1" ht="12.75" hidden="1" customHeight="1" outlineLevel="2">
      <c r="A685" s="14"/>
      <c r="B685" s="14"/>
      <c r="C685" s="324"/>
      <c r="D685" s="413"/>
      <c r="E685" s="261">
        <v>9</v>
      </c>
      <c r="F685" s="372"/>
      <c r="G685" s="269"/>
      <c r="H685" s="271"/>
      <c r="I685" s="271"/>
      <c r="J685" s="271"/>
      <c r="K685" s="271"/>
      <c r="L685" s="271"/>
      <c r="M685" s="271"/>
      <c r="N685" s="271"/>
      <c r="O685" s="270"/>
      <c r="P685" s="155">
        <f>IF(A16taxstdlife="n/a","n/a",IF(P$3&gt;(A16taxstdlife+$E685),(Input!$O$226*$O$7)-SUM($O685:O685),(Input!$O$226*$O$7)/A16taxstdlife))</f>
        <v>0</v>
      </c>
      <c r="Q685" s="155">
        <f>IF(A16taxstdlife="n/a","n/a",IF(Q$3&gt;(A16taxstdlife+$E685),(Input!$O$226*$O$7)-SUM($O685:P685),(Input!$O$226*$O$7)/A16taxstdlife))</f>
        <v>0</v>
      </c>
      <c r="R685" s="155">
        <f>IF(A16taxstdlife="n/a","n/a",IF(R$3&gt;(A16taxstdlife+$E685),(Input!$O$226*$O$7)-SUM($O685:Q685),(Input!$O$226*$O$7)/A16taxstdlife))</f>
        <v>0</v>
      </c>
      <c r="S685" s="155">
        <f>IF(A16taxstdlife="n/a","n/a",IF(S$3&gt;(A16taxstdlife+$E685),(Input!$O$226*$O$7)-SUM($O685:R685),(Input!$O$226*$O$7)/A16taxstdlife))</f>
        <v>0</v>
      </c>
      <c r="T685" s="155">
        <f>IF(A16taxstdlife="n/a","n/a",IF(T$3&gt;(A16taxstdlife+$E685),(Input!$O$226*$O$7)-SUM($O685:S685),(Input!$O$226*$O$7)/A16taxstdlife))</f>
        <v>0</v>
      </c>
      <c r="U685" s="155">
        <f>IF(A16taxstdlife="n/a","n/a",IF(U$3&gt;(A16taxstdlife+$E685),(Input!$O$226*$O$7)-SUM($O685:T685),(Input!$O$226*$O$7)/A16taxstdlife))</f>
        <v>0</v>
      </c>
      <c r="V685" s="155">
        <f>IF(A16taxstdlife="n/a","n/a",IF(V$3&gt;(A16taxstdlife+$E685),(Input!$O$226*$O$7)-SUM($O685:U685),(Input!$O$226*$O$7)/A16taxstdlife))</f>
        <v>0</v>
      </c>
      <c r="W685" s="155">
        <f>IF(A16taxstdlife="n/a","n/a",IF(W$3&gt;(A16taxstdlife+$E685),(Input!$O$226*$O$7)-SUM($O685:V685),(Input!$O$226*$O$7)/A16taxstdlife))</f>
        <v>0</v>
      </c>
      <c r="X685" s="155">
        <f>IF(A16taxstdlife="n/a","n/a",IF(X$3&gt;(A16taxstdlife+$E685),(Input!$O$226*$O$7)-SUM($O685:W685),(Input!$O$226*$O$7)/A16taxstdlife))</f>
        <v>0</v>
      </c>
      <c r="Y685" s="155">
        <f>IF(A16taxstdlife="n/a","n/a",IF(Y$3&gt;(A16taxstdlife+$E685),(Input!$O$226*$O$7)-SUM($O685:X685),(Input!$O$226*$O$7)/A16taxstdlife))</f>
        <v>0</v>
      </c>
      <c r="Z685" s="155">
        <f>IF(A16taxstdlife="n/a","n/a",IF(Z$3&gt;(A16taxstdlife+$E685),(Input!$O$226*$O$7)-SUM($O685:Y685),(Input!$O$226*$O$7)/A16taxstdlife))</f>
        <v>0</v>
      </c>
      <c r="AA685" s="155">
        <f>IF(A16taxstdlife="n/a","n/a",IF(AA$3&gt;(A16taxstdlife+$E685),(Input!$O$226*$O$7)-SUM($O685:Z685),(Input!$O$226*$O$7)/A16taxstdlife))</f>
        <v>0</v>
      </c>
      <c r="AB685" s="155">
        <f>IF(A16taxstdlife="n/a","n/a",IF(AB$3&gt;(A16taxstdlife+$E685),(Input!$O$226*$O$7)-SUM($O685:AA685),(Input!$O$226*$O$7)/A16taxstdlife))</f>
        <v>0</v>
      </c>
      <c r="AC685" s="155">
        <f>IF(A16taxstdlife="n/a","n/a",IF(AC$3&gt;(A16taxstdlife+$E685),(Input!$O$226*$O$7)-SUM($O685:AB685),(Input!$O$226*$O$7)/A16taxstdlife))</f>
        <v>0</v>
      </c>
      <c r="AD685" s="155">
        <f>IF(A16taxstdlife="n/a","n/a",IF(AD$3&gt;(A16taxstdlife+$E685),(Input!$O$226*$O$7)-SUM($O685:AC685),(Input!$O$226*$O$7)/A16taxstdlife))</f>
        <v>0</v>
      </c>
      <c r="AE685" s="155">
        <f>IF(A16taxstdlife="n/a","n/a",IF(AE$3&gt;(A16taxstdlife+$E685),(Input!$O$226*$O$7)-SUM($O685:AD685),(Input!$O$226*$O$7)/A16taxstdlife))</f>
        <v>0</v>
      </c>
      <c r="AF685" s="155">
        <f>IF(A16taxstdlife="n/a","n/a",IF(AF$3&gt;(A16taxstdlife+$E685),(Input!$O$226*$O$7)-SUM($O685:AE685),(Input!$O$226*$O$7)/A16taxstdlife))</f>
        <v>0</v>
      </c>
      <c r="AG685" s="155">
        <f>IF(A16taxstdlife="n/a","n/a",IF(AG$3&gt;(A16taxstdlife+$E685),(Input!$O$226*$O$7)-SUM($O685:AF685),(Input!$O$226*$O$7)/A16taxstdlife))</f>
        <v>0</v>
      </c>
      <c r="AH685" s="155">
        <f>IF(A16taxstdlife="n/a","n/a",IF(AH$3&gt;(A16taxstdlife+$E685),(Input!$O$226*$O$7)-SUM($O685:AG685),(Input!$O$226*$O$7)/A16taxstdlife))</f>
        <v>0</v>
      </c>
      <c r="AI685" s="155">
        <f>IF(A16taxstdlife="n/a","n/a",IF(AI$3&gt;(A16taxstdlife+$E685),(Input!$O$226*$O$7)-SUM($O685:AH685),(Input!$O$226*$O$7)/A16taxstdlife))</f>
        <v>0</v>
      </c>
      <c r="AJ685" s="155">
        <f>IF(A16taxstdlife="n/a","n/a",IF(AJ$3&gt;(A16taxstdlife+$E685),(Input!$O$226*$O$7)-SUM($O685:AI685),(Input!$O$226*$O$7)/A16taxstdlife))</f>
        <v>0</v>
      </c>
      <c r="AK685" s="155">
        <f>IF(A16taxstdlife="n/a","n/a",IF(AK$3&gt;(A16taxstdlife+$E685),(Input!$O$226*$O$7)-SUM($O685:AJ685),(Input!$O$226*$O$7)/A16taxstdlife))</f>
        <v>0</v>
      </c>
      <c r="AL685" s="155">
        <f>IF(A16taxstdlife="n/a","n/a",IF(AL$3&gt;(A16taxstdlife+$E685),(Input!$O$226*$O$7)-SUM($O685:AK685),(Input!$O$226*$O$7)/A16taxstdlife))</f>
        <v>0</v>
      </c>
      <c r="AM685" s="155">
        <f>IF(A16taxstdlife="n/a","n/a",IF(AM$3&gt;(A16taxstdlife+$E685),(Input!$O$226*$O$7)-SUM($O685:AL685),(Input!$O$226*$O$7)/A16taxstdlife))</f>
        <v>0</v>
      </c>
      <c r="AN685" s="155">
        <f>IF(A16taxstdlife="n/a","n/a",IF(AN$3&gt;(A16taxstdlife+$E685),(Input!$O$226*$O$7)-SUM($O685:AM685),(Input!$O$226*$O$7)/A16taxstdlife))</f>
        <v>0</v>
      </c>
      <c r="AO685" s="155">
        <f>IF(A16taxstdlife="n/a","n/a",IF(AO$3&gt;(A16taxstdlife+$E685),(Input!$O$226*$O$7)-SUM($O685:AN685),(Input!$O$226*$O$7)/A16taxstdlife))</f>
        <v>0</v>
      </c>
      <c r="AP685" s="155">
        <f>IF(A16taxstdlife="n/a","n/a",IF(AP$3&gt;(A16taxstdlife+$E685),(Input!$O$226*$O$7)-SUM($O685:AO685),(Input!$O$226*$O$7)/A16taxstdlife))</f>
        <v>0</v>
      </c>
      <c r="AQ685" s="155">
        <f>IF(A16taxstdlife="n/a","n/a",IF(AQ$3&gt;(A16taxstdlife+$E685),(Input!$O$226*$O$7)-SUM($O685:AP685),(Input!$O$226*$O$7)/A16taxstdlife))</f>
        <v>0</v>
      </c>
      <c r="AR685" s="155">
        <f>IF(A16taxstdlife="n/a","n/a",IF(AR$3&gt;(A16taxstdlife+$E685),(Input!$O$226*$O$7)-SUM($O685:AQ685),(Input!$O$226*$O$7)/A16taxstdlife))</f>
        <v>0</v>
      </c>
      <c r="AS685" s="155">
        <f>IF(A16taxstdlife="n/a","n/a",IF(AS$3&gt;(A16taxstdlife+$E685),(Input!$O$226*$O$7)-SUM($O685:AR685),(Input!$O$226*$O$7)/A16taxstdlife))</f>
        <v>0</v>
      </c>
      <c r="AT685" s="155">
        <f>IF(A16taxstdlife="n/a","n/a",IF(AT$3&gt;(A16taxstdlife+$E685),(Input!$O$226*$O$7)-SUM($O685:AS685),(Input!$O$226*$O$7)/A16taxstdlife))</f>
        <v>0</v>
      </c>
      <c r="AU685" s="155">
        <f>IF(A16taxstdlife="n/a","n/a",IF(AU$3&gt;(A16taxstdlife+$E685),(Input!$O$226*$O$7)-SUM($O685:AT685),(Input!$O$226*$O$7)/A16taxstdlife))</f>
        <v>0</v>
      </c>
      <c r="AV685" s="155">
        <f>IF(A16taxstdlife="n/a","n/a",IF(AV$3&gt;(A16taxstdlife+$E685),(Input!$O$226*$O$7)-SUM($O685:AU685),(Input!$O$226*$O$7)/A16taxstdlife))</f>
        <v>0</v>
      </c>
      <c r="AW685" s="155">
        <f>IF(A16taxstdlife="n/a","n/a",IF(AW$3&gt;(A16taxstdlife+$E685),(Input!$O$226*$O$7)-SUM($O685:AV685),(Input!$O$226*$O$7)/A16taxstdlife))</f>
        <v>0</v>
      </c>
      <c r="AX685" s="155">
        <f>IF(A16taxstdlife="n/a","n/a",IF(AX$3&gt;(A16taxstdlife+$E685),(Input!$O$226*$O$7)-SUM($O685:AW685),(Input!$O$226*$O$7)/A16taxstdlife))</f>
        <v>0</v>
      </c>
      <c r="AY685" s="155">
        <f>IF(A16taxstdlife="n/a","n/a",IF(AY$3&gt;(A16taxstdlife+$E685),(Input!$O$226*$O$7)-SUM($O685:AX685),(Input!$O$226*$O$7)/A16taxstdlife))</f>
        <v>0</v>
      </c>
      <c r="AZ685" s="155">
        <f>IF(A16taxstdlife="n/a","n/a",IF(AZ$3&gt;(A16taxstdlife+$E685),(Input!$O$226*$O$7)-SUM($O685:AY685),(Input!$O$226*$O$7)/A16taxstdlife))</f>
        <v>0</v>
      </c>
      <c r="BA685" s="155">
        <f>IF(A16taxstdlife="n/a","n/a",IF(BA$3&gt;(A16taxstdlife+$E685),(Input!$O$226*$O$7)-SUM($O685:AZ685),(Input!$O$226*$O$7)/A16taxstdlife))</f>
        <v>0</v>
      </c>
      <c r="BB685" s="155">
        <f>IF(A16taxstdlife="n/a","n/a",IF(BB$3&gt;(A16taxstdlife+$E685),(Input!$O$226*$O$7)-SUM($O685:BA685),(Input!$O$226*$O$7)/A16taxstdlife))</f>
        <v>0</v>
      </c>
      <c r="BC685" s="155">
        <f>IF(A16taxstdlife="n/a","n/a",IF(BC$3&gt;(A16taxstdlife+$E685),(Input!$O$226*$O$7)-SUM($O685:BB685),(Input!$O$226*$O$7)/A16taxstdlife))</f>
        <v>0</v>
      </c>
      <c r="BD685" s="155">
        <f>IF(A16taxstdlife="n/a","n/a",IF(BD$3&gt;(A16taxstdlife+$E685),(Input!$O$226*$O$7)-SUM($O685:BC685),(Input!$O$226*$O$7)/A16taxstdlife))</f>
        <v>0</v>
      </c>
      <c r="BE685" s="155">
        <f>IF(A16taxstdlife="n/a","n/a",IF(BE$3&gt;(A16taxstdlife+$E685),(Input!$O$226*$O$7)-SUM($O685:BD685),(Input!$O$226*$O$7)/A16taxstdlife))</f>
        <v>0</v>
      </c>
      <c r="BF685" s="155">
        <f>IF(A16taxstdlife="n/a","n/a",IF(BF$3&gt;(A16taxstdlife+$E685),(Input!$O$226*$O$7)-SUM($O685:BE685),(Input!$O$226*$O$7)/A16taxstdlife))</f>
        <v>0</v>
      </c>
      <c r="BG685" s="155">
        <f>IF(A16taxstdlife="n/a","n/a",IF(BG$3&gt;(A16taxstdlife+$E685),(Input!$O$226*$O$7)-SUM($O685:BF685),(Input!$O$226*$O$7)/A16taxstdlife))</f>
        <v>0</v>
      </c>
      <c r="BH685" s="155">
        <f>IF(A16taxstdlife="n/a","n/a",IF(BH$3&gt;(A16taxstdlife+$E685),(Input!$O$226*$O$7)-SUM($O685:BG685),(Input!$O$226*$O$7)/A16taxstdlife))</f>
        <v>0</v>
      </c>
      <c r="BI685" s="155">
        <f>IF(A16taxstdlife="n/a","n/a",IF(BI$3&gt;(A16taxstdlife+$E685),(Input!$O$226*$O$7)-SUM($O685:BH685),(Input!$O$226*$O$7)/A16taxstdlife))</f>
        <v>0</v>
      </c>
      <c r="BJ685" s="14"/>
      <c r="BK685" s="14"/>
      <c r="BL685" s="14"/>
      <c r="BM685" s="14"/>
      <c r="BN685" s="14"/>
      <c r="BO685" s="14"/>
      <c r="BP685" s="14"/>
      <c r="BQ685" s="14"/>
      <c r="BR685" s="14"/>
      <c r="BS685" s="14"/>
      <c r="BT685" s="14"/>
      <c r="BU685" s="14"/>
      <c r="BV685" s="14"/>
      <c r="BW685" s="14"/>
      <c r="BX685" s="14"/>
      <c r="BY685" s="14"/>
      <c r="BZ685" s="14"/>
      <c r="CA685" s="410"/>
      <c r="CB685" s="410"/>
      <c r="CC685" s="410"/>
      <c r="CD685" s="410"/>
      <c r="CE685" s="410"/>
      <c r="CF685" s="410"/>
      <c r="CG685" s="410"/>
      <c r="CH685" s="410"/>
      <c r="CI685" s="410"/>
      <c r="CJ685" s="410"/>
      <c r="CK685" s="410"/>
      <c r="CL685" s="410"/>
      <c r="CM685" s="410"/>
      <c r="CN685" s="410"/>
      <c r="CO685" s="410"/>
      <c r="CP685" s="410"/>
      <c r="CQ685" s="410"/>
      <c r="CR685" s="410"/>
      <c r="CS685" s="410"/>
      <c r="CT685" s="410"/>
      <c r="CU685" s="410"/>
      <c r="CV685" s="410"/>
      <c r="CW685" s="410"/>
      <c r="CX685" s="410"/>
      <c r="CY685" s="410"/>
      <c r="CZ685" s="410"/>
      <c r="DA685" s="410"/>
      <c r="DB685" s="410"/>
      <c r="DC685" s="410"/>
      <c r="DD685" s="410"/>
      <c r="DE685" s="410"/>
      <c r="DF685" s="410"/>
      <c r="DG685" s="410"/>
      <c r="DH685" s="410"/>
      <c r="DI685" s="410"/>
      <c r="DJ685" s="410"/>
      <c r="DK685" s="410"/>
      <c r="DL685" s="410"/>
      <c r="DM685" s="410"/>
      <c r="DN685" s="410"/>
      <c r="DO685" s="410"/>
      <c r="DP685" s="410"/>
      <c r="DQ685" s="410"/>
      <c r="DR685" s="410"/>
      <c r="DS685" s="410"/>
      <c r="DT685" s="410"/>
      <c r="DU685" s="410"/>
      <c r="DV685" s="410"/>
      <c r="DW685" s="410"/>
      <c r="DX685" s="410"/>
      <c r="DY685" s="410"/>
      <c r="DZ685" s="410"/>
      <c r="EA685" s="410"/>
      <c r="EB685" s="410"/>
      <c r="EC685" s="410"/>
      <c r="ED685" s="410"/>
      <c r="EE685" s="410"/>
      <c r="EF685" s="410"/>
      <c r="EG685" s="410"/>
      <c r="EH685" s="410"/>
      <c r="EI685" s="410"/>
      <c r="EJ685" s="410"/>
      <c r="EK685" s="410"/>
      <c r="EL685" s="410"/>
      <c r="EM685" s="410"/>
      <c r="EN685" s="410"/>
      <c r="EO685" s="410"/>
      <c r="EP685" s="410"/>
      <c r="EQ685" s="410"/>
      <c r="ER685" s="410"/>
      <c r="ES685" s="410"/>
      <c r="ET685" s="410"/>
      <c r="EU685" s="410"/>
      <c r="EV685" s="410"/>
      <c r="EW685" s="410"/>
      <c r="EX685" s="410"/>
      <c r="EY685" s="410"/>
      <c r="EZ685" s="410"/>
      <c r="FA685" s="410"/>
      <c r="FB685" s="410"/>
      <c r="FC685" s="410"/>
      <c r="FD685" s="410"/>
      <c r="FE685" s="410"/>
      <c r="FF685" s="410"/>
      <c r="FG685" s="410"/>
      <c r="FH685" s="410"/>
      <c r="FI685" s="410"/>
      <c r="FJ685" s="410"/>
      <c r="FK685" s="410"/>
      <c r="FL685" s="410"/>
      <c r="FM685" s="410"/>
      <c r="FN685" s="410"/>
      <c r="FO685" s="410"/>
      <c r="FP685" s="410"/>
      <c r="FQ685" s="410"/>
      <c r="FR685" s="410"/>
      <c r="FS685" s="410"/>
      <c r="FT685" s="410"/>
      <c r="FU685" s="410"/>
      <c r="FV685" s="410"/>
      <c r="FW685" s="410"/>
      <c r="FX685" s="410"/>
      <c r="FY685" s="410"/>
      <c r="FZ685" s="410"/>
      <c r="GA685" s="410"/>
      <c r="GB685" s="410"/>
      <c r="GC685" s="410"/>
      <c r="GD685" s="410"/>
      <c r="GE685" s="410"/>
      <c r="GF685" s="410"/>
      <c r="GG685" s="410"/>
      <c r="GH685" s="410"/>
      <c r="GI685" s="410"/>
      <c r="GJ685" s="410"/>
      <c r="GK685" s="410"/>
      <c r="GL685" s="410"/>
      <c r="GM685" s="410"/>
      <c r="GN685" s="410"/>
      <c r="GO685" s="410"/>
      <c r="GP685" s="410"/>
      <c r="GQ685" s="410"/>
      <c r="GR685" s="410"/>
      <c r="GS685" s="410"/>
      <c r="GT685" s="410"/>
      <c r="GU685" s="410"/>
      <c r="GV685" s="410"/>
      <c r="GW685" s="410"/>
      <c r="GX685" s="410"/>
      <c r="GY685" s="410"/>
      <c r="GZ685" s="410"/>
      <c r="HA685" s="410"/>
      <c r="HB685" s="410"/>
      <c r="HC685" s="410"/>
      <c r="HD685" s="410"/>
      <c r="HE685" s="410"/>
      <c r="HF685" s="410"/>
      <c r="HG685" s="410"/>
      <c r="HH685" s="410"/>
      <c r="HI685" s="410"/>
      <c r="HJ685" s="410"/>
      <c r="HK685" s="410"/>
      <c r="HL685" s="410"/>
      <c r="HM685" s="410"/>
      <c r="HN685" s="410"/>
      <c r="HO685" s="410"/>
      <c r="HP685" s="410"/>
      <c r="HQ685" s="410"/>
      <c r="HR685" s="410"/>
      <c r="HS685" s="410"/>
      <c r="HT685" s="410"/>
      <c r="HU685" s="410"/>
      <c r="HV685" s="410"/>
      <c r="HW685" s="410"/>
      <c r="HX685" s="410"/>
      <c r="HY685" s="410"/>
      <c r="HZ685" s="410"/>
      <c r="IA685" s="410"/>
      <c r="IB685" s="410"/>
      <c r="IC685" s="410"/>
      <c r="ID685" s="410"/>
      <c r="IE685" s="410"/>
      <c r="IF685" s="410"/>
      <c r="IG685" s="410"/>
      <c r="IH685" s="410"/>
      <c r="II685" s="410"/>
      <c r="IJ685" s="410"/>
      <c r="IK685" s="410"/>
      <c r="IL685" s="410"/>
      <c r="IM685" s="410"/>
      <c r="IN685" s="410"/>
      <c r="IO685" s="410"/>
      <c r="IP685" s="410"/>
      <c r="IQ685" s="410"/>
      <c r="IR685" s="410"/>
      <c r="IS685" s="410"/>
      <c r="IT685" s="410"/>
      <c r="IU685" s="410"/>
      <c r="IV685" s="410"/>
    </row>
    <row r="686" spans="1:256" s="2" customFormat="1" ht="12.75" hidden="1" customHeight="1" outlineLevel="2">
      <c r="A686" s="14"/>
      <c r="B686" s="14"/>
      <c r="C686" s="324"/>
      <c r="D686" s="413"/>
      <c r="E686" s="262">
        <v>10</v>
      </c>
      <c r="F686" s="372"/>
      <c r="G686" s="269"/>
      <c r="H686" s="271"/>
      <c r="I686" s="271"/>
      <c r="J686" s="271"/>
      <c r="K686" s="271"/>
      <c r="L686" s="271"/>
      <c r="M686" s="271"/>
      <c r="N686" s="271"/>
      <c r="O686" s="271"/>
      <c r="P686" s="270"/>
      <c r="Q686" s="155">
        <f>IF(A16taxstdlife="n/a","n/a",IF(Q$3&gt;(A16taxstdlife+$E686),(Input!$P$226*$P$7)-SUM($P686:P686),(Input!$P$226*$P$7)/A16taxstdlife))</f>
        <v>0</v>
      </c>
      <c r="R686" s="155">
        <f>IF(A16taxstdlife="n/a","n/a",IF(R$3&gt;(A16taxstdlife+$E686),(Input!$P$226*$P$7)-SUM($P686:Q686),(Input!$P$226*$P$7)/A16taxstdlife))</f>
        <v>0</v>
      </c>
      <c r="S686" s="155">
        <f>IF(A16taxstdlife="n/a","n/a",IF(S$3&gt;(A16taxstdlife+$E686),(Input!$P$226*$P$7)-SUM($P686:R686),(Input!$P$226*$P$7)/A16taxstdlife))</f>
        <v>0</v>
      </c>
      <c r="T686" s="155">
        <f>IF(A16taxstdlife="n/a","n/a",IF(T$3&gt;(A16taxstdlife+$E686),(Input!$P$226*$P$7)-SUM($P686:S686),(Input!$P$226*$P$7)/A16taxstdlife))</f>
        <v>0</v>
      </c>
      <c r="U686" s="155">
        <f>IF(A16taxstdlife="n/a","n/a",IF(U$3&gt;(A16taxstdlife+$E686),(Input!$P$226*$P$7)-SUM($P686:T686),(Input!$P$226*$P$7)/A16taxstdlife))</f>
        <v>0</v>
      </c>
      <c r="V686" s="155">
        <f>IF(A16taxstdlife="n/a","n/a",IF(V$3&gt;(A16taxstdlife+$E686),(Input!$P$226*$P$7)-SUM($P686:U686),(Input!$P$226*$P$7)/A16taxstdlife))</f>
        <v>0</v>
      </c>
      <c r="W686" s="155">
        <f>IF(A16taxstdlife="n/a","n/a",IF(W$3&gt;(A16taxstdlife+$E686),(Input!$P$226*$P$7)-SUM($P686:V686),(Input!$P$226*$P$7)/A16taxstdlife))</f>
        <v>0</v>
      </c>
      <c r="X686" s="155">
        <f>IF(A16taxstdlife="n/a","n/a",IF(X$3&gt;(A16taxstdlife+$E686),(Input!$P$226*$P$7)-SUM($P686:W686),(Input!$P$226*$P$7)/A16taxstdlife))</f>
        <v>0</v>
      </c>
      <c r="Y686" s="155">
        <f>IF(A16taxstdlife="n/a","n/a",IF(Y$3&gt;(A16taxstdlife+$E686),(Input!$P$226*$P$7)-SUM($P686:X686),(Input!$P$226*$P$7)/A16taxstdlife))</f>
        <v>0</v>
      </c>
      <c r="Z686" s="155">
        <f>IF(A16taxstdlife="n/a","n/a",IF(Z$3&gt;(A16taxstdlife+$E686),(Input!$P$226*$P$7)-SUM($P686:Y686),(Input!$P$226*$P$7)/A16taxstdlife))</f>
        <v>0</v>
      </c>
      <c r="AA686" s="155">
        <f>IF(A16taxstdlife="n/a","n/a",IF(AA$3&gt;(A16taxstdlife+$E686),(Input!$P$226*$P$7)-SUM($P686:Z686),(Input!$P$226*$P$7)/A16taxstdlife))</f>
        <v>0</v>
      </c>
      <c r="AB686" s="155">
        <f>IF(A16taxstdlife="n/a","n/a",IF(AB$3&gt;(A16taxstdlife+$E686),(Input!$P$226*$P$7)-SUM($P686:AA686),(Input!$P$226*$P$7)/A16taxstdlife))</f>
        <v>0</v>
      </c>
      <c r="AC686" s="155">
        <f>IF(A16taxstdlife="n/a","n/a",IF(AC$3&gt;(A16taxstdlife+$E686),(Input!$P$226*$P$7)-SUM($P686:AB686),(Input!$P$226*$P$7)/A16taxstdlife))</f>
        <v>0</v>
      </c>
      <c r="AD686" s="155">
        <f>IF(A16taxstdlife="n/a","n/a",IF(AD$3&gt;(A16taxstdlife+$E686),(Input!$P$226*$P$7)-SUM($P686:AC686),(Input!$P$226*$P$7)/A16taxstdlife))</f>
        <v>0</v>
      </c>
      <c r="AE686" s="155">
        <f>IF(A16taxstdlife="n/a","n/a",IF(AE$3&gt;(A16taxstdlife+$E686),(Input!$P$226*$P$7)-SUM($P686:AD686),(Input!$P$226*$P$7)/A16taxstdlife))</f>
        <v>0</v>
      </c>
      <c r="AF686" s="155">
        <f>IF(A16taxstdlife="n/a","n/a",IF(AF$3&gt;(A16taxstdlife+$E686),(Input!$P$226*$P$7)-SUM($P686:AE686),(Input!$P$226*$P$7)/A16taxstdlife))</f>
        <v>0</v>
      </c>
      <c r="AG686" s="155">
        <f>IF(A16taxstdlife="n/a","n/a",IF(AG$3&gt;(A16taxstdlife+$E686),(Input!$P$226*$P$7)-SUM($P686:AF686),(Input!$P$226*$P$7)/A16taxstdlife))</f>
        <v>0</v>
      </c>
      <c r="AH686" s="155">
        <f>IF(A16taxstdlife="n/a","n/a",IF(AH$3&gt;(A16taxstdlife+$E686),(Input!$P$226*$P$7)-SUM($P686:AG686),(Input!$P$226*$P$7)/A16taxstdlife))</f>
        <v>0</v>
      </c>
      <c r="AI686" s="155">
        <f>IF(A16taxstdlife="n/a","n/a",IF(AI$3&gt;(A16taxstdlife+$E686),(Input!$P$226*$P$7)-SUM($P686:AH686),(Input!$P$226*$P$7)/A16taxstdlife))</f>
        <v>0</v>
      </c>
      <c r="AJ686" s="155">
        <f>IF(A16taxstdlife="n/a","n/a",IF(AJ$3&gt;(A16taxstdlife+$E686),(Input!$P$226*$P$7)-SUM($P686:AI686),(Input!$P$226*$P$7)/A16taxstdlife))</f>
        <v>0</v>
      </c>
      <c r="AK686" s="155">
        <f>IF(A16taxstdlife="n/a","n/a",IF(AK$3&gt;(A16taxstdlife+$E686),(Input!$P$226*$P$7)-SUM($P686:AJ686),(Input!$P$226*$P$7)/A16taxstdlife))</f>
        <v>0</v>
      </c>
      <c r="AL686" s="155">
        <f>IF(A16taxstdlife="n/a","n/a",IF(AL$3&gt;(A16taxstdlife+$E686),(Input!$P$226*$P$7)-SUM($P686:AK686),(Input!$P$226*$P$7)/A16taxstdlife))</f>
        <v>0</v>
      </c>
      <c r="AM686" s="155">
        <f>IF(A16taxstdlife="n/a","n/a",IF(AM$3&gt;(A16taxstdlife+$E686),(Input!$P$226*$P$7)-SUM($P686:AL686),(Input!$P$226*$P$7)/A16taxstdlife))</f>
        <v>0</v>
      </c>
      <c r="AN686" s="155">
        <f>IF(A16taxstdlife="n/a","n/a",IF(AN$3&gt;(A16taxstdlife+$E686),(Input!$P$226*$P$7)-SUM($P686:AM686),(Input!$P$226*$P$7)/A16taxstdlife))</f>
        <v>0</v>
      </c>
      <c r="AO686" s="155">
        <f>IF(A16taxstdlife="n/a","n/a",IF(AO$3&gt;(A16taxstdlife+$E686),(Input!$P$226*$P$7)-SUM($P686:AN686),(Input!$P$226*$P$7)/A16taxstdlife))</f>
        <v>0</v>
      </c>
      <c r="AP686" s="155">
        <f>IF(A16taxstdlife="n/a","n/a",IF(AP$3&gt;(A16taxstdlife+$E686),(Input!$P$226*$P$7)-SUM($P686:AO686),(Input!$P$226*$P$7)/A16taxstdlife))</f>
        <v>0</v>
      </c>
      <c r="AQ686" s="155">
        <f>IF(A16taxstdlife="n/a","n/a",IF(AQ$3&gt;(A16taxstdlife+$E686),(Input!$P$226*$P$7)-SUM($P686:AP686),(Input!$P$226*$P$7)/A16taxstdlife))</f>
        <v>0</v>
      </c>
      <c r="AR686" s="155">
        <f>IF(A16taxstdlife="n/a","n/a",IF(AR$3&gt;(A16taxstdlife+$E686),(Input!$P$226*$P$7)-SUM($P686:AQ686),(Input!$P$226*$P$7)/A16taxstdlife))</f>
        <v>0</v>
      </c>
      <c r="AS686" s="155">
        <f>IF(A16taxstdlife="n/a","n/a",IF(AS$3&gt;(A16taxstdlife+$E686),(Input!$P$226*$P$7)-SUM($P686:AR686),(Input!$P$226*$P$7)/A16taxstdlife))</f>
        <v>0</v>
      </c>
      <c r="AT686" s="155">
        <f>IF(A16taxstdlife="n/a","n/a",IF(AT$3&gt;(A16taxstdlife+$E686),(Input!$P$226*$P$7)-SUM($P686:AS686),(Input!$P$226*$P$7)/A16taxstdlife))</f>
        <v>0</v>
      </c>
      <c r="AU686" s="155">
        <f>IF(A16taxstdlife="n/a","n/a",IF(AU$3&gt;(A16taxstdlife+$E686),(Input!$P$226*$P$7)-SUM($P686:AT686),(Input!$P$226*$P$7)/A16taxstdlife))</f>
        <v>0</v>
      </c>
      <c r="AV686" s="155">
        <f>IF(A16taxstdlife="n/a","n/a",IF(AV$3&gt;(A16taxstdlife+$E686),(Input!$P$226*$P$7)-SUM($P686:AU686),(Input!$P$226*$P$7)/A16taxstdlife))</f>
        <v>0</v>
      </c>
      <c r="AW686" s="155">
        <f>IF(A16taxstdlife="n/a","n/a",IF(AW$3&gt;(A16taxstdlife+$E686),(Input!$P$226*$P$7)-SUM($P686:AV686),(Input!$P$226*$P$7)/A16taxstdlife))</f>
        <v>0</v>
      </c>
      <c r="AX686" s="155">
        <f>IF(A16taxstdlife="n/a","n/a",IF(AX$3&gt;(A16taxstdlife+$E686),(Input!$P$226*$P$7)-SUM($P686:AW686),(Input!$P$226*$P$7)/A16taxstdlife))</f>
        <v>0</v>
      </c>
      <c r="AY686" s="155">
        <f>IF(A16taxstdlife="n/a","n/a",IF(AY$3&gt;(A16taxstdlife+$E686),(Input!$P$226*$P$7)-SUM($P686:AX686),(Input!$P$226*$P$7)/A16taxstdlife))</f>
        <v>0</v>
      </c>
      <c r="AZ686" s="155">
        <f>IF(A16taxstdlife="n/a","n/a",IF(AZ$3&gt;(A16taxstdlife+$E686),(Input!$P$226*$P$7)-SUM($P686:AY686),(Input!$P$226*$P$7)/A16taxstdlife))</f>
        <v>0</v>
      </c>
      <c r="BA686" s="155">
        <f>IF(A16taxstdlife="n/a","n/a",IF(BA$3&gt;(A16taxstdlife+$E686),(Input!$P$226*$P$7)-SUM($P686:AZ686),(Input!$P$226*$P$7)/A16taxstdlife))</f>
        <v>0</v>
      </c>
      <c r="BB686" s="155">
        <f>IF(A16taxstdlife="n/a","n/a",IF(BB$3&gt;(A16taxstdlife+$E686),(Input!$P$226*$P$7)-SUM($P686:BA686),(Input!$P$226*$P$7)/A16taxstdlife))</f>
        <v>0</v>
      </c>
      <c r="BC686" s="155">
        <f>IF(A16taxstdlife="n/a","n/a",IF(BC$3&gt;(A16taxstdlife+$E686),(Input!$P$226*$P$7)-SUM($P686:BB686),(Input!$P$226*$P$7)/A16taxstdlife))</f>
        <v>0</v>
      </c>
      <c r="BD686" s="155">
        <f>IF(A16taxstdlife="n/a","n/a",IF(BD$3&gt;(A16taxstdlife+$E686),(Input!$P$226*$P$7)-SUM($P686:BC686),(Input!$P$226*$P$7)/A16taxstdlife))</f>
        <v>0</v>
      </c>
      <c r="BE686" s="155">
        <f>IF(A16taxstdlife="n/a","n/a",IF(BE$3&gt;(A16taxstdlife+$E686),(Input!$P$226*$P$7)-SUM($P686:BD686),(Input!$P$226*$P$7)/A16taxstdlife))</f>
        <v>0</v>
      </c>
      <c r="BF686" s="155">
        <f>IF(A16taxstdlife="n/a","n/a",IF(BF$3&gt;(A16taxstdlife+$E686),(Input!$P$226*$P$7)-SUM($P686:BE686),(Input!$P$226*$P$7)/A16taxstdlife))</f>
        <v>0</v>
      </c>
      <c r="BG686" s="155">
        <f>IF(A16taxstdlife="n/a","n/a",IF(BG$3&gt;(A16taxstdlife+$E686),(Input!$P$226*$P$7)-SUM($P686:BF686),(Input!$P$226*$P$7)/A16taxstdlife))</f>
        <v>0</v>
      </c>
      <c r="BH686" s="155">
        <f>IF(A16taxstdlife="n/a","n/a",IF(BH$3&gt;(A16taxstdlife+$E686),(Input!$P$226*$P$7)-SUM($P686:BG686),(Input!$P$226*$P$7)/A16taxstdlife))</f>
        <v>0</v>
      </c>
      <c r="BI686" s="155">
        <f>IF(A16taxstdlife="n/a","n/a",IF(BI$3&gt;(A16taxstdlife+$E686),(Input!$P$226*$P$7)-SUM($P686:BH686),(Input!$P$226*$P$7)/A16taxstdlife))</f>
        <v>0</v>
      </c>
      <c r="BJ686" s="14"/>
      <c r="BK686" s="14"/>
      <c r="BL686" s="14"/>
      <c r="BM686" s="14"/>
      <c r="BN686" s="14"/>
      <c r="BO686" s="14"/>
      <c r="BP686" s="14"/>
      <c r="BQ686" s="14"/>
      <c r="BR686" s="14"/>
      <c r="BS686" s="14"/>
      <c r="BT686" s="14"/>
      <c r="BU686" s="14"/>
      <c r="BV686" s="14"/>
      <c r="BW686" s="14"/>
      <c r="BX686" s="14"/>
      <c r="BY686" s="14"/>
      <c r="BZ686" s="14"/>
      <c r="CA686" s="410"/>
      <c r="CB686" s="410"/>
      <c r="CC686" s="410"/>
      <c r="CD686" s="410"/>
      <c r="CE686" s="410"/>
      <c r="CF686" s="410"/>
      <c r="CG686" s="410"/>
      <c r="CH686" s="410"/>
      <c r="CI686" s="410"/>
      <c r="CJ686" s="410"/>
      <c r="CK686" s="410"/>
      <c r="CL686" s="410"/>
      <c r="CM686" s="410"/>
      <c r="CN686" s="410"/>
      <c r="CO686" s="410"/>
      <c r="CP686" s="410"/>
      <c r="CQ686" s="410"/>
      <c r="CR686" s="410"/>
      <c r="CS686" s="410"/>
      <c r="CT686" s="410"/>
      <c r="CU686" s="410"/>
      <c r="CV686" s="410"/>
      <c r="CW686" s="410"/>
      <c r="CX686" s="410"/>
      <c r="CY686" s="410"/>
      <c r="CZ686" s="410"/>
      <c r="DA686" s="410"/>
      <c r="DB686" s="410"/>
      <c r="DC686" s="410"/>
      <c r="DD686" s="410"/>
      <c r="DE686" s="410"/>
      <c r="DF686" s="410"/>
      <c r="DG686" s="410"/>
      <c r="DH686" s="410"/>
      <c r="DI686" s="410"/>
      <c r="DJ686" s="410"/>
      <c r="DK686" s="410"/>
      <c r="DL686" s="410"/>
      <c r="DM686" s="410"/>
      <c r="DN686" s="410"/>
      <c r="DO686" s="410"/>
      <c r="DP686" s="410"/>
      <c r="DQ686" s="410"/>
      <c r="DR686" s="410"/>
      <c r="DS686" s="410"/>
      <c r="DT686" s="410"/>
      <c r="DU686" s="410"/>
      <c r="DV686" s="410"/>
      <c r="DW686" s="410"/>
      <c r="DX686" s="410"/>
      <c r="DY686" s="410"/>
      <c r="DZ686" s="410"/>
      <c r="EA686" s="410"/>
      <c r="EB686" s="410"/>
      <c r="EC686" s="410"/>
      <c r="ED686" s="410"/>
      <c r="EE686" s="410"/>
      <c r="EF686" s="410"/>
      <c r="EG686" s="410"/>
      <c r="EH686" s="410"/>
      <c r="EI686" s="410"/>
      <c r="EJ686" s="410"/>
      <c r="EK686" s="410"/>
      <c r="EL686" s="410"/>
      <c r="EM686" s="410"/>
      <c r="EN686" s="410"/>
      <c r="EO686" s="410"/>
      <c r="EP686" s="410"/>
      <c r="EQ686" s="410"/>
      <c r="ER686" s="410"/>
      <c r="ES686" s="410"/>
      <c r="ET686" s="410"/>
      <c r="EU686" s="410"/>
      <c r="EV686" s="410"/>
      <c r="EW686" s="410"/>
      <c r="EX686" s="410"/>
      <c r="EY686" s="410"/>
      <c r="EZ686" s="410"/>
      <c r="FA686" s="410"/>
      <c r="FB686" s="410"/>
      <c r="FC686" s="410"/>
      <c r="FD686" s="410"/>
      <c r="FE686" s="410"/>
      <c r="FF686" s="410"/>
      <c r="FG686" s="410"/>
      <c r="FH686" s="410"/>
      <c r="FI686" s="410"/>
      <c r="FJ686" s="410"/>
      <c r="FK686" s="410"/>
      <c r="FL686" s="410"/>
      <c r="FM686" s="410"/>
      <c r="FN686" s="410"/>
      <c r="FO686" s="410"/>
      <c r="FP686" s="410"/>
      <c r="FQ686" s="410"/>
      <c r="FR686" s="410"/>
      <c r="FS686" s="410"/>
      <c r="FT686" s="410"/>
      <c r="FU686" s="410"/>
      <c r="FV686" s="410"/>
      <c r="FW686" s="410"/>
      <c r="FX686" s="410"/>
      <c r="FY686" s="410"/>
      <c r="FZ686" s="410"/>
      <c r="GA686" s="410"/>
      <c r="GB686" s="410"/>
      <c r="GC686" s="410"/>
      <c r="GD686" s="410"/>
      <c r="GE686" s="410"/>
      <c r="GF686" s="410"/>
      <c r="GG686" s="410"/>
      <c r="GH686" s="410"/>
      <c r="GI686" s="410"/>
      <c r="GJ686" s="410"/>
      <c r="GK686" s="410"/>
      <c r="GL686" s="410"/>
      <c r="GM686" s="410"/>
      <c r="GN686" s="410"/>
      <c r="GO686" s="410"/>
      <c r="GP686" s="410"/>
      <c r="GQ686" s="410"/>
      <c r="GR686" s="410"/>
      <c r="GS686" s="410"/>
      <c r="GT686" s="410"/>
      <c r="GU686" s="410"/>
      <c r="GV686" s="410"/>
      <c r="GW686" s="410"/>
      <c r="GX686" s="410"/>
      <c r="GY686" s="410"/>
      <c r="GZ686" s="410"/>
      <c r="HA686" s="410"/>
      <c r="HB686" s="410"/>
      <c r="HC686" s="410"/>
      <c r="HD686" s="410"/>
      <c r="HE686" s="410"/>
      <c r="HF686" s="410"/>
      <c r="HG686" s="410"/>
      <c r="HH686" s="410"/>
      <c r="HI686" s="410"/>
      <c r="HJ686" s="410"/>
      <c r="HK686" s="410"/>
      <c r="HL686" s="410"/>
      <c r="HM686" s="410"/>
      <c r="HN686" s="410"/>
      <c r="HO686" s="410"/>
      <c r="HP686" s="410"/>
      <c r="HQ686" s="410"/>
      <c r="HR686" s="410"/>
      <c r="HS686" s="410"/>
      <c r="HT686" s="410"/>
      <c r="HU686" s="410"/>
      <c r="HV686" s="410"/>
      <c r="HW686" s="410"/>
      <c r="HX686" s="410"/>
      <c r="HY686" s="410"/>
      <c r="HZ686" s="410"/>
      <c r="IA686" s="410"/>
      <c r="IB686" s="410"/>
      <c r="IC686" s="410"/>
      <c r="ID686" s="410"/>
      <c r="IE686" s="410"/>
      <c r="IF686" s="410"/>
      <c r="IG686" s="410"/>
      <c r="IH686" s="410"/>
      <c r="II686" s="410"/>
      <c r="IJ686" s="410"/>
      <c r="IK686" s="410"/>
      <c r="IL686" s="410"/>
      <c r="IM686" s="410"/>
      <c r="IN686" s="410"/>
      <c r="IO686" s="410"/>
      <c r="IP686" s="410"/>
      <c r="IQ686" s="410"/>
      <c r="IR686" s="410"/>
      <c r="IS686" s="410"/>
      <c r="IT686" s="410"/>
      <c r="IU686" s="410"/>
      <c r="IV686" s="410"/>
    </row>
    <row r="687" spans="1:256" s="2" customFormat="1" ht="12.75" customHeight="1" outlineLevel="1" collapsed="1">
      <c r="A687" s="14"/>
      <c r="B687" s="14"/>
      <c r="C687" s="324" t="str">
        <f>Asset16</f>
        <v>Vehicles</v>
      </c>
      <c r="D687" s="14"/>
      <c r="E687" s="14"/>
      <c r="F687" s="366"/>
      <c r="G687" s="364">
        <f t="shared" ref="G687:AL687" si="119">SUM(G675:G686)</f>
        <v>2.2132604340567612</v>
      </c>
      <c r="H687" s="364">
        <f t="shared" si="119"/>
        <v>2.5568532016350303</v>
      </c>
      <c r="I687" s="364">
        <f t="shared" si="119"/>
        <v>2.9418546180669685</v>
      </c>
      <c r="J687" s="364">
        <f t="shared" si="119"/>
        <v>3.4478918137078685</v>
      </c>
      <c r="K687" s="364">
        <f t="shared" si="119"/>
        <v>3.8486577673631719</v>
      </c>
      <c r="L687" s="364">
        <f t="shared" si="119"/>
        <v>4.3963314756774521</v>
      </c>
      <c r="M687" s="364">
        <f t="shared" si="119"/>
        <v>2.2052036459612587</v>
      </c>
      <c r="N687" s="364">
        <f t="shared" si="119"/>
        <v>2.2052036459612587</v>
      </c>
      <c r="O687" s="364">
        <f t="shared" si="119"/>
        <v>1.8616108783829894</v>
      </c>
      <c r="P687" s="364">
        <f t="shared" si="119"/>
        <v>1.4766094619510515</v>
      </c>
      <c r="Q687" s="364">
        <f t="shared" si="119"/>
        <v>0.97057226631015159</v>
      </c>
      <c r="R687" s="364">
        <f t="shared" si="119"/>
        <v>0.56980631265484694</v>
      </c>
      <c r="S687" s="364">
        <f t="shared" si="119"/>
        <v>-8.8817841970012523E-16</v>
      </c>
      <c r="T687" s="364">
        <f t="shared" si="119"/>
        <v>0</v>
      </c>
      <c r="U687" s="364">
        <f t="shared" si="119"/>
        <v>0</v>
      </c>
      <c r="V687" s="364">
        <f t="shared" si="119"/>
        <v>0</v>
      </c>
      <c r="W687" s="364">
        <f t="shared" si="119"/>
        <v>0</v>
      </c>
      <c r="X687" s="364">
        <f t="shared" si="119"/>
        <v>0</v>
      </c>
      <c r="Y687" s="364">
        <f t="shared" si="119"/>
        <v>0</v>
      </c>
      <c r="Z687" s="364">
        <f t="shared" si="119"/>
        <v>0</v>
      </c>
      <c r="AA687" s="364">
        <f t="shared" si="119"/>
        <v>0</v>
      </c>
      <c r="AB687" s="364">
        <f t="shared" si="119"/>
        <v>0</v>
      </c>
      <c r="AC687" s="364">
        <f t="shared" si="119"/>
        <v>0</v>
      </c>
      <c r="AD687" s="364">
        <f t="shared" si="119"/>
        <v>0</v>
      </c>
      <c r="AE687" s="364">
        <f t="shared" si="119"/>
        <v>0</v>
      </c>
      <c r="AF687" s="364">
        <f t="shared" si="119"/>
        <v>0</v>
      </c>
      <c r="AG687" s="364">
        <f t="shared" si="119"/>
        <v>0</v>
      </c>
      <c r="AH687" s="364">
        <f t="shared" si="119"/>
        <v>0</v>
      </c>
      <c r="AI687" s="364">
        <f t="shared" si="119"/>
        <v>0</v>
      </c>
      <c r="AJ687" s="364">
        <f t="shared" si="119"/>
        <v>0</v>
      </c>
      <c r="AK687" s="364">
        <f t="shared" si="119"/>
        <v>0</v>
      </c>
      <c r="AL687" s="364">
        <f t="shared" si="119"/>
        <v>0</v>
      </c>
      <c r="AM687" s="364">
        <f t="shared" ref="AM687:BI687" si="120">SUM(AM675:AM686)</f>
        <v>0</v>
      </c>
      <c r="AN687" s="364">
        <f t="shared" si="120"/>
        <v>0</v>
      </c>
      <c r="AO687" s="364">
        <f t="shared" si="120"/>
        <v>0</v>
      </c>
      <c r="AP687" s="364">
        <f t="shared" si="120"/>
        <v>0</v>
      </c>
      <c r="AQ687" s="364">
        <f t="shared" si="120"/>
        <v>0</v>
      </c>
      <c r="AR687" s="364">
        <f t="shared" si="120"/>
        <v>0</v>
      </c>
      <c r="AS687" s="364">
        <f t="shared" si="120"/>
        <v>0</v>
      </c>
      <c r="AT687" s="364">
        <f t="shared" si="120"/>
        <v>0</v>
      </c>
      <c r="AU687" s="364">
        <f t="shared" si="120"/>
        <v>0</v>
      </c>
      <c r="AV687" s="364">
        <f t="shared" si="120"/>
        <v>0</v>
      </c>
      <c r="AW687" s="364">
        <f t="shared" si="120"/>
        <v>0</v>
      </c>
      <c r="AX687" s="364">
        <f t="shared" si="120"/>
        <v>0</v>
      </c>
      <c r="AY687" s="364">
        <f t="shared" si="120"/>
        <v>0</v>
      </c>
      <c r="AZ687" s="364">
        <f t="shared" si="120"/>
        <v>0</v>
      </c>
      <c r="BA687" s="364">
        <f t="shared" si="120"/>
        <v>0</v>
      </c>
      <c r="BB687" s="364">
        <f t="shared" si="120"/>
        <v>0</v>
      </c>
      <c r="BC687" s="364">
        <f t="shared" si="120"/>
        <v>0</v>
      </c>
      <c r="BD687" s="364">
        <f t="shared" si="120"/>
        <v>0</v>
      </c>
      <c r="BE687" s="364">
        <f t="shared" si="120"/>
        <v>0</v>
      </c>
      <c r="BF687" s="364">
        <f t="shared" si="120"/>
        <v>0</v>
      </c>
      <c r="BG687" s="364">
        <f t="shared" si="120"/>
        <v>0</v>
      </c>
      <c r="BH687" s="364">
        <f t="shared" si="120"/>
        <v>0</v>
      </c>
      <c r="BI687" s="364">
        <f t="shared" si="120"/>
        <v>0</v>
      </c>
      <c r="BJ687" s="14"/>
      <c r="BK687" s="14"/>
      <c r="BL687" s="14"/>
      <c r="BM687" s="14"/>
      <c r="BN687" s="14"/>
      <c r="BO687" s="14"/>
      <c r="BP687" s="14"/>
      <c r="BQ687" s="14"/>
      <c r="BR687" s="14"/>
      <c r="BS687" s="14"/>
      <c r="BT687" s="14"/>
      <c r="BU687" s="14"/>
      <c r="BV687" s="14"/>
      <c r="BW687" s="14"/>
      <c r="BX687" s="14"/>
      <c r="BY687" s="14"/>
      <c r="BZ687" s="14"/>
      <c r="CA687" s="410"/>
      <c r="CB687" s="410"/>
      <c r="CC687" s="410"/>
      <c r="CD687" s="410"/>
      <c r="CE687" s="410"/>
      <c r="CF687" s="410"/>
      <c r="CG687" s="410"/>
      <c r="CH687" s="410"/>
      <c r="CI687" s="410"/>
      <c r="CJ687" s="410"/>
      <c r="CK687" s="410"/>
      <c r="CL687" s="410"/>
      <c r="CM687" s="410"/>
      <c r="CN687" s="410"/>
      <c r="CO687" s="410"/>
      <c r="CP687" s="410"/>
      <c r="CQ687" s="410"/>
      <c r="CR687" s="410"/>
      <c r="CS687" s="410"/>
      <c r="CT687" s="410"/>
      <c r="CU687" s="410"/>
      <c r="CV687" s="410"/>
      <c r="CW687" s="410"/>
      <c r="CX687" s="410"/>
      <c r="CY687" s="410"/>
      <c r="CZ687" s="410"/>
      <c r="DA687" s="410"/>
      <c r="DB687" s="410"/>
      <c r="DC687" s="410"/>
      <c r="DD687" s="410"/>
      <c r="DE687" s="410"/>
      <c r="DF687" s="410"/>
      <c r="DG687" s="410"/>
      <c r="DH687" s="410"/>
      <c r="DI687" s="410"/>
      <c r="DJ687" s="410"/>
      <c r="DK687" s="410"/>
      <c r="DL687" s="410"/>
      <c r="DM687" s="410"/>
      <c r="DN687" s="410"/>
      <c r="DO687" s="410"/>
      <c r="DP687" s="410"/>
      <c r="DQ687" s="410"/>
      <c r="DR687" s="410"/>
      <c r="DS687" s="410"/>
      <c r="DT687" s="410"/>
      <c r="DU687" s="410"/>
      <c r="DV687" s="410"/>
      <c r="DW687" s="410"/>
      <c r="DX687" s="410"/>
      <c r="DY687" s="410"/>
      <c r="DZ687" s="410"/>
      <c r="EA687" s="410"/>
      <c r="EB687" s="410"/>
      <c r="EC687" s="410"/>
      <c r="ED687" s="410"/>
      <c r="EE687" s="410"/>
      <c r="EF687" s="410"/>
      <c r="EG687" s="410"/>
      <c r="EH687" s="410"/>
      <c r="EI687" s="410"/>
      <c r="EJ687" s="410"/>
      <c r="EK687" s="410"/>
      <c r="EL687" s="410"/>
      <c r="EM687" s="410"/>
      <c r="EN687" s="410"/>
      <c r="EO687" s="410"/>
      <c r="EP687" s="410"/>
      <c r="EQ687" s="410"/>
      <c r="ER687" s="410"/>
      <c r="ES687" s="410"/>
      <c r="ET687" s="410"/>
      <c r="EU687" s="410"/>
      <c r="EV687" s="410"/>
      <c r="EW687" s="410"/>
      <c r="EX687" s="410"/>
      <c r="EY687" s="410"/>
      <c r="EZ687" s="410"/>
      <c r="FA687" s="410"/>
      <c r="FB687" s="410"/>
      <c r="FC687" s="410"/>
      <c r="FD687" s="410"/>
      <c r="FE687" s="410"/>
      <c r="FF687" s="410"/>
      <c r="FG687" s="410"/>
      <c r="FH687" s="410"/>
      <c r="FI687" s="410"/>
      <c r="FJ687" s="410"/>
      <c r="FK687" s="410"/>
      <c r="FL687" s="410"/>
      <c r="FM687" s="410"/>
      <c r="FN687" s="410"/>
      <c r="FO687" s="410"/>
      <c r="FP687" s="410"/>
      <c r="FQ687" s="410"/>
      <c r="FR687" s="410"/>
      <c r="FS687" s="410"/>
      <c r="FT687" s="410"/>
      <c r="FU687" s="410"/>
      <c r="FV687" s="410"/>
      <c r="FW687" s="410"/>
      <c r="FX687" s="410"/>
      <c r="FY687" s="410"/>
      <c r="FZ687" s="410"/>
      <c r="GA687" s="410"/>
      <c r="GB687" s="410"/>
      <c r="GC687" s="410"/>
      <c r="GD687" s="410"/>
      <c r="GE687" s="410"/>
      <c r="GF687" s="410"/>
      <c r="GG687" s="410"/>
      <c r="GH687" s="410"/>
      <c r="GI687" s="410"/>
      <c r="GJ687" s="410"/>
      <c r="GK687" s="410"/>
      <c r="GL687" s="410"/>
      <c r="GM687" s="410"/>
      <c r="GN687" s="410"/>
      <c r="GO687" s="410"/>
      <c r="GP687" s="410"/>
      <c r="GQ687" s="410"/>
      <c r="GR687" s="410"/>
      <c r="GS687" s="410"/>
      <c r="GT687" s="410"/>
      <c r="GU687" s="410"/>
      <c r="GV687" s="410"/>
      <c r="GW687" s="410"/>
      <c r="GX687" s="410"/>
      <c r="GY687" s="410"/>
      <c r="GZ687" s="410"/>
      <c r="HA687" s="410"/>
      <c r="HB687" s="410"/>
      <c r="HC687" s="410"/>
      <c r="HD687" s="410"/>
      <c r="HE687" s="410"/>
      <c r="HF687" s="410"/>
      <c r="HG687" s="410"/>
      <c r="HH687" s="410"/>
      <c r="HI687" s="410"/>
      <c r="HJ687" s="410"/>
      <c r="HK687" s="410"/>
      <c r="HL687" s="410"/>
      <c r="HM687" s="410"/>
      <c r="HN687" s="410"/>
      <c r="HO687" s="410"/>
      <c r="HP687" s="410"/>
      <c r="HQ687" s="410"/>
      <c r="HR687" s="410"/>
      <c r="HS687" s="410"/>
      <c r="HT687" s="410"/>
      <c r="HU687" s="410"/>
      <c r="HV687" s="410"/>
      <c r="HW687" s="410"/>
      <c r="HX687" s="410"/>
      <c r="HY687" s="410"/>
      <c r="HZ687" s="410"/>
      <c r="IA687" s="410"/>
      <c r="IB687" s="410"/>
      <c r="IC687" s="410"/>
      <c r="ID687" s="410"/>
      <c r="IE687" s="410"/>
      <c r="IF687" s="410"/>
      <c r="IG687" s="410"/>
      <c r="IH687" s="410"/>
      <c r="II687" s="410"/>
      <c r="IJ687" s="410"/>
      <c r="IK687" s="410"/>
      <c r="IL687" s="410"/>
      <c r="IM687" s="410"/>
      <c r="IN687" s="410"/>
      <c r="IO687" s="410"/>
      <c r="IP687" s="410"/>
      <c r="IQ687" s="410"/>
      <c r="IR687" s="410"/>
      <c r="IS687" s="410"/>
      <c r="IT687" s="410"/>
      <c r="IU687" s="410"/>
      <c r="IV687" s="410"/>
    </row>
    <row r="688" spans="1:256" s="2" customFormat="1" ht="12.75" hidden="1" customHeight="1" outlineLevel="2">
      <c r="A688" s="14"/>
      <c r="B688" s="384" t="str">
        <f>C700</f>
        <v>Moveable Plant</v>
      </c>
      <c r="C688" s="326"/>
      <c r="D688" s="33" t="s">
        <v>65</v>
      </c>
      <c r="E688" s="32"/>
      <c r="F688" s="371"/>
      <c r="G688" s="154">
        <f>IF(G$3&gt;A17taxremlife,A17taxvalue-SUM($F688:F688),IF(A17taxremlife="N/A","n/a",A17taxvalue/A17taxremlife))</f>
        <v>1.1507195467422096</v>
      </c>
      <c r="H688" s="154">
        <f>IF(H$3&gt;A17taxremlife,A17taxvalue-SUM($F688:G688),IF(A17taxremlife="N/A","n/a",A17taxvalue/A17taxremlife))</f>
        <v>1.1507195467422096</v>
      </c>
      <c r="I688" s="154">
        <f>IF(I$3&gt;A17taxremlife,A17taxvalue-SUM($F688:H688),IF(A17taxremlife="N/A","n/a",A17taxvalue/A17taxremlife))</f>
        <v>1.1507195467422096</v>
      </c>
      <c r="J688" s="154">
        <f>IF(J$3&gt;A17taxremlife,A17taxvalue-SUM($F688:I688),IF(A17taxremlife="N/A","n/a",A17taxvalue/A17taxremlife))</f>
        <v>0.60988135977337077</v>
      </c>
      <c r="K688" s="154">
        <f>IF(K$3&gt;A17taxremlife,A17taxvalue-SUM($F688:J688),IF(A17taxremlife="N/A","n/a",A17taxvalue/A17taxremlife))</f>
        <v>0</v>
      </c>
      <c r="L688" s="154">
        <f>IF(L$3&gt;A17taxremlife,A17taxvalue-SUM($F688:K688),IF(A17taxremlife="N/A","n/a",A17taxvalue/A17taxremlife))</f>
        <v>0</v>
      </c>
      <c r="M688" s="154">
        <f>IF(M$3&gt;A17taxremlife,A17taxvalue-SUM($F688:L688),IF(A17taxremlife="N/A","n/a",A17taxvalue/A17taxremlife))</f>
        <v>0</v>
      </c>
      <c r="N688" s="154">
        <f>IF(N$3&gt;A17taxremlife,A17taxvalue-SUM($F688:M688),IF(A17taxremlife="N/A","n/a",A17taxvalue/A17taxremlife))</f>
        <v>0</v>
      </c>
      <c r="O688" s="154">
        <f>IF(O$3&gt;A17taxremlife,A17taxvalue-SUM($F688:N688),IF(A17taxremlife="N/A","n/a",A17taxvalue/A17taxremlife))</f>
        <v>0</v>
      </c>
      <c r="P688" s="154">
        <f>IF(P$3&gt;A17taxremlife,A17taxvalue-SUM($F688:O688),IF(A17taxremlife="N/A","n/a",A17taxvalue/A17taxremlife))</f>
        <v>0</v>
      </c>
      <c r="Q688" s="154">
        <f>IF(Q$3&gt;A17taxremlife,A17taxvalue-SUM($F688:P688),IF(A17taxremlife="N/A","n/a",A17taxvalue/A17taxremlife))</f>
        <v>0</v>
      </c>
      <c r="R688" s="154">
        <f>IF(R$3&gt;A17taxremlife,A17taxvalue-SUM($F688:Q688),IF(A17taxremlife="N/A","n/a",A17taxvalue/A17taxremlife))</f>
        <v>0</v>
      </c>
      <c r="S688" s="154">
        <f>IF(S$3&gt;A17taxremlife,A17taxvalue-SUM($F688:R688),IF(A17taxremlife="N/A","n/a",A17taxvalue/A17taxremlife))</f>
        <v>0</v>
      </c>
      <c r="T688" s="154">
        <f>IF(T$3&gt;A17taxremlife,A17taxvalue-SUM($F688:S688),IF(A17taxremlife="N/A","n/a",A17taxvalue/A17taxremlife))</f>
        <v>0</v>
      </c>
      <c r="U688" s="154">
        <f>IF(U$3&gt;A17taxremlife,A17taxvalue-SUM($F688:T688),IF(A17taxremlife="N/A","n/a",A17taxvalue/A17taxremlife))</f>
        <v>0</v>
      </c>
      <c r="V688" s="154">
        <f>IF(V$3&gt;A17taxremlife,A17taxvalue-SUM($F688:U688),IF(A17taxremlife="N/A","n/a",A17taxvalue/A17taxremlife))</f>
        <v>0</v>
      </c>
      <c r="W688" s="154">
        <f>IF(W$3&gt;A17taxremlife,A17taxvalue-SUM($F688:V688),IF(A17taxremlife="N/A","n/a",A17taxvalue/A17taxremlife))</f>
        <v>0</v>
      </c>
      <c r="X688" s="154">
        <f>IF(X$3&gt;A17taxremlife,A17taxvalue-SUM($F688:W688),IF(A17taxremlife="N/A","n/a",A17taxvalue/A17taxremlife))</f>
        <v>0</v>
      </c>
      <c r="Y688" s="154">
        <f>IF(Y$3&gt;A17taxremlife,A17taxvalue-SUM($F688:X688),IF(A17taxremlife="N/A","n/a",A17taxvalue/A17taxremlife))</f>
        <v>0</v>
      </c>
      <c r="Z688" s="154">
        <f>IF(Z$3&gt;A17taxremlife,A17taxvalue-SUM($F688:Y688),IF(A17taxremlife="N/A","n/a",A17taxvalue/A17taxremlife))</f>
        <v>0</v>
      </c>
      <c r="AA688" s="154">
        <f>IF(AA$3&gt;A17taxremlife,A17taxvalue-SUM($F688:Z688),IF(A17taxremlife="N/A","n/a",A17taxvalue/A17taxremlife))</f>
        <v>0</v>
      </c>
      <c r="AB688" s="154">
        <f>IF(AB$3&gt;A17taxremlife,A17taxvalue-SUM($F688:AA688),IF(A17taxremlife="N/A","n/a",A17taxvalue/A17taxremlife))</f>
        <v>0</v>
      </c>
      <c r="AC688" s="154">
        <f>IF(AC$3&gt;A17taxremlife,A17taxvalue-SUM($F688:AB688),IF(A17taxremlife="N/A","n/a",A17taxvalue/A17taxremlife))</f>
        <v>0</v>
      </c>
      <c r="AD688" s="154">
        <f>IF(AD$3&gt;A17taxremlife,A17taxvalue-SUM($F688:AC688),IF(A17taxremlife="N/A","n/a",A17taxvalue/A17taxremlife))</f>
        <v>0</v>
      </c>
      <c r="AE688" s="154">
        <f>IF(AE$3&gt;A17taxremlife,A17taxvalue-SUM($F688:AD688),IF(A17taxremlife="N/A","n/a",A17taxvalue/A17taxremlife))</f>
        <v>0</v>
      </c>
      <c r="AF688" s="154">
        <f>IF(AF$3&gt;A17taxremlife,A17taxvalue-SUM($F688:AE688),IF(A17taxremlife="N/A","n/a",A17taxvalue/A17taxremlife))</f>
        <v>0</v>
      </c>
      <c r="AG688" s="154">
        <f>IF(AG$3&gt;A17taxremlife,A17taxvalue-SUM($F688:AF688),IF(A17taxremlife="N/A","n/a",A17taxvalue/A17taxremlife))</f>
        <v>0</v>
      </c>
      <c r="AH688" s="154">
        <f>IF(AH$3&gt;A17taxremlife,A17taxvalue-SUM($F688:AG688),IF(A17taxremlife="N/A","n/a",A17taxvalue/A17taxremlife))</f>
        <v>0</v>
      </c>
      <c r="AI688" s="154">
        <f>IF(AI$3&gt;A17taxremlife,A17taxvalue-SUM($F688:AH688),IF(A17taxremlife="N/A","n/a",A17taxvalue/A17taxremlife))</f>
        <v>0</v>
      </c>
      <c r="AJ688" s="154">
        <f>IF(AJ$3&gt;A17taxremlife,A17taxvalue-SUM($F688:AI688),IF(A17taxremlife="N/A","n/a",A17taxvalue/A17taxremlife))</f>
        <v>0</v>
      </c>
      <c r="AK688" s="154">
        <f>IF(AK$3&gt;A17taxremlife,A17taxvalue-SUM($F688:AJ688),IF(A17taxremlife="N/A","n/a",A17taxvalue/A17taxremlife))</f>
        <v>0</v>
      </c>
      <c r="AL688" s="154">
        <f>IF(AL$3&gt;A17taxremlife,A17taxvalue-SUM($F688:AK688),IF(A17taxremlife="N/A","n/a",A17taxvalue/A17taxremlife))</f>
        <v>0</v>
      </c>
      <c r="AM688" s="154">
        <f>IF(AM$3&gt;A17taxremlife,A17taxvalue-SUM($F688:AL688),IF(A17taxremlife="N/A","n/a",A17taxvalue/A17taxremlife))</f>
        <v>0</v>
      </c>
      <c r="AN688" s="154">
        <f>IF(AN$3&gt;A17taxremlife,A17taxvalue-SUM($F688:AM688),IF(A17taxremlife="N/A","n/a",A17taxvalue/A17taxremlife))</f>
        <v>0</v>
      </c>
      <c r="AO688" s="154">
        <f>IF(AO$3&gt;A17taxremlife,A17taxvalue-SUM($F688:AN688),IF(A17taxremlife="N/A","n/a",A17taxvalue/A17taxremlife))</f>
        <v>0</v>
      </c>
      <c r="AP688" s="154">
        <f>IF(AP$3&gt;A17taxremlife,A17taxvalue-SUM($F688:AO688),IF(A17taxremlife="N/A","n/a",A17taxvalue/A17taxremlife))</f>
        <v>0</v>
      </c>
      <c r="AQ688" s="154">
        <f>IF(AQ$3&gt;A17taxremlife,A17taxvalue-SUM($F688:AP688),IF(A17taxremlife="N/A","n/a",A17taxvalue/A17taxremlife))</f>
        <v>0</v>
      </c>
      <c r="AR688" s="154">
        <f>IF(AR$3&gt;A17taxremlife,A17taxvalue-SUM($F688:AQ688),IF(A17taxremlife="N/A","n/a",A17taxvalue/A17taxremlife))</f>
        <v>0</v>
      </c>
      <c r="AS688" s="154">
        <f>IF(AS$3&gt;A17taxremlife,A17taxvalue-SUM($F688:AR688),IF(A17taxremlife="N/A","n/a",A17taxvalue/A17taxremlife))</f>
        <v>0</v>
      </c>
      <c r="AT688" s="154">
        <f>IF(AT$3&gt;A17taxremlife,A17taxvalue-SUM($F688:AS688),IF(A17taxremlife="N/A","n/a",A17taxvalue/A17taxremlife))</f>
        <v>0</v>
      </c>
      <c r="AU688" s="154">
        <f>IF(AU$3&gt;A17taxremlife,A17taxvalue-SUM($F688:AT688),IF(A17taxremlife="N/A","n/a",A17taxvalue/A17taxremlife))</f>
        <v>0</v>
      </c>
      <c r="AV688" s="154">
        <f>IF(AV$3&gt;A17taxremlife,A17taxvalue-SUM($F688:AU688),IF(A17taxremlife="N/A","n/a",A17taxvalue/A17taxremlife))</f>
        <v>0</v>
      </c>
      <c r="AW688" s="154">
        <f>IF(AW$3&gt;A17taxremlife,A17taxvalue-SUM($F688:AV688),IF(A17taxremlife="N/A","n/a",A17taxvalue/A17taxremlife))</f>
        <v>0</v>
      </c>
      <c r="AX688" s="154">
        <f>IF(AX$3&gt;A17taxremlife,A17taxvalue-SUM($F688:AW688),IF(A17taxremlife="N/A","n/a",A17taxvalue/A17taxremlife))</f>
        <v>0</v>
      </c>
      <c r="AY688" s="154">
        <f>IF(AY$3&gt;A17taxremlife,A17taxvalue-SUM($F688:AX688),IF(A17taxremlife="N/A","n/a",A17taxvalue/A17taxremlife))</f>
        <v>0</v>
      </c>
      <c r="AZ688" s="154">
        <f>IF(AZ$3&gt;A17taxremlife,A17taxvalue-SUM($F688:AY688),IF(A17taxremlife="N/A","n/a",A17taxvalue/A17taxremlife))</f>
        <v>0</v>
      </c>
      <c r="BA688" s="154">
        <f>IF(BA$3&gt;A17taxremlife,A17taxvalue-SUM($F688:AZ688),IF(A17taxremlife="N/A","n/a",A17taxvalue/A17taxremlife))</f>
        <v>0</v>
      </c>
      <c r="BB688" s="154">
        <f>IF(BB$3&gt;A17taxremlife,A17taxvalue-SUM($F688:BA688),IF(A17taxremlife="N/A","n/a",A17taxvalue/A17taxremlife))</f>
        <v>0</v>
      </c>
      <c r="BC688" s="154">
        <f>IF(BC$3&gt;A17taxremlife,A17taxvalue-SUM($F688:BB688),IF(A17taxremlife="N/A","n/a",A17taxvalue/A17taxremlife))</f>
        <v>0</v>
      </c>
      <c r="BD688" s="154">
        <f>IF(BD$3&gt;A17taxremlife,A17taxvalue-SUM($F688:BC688),IF(A17taxremlife="N/A","n/a",A17taxvalue/A17taxremlife))</f>
        <v>0</v>
      </c>
      <c r="BE688" s="154">
        <f>IF(BE$3&gt;A17taxremlife,A17taxvalue-SUM($F688:BD688),IF(A17taxremlife="N/A","n/a",A17taxvalue/A17taxremlife))</f>
        <v>0</v>
      </c>
      <c r="BF688" s="154">
        <f>IF(BF$3&gt;A17taxremlife,A17taxvalue-SUM($F688:BE688),IF(A17taxremlife="N/A","n/a",A17taxvalue/A17taxremlife))</f>
        <v>0</v>
      </c>
      <c r="BG688" s="154">
        <f>IF(BG$3&gt;A17taxremlife,A17taxvalue-SUM($F688:BF688),IF(A17taxremlife="N/A","n/a",A17taxvalue/A17taxremlife))</f>
        <v>0</v>
      </c>
      <c r="BH688" s="154">
        <f>IF(BH$3&gt;A17taxremlife,A17taxvalue-SUM($F688:BG688),IF(A17taxremlife="N/A","n/a",A17taxvalue/A17taxremlife))</f>
        <v>0</v>
      </c>
      <c r="BI688" s="154">
        <f>IF(BI$3&gt;A17taxremlife,A17taxvalue-SUM($F688:BH688),IF(A17taxremlife="N/A","n/a",A17taxvalue/A17taxremlife))</f>
        <v>0</v>
      </c>
      <c r="BJ688" s="14"/>
      <c r="BK688" s="14"/>
      <c r="BL688" s="14"/>
      <c r="BM688" s="14"/>
      <c r="BN688" s="14"/>
      <c r="BO688" s="14"/>
      <c r="BP688" s="14"/>
      <c r="BQ688" s="14"/>
      <c r="BR688" s="14"/>
      <c r="BS688" s="14"/>
      <c r="BT688" s="14"/>
      <c r="BU688" s="14"/>
      <c r="BV688" s="14"/>
      <c r="BW688" s="14"/>
      <c r="BX688" s="14"/>
      <c r="BY688" s="14"/>
      <c r="BZ688" s="14"/>
      <c r="CA688" s="410"/>
      <c r="CB688" s="410"/>
      <c r="CC688" s="410"/>
      <c r="CD688" s="410"/>
      <c r="CE688" s="410"/>
      <c r="CF688" s="410"/>
      <c r="CG688" s="410"/>
      <c r="CH688" s="410"/>
      <c r="CI688" s="410"/>
      <c r="CJ688" s="410"/>
      <c r="CK688" s="410"/>
      <c r="CL688" s="410"/>
      <c r="CM688" s="410"/>
      <c r="CN688" s="410"/>
      <c r="CO688" s="410"/>
      <c r="CP688" s="410"/>
      <c r="CQ688" s="410"/>
      <c r="CR688" s="410"/>
      <c r="CS688" s="410"/>
      <c r="CT688" s="410"/>
      <c r="CU688" s="410"/>
      <c r="CV688" s="410"/>
      <c r="CW688" s="410"/>
      <c r="CX688" s="410"/>
      <c r="CY688" s="410"/>
      <c r="CZ688" s="410"/>
      <c r="DA688" s="410"/>
      <c r="DB688" s="410"/>
      <c r="DC688" s="410"/>
      <c r="DD688" s="410"/>
      <c r="DE688" s="410"/>
      <c r="DF688" s="410"/>
      <c r="DG688" s="410"/>
      <c r="DH688" s="410"/>
      <c r="DI688" s="410"/>
      <c r="DJ688" s="410"/>
      <c r="DK688" s="410"/>
      <c r="DL688" s="410"/>
      <c r="DM688" s="410"/>
      <c r="DN688" s="410"/>
      <c r="DO688" s="410"/>
      <c r="DP688" s="410"/>
      <c r="DQ688" s="410"/>
      <c r="DR688" s="410"/>
      <c r="DS688" s="410"/>
      <c r="DT688" s="410"/>
      <c r="DU688" s="410"/>
      <c r="DV688" s="410"/>
      <c r="DW688" s="410"/>
      <c r="DX688" s="410"/>
      <c r="DY688" s="410"/>
      <c r="DZ688" s="410"/>
      <c r="EA688" s="410"/>
      <c r="EB688" s="410"/>
      <c r="EC688" s="410"/>
      <c r="ED688" s="410"/>
      <c r="EE688" s="410"/>
      <c r="EF688" s="410"/>
      <c r="EG688" s="410"/>
      <c r="EH688" s="410"/>
      <c r="EI688" s="410"/>
      <c r="EJ688" s="410"/>
      <c r="EK688" s="410"/>
      <c r="EL688" s="410"/>
      <c r="EM688" s="410"/>
      <c r="EN688" s="410"/>
      <c r="EO688" s="410"/>
      <c r="EP688" s="410"/>
      <c r="EQ688" s="410"/>
      <c r="ER688" s="410"/>
      <c r="ES688" s="410"/>
      <c r="ET688" s="410"/>
      <c r="EU688" s="410"/>
      <c r="EV688" s="410"/>
      <c r="EW688" s="410"/>
      <c r="EX688" s="410"/>
      <c r="EY688" s="410"/>
      <c r="EZ688" s="410"/>
      <c r="FA688" s="410"/>
      <c r="FB688" s="410"/>
      <c r="FC688" s="410"/>
      <c r="FD688" s="410"/>
      <c r="FE688" s="410"/>
      <c r="FF688" s="410"/>
      <c r="FG688" s="410"/>
      <c r="FH688" s="410"/>
      <c r="FI688" s="410"/>
      <c r="FJ688" s="410"/>
      <c r="FK688" s="410"/>
      <c r="FL688" s="410"/>
      <c r="FM688" s="410"/>
      <c r="FN688" s="410"/>
      <c r="FO688" s="410"/>
      <c r="FP688" s="410"/>
      <c r="FQ688" s="410"/>
      <c r="FR688" s="410"/>
      <c r="FS688" s="410"/>
      <c r="FT688" s="410"/>
      <c r="FU688" s="410"/>
      <c r="FV688" s="410"/>
      <c r="FW688" s="410"/>
      <c r="FX688" s="410"/>
      <c r="FY688" s="410"/>
      <c r="FZ688" s="410"/>
      <c r="GA688" s="410"/>
      <c r="GB688" s="410"/>
      <c r="GC688" s="410"/>
      <c r="GD688" s="410"/>
      <c r="GE688" s="410"/>
      <c r="GF688" s="410"/>
      <c r="GG688" s="410"/>
      <c r="GH688" s="410"/>
      <c r="GI688" s="410"/>
      <c r="GJ688" s="410"/>
      <c r="GK688" s="410"/>
      <c r="GL688" s="410"/>
      <c r="GM688" s="410"/>
      <c r="GN688" s="410"/>
      <c r="GO688" s="410"/>
      <c r="GP688" s="410"/>
      <c r="GQ688" s="410"/>
      <c r="GR688" s="410"/>
      <c r="GS688" s="410"/>
      <c r="GT688" s="410"/>
      <c r="GU688" s="410"/>
      <c r="GV688" s="410"/>
      <c r="GW688" s="410"/>
      <c r="GX688" s="410"/>
      <c r="GY688" s="410"/>
      <c r="GZ688" s="410"/>
      <c r="HA688" s="410"/>
      <c r="HB688" s="410"/>
      <c r="HC688" s="410"/>
      <c r="HD688" s="410"/>
      <c r="HE688" s="410"/>
      <c r="HF688" s="410"/>
      <c r="HG688" s="410"/>
      <c r="HH688" s="410"/>
      <c r="HI688" s="410"/>
      <c r="HJ688" s="410"/>
      <c r="HK688" s="410"/>
      <c r="HL688" s="410"/>
      <c r="HM688" s="410"/>
      <c r="HN688" s="410"/>
      <c r="HO688" s="410"/>
      <c r="HP688" s="410"/>
      <c r="HQ688" s="410"/>
      <c r="HR688" s="410"/>
      <c r="HS688" s="410"/>
      <c r="HT688" s="410"/>
      <c r="HU688" s="410"/>
      <c r="HV688" s="410"/>
      <c r="HW688" s="410"/>
      <c r="HX688" s="410"/>
      <c r="HY688" s="410"/>
      <c r="HZ688" s="410"/>
      <c r="IA688" s="410"/>
      <c r="IB688" s="410"/>
      <c r="IC688" s="410"/>
      <c r="ID688" s="410"/>
      <c r="IE688" s="410"/>
      <c r="IF688" s="410"/>
      <c r="IG688" s="410"/>
      <c r="IH688" s="410"/>
      <c r="II688" s="410"/>
      <c r="IJ688" s="410"/>
      <c r="IK688" s="410"/>
      <c r="IL688" s="410"/>
      <c r="IM688" s="410"/>
      <c r="IN688" s="410"/>
      <c r="IO688" s="410"/>
      <c r="IP688" s="410"/>
      <c r="IQ688" s="410"/>
      <c r="IR688" s="410"/>
      <c r="IS688" s="410"/>
      <c r="IT688" s="410"/>
      <c r="IU688" s="410"/>
      <c r="IV688" s="410"/>
    </row>
    <row r="689" spans="1:256" s="2" customFormat="1" ht="12.75" hidden="1" customHeight="1" outlineLevel="2">
      <c r="A689" s="14"/>
      <c r="B689" s="14"/>
      <c r="C689" s="324"/>
      <c r="D689" s="412" t="s">
        <v>198</v>
      </c>
      <c r="E689" s="261">
        <v>0</v>
      </c>
      <c r="F689" s="372"/>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c r="BB689" s="155"/>
      <c r="BC689" s="155"/>
      <c r="BD689" s="155"/>
      <c r="BE689" s="155"/>
      <c r="BF689" s="155"/>
      <c r="BG689" s="155"/>
      <c r="BH689" s="155"/>
      <c r="BI689" s="155"/>
      <c r="BJ689" s="14"/>
      <c r="BK689" s="14"/>
      <c r="BL689" s="14"/>
      <c r="BM689" s="14"/>
      <c r="BN689" s="14"/>
      <c r="BO689" s="14"/>
      <c r="BP689" s="14"/>
      <c r="BQ689" s="14"/>
      <c r="BR689" s="14"/>
      <c r="BS689" s="14"/>
      <c r="BT689" s="14"/>
      <c r="BU689" s="14"/>
      <c r="BV689" s="14"/>
      <c r="BW689" s="14"/>
      <c r="BX689" s="14"/>
      <c r="BY689" s="14"/>
      <c r="BZ689" s="14"/>
      <c r="CA689" s="410"/>
      <c r="CB689" s="410"/>
      <c r="CC689" s="410"/>
      <c r="CD689" s="410"/>
      <c r="CE689" s="410"/>
      <c r="CF689" s="410"/>
      <c r="CG689" s="410"/>
      <c r="CH689" s="410"/>
      <c r="CI689" s="410"/>
      <c r="CJ689" s="410"/>
      <c r="CK689" s="410"/>
      <c r="CL689" s="410"/>
      <c r="CM689" s="410"/>
      <c r="CN689" s="410"/>
      <c r="CO689" s="410"/>
      <c r="CP689" s="410"/>
      <c r="CQ689" s="410"/>
      <c r="CR689" s="410"/>
      <c r="CS689" s="410"/>
      <c r="CT689" s="410"/>
      <c r="CU689" s="410"/>
      <c r="CV689" s="410"/>
      <c r="CW689" s="410"/>
      <c r="CX689" s="410"/>
      <c r="CY689" s="410"/>
      <c r="CZ689" s="410"/>
      <c r="DA689" s="410"/>
      <c r="DB689" s="410"/>
      <c r="DC689" s="410"/>
      <c r="DD689" s="410"/>
      <c r="DE689" s="410"/>
      <c r="DF689" s="410"/>
      <c r="DG689" s="410"/>
      <c r="DH689" s="410"/>
      <c r="DI689" s="410"/>
      <c r="DJ689" s="410"/>
      <c r="DK689" s="410"/>
      <c r="DL689" s="410"/>
      <c r="DM689" s="410"/>
      <c r="DN689" s="410"/>
      <c r="DO689" s="410"/>
      <c r="DP689" s="410"/>
      <c r="DQ689" s="410"/>
      <c r="DR689" s="410"/>
      <c r="DS689" s="410"/>
      <c r="DT689" s="410"/>
      <c r="DU689" s="410"/>
      <c r="DV689" s="410"/>
      <c r="DW689" s="410"/>
      <c r="DX689" s="410"/>
      <c r="DY689" s="410"/>
      <c r="DZ689" s="410"/>
      <c r="EA689" s="410"/>
      <c r="EB689" s="410"/>
      <c r="EC689" s="410"/>
      <c r="ED689" s="410"/>
      <c r="EE689" s="410"/>
      <c r="EF689" s="410"/>
      <c r="EG689" s="410"/>
      <c r="EH689" s="410"/>
      <c r="EI689" s="410"/>
      <c r="EJ689" s="410"/>
      <c r="EK689" s="410"/>
      <c r="EL689" s="410"/>
      <c r="EM689" s="410"/>
      <c r="EN689" s="410"/>
      <c r="EO689" s="410"/>
      <c r="EP689" s="410"/>
      <c r="EQ689" s="410"/>
      <c r="ER689" s="410"/>
      <c r="ES689" s="410"/>
      <c r="ET689" s="410"/>
      <c r="EU689" s="410"/>
      <c r="EV689" s="410"/>
      <c r="EW689" s="410"/>
      <c r="EX689" s="410"/>
      <c r="EY689" s="410"/>
      <c r="EZ689" s="410"/>
      <c r="FA689" s="410"/>
      <c r="FB689" s="410"/>
      <c r="FC689" s="410"/>
      <c r="FD689" s="410"/>
      <c r="FE689" s="410"/>
      <c r="FF689" s="410"/>
      <c r="FG689" s="410"/>
      <c r="FH689" s="410"/>
      <c r="FI689" s="410"/>
      <c r="FJ689" s="410"/>
      <c r="FK689" s="410"/>
      <c r="FL689" s="410"/>
      <c r="FM689" s="410"/>
      <c r="FN689" s="410"/>
      <c r="FO689" s="410"/>
      <c r="FP689" s="410"/>
      <c r="FQ689" s="410"/>
      <c r="FR689" s="410"/>
      <c r="FS689" s="410"/>
      <c r="FT689" s="410"/>
      <c r="FU689" s="410"/>
      <c r="FV689" s="410"/>
      <c r="FW689" s="410"/>
      <c r="FX689" s="410"/>
      <c r="FY689" s="410"/>
      <c r="FZ689" s="410"/>
      <c r="GA689" s="410"/>
      <c r="GB689" s="410"/>
      <c r="GC689" s="410"/>
      <c r="GD689" s="410"/>
      <c r="GE689" s="410"/>
      <c r="GF689" s="410"/>
      <c r="GG689" s="410"/>
      <c r="GH689" s="410"/>
      <c r="GI689" s="410"/>
      <c r="GJ689" s="410"/>
      <c r="GK689" s="410"/>
      <c r="GL689" s="410"/>
      <c r="GM689" s="410"/>
      <c r="GN689" s="410"/>
      <c r="GO689" s="410"/>
      <c r="GP689" s="410"/>
      <c r="GQ689" s="410"/>
      <c r="GR689" s="410"/>
      <c r="GS689" s="410"/>
      <c r="GT689" s="410"/>
      <c r="GU689" s="410"/>
      <c r="GV689" s="410"/>
      <c r="GW689" s="410"/>
      <c r="GX689" s="410"/>
      <c r="GY689" s="410"/>
      <c r="GZ689" s="410"/>
      <c r="HA689" s="410"/>
      <c r="HB689" s="410"/>
      <c r="HC689" s="410"/>
      <c r="HD689" s="410"/>
      <c r="HE689" s="410"/>
      <c r="HF689" s="410"/>
      <c r="HG689" s="410"/>
      <c r="HH689" s="410"/>
      <c r="HI689" s="410"/>
      <c r="HJ689" s="410"/>
      <c r="HK689" s="410"/>
      <c r="HL689" s="410"/>
      <c r="HM689" s="410"/>
      <c r="HN689" s="410"/>
      <c r="HO689" s="410"/>
      <c r="HP689" s="410"/>
      <c r="HQ689" s="410"/>
      <c r="HR689" s="410"/>
      <c r="HS689" s="410"/>
      <c r="HT689" s="410"/>
      <c r="HU689" s="410"/>
      <c r="HV689" s="410"/>
      <c r="HW689" s="410"/>
      <c r="HX689" s="410"/>
      <c r="HY689" s="410"/>
      <c r="HZ689" s="410"/>
      <c r="IA689" s="410"/>
      <c r="IB689" s="410"/>
      <c r="IC689" s="410"/>
      <c r="ID689" s="410"/>
      <c r="IE689" s="410"/>
      <c r="IF689" s="410"/>
      <c r="IG689" s="410"/>
      <c r="IH689" s="410"/>
      <c r="II689" s="410"/>
      <c r="IJ689" s="410"/>
      <c r="IK689" s="410"/>
      <c r="IL689" s="410"/>
      <c r="IM689" s="410"/>
      <c r="IN689" s="410"/>
      <c r="IO689" s="410"/>
      <c r="IP689" s="410"/>
      <c r="IQ689" s="410"/>
      <c r="IR689" s="410"/>
      <c r="IS689" s="410"/>
      <c r="IT689" s="410"/>
      <c r="IU689" s="410"/>
      <c r="IV689" s="410"/>
    </row>
    <row r="690" spans="1:256" s="2" customFormat="1" ht="12.75" hidden="1" customHeight="1" outlineLevel="2">
      <c r="A690" s="14"/>
      <c r="B690" s="14"/>
      <c r="C690" s="324"/>
      <c r="D690" s="413"/>
      <c r="E690" s="261">
        <v>1</v>
      </c>
      <c r="F690" s="372"/>
      <c r="G690" s="268"/>
      <c r="H690" s="155">
        <f>IF(A17taxstdlife="n/a","n/a",IF(H$3&gt;(A17taxstdlife+$E690),(Input!$G$227*$G$7)-SUM($G690:G690),(Input!$G$227*$G$7)/A17taxstdlife))</f>
        <v>0.39024032537307307</v>
      </c>
      <c r="I690" s="155">
        <f>IF(A17taxstdlife="n/a","n/a",IF(I$3&gt;(A17taxstdlife+$E690),(Input!$G$227*$G$7)-SUM($G690:H690),(Input!$G$227*$G$7)/A17taxstdlife))</f>
        <v>0.39024032537307307</v>
      </c>
      <c r="J690" s="155">
        <f>IF(A17taxstdlife="n/a","n/a",IF(J$3&gt;(A17taxstdlife+$E690),(Input!$G$227*$G$7)-SUM($G690:I690),(Input!$G$227*$G$7)/A17taxstdlife))</f>
        <v>0.39024032537307307</v>
      </c>
      <c r="K690" s="155">
        <f>IF(A17taxstdlife="n/a","n/a",IF(K$3&gt;(A17taxstdlife+$E690),(Input!$G$227*$G$7)-SUM($G690:J690),(Input!$G$227*$G$7)/A17taxstdlife))</f>
        <v>0.39024032537307307</v>
      </c>
      <c r="L690" s="155">
        <f>IF(A17taxstdlife="n/a","n/a",IF(L$3&gt;(A17taxstdlife+$E690),(Input!$G$227*$G$7)-SUM($G690:K690),(Input!$G$227*$G$7)/A17taxstdlife))</f>
        <v>0.39024032537307307</v>
      </c>
      <c r="M690" s="155">
        <f>IF(A17taxstdlife="n/a","n/a",IF(M$3&gt;(A17taxstdlife+$E690),(Input!$G$227*$G$7)-SUM($G690:L690),(Input!$G$227*$G$7)/A17taxstdlife))</f>
        <v>0</v>
      </c>
      <c r="N690" s="155">
        <f>IF(A17taxstdlife="n/a","n/a",IF(N$3&gt;(A17taxstdlife+$E690),(Input!$G$227*$G$7)-SUM($G690:M690),(Input!$G$227*$G$7)/A17taxstdlife))</f>
        <v>0</v>
      </c>
      <c r="O690" s="155">
        <f>IF(A17taxstdlife="n/a","n/a",IF(O$3&gt;(A17taxstdlife+$E690),(Input!$G$227*$G$7)-SUM($G690:N690),(Input!$G$227*$G$7)/A17taxstdlife))</f>
        <v>0</v>
      </c>
      <c r="P690" s="155">
        <f>IF(A17taxstdlife="n/a","n/a",IF(P$3&gt;(A17taxstdlife+$E690),(Input!$G$227*$G$7)-SUM($G690:O690),(Input!$G$227*$G$7)/A17taxstdlife))</f>
        <v>0</v>
      </c>
      <c r="Q690" s="155">
        <f>IF(A17taxstdlife="n/a","n/a",IF(Q$3&gt;(A17taxstdlife+$E690),(Input!$G$227*$G$7)-SUM($G690:P690),(Input!$G$227*$G$7)/A17taxstdlife))</f>
        <v>0</v>
      </c>
      <c r="R690" s="155">
        <f>IF(A17taxstdlife="n/a","n/a",IF(R$3&gt;(A17taxstdlife+$E690),(Input!$G$227*$G$7)-SUM($G690:Q690),(Input!$G$227*$G$7)/A17taxstdlife))</f>
        <v>0</v>
      </c>
      <c r="S690" s="155">
        <f>IF(A17taxstdlife="n/a","n/a",IF(S$3&gt;(A17taxstdlife+$E690),(Input!$G$227*$G$7)-SUM($G690:R690),(Input!$G$227*$G$7)/A17taxstdlife))</f>
        <v>0</v>
      </c>
      <c r="T690" s="155">
        <f>IF(A17taxstdlife="n/a","n/a",IF(T$3&gt;(A17taxstdlife+$E690),(Input!$G$227*$G$7)-SUM($G690:S690),(Input!$G$227*$G$7)/A17taxstdlife))</f>
        <v>0</v>
      </c>
      <c r="U690" s="155">
        <f>IF(A17taxstdlife="n/a","n/a",IF(U$3&gt;(A17taxstdlife+$E690),(Input!$G$227*$G$7)-SUM($G690:T690),(Input!$G$227*$G$7)/A17taxstdlife))</f>
        <v>0</v>
      </c>
      <c r="V690" s="155">
        <f>IF(A17taxstdlife="n/a","n/a",IF(V$3&gt;(A17taxstdlife+$E690),(Input!$G$227*$G$7)-SUM($G690:U690),(Input!$G$227*$G$7)/A17taxstdlife))</f>
        <v>0</v>
      </c>
      <c r="W690" s="155">
        <f>IF(A17taxstdlife="n/a","n/a",IF(W$3&gt;(A17taxstdlife+$E690),(Input!$G$227*$G$7)-SUM($G690:V690),(Input!$G$227*$G$7)/A17taxstdlife))</f>
        <v>0</v>
      </c>
      <c r="X690" s="155">
        <f>IF(A17taxstdlife="n/a","n/a",IF(X$3&gt;(A17taxstdlife+$E690),(Input!$G$227*$G$7)-SUM($G690:W690),(Input!$G$227*$G$7)/A17taxstdlife))</f>
        <v>0</v>
      </c>
      <c r="Y690" s="155">
        <f>IF(A17taxstdlife="n/a","n/a",IF(Y$3&gt;(A17taxstdlife+$E690),(Input!$G$227*$G$7)-SUM($G690:X690),(Input!$G$227*$G$7)/A17taxstdlife))</f>
        <v>0</v>
      </c>
      <c r="Z690" s="155">
        <f>IF(A17taxstdlife="n/a","n/a",IF(Z$3&gt;(A17taxstdlife+$E690),(Input!$G$227*$G$7)-SUM($G690:Y690),(Input!$G$227*$G$7)/A17taxstdlife))</f>
        <v>0</v>
      </c>
      <c r="AA690" s="155">
        <f>IF(A17taxstdlife="n/a","n/a",IF(AA$3&gt;(A17taxstdlife+$E690),(Input!$G$227*$G$7)-SUM($G690:Z690),(Input!$G$227*$G$7)/A17taxstdlife))</f>
        <v>0</v>
      </c>
      <c r="AB690" s="155">
        <f>IF(A17taxstdlife="n/a","n/a",IF(AB$3&gt;(A17taxstdlife+$E690),(Input!$G$227*$G$7)-SUM($G690:AA690),(Input!$G$227*$G$7)/A17taxstdlife))</f>
        <v>0</v>
      </c>
      <c r="AC690" s="155">
        <f>IF(A17taxstdlife="n/a","n/a",IF(AC$3&gt;(A17taxstdlife+$E690),(Input!$G$227*$G$7)-SUM($G690:AB690),(Input!$G$227*$G$7)/A17taxstdlife))</f>
        <v>0</v>
      </c>
      <c r="AD690" s="155">
        <f>IF(A17taxstdlife="n/a","n/a",IF(AD$3&gt;(A17taxstdlife+$E690),(Input!$G$227*$G$7)-SUM($G690:AC690),(Input!$G$227*$G$7)/A17taxstdlife))</f>
        <v>0</v>
      </c>
      <c r="AE690" s="155">
        <f>IF(A17taxstdlife="n/a","n/a",IF(AE$3&gt;(A17taxstdlife+$E690),(Input!$G$227*$G$7)-SUM($G690:AD690),(Input!$G$227*$G$7)/A17taxstdlife))</f>
        <v>0</v>
      </c>
      <c r="AF690" s="155">
        <f>IF(A17taxstdlife="n/a","n/a",IF(AF$3&gt;(A17taxstdlife+$E690),(Input!$G$227*$G$7)-SUM($G690:AE690),(Input!$G$227*$G$7)/A17taxstdlife))</f>
        <v>0</v>
      </c>
      <c r="AG690" s="155">
        <f>IF(A17taxstdlife="n/a","n/a",IF(AG$3&gt;(A17taxstdlife+$E690),(Input!$G$227*$G$7)-SUM($G690:AF690),(Input!$G$227*$G$7)/A17taxstdlife))</f>
        <v>0</v>
      </c>
      <c r="AH690" s="155">
        <f>IF(A17taxstdlife="n/a","n/a",IF(AH$3&gt;(A17taxstdlife+$E690),(Input!$G$227*$G$7)-SUM($G690:AG690),(Input!$G$227*$G$7)/A17taxstdlife))</f>
        <v>0</v>
      </c>
      <c r="AI690" s="155">
        <f>IF(A17taxstdlife="n/a","n/a",IF(AI$3&gt;(A17taxstdlife+$E690),(Input!$G$227*$G$7)-SUM($G690:AH690),(Input!$G$227*$G$7)/A17taxstdlife))</f>
        <v>0</v>
      </c>
      <c r="AJ690" s="155">
        <f>IF(A17taxstdlife="n/a","n/a",IF(AJ$3&gt;(A17taxstdlife+$E690),(Input!$G$227*$G$7)-SUM($G690:AI690),(Input!$G$227*$G$7)/A17taxstdlife))</f>
        <v>0</v>
      </c>
      <c r="AK690" s="155">
        <f>IF(A17taxstdlife="n/a","n/a",IF(AK$3&gt;(A17taxstdlife+$E690),(Input!$G$227*$G$7)-SUM($G690:AJ690),(Input!$G$227*$G$7)/A17taxstdlife))</f>
        <v>0</v>
      </c>
      <c r="AL690" s="155">
        <f>IF(A17taxstdlife="n/a","n/a",IF(AL$3&gt;(A17taxstdlife+$E690),(Input!$G$227*$G$7)-SUM($G690:AK690),(Input!$G$227*$G$7)/A17taxstdlife))</f>
        <v>0</v>
      </c>
      <c r="AM690" s="155">
        <f>IF(A17taxstdlife="n/a","n/a",IF(AM$3&gt;(A17taxstdlife+$E690),(Input!$G$227*$G$7)-SUM($G690:AL690),(Input!$G$227*$G$7)/A17taxstdlife))</f>
        <v>0</v>
      </c>
      <c r="AN690" s="155">
        <f>IF(A17taxstdlife="n/a","n/a",IF(AN$3&gt;(A17taxstdlife+$E690),(Input!$G$227*$G$7)-SUM($G690:AM690),(Input!$G$227*$G$7)/A17taxstdlife))</f>
        <v>0</v>
      </c>
      <c r="AO690" s="155">
        <f>IF(A17taxstdlife="n/a","n/a",IF(AO$3&gt;(A17taxstdlife+$E690),(Input!$G$227*$G$7)-SUM($G690:AN690),(Input!$G$227*$G$7)/A17taxstdlife))</f>
        <v>0</v>
      </c>
      <c r="AP690" s="155">
        <f>IF(A17taxstdlife="n/a","n/a",IF(AP$3&gt;(A17taxstdlife+$E690),(Input!$G$227*$G$7)-SUM($G690:AO690),(Input!$G$227*$G$7)/A17taxstdlife))</f>
        <v>0</v>
      </c>
      <c r="AQ690" s="155">
        <f>IF(A17taxstdlife="n/a","n/a",IF(AQ$3&gt;(A17taxstdlife+$E690),(Input!$G$227*$G$7)-SUM($G690:AP690),(Input!$G$227*$G$7)/A17taxstdlife))</f>
        <v>0</v>
      </c>
      <c r="AR690" s="155">
        <f>IF(A17taxstdlife="n/a","n/a",IF(AR$3&gt;(A17taxstdlife+$E690),(Input!$G$227*$G$7)-SUM($G690:AQ690),(Input!$G$227*$G$7)/A17taxstdlife))</f>
        <v>0</v>
      </c>
      <c r="AS690" s="155">
        <f>IF(A17taxstdlife="n/a","n/a",IF(AS$3&gt;(A17taxstdlife+$E690),(Input!$G$227*$G$7)-SUM($G690:AR690),(Input!$G$227*$G$7)/A17taxstdlife))</f>
        <v>0</v>
      </c>
      <c r="AT690" s="155">
        <f>IF(A17taxstdlife="n/a","n/a",IF(AT$3&gt;(A17taxstdlife+$E690),(Input!$G$227*$G$7)-SUM($G690:AS690),(Input!$G$227*$G$7)/A17taxstdlife))</f>
        <v>0</v>
      </c>
      <c r="AU690" s="155">
        <f>IF(A17taxstdlife="n/a","n/a",IF(AU$3&gt;(A17taxstdlife+$E690),(Input!$G$227*$G$7)-SUM($G690:AT690),(Input!$G$227*$G$7)/A17taxstdlife))</f>
        <v>0</v>
      </c>
      <c r="AV690" s="155">
        <f>IF(A17taxstdlife="n/a","n/a",IF(AV$3&gt;(A17taxstdlife+$E690),(Input!$G$227*$G$7)-SUM($G690:AU690),(Input!$G$227*$G$7)/A17taxstdlife))</f>
        <v>0</v>
      </c>
      <c r="AW690" s="155">
        <f>IF(A17taxstdlife="n/a","n/a",IF(AW$3&gt;(A17taxstdlife+$E690),(Input!$G$227*$G$7)-SUM($G690:AV690),(Input!$G$227*$G$7)/A17taxstdlife))</f>
        <v>0</v>
      </c>
      <c r="AX690" s="155">
        <f>IF(A17taxstdlife="n/a","n/a",IF(AX$3&gt;(A17taxstdlife+$E690),(Input!$G$227*$G$7)-SUM($G690:AW690),(Input!$G$227*$G$7)/A17taxstdlife))</f>
        <v>0</v>
      </c>
      <c r="AY690" s="155">
        <f>IF(A17taxstdlife="n/a","n/a",IF(AY$3&gt;(A17taxstdlife+$E690),(Input!$G$227*$G$7)-SUM($G690:AX690),(Input!$G$227*$G$7)/A17taxstdlife))</f>
        <v>0</v>
      </c>
      <c r="AZ690" s="155">
        <f>IF(A17taxstdlife="n/a","n/a",IF(AZ$3&gt;(A17taxstdlife+$E690),(Input!$G$227*$G$7)-SUM($G690:AY690),(Input!$G$227*$G$7)/A17taxstdlife))</f>
        <v>0</v>
      </c>
      <c r="BA690" s="155">
        <f>IF(A17taxstdlife="n/a","n/a",IF(BA$3&gt;(A17taxstdlife+$E690),(Input!$G$227*$G$7)-SUM($G690:AZ690),(Input!$G$227*$G$7)/A17taxstdlife))</f>
        <v>0</v>
      </c>
      <c r="BB690" s="155">
        <f>IF(A17taxstdlife="n/a","n/a",IF(BB$3&gt;(A17taxstdlife+$E690),(Input!$G$227*$G$7)-SUM($G690:BA690),(Input!$G$227*$G$7)/A17taxstdlife))</f>
        <v>0</v>
      </c>
      <c r="BC690" s="155">
        <f>IF(A17taxstdlife="n/a","n/a",IF(BC$3&gt;(A17taxstdlife+$E690),(Input!$G$227*$G$7)-SUM($G690:BB690),(Input!$G$227*$G$7)/A17taxstdlife))</f>
        <v>0</v>
      </c>
      <c r="BD690" s="155">
        <f>IF(A17taxstdlife="n/a","n/a",IF(BD$3&gt;(A17taxstdlife+$E690),(Input!$G$227*$G$7)-SUM($G690:BC690),(Input!$G$227*$G$7)/A17taxstdlife))</f>
        <v>0</v>
      </c>
      <c r="BE690" s="155">
        <f>IF(A17taxstdlife="n/a","n/a",IF(BE$3&gt;(A17taxstdlife+$E690),(Input!$G$227*$G$7)-SUM($G690:BD690),(Input!$G$227*$G$7)/A17taxstdlife))</f>
        <v>0</v>
      </c>
      <c r="BF690" s="155">
        <f>IF(A17taxstdlife="n/a","n/a",IF(BF$3&gt;(A17taxstdlife+$E690),(Input!$G$227*$G$7)-SUM($G690:BE690),(Input!$G$227*$G$7)/A17taxstdlife))</f>
        <v>0</v>
      </c>
      <c r="BG690" s="155">
        <f>IF(A17taxstdlife="n/a","n/a",IF(BG$3&gt;(A17taxstdlife+$E690),(Input!$G$227*$G$7)-SUM($G690:BF690),(Input!$G$227*$G$7)/A17taxstdlife))</f>
        <v>0</v>
      </c>
      <c r="BH690" s="155">
        <f>IF(A17taxstdlife="n/a","n/a",IF(BH$3&gt;(A17taxstdlife+$E690),(Input!$G$227*$G$7)-SUM($G690:BG690),(Input!$G$227*$G$7)/A17taxstdlife))</f>
        <v>0</v>
      </c>
      <c r="BI690" s="155">
        <f>IF(A17taxstdlife="n/a","n/a",IF(BI$3&gt;(A17taxstdlife+$E690),(Input!$G$227*$G$7)-SUM($G690:BH690),(Input!$G$227*$G$7)/A17taxstdlife))</f>
        <v>0</v>
      </c>
      <c r="BJ690" s="14"/>
      <c r="BK690" s="14"/>
      <c r="BL690" s="14"/>
      <c r="BM690" s="14"/>
      <c r="BN690" s="14"/>
      <c r="BO690" s="14"/>
      <c r="BP690" s="14"/>
      <c r="BQ690" s="14"/>
      <c r="BR690" s="14"/>
      <c r="BS690" s="14"/>
      <c r="BT690" s="14"/>
      <c r="BU690" s="14"/>
      <c r="BV690" s="14"/>
      <c r="BW690" s="14"/>
      <c r="BX690" s="14"/>
      <c r="BY690" s="14"/>
      <c r="BZ690" s="14"/>
      <c r="CA690" s="410"/>
      <c r="CB690" s="410"/>
      <c r="CC690" s="410"/>
      <c r="CD690" s="410"/>
      <c r="CE690" s="410"/>
      <c r="CF690" s="410"/>
      <c r="CG690" s="410"/>
      <c r="CH690" s="410"/>
      <c r="CI690" s="410"/>
      <c r="CJ690" s="410"/>
      <c r="CK690" s="410"/>
      <c r="CL690" s="410"/>
      <c r="CM690" s="410"/>
      <c r="CN690" s="410"/>
      <c r="CO690" s="410"/>
      <c r="CP690" s="410"/>
      <c r="CQ690" s="410"/>
      <c r="CR690" s="410"/>
      <c r="CS690" s="410"/>
      <c r="CT690" s="410"/>
      <c r="CU690" s="410"/>
      <c r="CV690" s="410"/>
      <c r="CW690" s="410"/>
      <c r="CX690" s="410"/>
      <c r="CY690" s="410"/>
      <c r="CZ690" s="410"/>
      <c r="DA690" s="410"/>
      <c r="DB690" s="410"/>
      <c r="DC690" s="410"/>
      <c r="DD690" s="410"/>
      <c r="DE690" s="410"/>
      <c r="DF690" s="410"/>
      <c r="DG690" s="410"/>
      <c r="DH690" s="410"/>
      <c r="DI690" s="410"/>
      <c r="DJ690" s="410"/>
      <c r="DK690" s="410"/>
      <c r="DL690" s="410"/>
      <c r="DM690" s="410"/>
      <c r="DN690" s="410"/>
      <c r="DO690" s="410"/>
      <c r="DP690" s="410"/>
      <c r="DQ690" s="410"/>
      <c r="DR690" s="410"/>
      <c r="DS690" s="410"/>
      <c r="DT690" s="410"/>
      <c r="DU690" s="410"/>
      <c r="DV690" s="410"/>
      <c r="DW690" s="410"/>
      <c r="DX690" s="410"/>
      <c r="DY690" s="410"/>
      <c r="DZ690" s="410"/>
      <c r="EA690" s="410"/>
      <c r="EB690" s="410"/>
      <c r="EC690" s="410"/>
      <c r="ED690" s="410"/>
      <c r="EE690" s="410"/>
      <c r="EF690" s="410"/>
      <c r="EG690" s="410"/>
      <c r="EH690" s="410"/>
      <c r="EI690" s="410"/>
      <c r="EJ690" s="410"/>
      <c r="EK690" s="410"/>
      <c r="EL690" s="410"/>
      <c r="EM690" s="410"/>
      <c r="EN690" s="410"/>
      <c r="EO690" s="410"/>
      <c r="EP690" s="410"/>
      <c r="EQ690" s="410"/>
      <c r="ER690" s="410"/>
      <c r="ES690" s="410"/>
      <c r="ET690" s="410"/>
      <c r="EU690" s="410"/>
      <c r="EV690" s="410"/>
      <c r="EW690" s="410"/>
      <c r="EX690" s="410"/>
      <c r="EY690" s="410"/>
      <c r="EZ690" s="410"/>
      <c r="FA690" s="410"/>
      <c r="FB690" s="410"/>
      <c r="FC690" s="410"/>
      <c r="FD690" s="410"/>
      <c r="FE690" s="410"/>
      <c r="FF690" s="410"/>
      <c r="FG690" s="410"/>
      <c r="FH690" s="410"/>
      <c r="FI690" s="410"/>
      <c r="FJ690" s="410"/>
      <c r="FK690" s="410"/>
      <c r="FL690" s="410"/>
      <c r="FM690" s="410"/>
      <c r="FN690" s="410"/>
      <c r="FO690" s="410"/>
      <c r="FP690" s="410"/>
      <c r="FQ690" s="410"/>
      <c r="FR690" s="410"/>
      <c r="FS690" s="410"/>
      <c r="FT690" s="410"/>
      <c r="FU690" s="410"/>
      <c r="FV690" s="410"/>
      <c r="FW690" s="410"/>
      <c r="FX690" s="410"/>
      <c r="FY690" s="410"/>
      <c r="FZ690" s="410"/>
      <c r="GA690" s="410"/>
      <c r="GB690" s="410"/>
      <c r="GC690" s="410"/>
      <c r="GD690" s="410"/>
      <c r="GE690" s="410"/>
      <c r="GF690" s="410"/>
      <c r="GG690" s="410"/>
      <c r="GH690" s="410"/>
      <c r="GI690" s="410"/>
      <c r="GJ690" s="410"/>
      <c r="GK690" s="410"/>
      <c r="GL690" s="410"/>
      <c r="GM690" s="410"/>
      <c r="GN690" s="410"/>
      <c r="GO690" s="410"/>
      <c r="GP690" s="410"/>
      <c r="GQ690" s="410"/>
      <c r="GR690" s="410"/>
      <c r="GS690" s="410"/>
      <c r="GT690" s="410"/>
      <c r="GU690" s="410"/>
      <c r="GV690" s="410"/>
      <c r="GW690" s="410"/>
      <c r="GX690" s="410"/>
      <c r="GY690" s="410"/>
      <c r="GZ690" s="410"/>
      <c r="HA690" s="410"/>
      <c r="HB690" s="410"/>
      <c r="HC690" s="410"/>
      <c r="HD690" s="410"/>
      <c r="HE690" s="410"/>
      <c r="HF690" s="410"/>
      <c r="HG690" s="410"/>
      <c r="HH690" s="410"/>
      <c r="HI690" s="410"/>
      <c r="HJ690" s="410"/>
      <c r="HK690" s="410"/>
      <c r="HL690" s="410"/>
      <c r="HM690" s="410"/>
      <c r="HN690" s="410"/>
      <c r="HO690" s="410"/>
      <c r="HP690" s="410"/>
      <c r="HQ690" s="410"/>
      <c r="HR690" s="410"/>
      <c r="HS690" s="410"/>
      <c r="HT690" s="410"/>
      <c r="HU690" s="410"/>
      <c r="HV690" s="410"/>
      <c r="HW690" s="410"/>
      <c r="HX690" s="410"/>
      <c r="HY690" s="410"/>
      <c r="HZ690" s="410"/>
      <c r="IA690" s="410"/>
      <c r="IB690" s="410"/>
      <c r="IC690" s="410"/>
      <c r="ID690" s="410"/>
      <c r="IE690" s="410"/>
      <c r="IF690" s="410"/>
      <c r="IG690" s="410"/>
      <c r="IH690" s="410"/>
      <c r="II690" s="410"/>
      <c r="IJ690" s="410"/>
      <c r="IK690" s="410"/>
      <c r="IL690" s="410"/>
      <c r="IM690" s="410"/>
      <c r="IN690" s="410"/>
      <c r="IO690" s="410"/>
      <c r="IP690" s="410"/>
      <c r="IQ690" s="410"/>
      <c r="IR690" s="410"/>
      <c r="IS690" s="410"/>
      <c r="IT690" s="410"/>
      <c r="IU690" s="410"/>
      <c r="IV690" s="410"/>
    </row>
    <row r="691" spans="1:256" s="2" customFormat="1" ht="12.75" hidden="1" customHeight="1" outlineLevel="2">
      <c r="A691" s="14"/>
      <c r="B691" s="14"/>
      <c r="C691" s="324"/>
      <c r="D691" s="413"/>
      <c r="E691" s="261">
        <v>2</v>
      </c>
      <c r="F691" s="372"/>
      <c r="G691" s="269"/>
      <c r="H691" s="270"/>
      <c r="I691" s="155">
        <f>IF(A17taxstdlife="n/a","n/a",IF(I$3&gt;(A17taxstdlife+$E691),(Input!$H$227*$H$7)-SUM($H691:H691),(Input!$H$227*$H$7)/A17taxstdlife))</f>
        <v>0.37034350193316484</v>
      </c>
      <c r="J691" s="155">
        <f>IF(A17taxstdlife="n/a","n/a",IF(J$3&gt;(A17taxstdlife+$E691),(Input!$H$227*$H$7)-SUM($H691:I691),(Input!$H$227*$H$7)/A17taxstdlife))</f>
        <v>0.37034350193316484</v>
      </c>
      <c r="K691" s="155">
        <f>IF(A17taxstdlife="n/a","n/a",IF(K$3&gt;(A17taxstdlife+$E691),(Input!$H$227*$H$7)-SUM($H691:J691),(Input!$H$227*$H$7)/A17taxstdlife))</f>
        <v>0.37034350193316484</v>
      </c>
      <c r="L691" s="155">
        <f>IF(A17taxstdlife="n/a","n/a",IF(L$3&gt;(A17taxstdlife+$E691),(Input!$H$227*$H$7)-SUM($H691:K691),(Input!$H$227*$H$7)/A17taxstdlife))</f>
        <v>0.37034350193316484</v>
      </c>
      <c r="M691" s="155">
        <f>IF(A17taxstdlife="n/a","n/a",IF(M$3&gt;(A17taxstdlife+$E691),(Input!$H$227*$H$7)-SUM($H691:L691),(Input!$H$227*$H$7)/A17taxstdlife))</f>
        <v>0.37034350193316484</v>
      </c>
      <c r="N691" s="155">
        <f>IF(A17taxstdlife="n/a","n/a",IF(N$3&gt;(A17taxstdlife+$E691),(Input!$H$227*$H$7)-SUM($H691:M691),(Input!$H$227*$H$7)/A17taxstdlife))</f>
        <v>0</v>
      </c>
      <c r="O691" s="155">
        <f>IF(A17taxstdlife="n/a","n/a",IF(O$3&gt;(A17taxstdlife+$E691),(Input!$H$227*$H$7)-SUM($H691:N691),(Input!$H$227*$H$7)/A17taxstdlife))</f>
        <v>0</v>
      </c>
      <c r="P691" s="155">
        <f>IF(A17taxstdlife="n/a","n/a",IF(P$3&gt;(A17taxstdlife+$E691),(Input!$H$227*$H$7)-SUM($H691:O691),(Input!$H$227*$H$7)/A17taxstdlife))</f>
        <v>0</v>
      </c>
      <c r="Q691" s="155">
        <f>IF(A17taxstdlife="n/a","n/a",IF(Q$3&gt;(A17taxstdlife+$E691),(Input!$H$227*$H$7)-SUM($H691:P691),(Input!$H$227*$H$7)/A17taxstdlife))</f>
        <v>0</v>
      </c>
      <c r="R691" s="155">
        <f>IF(A17taxstdlife="n/a","n/a",IF(R$3&gt;(A17taxstdlife+$E691),(Input!$H$227*$H$7)-SUM($H691:Q691),(Input!$H$227*$H$7)/A17taxstdlife))</f>
        <v>0</v>
      </c>
      <c r="S691" s="155">
        <f>IF(A17taxstdlife="n/a","n/a",IF(S$3&gt;(A17taxstdlife+$E691),(Input!$H$227*$H$7)-SUM($H691:R691),(Input!$H$227*$H$7)/A17taxstdlife))</f>
        <v>0</v>
      </c>
      <c r="T691" s="155">
        <f>IF(A17taxstdlife="n/a","n/a",IF(T$3&gt;(A17taxstdlife+$E691),(Input!$H$227*$H$7)-SUM($H691:S691),(Input!$H$227*$H$7)/A17taxstdlife))</f>
        <v>0</v>
      </c>
      <c r="U691" s="155">
        <f>IF(A17taxstdlife="n/a","n/a",IF(U$3&gt;(A17taxstdlife+$E691),(Input!$H$227*$H$7)-SUM($H691:T691),(Input!$H$227*$H$7)/A17taxstdlife))</f>
        <v>0</v>
      </c>
      <c r="V691" s="155">
        <f>IF(A17taxstdlife="n/a","n/a",IF(V$3&gt;(A17taxstdlife+$E691),(Input!$H$227*$H$7)-SUM($H691:U691),(Input!$H$227*$H$7)/A17taxstdlife))</f>
        <v>0</v>
      </c>
      <c r="W691" s="155">
        <f>IF(A17taxstdlife="n/a","n/a",IF(W$3&gt;(A17taxstdlife+$E691),(Input!$H$227*$H$7)-SUM($H691:V691),(Input!$H$227*$H$7)/A17taxstdlife))</f>
        <v>0</v>
      </c>
      <c r="X691" s="155">
        <f>IF(A17taxstdlife="n/a","n/a",IF(X$3&gt;(A17taxstdlife+$E691),(Input!$H$227*$H$7)-SUM($H691:W691),(Input!$H$227*$H$7)/A17taxstdlife))</f>
        <v>0</v>
      </c>
      <c r="Y691" s="155">
        <f>IF(A17taxstdlife="n/a","n/a",IF(Y$3&gt;(A17taxstdlife+$E691),(Input!$H$227*$H$7)-SUM($H691:X691),(Input!$H$227*$H$7)/A17taxstdlife))</f>
        <v>0</v>
      </c>
      <c r="Z691" s="155">
        <f>IF(A17taxstdlife="n/a","n/a",IF(Z$3&gt;(A17taxstdlife+$E691),(Input!$H$227*$H$7)-SUM($H691:Y691),(Input!$H$227*$H$7)/A17taxstdlife))</f>
        <v>0</v>
      </c>
      <c r="AA691" s="155">
        <f>IF(A17taxstdlife="n/a","n/a",IF(AA$3&gt;(A17taxstdlife+$E691),(Input!$H$227*$H$7)-SUM($H691:Z691),(Input!$H$227*$H$7)/A17taxstdlife))</f>
        <v>0</v>
      </c>
      <c r="AB691" s="155">
        <f>IF(A17taxstdlife="n/a","n/a",IF(AB$3&gt;(A17taxstdlife+$E691),(Input!$H$227*$H$7)-SUM($H691:AA691),(Input!$H$227*$H$7)/A17taxstdlife))</f>
        <v>0</v>
      </c>
      <c r="AC691" s="155">
        <f>IF(A17taxstdlife="n/a","n/a",IF(AC$3&gt;(A17taxstdlife+$E691),(Input!$H$227*$H$7)-SUM($H691:AB691),(Input!$H$227*$H$7)/A17taxstdlife))</f>
        <v>0</v>
      </c>
      <c r="AD691" s="155">
        <f>IF(A17taxstdlife="n/a","n/a",IF(AD$3&gt;(A17taxstdlife+$E691),(Input!$H$227*$H$7)-SUM($H691:AC691),(Input!$H$227*$H$7)/A17taxstdlife))</f>
        <v>0</v>
      </c>
      <c r="AE691" s="155">
        <f>IF(A17taxstdlife="n/a","n/a",IF(AE$3&gt;(A17taxstdlife+$E691),(Input!$H$227*$H$7)-SUM($H691:AD691),(Input!$H$227*$H$7)/A17taxstdlife))</f>
        <v>0</v>
      </c>
      <c r="AF691" s="155">
        <f>IF(A17taxstdlife="n/a","n/a",IF(AF$3&gt;(A17taxstdlife+$E691),(Input!$H$227*$H$7)-SUM($H691:AE691),(Input!$H$227*$H$7)/A17taxstdlife))</f>
        <v>0</v>
      </c>
      <c r="AG691" s="155">
        <f>IF(A17taxstdlife="n/a","n/a",IF(AG$3&gt;(A17taxstdlife+$E691),(Input!$H$227*$H$7)-SUM($H691:AF691),(Input!$H$227*$H$7)/A17taxstdlife))</f>
        <v>0</v>
      </c>
      <c r="AH691" s="155">
        <f>IF(A17taxstdlife="n/a","n/a",IF(AH$3&gt;(A17taxstdlife+$E691),(Input!$H$227*$H$7)-SUM($H691:AG691),(Input!$H$227*$H$7)/A17taxstdlife))</f>
        <v>0</v>
      </c>
      <c r="AI691" s="155">
        <f>IF(A17taxstdlife="n/a","n/a",IF(AI$3&gt;(A17taxstdlife+$E691),(Input!$H$227*$H$7)-SUM($H691:AH691),(Input!$H$227*$H$7)/A17taxstdlife))</f>
        <v>0</v>
      </c>
      <c r="AJ691" s="155">
        <f>IF(A17taxstdlife="n/a","n/a",IF(AJ$3&gt;(A17taxstdlife+$E691),(Input!$H$227*$H$7)-SUM($H691:AI691),(Input!$H$227*$H$7)/A17taxstdlife))</f>
        <v>0</v>
      </c>
      <c r="AK691" s="155">
        <f>IF(A17taxstdlife="n/a","n/a",IF(AK$3&gt;(A17taxstdlife+$E691),(Input!$H$227*$H$7)-SUM($H691:AJ691),(Input!$H$227*$H$7)/A17taxstdlife))</f>
        <v>0</v>
      </c>
      <c r="AL691" s="155">
        <f>IF(A17taxstdlife="n/a","n/a",IF(AL$3&gt;(A17taxstdlife+$E691),(Input!$H$227*$H$7)-SUM($H691:AK691),(Input!$H$227*$H$7)/A17taxstdlife))</f>
        <v>0</v>
      </c>
      <c r="AM691" s="155">
        <f>IF(A17taxstdlife="n/a","n/a",IF(AM$3&gt;(A17taxstdlife+$E691),(Input!$H$227*$H$7)-SUM($H691:AL691),(Input!$H$227*$H$7)/A17taxstdlife))</f>
        <v>0</v>
      </c>
      <c r="AN691" s="155">
        <f>IF(A17taxstdlife="n/a","n/a",IF(AN$3&gt;(A17taxstdlife+$E691),(Input!$H$227*$H$7)-SUM($H691:AM691),(Input!$H$227*$H$7)/A17taxstdlife))</f>
        <v>0</v>
      </c>
      <c r="AO691" s="155">
        <f>IF(A17taxstdlife="n/a","n/a",IF(AO$3&gt;(A17taxstdlife+$E691),(Input!$H$227*$H$7)-SUM($H691:AN691),(Input!$H$227*$H$7)/A17taxstdlife))</f>
        <v>0</v>
      </c>
      <c r="AP691" s="155">
        <f>IF(A17taxstdlife="n/a","n/a",IF(AP$3&gt;(A17taxstdlife+$E691),(Input!$H$227*$H$7)-SUM($H691:AO691),(Input!$H$227*$H$7)/A17taxstdlife))</f>
        <v>0</v>
      </c>
      <c r="AQ691" s="155">
        <f>IF(A17taxstdlife="n/a","n/a",IF(AQ$3&gt;(A17taxstdlife+$E691),(Input!$H$227*$H$7)-SUM($H691:AP691),(Input!$H$227*$H$7)/A17taxstdlife))</f>
        <v>0</v>
      </c>
      <c r="AR691" s="155">
        <f>IF(A17taxstdlife="n/a","n/a",IF(AR$3&gt;(A17taxstdlife+$E691),(Input!$H$227*$H$7)-SUM($H691:AQ691),(Input!$H$227*$H$7)/A17taxstdlife))</f>
        <v>0</v>
      </c>
      <c r="AS691" s="155">
        <f>IF(A17taxstdlife="n/a","n/a",IF(AS$3&gt;(A17taxstdlife+$E691),(Input!$H$227*$H$7)-SUM($H691:AR691),(Input!$H$227*$H$7)/A17taxstdlife))</f>
        <v>0</v>
      </c>
      <c r="AT691" s="155">
        <f>IF(A17taxstdlife="n/a","n/a",IF(AT$3&gt;(A17taxstdlife+$E691),(Input!$H$227*$H$7)-SUM($H691:AS691),(Input!$H$227*$H$7)/A17taxstdlife))</f>
        <v>0</v>
      </c>
      <c r="AU691" s="155">
        <f>IF(A17taxstdlife="n/a","n/a",IF(AU$3&gt;(A17taxstdlife+$E691),(Input!$H$227*$H$7)-SUM($H691:AT691),(Input!$H$227*$H$7)/A17taxstdlife))</f>
        <v>0</v>
      </c>
      <c r="AV691" s="155">
        <f>IF(A17taxstdlife="n/a","n/a",IF(AV$3&gt;(A17taxstdlife+$E691),(Input!$H$227*$H$7)-SUM($H691:AU691),(Input!$H$227*$H$7)/A17taxstdlife))</f>
        <v>0</v>
      </c>
      <c r="AW691" s="155">
        <f>IF(A17taxstdlife="n/a","n/a",IF(AW$3&gt;(A17taxstdlife+$E691),(Input!$H$227*$H$7)-SUM($H691:AV691),(Input!$H$227*$H$7)/A17taxstdlife))</f>
        <v>0</v>
      </c>
      <c r="AX691" s="155">
        <f>IF(A17taxstdlife="n/a","n/a",IF(AX$3&gt;(A17taxstdlife+$E691),(Input!$H$227*$H$7)-SUM($H691:AW691),(Input!$H$227*$H$7)/A17taxstdlife))</f>
        <v>0</v>
      </c>
      <c r="AY691" s="155">
        <f>IF(A17taxstdlife="n/a","n/a",IF(AY$3&gt;(A17taxstdlife+$E691),(Input!$H$227*$H$7)-SUM($H691:AX691),(Input!$H$227*$H$7)/A17taxstdlife))</f>
        <v>0</v>
      </c>
      <c r="AZ691" s="155">
        <f>IF(A17taxstdlife="n/a","n/a",IF(AZ$3&gt;(A17taxstdlife+$E691),(Input!$H$227*$H$7)-SUM($H691:AY691),(Input!$H$227*$H$7)/A17taxstdlife))</f>
        <v>0</v>
      </c>
      <c r="BA691" s="155">
        <f>IF(A17taxstdlife="n/a","n/a",IF(BA$3&gt;(A17taxstdlife+$E691),(Input!$H$227*$H$7)-SUM($H691:AZ691),(Input!$H$227*$H$7)/A17taxstdlife))</f>
        <v>0</v>
      </c>
      <c r="BB691" s="155">
        <f>IF(A17taxstdlife="n/a","n/a",IF(BB$3&gt;(A17taxstdlife+$E691),(Input!$H$227*$H$7)-SUM($H691:BA691),(Input!$H$227*$H$7)/A17taxstdlife))</f>
        <v>0</v>
      </c>
      <c r="BC691" s="155">
        <f>IF(A17taxstdlife="n/a","n/a",IF(BC$3&gt;(A17taxstdlife+$E691),(Input!$H$227*$H$7)-SUM($H691:BB691),(Input!$H$227*$H$7)/A17taxstdlife))</f>
        <v>0</v>
      </c>
      <c r="BD691" s="155">
        <f>IF(A17taxstdlife="n/a","n/a",IF(BD$3&gt;(A17taxstdlife+$E691),(Input!$H$227*$H$7)-SUM($H691:BC691),(Input!$H$227*$H$7)/A17taxstdlife))</f>
        <v>0</v>
      </c>
      <c r="BE691" s="155">
        <f>IF(A17taxstdlife="n/a","n/a",IF(BE$3&gt;(A17taxstdlife+$E691),(Input!$H$227*$H$7)-SUM($H691:BD691),(Input!$H$227*$H$7)/A17taxstdlife))</f>
        <v>0</v>
      </c>
      <c r="BF691" s="155">
        <f>IF(A17taxstdlife="n/a","n/a",IF(BF$3&gt;(A17taxstdlife+$E691),(Input!$H$227*$H$7)-SUM($H691:BE691),(Input!$H$227*$H$7)/A17taxstdlife))</f>
        <v>0</v>
      </c>
      <c r="BG691" s="155">
        <f>IF(A17taxstdlife="n/a","n/a",IF(BG$3&gt;(A17taxstdlife+$E691),(Input!$H$227*$H$7)-SUM($H691:BF691),(Input!$H$227*$H$7)/A17taxstdlife))</f>
        <v>0</v>
      </c>
      <c r="BH691" s="155">
        <f>IF(A17taxstdlife="n/a","n/a",IF(BH$3&gt;(A17taxstdlife+$E691),(Input!$H$227*$H$7)-SUM($H691:BG691),(Input!$H$227*$H$7)/A17taxstdlife))</f>
        <v>0</v>
      </c>
      <c r="BI691" s="155">
        <f>IF(A17taxstdlife="n/a","n/a",IF(BI$3&gt;(A17taxstdlife+$E691),(Input!$H$227*$H$7)-SUM($H691:BH691),(Input!$H$227*$H$7)/A17taxstdlife))</f>
        <v>0</v>
      </c>
      <c r="BJ691" s="14"/>
      <c r="BK691" s="14"/>
      <c r="BL691" s="14"/>
      <c r="BM691" s="14"/>
      <c r="BN691" s="14"/>
      <c r="BO691" s="14"/>
      <c r="BP691" s="14"/>
      <c r="BQ691" s="14"/>
      <c r="BR691" s="14"/>
      <c r="BS691" s="14"/>
      <c r="BT691" s="14"/>
      <c r="BU691" s="14"/>
      <c r="BV691" s="14"/>
      <c r="BW691" s="14"/>
      <c r="BX691" s="14"/>
      <c r="BY691" s="14"/>
      <c r="BZ691" s="14"/>
      <c r="CA691" s="410"/>
      <c r="CB691" s="410"/>
      <c r="CC691" s="410"/>
      <c r="CD691" s="410"/>
      <c r="CE691" s="410"/>
      <c r="CF691" s="410"/>
      <c r="CG691" s="410"/>
      <c r="CH691" s="410"/>
      <c r="CI691" s="410"/>
      <c r="CJ691" s="410"/>
      <c r="CK691" s="410"/>
      <c r="CL691" s="410"/>
      <c r="CM691" s="410"/>
      <c r="CN691" s="410"/>
      <c r="CO691" s="410"/>
      <c r="CP691" s="410"/>
      <c r="CQ691" s="410"/>
      <c r="CR691" s="410"/>
      <c r="CS691" s="410"/>
      <c r="CT691" s="410"/>
      <c r="CU691" s="410"/>
      <c r="CV691" s="410"/>
      <c r="CW691" s="410"/>
      <c r="CX691" s="410"/>
      <c r="CY691" s="410"/>
      <c r="CZ691" s="410"/>
      <c r="DA691" s="410"/>
      <c r="DB691" s="410"/>
      <c r="DC691" s="410"/>
      <c r="DD691" s="410"/>
      <c r="DE691" s="410"/>
      <c r="DF691" s="410"/>
      <c r="DG691" s="410"/>
      <c r="DH691" s="410"/>
      <c r="DI691" s="410"/>
      <c r="DJ691" s="410"/>
      <c r="DK691" s="410"/>
      <c r="DL691" s="410"/>
      <c r="DM691" s="410"/>
      <c r="DN691" s="410"/>
      <c r="DO691" s="410"/>
      <c r="DP691" s="410"/>
      <c r="DQ691" s="410"/>
      <c r="DR691" s="410"/>
      <c r="DS691" s="410"/>
      <c r="DT691" s="410"/>
      <c r="DU691" s="410"/>
      <c r="DV691" s="410"/>
      <c r="DW691" s="410"/>
      <c r="DX691" s="410"/>
      <c r="DY691" s="410"/>
      <c r="DZ691" s="410"/>
      <c r="EA691" s="410"/>
      <c r="EB691" s="410"/>
      <c r="EC691" s="410"/>
      <c r="ED691" s="410"/>
      <c r="EE691" s="410"/>
      <c r="EF691" s="410"/>
      <c r="EG691" s="410"/>
      <c r="EH691" s="410"/>
      <c r="EI691" s="410"/>
      <c r="EJ691" s="410"/>
      <c r="EK691" s="410"/>
      <c r="EL691" s="410"/>
      <c r="EM691" s="410"/>
      <c r="EN691" s="410"/>
      <c r="EO691" s="410"/>
      <c r="EP691" s="410"/>
      <c r="EQ691" s="410"/>
      <c r="ER691" s="410"/>
      <c r="ES691" s="410"/>
      <c r="ET691" s="410"/>
      <c r="EU691" s="410"/>
      <c r="EV691" s="410"/>
      <c r="EW691" s="410"/>
      <c r="EX691" s="410"/>
      <c r="EY691" s="410"/>
      <c r="EZ691" s="410"/>
      <c r="FA691" s="410"/>
      <c r="FB691" s="410"/>
      <c r="FC691" s="410"/>
      <c r="FD691" s="410"/>
      <c r="FE691" s="410"/>
      <c r="FF691" s="410"/>
      <c r="FG691" s="410"/>
      <c r="FH691" s="410"/>
      <c r="FI691" s="410"/>
      <c r="FJ691" s="410"/>
      <c r="FK691" s="410"/>
      <c r="FL691" s="410"/>
      <c r="FM691" s="410"/>
      <c r="FN691" s="410"/>
      <c r="FO691" s="410"/>
      <c r="FP691" s="410"/>
      <c r="FQ691" s="410"/>
      <c r="FR691" s="410"/>
      <c r="FS691" s="410"/>
      <c r="FT691" s="410"/>
      <c r="FU691" s="410"/>
      <c r="FV691" s="410"/>
      <c r="FW691" s="410"/>
      <c r="FX691" s="410"/>
      <c r="FY691" s="410"/>
      <c r="FZ691" s="410"/>
      <c r="GA691" s="410"/>
      <c r="GB691" s="410"/>
      <c r="GC691" s="410"/>
      <c r="GD691" s="410"/>
      <c r="GE691" s="410"/>
      <c r="GF691" s="410"/>
      <c r="GG691" s="410"/>
      <c r="GH691" s="410"/>
      <c r="GI691" s="410"/>
      <c r="GJ691" s="410"/>
      <c r="GK691" s="410"/>
      <c r="GL691" s="410"/>
      <c r="GM691" s="410"/>
      <c r="GN691" s="410"/>
      <c r="GO691" s="410"/>
      <c r="GP691" s="410"/>
      <c r="GQ691" s="410"/>
      <c r="GR691" s="410"/>
      <c r="GS691" s="410"/>
      <c r="GT691" s="410"/>
      <c r="GU691" s="410"/>
      <c r="GV691" s="410"/>
      <c r="GW691" s="410"/>
      <c r="GX691" s="410"/>
      <c r="GY691" s="410"/>
      <c r="GZ691" s="410"/>
      <c r="HA691" s="410"/>
      <c r="HB691" s="410"/>
      <c r="HC691" s="410"/>
      <c r="HD691" s="410"/>
      <c r="HE691" s="410"/>
      <c r="HF691" s="410"/>
      <c r="HG691" s="410"/>
      <c r="HH691" s="410"/>
      <c r="HI691" s="410"/>
      <c r="HJ691" s="410"/>
      <c r="HK691" s="410"/>
      <c r="HL691" s="410"/>
      <c r="HM691" s="410"/>
      <c r="HN691" s="410"/>
      <c r="HO691" s="410"/>
      <c r="HP691" s="410"/>
      <c r="HQ691" s="410"/>
      <c r="HR691" s="410"/>
      <c r="HS691" s="410"/>
      <c r="HT691" s="410"/>
      <c r="HU691" s="410"/>
      <c r="HV691" s="410"/>
      <c r="HW691" s="410"/>
      <c r="HX691" s="410"/>
      <c r="HY691" s="410"/>
      <c r="HZ691" s="410"/>
      <c r="IA691" s="410"/>
      <c r="IB691" s="410"/>
      <c r="IC691" s="410"/>
      <c r="ID691" s="410"/>
      <c r="IE691" s="410"/>
      <c r="IF691" s="410"/>
      <c r="IG691" s="410"/>
      <c r="IH691" s="410"/>
      <c r="II691" s="410"/>
      <c r="IJ691" s="410"/>
      <c r="IK691" s="410"/>
      <c r="IL691" s="410"/>
      <c r="IM691" s="410"/>
      <c r="IN691" s="410"/>
      <c r="IO691" s="410"/>
      <c r="IP691" s="410"/>
      <c r="IQ691" s="410"/>
      <c r="IR691" s="410"/>
      <c r="IS691" s="410"/>
      <c r="IT691" s="410"/>
      <c r="IU691" s="410"/>
      <c r="IV691" s="410"/>
    </row>
    <row r="692" spans="1:256" s="2" customFormat="1" ht="12.75" hidden="1" customHeight="1" outlineLevel="2">
      <c r="A692" s="14"/>
      <c r="B692" s="14"/>
      <c r="C692" s="324"/>
      <c r="D692" s="413"/>
      <c r="E692" s="261">
        <v>3</v>
      </c>
      <c r="F692" s="372"/>
      <c r="G692" s="269"/>
      <c r="H692" s="271"/>
      <c r="I692" s="270"/>
      <c r="J692" s="155">
        <f>IF(A17taxstdlife="n/a","n/a",IF(J$3&gt;(A17taxstdlife+$E692),(Input!$I$227*$I$7)-SUM($I692:I692),(Input!$I$227*$I$7)/A17taxstdlife))</f>
        <v>0.36011965663958917</v>
      </c>
      <c r="K692" s="155">
        <f>IF(A17taxstdlife="n/a","n/a",IF(K$3&gt;(A17taxstdlife+$E692),(Input!$I$227*$I$7)-SUM($I692:J692),(Input!$I$227*$I$7)/A17taxstdlife))</f>
        <v>0.36011965663958917</v>
      </c>
      <c r="L692" s="155">
        <f>IF(A17taxstdlife="n/a","n/a",IF(L$3&gt;(A17taxstdlife+$E692),(Input!$I$227*$I$7)-SUM($I692:K692),(Input!$I$227*$I$7)/A17taxstdlife))</f>
        <v>0.36011965663958917</v>
      </c>
      <c r="M692" s="155">
        <f>IF(A17taxstdlife="n/a","n/a",IF(M$3&gt;(A17taxstdlife+$E692),(Input!$I$227*$I$7)-SUM($I692:L692),(Input!$I$227*$I$7)/A17taxstdlife))</f>
        <v>0.36011965663958917</v>
      </c>
      <c r="N692" s="155">
        <f>IF(A17taxstdlife="n/a","n/a",IF(N$3&gt;(A17taxstdlife+$E692),(Input!$I$227*$I$7)-SUM($I692:M692),(Input!$I$227*$I$7)/A17taxstdlife))</f>
        <v>0.36011965663958917</v>
      </c>
      <c r="O692" s="155">
        <f>IF(A17taxstdlife="n/a","n/a",IF(O$3&gt;(A17taxstdlife+$E692),(Input!$I$227*$I$7)-SUM($I692:N692),(Input!$I$227*$I$7)/A17taxstdlife))</f>
        <v>0</v>
      </c>
      <c r="P692" s="155">
        <f>IF(A17taxstdlife="n/a","n/a",IF(P$3&gt;(A17taxstdlife+$E692),(Input!$I$227*$I$7)-SUM($I692:O692),(Input!$I$227*$I$7)/A17taxstdlife))</f>
        <v>0</v>
      </c>
      <c r="Q692" s="155">
        <f>IF(A17taxstdlife="n/a","n/a",IF(Q$3&gt;(A17taxstdlife+$E692),(Input!$I$227*$I$7)-SUM($I692:P692),(Input!$I$227*$I$7)/A17taxstdlife))</f>
        <v>0</v>
      </c>
      <c r="R692" s="155">
        <f>IF(A17taxstdlife="n/a","n/a",IF(R$3&gt;(A17taxstdlife+$E692),(Input!$I$227*$I$7)-SUM($I692:Q692),(Input!$I$227*$I$7)/A17taxstdlife))</f>
        <v>0</v>
      </c>
      <c r="S692" s="155">
        <f>IF(A17taxstdlife="n/a","n/a",IF(S$3&gt;(A17taxstdlife+$E692),(Input!$I$227*$I$7)-SUM($I692:R692),(Input!$I$227*$I$7)/A17taxstdlife))</f>
        <v>0</v>
      </c>
      <c r="T692" s="155">
        <f>IF(A17taxstdlife="n/a","n/a",IF(T$3&gt;(A17taxstdlife+$E692),(Input!$I$227*$I$7)-SUM($I692:S692),(Input!$I$227*$I$7)/A17taxstdlife))</f>
        <v>0</v>
      </c>
      <c r="U692" s="155">
        <f>IF(A17taxstdlife="n/a","n/a",IF(U$3&gt;(A17taxstdlife+$E692),(Input!$I$227*$I$7)-SUM($I692:T692),(Input!$I$227*$I$7)/A17taxstdlife))</f>
        <v>0</v>
      </c>
      <c r="V692" s="155">
        <f>IF(A17taxstdlife="n/a","n/a",IF(V$3&gt;(A17taxstdlife+$E692),(Input!$I$227*$I$7)-SUM($I692:U692),(Input!$I$227*$I$7)/A17taxstdlife))</f>
        <v>0</v>
      </c>
      <c r="W692" s="155">
        <f>IF(A17taxstdlife="n/a","n/a",IF(W$3&gt;(A17taxstdlife+$E692),(Input!$I$227*$I$7)-SUM($I692:V692),(Input!$I$227*$I$7)/A17taxstdlife))</f>
        <v>0</v>
      </c>
      <c r="X692" s="155">
        <f>IF(A17taxstdlife="n/a","n/a",IF(X$3&gt;(A17taxstdlife+$E692),(Input!$I$227*$I$7)-SUM($I692:W692),(Input!$I$227*$I$7)/A17taxstdlife))</f>
        <v>0</v>
      </c>
      <c r="Y692" s="155">
        <f>IF(A17taxstdlife="n/a","n/a",IF(Y$3&gt;(A17taxstdlife+$E692),(Input!$I$227*$I$7)-SUM($I692:X692),(Input!$I$227*$I$7)/A17taxstdlife))</f>
        <v>0</v>
      </c>
      <c r="Z692" s="155">
        <f>IF(A17taxstdlife="n/a","n/a",IF(Z$3&gt;(A17taxstdlife+$E692),(Input!$I$227*$I$7)-SUM($I692:Y692),(Input!$I$227*$I$7)/A17taxstdlife))</f>
        <v>0</v>
      </c>
      <c r="AA692" s="155">
        <f>IF(A17taxstdlife="n/a","n/a",IF(AA$3&gt;(A17taxstdlife+$E692),(Input!$I$227*$I$7)-SUM($I692:Z692),(Input!$I$227*$I$7)/A17taxstdlife))</f>
        <v>0</v>
      </c>
      <c r="AB692" s="155">
        <f>IF(A17taxstdlife="n/a","n/a",IF(AB$3&gt;(A17taxstdlife+$E692),(Input!$I$227*$I$7)-SUM($I692:AA692),(Input!$I$227*$I$7)/A17taxstdlife))</f>
        <v>0</v>
      </c>
      <c r="AC692" s="155">
        <f>IF(A17taxstdlife="n/a","n/a",IF(AC$3&gt;(A17taxstdlife+$E692),(Input!$I$227*$I$7)-SUM($I692:AB692),(Input!$I$227*$I$7)/A17taxstdlife))</f>
        <v>0</v>
      </c>
      <c r="AD692" s="155">
        <f>IF(A17taxstdlife="n/a","n/a",IF(AD$3&gt;(A17taxstdlife+$E692),(Input!$I$227*$I$7)-SUM($I692:AC692),(Input!$I$227*$I$7)/A17taxstdlife))</f>
        <v>0</v>
      </c>
      <c r="AE692" s="155">
        <f>IF(A17taxstdlife="n/a","n/a",IF(AE$3&gt;(A17taxstdlife+$E692),(Input!$I$227*$I$7)-SUM($I692:AD692),(Input!$I$227*$I$7)/A17taxstdlife))</f>
        <v>0</v>
      </c>
      <c r="AF692" s="155">
        <f>IF(A17taxstdlife="n/a","n/a",IF(AF$3&gt;(A17taxstdlife+$E692),(Input!$I$227*$I$7)-SUM($I692:AE692),(Input!$I$227*$I$7)/A17taxstdlife))</f>
        <v>0</v>
      </c>
      <c r="AG692" s="155">
        <f>IF(A17taxstdlife="n/a","n/a",IF(AG$3&gt;(A17taxstdlife+$E692),(Input!$I$227*$I$7)-SUM($I692:AF692),(Input!$I$227*$I$7)/A17taxstdlife))</f>
        <v>0</v>
      </c>
      <c r="AH692" s="155">
        <f>IF(A17taxstdlife="n/a","n/a",IF(AH$3&gt;(A17taxstdlife+$E692),(Input!$I$227*$I$7)-SUM($I692:AG692),(Input!$I$227*$I$7)/A17taxstdlife))</f>
        <v>0</v>
      </c>
      <c r="AI692" s="155">
        <f>IF(A17taxstdlife="n/a","n/a",IF(AI$3&gt;(A17taxstdlife+$E692),(Input!$I$227*$I$7)-SUM($I692:AH692),(Input!$I$227*$I$7)/A17taxstdlife))</f>
        <v>0</v>
      </c>
      <c r="AJ692" s="155">
        <f>IF(A17taxstdlife="n/a","n/a",IF(AJ$3&gt;(A17taxstdlife+$E692),(Input!$I$227*$I$7)-SUM($I692:AI692),(Input!$I$227*$I$7)/A17taxstdlife))</f>
        <v>0</v>
      </c>
      <c r="AK692" s="155">
        <f>IF(A17taxstdlife="n/a","n/a",IF(AK$3&gt;(A17taxstdlife+$E692),(Input!$I$227*$I$7)-SUM($I692:AJ692),(Input!$I$227*$I$7)/A17taxstdlife))</f>
        <v>0</v>
      </c>
      <c r="AL692" s="155">
        <f>IF(A17taxstdlife="n/a","n/a",IF(AL$3&gt;(A17taxstdlife+$E692),(Input!$I$227*$I$7)-SUM($I692:AK692),(Input!$I$227*$I$7)/A17taxstdlife))</f>
        <v>0</v>
      </c>
      <c r="AM692" s="155">
        <f>IF(A17taxstdlife="n/a","n/a",IF(AM$3&gt;(A17taxstdlife+$E692),(Input!$I$227*$I$7)-SUM($I692:AL692),(Input!$I$227*$I$7)/A17taxstdlife))</f>
        <v>0</v>
      </c>
      <c r="AN692" s="155">
        <f>IF(A17taxstdlife="n/a","n/a",IF(AN$3&gt;(A17taxstdlife+$E692),(Input!$I$227*$I$7)-SUM($I692:AM692),(Input!$I$227*$I$7)/A17taxstdlife))</f>
        <v>0</v>
      </c>
      <c r="AO692" s="155">
        <f>IF(A17taxstdlife="n/a","n/a",IF(AO$3&gt;(A17taxstdlife+$E692),(Input!$I$227*$I$7)-SUM($I692:AN692),(Input!$I$227*$I$7)/A17taxstdlife))</f>
        <v>0</v>
      </c>
      <c r="AP692" s="155">
        <f>IF(A17taxstdlife="n/a","n/a",IF(AP$3&gt;(A17taxstdlife+$E692),(Input!$I$227*$I$7)-SUM($I692:AO692),(Input!$I$227*$I$7)/A17taxstdlife))</f>
        <v>0</v>
      </c>
      <c r="AQ692" s="155">
        <f>IF(A17taxstdlife="n/a","n/a",IF(AQ$3&gt;(A17taxstdlife+$E692),(Input!$I$227*$I$7)-SUM($I692:AP692),(Input!$I$227*$I$7)/A17taxstdlife))</f>
        <v>0</v>
      </c>
      <c r="AR692" s="155">
        <f>IF(A17taxstdlife="n/a","n/a",IF(AR$3&gt;(A17taxstdlife+$E692),(Input!$I$227*$I$7)-SUM($I692:AQ692),(Input!$I$227*$I$7)/A17taxstdlife))</f>
        <v>0</v>
      </c>
      <c r="AS692" s="155">
        <f>IF(A17taxstdlife="n/a","n/a",IF(AS$3&gt;(A17taxstdlife+$E692),(Input!$I$227*$I$7)-SUM($I692:AR692),(Input!$I$227*$I$7)/A17taxstdlife))</f>
        <v>0</v>
      </c>
      <c r="AT692" s="155">
        <f>IF(A17taxstdlife="n/a","n/a",IF(AT$3&gt;(A17taxstdlife+$E692),(Input!$I$227*$I$7)-SUM($I692:AS692),(Input!$I$227*$I$7)/A17taxstdlife))</f>
        <v>0</v>
      </c>
      <c r="AU692" s="155">
        <f>IF(A17taxstdlife="n/a","n/a",IF(AU$3&gt;(A17taxstdlife+$E692),(Input!$I$227*$I$7)-SUM($I692:AT692),(Input!$I$227*$I$7)/A17taxstdlife))</f>
        <v>0</v>
      </c>
      <c r="AV692" s="155">
        <f>IF(A17taxstdlife="n/a","n/a",IF(AV$3&gt;(A17taxstdlife+$E692),(Input!$I$227*$I$7)-SUM($I692:AU692),(Input!$I$227*$I$7)/A17taxstdlife))</f>
        <v>0</v>
      </c>
      <c r="AW692" s="155">
        <f>IF(A17taxstdlife="n/a","n/a",IF(AW$3&gt;(A17taxstdlife+$E692),(Input!$I$227*$I$7)-SUM($I692:AV692),(Input!$I$227*$I$7)/A17taxstdlife))</f>
        <v>0</v>
      </c>
      <c r="AX692" s="155">
        <f>IF(A17taxstdlife="n/a","n/a",IF(AX$3&gt;(A17taxstdlife+$E692),(Input!$I$227*$I$7)-SUM($I692:AW692),(Input!$I$227*$I$7)/A17taxstdlife))</f>
        <v>0</v>
      </c>
      <c r="AY692" s="155">
        <f>IF(A17taxstdlife="n/a","n/a",IF(AY$3&gt;(A17taxstdlife+$E692),(Input!$I$227*$I$7)-SUM($I692:AX692),(Input!$I$227*$I$7)/A17taxstdlife))</f>
        <v>0</v>
      </c>
      <c r="AZ692" s="155">
        <f>IF(A17taxstdlife="n/a","n/a",IF(AZ$3&gt;(A17taxstdlife+$E692),(Input!$I$227*$I$7)-SUM($I692:AY692),(Input!$I$227*$I$7)/A17taxstdlife))</f>
        <v>0</v>
      </c>
      <c r="BA692" s="155">
        <f>IF(A17taxstdlife="n/a","n/a",IF(BA$3&gt;(A17taxstdlife+$E692),(Input!$I$227*$I$7)-SUM($I692:AZ692),(Input!$I$227*$I$7)/A17taxstdlife))</f>
        <v>0</v>
      </c>
      <c r="BB692" s="155">
        <f>IF(A17taxstdlife="n/a","n/a",IF(BB$3&gt;(A17taxstdlife+$E692),(Input!$I$227*$I$7)-SUM($I692:BA692),(Input!$I$227*$I$7)/A17taxstdlife))</f>
        <v>0</v>
      </c>
      <c r="BC692" s="155">
        <f>IF(A17taxstdlife="n/a","n/a",IF(BC$3&gt;(A17taxstdlife+$E692),(Input!$I$227*$I$7)-SUM($I692:BB692),(Input!$I$227*$I$7)/A17taxstdlife))</f>
        <v>0</v>
      </c>
      <c r="BD692" s="155">
        <f>IF(A17taxstdlife="n/a","n/a",IF(BD$3&gt;(A17taxstdlife+$E692),(Input!$I$227*$I$7)-SUM($I692:BC692),(Input!$I$227*$I$7)/A17taxstdlife))</f>
        <v>0</v>
      </c>
      <c r="BE692" s="155">
        <f>IF(A17taxstdlife="n/a","n/a",IF(BE$3&gt;(A17taxstdlife+$E692),(Input!$I$227*$I$7)-SUM($I692:BD692),(Input!$I$227*$I$7)/A17taxstdlife))</f>
        <v>0</v>
      </c>
      <c r="BF692" s="155">
        <f>IF(A17taxstdlife="n/a","n/a",IF(BF$3&gt;(A17taxstdlife+$E692),(Input!$I$227*$I$7)-SUM($I692:BE692),(Input!$I$227*$I$7)/A17taxstdlife))</f>
        <v>0</v>
      </c>
      <c r="BG692" s="155">
        <f>IF(A17taxstdlife="n/a","n/a",IF(BG$3&gt;(A17taxstdlife+$E692),(Input!$I$227*$I$7)-SUM($I692:BF692),(Input!$I$227*$I$7)/A17taxstdlife))</f>
        <v>0</v>
      </c>
      <c r="BH692" s="155">
        <f>IF(A17taxstdlife="n/a","n/a",IF(BH$3&gt;(A17taxstdlife+$E692),(Input!$I$227*$I$7)-SUM($I692:BG692),(Input!$I$227*$I$7)/A17taxstdlife))</f>
        <v>0</v>
      </c>
      <c r="BI692" s="155">
        <f>IF(A17taxstdlife="n/a","n/a",IF(BI$3&gt;(A17taxstdlife+$E692),(Input!$I$227*$I$7)-SUM($I692:BH692),(Input!$I$227*$I$7)/A17taxstdlife))</f>
        <v>0</v>
      </c>
      <c r="BJ692" s="14"/>
      <c r="BK692" s="14"/>
      <c r="BL692" s="14"/>
      <c r="BM692" s="14"/>
      <c r="BN692" s="14"/>
      <c r="BO692" s="14"/>
      <c r="BP692" s="14"/>
      <c r="BQ692" s="14"/>
      <c r="BR692" s="14"/>
      <c r="BS692" s="14"/>
      <c r="BT692" s="14"/>
      <c r="BU692" s="14"/>
      <c r="BV692" s="14"/>
      <c r="BW692" s="14"/>
      <c r="BX692" s="14"/>
      <c r="BY692" s="14"/>
      <c r="BZ692" s="14"/>
      <c r="CA692" s="410"/>
      <c r="CB692" s="410"/>
      <c r="CC692" s="410"/>
      <c r="CD692" s="410"/>
      <c r="CE692" s="410"/>
      <c r="CF692" s="410"/>
      <c r="CG692" s="410"/>
      <c r="CH692" s="410"/>
      <c r="CI692" s="410"/>
      <c r="CJ692" s="410"/>
      <c r="CK692" s="410"/>
      <c r="CL692" s="410"/>
      <c r="CM692" s="410"/>
      <c r="CN692" s="410"/>
      <c r="CO692" s="410"/>
      <c r="CP692" s="410"/>
      <c r="CQ692" s="410"/>
      <c r="CR692" s="410"/>
      <c r="CS692" s="410"/>
      <c r="CT692" s="410"/>
      <c r="CU692" s="410"/>
      <c r="CV692" s="410"/>
      <c r="CW692" s="410"/>
      <c r="CX692" s="410"/>
      <c r="CY692" s="410"/>
      <c r="CZ692" s="410"/>
      <c r="DA692" s="410"/>
      <c r="DB692" s="410"/>
      <c r="DC692" s="410"/>
      <c r="DD692" s="410"/>
      <c r="DE692" s="410"/>
      <c r="DF692" s="410"/>
      <c r="DG692" s="410"/>
      <c r="DH692" s="410"/>
      <c r="DI692" s="410"/>
      <c r="DJ692" s="410"/>
      <c r="DK692" s="410"/>
      <c r="DL692" s="410"/>
      <c r="DM692" s="410"/>
      <c r="DN692" s="410"/>
      <c r="DO692" s="410"/>
      <c r="DP692" s="410"/>
      <c r="DQ692" s="410"/>
      <c r="DR692" s="410"/>
      <c r="DS692" s="410"/>
      <c r="DT692" s="410"/>
      <c r="DU692" s="410"/>
      <c r="DV692" s="410"/>
      <c r="DW692" s="410"/>
      <c r="DX692" s="410"/>
      <c r="DY692" s="410"/>
      <c r="DZ692" s="410"/>
      <c r="EA692" s="410"/>
      <c r="EB692" s="410"/>
      <c r="EC692" s="410"/>
      <c r="ED692" s="410"/>
      <c r="EE692" s="410"/>
      <c r="EF692" s="410"/>
      <c r="EG692" s="410"/>
      <c r="EH692" s="410"/>
      <c r="EI692" s="410"/>
      <c r="EJ692" s="410"/>
      <c r="EK692" s="410"/>
      <c r="EL692" s="410"/>
      <c r="EM692" s="410"/>
      <c r="EN692" s="410"/>
      <c r="EO692" s="410"/>
      <c r="EP692" s="410"/>
      <c r="EQ692" s="410"/>
      <c r="ER692" s="410"/>
      <c r="ES692" s="410"/>
      <c r="ET692" s="410"/>
      <c r="EU692" s="410"/>
      <c r="EV692" s="410"/>
      <c r="EW692" s="410"/>
      <c r="EX692" s="410"/>
      <c r="EY692" s="410"/>
      <c r="EZ692" s="410"/>
      <c r="FA692" s="410"/>
      <c r="FB692" s="410"/>
      <c r="FC692" s="410"/>
      <c r="FD692" s="410"/>
      <c r="FE692" s="410"/>
      <c r="FF692" s="410"/>
      <c r="FG692" s="410"/>
      <c r="FH692" s="410"/>
      <c r="FI692" s="410"/>
      <c r="FJ692" s="410"/>
      <c r="FK692" s="410"/>
      <c r="FL692" s="410"/>
      <c r="FM692" s="410"/>
      <c r="FN692" s="410"/>
      <c r="FO692" s="410"/>
      <c r="FP692" s="410"/>
      <c r="FQ692" s="410"/>
      <c r="FR692" s="410"/>
      <c r="FS692" s="410"/>
      <c r="FT692" s="410"/>
      <c r="FU692" s="410"/>
      <c r="FV692" s="410"/>
      <c r="FW692" s="410"/>
      <c r="FX692" s="410"/>
      <c r="FY692" s="410"/>
      <c r="FZ692" s="410"/>
      <c r="GA692" s="410"/>
      <c r="GB692" s="410"/>
      <c r="GC692" s="410"/>
      <c r="GD692" s="410"/>
      <c r="GE692" s="410"/>
      <c r="GF692" s="410"/>
      <c r="GG692" s="410"/>
      <c r="GH692" s="410"/>
      <c r="GI692" s="410"/>
      <c r="GJ692" s="410"/>
      <c r="GK692" s="410"/>
      <c r="GL692" s="410"/>
      <c r="GM692" s="410"/>
      <c r="GN692" s="410"/>
      <c r="GO692" s="410"/>
      <c r="GP692" s="410"/>
      <c r="GQ692" s="410"/>
      <c r="GR692" s="410"/>
      <c r="GS692" s="410"/>
      <c r="GT692" s="410"/>
      <c r="GU692" s="410"/>
      <c r="GV692" s="410"/>
      <c r="GW692" s="410"/>
      <c r="GX692" s="410"/>
      <c r="GY692" s="410"/>
      <c r="GZ692" s="410"/>
      <c r="HA692" s="410"/>
      <c r="HB692" s="410"/>
      <c r="HC692" s="410"/>
      <c r="HD692" s="410"/>
      <c r="HE692" s="410"/>
      <c r="HF692" s="410"/>
      <c r="HG692" s="410"/>
      <c r="HH692" s="410"/>
      <c r="HI692" s="410"/>
      <c r="HJ692" s="410"/>
      <c r="HK692" s="410"/>
      <c r="HL692" s="410"/>
      <c r="HM692" s="410"/>
      <c r="HN692" s="410"/>
      <c r="HO692" s="410"/>
      <c r="HP692" s="410"/>
      <c r="HQ692" s="410"/>
      <c r="HR692" s="410"/>
      <c r="HS692" s="410"/>
      <c r="HT692" s="410"/>
      <c r="HU692" s="410"/>
      <c r="HV692" s="410"/>
      <c r="HW692" s="410"/>
      <c r="HX692" s="410"/>
      <c r="HY692" s="410"/>
      <c r="HZ692" s="410"/>
      <c r="IA692" s="410"/>
      <c r="IB692" s="410"/>
      <c r="IC692" s="410"/>
      <c r="ID692" s="410"/>
      <c r="IE692" s="410"/>
      <c r="IF692" s="410"/>
      <c r="IG692" s="410"/>
      <c r="IH692" s="410"/>
      <c r="II692" s="410"/>
      <c r="IJ692" s="410"/>
      <c r="IK692" s="410"/>
      <c r="IL692" s="410"/>
      <c r="IM692" s="410"/>
      <c r="IN692" s="410"/>
      <c r="IO692" s="410"/>
      <c r="IP692" s="410"/>
      <c r="IQ692" s="410"/>
      <c r="IR692" s="410"/>
      <c r="IS692" s="410"/>
      <c r="IT692" s="410"/>
      <c r="IU692" s="410"/>
      <c r="IV692" s="410"/>
    </row>
    <row r="693" spans="1:256" s="2" customFormat="1" ht="12.75" hidden="1" customHeight="1" outlineLevel="2">
      <c r="A693" s="14"/>
      <c r="B693" s="14"/>
      <c r="C693" s="324"/>
      <c r="D693" s="413"/>
      <c r="E693" s="261">
        <v>4</v>
      </c>
      <c r="F693" s="372"/>
      <c r="G693" s="269"/>
      <c r="H693" s="271"/>
      <c r="I693" s="271"/>
      <c r="J693" s="270"/>
      <c r="K693" s="155">
        <f>IF(A17taxstdlife="n/a","n/a",IF(K$3&gt;(A17taxstdlife+$E693),(Input!$J$227*$J$7)-SUM($J693:J693),(Input!$J$227*$J$7)/A17taxstdlife))</f>
        <v>0.39207855101715688</v>
      </c>
      <c r="L693" s="155">
        <f>IF(A17taxstdlife="n/a","n/a",IF(L$3&gt;(A17taxstdlife+$E693),(Input!$J$227*$J$7)-SUM($J693:K693),(Input!$J$227*$J$7)/A17taxstdlife))</f>
        <v>0.39207855101715688</v>
      </c>
      <c r="M693" s="155">
        <f>IF(A17taxstdlife="n/a","n/a",IF(M$3&gt;(A17taxstdlife+$E693),(Input!$J$227*$J$7)-SUM($J693:L693),(Input!$J$227*$J$7)/A17taxstdlife))</f>
        <v>0.39207855101715688</v>
      </c>
      <c r="N693" s="155">
        <f>IF(A17taxstdlife="n/a","n/a",IF(N$3&gt;(A17taxstdlife+$E693),(Input!$J$227*$J$7)-SUM($J693:M693),(Input!$J$227*$J$7)/A17taxstdlife))</f>
        <v>0.39207855101715688</v>
      </c>
      <c r="O693" s="155">
        <f>IF(A17taxstdlife="n/a","n/a",IF(O$3&gt;(A17taxstdlife+$E693),(Input!$J$227*$J$7)-SUM($J693:N693),(Input!$J$227*$J$7)/A17taxstdlife))</f>
        <v>0.39207855101715688</v>
      </c>
      <c r="P693" s="155">
        <f>IF(A17taxstdlife="n/a","n/a",IF(P$3&gt;(A17taxstdlife+$E693),(Input!$J$227*$J$7)-SUM($J693:O693),(Input!$J$227*$J$7)/A17taxstdlife))</f>
        <v>0</v>
      </c>
      <c r="Q693" s="155">
        <f>IF(A17taxstdlife="n/a","n/a",IF(Q$3&gt;(A17taxstdlife+$E693),(Input!$J$227*$J$7)-SUM($J693:P693),(Input!$J$227*$J$7)/A17taxstdlife))</f>
        <v>0</v>
      </c>
      <c r="R693" s="155">
        <f>IF(A17taxstdlife="n/a","n/a",IF(R$3&gt;(A17taxstdlife+$E693),(Input!$J$227*$J$7)-SUM($J693:Q693),(Input!$J$227*$J$7)/A17taxstdlife))</f>
        <v>0</v>
      </c>
      <c r="S693" s="155">
        <f>IF(A17taxstdlife="n/a","n/a",IF(S$3&gt;(A17taxstdlife+$E693),(Input!$J$227*$J$7)-SUM($J693:R693),(Input!$J$227*$J$7)/A17taxstdlife))</f>
        <v>0</v>
      </c>
      <c r="T693" s="155">
        <f>IF(A17taxstdlife="n/a","n/a",IF(T$3&gt;(A17taxstdlife+$E693),(Input!$J$227*$J$7)-SUM($J693:S693),(Input!$J$227*$J$7)/A17taxstdlife))</f>
        <v>0</v>
      </c>
      <c r="U693" s="155">
        <f>IF(A17taxstdlife="n/a","n/a",IF(U$3&gt;(A17taxstdlife+$E693),(Input!$J$227*$J$7)-SUM($J693:T693),(Input!$J$227*$J$7)/A17taxstdlife))</f>
        <v>0</v>
      </c>
      <c r="V693" s="155">
        <f>IF(A17taxstdlife="n/a","n/a",IF(V$3&gt;(A17taxstdlife+$E693),(Input!$J$227*$J$7)-SUM($J693:U693),(Input!$J$227*$J$7)/A17taxstdlife))</f>
        <v>0</v>
      </c>
      <c r="W693" s="155">
        <f>IF(A17taxstdlife="n/a","n/a",IF(W$3&gt;(A17taxstdlife+$E693),(Input!$J$227*$J$7)-SUM($J693:V693),(Input!$J$227*$J$7)/A17taxstdlife))</f>
        <v>0</v>
      </c>
      <c r="X693" s="155">
        <f>IF(A17taxstdlife="n/a","n/a",IF(X$3&gt;(A17taxstdlife+$E693),(Input!$J$227*$J$7)-SUM($J693:W693),(Input!$J$227*$J$7)/A17taxstdlife))</f>
        <v>0</v>
      </c>
      <c r="Y693" s="155">
        <f>IF(A17taxstdlife="n/a","n/a",IF(Y$3&gt;(A17taxstdlife+$E693),(Input!$J$227*$J$7)-SUM($J693:X693),(Input!$J$227*$J$7)/A17taxstdlife))</f>
        <v>0</v>
      </c>
      <c r="Z693" s="155">
        <f>IF(A17taxstdlife="n/a","n/a",IF(Z$3&gt;(A17taxstdlife+$E693),(Input!$J$227*$J$7)-SUM($J693:Y693),(Input!$J$227*$J$7)/A17taxstdlife))</f>
        <v>0</v>
      </c>
      <c r="AA693" s="155">
        <f>IF(A17taxstdlife="n/a","n/a",IF(AA$3&gt;(A17taxstdlife+$E693),(Input!$J$227*$J$7)-SUM($J693:Z693),(Input!$J$227*$J$7)/A17taxstdlife))</f>
        <v>0</v>
      </c>
      <c r="AB693" s="155">
        <f>IF(A17taxstdlife="n/a","n/a",IF(AB$3&gt;(A17taxstdlife+$E693),(Input!$J$227*$J$7)-SUM($J693:AA693),(Input!$J$227*$J$7)/A17taxstdlife))</f>
        <v>0</v>
      </c>
      <c r="AC693" s="155">
        <f>IF(A17taxstdlife="n/a","n/a",IF(AC$3&gt;(A17taxstdlife+$E693),(Input!$J$227*$J$7)-SUM($J693:AB693),(Input!$J$227*$J$7)/A17taxstdlife))</f>
        <v>0</v>
      </c>
      <c r="AD693" s="155">
        <f>IF(A17taxstdlife="n/a","n/a",IF(AD$3&gt;(A17taxstdlife+$E693),(Input!$J$227*$J$7)-SUM($J693:AC693),(Input!$J$227*$J$7)/A17taxstdlife))</f>
        <v>0</v>
      </c>
      <c r="AE693" s="155">
        <f>IF(A17taxstdlife="n/a","n/a",IF(AE$3&gt;(A17taxstdlife+$E693),(Input!$J$227*$J$7)-SUM($J693:AD693),(Input!$J$227*$J$7)/A17taxstdlife))</f>
        <v>0</v>
      </c>
      <c r="AF693" s="155">
        <f>IF(A17taxstdlife="n/a","n/a",IF(AF$3&gt;(A17taxstdlife+$E693),(Input!$J$227*$J$7)-SUM($J693:AE693),(Input!$J$227*$J$7)/A17taxstdlife))</f>
        <v>0</v>
      </c>
      <c r="AG693" s="155">
        <f>IF(A17taxstdlife="n/a","n/a",IF(AG$3&gt;(A17taxstdlife+$E693),(Input!$J$227*$J$7)-SUM($J693:AF693),(Input!$J$227*$J$7)/A17taxstdlife))</f>
        <v>0</v>
      </c>
      <c r="AH693" s="155">
        <f>IF(A17taxstdlife="n/a","n/a",IF(AH$3&gt;(A17taxstdlife+$E693),(Input!$J$227*$J$7)-SUM($J693:AG693),(Input!$J$227*$J$7)/A17taxstdlife))</f>
        <v>0</v>
      </c>
      <c r="AI693" s="155">
        <f>IF(A17taxstdlife="n/a","n/a",IF(AI$3&gt;(A17taxstdlife+$E693),(Input!$J$227*$J$7)-SUM($J693:AH693),(Input!$J$227*$J$7)/A17taxstdlife))</f>
        <v>0</v>
      </c>
      <c r="AJ693" s="155">
        <f>IF(A17taxstdlife="n/a","n/a",IF(AJ$3&gt;(A17taxstdlife+$E693),(Input!$J$227*$J$7)-SUM($J693:AI693),(Input!$J$227*$J$7)/A17taxstdlife))</f>
        <v>0</v>
      </c>
      <c r="AK693" s="155">
        <f>IF(A17taxstdlife="n/a","n/a",IF(AK$3&gt;(A17taxstdlife+$E693),(Input!$J$227*$J$7)-SUM($J693:AJ693),(Input!$J$227*$J$7)/A17taxstdlife))</f>
        <v>0</v>
      </c>
      <c r="AL693" s="155">
        <f>IF(A17taxstdlife="n/a","n/a",IF(AL$3&gt;(A17taxstdlife+$E693),(Input!$J$227*$J$7)-SUM($J693:AK693),(Input!$J$227*$J$7)/A17taxstdlife))</f>
        <v>0</v>
      </c>
      <c r="AM693" s="155">
        <f>IF(A17taxstdlife="n/a","n/a",IF(AM$3&gt;(A17taxstdlife+$E693),(Input!$J$227*$J$7)-SUM($J693:AL693),(Input!$J$227*$J$7)/A17taxstdlife))</f>
        <v>0</v>
      </c>
      <c r="AN693" s="155">
        <f>IF(A17taxstdlife="n/a","n/a",IF(AN$3&gt;(A17taxstdlife+$E693),(Input!$J$227*$J$7)-SUM($J693:AM693),(Input!$J$227*$J$7)/A17taxstdlife))</f>
        <v>0</v>
      </c>
      <c r="AO693" s="155">
        <f>IF(A17taxstdlife="n/a","n/a",IF(AO$3&gt;(A17taxstdlife+$E693),(Input!$J$227*$J$7)-SUM($J693:AN693),(Input!$J$227*$J$7)/A17taxstdlife))</f>
        <v>0</v>
      </c>
      <c r="AP693" s="155">
        <f>IF(A17taxstdlife="n/a","n/a",IF(AP$3&gt;(A17taxstdlife+$E693),(Input!$J$227*$J$7)-SUM($J693:AO693),(Input!$J$227*$J$7)/A17taxstdlife))</f>
        <v>0</v>
      </c>
      <c r="AQ693" s="155">
        <f>IF(A17taxstdlife="n/a","n/a",IF(AQ$3&gt;(A17taxstdlife+$E693),(Input!$J$227*$J$7)-SUM($J693:AP693),(Input!$J$227*$J$7)/A17taxstdlife))</f>
        <v>0</v>
      </c>
      <c r="AR693" s="155">
        <f>IF(A17taxstdlife="n/a","n/a",IF(AR$3&gt;(A17taxstdlife+$E693),(Input!$J$227*$J$7)-SUM($J693:AQ693),(Input!$J$227*$J$7)/A17taxstdlife))</f>
        <v>0</v>
      </c>
      <c r="AS693" s="155">
        <f>IF(A17taxstdlife="n/a","n/a",IF(AS$3&gt;(A17taxstdlife+$E693),(Input!$J$227*$J$7)-SUM($J693:AR693),(Input!$J$227*$J$7)/A17taxstdlife))</f>
        <v>0</v>
      </c>
      <c r="AT693" s="155">
        <f>IF(A17taxstdlife="n/a","n/a",IF(AT$3&gt;(A17taxstdlife+$E693),(Input!$J$227*$J$7)-SUM($J693:AS693),(Input!$J$227*$J$7)/A17taxstdlife))</f>
        <v>0</v>
      </c>
      <c r="AU693" s="155">
        <f>IF(A17taxstdlife="n/a","n/a",IF(AU$3&gt;(A17taxstdlife+$E693),(Input!$J$227*$J$7)-SUM($J693:AT693),(Input!$J$227*$J$7)/A17taxstdlife))</f>
        <v>0</v>
      </c>
      <c r="AV693" s="155">
        <f>IF(A17taxstdlife="n/a","n/a",IF(AV$3&gt;(A17taxstdlife+$E693),(Input!$J$227*$J$7)-SUM($J693:AU693),(Input!$J$227*$J$7)/A17taxstdlife))</f>
        <v>0</v>
      </c>
      <c r="AW693" s="155">
        <f>IF(A17taxstdlife="n/a","n/a",IF(AW$3&gt;(A17taxstdlife+$E693),(Input!$J$227*$J$7)-SUM($J693:AV693),(Input!$J$227*$J$7)/A17taxstdlife))</f>
        <v>0</v>
      </c>
      <c r="AX693" s="155">
        <f>IF(A17taxstdlife="n/a","n/a",IF(AX$3&gt;(A17taxstdlife+$E693),(Input!$J$227*$J$7)-SUM($J693:AW693),(Input!$J$227*$J$7)/A17taxstdlife))</f>
        <v>0</v>
      </c>
      <c r="AY693" s="155">
        <f>IF(A17taxstdlife="n/a","n/a",IF(AY$3&gt;(A17taxstdlife+$E693),(Input!$J$227*$J$7)-SUM($J693:AX693),(Input!$J$227*$J$7)/A17taxstdlife))</f>
        <v>0</v>
      </c>
      <c r="AZ693" s="155">
        <f>IF(A17taxstdlife="n/a","n/a",IF(AZ$3&gt;(A17taxstdlife+$E693),(Input!$J$227*$J$7)-SUM($J693:AY693),(Input!$J$227*$J$7)/A17taxstdlife))</f>
        <v>0</v>
      </c>
      <c r="BA693" s="155">
        <f>IF(A17taxstdlife="n/a","n/a",IF(BA$3&gt;(A17taxstdlife+$E693),(Input!$J$227*$J$7)-SUM($J693:AZ693),(Input!$J$227*$J$7)/A17taxstdlife))</f>
        <v>0</v>
      </c>
      <c r="BB693" s="155">
        <f>IF(A17taxstdlife="n/a","n/a",IF(BB$3&gt;(A17taxstdlife+$E693),(Input!$J$227*$J$7)-SUM($J693:BA693),(Input!$J$227*$J$7)/A17taxstdlife))</f>
        <v>0</v>
      </c>
      <c r="BC693" s="155">
        <f>IF(A17taxstdlife="n/a","n/a",IF(BC$3&gt;(A17taxstdlife+$E693),(Input!$J$227*$J$7)-SUM($J693:BB693),(Input!$J$227*$J$7)/A17taxstdlife))</f>
        <v>0</v>
      </c>
      <c r="BD693" s="155">
        <f>IF(A17taxstdlife="n/a","n/a",IF(BD$3&gt;(A17taxstdlife+$E693),(Input!$J$227*$J$7)-SUM($J693:BC693),(Input!$J$227*$J$7)/A17taxstdlife))</f>
        <v>0</v>
      </c>
      <c r="BE693" s="155">
        <f>IF(A17taxstdlife="n/a","n/a",IF(BE$3&gt;(A17taxstdlife+$E693),(Input!$J$227*$J$7)-SUM($J693:BD693),(Input!$J$227*$J$7)/A17taxstdlife))</f>
        <v>0</v>
      </c>
      <c r="BF693" s="155">
        <f>IF(A17taxstdlife="n/a","n/a",IF(BF$3&gt;(A17taxstdlife+$E693),(Input!$J$227*$J$7)-SUM($J693:BE693),(Input!$J$227*$J$7)/A17taxstdlife))</f>
        <v>0</v>
      </c>
      <c r="BG693" s="155">
        <f>IF(A17taxstdlife="n/a","n/a",IF(BG$3&gt;(A17taxstdlife+$E693),(Input!$J$227*$J$7)-SUM($J693:BF693),(Input!$J$227*$J$7)/A17taxstdlife))</f>
        <v>0</v>
      </c>
      <c r="BH693" s="155">
        <f>IF(A17taxstdlife="n/a","n/a",IF(BH$3&gt;(A17taxstdlife+$E693),(Input!$J$227*$J$7)-SUM($J693:BG693),(Input!$J$227*$J$7)/A17taxstdlife))</f>
        <v>0</v>
      </c>
      <c r="BI693" s="155">
        <f>IF(A17taxstdlife="n/a","n/a",IF(BI$3&gt;(A17taxstdlife+$E693),(Input!$J$227*$J$7)-SUM($J693:BH693),(Input!$J$227*$J$7)/A17taxstdlife))</f>
        <v>0</v>
      </c>
      <c r="BJ693" s="14"/>
      <c r="BK693" s="14"/>
      <c r="BL693" s="14"/>
      <c r="BM693" s="14"/>
      <c r="BN693" s="14"/>
      <c r="BO693" s="14"/>
      <c r="BP693" s="14"/>
      <c r="BQ693" s="14"/>
      <c r="BR693" s="14"/>
      <c r="BS693" s="14"/>
      <c r="BT693" s="14"/>
      <c r="BU693" s="14"/>
      <c r="BV693" s="14"/>
      <c r="BW693" s="14"/>
      <c r="BX693" s="14"/>
      <c r="BY693" s="14"/>
      <c r="BZ693" s="14"/>
      <c r="CA693" s="410"/>
      <c r="CB693" s="410"/>
      <c r="CC693" s="410"/>
      <c r="CD693" s="410"/>
      <c r="CE693" s="410"/>
      <c r="CF693" s="410"/>
      <c r="CG693" s="410"/>
      <c r="CH693" s="410"/>
      <c r="CI693" s="410"/>
      <c r="CJ693" s="410"/>
      <c r="CK693" s="410"/>
      <c r="CL693" s="410"/>
      <c r="CM693" s="410"/>
      <c r="CN693" s="410"/>
      <c r="CO693" s="410"/>
      <c r="CP693" s="410"/>
      <c r="CQ693" s="410"/>
      <c r="CR693" s="410"/>
      <c r="CS693" s="410"/>
      <c r="CT693" s="410"/>
      <c r="CU693" s="410"/>
      <c r="CV693" s="410"/>
      <c r="CW693" s="410"/>
      <c r="CX693" s="410"/>
      <c r="CY693" s="410"/>
      <c r="CZ693" s="410"/>
      <c r="DA693" s="410"/>
      <c r="DB693" s="410"/>
      <c r="DC693" s="410"/>
      <c r="DD693" s="410"/>
      <c r="DE693" s="410"/>
      <c r="DF693" s="410"/>
      <c r="DG693" s="410"/>
      <c r="DH693" s="410"/>
      <c r="DI693" s="410"/>
      <c r="DJ693" s="410"/>
      <c r="DK693" s="410"/>
      <c r="DL693" s="410"/>
      <c r="DM693" s="410"/>
      <c r="DN693" s="410"/>
      <c r="DO693" s="410"/>
      <c r="DP693" s="410"/>
      <c r="DQ693" s="410"/>
      <c r="DR693" s="410"/>
      <c r="DS693" s="410"/>
      <c r="DT693" s="410"/>
      <c r="DU693" s="410"/>
      <c r="DV693" s="410"/>
      <c r="DW693" s="410"/>
      <c r="DX693" s="410"/>
      <c r="DY693" s="410"/>
      <c r="DZ693" s="410"/>
      <c r="EA693" s="410"/>
      <c r="EB693" s="410"/>
      <c r="EC693" s="410"/>
      <c r="ED693" s="410"/>
      <c r="EE693" s="410"/>
      <c r="EF693" s="410"/>
      <c r="EG693" s="410"/>
      <c r="EH693" s="410"/>
      <c r="EI693" s="410"/>
      <c r="EJ693" s="410"/>
      <c r="EK693" s="410"/>
      <c r="EL693" s="410"/>
      <c r="EM693" s="410"/>
      <c r="EN693" s="410"/>
      <c r="EO693" s="410"/>
      <c r="EP693" s="410"/>
      <c r="EQ693" s="410"/>
      <c r="ER693" s="410"/>
      <c r="ES693" s="410"/>
      <c r="ET693" s="410"/>
      <c r="EU693" s="410"/>
      <c r="EV693" s="410"/>
      <c r="EW693" s="410"/>
      <c r="EX693" s="410"/>
      <c r="EY693" s="410"/>
      <c r="EZ693" s="410"/>
      <c r="FA693" s="410"/>
      <c r="FB693" s="410"/>
      <c r="FC693" s="410"/>
      <c r="FD693" s="410"/>
      <c r="FE693" s="410"/>
      <c r="FF693" s="410"/>
      <c r="FG693" s="410"/>
      <c r="FH693" s="410"/>
      <c r="FI693" s="410"/>
      <c r="FJ693" s="410"/>
      <c r="FK693" s="410"/>
      <c r="FL693" s="410"/>
      <c r="FM693" s="410"/>
      <c r="FN693" s="410"/>
      <c r="FO693" s="410"/>
      <c r="FP693" s="410"/>
      <c r="FQ693" s="410"/>
      <c r="FR693" s="410"/>
      <c r="FS693" s="410"/>
      <c r="FT693" s="410"/>
      <c r="FU693" s="410"/>
      <c r="FV693" s="410"/>
      <c r="FW693" s="410"/>
      <c r="FX693" s="410"/>
      <c r="FY693" s="410"/>
      <c r="FZ693" s="410"/>
      <c r="GA693" s="410"/>
      <c r="GB693" s="410"/>
      <c r="GC693" s="410"/>
      <c r="GD693" s="410"/>
      <c r="GE693" s="410"/>
      <c r="GF693" s="410"/>
      <c r="GG693" s="410"/>
      <c r="GH693" s="410"/>
      <c r="GI693" s="410"/>
      <c r="GJ693" s="410"/>
      <c r="GK693" s="410"/>
      <c r="GL693" s="410"/>
      <c r="GM693" s="410"/>
      <c r="GN693" s="410"/>
      <c r="GO693" s="410"/>
      <c r="GP693" s="410"/>
      <c r="GQ693" s="410"/>
      <c r="GR693" s="410"/>
      <c r="GS693" s="410"/>
      <c r="GT693" s="410"/>
      <c r="GU693" s="410"/>
      <c r="GV693" s="410"/>
      <c r="GW693" s="410"/>
      <c r="GX693" s="410"/>
      <c r="GY693" s="410"/>
      <c r="GZ693" s="410"/>
      <c r="HA693" s="410"/>
      <c r="HB693" s="410"/>
      <c r="HC693" s="410"/>
      <c r="HD693" s="410"/>
      <c r="HE693" s="410"/>
      <c r="HF693" s="410"/>
      <c r="HG693" s="410"/>
      <c r="HH693" s="410"/>
      <c r="HI693" s="410"/>
      <c r="HJ693" s="410"/>
      <c r="HK693" s="410"/>
      <c r="HL693" s="410"/>
      <c r="HM693" s="410"/>
      <c r="HN693" s="410"/>
      <c r="HO693" s="410"/>
      <c r="HP693" s="410"/>
      <c r="HQ693" s="410"/>
      <c r="HR693" s="410"/>
      <c r="HS693" s="410"/>
      <c r="HT693" s="410"/>
      <c r="HU693" s="410"/>
      <c r="HV693" s="410"/>
      <c r="HW693" s="410"/>
      <c r="HX693" s="410"/>
      <c r="HY693" s="410"/>
      <c r="HZ693" s="410"/>
      <c r="IA693" s="410"/>
      <c r="IB693" s="410"/>
      <c r="IC693" s="410"/>
      <c r="ID693" s="410"/>
      <c r="IE693" s="410"/>
      <c r="IF693" s="410"/>
      <c r="IG693" s="410"/>
      <c r="IH693" s="410"/>
      <c r="II693" s="410"/>
      <c r="IJ693" s="410"/>
      <c r="IK693" s="410"/>
      <c r="IL693" s="410"/>
      <c r="IM693" s="410"/>
      <c r="IN693" s="410"/>
      <c r="IO693" s="410"/>
      <c r="IP693" s="410"/>
      <c r="IQ693" s="410"/>
      <c r="IR693" s="410"/>
      <c r="IS693" s="410"/>
      <c r="IT693" s="410"/>
      <c r="IU693" s="410"/>
      <c r="IV693" s="410"/>
    </row>
    <row r="694" spans="1:256" s="2" customFormat="1" ht="12.75" hidden="1" customHeight="1" outlineLevel="2">
      <c r="A694" s="14"/>
      <c r="B694" s="14"/>
      <c r="C694" s="324"/>
      <c r="D694" s="413"/>
      <c r="E694" s="261">
        <v>5</v>
      </c>
      <c r="F694" s="372"/>
      <c r="G694" s="269"/>
      <c r="H694" s="271"/>
      <c r="I694" s="271"/>
      <c r="J694" s="271"/>
      <c r="K694" s="270"/>
      <c r="L694" s="155">
        <f>IF(A17taxstdlife="n/a","n/a",IF(L$3&gt;(A17taxstdlife+$E694),(Input!$K$227*$K$7)-SUM($K694:K694),(Input!$K$227*$K$7)/A17taxstdlife))</f>
        <v>0.41010884477041365</v>
      </c>
      <c r="M694" s="155">
        <f>IF(A17taxstdlife="n/a","n/a",IF(M$3&gt;(A17taxstdlife+$E694),(Input!$K$227*$K$7)-SUM($K694:L694),(Input!$K$227*$K$7)/A17taxstdlife))</f>
        <v>0.41010884477041365</v>
      </c>
      <c r="N694" s="155">
        <f>IF(A17taxstdlife="n/a","n/a",IF(N$3&gt;(A17taxstdlife+$E694),(Input!$K$227*$K$7)-SUM($K694:M694),(Input!$K$227*$K$7)/A17taxstdlife))</f>
        <v>0.41010884477041365</v>
      </c>
      <c r="O694" s="155">
        <f>IF(A17taxstdlife="n/a","n/a",IF(O$3&gt;(A17taxstdlife+$E694),(Input!$K$227*$K$7)-SUM($K694:N694),(Input!$K$227*$K$7)/A17taxstdlife))</f>
        <v>0.41010884477041365</v>
      </c>
      <c r="P694" s="155">
        <f>IF(A17taxstdlife="n/a","n/a",IF(P$3&gt;(A17taxstdlife+$E694),(Input!$K$227*$K$7)-SUM($K694:O694),(Input!$K$227*$K$7)/A17taxstdlife))</f>
        <v>0.41010884477041365</v>
      </c>
      <c r="Q694" s="155">
        <f>IF(A17taxstdlife="n/a","n/a",IF(Q$3&gt;(A17taxstdlife+$E694),(Input!$K$227*$K$7)-SUM($K694:P694),(Input!$K$227*$K$7)/A17taxstdlife))</f>
        <v>0</v>
      </c>
      <c r="R694" s="155">
        <f>IF(A17taxstdlife="n/a","n/a",IF(R$3&gt;(A17taxstdlife+$E694),(Input!$K$227*$K$7)-SUM($K694:Q694),(Input!$K$227*$K$7)/A17taxstdlife))</f>
        <v>0</v>
      </c>
      <c r="S694" s="155">
        <f>IF(A17taxstdlife="n/a","n/a",IF(S$3&gt;(A17taxstdlife+$E694),(Input!$K$227*$K$7)-SUM($K694:R694),(Input!$K$227*$K$7)/A17taxstdlife))</f>
        <v>0</v>
      </c>
      <c r="T694" s="155">
        <f>IF(A17taxstdlife="n/a","n/a",IF(T$3&gt;(A17taxstdlife+$E694),(Input!$K$227*$K$7)-SUM($K694:S694),(Input!$K$227*$K$7)/A17taxstdlife))</f>
        <v>0</v>
      </c>
      <c r="U694" s="155">
        <f>IF(A17taxstdlife="n/a","n/a",IF(U$3&gt;(A17taxstdlife+$E694),(Input!$K$227*$K$7)-SUM($K694:T694),(Input!$K$227*$K$7)/A17taxstdlife))</f>
        <v>0</v>
      </c>
      <c r="V694" s="155">
        <f>IF(A17taxstdlife="n/a","n/a",IF(V$3&gt;(A17taxstdlife+$E694),(Input!$K$227*$K$7)-SUM($K694:U694),(Input!$K$227*$K$7)/A17taxstdlife))</f>
        <v>0</v>
      </c>
      <c r="W694" s="155">
        <f>IF(A17taxstdlife="n/a","n/a",IF(W$3&gt;(A17taxstdlife+$E694),(Input!$K$227*$K$7)-SUM($K694:V694),(Input!$K$227*$K$7)/A17taxstdlife))</f>
        <v>0</v>
      </c>
      <c r="X694" s="155">
        <f>IF(A17taxstdlife="n/a","n/a",IF(X$3&gt;(A17taxstdlife+$E694),(Input!$K$227*$K$7)-SUM($K694:W694),(Input!$K$227*$K$7)/A17taxstdlife))</f>
        <v>0</v>
      </c>
      <c r="Y694" s="155">
        <f>IF(A17taxstdlife="n/a","n/a",IF(Y$3&gt;(A17taxstdlife+$E694),(Input!$K$227*$K$7)-SUM($K694:X694),(Input!$K$227*$K$7)/A17taxstdlife))</f>
        <v>0</v>
      </c>
      <c r="Z694" s="155">
        <f>IF(A17taxstdlife="n/a","n/a",IF(Z$3&gt;(A17taxstdlife+$E694),(Input!$K$227*$K$7)-SUM($K694:Y694),(Input!$K$227*$K$7)/A17taxstdlife))</f>
        <v>0</v>
      </c>
      <c r="AA694" s="155">
        <f>IF(A17taxstdlife="n/a","n/a",IF(AA$3&gt;(A17taxstdlife+$E694),(Input!$K$227*$K$7)-SUM($K694:Z694),(Input!$K$227*$K$7)/A17taxstdlife))</f>
        <v>0</v>
      </c>
      <c r="AB694" s="155">
        <f>IF(A17taxstdlife="n/a","n/a",IF(AB$3&gt;(A17taxstdlife+$E694),(Input!$K$227*$K$7)-SUM($K694:AA694),(Input!$K$227*$K$7)/A17taxstdlife))</f>
        <v>0</v>
      </c>
      <c r="AC694" s="155">
        <f>IF(A17taxstdlife="n/a","n/a",IF(AC$3&gt;(A17taxstdlife+$E694),(Input!$K$227*$K$7)-SUM($K694:AB694),(Input!$K$227*$K$7)/A17taxstdlife))</f>
        <v>0</v>
      </c>
      <c r="AD694" s="155">
        <f>IF(A17taxstdlife="n/a","n/a",IF(AD$3&gt;(A17taxstdlife+$E694),(Input!$K$227*$K$7)-SUM($K694:AC694),(Input!$K$227*$K$7)/A17taxstdlife))</f>
        <v>0</v>
      </c>
      <c r="AE694" s="155">
        <f>IF(A17taxstdlife="n/a","n/a",IF(AE$3&gt;(A17taxstdlife+$E694),(Input!$K$227*$K$7)-SUM($K694:AD694),(Input!$K$227*$K$7)/A17taxstdlife))</f>
        <v>0</v>
      </c>
      <c r="AF694" s="155">
        <f>IF(A17taxstdlife="n/a","n/a",IF(AF$3&gt;(A17taxstdlife+$E694),(Input!$K$227*$K$7)-SUM($K694:AE694),(Input!$K$227*$K$7)/A17taxstdlife))</f>
        <v>0</v>
      </c>
      <c r="AG694" s="155">
        <f>IF(A17taxstdlife="n/a","n/a",IF(AG$3&gt;(A17taxstdlife+$E694),(Input!$K$227*$K$7)-SUM($K694:AF694),(Input!$K$227*$K$7)/A17taxstdlife))</f>
        <v>0</v>
      </c>
      <c r="AH694" s="155">
        <f>IF(A17taxstdlife="n/a","n/a",IF(AH$3&gt;(A17taxstdlife+$E694),(Input!$K$227*$K$7)-SUM($K694:AG694),(Input!$K$227*$K$7)/A17taxstdlife))</f>
        <v>0</v>
      </c>
      <c r="AI694" s="155">
        <f>IF(A17taxstdlife="n/a","n/a",IF(AI$3&gt;(A17taxstdlife+$E694),(Input!$K$227*$K$7)-SUM($K694:AH694),(Input!$K$227*$K$7)/A17taxstdlife))</f>
        <v>0</v>
      </c>
      <c r="AJ694" s="155">
        <f>IF(A17taxstdlife="n/a","n/a",IF(AJ$3&gt;(A17taxstdlife+$E694),(Input!$K$227*$K$7)-SUM($K694:AI694),(Input!$K$227*$K$7)/A17taxstdlife))</f>
        <v>0</v>
      </c>
      <c r="AK694" s="155">
        <f>IF(A17taxstdlife="n/a","n/a",IF(AK$3&gt;(A17taxstdlife+$E694),(Input!$K$227*$K$7)-SUM($K694:AJ694),(Input!$K$227*$K$7)/A17taxstdlife))</f>
        <v>0</v>
      </c>
      <c r="AL694" s="155">
        <f>IF(A17taxstdlife="n/a","n/a",IF(AL$3&gt;(A17taxstdlife+$E694),(Input!$K$227*$K$7)-SUM($K694:AK694),(Input!$K$227*$K$7)/A17taxstdlife))</f>
        <v>0</v>
      </c>
      <c r="AM694" s="155">
        <f>IF(A17taxstdlife="n/a","n/a",IF(AM$3&gt;(A17taxstdlife+$E694),(Input!$K$227*$K$7)-SUM($K694:AL694),(Input!$K$227*$K$7)/A17taxstdlife))</f>
        <v>0</v>
      </c>
      <c r="AN694" s="155">
        <f>IF(A17taxstdlife="n/a","n/a",IF(AN$3&gt;(A17taxstdlife+$E694),(Input!$K$227*$K$7)-SUM($K694:AM694),(Input!$K$227*$K$7)/A17taxstdlife))</f>
        <v>0</v>
      </c>
      <c r="AO694" s="155">
        <f>IF(A17taxstdlife="n/a","n/a",IF(AO$3&gt;(A17taxstdlife+$E694),(Input!$K$227*$K$7)-SUM($K694:AN694),(Input!$K$227*$K$7)/A17taxstdlife))</f>
        <v>0</v>
      </c>
      <c r="AP694" s="155">
        <f>IF(A17taxstdlife="n/a","n/a",IF(AP$3&gt;(A17taxstdlife+$E694),(Input!$K$227*$K$7)-SUM($K694:AO694),(Input!$K$227*$K$7)/A17taxstdlife))</f>
        <v>0</v>
      </c>
      <c r="AQ694" s="155">
        <f>IF(A17taxstdlife="n/a","n/a",IF(AQ$3&gt;(A17taxstdlife+$E694),(Input!$K$227*$K$7)-SUM($K694:AP694),(Input!$K$227*$K$7)/A17taxstdlife))</f>
        <v>0</v>
      </c>
      <c r="AR694" s="155">
        <f>IF(A17taxstdlife="n/a","n/a",IF(AR$3&gt;(A17taxstdlife+$E694),(Input!$K$227*$K$7)-SUM($K694:AQ694),(Input!$K$227*$K$7)/A17taxstdlife))</f>
        <v>0</v>
      </c>
      <c r="AS694" s="155">
        <f>IF(A17taxstdlife="n/a","n/a",IF(AS$3&gt;(A17taxstdlife+$E694),(Input!$K$227*$K$7)-SUM($K694:AR694),(Input!$K$227*$K$7)/A17taxstdlife))</f>
        <v>0</v>
      </c>
      <c r="AT694" s="155">
        <f>IF(A17taxstdlife="n/a","n/a",IF(AT$3&gt;(A17taxstdlife+$E694),(Input!$K$227*$K$7)-SUM($K694:AS694),(Input!$K$227*$K$7)/A17taxstdlife))</f>
        <v>0</v>
      </c>
      <c r="AU694" s="155">
        <f>IF(A17taxstdlife="n/a","n/a",IF(AU$3&gt;(A17taxstdlife+$E694),(Input!$K$227*$K$7)-SUM($K694:AT694),(Input!$K$227*$K$7)/A17taxstdlife))</f>
        <v>0</v>
      </c>
      <c r="AV694" s="155">
        <f>IF(A17taxstdlife="n/a","n/a",IF(AV$3&gt;(A17taxstdlife+$E694),(Input!$K$227*$K$7)-SUM($K694:AU694),(Input!$K$227*$K$7)/A17taxstdlife))</f>
        <v>0</v>
      </c>
      <c r="AW694" s="155">
        <f>IF(A17taxstdlife="n/a","n/a",IF(AW$3&gt;(A17taxstdlife+$E694),(Input!$K$227*$K$7)-SUM($K694:AV694),(Input!$K$227*$K$7)/A17taxstdlife))</f>
        <v>0</v>
      </c>
      <c r="AX694" s="155">
        <f>IF(A17taxstdlife="n/a","n/a",IF(AX$3&gt;(A17taxstdlife+$E694),(Input!$K$227*$K$7)-SUM($K694:AW694),(Input!$K$227*$K$7)/A17taxstdlife))</f>
        <v>0</v>
      </c>
      <c r="AY694" s="155">
        <f>IF(A17taxstdlife="n/a","n/a",IF(AY$3&gt;(A17taxstdlife+$E694),(Input!$K$227*$K$7)-SUM($K694:AX694),(Input!$K$227*$K$7)/A17taxstdlife))</f>
        <v>0</v>
      </c>
      <c r="AZ694" s="155">
        <f>IF(A17taxstdlife="n/a","n/a",IF(AZ$3&gt;(A17taxstdlife+$E694),(Input!$K$227*$K$7)-SUM($K694:AY694),(Input!$K$227*$K$7)/A17taxstdlife))</f>
        <v>0</v>
      </c>
      <c r="BA694" s="155">
        <f>IF(A17taxstdlife="n/a","n/a",IF(BA$3&gt;(A17taxstdlife+$E694),(Input!$K$227*$K$7)-SUM($K694:AZ694),(Input!$K$227*$K$7)/A17taxstdlife))</f>
        <v>0</v>
      </c>
      <c r="BB694" s="155">
        <f>IF(A17taxstdlife="n/a","n/a",IF(BB$3&gt;(A17taxstdlife+$E694),(Input!$K$227*$K$7)-SUM($K694:BA694),(Input!$K$227*$K$7)/A17taxstdlife))</f>
        <v>0</v>
      </c>
      <c r="BC694" s="155">
        <f>IF(A17taxstdlife="n/a","n/a",IF(BC$3&gt;(A17taxstdlife+$E694),(Input!$K$227*$K$7)-SUM($K694:BB694),(Input!$K$227*$K$7)/A17taxstdlife))</f>
        <v>0</v>
      </c>
      <c r="BD694" s="155">
        <f>IF(A17taxstdlife="n/a","n/a",IF(BD$3&gt;(A17taxstdlife+$E694),(Input!$K$227*$K$7)-SUM($K694:BC694),(Input!$K$227*$K$7)/A17taxstdlife))</f>
        <v>0</v>
      </c>
      <c r="BE694" s="155">
        <f>IF(A17taxstdlife="n/a","n/a",IF(BE$3&gt;(A17taxstdlife+$E694),(Input!$K$227*$K$7)-SUM($K694:BD694),(Input!$K$227*$K$7)/A17taxstdlife))</f>
        <v>0</v>
      </c>
      <c r="BF694" s="155">
        <f>IF(A17taxstdlife="n/a","n/a",IF(BF$3&gt;(A17taxstdlife+$E694),(Input!$K$227*$K$7)-SUM($K694:BE694),(Input!$K$227*$K$7)/A17taxstdlife))</f>
        <v>0</v>
      </c>
      <c r="BG694" s="155">
        <f>IF(A17taxstdlife="n/a","n/a",IF(BG$3&gt;(A17taxstdlife+$E694),(Input!$K$227*$K$7)-SUM($K694:BF694),(Input!$K$227*$K$7)/A17taxstdlife))</f>
        <v>0</v>
      </c>
      <c r="BH694" s="155">
        <f>IF(A17taxstdlife="n/a","n/a",IF(BH$3&gt;(A17taxstdlife+$E694),(Input!$K$227*$K$7)-SUM($K694:BG694),(Input!$K$227*$K$7)/A17taxstdlife))</f>
        <v>0</v>
      </c>
      <c r="BI694" s="155">
        <f>IF(A17taxstdlife="n/a","n/a",IF(BI$3&gt;(A17taxstdlife+$E694),(Input!$K$227*$K$7)-SUM($K694:BH694),(Input!$K$227*$K$7)/A17taxstdlife))</f>
        <v>0</v>
      </c>
      <c r="BJ694" s="14"/>
      <c r="BK694" s="14"/>
      <c r="BL694" s="14"/>
      <c r="BM694" s="14"/>
      <c r="BN694" s="14"/>
      <c r="BO694" s="14"/>
      <c r="BP694" s="14"/>
      <c r="BQ694" s="14"/>
      <c r="BR694" s="14"/>
      <c r="BS694" s="14"/>
      <c r="BT694" s="14"/>
      <c r="BU694" s="14"/>
      <c r="BV694" s="14"/>
      <c r="BW694" s="14"/>
      <c r="BX694" s="14"/>
      <c r="BY694" s="14"/>
      <c r="BZ694" s="14"/>
      <c r="CA694" s="410"/>
      <c r="CB694" s="410"/>
      <c r="CC694" s="410"/>
      <c r="CD694" s="410"/>
      <c r="CE694" s="410"/>
      <c r="CF694" s="410"/>
      <c r="CG694" s="410"/>
      <c r="CH694" s="410"/>
      <c r="CI694" s="410"/>
      <c r="CJ694" s="410"/>
      <c r="CK694" s="410"/>
      <c r="CL694" s="410"/>
      <c r="CM694" s="410"/>
      <c r="CN694" s="410"/>
      <c r="CO694" s="410"/>
      <c r="CP694" s="410"/>
      <c r="CQ694" s="410"/>
      <c r="CR694" s="410"/>
      <c r="CS694" s="410"/>
      <c r="CT694" s="410"/>
      <c r="CU694" s="410"/>
      <c r="CV694" s="410"/>
      <c r="CW694" s="410"/>
      <c r="CX694" s="410"/>
      <c r="CY694" s="410"/>
      <c r="CZ694" s="410"/>
      <c r="DA694" s="410"/>
      <c r="DB694" s="410"/>
      <c r="DC694" s="410"/>
      <c r="DD694" s="410"/>
      <c r="DE694" s="410"/>
      <c r="DF694" s="410"/>
      <c r="DG694" s="410"/>
      <c r="DH694" s="410"/>
      <c r="DI694" s="410"/>
      <c r="DJ694" s="410"/>
      <c r="DK694" s="410"/>
      <c r="DL694" s="410"/>
      <c r="DM694" s="410"/>
      <c r="DN694" s="410"/>
      <c r="DO694" s="410"/>
      <c r="DP694" s="410"/>
      <c r="DQ694" s="410"/>
      <c r="DR694" s="410"/>
      <c r="DS694" s="410"/>
      <c r="DT694" s="410"/>
      <c r="DU694" s="410"/>
      <c r="DV694" s="410"/>
      <c r="DW694" s="410"/>
      <c r="DX694" s="410"/>
      <c r="DY694" s="410"/>
      <c r="DZ694" s="410"/>
      <c r="EA694" s="410"/>
      <c r="EB694" s="410"/>
      <c r="EC694" s="410"/>
      <c r="ED694" s="410"/>
      <c r="EE694" s="410"/>
      <c r="EF694" s="410"/>
      <c r="EG694" s="410"/>
      <c r="EH694" s="410"/>
      <c r="EI694" s="410"/>
      <c r="EJ694" s="410"/>
      <c r="EK694" s="410"/>
      <c r="EL694" s="410"/>
      <c r="EM694" s="410"/>
      <c r="EN694" s="410"/>
      <c r="EO694" s="410"/>
      <c r="EP694" s="410"/>
      <c r="EQ694" s="410"/>
      <c r="ER694" s="410"/>
      <c r="ES694" s="410"/>
      <c r="ET694" s="410"/>
      <c r="EU694" s="410"/>
      <c r="EV694" s="410"/>
      <c r="EW694" s="410"/>
      <c r="EX694" s="410"/>
      <c r="EY694" s="410"/>
      <c r="EZ694" s="410"/>
      <c r="FA694" s="410"/>
      <c r="FB694" s="410"/>
      <c r="FC694" s="410"/>
      <c r="FD694" s="410"/>
      <c r="FE694" s="410"/>
      <c r="FF694" s="410"/>
      <c r="FG694" s="410"/>
      <c r="FH694" s="410"/>
      <c r="FI694" s="410"/>
      <c r="FJ694" s="410"/>
      <c r="FK694" s="410"/>
      <c r="FL694" s="410"/>
      <c r="FM694" s="410"/>
      <c r="FN694" s="410"/>
      <c r="FO694" s="410"/>
      <c r="FP694" s="410"/>
      <c r="FQ694" s="410"/>
      <c r="FR694" s="410"/>
      <c r="FS694" s="410"/>
      <c r="FT694" s="410"/>
      <c r="FU694" s="410"/>
      <c r="FV694" s="410"/>
      <c r="FW694" s="410"/>
      <c r="FX694" s="410"/>
      <c r="FY694" s="410"/>
      <c r="FZ694" s="410"/>
      <c r="GA694" s="410"/>
      <c r="GB694" s="410"/>
      <c r="GC694" s="410"/>
      <c r="GD694" s="410"/>
      <c r="GE694" s="410"/>
      <c r="GF694" s="410"/>
      <c r="GG694" s="410"/>
      <c r="GH694" s="410"/>
      <c r="GI694" s="410"/>
      <c r="GJ694" s="410"/>
      <c r="GK694" s="410"/>
      <c r="GL694" s="410"/>
      <c r="GM694" s="410"/>
      <c r="GN694" s="410"/>
      <c r="GO694" s="410"/>
      <c r="GP694" s="410"/>
      <c r="GQ694" s="410"/>
      <c r="GR694" s="410"/>
      <c r="GS694" s="410"/>
      <c r="GT694" s="410"/>
      <c r="GU694" s="410"/>
      <c r="GV694" s="410"/>
      <c r="GW694" s="410"/>
      <c r="GX694" s="410"/>
      <c r="GY694" s="410"/>
      <c r="GZ694" s="410"/>
      <c r="HA694" s="410"/>
      <c r="HB694" s="410"/>
      <c r="HC694" s="410"/>
      <c r="HD694" s="410"/>
      <c r="HE694" s="410"/>
      <c r="HF694" s="410"/>
      <c r="HG694" s="410"/>
      <c r="HH694" s="410"/>
      <c r="HI694" s="410"/>
      <c r="HJ694" s="410"/>
      <c r="HK694" s="410"/>
      <c r="HL694" s="410"/>
      <c r="HM694" s="410"/>
      <c r="HN694" s="410"/>
      <c r="HO694" s="410"/>
      <c r="HP694" s="410"/>
      <c r="HQ694" s="410"/>
      <c r="HR694" s="410"/>
      <c r="HS694" s="410"/>
      <c r="HT694" s="410"/>
      <c r="HU694" s="410"/>
      <c r="HV694" s="410"/>
      <c r="HW694" s="410"/>
      <c r="HX694" s="410"/>
      <c r="HY694" s="410"/>
      <c r="HZ694" s="410"/>
      <c r="IA694" s="410"/>
      <c r="IB694" s="410"/>
      <c r="IC694" s="410"/>
      <c r="ID694" s="410"/>
      <c r="IE694" s="410"/>
      <c r="IF694" s="410"/>
      <c r="IG694" s="410"/>
      <c r="IH694" s="410"/>
      <c r="II694" s="410"/>
      <c r="IJ694" s="410"/>
      <c r="IK694" s="410"/>
      <c r="IL694" s="410"/>
      <c r="IM694" s="410"/>
      <c r="IN694" s="410"/>
      <c r="IO694" s="410"/>
      <c r="IP694" s="410"/>
      <c r="IQ694" s="410"/>
      <c r="IR694" s="410"/>
      <c r="IS694" s="410"/>
      <c r="IT694" s="410"/>
      <c r="IU694" s="410"/>
      <c r="IV694" s="410"/>
    </row>
    <row r="695" spans="1:256" s="2" customFormat="1" ht="12.75" hidden="1" customHeight="1" outlineLevel="2">
      <c r="A695" s="14"/>
      <c r="B695" s="14"/>
      <c r="C695" s="324"/>
      <c r="D695" s="413"/>
      <c r="E695" s="261">
        <v>6</v>
      </c>
      <c r="F695" s="372"/>
      <c r="G695" s="269"/>
      <c r="H695" s="271"/>
      <c r="I695" s="271"/>
      <c r="J695" s="271"/>
      <c r="K695" s="271"/>
      <c r="L695" s="270"/>
      <c r="M695" s="155">
        <f>IF(A17taxstdlife="n/a","n/a",IF(M$3&gt;(A17taxstdlife+$E695),(Input!$L$227*$L$7)-SUM($L695:L695),(Input!$L$227*$L$7)/A17taxstdlife))</f>
        <v>0</v>
      </c>
      <c r="N695" s="155">
        <f>IF(A17taxstdlife="n/a","n/a",IF(N$3&gt;(A17taxstdlife+$E695),(Input!$L$227*$L$7)-SUM($L695:M695),(Input!$L$227*$L$7)/A17taxstdlife))</f>
        <v>0</v>
      </c>
      <c r="O695" s="155">
        <f>IF(A17taxstdlife="n/a","n/a",IF(O$3&gt;(A17taxstdlife+$E695),(Input!$L$227*$L$7)-SUM($L695:N695),(Input!$L$227*$L$7)/A17taxstdlife))</f>
        <v>0</v>
      </c>
      <c r="P695" s="155">
        <f>IF(A17taxstdlife="n/a","n/a",IF(P$3&gt;(A17taxstdlife+$E695),(Input!$L$227*$L$7)-SUM($L695:O695),(Input!$L$227*$L$7)/A17taxstdlife))</f>
        <v>0</v>
      </c>
      <c r="Q695" s="155">
        <f>IF(A17taxstdlife="n/a","n/a",IF(Q$3&gt;(A17taxstdlife+$E695),(Input!$L$227*$L$7)-SUM($L695:P695),(Input!$L$227*$L$7)/A17taxstdlife))</f>
        <v>0</v>
      </c>
      <c r="R695" s="155">
        <f>IF(A17taxstdlife="n/a","n/a",IF(R$3&gt;(A17taxstdlife+$E695),(Input!$L$227*$L$7)-SUM($L695:Q695),(Input!$L$227*$L$7)/A17taxstdlife))</f>
        <v>0</v>
      </c>
      <c r="S695" s="155">
        <f>IF(A17taxstdlife="n/a","n/a",IF(S$3&gt;(A17taxstdlife+$E695),(Input!$L$227*$L$7)-SUM($L695:R695),(Input!$L$227*$L$7)/A17taxstdlife))</f>
        <v>0</v>
      </c>
      <c r="T695" s="155">
        <f>IF(A17taxstdlife="n/a","n/a",IF(T$3&gt;(A17taxstdlife+$E695),(Input!$L$227*$L$7)-SUM($L695:S695),(Input!$L$227*$L$7)/A17taxstdlife))</f>
        <v>0</v>
      </c>
      <c r="U695" s="155">
        <f>IF(A17taxstdlife="n/a","n/a",IF(U$3&gt;(A17taxstdlife+$E695),(Input!$L$227*$L$7)-SUM($L695:T695),(Input!$L$227*$L$7)/A17taxstdlife))</f>
        <v>0</v>
      </c>
      <c r="V695" s="155">
        <f>IF(A17taxstdlife="n/a","n/a",IF(V$3&gt;(A17taxstdlife+$E695),(Input!$L$227*$L$7)-SUM($L695:U695),(Input!$L$227*$L$7)/A17taxstdlife))</f>
        <v>0</v>
      </c>
      <c r="W695" s="155">
        <f>IF(A17taxstdlife="n/a","n/a",IF(W$3&gt;(A17taxstdlife+$E695),(Input!$L$227*$L$7)-SUM($L695:V695),(Input!$L$227*$L$7)/A17taxstdlife))</f>
        <v>0</v>
      </c>
      <c r="X695" s="155">
        <f>IF(A17taxstdlife="n/a","n/a",IF(X$3&gt;(A17taxstdlife+$E695),(Input!$L$227*$L$7)-SUM($L695:W695),(Input!$L$227*$L$7)/A17taxstdlife))</f>
        <v>0</v>
      </c>
      <c r="Y695" s="155">
        <f>IF(A17taxstdlife="n/a","n/a",IF(Y$3&gt;(A17taxstdlife+$E695),(Input!$L$227*$L$7)-SUM($L695:X695),(Input!$L$227*$L$7)/A17taxstdlife))</f>
        <v>0</v>
      </c>
      <c r="Z695" s="155">
        <f>IF(A17taxstdlife="n/a","n/a",IF(Z$3&gt;(A17taxstdlife+$E695),(Input!$L$227*$L$7)-SUM($L695:Y695),(Input!$L$227*$L$7)/A17taxstdlife))</f>
        <v>0</v>
      </c>
      <c r="AA695" s="155">
        <f>IF(A17taxstdlife="n/a","n/a",IF(AA$3&gt;(A17taxstdlife+$E695),(Input!$L$227*$L$7)-SUM($L695:Z695),(Input!$L$227*$L$7)/A17taxstdlife))</f>
        <v>0</v>
      </c>
      <c r="AB695" s="155">
        <f>IF(A17taxstdlife="n/a","n/a",IF(AB$3&gt;(A17taxstdlife+$E695),(Input!$L$227*$L$7)-SUM($L695:AA695),(Input!$L$227*$L$7)/A17taxstdlife))</f>
        <v>0</v>
      </c>
      <c r="AC695" s="155">
        <f>IF(A17taxstdlife="n/a","n/a",IF(AC$3&gt;(A17taxstdlife+$E695),(Input!$L$227*$L$7)-SUM($L695:AB695),(Input!$L$227*$L$7)/A17taxstdlife))</f>
        <v>0</v>
      </c>
      <c r="AD695" s="155">
        <f>IF(A17taxstdlife="n/a","n/a",IF(AD$3&gt;(A17taxstdlife+$E695),(Input!$L$227*$L$7)-SUM($L695:AC695),(Input!$L$227*$L$7)/A17taxstdlife))</f>
        <v>0</v>
      </c>
      <c r="AE695" s="155">
        <f>IF(A17taxstdlife="n/a","n/a",IF(AE$3&gt;(A17taxstdlife+$E695),(Input!$L$227*$L$7)-SUM($L695:AD695),(Input!$L$227*$L$7)/A17taxstdlife))</f>
        <v>0</v>
      </c>
      <c r="AF695" s="155">
        <f>IF(A17taxstdlife="n/a","n/a",IF(AF$3&gt;(A17taxstdlife+$E695),(Input!$L$227*$L$7)-SUM($L695:AE695),(Input!$L$227*$L$7)/A17taxstdlife))</f>
        <v>0</v>
      </c>
      <c r="AG695" s="155">
        <f>IF(A17taxstdlife="n/a","n/a",IF(AG$3&gt;(A17taxstdlife+$E695),(Input!$L$227*$L$7)-SUM($L695:AF695),(Input!$L$227*$L$7)/A17taxstdlife))</f>
        <v>0</v>
      </c>
      <c r="AH695" s="155">
        <f>IF(A17taxstdlife="n/a","n/a",IF(AH$3&gt;(A17taxstdlife+$E695),(Input!$L$227*$L$7)-SUM($L695:AG695),(Input!$L$227*$L$7)/A17taxstdlife))</f>
        <v>0</v>
      </c>
      <c r="AI695" s="155">
        <f>IF(A17taxstdlife="n/a","n/a",IF(AI$3&gt;(A17taxstdlife+$E695),(Input!$L$227*$L$7)-SUM($L695:AH695),(Input!$L$227*$L$7)/A17taxstdlife))</f>
        <v>0</v>
      </c>
      <c r="AJ695" s="155">
        <f>IF(A17taxstdlife="n/a","n/a",IF(AJ$3&gt;(A17taxstdlife+$E695),(Input!$L$227*$L$7)-SUM($L695:AI695),(Input!$L$227*$L$7)/A17taxstdlife))</f>
        <v>0</v>
      </c>
      <c r="AK695" s="155">
        <f>IF(A17taxstdlife="n/a","n/a",IF(AK$3&gt;(A17taxstdlife+$E695),(Input!$L$227*$L$7)-SUM($L695:AJ695),(Input!$L$227*$L$7)/A17taxstdlife))</f>
        <v>0</v>
      </c>
      <c r="AL695" s="155">
        <f>IF(A17taxstdlife="n/a","n/a",IF(AL$3&gt;(A17taxstdlife+$E695),(Input!$L$227*$L$7)-SUM($L695:AK695),(Input!$L$227*$L$7)/A17taxstdlife))</f>
        <v>0</v>
      </c>
      <c r="AM695" s="155">
        <f>IF(A17taxstdlife="n/a","n/a",IF(AM$3&gt;(A17taxstdlife+$E695),(Input!$L$227*$L$7)-SUM($L695:AL695),(Input!$L$227*$L$7)/A17taxstdlife))</f>
        <v>0</v>
      </c>
      <c r="AN695" s="155">
        <f>IF(A17taxstdlife="n/a","n/a",IF(AN$3&gt;(A17taxstdlife+$E695),(Input!$L$227*$L$7)-SUM($L695:AM695),(Input!$L$227*$L$7)/A17taxstdlife))</f>
        <v>0</v>
      </c>
      <c r="AO695" s="155">
        <f>IF(A17taxstdlife="n/a","n/a",IF(AO$3&gt;(A17taxstdlife+$E695),(Input!$L$227*$L$7)-SUM($L695:AN695),(Input!$L$227*$L$7)/A17taxstdlife))</f>
        <v>0</v>
      </c>
      <c r="AP695" s="155">
        <f>IF(A17taxstdlife="n/a","n/a",IF(AP$3&gt;(A17taxstdlife+$E695),(Input!$L$227*$L$7)-SUM($L695:AO695),(Input!$L$227*$L$7)/A17taxstdlife))</f>
        <v>0</v>
      </c>
      <c r="AQ695" s="155">
        <f>IF(A17taxstdlife="n/a","n/a",IF(AQ$3&gt;(A17taxstdlife+$E695),(Input!$L$227*$L$7)-SUM($L695:AP695),(Input!$L$227*$L$7)/A17taxstdlife))</f>
        <v>0</v>
      </c>
      <c r="AR695" s="155">
        <f>IF(A17taxstdlife="n/a","n/a",IF(AR$3&gt;(A17taxstdlife+$E695),(Input!$L$227*$L$7)-SUM($L695:AQ695),(Input!$L$227*$L$7)/A17taxstdlife))</f>
        <v>0</v>
      </c>
      <c r="AS695" s="155">
        <f>IF(A17taxstdlife="n/a","n/a",IF(AS$3&gt;(A17taxstdlife+$E695),(Input!$L$227*$L$7)-SUM($L695:AR695),(Input!$L$227*$L$7)/A17taxstdlife))</f>
        <v>0</v>
      </c>
      <c r="AT695" s="155">
        <f>IF(A17taxstdlife="n/a","n/a",IF(AT$3&gt;(A17taxstdlife+$E695),(Input!$L$227*$L$7)-SUM($L695:AS695),(Input!$L$227*$L$7)/A17taxstdlife))</f>
        <v>0</v>
      </c>
      <c r="AU695" s="155">
        <f>IF(A17taxstdlife="n/a","n/a",IF(AU$3&gt;(A17taxstdlife+$E695),(Input!$L$227*$L$7)-SUM($L695:AT695),(Input!$L$227*$L$7)/A17taxstdlife))</f>
        <v>0</v>
      </c>
      <c r="AV695" s="155">
        <f>IF(A17taxstdlife="n/a","n/a",IF(AV$3&gt;(A17taxstdlife+$E695),(Input!$L$227*$L$7)-SUM($L695:AU695),(Input!$L$227*$L$7)/A17taxstdlife))</f>
        <v>0</v>
      </c>
      <c r="AW695" s="155">
        <f>IF(A17taxstdlife="n/a","n/a",IF(AW$3&gt;(A17taxstdlife+$E695),(Input!$L$227*$L$7)-SUM($L695:AV695),(Input!$L$227*$L$7)/A17taxstdlife))</f>
        <v>0</v>
      </c>
      <c r="AX695" s="155">
        <f>IF(A17taxstdlife="n/a","n/a",IF(AX$3&gt;(A17taxstdlife+$E695),(Input!$L$227*$L$7)-SUM($L695:AW695),(Input!$L$227*$L$7)/A17taxstdlife))</f>
        <v>0</v>
      </c>
      <c r="AY695" s="155">
        <f>IF(A17taxstdlife="n/a","n/a",IF(AY$3&gt;(A17taxstdlife+$E695),(Input!$L$227*$L$7)-SUM($L695:AX695),(Input!$L$227*$L$7)/A17taxstdlife))</f>
        <v>0</v>
      </c>
      <c r="AZ695" s="155">
        <f>IF(A17taxstdlife="n/a","n/a",IF(AZ$3&gt;(A17taxstdlife+$E695),(Input!$L$227*$L$7)-SUM($L695:AY695),(Input!$L$227*$L$7)/A17taxstdlife))</f>
        <v>0</v>
      </c>
      <c r="BA695" s="155">
        <f>IF(A17taxstdlife="n/a","n/a",IF(BA$3&gt;(A17taxstdlife+$E695),(Input!$L$227*$L$7)-SUM($L695:AZ695),(Input!$L$227*$L$7)/A17taxstdlife))</f>
        <v>0</v>
      </c>
      <c r="BB695" s="155">
        <f>IF(A17taxstdlife="n/a","n/a",IF(BB$3&gt;(A17taxstdlife+$E695),(Input!$L$227*$L$7)-SUM($L695:BA695),(Input!$L$227*$L$7)/A17taxstdlife))</f>
        <v>0</v>
      </c>
      <c r="BC695" s="155">
        <f>IF(A17taxstdlife="n/a","n/a",IF(BC$3&gt;(A17taxstdlife+$E695),(Input!$L$227*$L$7)-SUM($L695:BB695),(Input!$L$227*$L$7)/A17taxstdlife))</f>
        <v>0</v>
      </c>
      <c r="BD695" s="155">
        <f>IF(A17taxstdlife="n/a","n/a",IF(BD$3&gt;(A17taxstdlife+$E695),(Input!$L$227*$L$7)-SUM($L695:BC695),(Input!$L$227*$L$7)/A17taxstdlife))</f>
        <v>0</v>
      </c>
      <c r="BE695" s="155">
        <f>IF(A17taxstdlife="n/a","n/a",IF(BE$3&gt;(A17taxstdlife+$E695),(Input!$L$227*$L$7)-SUM($L695:BD695),(Input!$L$227*$L$7)/A17taxstdlife))</f>
        <v>0</v>
      </c>
      <c r="BF695" s="155">
        <f>IF(A17taxstdlife="n/a","n/a",IF(BF$3&gt;(A17taxstdlife+$E695),(Input!$L$227*$L$7)-SUM($L695:BE695),(Input!$L$227*$L$7)/A17taxstdlife))</f>
        <v>0</v>
      </c>
      <c r="BG695" s="155">
        <f>IF(A17taxstdlife="n/a","n/a",IF(BG$3&gt;(A17taxstdlife+$E695),(Input!$L$227*$L$7)-SUM($L695:BF695),(Input!$L$227*$L$7)/A17taxstdlife))</f>
        <v>0</v>
      </c>
      <c r="BH695" s="155">
        <f>IF(A17taxstdlife="n/a","n/a",IF(BH$3&gt;(A17taxstdlife+$E695),(Input!$L$227*$L$7)-SUM($L695:BG695),(Input!$L$227*$L$7)/A17taxstdlife))</f>
        <v>0</v>
      </c>
      <c r="BI695" s="155">
        <f>IF(A17taxstdlife="n/a","n/a",IF(BI$3&gt;(A17taxstdlife+$E695),(Input!$L$227*$L$7)-SUM($L695:BH695),(Input!$L$227*$L$7)/A17taxstdlife))</f>
        <v>0</v>
      </c>
      <c r="BJ695" s="14"/>
      <c r="BK695" s="14"/>
      <c r="BL695" s="14"/>
      <c r="BM695" s="14"/>
      <c r="BN695" s="14"/>
      <c r="BO695" s="14"/>
      <c r="BP695" s="14"/>
      <c r="BQ695" s="14"/>
      <c r="BR695" s="14"/>
      <c r="BS695" s="14"/>
      <c r="BT695" s="14"/>
      <c r="BU695" s="14"/>
      <c r="BV695" s="14"/>
      <c r="BW695" s="14"/>
      <c r="BX695" s="14"/>
      <c r="BY695" s="14"/>
      <c r="BZ695" s="14"/>
      <c r="CA695" s="410"/>
      <c r="CB695" s="410"/>
      <c r="CC695" s="410"/>
      <c r="CD695" s="410"/>
      <c r="CE695" s="410"/>
      <c r="CF695" s="410"/>
      <c r="CG695" s="410"/>
      <c r="CH695" s="410"/>
      <c r="CI695" s="410"/>
      <c r="CJ695" s="410"/>
      <c r="CK695" s="410"/>
      <c r="CL695" s="410"/>
      <c r="CM695" s="410"/>
      <c r="CN695" s="410"/>
      <c r="CO695" s="410"/>
      <c r="CP695" s="410"/>
      <c r="CQ695" s="410"/>
      <c r="CR695" s="410"/>
      <c r="CS695" s="410"/>
      <c r="CT695" s="410"/>
      <c r="CU695" s="410"/>
      <c r="CV695" s="410"/>
      <c r="CW695" s="410"/>
      <c r="CX695" s="410"/>
      <c r="CY695" s="410"/>
      <c r="CZ695" s="410"/>
      <c r="DA695" s="410"/>
      <c r="DB695" s="410"/>
      <c r="DC695" s="410"/>
      <c r="DD695" s="410"/>
      <c r="DE695" s="410"/>
      <c r="DF695" s="410"/>
      <c r="DG695" s="410"/>
      <c r="DH695" s="410"/>
      <c r="DI695" s="410"/>
      <c r="DJ695" s="410"/>
      <c r="DK695" s="410"/>
      <c r="DL695" s="410"/>
      <c r="DM695" s="410"/>
      <c r="DN695" s="410"/>
      <c r="DO695" s="410"/>
      <c r="DP695" s="410"/>
      <c r="DQ695" s="410"/>
      <c r="DR695" s="410"/>
      <c r="DS695" s="410"/>
      <c r="DT695" s="410"/>
      <c r="DU695" s="410"/>
      <c r="DV695" s="410"/>
      <c r="DW695" s="410"/>
      <c r="DX695" s="410"/>
      <c r="DY695" s="410"/>
      <c r="DZ695" s="410"/>
      <c r="EA695" s="410"/>
      <c r="EB695" s="410"/>
      <c r="EC695" s="410"/>
      <c r="ED695" s="410"/>
      <c r="EE695" s="410"/>
      <c r="EF695" s="410"/>
      <c r="EG695" s="410"/>
      <c r="EH695" s="410"/>
      <c r="EI695" s="410"/>
      <c r="EJ695" s="410"/>
      <c r="EK695" s="410"/>
      <c r="EL695" s="410"/>
      <c r="EM695" s="410"/>
      <c r="EN695" s="410"/>
      <c r="EO695" s="410"/>
      <c r="EP695" s="410"/>
      <c r="EQ695" s="410"/>
      <c r="ER695" s="410"/>
      <c r="ES695" s="410"/>
      <c r="ET695" s="410"/>
      <c r="EU695" s="410"/>
      <c r="EV695" s="410"/>
      <c r="EW695" s="410"/>
      <c r="EX695" s="410"/>
      <c r="EY695" s="410"/>
      <c r="EZ695" s="410"/>
      <c r="FA695" s="410"/>
      <c r="FB695" s="410"/>
      <c r="FC695" s="410"/>
      <c r="FD695" s="410"/>
      <c r="FE695" s="410"/>
      <c r="FF695" s="410"/>
      <c r="FG695" s="410"/>
      <c r="FH695" s="410"/>
      <c r="FI695" s="410"/>
      <c r="FJ695" s="410"/>
      <c r="FK695" s="410"/>
      <c r="FL695" s="410"/>
      <c r="FM695" s="410"/>
      <c r="FN695" s="410"/>
      <c r="FO695" s="410"/>
      <c r="FP695" s="410"/>
      <c r="FQ695" s="410"/>
      <c r="FR695" s="410"/>
      <c r="FS695" s="410"/>
      <c r="FT695" s="410"/>
      <c r="FU695" s="410"/>
      <c r="FV695" s="410"/>
      <c r="FW695" s="410"/>
      <c r="FX695" s="410"/>
      <c r="FY695" s="410"/>
      <c r="FZ695" s="410"/>
      <c r="GA695" s="410"/>
      <c r="GB695" s="410"/>
      <c r="GC695" s="410"/>
      <c r="GD695" s="410"/>
      <c r="GE695" s="410"/>
      <c r="GF695" s="410"/>
      <c r="GG695" s="410"/>
      <c r="GH695" s="410"/>
      <c r="GI695" s="410"/>
      <c r="GJ695" s="410"/>
      <c r="GK695" s="410"/>
      <c r="GL695" s="410"/>
      <c r="GM695" s="410"/>
      <c r="GN695" s="410"/>
      <c r="GO695" s="410"/>
      <c r="GP695" s="410"/>
      <c r="GQ695" s="410"/>
      <c r="GR695" s="410"/>
      <c r="GS695" s="410"/>
      <c r="GT695" s="410"/>
      <c r="GU695" s="410"/>
      <c r="GV695" s="410"/>
      <c r="GW695" s="410"/>
      <c r="GX695" s="410"/>
      <c r="GY695" s="410"/>
      <c r="GZ695" s="410"/>
      <c r="HA695" s="410"/>
      <c r="HB695" s="410"/>
      <c r="HC695" s="410"/>
      <c r="HD695" s="410"/>
      <c r="HE695" s="410"/>
      <c r="HF695" s="410"/>
      <c r="HG695" s="410"/>
      <c r="HH695" s="410"/>
      <c r="HI695" s="410"/>
      <c r="HJ695" s="410"/>
      <c r="HK695" s="410"/>
      <c r="HL695" s="410"/>
      <c r="HM695" s="410"/>
      <c r="HN695" s="410"/>
      <c r="HO695" s="410"/>
      <c r="HP695" s="410"/>
      <c r="HQ695" s="410"/>
      <c r="HR695" s="410"/>
      <c r="HS695" s="410"/>
      <c r="HT695" s="410"/>
      <c r="HU695" s="410"/>
      <c r="HV695" s="410"/>
      <c r="HW695" s="410"/>
      <c r="HX695" s="410"/>
      <c r="HY695" s="410"/>
      <c r="HZ695" s="410"/>
      <c r="IA695" s="410"/>
      <c r="IB695" s="410"/>
      <c r="IC695" s="410"/>
      <c r="ID695" s="410"/>
      <c r="IE695" s="410"/>
      <c r="IF695" s="410"/>
      <c r="IG695" s="410"/>
      <c r="IH695" s="410"/>
      <c r="II695" s="410"/>
      <c r="IJ695" s="410"/>
      <c r="IK695" s="410"/>
      <c r="IL695" s="410"/>
      <c r="IM695" s="410"/>
      <c r="IN695" s="410"/>
      <c r="IO695" s="410"/>
      <c r="IP695" s="410"/>
      <c r="IQ695" s="410"/>
      <c r="IR695" s="410"/>
      <c r="IS695" s="410"/>
      <c r="IT695" s="410"/>
      <c r="IU695" s="410"/>
      <c r="IV695" s="410"/>
    </row>
    <row r="696" spans="1:256" s="2" customFormat="1" ht="12.75" hidden="1" customHeight="1" outlineLevel="2">
      <c r="A696" s="14"/>
      <c r="B696" s="14"/>
      <c r="C696" s="324"/>
      <c r="D696" s="413"/>
      <c r="E696" s="261">
        <v>7</v>
      </c>
      <c r="F696" s="372"/>
      <c r="G696" s="269"/>
      <c r="H696" s="271"/>
      <c r="I696" s="271"/>
      <c r="J696" s="271"/>
      <c r="K696" s="271"/>
      <c r="L696" s="271"/>
      <c r="M696" s="270"/>
      <c r="N696" s="155">
        <f>IF(A17taxstdlife="n/a","n/a",IF(N$3&gt;(A17taxstdlife+$E696),(Input!$M$227*$M$7)-SUM($M696:M696),(Input!$M$227*$M$7)/A17taxstdlife))</f>
        <v>0</v>
      </c>
      <c r="O696" s="155">
        <f>IF(A17taxstdlife="n/a","n/a",IF(O$3&gt;(A17taxstdlife+$E696),(Input!$M$227*$M$7)-SUM($M696:N696),(Input!$M$227*$M$7)/A17taxstdlife))</f>
        <v>0</v>
      </c>
      <c r="P696" s="155">
        <f>IF(A17taxstdlife="n/a","n/a",IF(P$3&gt;(A17taxstdlife+$E696),(Input!$M$227*$M$7)-SUM($M696:O696),(Input!$M$227*$M$7)/A17taxstdlife))</f>
        <v>0</v>
      </c>
      <c r="Q696" s="155">
        <f>IF(A17taxstdlife="n/a","n/a",IF(Q$3&gt;(A17taxstdlife+$E696),(Input!$M$227*$M$7)-SUM($M696:P696),(Input!$M$227*$M$7)/A17taxstdlife))</f>
        <v>0</v>
      </c>
      <c r="R696" s="155">
        <f>IF(A17taxstdlife="n/a","n/a",IF(R$3&gt;(A17taxstdlife+$E696),(Input!$M$227*$M$7)-SUM($M696:Q696),(Input!$M$227*$M$7)/A17taxstdlife))</f>
        <v>0</v>
      </c>
      <c r="S696" s="155">
        <f>IF(A17taxstdlife="n/a","n/a",IF(S$3&gt;(A17taxstdlife+$E696),(Input!$M$227*$M$7)-SUM($M696:R696),(Input!$M$227*$M$7)/A17taxstdlife))</f>
        <v>0</v>
      </c>
      <c r="T696" s="155">
        <f>IF(A17taxstdlife="n/a","n/a",IF(T$3&gt;(A17taxstdlife+$E696),(Input!$M$227*$M$7)-SUM($M696:S696),(Input!$M$227*$M$7)/A17taxstdlife))</f>
        <v>0</v>
      </c>
      <c r="U696" s="155">
        <f>IF(A17taxstdlife="n/a","n/a",IF(U$3&gt;(A17taxstdlife+$E696),(Input!$M$227*$M$7)-SUM($M696:T696),(Input!$M$227*$M$7)/A17taxstdlife))</f>
        <v>0</v>
      </c>
      <c r="V696" s="155">
        <f>IF(A17taxstdlife="n/a","n/a",IF(V$3&gt;(A17taxstdlife+$E696),(Input!$M$227*$M$7)-SUM($M696:U696),(Input!$M$227*$M$7)/A17taxstdlife))</f>
        <v>0</v>
      </c>
      <c r="W696" s="155">
        <f>IF(A17taxstdlife="n/a","n/a",IF(W$3&gt;(A17taxstdlife+$E696),(Input!$M$227*$M$7)-SUM($M696:V696),(Input!$M$227*$M$7)/A17taxstdlife))</f>
        <v>0</v>
      </c>
      <c r="X696" s="155">
        <f>IF(A17taxstdlife="n/a","n/a",IF(X$3&gt;(A17taxstdlife+$E696),(Input!$M$227*$M$7)-SUM($M696:W696),(Input!$M$227*$M$7)/A17taxstdlife))</f>
        <v>0</v>
      </c>
      <c r="Y696" s="155">
        <f>IF(A17taxstdlife="n/a","n/a",IF(Y$3&gt;(A17taxstdlife+$E696),(Input!$M$227*$M$7)-SUM($M696:X696),(Input!$M$227*$M$7)/A17taxstdlife))</f>
        <v>0</v>
      </c>
      <c r="Z696" s="155">
        <f>IF(A17taxstdlife="n/a","n/a",IF(Z$3&gt;(A17taxstdlife+$E696),(Input!$M$227*$M$7)-SUM($M696:Y696),(Input!$M$227*$M$7)/A17taxstdlife))</f>
        <v>0</v>
      </c>
      <c r="AA696" s="155">
        <f>IF(A17taxstdlife="n/a","n/a",IF(AA$3&gt;(A17taxstdlife+$E696),(Input!$M$227*$M$7)-SUM($M696:Z696),(Input!$M$227*$M$7)/A17taxstdlife))</f>
        <v>0</v>
      </c>
      <c r="AB696" s="155">
        <f>IF(A17taxstdlife="n/a","n/a",IF(AB$3&gt;(A17taxstdlife+$E696),(Input!$M$227*$M$7)-SUM($M696:AA696),(Input!$M$227*$M$7)/A17taxstdlife))</f>
        <v>0</v>
      </c>
      <c r="AC696" s="155">
        <f>IF(A17taxstdlife="n/a","n/a",IF(AC$3&gt;(A17taxstdlife+$E696),(Input!$M$227*$M$7)-SUM($M696:AB696),(Input!$M$227*$M$7)/A17taxstdlife))</f>
        <v>0</v>
      </c>
      <c r="AD696" s="155">
        <f>IF(A17taxstdlife="n/a","n/a",IF(AD$3&gt;(A17taxstdlife+$E696),(Input!$M$227*$M$7)-SUM($M696:AC696),(Input!$M$227*$M$7)/A17taxstdlife))</f>
        <v>0</v>
      </c>
      <c r="AE696" s="155">
        <f>IF(A17taxstdlife="n/a","n/a",IF(AE$3&gt;(A17taxstdlife+$E696),(Input!$M$227*$M$7)-SUM($M696:AD696),(Input!$M$227*$M$7)/A17taxstdlife))</f>
        <v>0</v>
      </c>
      <c r="AF696" s="155">
        <f>IF(A17taxstdlife="n/a","n/a",IF(AF$3&gt;(A17taxstdlife+$E696),(Input!$M$227*$M$7)-SUM($M696:AE696),(Input!$M$227*$M$7)/A17taxstdlife))</f>
        <v>0</v>
      </c>
      <c r="AG696" s="155">
        <f>IF(A17taxstdlife="n/a","n/a",IF(AG$3&gt;(A17taxstdlife+$E696),(Input!$M$227*$M$7)-SUM($M696:AF696),(Input!$M$227*$M$7)/A17taxstdlife))</f>
        <v>0</v>
      </c>
      <c r="AH696" s="155">
        <f>IF(A17taxstdlife="n/a","n/a",IF(AH$3&gt;(A17taxstdlife+$E696),(Input!$M$227*$M$7)-SUM($M696:AG696),(Input!$M$227*$M$7)/A17taxstdlife))</f>
        <v>0</v>
      </c>
      <c r="AI696" s="155">
        <f>IF(A17taxstdlife="n/a","n/a",IF(AI$3&gt;(A17taxstdlife+$E696),(Input!$M$227*$M$7)-SUM($M696:AH696),(Input!$M$227*$M$7)/A17taxstdlife))</f>
        <v>0</v>
      </c>
      <c r="AJ696" s="155">
        <f>IF(A17taxstdlife="n/a","n/a",IF(AJ$3&gt;(A17taxstdlife+$E696),(Input!$M$227*$M$7)-SUM($M696:AI696),(Input!$M$227*$M$7)/A17taxstdlife))</f>
        <v>0</v>
      </c>
      <c r="AK696" s="155">
        <f>IF(A17taxstdlife="n/a","n/a",IF(AK$3&gt;(A17taxstdlife+$E696),(Input!$M$227*$M$7)-SUM($M696:AJ696),(Input!$M$227*$M$7)/A17taxstdlife))</f>
        <v>0</v>
      </c>
      <c r="AL696" s="155">
        <f>IF(A17taxstdlife="n/a","n/a",IF(AL$3&gt;(A17taxstdlife+$E696),(Input!$M$227*$M$7)-SUM($M696:AK696),(Input!$M$227*$M$7)/A17taxstdlife))</f>
        <v>0</v>
      </c>
      <c r="AM696" s="155">
        <f>IF(A17taxstdlife="n/a","n/a",IF(AM$3&gt;(A17taxstdlife+$E696),(Input!$M$227*$M$7)-SUM($M696:AL696),(Input!$M$227*$M$7)/A17taxstdlife))</f>
        <v>0</v>
      </c>
      <c r="AN696" s="155">
        <f>IF(A17taxstdlife="n/a","n/a",IF(AN$3&gt;(A17taxstdlife+$E696),(Input!$M$227*$M$7)-SUM($M696:AM696),(Input!$M$227*$M$7)/A17taxstdlife))</f>
        <v>0</v>
      </c>
      <c r="AO696" s="155">
        <f>IF(A17taxstdlife="n/a","n/a",IF(AO$3&gt;(A17taxstdlife+$E696),(Input!$M$227*$M$7)-SUM($M696:AN696),(Input!$M$227*$M$7)/A17taxstdlife))</f>
        <v>0</v>
      </c>
      <c r="AP696" s="155">
        <f>IF(A17taxstdlife="n/a","n/a",IF(AP$3&gt;(A17taxstdlife+$E696),(Input!$M$227*$M$7)-SUM($M696:AO696),(Input!$M$227*$M$7)/A17taxstdlife))</f>
        <v>0</v>
      </c>
      <c r="AQ696" s="155">
        <f>IF(A17taxstdlife="n/a","n/a",IF(AQ$3&gt;(A17taxstdlife+$E696),(Input!$M$227*$M$7)-SUM($M696:AP696),(Input!$M$227*$M$7)/A17taxstdlife))</f>
        <v>0</v>
      </c>
      <c r="AR696" s="155">
        <f>IF(A17taxstdlife="n/a","n/a",IF(AR$3&gt;(A17taxstdlife+$E696),(Input!$M$227*$M$7)-SUM($M696:AQ696),(Input!$M$227*$M$7)/A17taxstdlife))</f>
        <v>0</v>
      </c>
      <c r="AS696" s="155">
        <f>IF(A17taxstdlife="n/a","n/a",IF(AS$3&gt;(A17taxstdlife+$E696),(Input!$M$227*$M$7)-SUM($M696:AR696),(Input!$M$227*$M$7)/A17taxstdlife))</f>
        <v>0</v>
      </c>
      <c r="AT696" s="155">
        <f>IF(A17taxstdlife="n/a","n/a",IF(AT$3&gt;(A17taxstdlife+$E696),(Input!$M$227*$M$7)-SUM($M696:AS696),(Input!$M$227*$M$7)/A17taxstdlife))</f>
        <v>0</v>
      </c>
      <c r="AU696" s="155">
        <f>IF(A17taxstdlife="n/a","n/a",IF(AU$3&gt;(A17taxstdlife+$E696),(Input!$M$227*$M$7)-SUM($M696:AT696),(Input!$M$227*$M$7)/A17taxstdlife))</f>
        <v>0</v>
      </c>
      <c r="AV696" s="155">
        <f>IF(A17taxstdlife="n/a","n/a",IF(AV$3&gt;(A17taxstdlife+$E696),(Input!$M$227*$M$7)-SUM($M696:AU696),(Input!$M$227*$M$7)/A17taxstdlife))</f>
        <v>0</v>
      </c>
      <c r="AW696" s="155">
        <f>IF(A17taxstdlife="n/a","n/a",IF(AW$3&gt;(A17taxstdlife+$E696),(Input!$M$227*$M$7)-SUM($M696:AV696),(Input!$M$227*$M$7)/A17taxstdlife))</f>
        <v>0</v>
      </c>
      <c r="AX696" s="155">
        <f>IF(A17taxstdlife="n/a","n/a",IF(AX$3&gt;(A17taxstdlife+$E696),(Input!$M$227*$M$7)-SUM($M696:AW696),(Input!$M$227*$M$7)/A17taxstdlife))</f>
        <v>0</v>
      </c>
      <c r="AY696" s="155">
        <f>IF(A17taxstdlife="n/a","n/a",IF(AY$3&gt;(A17taxstdlife+$E696),(Input!$M$227*$M$7)-SUM($M696:AX696),(Input!$M$227*$M$7)/A17taxstdlife))</f>
        <v>0</v>
      </c>
      <c r="AZ696" s="155">
        <f>IF(A17taxstdlife="n/a","n/a",IF(AZ$3&gt;(A17taxstdlife+$E696),(Input!$M$227*$M$7)-SUM($M696:AY696),(Input!$M$227*$M$7)/A17taxstdlife))</f>
        <v>0</v>
      </c>
      <c r="BA696" s="155">
        <f>IF(A17taxstdlife="n/a","n/a",IF(BA$3&gt;(A17taxstdlife+$E696),(Input!$M$227*$M$7)-SUM($M696:AZ696),(Input!$M$227*$M$7)/A17taxstdlife))</f>
        <v>0</v>
      </c>
      <c r="BB696" s="155">
        <f>IF(A17taxstdlife="n/a","n/a",IF(BB$3&gt;(A17taxstdlife+$E696),(Input!$M$227*$M$7)-SUM($M696:BA696),(Input!$M$227*$M$7)/A17taxstdlife))</f>
        <v>0</v>
      </c>
      <c r="BC696" s="155">
        <f>IF(A17taxstdlife="n/a","n/a",IF(BC$3&gt;(A17taxstdlife+$E696),(Input!$M$227*$M$7)-SUM($M696:BB696),(Input!$M$227*$M$7)/A17taxstdlife))</f>
        <v>0</v>
      </c>
      <c r="BD696" s="155">
        <f>IF(A17taxstdlife="n/a","n/a",IF(BD$3&gt;(A17taxstdlife+$E696),(Input!$M$227*$M$7)-SUM($M696:BC696),(Input!$M$227*$M$7)/A17taxstdlife))</f>
        <v>0</v>
      </c>
      <c r="BE696" s="155">
        <f>IF(A17taxstdlife="n/a","n/a",IF(BE$3&gt;(A17taxstdlife+$E696),(Input!$M$227*$M$7)-SUM($M696:BD696),(Input!$M$227*$M$7)/A17taxstdlife))</f>
        <v>0</v>
      </c>
      <c r="BF696" s="155">
        <f>IF(A17taxstdlife="n/a","n/a",IF(BF$3&gt;(A17taxstdlife+$E696),(Input!$M$227*$M$7)-SUM($M696:BE696),(Input!$M$227*$M$7)/A17taxstdlife))</f>
        <v>0</v>
      </c>
      <c r="BG696" s="155">
        <f>IF(A17taxstdlife="n/a","n/a",IF(BG$3&gt;(A17taxstdlife+$E696),(Input!$M$227*$M$7)-SUM($M696:BF696),(Input!$M$227*$M$7)/A17taxstdlife))</f>
        <v>0</v>
      </c>
      <c r="BH696" s="155">
        <f>IF(A17taxstdlife="n/a","n/a",IF(BH$3&gt;(A17taxstdlife+$E696),(Input!$M$227*$M$7)-SUM($M696:BG696),(Input!$M$227*$M$7)/A17taxstdlife))</f>
        <v>0</v>
      </c>
      <c r="BI696" s="155">
        <f>IF(A17taxstdlife="n/a","n/a",IF(BI$3&gt;(A17taxstdlife+$E696),(Input!$M$227*$M$7)-SUM($M696:BH696),(Input!$M$227*$M$7)/A17taxstdlife))</f>
        <v>0</v>
      </c>
      <c r="BJ696" s="14"/>
      <c r="BK696" s="14"/>
      <c r="BL696" s="14"/>
      <c r="BM696" s="14"/>
      <c r="BN696" s="14"/>
      <c r="BO696" s="14"/>
      <c r="BP696" s="14"/>
      <c r="BQ696" s="14"/>
      <c r="BR696" s="14"/>
      <c r="BS696" s="14"/>
      <c r="BT696" s="14"/>
      <c r="BU696" s="14"/>
      <c r="BV696" s="14"/>
      <c r="BW696" s="14"/>
      <c r="BX696" s="14"/>
      <c r="BY696" s="14"/>
      <c r="BZ696" s="14"/>
      <c r="CA696" s="410"/>
      <c r="CB696" s="410"/>
      <c r="CC696" s="410"/>
      <c r="CD696" s="410"/>
      <c r="CE696" s="410"/>
      <c r="CF696" s="410"/>
      <c r="CG696" s="410"/>
      <c r="CH696" s="410"/>
      <c r="CI696" s="410"/>
      <c r="CJ696" s="410"/>
      <c r="CK696" s="410"/>
      <c r="CL696" s="410"/>
      <c r="CM696" s="410"/>
      <c r="CN696" s="410"/>
      <c r="CO696" s="410"/>
      <c r="CP696" s="410"/>
      <c r="CQ696" s="410"/>
      <c r="CR696" s="410"/>
      <c r="CS696" s="410"/>
      <c r="CT696" s="410"/>
      <c r="CU696" s="410"/>
      <c r="CV696" s="410"/>
      <c r="CW696" s="410"/>
      <c r="CX696" s="410"/>
      <c r="CY696" s="410"/>
      <c r="CZ696" s="410"/>
      <c r="DA696" s="410"/>
      <c r="DB696" s="410"/>
      <c r="DC696" s="410"/>
      <c r="DD696" s="410"/>
      <c r="DE696" s="410"/>
      <c r="DF696" s="410"/>
      <c r="DG696" s="410"/>
      <c r="DH696" s="410"/>
      <c r="DI696" s="410"/>
      <c r="DJ696" s="410"/>
      <c r="DK696" s="410"/>
      <c r="DL696" s="410"/>
      <c r="DM696" s="410"/>
      <c r="DN696" s="410"/>
      <c r="DO696" s="410"/>
      <c r="DP696" s="410"/>
      <c r="DQ696" s="410"/>
      <c r="DR696" s="410"/>
      <c r="DS696" s="410"/>
      <c r="DT696" s="410"/>
      <c r="DU696" s="410"/>
      <c r="DV696" s="410"/>
      <c r="DW696" s="410"/>
      <c r="DX696" s="410"/>
      <c r="DY696" s="410"/>
      <c r="DZ696" s="410"/>
      <c r="EA696" s="410"/>
      <c r="EB696" s="410"/>
      <c r="EC696" s="410"/>
      <c r="ED696" s="410"/>
      <c r="EE696" s="410"/>
      <c r="EF696" s="410"/>
      <c r="EG696" s="410"/>
      <c r="EH696" s="410"/>
      <c r="EI696" s="410"/>
      <c r="EJ696" s="410"/>
      <c r="EK696" s="410"/>
      <c r="EL696" s="410"/>
      <c r="EM696" s="410"/>
      <c r="EN696" s="410"/>
      <c r="EO696" s="410"/>
      <c r="EP696" s="410"/>
      <c r="EQ696" s="410"/>
      <c r="ER696" s="410"/>
      <c r="ES696" s="410"/>
      <c r="ET696" s="410"/>
      <c r="EU696" s="410"/>
      <c r="EV696" s="410"/>
      <c r="EW696" s="410"/>
      <c r="EX696" s="410"/>
      <c r="EY696" s="410"/>
      <c r="EZ696" s="410"/>
      <c r="FA696" s="410"/>
      <c r="FB696" s="410"/>
      <c r="FC696" s="410"/>
      <c r="FD696" s="410"/>
      <c r="FE696" s="410"/>
      <c r="FF696" s="410"/>
      <c r="FG696" s="410"/>
      <c r="FH696" s="410"/>
      <c r="FI696" s="410"/>
      <c r="FJ696" s="410"/>
      <c r="FK696" s="410"/>
      <c r="FL696" s="410"/>
      <c r="FM696" s="410"/>
      <c r="FN696" s="410"/>
      <c r="FO696" s="410"/>
      <c r="FP696" s="410"/>
      <c r="FQ696" s="410"/>
      <c r="FR696" s="410"/>
      <c r="FS696" s="410"/>
      <c r="FT696" s="410"/>
      <c r="FU696" s="410"/>
      <c r="FV696" s="410"/>
      <c r="FW696" s="410"/>
      <c r="FX696" s="410"/>
      <c r="FY696" s="410"/>
      <c r="FZ696" s="410"/>
      <c r="GA696" s="410"/>
      <c r="GB696" s="410"/>
      <c r="GC696" s="410"/>
      <c r="GD696" s="410"/>
      <c r="GE696" s="410"/>
      <c r="GF696" s="410"/>
      <c r="GG696" s="410"/>
      <c r="GH696" s="410"/>
      <c r="GI696" s="410"/>
      <c r="GJ696" s="410"/>
      <c r="GK696" s="410"/>
      <c r="GL696" s="410"/>
      <c r="GM696" s="410"/>
      <c r="GN696" s="410"/>
      <c r="GO696" s="410"/>
      <c r="GP696" s="410"/>
      <c r="GQ696" s="410"/>
      <c r="GR696" s="410"/>
      <c r="GS696" s="410"/>
      <c r="GT696" s="410"/>
      <c r="GU696" s="410"/>
      <c r="GV696" s="410"/>
      <c r="GW696" s="410"/>
      <c r="GX696" s="410"/>
      <c r="GY696" s="410"/>
      <c r="GZ696" s="410"/>
      <c r="HA696" s="410"/>
      <c r="HB696" s="410"/>
      <c r="HC696" s="410"/>
      <c r="HD696" s="410"/>
      <c r="HE696" s="410"/>
      <c r="HF696" s="410"/>
      <c r="HG696" s="410"/>
      <c r="HH696" s="410"/>
      <c r="HI696" s="410"/>
      <c r="HJ696" s="410"/>
      <c r="HK696" s="410"/>
      <c r="HL696" s="410"/>
      <c r="HM696" s="410"/>
      <c r="HN696" s="410"/>
      <c r="HO696" s="410"/>
      <c r="HP696" s="410"/>
      <c r="HQ696" s="410"/>
      <c r="HR696" s="410"/>
      <c r="HS696" s="410"/>
      <c r="HT696" s="410"/>
      <c r="HU696" s="410"/>
      <c r="HV696" s="410"/>
      <c r="HW696" s="410"/>
      <c r="HX696" s="410"/>
      <c r="HY696" s="410"/>
      <c r="HZ696" s="410"/>
      <c r="IA696" s="410"/>
      <c r="IB696" s="410"/>
      <c r="IC696" s="410"/>
      <c r="ID696" s="410"/>
      <c r="IE696" s="410"/>
      <c r="IF696" s="410"/>
      <c r="IG696" s="410"/>
      <c r="IH696" s="410"/>
      <c r="II696" s="410"/>
      <c r="IJ696" s="410"/>
      <c r="IK696" s="410"/>
      <c r="IL696" s="410"/>
      <c r="IM696" s="410"/>
      <c r="IN696" s="410"/>
      <c r="IO696" s="410"/>
      <c r="IP696" s="410"/>
      <c r="IQ696" s="410"/>
      <c r="IR696" s="410"/>
      <c r="IS696" s="410"/>
      <c r="IT696" s="410"/>
      <c r="IU696" s="410"/>
      <c r="IV696" s="410"/>
    </row>
    <row r="697" spans="1:256" s="2" customFormat="1" ht="12.75" hidden="1" customHeight="1" outlineLevel="2">
      <c r="A697" s="14"/>
      <c r="B697" s="14"/>
      <c r="C697" s="324"/>
      <c r="D697" s="413"/>
      <c r="E697" s="261">
        <v>8</v>
      </c>
      <c r="F697" s="372"/>
      <c r="G697" s="269"/>
      <c r="H697" s="271"/>
      <c r="I697" s="271"/>
      <c r="J697" s="271"/>
      <c r="K697" s="271"/>
      <c r="L697" s="271"/>
      <c r="M697" s="271"/>
      <c r="N697" s="270"/>
      <c r="O697" s="155">
        <f>IF(A17taxstdlife="n/a","n/a",IF(O$3&gt;(A17taxstdlife+$E697),(Input!$N$227*$N$7)-SUM($N697:N697),(Input!$N$227*$N$7)/A17taxstdlife))</f>
        <v>0</v>
      </c>
      <c r="P697" s="155">
        <f>IF(A17taxstdlife="n/a","n/a",IF(P$3&gt;(A17taxstdlife+$E697),(Input!$N$227*$N$7)-SUM($N697:O697),(Input!$N$227*$N$7)/A17taxstdlife))</f>
        <v>0</v>
      </c>
      <c r="Q697" s="155">
        <f>IF(A17taxstdlife="n/a","n/a",IF(Q$3&gt;(A17taxstdlife+$E697),(Input!$N$227*$N$7)-SUM($N697:P697),(Input!$N$227*$N$7)/A17taxstdlife))</f>
        <v>0</v>
      </c>
      <c r="R697" s="155">
        <f>IF(A17taxstdlife="n/a","n/a",IF(R$3&gt;(A17taxstdlife+$E697),(Input!$N$227*$N$7)-SUM($N697:Q697),(Input!$N$227*$N$7)/A17taxstdlife))</f>
        <v>0</v>
      </c>
      <c r="S697" s="155">
        <f>IF(A17taxstdlife="n/a","n/a",IF(S$3&gt;(A17taxstdlife+$E697),(Input!$N$227*$N$7)-SUM($N697:R697),(Input!$N$227*$N$7)/A17taxstdlife))</f>
        <v>0</v>
      </c>
      <c r="T697" s="155">
        <f>IF(A17taxstdlife="n/a","n/a",IF(T$3&gt;(A17taxstdlife+$E697),(Input!$N$227*$N$7)-SUM($N697:S697),(Input!$N$227*$N$7)/A17taxstdlife))</f>
        <v>0</v>
      </c>
      <c r="U697" s="155">
        <f>IF(A17taxstdlife="n/a","n/a",IF(U$3&gt;(A17taxstdlife+$E697),(Input!$N$227*$N$7)-SUM($N697:T697),(Input!$N$227*$N$7)/A17taxstdlife))</f>
        <v>0</v>
      </c>
      <c r="V697" s="155">
        <f>IF(A17taxstdlife="n/a","n/a",IF(V$3&gt;(A17taxstdlife+$E697),(Input!$N$227*$N$7)-SUM($N697:U697),(Input!$N$227*$N$7)/A17taxstdlife))</f>
        <v>0</v>
      </c>
      <c r="W697" s="155">
        <f>IF(A17taxstdlife="n/a","n/a",IF(W$3&gt;(A17taxstdlife+$E697),(Input!$N$227*$N$7)-SUM($N697:V697),(Input!$N$227*$N$7)/A17taxstdlife))</f>
        <v>0</v>
      </c>
      <c r="X697" s="155">
        <f>IF(A17taxstdlife="n/a","n/a",IF(X$3&gt;(A17taxstdlife+$E697),(Input!$N$227*$N$7)-SUM($N697:W697),(Input!$N$227*$N$7)/A17taxstdlife))</f>
        <v>0</v>
      </c>
      <c r="Y697" s="155">
        <f>IF(A17taxstdlife="n/a","n/a",IF(Y$3&gt;(A17taxstdlife+$E697),(Input!$N$227*$N$7)-SUM($N697:X697),(Input!$N$227*$N$7)/A17taxstdlife))</f>
        <v>0</v>
      </c>
      <c r="Z697" s="155">
        <f>IF(A17taxstdlife="n/a","n/a",IF(Z$3&gt;(A17taxstdlife+$E697),(Input!$N$227*$N$7)-SUM($N697:Y697),(Input!$N$227*$N$7)/A17taxstdlife))</f>
        <v>0</v>
      </c>
      <c r="AA697" s="155">
        <f>IF(A17taxstdlife="n/a","n/a",IF(AA$3&gt;(A17taxstdlife+$E697),(Input!$N$227*$N$7)-SUM($N697:Z697),(Input!$N$227*$N$7)/A17taxstdlife))</f>
        <v>0</v>
      </c>
      <c r="AB697" s="155">
        <f>IF(A17taxstdlife="n/a","n/a",IF(AB$3&gt;(A17taxstdlife+$E697),(Input!$N$227*$N$7)-SUM($N697:AA697),(Input!$N$227*$N$7)/A17taxstdlife))</f>
        <v>0</v>
      </c>
      <c r="AC697" s="155">
        <f>IF(A17taxstdlife="n/a","n/a",IF(AC$3&gt;(A17taxstdlife+$E697),(Input!$N$227*$N$7)-SUM($N697:AB697),(Input!$N$227*$N$7)/A17taxstdlife))</f>
        <v>0</v>
      </c>
      <c r="AD697" s="155">
        <f>IF(A17taxstdlife="n/a","n/a",IF(AD$3&gt;(A17taxstdlife+$E697),(Input!$N$227*$N$7)-SUM($N697:AC697),(Input!$N$227*$N$7)/A17taxstdlife))</f>
        <v>0</v>
      </c>
      <c r="AE697" s="155">
        <f>IF(A17taxstdlife="n/a","n/a",IF(AE$3&gt;(A17taxstdlife+$E697),(Input!$N$227*$N$7)-SUM($N697:AD697),(Input!$N$227*$N$7)/A17taxstdlife))</f>
        <v>0</v>
      </c>
      <c r="AF697" s="155">
        <f>IF(A17taxstdlife="n/a","n/a",IF(AF$3&gt;(A17taxstdlife+$E697),(Input!$N$227*$N$7)-SUM($N697:AE697),(Input!$N$227*$N$7)/A17taxstdlife))</f>
        <v>0</v>
      </c>
      <c r="AG697" s="155">
        <f>IF(A17taxstdlife="n/a","n/a",IF(AG$3&gt;(A17taxstdlife+$E697),(Input!$N$227*$N$7)-SUM($N697:AF697),(Input!$N$227*$N$7)/A17taxstdlife))</f>
        <v>0</v>
      </c>
      <c r="AH697" s="155">
        <f>IF(A17taxstdlife="n/a","n/a",IF(AH$3&gt;(A17taxstdlife+$E697),(Input!$N$227*$N$7)-SUM($N697:AG697),(Input!$N$227*$N$7)/A17taxstdlife))</f>
        <v>0</v>
      </c>
      <c r="AI697" s="155">
        <f>IF(A17taxstdlife="n/a","n/a",IF(AI$3&gt;(A17taxstdlife+$E697),(Input!$N$227*$N$7)-SUM($N697:AH697),(Input!$N$227*$N$7)/A17taxstdlife))</f>
        <v>0</v>
      </c>
      <c r="AJ697" s="155">
        <f>IF(A17taxstdlife="n/a","n/a",IF(AJ$3&gt;(A17taxstdlife+$E697),(Input!$N$227*$N$7)-SUM($N697:AI697),(Input!$N$227*$N$7)/A17taxstdlife))</f>
        <v>0</v>
      </c>
      <c r="AK697" s="155">
        <f>IF(A17taxstdlife="n/a","n/a",IF(AK$3&gt;(A17taxstdlife+$E697),(Input!$N$227*$N$7)-SUM($N697:AJ697),(Input!$N$227*$N$7)/A17taxstdlife))</f>
        <v>0</v>
      </c>
      <c r="AL697" s="155">
        <f>IF(A17taxstdlife="n/a","n/a",IF(AL$3&gt;(A17taxstdlife+$E697),(Input!$N$227*$N$7)-SUM($N697:AK697),(Input!$N$227*$N$7)/A17taxstdlife))</f>
        <v>0</v>
      </c>
      <c r="AM697" s="155">
        <f>IF(A17taxstdlife="n/a","n/a",IF(AM$3&gt;(A17taxstdlife+$E697),(Input!$N$227*$N$7)-SUM($N697:AL697),(Input!$N$227*$N$7)/A17taxstdlife))</f>
        <v>0</v>
      </c>
      <c r="AN697" s="155">
        <f>IF(A17taxstdlife="n/a","n/a",IF(AN$3&gt;(A17taxstdlife+$E697),(Input!$N$227*$N$7)-SUM($N697:AM697),(Input!$N$227*$N$7)/A17taxstdlife))</f>
        <v>0</v>
      </c>
      <c r="AO697" s="155">
        <f>IF(A17taxstdlife="n/a","n/a",IF(AO$3&gt;(A17taxstdlife+$E697),(Input!$N$227*$N$7)-SUM($N697:AN697),(Input!$N$227*$N$7)/A17taxstdlife))</f>
        <v>0</v>
      </c>
      <c r="AP697" s="155">
        <f>IF(A17taxstdlife="n/a","n/a",IF(AP$3&gt;(A17taxstdlife+$E697),(Input!$N$227*$N$7)-SUM($N697:AO697),(Input!$N$227*$N$7)/A17taxstdlife))</f>
        <v>0</v>
      </c>
      <c r="AQ697" s="155">
        <f>IF(A17taxstdlife="n/a","n/a",IF(AQ$3&gt;(A17taxstdlife+$E697),(Input!$N$227*$N$7)-SUM($N697:AP697),(Input!$N$227*$N$7)/A17taxstdlife))</f>
        <v>0</v>
      </c>
      <c r="AR697" s="155">
        <f>IF(A17taxstdlife="n/a","n/a",IF(AR$3&gt;(A17taxstdlife+$E697),(Input!$N$227*$N$7)-SUM($N697:AQ697),(Input!$N$227*$N$7)/A17taxstdlife))</f>
        <v>0</v>
      </c>
      <c r="AS697" s="155">
        <f>IF(A17taxstdlife="n/a","n/a",IF(AS$3&gt;(A17taxstdlife+$E697),(Input!$N$227*$N$7)-SUM($N697:AR697),(Input!$N$227*$N$7)/A17taxstdlife))</f>
        <v>0</v>
      </c>
      <c r="AT697" s="155">
        <f>IF(A17taxstdlife="n/a","n/a",IF(AT$3&gt;(A17taxstdlife+$E697),(Input!$N$227*$N$7)-SUM($N697:AS697),(Input!$N$227*$N$7)/A17taxstdlife))</f>
        <v>0</v>
      </c>
      <c r="AU697" s="155">
        <f>IF(A17taxstdlife="n/a","n/a",IF(AU$3&gt;(A17taxstdlife+$E697),(Input!$N$227*$N$7)-SUM($N697:AT697),(Input!$N$227*$N$7)/A17taxstdlife))</f>
        <v>0</v>
      </c>
      <c r="AV697" s="155">
        <f>IF(A17taxstdlife="n/a","n/a",IF(AV$3&gt;(A17taxstdlife+$E697),(Input!$N$227*$N$7)-SUM($N697:AU697),(Input!$N$227*$N$7)/A17taxstdlife))</f>
        <v>0</v>
      </c>
      <c r="AW697" s="155">
        <f>IF(A17taxstdlife="n/a","n/a",IF(AW$3&gt;(A17taxstdlife+$E697),(Input!$N$227*$N$7)-SUM($N697:AV697),(Input!$N$227*$N$7)/A17taxstdlife))</f>
        <v>0</v>
      </c>
      <c r="AX697" s="155">
        <f>IF(A17taxstdlife="n/a","n/a",IF(AX$3&gt;(A17taxstdlife+$E697),(Input!$N$227*$N$7)-SUM($N697:AW697),(Input!$N$227*$N$7)/A17taxstdlife))</f>
        <v>0</v>
      </c>
      <c r="AY697" s="155">
        <f>IF(A17taxstdlife="n/a","n/a",IF(AY$3&gt;(A17taxstdlife+$E697),(Input!$N$227*$N$7)-SUM($N697:AX697),(Input!$N$227*$N$7)/A17taxstdlife))</f>
        <v>0</v>
      </c>
      <c r="AZ697" s="155">
        <f>IF(A17taxstdlife="n/a","n/a",IF(AZ$3&gt;(A17taxstdlife+$E697),(Input!$N$227*$N$7)-SUM($N697:AY697),(Input!$N$227*$N$7)/A17taxstdlife))</f>
        <v>0</v>
      </c>
      <c r="BA697" s="155">
        <f>IF(A17taxstdlife="n/a","n/a",IF(BA$3&gt;(A17taxstdlife+$E697),(Input!$N$227*$N$7)-SUM($N697:AZ697),(Input!$N$227*$N$7)/A17taxstdlife))</f>
        <v>0</v>
      </c>
      <c r="BB697" s="155">
        <f>IF(A17taxstdlife="n/a","n/a",IF(BB$3&gt;(A17taxstdlife+$E697),(Input!$N$227*$N$7)-SUM($N697:BA697),(Input!$N$227*$N$7)/A17taxstdlife))</f>
        <v>0</v>
      </c>
      <c r="BC697" s="155">
        <f>IF(A17taxstdlife="n/a","n/a",IF(BC$3&gt;(A17taxstdlife+$E697),(Input!$N$227*$N$7)-SUM($N697:BB697),(Input!$N$227*$N$7)/A17taxstdlife))</f>
        <v>0</v>
      </c>
      <c r="BD697" s="155">
        <f>IF(A17taxstdlife="n/a","n/a",IF(BD$3&gt;(A17taxstdlife+$E697),(Input!$N$227*$N$7)-SUM($N697:BC697),(Input!$N$227*$N$7)/A17taxstdlife))</f>
        <v>0</v>
      </c>
      <c r="BE697" s="155">
        <f>IF(A17taxstdlife="n/a","n/a",IF(BE$3&gt;(A17taxstdlife+$E697),(Input!$N$227*$N$7)-SUM($N697:BD697),(Input!$N$227*$N$7)/A17taxstdlife))</f>
        <v>0</v>
      </c>
      <c r="BF697" s="155">
        <f>IF(A17taxstdlife="n/a","n/a",IF(BF$3&gt;(A17taxstdlife+$E697),(Input!$N$227*$N$7)-SUM($N697:BE697),(Input!$N$227*$N$7)/A17taxstdlife))</f>
        <v>0</v>
      </c>
      <c r="BG697" s="155">
        <f>IF(A17taxstdlife="n/a","n/a",IF(BG$3&gt;(A17taxstdlife+$E697),(Input!$N$227*$N$7)-SUM($N697:BF697),(Input!$N$227*$N$7)/A17taxstdlife))</f>
        <v>0</v>
      </c>
      <c r="BH697" s="155">
        <f>IF(A17taxstdlife="n/a","n/a",IF(BH$3&gt;(A17taxstdlife+$E697),(Input!$N$227*$N$7)-SUM($N697:BG697),(Input!$N$227*$N$7)/A17taxstdlife))</f>
        <v>0</v>
      </c>
      <c r="BI697" s="155">
        <f>IF(A17taxstdlife="n/a","n/a",IF(BI$3&gt;(A17taxstdlife+$E697),(Input!$N$227*$N$7)-SUM($N697:BH697),(Input!$N$227*$N$7)/A17taxstdlife))</f>
        <v>0</v>
      </c>
      <c r="BJ697" s="14"/>
      <c r="BK697" s="14"/>
      <c r="BL697" s="14"/>
      <c r="BM697" s="14"/>
      <c r="BN697" s="14"/>
      <c r="BO697" s="14"/>
      <c r="BP697" s="14"/>
      <c r="BQ697" s="14"/>
      <c r="BR697" s="14"/>
      <c r="BS697" s="14"/>
      <c r="BT697" s="14"/>
      <c r="BU697" s="14"/>
      <c r="BV697" s="14"/>
      <c r="BW697" s="14"/>
      <c r="BX697" s="14"/>
      <c r="BY697" s="14"/>
      <c r="BZ697" s="14"/>
      <c r="CA697" s="410"/>
      <c r="CB697" s="410"/>
      <c r="CC697" s="410"/>
      <c r="CD697" s="410"/>
      <c r="CE697" s="410"/>
      <c r="CF697" s="410"/>
      <c r="CG697" s="410"/>
      <c r="CH697" s="410"/>
      <c r="CI697" s="410"/>
      <c r="CJ697" s="410"/>
      <c r="CK697" s="410"/>
      <c r="CL697" s="410"/>
      <c r="CM697" s="410"/>
      <c r="CN697" s="410"/>
      <c r="CO697" s="410"/>
      <c r="CP697" s="410"/>
      <c r="CQ697" s="410"/>
      <c r="CR697" s="410"/>
      <c r="CS697" s="410"/>
      <c r="CT697" s="410"/>
      <c r="CU697" s="410"/>
      <c r="CV697" s="410"/>
      <c r="CW697" s="410"/>
      <c r="CX697" s="410"/>
      <c r="CY697" s="410"/>
      <c r="CZ697" s="410"/>
      <c r="DA697" s="410"/>
      <c r="DB697" s="410"/>
      <c r="DC697" s="410"/>
      <c r="DD697" s="410"/>
      <c r="DE697" s="410"/>
      <c r="DF697" s="410"/>
      <c r="DG697" s="410"/>
      <c r="DH697" s="410"/>
      <c r="DI697" s="410"/>
      <c r="DJ697" s="410"/>
      <c r="DK697" s="410"/>
      <c r="DL697" s="410"/>
      <c r="DM697" s="410"/>
      <c r="DN697" s="410"/>
      <c r="DO697" s="410"/>
      <c r="DP697" s="410"/>
      <c r="DQ697" s="410"/>
      <c r="DR697" s="410"/>
      <c r="DS697" s="410"/>
      <c r="DT697" s="410"/>
      <c r="DU697" s="410"/>
      <c r="DV697" s="410"/>
      <c r="DW697" s="410"/>
      <c r="DX697" s="410"/>
      <c r="DY697" s="410"/>
      <c r="DZ697" s="410"/>
      <c r="EA697" s="410"/>
      <c r="EB697" s="410"/>
      <c r="EC697" s="410"/>
      <c r="ED697" s="410"/>
      <c r="EE697" s="410"/>
      <c r="EF697" s="410"/>
      <c r="EG697" s="410"/>
      <c r="EH697" s="410"/>
      <c r="EI697" s="410"/>
      <c r="EJ697" s="410"/>
      <c r="EK697" s="410"/>
      <c r="EL697" s="410"/>
      <c r="EM697" s="410"/>
      <c r="EN697" s="410"/>
      <c r="EO697" s="410"/>
      <c r="EP697" s="410"/>
      <c r="EQ697" s="410"/>
      <c r="ER697" s="410"/>
      <c r="ES697" s="410"/>
      <c r="ET697" s="410"/>
      <c r="EU697" s="410"/>
      <c r="EV697" s="410"/>
      <c r="EW697" s="410"/>
      <c r="EX697" s="410"/>
      <c r="EY697" s="410"/>
      <c r="EZ697" s="410"/>
      <c r="FA697" s="410"/>
      <c r="FB697" s="410"/>
      <c r="FC697" s="410"/>
      <c r="FD697" s="410"/>
      <c r="FE697" s="410"/>
      <c r="FF697" s="410"/>
      <c r="FG697" s="410"/>
      <c r="FH697" s="410"/>
      <c r="FI697" s="410"/>
      <c r="FJ697" s="410"/>
      <c r="FK697" s="410"/>
      <c r="FL697" s="410"/>
      <c r="FM697" s="410"/>
      <c r="FN697" s="410"/>
      <c r="FO697" s="410"/>
      <c r="FP697" s="410"/>
      <c r="FQ697" s="410"/>
      <c r="FR697" s="410"/>
      <c r="FS697" s="410"/>
      <c r="FT697" s="410"/>
      <c r="FU697" s="410"/>
      <c r="FV697" s="410"/>
      <c r="FW697" s="410"/>
      <c r="FX697" s="410"/>
      <c r="FY697" s="410"/>
      <c r="FZ697" s="410"/>
      <c r="GA697" s="410"/>
      <c r="GB697" s="410"/>
      <c r="GC697" s="410"/>
      <c r="GD697" s="410"/>
      <c r="GE697" s="410"/>
      <c r="GF697" s="410"/>
      <c r="GG697" s="410"/>
      <c r="GH697" s="410"/>
      <c r="GI697" s="410"/>
      <c r="GJ697" s="410"/>
      <c r="GK697" s="410"/>
      <c r="GL697" s="410"/>
      <c r="GM697" s="410"/>
      <c r="GN697" s="410"/>
      <c r="GO697" s="410"/>
      <c r="GP697" s="410"/>
      <c r="GQ697" s="410"/>
      <c r="GR697" s="410"/>
      <c r="GS697" s="410"/>
      <c r="GT697" s="410"/>
      <c r="GU697" s="410"/>
      <c r="GV697" s="410"/>
      <c r="GW697" s="410"/>
      <c r="GX697" s="410"/>
      <c r="GY697" s="410"/>
      <c r="GZ697" s="410"/>
      <c r="HA697" s="410"/>
      <c r="HB697" s="410"/>
      <c r="HC697" s="410"/>
      <c r="HD697" s="410"/>
      <c r="HE697" s="410"/>
      <c r="HF697" s="410"/>
      <c r="HG697" s="410"/>
      <c r="HH697" s="410"/>
      <c r="HI697" s="410"/>
      <c r="HJ697" s="410"/>
      <c r="HK697" s="410"/>
      <c r="HL697" s="410"/>
      <c r="HM697" s="410"/>
      <c r="HN697" s="410"/>
      <c r="HO697" s="410"/>
      <c r="HP697" s="410"/>
      <c r="HQ697" s="410"/>
      <c r="HR697" s="410"/>
      <c r="HS697" s="410"/>
      <c r="HT697" s="410"/>
      <c r="HU697" s="410"/>
      <c r="HV697" s="410"/>
      <c r="HW697" s="410"/>
      <c r="HX697" s="410"/>
      <c r="HY697" s="410"/>
      <c r="HZ697" s="410"/>
      <c r="IA697" s="410"/>
      <c r="IB697" s="410"/>
      <c r="IC697" s="410"/>
      <c r="ID697" s="410"/>
      <c r="IE697" s="410"/>
      <c r="IF697" s="410"/>
      <c r="IG697" s="410"/>
      <c r="IH697" s="410"/>
      <c r="II697" s="410"/>
      <c r="IJ697" s="410"/>
      <c r="IK697" s="410"/>
      <c r="IL697" s="410"/>
      <c r="IM697" s="410"/>
      <c r="IN697" s="410"/>
      <c r="IO697" s="410"/>
      <c r="IP697" s="410"/>
      <c r="IQ697" s="410"/>
      <c r="IR697" s="410"/>
      <c r="IS697" s="410"/>
      <c r="IT697" s="410"/>
      <c r="IU697" s="410"/>
      <c r="IV697" s="410"/>
    </row>
    <row r="698" spans="1:256" s="2" customFormat="1" ht="12.75" hidden="1" customHeight="1" outlineLevel="2">
      <c r="A698" s="14"/>
      <c r="B698" s="14"/>
      <c r="C698" s="324"/>
      <c r="D698" s="413"/>
      <c r="E698" s="261">
        <v>9</v>
      </c>
      <c r="F698" s="372"/>
      <c r="G698" s="269"/>
      <c r="H698" s="271"/>
      <c r="I698" s="271"/>
      <c r="J698" s="271"/>
      <c r="K698" s="271"/>
      <c r="L698" s="271"/>
      <c r="M698" s="271"/>
      <c r="N698" s="271"/>
      <c r="O698" s="270"/>
      <c r="P698" s="155">
        <f>IF(A17taxstdlife="n/a","n/a",IF(P$3&gt;(A17taxstdlife+$E698),(Input!$O$227*$O$7)-SUM($O698:O698),(Input!$O$227*$O$7)/A17taxstdlife))</f>
        <v>0</v>
      </c>
      <c r="Q698" s="155">
        <f>IF(A17taxstdlife="n/a","n/a",IF(Q$3&gt;(A17taxstdlife+$E698),(Input!$O$227*$O$7)-SUM($O698:P698),(Input!$O$227*$O$7)/A17taxstdlife))</f>
        <v>0</v>
      </c>
      <c r="R698" s="155">
        <f>IF(A17taxstdlife="n/a","n/a",IF(R$3&gt;(A17taxstdlife+$E698),(Input!$O$227*$O$7)-SUM($O698:Q698),(Input!$O$227*$O$7)/A17taxstdlife))</f>
        <v>0</v>
      </c>
      <c r="S698" s="155">
        <f>IF(A17taxstdlife="n/a","n/a",IF(S$3&gt;(A17taxstdlife+$E698),(Input!$O$227*$O$7)-SUM($O698:R698),(Input!$O$227*$O$7)/A17taxstdlife))</f>
        <v>0</v>
      </c>
      <c r="T698" s="155">
        <f>IF(A17taxstdlife="n/a","n/a",IF(T$3&gt;(A17taxstdlife+$E698),(Input!$O$227*$O$7)-SUM($O698:S698),(Input!$O$227*$O$7)/A17taxstdlife))</f>
        <v>0</v>
      </c>
      <c r="U698" s="155">
        <f>IF(A17taxstdlife="n/a","n/a",IF(U$3&gt;(A17taxstdlife+$E698),(Input!$O$227*$O$7)-SUM($O698:T698),(Input!$O$227*$O$7)/A17taxstdlife))</f>
        <v>0</v>
      </c>
      <c r="V698" s="155">
        <f>IF(A17taxstdlife="n/a","n/a",IF(V$3&gt;(A17taxstdlife+$E698),(Input!$O$227*$O$7)-SUM($O698:U698),(Input!$O$227*$O$7)/A17taxstdlife))</f>
        <v>0</v>
      </c>
      <c r="W698" s="155">
        <f>IF(A17taxstdlife="n/a","n/a",IF(W$3&gt;(A17taxstdlife+$E698),(Input!$O$227*$O$7)-SUM($O698:V698),(Input!$O$227*$O$7)/A17taxstdlife))</f>
        <v>0</v>
      </c>
      <c r="X698" s="155">
        <f>IF(A17taxstdlife="n/a","n/a",IF(X$3&gt;(A17taxstdlife+$E698),(Input!$O$227*$O$7)-SUM($O698:W698),(Input!$O$227*$O$7)/A17taxstdlife))</f>
        <v>0</v>
      </c>
      <c r="Y698" s="155">
        <f>IF(A17taxstdlife="n/a","n/a",IF(Y$3&gt;(A17taxstdlife+$E698),(Input!$O$227*$O$7)-SUM($O698:X698),(Input!$O$227*$O$7)/A17taxstdlife))</f>
        <v>0</v>
      </c>
      <c r="Z698" s="155">
        <f>IF(A17taxstdlife="n/a","n/a",IF(Z$3&gt;(A17taxstdlife+$E698),(Input!$O$227*$O$7)-SUM($O698:Y698),(Input!$O$227*$O$7)/A17taxstdlife))</f>
        <v>0</v>
      </c>
      <c r="AA698" s="155">
        <f>IF(A17taxstdlife="n/a","n/a",IF(AA$3&gt;(A17taxstdlife+$E698),(Input!$O$227*$O$7)-SUM($O698:Z698),(Input!$O$227*$O$7)/A17taxstdlife))</f>
        <v>0</v>
      </c>
      <c r="AB698" s="155">
        <f>IF(A17taxstdlife="n/a","n/a",IF(AB$3&gt;(A17taxstdlife+$E698),(Input!$O$227*$O$7)-SUM($O698:AA698),(Input!$O$227*$O$7)/A17taxstdlife))</f>
        <v>0</v>
      </c>
      <c r="AC698" s="155">
        <f>IF(A17taxstdlife="n/a","n/a",IF(AC$3&gt;(A17taxstdlife+$E698),(Input!$O$227*$O$7)-SUM($O698:AB698),(Input!$O$227*$O$7)/A17taxstdlife))</f>
        <v>0</v>
      </c>
      <c r="AD698" s="155">
        <f>IF(A17taxstdlife="n/a","n/a",IF(AD$3&gt;(A17taxstdlife+$E698),(Input!$O$227*$O$7)-SUM($O698:AC698),(Input!$O$227*$O$7)/A17taxstdlife))</f>
        <v>0</v>
      </c>
      <c r="AE698" s="155">
        <f>IF(A17taxstdlife="n/a","n/a",IF(AE$3&gt;(A17taxstdlife+$E698),(Input!$O$227*$O$7)-SUM($O698:AD698),(Input!$O$227*$O$7)/A17taxstdlife))</f>
        <v>0</v>
      </c>
      <c r="AF698" s="155">
        <f>IF(A17taxstdlife="n/a","n/a",IF(AF$3&gt;(A17taxstdlife+$E698),(Input!$O$227*$O$7)-SUM($O698:AE698),(Input!$O$227*$O$7)/A17taxstdlife))</f>
        <v>0</v>
      </c>
      <c r="AG698" s="155">
        <f>IF(A17taxstdlife="n/a","n/a",IF(AG$3&gt;(A17taxstdlife+$E698),(Input!$O$227*$O$7)-SUM($O698:AF698),(Input!$O$227*$O$7)/A17taxstdlife))</f>
        <v>0</v>
      </c>
      <c r="AH698" s="155">
        <f>IF(A17taxstdlife="n/a","n/a",IF(AH$3&gt;(A17taxstdlife+$E698),(Input!$O$227*$O$7)-SUM($O698:AG698),(Input!$O$227*$O$7)/A17taxstdlife))</f>
        <v>0</v>
      </c>
      <c r="AI698" s="155">
        <f>IF(A17taxstdlife="n/a","n/a",IF(AI$3&gt;(A17taxstdlife+$E698),(Input!$O$227*$O$7)-SUM($O698:AH698),(Input!$O$227*$O$7)/A17taxstdlife))</f>
        <v>0</v>
      </c>
      <c r="AJ698" s="155">
        <f>IF(A17taxstdlife="n/a","n/a",IF(AJ$3&gt;(A17taxstdlife+$E698),(Input!$O$227*$O$7)-SUM($O698:AI698),(Input!$O$227*$O$7)/A17taxstdlife))</f>
        <v>0</v>
      </c>
      <c r="AK698" s="155">
        <f>IF(A17taxstdlife="n/a","n/a",IF(AK$3&gt;(A17taxstdlife+$E698),(Input!$O$227*$O$7)-SUM($O698:AJ698),(Input!$O$227*$O$7)/A17taxstdlife))</f>
        <v>0</v>
      </c>
      <c r="AL698" s="155">
        <f>IF(A17taxstdlife="n/a","n/a",IF(AL$3&gt;(A17taxstdlife+$E698),(Input!$O$227*$O$7)-SUM($O698:AK698),(Input!$O$227*$O$7)/A17taxstdlife))</f>
        <v>0</v>
      </c>
      <c r="AM698" s="155">
        <f>IF(A17taxstdlife="n/a","n/a",IF(AM$3&gt;(A17taxstdlife+$E698),(Input!$O$227*$O$7)-SUM($O698:AL698),(Input!$O$227*$O$7)/A17taxstdlife))</f>
        <v>0</v>
      </c>
      <c r="AN698" s="155">
        <f>IF(A17taxstdlife="n/a","n/a",IF(AN$3&gt;(A17taxstdlife+$E698),(Input!$O$227*$O$7)-SUM($O698:AM698),(Input!$O$227*$O$7)/A17taxstdlife))</f>
        <v>0</v>
      </c>
      <c r="AO698" s="155">
        <f>IF(A17taxstdlife="n/a","n/a",IF(AO$3&gt;(A17taxstdlife+$E698),(Input!$O$227*$O$7)-SUM($O698:AN698),(Input!$O$227*$O$7)/A17taxstdlife))</f>
        <v>0</v>
      </c>
      <c r="AP698" s="155">
        <f>IF(A17taxstdlife="n/a","n/a",IF(AP$3&gt;(A17taxstdlife+$E698),(Input!$O$227*$O$7)-SUM($O698:AO698),(Input!$O$227*$O$7)/A17taxstdlife))</f>
        <v>0</v>
      </c>
      <c r="AQ698" s="155">
        <f>IF(A17taxstdlife="n/a","n/a",IF(AQ$3&gt;(A17taxstdlife+$E698),(Input!$O$227*$O$7)-SUM($O698:AP698),(Input!$O$227*$O$7)/A17taxstdlife))</f>
        <v>0</v>
      </c>
      <c r="AR698" s="155">
        <f>IF(A17taxstdlife="n/a","n/a",IF(AR$3&gt;(A17taxstdlife+$E698),(Input!$O$227*$O$7)-SUM($O698:AQ698),(Input!$O$227*$O$7)/A17taxstdlife))</f>
        <v>0</v>
      </c>
      <c r="AS698" s="155">
        <f>IF(A17taxstdlife="n/a","n/a",IF(AS$3&gt;(A17taxstdlife+$E698),(Input!$O$227*$O$7)-SUM($O698:AR698),(Input!$O$227*$O$7)/A17taxstdlife))</f>
        <v>0</v>
      </c>
      <c r="AT698" s="155">
        <f>IF(A17taxstdlife="n/a","n/a",IF(AT$3&gt;(A17taxstdlife+$E698),(Input!$O$227*$O$7)-SUM($O698:AS698),(Input!$O$227*$O$7)/A17taxstdlife))</f>
        <v>0</v>
      </c>
      <c r="AU698" s="155">
        <f>IF(A17taxstdlife="n/a","n/a",IF(AU$3&gt;(A17taxstdlife+$E698),(Input!$O$227*$O$7)-SUM($O698:AT698),(Input!$O$227*$O$7)/A17taxstdlife))</f>
        <v>0</v>
      </c>
      <c r="AV698" s="155">
        <f>IF(A17taxstdlife="n/a","n/a",IF(AV$3&gt;(A17taxstdlife+$E698),(Input!$O$227*$O$7)-SUM($O698:AU698),(Input!$O$227*$O$7)/A17taxstdlife))</f>
        <v>0</v>
      </c>
      <c r="AW698" s="155">
        <f>IF(A17taxstdlife="n/a","n/a",IF(AW$3&gt;(A17taxstdlife+$E698),(Input!$O$227*$O$7)-SUM($O698:AV698),(Input!$O$227*$O$7)/A17taxstdlife))</f>
        <v>0</v>
      </c>
      <c r="AX698" s="155">
        <f>IF(A17taxstdlife="n/a","n/a",IF(AX$3&gt;(A17taxstdlife+$E698),(Input!$O$227*$O$7)-SUM($O698:AW698),(Input!$O$227*$O$7)/A17taxstdlife))</f>
        <v>0</v>
      </c>
      <c r="AY698" s="155">
        <f>IF(A17taxstdlife="n/a","n/a",IF(AY$3&gt;(A17taxstdlife+$E698),(Input!$O$227*$O$7)-SUM($O698:AX698),(Input!$O$227*$O$7)/A17taxstdlife))</f>
        <v>0</v>
      </c>
      <c r="AZ698" s="155">
        <f>IF(A17taxstdlife="n/a","n/a",IF(AZ$3&gt;(A17taxstdlife+$E698),(Input!$O$227*$O$7)-SUM($O698:AY698),(Input!$O$227*$O$7)/A17taxstdlife))</f>
        <v>0</v>
      </c>
      <c r="BA698" s="155">
        <f>IF(A17taxstdlife="n/a","n/a",IF(BA$3&gt;(A17taxstdlife+$E698),(Input!$O$227*$O$7)-SUM($O698:AZ698),(Input!$O$227*$O$7)/A17taxstdlife))</f>
        <v>0</v>
      </c>
      <c r="BB698" s="155">
        <f>IF(A17taxstdlife="n/a","n/a",IF(BB$3&gt;(A17taxstdlife+$E698),(Input!$O$227*$O$7)-SUM($O698:BA698),(Input!$O$227*$O$7)/A17taxstdlife))</f>
        <v>0</v>
      </c>
      <c r="BC698" s="155">
        <f>IF(A17taxstdlife="n/a","n/a",IF(BC$3&gt;(A17taxstdlife+$E698),(Input!$O$227*$O$7)-SUM($O698:BB698),(Input!$O$227*$O$7)/A17taxstdlife))</f>
        <v>0</v>
      </c>
      <c r="BD698" s="155">
        <f>IF(A17taxstdlife="n/a","n/a",IF(BD$3&gt;(A17taxstdlife+$E698),(Input!$O$227*$O$7)-SUM($O698:BC698),(Input!$O$227*$O$7)/A17taxstdlife))</f>
        <v>0</v>
      </c>
      <c r="BE698" s="155">
        <f>IF(A17taxstdlife="n/a","n/a",IF(BE$3&gt;(A17taxstdlife+$E698),(Input!$O$227*$O$7)-SUM($O698:BD698),(Input!$O$227*$O$7)/A17taxstdlife))</f>
        <v>0</v>
      </c>
      <c r="BF698" s="155">
        <f>IF(A17taxstdlife="n/a","n/a",IF(BF$3&gt;(A17taxstdlife+$E698),(Input!$O$227*$O$7)-SUM($O698:BE698),(Input!$O$227*$O$7)/A17taxstdlife))</f>
        <v>0</v>
      </c>
      <c r="BG698" s="155">
        <f>IF(A17taxstdlife="n/a","n/a",IF(BG$3&gt;(A17taxstdlife+$E698),(Input!$O$227*$O$7)-SUM($O698:BF698),(Input!$O$227*$O$7)/A17taxstdlife))</f>
        <v>0</v>
      </c>
      <c r="BH698" s="155">
        <f>IF(A17taxstdlife="n/a","n/a",IF(BH$3&gt;(A17taxstdlife+$E698),(Input!$O$227*$O$7)-SUM($O698:BG698),(Input!$O$227*$O$7)/A17taxstdlife))</f>
        <v>0</v>
      </c>
      <c r="BI698" s="155">
        <f>IF(A17taxstdlife="n/a","n/a",IF(BI$3&gt;(A17taxstdlife+$E698),(Input!$O$227*$O$7)-SUM($O698:BH698),(Input!$O$227*$O$7)/A17taxstdlife))</f>
        <v>0</v>
      </c>
      <c r="BJ698" s="14"/>
      <c r="BK698" s="14"/>
      <c r="BL698" s="14"/>
      <c r="BM698" s="14"/>
      <c r="BN698" s="14"/>
      <c r="BO698" s="14"/>
      <c r="BP698" s="14"/>
      <c r="BQ698" s="14"/>
      <c r="BR698" s="14"/>
      <c r="BS698" s="14"/>
      <c r="BT698" s="14"/>
      <c r="BU698" s="14"/>
      <c r="BV698" s="14"/>
      <c r="BW698" s="14"/>
      <c r="BX698" s="14"/>
      <c r="BY698" s="14"/>
      <c r="BZ698" s="14"/>
      <c r="CA698" s="410"/>
      <c r="CB698" s="410"/>
      <c r="CC698" s="410"/>
      <c r="CD698" s="410"/>
      <c r="CE698" s="410"/>
      <c r="CF698" s="410"/>
      <c r="CG698" s="410"/>
      <c r="CH698" s="410"/>
      <c r="CI698" s="410"/>
      <c r="CJ698" s="410"/>
      <c r="CK698" s="410"/>
      <c r="CL698" s="410"/>
      <c r="CM698" s="410"/>
      <c r="CN698" s="410"/>
      <c r="CO698" s="410"/>
      <c r="CP698" s="410"/>
      <c r="CQ698" s="410"/>
      <c r="CR698" s="410"/>
      <c r="CS698" s="410"/>
      <c r="CT698" s="410"/>
      <c r="CU698" s="410"/>
      <c r="CV698" s="410"/>
      <c r="CW698" s="410"/>
      <c r="CX698" s="410"/>
      <c r="CY698" s="410"/>
      <c r="CZ698" s="410"/>
      <c r="DA698" s="410"/>
      <c r="DB698" s="410"/>
      <c r="DC698" s="410"/>
      <c r="DD698" s="410"/>
      <c r="DE698" s="410"/>
      <c r="DF698" s="410"/>
      <c r="DG698" s="410"/>
      <c r="DH698" s="410"/>
      <c r="DI698" s="410"/>
      <c r="DJ698" s="410"/>
      <c r="DK698" s="410"/>
      <c r="DL698" s="410"/>
      <c r="DM698" s="410"/>
      <c r="DN698" s="410"/>
      <c r="DO698" s="410"/>
      <c r="DP698" s="410"/>
      <c r="DQ698" s="410"/>
      <c r="DR698" s="410"/>
      <c r="DS698" s="410"/>
      <c r="DT698" s="410"/>
      <c r="DU698" s="410"/>
      <c r="DV698" s="410"/>
      <c r="DW698" s="410"/>
      <c r="DX698" s="410"/>
      <c r="DY698" s="410"/>
      <c r="DZ698" s="410"/>
      <c r="EA698" s="410"/>
      <c r="EB698" s="410"/>
      <c r="EC698" s="410"/>
      <c r="ED698" s="410"/>
      <c r="EE698" s="410"/>
      <c r="EF698" s="410"/>
      <c r="EG698" s="410"/>
      <c r="EH698" s="410"/>
      <c r="EI698" s="410"/>
      <c r="EJ698" s="410"/>
      <c r="EK698" s="410"/>
      <c r="EL698" s="410"/>
      <c r="EM698" s="410"/>
      <c r="EN698" s="410"/>
      <c r="EO698" s="410"/>
      <c r="EP698" s="410"/>
      <c r="EQ698" s="410"/>
      <c r="ER698" s="410"/>
      <c r="ES698" s="410"/>
      <c r="ET698" s="410"/>
      <c r="EU698" s="410"/>
      <c r="EV698" s="410"/>
      <c r="EW698" s="410"/>
      <c r="EX698" s="410"/>
      <c r="EY698" s="410"/>
      <c r="EZ698" s="410"/>
      <c r="FA698" s="410"/>
      <c r="FB698" s="410"/>
      <c r="FC698" s="410"/>
      <c r="FD698" s="410"/>
      <c r="FE698" s="410"/>
      <c r="FF698" s="410"/>
      <c r="FG698" s="410"/>
      <c r="FH698" s="410"/>
      <c r="FI698" s="410"/>
      <c r="FJ698" s="410"/>
      <c r="FK698" s="410"/>
      <c r="FL698" s="410"/>
      <c r="FM698" s="410"/>
      <c r="FN698" s="410"/>
      <c r="FO698" s="410"/>
      <c r="FP698" s="410"/>
      <c r="FQ698" s="410"/>
      <c r="FR698" s="410"/>
      <c r="FS698" s="410"/>
      <c r="FT698" s="410"/>
      <c r="FU698" s="410"/>
      <c r="FV698" s="410"/>
      <c r="FW698" s="410"/>
      <c r="FX698" s="410"/>
      <c r="FY698" s="410"/>
      <c r="FZ698" s="410"/>
      <c r="GA698" s="410"/>
      <c r="GB698" s="410"/>
      <c r="GC698" s="410"/>
      <c r="GD698" s="410"/>
      <c r="GE698" s="410"/>
      <c r="GF698" s="410"/>
      <c r="GG698" s="410"/>
      <c r="GH698" s="410"/>
      <c r="GI698" s="410"/>
      <c r="GJ698" s="410"/>
      <c r="GK698" s="410"/>
      <c r="GL698" s="410"/>
      <c r="GM698" s="410"/>
      <c r="GN698" s="410"/>
      <c r="GO698" s="410"/>
      <c r="GP698" s="410"/>
      <c r="GQ698" s="410"/>
      <c r="GR698" s="410"/>
      <c r="GS698" s="410"/>
      <c r="GT698" s="410"/>
      <c r="GU698" s="410"/>
      <c r="GV698" s="410"/>
      <c r="GW698" s="410"/>
      <c r="GX698" s="410"/>
      <c r="GY698" s="410"/>
      <c r="GZ698" s="410"/>
      <c r="HA698" s="410"/>
      <c r="HB698" s="410"/>
      <c r="HC698" s="410"/>
      <c r="HD698" s="410"/>
      <c r="HE698" s="410"/>
      <c r="HF698" s="410"/>
      <c r="HG698" s="410"/>
      <c r="HH698" s="410"/>
      <c r="HI698" s="410"/>
      <c r="HJ698" s="410"/>
      <c r="HK698" s="410"/>
      <c r="HL698" s="410"/>
      <c r="HM698" s="410"/>
      <c r="HN698" s="410"/>
      <c r="HO698" s="410"/>
      <c r="HP698" s="410"/>
      <c r="HQ698" s="410"/>
      <c r="HR698" s="410"/>
      <c r="HS698" s="410"/>
      <c r="HT698" s="410"/>
      <c r="HU698" s="410"/>
      <c r="HV698" s="410"/>
      <c r="HW698" s="410"/>
      <c r="HX698" s="410"/>
      <c r="HY698" s="410"/>
      <c r="HZ698" s="410"/>
      <c r="IA698" s="410"/>
      <c r="IB698" s="410"/>
      <c r="IC698" s="410"/>
      <c r="ID698" s="410"/>
      <c r="IE698" s="410"/>
      <c r="IF698" s="410"/>
      <c r="IG698" s="410"/>
      <c r="IH698" s="410"/>
      <c r="II698" s="410"/>
      <c r="IJ698" s="410"/>
      <c r="IK698" s="410"/>
      <c r="IL698" s="410"/>
      <c r="IM698" s="410"/>
      <c r="IN698" s="410"/>
      <c r="IO698" s="410"/>
      <c r="IP698" s="410"/>
      <c r="IQ698" s="410"/>
      <c r="IR698" s="410"/>
      <c r="IS698" s="410"/>
      <c r="IT698" s="410"/>
      <c r="IU698" s="410"/>
      <c r="IV698" s="410"/>
    </row>
    <row r="699" spans="1:256" s="2" customFormat="1" ht="12.75" hidden="1" customHeight="1" outlineLevel="2">
      <c r="A699" s="14"/>
      <c r="B699" s="14"/>
      <c r="C699" s="324"/>
      <c r="D699" s="413"/>
      <c r="E699" s="262">
        <v>10</v>
      </c>
      <c r="F699" s="372"/>
      <c r="G699" s="269"/>
      <c r="H699" s="271"/>
      <c r="I699" s="271"/>
      <c r="J699" s="271"/>
      <c r="K699" s="271"/>
      <c r="L699" s="271"/>
      <c r="M699" s="271"/>
      <c r="N699" s="271"/>
      <c r="O699" s="271"/>
      <c r="P699" s="270"/>
      <c r="Q699" s="155">
        <f>IF(A17taxstdlife="n/a","n/a",IF(Q$3&gt;(A17taxstdlife+$E699),(Input!$P$227*$P$7)-SUM($P699:P699),(Input!$P$227*$P$7)/A17taxstdlife))</f>
        <v>0</v>
      </c>
      <c r="R699" s="155">
        <f>IF(A17taxstdlife="n/a","n/a",IF(R$3&gt;(A17taxstdlife+$E699),(Input!$P$227*$P$7)-SUM($P699:Q699),(Input!$P$227*$P$7)/A17taxstdlife))</f>
        <v>0</v>
      </c>
      <c r="S699" s="155">
        <f>IF(A17taxstdlife="n/a","n/a",IF(S$3&gt;(A17taxstdlife+$E699),(Input!$P$227*$P$7)-SUM($P699:R699),(Input!$P$227*$P$7)/A17taxstdlife))</f>
        <v>0</v>
      </c>
      <c r="T699" s="155">
        <f>IF(A17taxstdlife="n/a","n/a",IF(T$3&gt;(A17taxstdlife+$E699),(Input!$P$227*$P$7)-SUM($P699:S699),(Input!$P$227*$P$7)/A17taxstdlife))</f>
        <v>0</v>
      </c>
      <c r="U699" s="155">
        <f>IF(A17taxstdlife="n/a","n/a",IF(U$3&gt;(A17taxstdlife+$E699),(Input!$P$227*$P$7)-SUM($P699:T699),(Input!$P$227*$P$7)/A17taxstdlife))</f>
        <v>0</v>
      </c>
      <c r="V699" s="155">
        <f>IF(A17taxstdlife="n/a","n/a",IF(V$3&gt;(A17taxstdlife+$E699),(Input!$P$227*$P$7)-SUM($P699:U699),(Input!$P$227*$P$7)/A17taxstdlife))</f>
        <v>0</v>
      </c>
      <c r="W699" s="155">
        <f>IF(A17taxstdlife="n/a","n/a",IF(W$3&gt;(A17taxstdlife+$E699),(Input!$P$227*$P$7)-SUM($P699:V699),(Input!$P$227*$P$7)/A17taxstdlife))</f>
        <v>0</v>
      </c>
      <c r="X699" s="155">
        <f>IF(A17taxstdlife="n/a","n/a",IF(X$3&gt;(A17taxstdlife+$E699),(Input!$P$227*$P$7)-SUM($P699:W699),(Input!$P$227*$P$7)/A17taxstdlife))</f>
        <v>0</v>
      </c>
      <c r="Y699" s="155">
        <f>IF(A17taxstdlife="n/a","n/a",IF(Y$3&gt;(A17taxstdlife+$E699),(Input!$P$227*$P$7)-SUM($P699:X699),(Input!$P$227*$P$7)/A17taxstdlife))</f>
        <v>0</v>
      </c>
      <c r="Z699" s="155">
        <f>IF(A17taxstdlife="n/a","n/a",IF(Z$3&gt;(A17taxstdlife+$E699),(Input!$P$227*$P$7)-SUM($P699:Y699),(Input!$P$227*$P$7)/A17taxstdlife))</f>
        <v>0</v>
      </c>
      <c r="AA699" s="155">
        <f>IF(A17taxstdlife="n/a","n/a",IF(AA$3&gt;(A17taxstdlife+$E699),(Input!$P$227*$P$7)-SUM($P699:Z699),(Input!$P$227*$P$7)/A17taxstdlife))</f>
        <v>0</v>
      </c>
      <c r="AB699" s="155">
        <f>IF(A17taxstdlife="n/a","n/a",IF(AB$3&gt;(A17taxstdlife+$E699),(Input!$P$227*$P$7)-SUM($P699:AA699),(Input!$P$227*$P$7)/A17taxstdlife))</f>
        <v>0</v>
      </c>
      <c r="AC699" s="155">
        <f>IF(A17taxstdlife="n/a","n/a",IF(AC$3&gt;(A17taxstdlife+$E699),(Input!$P$227*$P$7)-SUM($P699:AB699),(Input!$P$227*$P$7)/A17taxstdlife))</f>
        <v>0</v>
      </c>
      <c r="AD699" s="155">
        <f>IF(A17taxstdlife="n/a","n/a",IF(AD$3&gt;(A17taxstdlife+$E699),(Input!$P$227*$P$7)-SUM($P699:AC699),(Input!$P$227*$P$7)/A17taxstdlife))</f>
        <v>0</v>
      </c>
      <c r="AE699" s="155">
        <f>IF(A17taxstdlife="n/a","n/a",IF(AE$3&gt;(A17taxstdlife+$E699),(Input!$P$227*$P$7)-SUM($P699:AD699),(Input!$P$227*$P$7)/A17taxstdlife))</f>
        <v>0</v>
      </c>
      <c r="AF699" s="155">
        <f>IF(A17taxstdlife="n/a","n/a",IF(AF$3&gt;(A17taxstdlife+$E699),(Input!$P$227*$P$7)-SUM($P699:AE699),(Input!$P$227*$P$7)/A17taxstdlife))</f>
        <v>0</v>
      </c>
      <c r="AG699" s="155">
        <f>IF(A17taxstdlife="n/a","n/a",IF(AG$3&gt;(A17taxstdlife+$E699),(Input!$P$227*$P$7)-SUM($P699:AF699),(Input!$P$227*$P$7)/A17taxstdlife))</f>
        <v>0</v>
      </c>
      <c r="AH699" s="155">
        <f>IF(A17taxstdlife="n/a","n/a",IF(AH$3&gt;(A17taxstdlife+$E699),(Input!$P$227*$P$7)-SUM($P699:AG699),(Input!$P$227*$P$7)/A17taxstdlife))</f>
        <v>0</v>
      </c>
      <c r="AI699" s="155">
        <f>IF(A17taxstdlife="n/a","n/a",IF(AI$3&gt;(A17taxstdlife+$E699),(Input!$P$227*$P$7)-SUM($P699:AH699),(Input!$P$227*$P$7)/A17taxstdlife))</f>
        <v>0</v>
      </c>
      <c r="AJ699" s="155">
        <f>IF(A17taxstdlife="n/a","n/a",IF(AJ$3&gt;(A17taxstdlife+$E699),(Input!$P$227*$P$7)-SUM($P699:AI699),(Input!$P$227*$P$7)/A17taxstdlife))</f>
        <v>0</v>
      </c>
      <c r="AK699" s="155">
        <f>IF(A17taxstdlife="n/a","n/a",IF(AK$3&gt;(A17taxstdlife+$E699),(Input!$P$227*$P$7)-SUM($P699:AJ699),(Input!$P$227*$P$7)/A17taxstdlife))</f>
        <v>0</v>
      </c>
      <c r="AL699" s="155">
        <f>IF(A17taxstdlife="n/a","n/a",IF(AL$3&gt;(A17taxstdlife+$E699),(Input!$P$227*$P$7)-SUM($P699:AK699),(Input!$P$227*$P$7)/A17taxstdlife))</f>
        <v>0</v>
      </c>
      <c r="AM699" s="155">
        <f>IF(A17taxstdlife="n/a","n/a",IF(AM$3&gt;(A17taxstdlife+$E699),(Input!$P$227*$P$7)-SUM($P699:AL699),(Input!$P$227*$P$7)/A17taxstdlife))</f>
        <v>0</v>
      </c>
      <c r="AN699" s="155">
        <f>IF(A17taxstdlife="n/a","n/a",IF(AN$3&gt;(A17taxstdlife+$E699),(Input!$P$227*$P$7)-SUM($P699:AM699),(Input!$P$227*$P$7)/A17taxstdlife))</f>
        <v>0</v>
      </c>
      <c r="AO699" s="155">
        <f>IF(A17taxstdlife="n/a","n/a",IF(AO$3&gt;(A17taxstdlife+$E699),(Input!$P$227*$P$7)-SUM($P699:AN699),(Input!$P$227*$P$7)/A17taxstdlife))</f>
        <v>0</v>
      </c>
      <c r="AP699" s="155">
        <f>IF(A17taxstdlife="n/a","n/a",IF(AP$3&gt;(A17taxstdlife+$E699),(Input!$P$227*$P$7)-SUM($P699:AO699),(Input!$P$227*$P$7)/A17taxstdlife))</f>
        <v>0</v>
      </c>
      <c r="AQ699" s="155">
        <f>IF(A17taxstdlife="n/a","n/a",IF(AQ$3&gt;(A17taxstdlife+$E699),(Input!$P$227*$P$7)-SUM($P699:AP699),(Input!$P$227*$P$7)/A17taxstdlife))</f>
        <v>0</v>
      </c>
      <c r="AR699" s="155">
        <f>IF(A17taxstdlife="n/a","n/a",IF(AR$3&gt;(A17taxstdlife+$E699),(Input!$P$227*$P$7)-SUM($P699:AQ699),(Input!$P$227*$P$7)/A17taxstdlife))</f>
        <v>0</v>
      </c>
      <c r="AS699" s="155">
        <f>IF(A17taxstdlife="n/a","n/a",IF(AS$3&gt;(A17taxstdlife+$E699),(Input!$P$227*$P$7)-SUM($P699:AR699),(Input!$P$227*$P$7)/A17taxstdlife))</f>
        <v>0</v>
      </c>
      <c r="AT699" s="155">
        <f>IF(A17taxstdlife="n/a","n/a",IF(AT$3&gt;(A17taxstdlife+$E699),(Input!$P$227*$P$7)-SUM($P699:AS699),(Input!$P$227*$P$7)/A17taxstdlife))</f>
        <v>0</v>
      </c>
      <c r="AU699" s="155">
        <f>IF(A17taxstdlife="n/a","n/a",IF(AU$3&gt;(A17taxstdlife+$E699),(Input!$P$227*$P$7)-SUM($P699:AT699),(Input!$P$227*$P$7)/A17taxstdlife))</f>
        <v>0</v>
      </c>
      <c r="AV699" s="155">
        <f>IF(A17taxstdlife="n/a","n/a",IF(AV$3&gt;(A17taxstdlife+$E699),(Input!$P$227*$P$7)-SUM($P699:AU699),(Input!$P$227*$P$7)/A17taxstdlife))</f>
        <v>0</v>
      </c>
      <c r="AW699" s="155">
        <f>IF(A17taxstdlife="n/a","n/a",IF(AW$3&gt;(A17taxstdlife+$E699),(Input!$P$227*$P$7)-SUM($P699:AV699),(Input!$P$227*$P$7)/A17taxstdlife))</f>
        <v>0</v>
      </c>
      <c r="AX699" s="155">
        <f>IF(A17taxstdlife="n/a","n/a",IF(AX$3&gt;(A17taxstdlife+$E699),(Input!$P$227*$P$7)-SUM($P699:AW699),(Input!$P$227*$P$7)/A17taxstdlife))</f>
        <v>0</v>
      </c>
      <c r="AY699" s="155">
        <f>IF(A17taxstdlife="n/a","n/a",IF(AY$3&gt;(A17taxstdlife+$E699),(Input!$P$227*$P$7)-SUM($P699:AX699),(Input!$P$227*$P$7)/A17taxstdlife))</f>
        <v>0</v>
      </c>
      <c r="AZ699" s="155">
        <f>IF(A17taxstdlife="n/a","n/a",IF(AZ$3&gt;(A17taxstdlife+$E699),(Input!$P$227*$P$7)-SUM($P699:AY699),(Input!$P$227*$P$7)/A17taxstdlife))</f>
        <v>0</v>
      </c>
      <c r="BA699" s="155">
        <f>IF(A17taxstdlife="n/a","n/a",IF(BA$3&gt;(A17taxstdlife+$E699),(Input!$P$227*$P$7)-SUM($P699:AZ699),(Input!$P$227*$P$7)/A17taxstdlife))</f>
        <v>0</v>
      </c>
      <c r="BB699" s="155">
        <f>IF(A17taxstdlife="n/a","n/a",IF(BB$3&gt;(A17taxstdlife+$E699),(Input!$P$227*$P$7)-SUM($P699:BA699),(Input!$P$227*$P$7)/A17taxstdlife))</f>
        <v>0</v>
      </c>
      <c r="BC699" s="155">
        <f>IF(A17taxstdlife="n/a","n/a",IF(BC$3&gt;(A17taxstdlife+$E699),(Input!$P$227*$P$7)-SUM($P699:BB699),(Input!$P$227*$P$7)/A17taxstdlife))</f>
        <v>0</v>
      </c>
      <c r="BD699" s="155">
        <f>IF(A17taxstdlife="n/a","n/a",IF(BD$3&gt;(A17taxstdlife+$E699),(Input!$P$227*$P$7)-SUM($P699:BC699),(Input!$P$227*$P$7)/A17taxstdlife))</f>
        <v>0</v>
      </c>
      <c r="BE699" s="155">
        <f>IF(A17taxstdlife="n/a","n/a",IF(BE$3&gt;(A17taxstdlife+$E699),(Input!$P$227*$P$7)-SUM($P699:BD699),(Input!$P$227*$P$7)/A17taxstdlife))</f>
        <v>0</v>
      </c>
      <c r="BF699" s="155">
        <f>IF(A17taxstdlife="n/a","n/a",IF(BF$3&gt;(A17taxstdlife+$E699),(Input!$P$227*$P$7)-SUM($P699:BE699),(Input!$P$227*$P$7)/A17taxstdlife))</f>
        <v>0</v>
      </c>
      <c r="BG699" s="155">
        <f>IF(A17taxstdlife="n/a","n/a",IF(BG$3&gt;(A17taxstdlife+$E699),(Input!$P$227*$P$7)-SUM($P699:BF699),(Input!$P$227*$P$7)/A17taxstdlife))</f>
        <v>0</v>
      </c>
      <c r="BH699" s="155">
        <f>IF(A17taxstdlife="n/a","n/a",IF(BH$3&gt;(A17taxstdlife+$E699),(Input!$P$227*$P$7)-SUM($P699:BG699),(Input!$P$227*$P$7)/A17taxstdlife))</f>
        <v>0</v>
      </c>
      <c r="BI699" s="155">
        <f>IF(A17taxstdlife="n/a","n/a",IF(BI$3&gt;(A17taxstdlife+$E699),(Input!$P$227*$P$7)-SUM($P699:BH699),(Input!$P$227*$P$7)/A17taxstdlife))</f>
        <v>0</v>
      </c>
      <c r="BJ699" s="14"/>
      <c r="BK699" s="14"/>
      <c r="BL699" s="14"/>
      <c r="BM699" s="14"/>
      <c r="BN699" s="14"/>
      <c r="BO699" s="14"/>
      <c r="BP699" s="14"/>
      <c r="BQ699" s="14"/>
      <c r="BR699" s="14"/>
      <c r="BS699" s="14"/>
      <c r="BT699" s="14"/>
      <c r="BU699" s="14"/>
      <c r="BV699" s="14"/>
      <c r="BW699" s="14"/>
      <c r="BX699" s="14"/>
      <c r="BY699" s="14"/>
      <c r="BZ699" s="14"/>
      <c r="CA699" s="410"/>
      <c r="CB699" s="410"/>
      <c r="CC699" s="410"/>
      <c r="CD699" s="410"/>
      <c r="CE699" s="410"/>
      <c r="CF699" s="410"/>
      <c r="CG699" s="410"/>
      <c r="CH699" s="410"/>
      <c r="CI699" s="410"/>
      <c r="CJ699" s="410"/>
      <c r="CK699" s="410"/>
      <c r="CL699" s="410"/>
      <c r="CM699" s="410"/>
      <c r="CN699" s="410"/>
      <c r="CO699" s="410"/>
      <c r="CP699" s="410"/>
      <c r="CQ699" s="410"/>
      <c r="CR699" s="410"/>
      <c r="CS699" s="410"/>
      <c r="CT699" s="410"/>
      <c r="CU699" s="410"/>
      <c r="CV699" s="410"/>
      <c r="CW699" s="410"/>
      <c r="CX699" s="410"/>
      <c r="CY699" s="410"/>
      <c r="CZ699" s="410"/>
      <c r="DA699" s="410"/>
      <c r="DB699" s="410"/>
      <c r="DC699" s="410"/>
      <c r="DD699" s="410"/>
      <c r="DE699" s="410"/>
      <c r="DF699" s="410"/>
      <c r="DG699" s="410"/>
      <c r="DH699" s="410"/>
      <c r="DI699" s="410"/>
      <c r="DJ699" s="410"/>
      <c r="DK699" s="410"/>
      <c r="DL699" s="410"/>
      <c r="DM699" s="410"/>
      <c r="DN699" s="410"/>
      <c r="DO699" s="410"/>
      <c r="DP699" s="410"/>
      <c r="DQ699" s="410"/>
      <c r="DR699" s="410"/>
      <c r="DS699" s="410"/>
      <c r="DT699" s="410"/>
      <c r="DU699" s="410"/>
      <c r="DV699" s="410"/>
      <c r="DW699" s="410"/>
      <c r="DX699" s="410"/>
      <c r="DY699" s="410"/>
      <c r="DZ699" s="410"/>
      <c r="EA699" s="410"/>
      <c r="EB699" s="410"/>
      <c r="EC699" s="410"/>
      <c r="ED699" s="410"/>
      <c r="EE699" s="410"/>
      <c r="EF699" s="410"/>
      <c r="EG699" s="410"/>
      <c r="EH699" s="410"/>
      <c r="EI699" s="410"/>
      <c r="EJ699" s="410"/>
      <c r="EK699" s="410"/>
      <c r="EL699" s="410"/>
      <c r="EM699" s="410"/>
      <c r="EN699" s="410"/>
      <c r="EO699" s="410"/>
      <c r="EP699" s="410"/>
      <c r="EQ699" s="410"/>
      <c r="ER699" s="410"/>
      <c r="ES699" s="410"/>
      <c r="ET699" s="410"/>
      <c r="EU699" s="410"/>
      <c r="EV699" s="410"/>
      <c r="EW699" s="410"/>
      <c r="EX699" s="410"/>
      <c r="EY699" s="410"/>
      <c r="EZ699" s="410"/>
      <c r="FA699" s="410"/>
      <c r="FB699" s="410"/>
      <c r="FC699" s="410"/>
      <c r="FD699" s="410"/>
      <c r="FE699" s="410"/>
      <c r="FF699" s="410"/>
      <c r="FG699" s="410"/>
      <c r="FH699" s="410"/>
      <c r="FI699" s="410"/>
      <c r="FJ699" s="410"/>
      <c r="FK699" s="410"/>
      <c r="FL699" s="410"/>
      <c r="FM699" s="410"/>
      <c r="FN699" s="410"/>
      <c r="FO699" s="410"/>
      <c r="FP699" s="410"/>
      <c r="FQ699" s="410"/>
      <c r="FR699" s="410"/>
      <c r="FS699" s="410"/>
      <c r="FT699" s="410"/>
      <c r="FU699" s="410"/>
      <c r="FV699" s="410"/>
      <c r="FW699" s="410"/>
      <c r="FX699" s="410"/>
      <c r="FY699" s="410"/>
      <c r="FZ699" s="410"/>
      <c r="GA699" s="410"/>
      <c r="GB699" s="410"/>
      <c r="GC699" s="410"/>
      <c r="GD699" s="410"/>
      <c r="GE699" s="410"/>
      <c r="GF699" s="410"/>
      <c r="GG699" s="410"/>
      <c r="GH699" s="410"/>
      <c r="GI699" s="410"/>
      <c r="GJ699" s="410"/>
      <c r="GK699" s="410"/>
      <c r="GL699" s="410"/>
      <c r="GM699" s="410"/>
      <c r="GN699" s="410"/>
      <c r="GO699" s="410"/>
      <c r="GP699" s="410"/>
      <c r="GQ699" s="410"/>
      <c r="GR699" s="410"/>
      <c r="GS699" s="410"/>
      <c r="GT699" s="410"/>
      <c r="GU699" s="410"/>
      <c r="GV699" s="410"/>
      <c r="GW699" s="410"/>
      <c r="GX699" s="410"/>
      <c r="GY699" s="410"/>
      <c r="GZ699" s="410"/>
      <c r="HA699" s="410"/>
      <c r="HB699" s="410"/>
      <c r="HC699" s="410"/>
      <c r="HD699" s="410"/>
      <c r="HE699" s="410"/>
      <c r="HF699" s="410"/>
      <c r="HG699" s="410"/>
      <c r="HH699" s="410"/>
      <c r="HI699" s="410"/>
      <c r="HJ699" s="410"/>
      <c r="HK699" s="410"/>
      <c r="HL699" s="410"/>
      <c r="HM699" s="410"/>
      <c r="HN699" s="410"/>
      <c r="HO699" s="410"/>
      <c r="HP699" s="410"/>
      <c r="HQ699" s="410"/>
      <c r="HR699" s="410"/>
      <c r="HS699" s="410"/>
      <c r="HT699" s="410"/>
      <c r="HU699" s="410"/>
      <c r="HV699" s="410"/>
      <c r="HW699" s="410"/>
      <c r="HX699" s="410"/>
      <c r="HY699" s="410"/>
      <c r="HZ699" s="410"/>
      <c r="IA699" s="410"/>
      <c r="IB699" s="410"/>
      <c r="IC699" s="410"/>
      <c r="ID699" s="410"/>
      <c r="IE699" s="410"/>
      <c r="IF699" s="410"/>
      <c r="IG699" s="410"/>
      <c r="IH699" s="410"/>
      <c r="II699" s="410"/>
      <c r="IJ699" s="410"/>
      <c r="IK699" s="410"/>
      <c r="IL699" s="410"/>
      <c r="IM699" s="410"/>
      <c r="IN699" s="410"/>
      <c r="IO699" s="410"/>
      <c r="IP699" s="410"/>
      <c r="IQ699" s="410"/>
      <c r="IR699" s="410"/>
      <c r="IS699" s="410"/>
      <c r="IT699" s="410"/>
      <c r="IU699" s="410"/>
      <c r="IV699" s="410"/>
    </row>
    <row r="700" spans="1:256" s="2" customFormat="1" ht="12.75" customHeight="1" outlineLevel="1" collapsed="1">
      <c r="A700" s="14"/>
      <c r="B700" s="14"/>
      <c r="C700" s="324" t="str">
        <f>Asset17</f>
        <v>Moveable Plant</v>
      </c>
      <c r="D700" s="14"/>
      <c r="E700" s="14"/>
      <c r="F700" s="366"/>
      <c r="G700" s="364">
        <f t="shared" ref="G700:AL700" si="121">SUM(G688:G699)</f>
        <v>1.1507195467422096</v>
      </c>
      <c r="H700" s="364">
        <f t="shared" si="121"/>
        <v>1.5409598721152826</v>
      </c>
      <c r="I700" s="364">
        <f t="shared" si="121"/>
        <v>1.9113033740484475</v>
      </c>
      <c r="J700" s="364">
        <f t="shared" si="121"/>
        <v>1.730584843719198</v>
      </c>
      <c r="K700" s="364">
        <f t="shared" si="121"/>
        <v>1.5127820349629841</v>
      </c>
      <c r="L700" s="364">
        <f t="shared" si="121"/>
        <v>1.9228908797333979</v>
      </c>
      <c r="M700" s="364">
        <f t="shared" si="121"/>
        <v>1.5326505543603246</v>
      </c>
      <c r="N700" s="364">
        <f t="shared" si="121"/>
        <v>1.1623070524271597</v>
      </c>
      <c r="O700" s="364">
        <f t="shared" si="121"/>
        <v>0.80218739578757048</v>
      </c>
      <c r="P700" s="364">
        <f t="shared" si="121"/>
        <v>0.41010884477041365</v>
      </c>
      <c r="Q700" s="364">
        <f t="shared" si="121"/>
        <v>0</v>
      </c>
      <c r="R700" s="364">
        <f t="shared" si="121"/>
        <v>0</v>
      </c>
      <c r="S700" s="364">
        <f t="shared" si="121"/>
        <v>0</v>
      </c>
      <c r="T700" s="364">
        <f t="shared" si="121"/>
        <v>0</v>
      </c>
      <c r="U700" s="364">
        <f t="shared" si="121"/>
        <v>0</v>
      </c>
      <c r="V700" s="364">
        <f t="shared" si="121"/>
        <v>0</v>
      </c>
      <c r="W700" s="364">
        <f t="shared" si="121"/>
        <v>0</v>
      </c>
      <c r="X700" s="364">
        <f t="shared" si="121"/>
        <v>0</v>
      </c>
      <c r="Y700" s="364">
        <f t="shared" si="121"/>
        <v>0</v>
      </c>
      <c r="Z700" s="364">
        <f t="shared" si="121"/>
        <v>0</v>
      </c>
      <c r="AA700" s="364">
        <f t="shared" si="121"/>
        <v>0</v>
      </c>
      <c r="AB700" s="364">
        <f t="shared" si="121"/>
        <v>0</v>
      </c>
      <c r="AC700" s="364">
        <f t="shared" si="121"/>
        <v>0</v>
      </c>
      <c r="AD700" s="364">
        <f t="shared" si="121"/>
        <v>0</v>
      </c>
      <c r="AE700" s="364">
        <f t="shared" si="121"/>
        <v>0</v>
      </c>
      <c r="AF700" s="364">
        <f t="shared" si="121"/>
        <v>0</v>
      </c>
      <c r="AG700" s="364">
        <f t="shared" si="121"/>
        <v>0</v>
      </c>
      <c r="AH700" s="364">
        <f t="shared" si="121"/>
        <v>0</v>
      </c>
      <c r="AI700" s="364">
        <f t="shared" si="121"/>
        <v>0</v>
      </c>
      <c r="AJ700" s="364">
        <f t="shared" si="121"/>
        <v>0</v>
      </c>
      <c r="AK700" s="364">
        <f t="shared" si="121"/>
        <v>0</v>
      </c>
      <c r="AL700" s="364">
        <f t="shared" si="121"/>
        <v>0</v>
      </c>
      <c r="AM700" s="364">
        <f t="shared" ref="AM700:BI700" si="122">SUM(AM688:AM699)</f>
        <v>0</v>
      </c>
      <c r="AN700" s="364">
        <f t="shared" si="122"/>
        <v>0</v>
      </c>
      <c r="AO700" s="364">
        <f t="shared" si="122"/>
        <v>0</v>
      </c>
      <c r="AP700" s="364">
        <f t="shared" si="122"/>
        <v>0</v>
      </c>
      <c r="AQ700" s="364">
        <f t="shared" si="122"/>
        <v>0</v>
      </c>
      <c r="AR700" s="364">
        <f t="shared" si="122"/>
        <v>0</v>
      </c>
      <c r="AS700" s="364">
        <f t="shared" si="122"/>
        <v>0</v>
      </c>
      <c r="AT700" s="364">
        <f t="shared" si="122"/>
        <v>0</v>
      </c>
      <c r="AU700" s="364">
        <f t="shared" si="122"/>
        <v>0</v>
      </c>
      <c r="AV700" s="364">
        <f t="shared" si="122"/>
        <v>0</v>
      </c>
      <c r="AW700" s="364">
        <f t="shared" si="122"/>
        <v>0</v>
      </c>
      <c r="AX700" s="364">
        <f t="shared" si="122"/>
        <v>0</v>
      </c>
      <c r="AY700" s="364">
        <f t="shared" si="122"/>
        <v>0</v>
      </c>
      <c r="AZ700" s="364">
        <f t="shared" si="122"/>
        <v>0</v>
      </c>
      <c r="BA700" s="364">
        <f t="shared" si="122"/>
        <v>0</v>
      </c>
      <c r="BB700" s="364">
        <f t="shared" si="122"/>
        <v>0</v>
      </c>
      <c r="BC700" s="364">
        <f t="shared" si="122"/>
        <v>0</v>
      </c>
      <c r="BD700" s="364">
        <f t="shared" si="122"/>
        <v>0</v>
      </c>
      <c r="BE700" s="364">
        <f t="shared" si="122"/>
        <v>0</v>
      </c>
      <c r="BF700" s="364">
        <f t="shared" si="122"/>
        <v>0</v>
      </c>
      <c r="BG700" s="364">
        <f t="shared" si="122"/>
        <v>0</v>
      </c>
      <c r="BH700" s="364">
        <f t="shared" si="122"/>
        <v>0</v>
      </c>
      <c r="BI700" s="364">
        <f t="shared" si="122"/>
        <v>0</v>
      </c>
      <c r="BJ700" s="14"/>
      <c r="BK700" s="14"/>
      <c r="BL700" s="14"/>
      <c r="BM700" s="14"/>
      <c r="BN700" s="14"/>
      <c r="BO700" s="14"/>
      <c r="BP700" s="14"/>
      <c r="BQ700" s="14"/>
      <c r="BR700" s="14"/>
      <c r="BS700" s="14"/>
      <c r="BT700" s="14"/>
      <c r="BU700" s="14"/>
      <c r="BV700" s="14"/>
      <c r="BW700" s="14"/>
      <c r="BX700" s="14"/>
      <c r="BY700" s="14"/>
      <c r="BZ700" s="14"/>
      <c r="CA700" s="410"/>
      <c r="CB700" s="410"/>
      <c r="CC700" s="410"/>
      <c r="CD700" s="410"/>
      <c r="CE700" s="410"/>
      <c r="CF700" s="410"/>
      <c r="CG700" s="410"/>
      <c r="CH700" s="410"/>
      <c r="CI700" s="410"/>
      <c r="CJ700" s="410"/>
      <c r="CK700" s="410"/>
      <c r="CL700" s="410"/>
      <c r="CM700" s="410"/>
      <c r="CN700" s="410"/>
      <c r="CO700" s="410"/>
      <c r="CP700" s="410"/>
      <c r="CQ700" s="410"/>
      <c r="CR700" s="410"/>
      <c r="CS700" s="410"/>
      <c r="CT700" s="410"/>
      <c r="CU700" s="410"/>
      <c r="CV700" s="410"/>
      <c r="CW700" s="410"/>
      <c r="CX700" s="410"/>
      <c r="CY700" s="410"/>
      <c r="CZ700" s="410"/>
      <c r="DA700" s="410"/>
      <c r="DB700" s="410"/>
      <c r="DC700" s="410"/>
      <c r="DD700" s="410"/>
      <c r="DE700" s="410"/>
      <c r="DF700" s="410"/>
      <c r="DG700" s="410"/>
      <c r="DH700" s="410"/>
      <c r="DI700" s="410"/>
      <c r="DJ700" s="410"/>
      <c r="DK700" s="410"/>
      <c r="DL700" s="410"/>
      <c r="DM700" s="410"/>
      <c r="DN700" s="410"/>
      <c r="DO700" s="410"/>
      <c r="DP700" s="410"/>
      <c r="DQ700" s="410"/>
      <c r="DR700" s="410"/>
      <c r="DS700" s="410"/>
      <c r="DT700" s="410"/>
      <c r="DU700" s="410"/>
      <c r="DV700" s="410"/>
      <c r="DW700" s="410"/>
      <c r="DX700" s="410"/>
      <c r="DY700" s="410"/>
      <c r="DZ700" s="410"/>
      <c r="EA700" s="410"/>
      <c r="EB700" s="410"/>
      <c r="EC700" s="410"/>
      <c r="ED700" s="410"/>
      <c r="EE700" s="410"/>
      <c r="EF700" s="410"/>
      <c r="EG700" s="410"/>
      <c r="EH700" s="410"/>
      <c r="EI700" s="410"/>
      <c r="EJ700" s="410"/>
      <c r="EK700" s="410"/>
      <c r="EL700" s="410"/>
      <c r="EM700" s="410"/>
      <c r="EN700" s="410"/>
      <c r="EO700" s="410"/>
      <c r="EP700" s="410"/>
      <c r="EQ700" s="410"/>
      <c r="ER700" s="410"/>
      <c r="ES700" s="410"/>
      <c r="ET700" s="410"/>
      <c r="EU700" s="410"/>
      <c r="EV700" s="410"/>
      <c r="EW700" s="410"/>
      <c r="EX700" s="410"/>
      <c r="EY700" s="410"/>
      <c r="EZ700" s="410"/>
      <c r="FA700" s="410"/>
      <c r="FB700" s="410"/>
      <c r="FC700" s="410"/>
      <c r="FD700" s="410"/>
      <c r="FE700" s="410"/>
      <c r="FF700" s="410"/>
      <c r="FG700" s="410"/>
      <c r="FH700" s="410"/>
      <c r="FI700" s="410"/>
      <c r="FJ700" s="410"/>
      <c r="FK700" s="410"/>
      <c r="FL700" s="410"/>
      <c r="FM700" s="410"/>
      <c r="FN700" s="410"/>
      <c r="FO700" s="410"/>
      <c r="FP700" s="410"/>
      <c r="FQ700" s="410"/>
      <c r="FR700" s="410"/>
      <c r="FS700" s="410"/>
      <c r="FT700" s="410"/>
      <c r="FU700" s="410"/>
      <c r="FV700" s="410"/>
      <c r="FW700" s="410"/>
      <c r="FX700" s="410"/>
      <c r="FY700" s="410"/>
      <c r="FZ700" s="410"/>
      <c r="GA700" s="410"/>
      <c r="GB700" s="410"/>
      <c r="GC700" s="410"/>
      <c r="GD700" s="410"/>
      <c r="GE700" s="410"/>
      <c r="GF700" s="410"/>
      <c r="GG700" s="410"/>
      <c r="GH700" s="410"/>
      <c r="GI700" s="410"/>
      <c r="GJ700" s="410"/>
      <c r="GK700" s="410"/>
      <c r="GL700" s="410"/>
      <c r="GM700" s="410"/>
      <c r="GN700" s="410"/>
      <c r="GO700" s="410"/>
      <c r="GP700" s="410"/>
      <c r="GQ700" s="410"/>
      <c r="GR700" s="410"/>
      <c r="GS700" s="410"/>
      <c r="GT700" s="410"/>
      <c r="GU700" s="410"/>
      <c r="GV700" s="410"/>
      <c r="GW700" s="410"/>
      <c r="GX700" s="410"/>
      <c r="GY700" s="410"/>
      <c r="GZ700" s="410"/>
      <c r="HA700" s="410"/>
      <c r="HB700" s="410"/>
      <c r="HC700" s="410"/>
      <c r="HD700" s="410"/>
      <c r="HE700" s="410"/>
      <c r="HF700" s="410"/>
      <c r="HG700" s="410"/>
      <c r="HH700" s="410"/>
      <c r="HI700" s="410"/>
      <c r="HJ700" s="410"/>
      <c r="HK700" s="410"/>
      <c r="HL700" s="410"/>
      <c r="HM700" s="410"/>
      <c r="HN700" s="410"/>
      <c r="HO700" s="410"/>
      <c r="HP700" s="410"/>
      <c r="HQ700" s="410"/>
      <c r="HR700" s="410"/>
      <c r="HS700" s="410"/>
      <c r="HT700" s="410"/>
      <c r="HU700" s="410"/>
      <c r="HV700" s="410"/>
      <c r="HW700" s="410"/>
      <c r="HX700" s="410"/>
      <c r="HY700" s="410"/>
      <c r="HZ700" s="410"/>
      <c r="IA700" s="410"/>
      <c r="IB700" s="410"/>
      <c r="IC700" s="410"/>
      <c r="ID700" s="410"/>
      <c r="IE700" s="410"/>
      <c r="IF700" s="410"/>
      <c r="IG700" s="410"/>
      <c r="IH700" s="410"/>
      <c r="II700" s="410"/>
      <c r="IJ700" s="410"/>
      <c r="IK700" s="410"/>
      <c r="IL700" s="410"/>
      <c r="IM700" s="410"/>
      <c r="IN700" s="410"/>
      <c r="IO700" s="410"/>
      <c r="IP700" s="410"/>
      <c r="IQ700" s="410"/>
      <c r="IR700" s="410"/>
      <c r="IS700" s="410"/>
      <c r="IT700" s="410"/>
      <c r="IU700" s="410"/>
      <c r="IV700" s="410"/>
    </row>
    <row r="701" spans="1:256" s="2" customFormat="1" ht="12.75" hidden="1" customHeight="1" outlineLevel="2">
      <c r="A701" s="14"/>
      <c r="B701" s="384" t="str">
        <f>C713</f>
        <v>Insurance Spares</v>
      </c>
      <c r="C701" s="326"/>
      <c r="D701" s="33" t="s">
        <v>65</v>
      </c>
      <c r="E701" s="32"/>
      <c r="F701" s="371"/>
      <c r="G701" s="154" t="str">
        <f>IF(G$3&gt;A18taxremlife,A18taxvalue-SUM($F701:F701),IF(A18taxremlife="N/A","n/a",A18taxvalue/A18taxremlife))</f>
        <v>n/a</v>
      </c>
      <c r="H701" s="154" t="str">
        <f>IF(H$3&gt;A18taxremlife,A18taxvalue-SUM($F701:G701),IF(A18taxremlife="N/A","n/a",A18taxvalue/A18taxremlife))</f>
        <v>n/a</v>
      </c>
      <c r="I701" s="154" t="str">
        <f>IF(I$3&gt;A18taxremlife,A18taxvalue-SUM($F701:H701),IF(A18taxremlife="N/A","n/a",A18taxvalue/A18taxremlife))</f>
        <v>n/a</v>
      </c>
      <c r="J701" s="154" t="str">
        <f>IF(J$3&gt;A18taxremlife,A18taxvalue-SUM($F701:I701),IF(A18taxremlife="N/A","n/a",A18taxvalue/A18taxremlife))</f>
        <v>n/a</v>
      </c>
      <c r="K701" s="154" t="str">
        <f>IF(K$3&gt;A18taxremlife,A18taxvalue-SUM($F701:J701),IF(A18taxremlife="N/A","n/a",A18taxvalue/A18taxremlife))</f>
        <v>n/a</v>
      </c>
      <c r="L701" s="154" t="str">
        <f>IF(L$3&gt;A18taxremlife,A18taxvalue-SUM($F701:K701),IF(A18taxremlife="N/A","n/a",A18taxvalue/A18taxremlife))</f>
        <v>n/a</v>
      </c>
      <c r="M701" s="154" t="str">
        <f>IF(M$3&gt;A18taxremlife,A18taxvalue-SUM($F701:L701),IF(A18taxremlife="N/A","n/a",A18taxvalue/A18taxremlife))</f>
        <v>n/a</v>
      </c>
      <c r="N701" s="154" t="str">
        <f>IF(N$3&gt;A18taxremlife,A18taxvalue-SUM($F701:M701),IF(A18taxremlife="N/A","n/a",A18taxvalue/A18taxremlife))</f>
        <v>n/a</v>
      </c>
      <c r="O701" s="154" t="str">
        <f>IF(O$3&gt;A18taxremlife,A18taxvalue-SUM($F701:N701),IF(A18taxremlife="N/A","n/a",A18taxvalue/A18taxremlife))</f>
        <v>n/a</v>
      </c>
      <c r="P701" s="154" t="str">
        <f>IF(P$3&gt;A18taxremlife,A18taxvalue-SUM($F701:O701),IF(A18taxremlife="N/A","n/a",A18taxvalue/A18taxremlife))</f>
        <v>n/a</v>
      </c>
      <c r="Q701" s="154" t="str">
        <f>IF(Q$3&gt;A18taxremlife,A18taxvalue-SUM($F701:P701),IF(A18taxremlife="N/A","n/a",A18taxvalue/A18taxremlife))</f>
        <v>n/a</v>
      </c>
      <c r="R701" s="154" t="str">
        <f>IF(R$3&gt;A18taxremlife,A18taxvalue-SUM($F701:Q701),IF(A18taxremlife="N/A","n/a",A18taxvalue/A18taxremlife))</f>
        <v>n/a</v>
      </c>
      <c r="S701" s="154" t="str">
        <f>IF(S$3&gt;A18taxremlife,A18taxvalue-SUM($F701:R701),IF(A18taxremlife="N/A","n/a",A18taxvalue/A18taxremlife))</f>
        <v>n/a</v>
      </c>
      <c r="T701" s="154" t="str">
        <f>IF(T$3&gt;A18taxremlife,A18taxvalue-SUM($F701:S701),IF(A18taxremlife="N/A","n/a",A18taxvalue/A18taxremlife))</f>
        <v>n/a</v>
      </c>
      <c r="U701" s="154" t="str">
        <f>IF(U$3&gt;A18taxremlife,A18taxvalue-SUM($F701:T701),IF(A18taxremlife="N/A","n/a",A18taxvalue/A18taxremlife))</f>
        <v>n/a</v>
      </c>
      <c r="V701" s="154" t="str">
        <f>IF(V$3&gt;A18taxremlife,A18taxvalue-SUM($F701:U701),IF(A18taxremlife="N/A","n/a",A18taxvalue/A18taxremlife))</f>
        <v>n/a</v>
      </c>
      <c r="W701" s="154" t="str">
        <f>IF(W$3&gt;A18taxremlife,A18taxvalue-SUM($F701:V701),IF(A18taxremlife="N/A","n/a",A18taxvalue/A18taxremlife))</f>
        <v>n/a</v>
      </c>
      <c r="X701" s="154" t="str">
        <f>IF(X$3&gt;A18taxremlife,A18taxvalue-SUM($F701:W701),IF(A18taxremlife="N/A","n/a",A18taxvalue/A18taxremlife))</f>
        <v>n/a</v>
      </c>
      <c r="Y701" s="154" t="str">
        <f>IF(Y$3&gt;A18taxremlife,A18taxvalue-SUM($F701:X701),IF(A18taxremlife="N/A","n/a",A18taxvalue/A18taxremlife))</f>
        <v>n/a</v>
      </c>
      <c r="Z701" s="154" t="str">
        <f>IF(Z$3&gt;A18taxremlife,A18taxvalue-SUM($F701:Y701),IF(A18taxremlife="N/A","n/a",A18taxvalue/A18taxremlife))</f>
        <v>n/a</v>
      </c>
      <c r="AA701" s="154" t="str">
        <f>IF(AA$3&gt;A18taxremlife,A18taxvalue-SUM($F701:Z701),IF(A18taxremlife="N/A","n/a",A18taxvalue/A18taxremlife))</f>
        <v>n/a</v>
      </c>
      <c r="AB701" s="154" t="str">
        <f>IF(AB$3&gt;A18taxremlife,A18taxvalue-SUM($F701:AA701),IF(A18taxremlife="N/A","n/a",A18taxvalue/A18taxremlife))</f>
        <v>n/a</v>
      </c>
      <c r="AC701" s="154" t="str">
        <f>IF(AC$3&gt;A18taxremlife,A18taxvalue-SUM($F701:AB701),IF(A18taxremlife="N/A","n/a",A18taxvalue/A18taxremlife))</f>
        <v>n/a</v>
      </c>
      <c r="AD701" s="154" t="str">
        <f>IF(AD$3&gt;A18taxremlife,A18taxvalue-SUM($F701:AC701),IF(A18taxremlife="N/A","n/a",A18taxvalue/A18taxremlife))</f>
        <v>n/a</v>
      </c>
      <c r="AE701" s="154" t="str">
        <f>IF(AE$3&gt;A18taxremlife,A18taxvalue-SUM($F701:AD701),IF(A18taxremlife="N/A","n/a",A18taxvalue/A18taxremlife))</f>
        <v>n/a</v>
      </c>
      <c r="AF701" s="154" t="str">
        <f>IF(AF$3&gt;A18taxremlife,A18taxvalue-SUM($F701:AE701),IF(A18taxremlife="N/A","n/a",A18taxvalue/A18taxremlife))</f>
        <v>n/a</v>
      </c>
      <c r="AG701" s="154" t="str">
        <f>IF(AG$3&gt;A18taxremlife,A18taxvalue-SUM($F701:AF701),IF(A18taxremlife="N/A","n/a",A18taxvalue/A18taxremlife))</f>
        <v>n/a</v>
      </c>
      <c r="AH701" s="154" t="str">
        <f>IF(AH$3&gt;A18taxremlife,A18taxvalue-SUM($F701:AG701),IF(A18taxremlife="N/A","n/a",A18taxvalue/A18taxremlife))</f>
        <v>n/a</v>
      </c>
      <c r="AI701" s="154" t="str">
        <f>IF(AI$3&gt;A18taxremlife,A18taxvalue-SUM($F701:AH701),IF(A18taxremlife="N/A","n/a",A18taxvalue/A18taxremlife))</f>
        <v>n/a</v>
      </c>
      <c r="AJ701" s="154" t="str">
        <f>IF(AJ$3&gt;A18taxremlife,A18taxvalue-SUM($F701:AI701),IF(A18taxremlife="N/A","n/a",A18taxvalue/A18taxremlife))</f>
        <v>n/a</v>
      </c>
      <c r="AK701" s="154" t="str">
        <f>IF(AK$3&gt;A18taxremlife,A18taxvalue-SUM($F701:AJ701),IF(A18taxremlife="N/A","n/a",A18taxvalue/A18taxremlife))</f>
        <v>n/a</v>
      </c>
      <c r="AL701" s="154" t="str">
        <f>IF(AL$3&gt;A18taxremlife,A18taxvalue-SUM($F701:AK701),IF(A18taxremlife="N/A","n/a",A18taxvalue/A18taxremlife))</f>
        <v>n/a</v>
      </c>
      <c r="AM701" s="154" t="str">
        <f>IF(AM$3&gt;A18taxremlife,A18taxvalue-SUM($F701:AL701),IF(A18taxremlife="N/A","n/a",A18taxvalue/A18taxremlife))</f>
        <v>n/a</v>
      </c>
      <c r="AN701" s="154" t="str">
        <f>IF(AN$3&gt;A18taxremlife,A18taxvalue-SUM($F701:AM701),IF(A18taxremlife="N/A","n/a",A18taxvalue/A18taxremlife))</f>
        <v>n/a</v>
      </c>
      <c r="AO701" s="154" t="str">
        <f>IF(AO$3&gt;A18taxremlife,A18taxvalue-SUM($F701:AN701),IF(A18taxremlife="N/A","n/a",A18taxvalue/A18taxremlife))</f>
        <v>n/a</v>
      </c>
      <c r="AP701" s="154" t="str">
        <f>IF(AP$3&gt;A18taxremlife,A18taxvalue-SUM($F701:AO701),IF(A18taxremlife="N/A","n/a",A18taxvalue/A18taxremlife))</f>
        <v>n/a</v>
      </c>
      <c r="AQ701" s="154" t="str">
        <f>IF(AQ$3&gt;A18taxremlife,A18taxvalue-SUM($F701:AP701),IF(A18taxremlife="N/A","n/a",A18taxvalue/A18taxremlife))</f>
        <v>n/a</v>
      </c>
      <c r="AR701" s="154" t="str">
        <f>IF(AR$3&gt;A18taxremlife,A18taxvalue-SUM($F701:AQ701),IF(A18taxremlife="N/A","n/a",A18taxvalue/A18taxremlife))</f>
        <v>n/a</v>
      </c>
      <c r="AS701" s="154" t="str">
        <f>IF(AS$3&gt;A18taxremlife,A18taxvalue-SUM($F701:AR701),IF(A18taxremlife="N/A","n/a",A18taxvalue/A18taxremlife))</f>
        <v>n/a</v>
      </c>
      <c r="AT701" s="154" t="str">
        <f>IF(AT$3&gt;A18taxremlife,A18taxvalue-SUM($F701:AS701),IF(A18taxremlife="N/A","n/a",A18taxvalue/A18taxremlife))</f>
        <v>n/a</v>
      </c>
      <c r="AU701" s="154" t="str">
        <f>IF(AU$3&gt;A18taxremlife,A18taxvalue-SUM($F701:AT701),IF(A18taxremlife="N/A","n/a",A18taxvalue/A18taxremlife))</f>
        <v>n/a</v>
      </c>
      <c r="AV701" s="154" t="str">
        <f>IF(AV$3&gt;A18taxremlife,A18taxvalue-SUM($F701:AU701),IF(A18taxremlife="N/A","n/a",A18taxvalue/A18taxremlife))</f>
        <v>n/a</v>
      </c>
      <c r="AW701" s="154" t="str">
        <f>IF(AW$3&gt;A18taxremlife,A18taxvalue-SUM($F701:AV701),IF(A18taxremlife="N/A","n/a",A18taxvalue/A18taxremlife))</f>
        <v>n/a</v>
      </c>
      <c r="AX701" s="154" t="str">
        <f>IF(AX$3&gt;A18taxremlife,A18taxvalue-SUM($F701:AW701),IF(A18taxremlife="N/A","n/a",A18taxvalue/A18taxremlife))</f>
        <v>n/a</v>
      </c>
      <c r="AY701" s="154" t="str">
        <f>IF(AY$3&gt;A18taxremlife,A18taxvalue-SUM($F701:AX701),IF(A18taxremlife="N/A","n/a",A18taxvalue/A18taxremlife))</f>
        <v>n/a</v>
      </c>
      <c r="AZ701" s="154" t="str">
        <f>IF(AZ$3&gt;A18taxremlife,A18taxvalue-SUM($F701:AY701),IF(A18taxremlife="N/A","n/a",A18taxvalue/A18taxremlife))</f>
        <v>n/a</v>
      </c>
      <c r="BA701" s="154" t="str">
        <f>IF(BA$3&gt;A18taxremlife,A18taxvalue-SUM($F701:AZ701),IF(A18taxremlife="N/A","n/a",A18taxvalue/A18taxremlife))</f>
        <v>n/a</v>
      </c>
      <c r="BB701" s="154" t="str">
        <f>IF(BB$3&gt;A18taxremlife,A18taxvalue-SUM($F701:BA701),IF(A18taxremlife="N/A","n/a",A18taxvalue/A18taxremlife))</f>
        <v>n/a</v>
      </c>
      <c r="BC701" s="154" t="str">
        <f>IF(BC$3&gt;A18taxremlife,A18taxvalue-SUM($F701:BB701),IF(A18taxremlife="N/A","n/a",A18taxvalue/A18taxremlife))</f>
        <v>n/a</v>
      </c>
      <c r="BD701" s="154" t="str">
        <f>IF(BD$3&gt;A18taxremlife,A18taxvalue-SUM($F701:BC701),IF(A18taxremlife="N/A","n/a",A18taxvalue/A18taxremlife))</f>
        <v>n/a</v>
      </c>
      <c r="BE701" s="154" t="str">
        <f>IF(BE$3&gt;A18taxremlife,A18taxvalue-SUM($F701:BD701),IF(A18taxremlife="N/A","n/a",A18taxvalue/A18taxremlife))</f>
        <v>n/a</v>
      </c>
      <c r="BF701" s="154" t="str">
        <f>IF(BF$3&gt;A18taxremlife,A18taxvalue-SUM($F701:BE701),IF(A18taxremlife="N/A","n/a",A18taxvalue/A18taxremlife))</f>
        <v>n/a</v>
      </c>
      <c r="BG701" s="154" t="str">
        <f>IF(BG$3&gt;A18taxremlife,A18taxvalue-SUM($F701:BF701),IF(A18taxremlife="N/A","n/a",A18taxvalue/A18taxremlife))</f>
        <v>n/a</v>
      </c>
      <c r="BH701" s="154" t="str">
        <f>IF(BH$3&gt;A18taxremlife,A18taxvalue-SUM($F701:BG701),IF(A18taxremlife="N/A","n/a",A18taxvalue/A18taxremlife))</f>
        <v>n/a</v>
      </c>
      <c r="BI701" s="154" t="str">
        <f>IF(BI$3&gt;A18taxremlife,A18taxvalue-SUM($F701:BH701),IF(A18taxremlife="N/A","n/a",A18taxvalue/A18taxremlife))</f>
        <v>n/a</v>
      </c>
      <c r="BJ701" s="14"/>
      <c r="BK701" s="14"/>
      <c r="BL701" s="14"/>
      <c r="BM701" s="14"/>
      <c r="BN701" s="14"/>
      <c r="BO701" s="14"/>
      <c r="BP701" s="14"/>
      <c r="BQ701" s="14"/>
      <c r="BR701" s="14"/>
      <c r="BS701" s="14"/>
      <c r="BT701" s="14"/>
      <c r="BU701" s="14"/>
      <c r="BV701" s="14"/>
      <c r="BW701" s="14"/>
      <c r="BX701" s="14"/>
      <c r="BY701" s="14"/>
      <c r="BZ701" s="14"/>
      <c r="CA701" s="410"/>
      <c r="CB701" s="410"/>
      <c r="CC701" s="410"/>
      <c r="CD701" s="410"/>
      <c r="CE701" s="410"/>
      <c r="CF701" s="410"/>
      <c r="CG701" s="410"/>
      <c r="CH701" s="410"/>
      <c r="CI701" s="410"/>
      <c r="CJ701" s="410"/>
      <c r="CK701" s="410"/>
      <c r="CL701" s="410"/>
      <c r="CM701" s="410"/>
      <c r="CN701" s="410"/>
      <c r="CO701" s="410"/>
      <c r="CP701" s="410"/>
      <c r="CQ701" s="410"/>
      <c r="CR701" s="410"/>
      <c r="CS701" s="410"/>
      <c r="CT701" s="410"/>
      <c r="CU701" s="410"/>
      <c r="CV701" s="410"/>
      <c r="CW701" s="410"/>
      <c r="CX701" s="410"/>
      <c r="CY701" s="410"/>
      <c r="CZ701" s="410"/>
      <c r="DA701" s="410"/>
      <c r="DB701" s="410"/>
      <c r="DC701" s="410"/>
      <c r="DD701" s="410"/>
      <c r="DE701" s="410"/>
      <c r="DF701" s="410"/>
      <c r="DG701" s="410"/>
      <c r="DH701" s="410"/>
      <c r="DI701" s="410"/>
      <c r="DJ701" s="410"/>
      <c r="DK701" s="410"/>
      <c r="DL701" s="410"/>
      <c r="DM701" s="410"/>
      <c r="DN701" s="410"/>
      <c r="DO701" s="410"/>
      <c r="DP701" s="410"/>
      <c r="DQ701" s="410"/>
      <c r="DR701" s="410"/>
      <c r="DS701" s="410"/>
      <c r="DT701" s="410"/>
      <c r="DU701" s="410"/>
      <c r="DV701" s="410"/>
      <c r="DW701" s="410"/>
      <c r="DX701" s="410"/>
      <c r="DY701" s="410"/>
      <c r="DZ701" s="410"/>
      <c r="EA701" s="410"/>
      <c r="EB701" s="410"/>
      <c r="EC701" s="410"/>
      <c r="ED701" s="410"/>
      <c r="EE701" s="410"/>
      <c r="EF701" s="410"/>
      <c r="EG701" s="410"/>
      <c r="EH701" s="410"/>
      <c r="EI701" s="410"/>
      <c r="EJ701" s="410"/>
      <c r="EK701" s="410"/>
      <c r="EL701" s="410"/>
      <c r="EM701" s="410"/>
      <c r="EN701" s="410"/>
      <c r="EO701" s="410"/>
      <c r="EP701" s="410"/>
      <c r="EQ701" s="410"/>
      <c r="ER701" s="410"/>
      <c r="ES701" s="410"/>
      <c r="ET701" s="410"/>
      <c r="EU701" s="410"/>
      <c r="EV701" s="410"/>
      <c r="EW701" s="410"/>
      <c r="EX701" s="410"/>
      <c r="EY701" s="410"/>
      <c r="EZ701" s="410"/>
      <c r="FA701" s="410"/>
      <c r="FB701" s="410"/>
      <c r="FC701" s="410"/>
      <c r="FD701" s="410"/>
      <c r="FE701" s="410"/>
      <c r="FF701" s="410"/>
      <c r="FG701" s="410"/>
      <c r="FH701" s="410"/>
      <c r="FI701" s="410"/>
      <c r="FJ701" s="410"/>
      <c r="FK701" s="410"/>
      <c r="FL701" s="410"/>
      <c r="FM701" s="410"/>
      <c r="FN701" s="410"/>
      <c r="FO701" s="410"/>
      <c r="FP701" s="410"/>
      <c r="FQ701" s="410"/>
      <c r="FR701" s="410"/>
      <c r="FS701" s="410"/>
      <c r="FT701" s="410"/>
      <c r="FU701" s="410"/>
      <c r="FV701" s="410"/>
      <c r="FW701" s="410"/>
      <c r="FX701" s="410"/>
      <c r="FY701" s="410"/>
      <c r="FZ701" s="410"/>
      <c r="GA701" s="410"/>
      <c r="GB701" s="410"/>
      <c r="GC701" s="410"/>
      <c r="GD701" s="410"/>
      <c r="GE701" s="410"/>
      <c r="GF701" s="410"/>
      <c r="GG701" s="410"/>
      <c r="GH701" s="410"/>
      <c r="GI701" s="410"/>
      <c r="GJ701" s="410"/>
      <c r="GK701" s="410"/>
      <c r="GL701" s="410"/>
      <c r="GM701" s="410"/>
      <c r="GN701" s="410"/>
      <c r="GO701" s="410"/>
      <c r="GP701" s="410"/>
      <c r="GQ701" s="410"/>
      <c r="GR701" s="410"/>
      <c r="GS701" s="410"/>
      <c r="GT701" s="410"/>
      <c r="GU701" s="410"/>
      <c r="GV701" s="410"/>
      <c r="GW701" s="410"/>
      <c r="GX701" s="410"/>
      <c r="GY701" s="410"/>
      <c r="GZ701" s="410"/>
      <c r="HA701" s="410"/>
      <c r="HB701" s="410"/>
      <c r="HC701" s="410"/>
      <c r="HD701" s="410"/>
      <c r="HE701" s="410"/>
      <c r="HF701" s="410"/>
      <c r="HG701" s="410"/>
      <c r="HH701" s="410"/>
      <c r="HI701" s="410"/>
      <c r="HJ701" s="410"/>
      <c r="HK701" s="410"/>
      <c r="HL701" s="410"/>
      <c r="HM701" s="410"/>
      <c r="HN701" s="410"/>
      <c r="HO701" s="410"/>
      <c r="HP701" s="410"/>
      <c r="HQ701" s="410"/>
      <c r="HR701" s="410"/>
      <c r="HS701" s="410"/>
      <c r="HT701" s="410"/>
      <c r="HU701" s="410"/>
      <c r="HV701" s="410"/>
      <c r="HW701" s="410"/>
      <c r="HX701" s="410"/>
      <c r="HY701" s="410"/>
      <c r="HZ701" s="410"/>
      <c r="IA701" s="410"/>
      <c r="IB701" s="410"/>
      <c r="IC701" s="410"/>
      <c r="ID701" s="410"/>
      <c r="IE701" s="410"/>
      <c r="IF701" s="410"/>
      <c r="IG701" s="410"/>
      <c r="IH701" s="410"/>
      <c r="II701" s="410"/>
      <c r="IJ701" s="410"/>
      <c r="IK701" s="410"/>
      <c r="IL701" s="410"/>
      <c r="IM701" s="410"/>
      <c r="IN701" s="410"/>
      <c r="IO701" s="410"/>
      <c r="IP701" s="410"/>
      <c r="IQ701" s="410"/>
      <c r="IR701" s="410"/>
      <c r="IS701" s="410"/>
      <c r="IT701" s="410"/>
      <c r="IU701" s="410"/>
      <c r="IV701" s="410"/>
    </row>
    <row r="702" spans="1:256" s="2" customFormat="1" ht="12.75" hidden="1" customHeight="1" outlineLevel="2">
      <c r="A702" s="14"/>
      <c r="B702" s="14"/>
      <c r="C702" s="324"/>
      <c r="D702" s="412" t="s">
        <v>198</v>
      </c>
      <c r="E702" s="261">
        <v>0</v>
      </c>
      <c r="F702" s="372"/>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5"/>
      <c r="BA702" s="155"/>
      <c r="BB702" s="155"/>
      <c r="BC702" s="155"/>
      <c r="BD702" s="155"/>
      <c r="BE702" s="155"/>
      <c r="BF702" s="155"/>
      <c r="BG702" s="155"/>
      <c r="BH702" s="155"/>
      <c r="BI702" s="155"/>
      <c r="BJ702" s="14"/>
      <c r="BK702" s="14"/>
      <c r="BL702" s="14"/>
      <c r="BM702" s="14"/>
      <c r="BN702" s="14"/>
      <c r="BO702" s="14"/>
      <c r="BP702" s="14"/>
      <c r="BQ702" s="14"/>
      <c r="BR702" s="14"/>
      <c r="BS702" s="14"/>
      <c r="BT702" s="14"/>
      <c r="BU702" s="14"/>
      <c r="BV702" s="14"/>
      <c r="BW702" s="14"/>
      <c r="BX702" s="14"/>
      <c r="BY702" s="14"/>
      <c r="BZ702" s="14"/>
      <c r="CA702" s="410"/>
      <c r="CB702" s="410"/>
      <c r="CC702" s="410"/>
      <c r="CD702" s="410"/>
      <c r="CE702" s="410"/>
      <c r="CF702" s="410"/>
      <c r="CG702" s="410"/>
      <c r="CH702" s="410"/>
      <c r="CI702" s="410"/>
      <c r="CJ702" s="410"/>
      <c r="CK702" s="410"/>
      <c r="CL702" s="410"/>
      <c r="CM702" s="410"/>
      <c r="CN702" s="410"/>
      <c r="CO702" s="410"/>
      <c r="CP702" s="410"/>
      <c r="CQ702" s="410"/>
      <c r="CR702" s="410"/>
      <c r="CS702" s="410"/>
      <c r="CT702" s="410"/>
      <c r="CU702" s="410"/>
      <c r="CV702" s="410"/>
      <c r="CW702" s="410"/>
      <c r="CX702" s="410"/>
      <c r="CY702" s="410"/>
      <c r="CZ702" s="410"/>
      <c r="DA702" s="410"/>
      <c r="DB702" s="410"/>
      <c r="DC702" s="410"/>
      <c r="DD702" s="410"/>
      <c r="DE702" s="410"/>
      <c r="DF702" s="410"/>
      <c r="DG702" s="410"/>
      <c r="DH702" s="410"/>
      <c r="DI702" s="410"/>
      <c r="DJ702" s="410"/>
      <c r="DK702" s="410"/>
      <c r="DL702" s="410"/>
      <c r="DM702" s="410"/>
      <c r="DN702" s="410"/>
      <c r="DO702" s="410"/>
      <c r="DP702" s="410"/>
      <c r="DQ702" s="410"/>
      <c r="DR702" s="410"/>
      <c r="DS702" s="410"/>
      <c r="DT702" s="410"/>
      <c r="DU702" s="410"/>
      <c r="DV702" s="410"/>
      <c r="DW702" s="410"/>
      <c r="DX702" s="410"/>
      <c r="DY702" s="410"/>
      <c r="DZ702" s="410"/>
      <c r="EA702" s="410"/>
      <c r="EB702" s="410"/>
      <c r="EC702" s="410"/>
      <c r="ED702" s="410"/>
      <c r="EE702" s="410"/>
      <c r="EF702" s="410"/>
      <c r="EG702" s="410"/>
      <c r="EH702" s="410"/>
      <c r="EI702" s="410"/>
      <c r="EJ702" s="410"/>
      <c r="EK702" s="410"/>
      <c r="EL702" s="410"/>
      <c r="EM702" s="410"/>
      <c r="EN702" s="410"/>
      <c r="EO702" s="410"/>
      <c r="EP702" s="410"/>
      <c r="EQ702" s="410"/>
      <c r="ER702" s="410"/>
      <c r="ES702" s="410"/>
      <c r="ET702" s="410"/>
      <c r="EU702" s="410"/>
      <c r="EV702" s="410"/>
      <c r="EW702" s="410"/>
      <c r="EX702" s="410"/>
      <c r="EY702" s="410"/>
      <c r="EZ702" s="410"/>
      <c r="FA702" s="410"/>
      <c r="FB702" s="410"/>
      <c r="FC702" s="410"/>
      <c r="FD702" s="410"/>
      <c r="FE702" s="410"/>
      <c r="FF702" s="410"/>
      <c r="FG702" s="410"/>
      <c r="FH702" s="410"/>
      <c r="FI702" s="410"/>
      <c r="FJ702" s="410"/>
      <c r="FK702" s="410"/>
      <c r="FL702" s="410"/>
      <c r="FM702" s="410"/>
      <c r="FN702" s="410"/>
      <c r="FO702" s="410"/>
      <c r="FP702" s="410"/>
      <c r="FQ702" s="410"/>
      <c r="FR702" s="410"/>
      <c r="FS702" s="410"/>
      <c r="FT702" s="410"/>
      <c r="FU702" s="410"/>
      <c r="FV702" s="410"/>
      <c r="FW702" s="410"/>
      <c r="FX702" s="410"/>
      <c r="FY702" s="410"/>
      <c r="FZ702" s="410"/>
      <c r="GA702" s="410"/>
      <c r="GB702" s="410"/>
      <c r="GC702" s="410"/>
      <c r="GD702" s="410"/>
      <c r="GE702" s="410"/>
      <c r="GF702" s="410"/>
      <c r="GG702" s="410"/>
      <c r="GH702" s="410"/>
      <c r="GI702" s="410"/>
      <c r="GJ702" s="410"/>
      <c r="GK702" s="410"/>
      <c r="GL702" s="410"/>
      <c r="GM702" s="410"/>
      <c r="GN702" s="410"/>
      <c r="GO702" s="410"/>
      <c r="GP702" s="410"/>
      <c r="GQ702" s="410"/>
      <c r="GR702" s="410"/>
      <c r="GS702" s="410"/>
      <c r="GT702" s="410"/>
      <c r="GU702" s="410"/>
      <c r="GV702" s="410"/>
      <c r="GW702" s="410"/>
      <c r="GX702" s="410"/>
      <c r="GY702" s="410"/>
      <c r="GZ702" s="410"/>
      <c r="HA702" s="410"/>
      <c r="HB702" s="410"/>
      <c r="HC702" s="410"/>
      <c r="HD702" s="410"/>
      <c r="HE702" s="410"/>
      <c r="HF702" s="410"/>
      <c r="HG702" s="410"/>
      <c r="HH702" s="410"/>
      <c r="HI702" s="410"/>
      <c r="HJ702" s="410"/>
      <c r="HK702" s="410"/>
      <c r="HL702" s="410"/>
      <c r="HM702" s="410"/>
      <c r="HN702" s="410"/>
      <c r="HO702" s="410"/>
      <c r="HP702" s="410"/>
      <c r="HQ702" s="410"/>
      <c r="HR702" s="410"/>
      <c r="HS702" s="410"/>
      <c r="HT702" s="410"/>
      <c r="HU702" s="410"/>
      <c r="HV702" s="410"/>
      <c r="HW702" s="410"/>
      <c r="HX702" s="410"/>
      <c r="HY702" s="410"/>
      <c r="HZ702" s="410"/>
      <c r="IA702" s="410"/>
      <c r="IB702" s="410"/>
      <c r="IC702" s="410"/>
      <c r="ID702" s="410"/>
      <c r="IE702" s="410"/>
      <c r="IF702" s="410"/>
      <c r="IG702" s="410"/>
      <c r="IH702" s="410"/>
      <c r="II702" s="410"/>
      <c r="IJ702" s="410"/>
      <c r="IK702" s="410"/>
      <c r="IL702" s="410"/>
      <c r="IM702" s="410"/>
      <c r="IN702" s="410"/>
      <c r="IO702" s="410"/>
      <c r="IP702" s="410"/>
      <c r="IQ702" s="410"/>
      <c r="IR702" s="410"/>
      <c r="IS702" s="410"/>
      <c r="IT702" s="410"/>
      <c r="IU702" s="410"/>
      <c r="IV702" s="410"/>
    </row>
    <row r="703" spans="1:256" s="2" customFormat="1" ht="12.75" hidden="1" customHeight="1" outlineLevel="2">
      <c r="A703" s="14"/>
      <c r="B703" s="14"/>
      <c r="C703" s="324"/>
      <c r="D703" s="413"/>
      <c r="E703" s="261">
        <v>1</v>
      </c>
      <c r="F703" s="372"/>
      <c r="G703" s="268"/>
      <c r="H703" s="155" t="str">
        <f>IF(A18taxstdlife="n/a","n/a",IF(H$3&gt;(A18taxstdlife+$E703),(Input!$G$228*$G$7)-SUM($G703:G703),(Input!$G$228*$G$7)/A18taxstdlife))</f>
        <v>n/a</v>
      </c>
      <c r="I703" s="155" t="str">
        <f>IF(A18taxstdlife="n/a","n/a",IF(I$3&gt;(A18taxstdlife+$E703),(Input!$G$228*$G$7)-SUM($G703:H703),(Input!$G$228*$G$7)/A18taxstdlife))</f>
        <v>n/a</v>
      </c>
      <c r="J703" s="155" t="str">
        <f>IF(A18taxstdlife="n/a","n/a",IF(J$3&gt;(A18taxstdlife+$E703),(Input!$G$228*$G$7)-SUM($G703:I703),(Input!$G$228*$G$7)/A18taxstdlife))</f>
        <v>n/a</v>
      </c>
      <c r="K703" s="155" t="str">
        <f>IF(A18taxstdlife="n/a","n/a",IF(K$3&gt;(A18taxstdlife+$E703),(Input!$G$228*$G$7)-SUM($G703:J703),(Input!$G$228*$G$7)/A18taxstdlife))</f>
        <v>n/a</v>
      </c>
      <c r="L703" s="155" t="str">
        <f>IF(A18taxstdlife="n/a","n/a",IF(L$3&gt;(A18taxstdlife+$E703),(Input!$G$228*$G$7)-SUM($G703:K703),(Input!$G$228*$G$7)/A18taxstdlife))</f>
        <v>n/a</v>
      </c>
      <c r="M703" s="155" t="str">
        <f>IF(A18taxstdlife="n/a","n/a",IF(M$3&gt;(A18taxstdlife+$E703),(Input!$G$228*$G$7)-SUM($G703:L703),(Input!$G$228*$G$7)/A18taxstdlife))</f>
        <v>n/a</v>
      </c>
      <c r="N703" s="155" t="str">
        <f>IF(A18taxstdlife="n/a","n/a",IF(N$3&gt;(A18taxstdlife+$E703),(Input!$G$228*$G$7)-SUM($G703:M703),(Input!$G$228*$G$7)/A18taxstdlife))</f>
        <v>n/a</v>
      </c>
      <c r="O703" s="155" t="str">
        <f>IF(A18taxstdlife="n/a","n/a",IF(O$3&gt;(A18taxstdlife+$E703),(Input!$G$228*$G$7)-SUM($G703:N703),(Input!$G$228*$G$7)/A18taxstdlife))</f>
        <v>n/a</v>
      </c>
      <c r="P703" s="155" t="str">
        <f>IF(A18taxstdlife="n/a","n/a",IF(P$3&gt;(A18taxstdlife+$E703),(Input!$G$228*$G$7)-SUM($G703:O703),(Input!$G$228*$G$7)/A18taxstdlife))</f>
        <v>n/a</v>
      </c>
      <c r="Q703" s="155" t="str">
        <f>IF(A18taxstdlife="n/a","n/a",IF(Q$3&gt;(A18taxstdlife+$E703),(Input!$G$228*$G$7)-SUM($G703:P703),(Input!$G$228*$G$7)/A18taxstdlife))</f>
        <v>n/a</v>
      </c>
      <c r="R703" s="155" t="str">
        <f>IF(A18taxstdlife="n/a","n/a",IF(R$3&gt;(A18taxstdlife+$E703),(Input!$G$228*$G$7)-SUM($G703:Q703),(Input!$G$228*$G$7)/A18taxstdlife))</f>
        <v>n/a</v>
      </c>
      <c r="S703" s="155" t="str">
        <f>IF(A18taxstdlife="n/a","n/a",IF(S$3&gt;(A18taxstdlife+$E703),(Input!$G$228*$G$7)-SUM($G703:R703),(Input!$G$228*$G$7)/A18taxstdlife))</f>
        <v>n/a</v>
      </c>
      <c r="T703" s="155" t="str">
        <f>IF(A18taxstdlife="n/a","n/a",IF(T$3&gt;(A18taxstdlife+$E703),(Input!$G$228*$G$7)-SUM($G703:S703),(Input!$G$228*$G$7)/A18taxstdlife))</f>
        <v>n/a</v>
      </c>
      <c r="U703" s="155" t="str">
        <f>IF(A18taxstdlife="n/a","n/a",IF(U$3&gt;(A18taxstdlife+$E703),(Input!$G$228*$G$7)-SUM($G703:T703),(Input!$G$228*$G$7)/A18taxstdlife))</f>
        <v>n/a</v>
      </c>
      <c r="V703" s="155" t="str">
        <f>IF(A18taxstdlife="n/a","n/a",IF(V$3&gt;(A18taxstdlife+$E703),(Input!$G$228*$G$7)-SUM($G703:U703),(Input!$G$228*$G$7)/A18taxstdlife))</f>
        <v>n/a</v>
      </c>
      <c r="W703" s="155" t="str">
        <f>IF(A18taxstdlife="n/a","n/a",IF(W$3&gt;(A18taxstdlife+$E703),(Input!$G$228*$G$7)-SUM($G703:V703),(Input!$G$228*$G$7)/A18taxstdlife))</f>
        <v>n/a</v>
      </c>
      <c r="X703" s="155" t="str">
        <f>IF(A18taxstdlife="n/a","n/a",IF(X$3&gt;(A18taxstdlife+$E703),(Input!$G$228*$G$7)-SUM($G703:W703),(Input!$G$228*$G$7)/A18taxstdlife))</f>
        <v>n/a</v>
      </c>
      <c r="Y703" s="155" t="str">
        <f>IF(A18taxstdlife="n/a","n/a",IF(Y$3&gt;(A18taxstdlife+$E703),(Input!$G$228*$G$7)-SUM($G703:X703),(Input!$G$228*$G$7)/A18taxstdlife))</f>
        <v>n/a</v>
      </c>
      <c r="Z703" s="155" t="str">
        <f>IF(A18taxstdlife="n/a","n/a",IF(Z$3&gt;(A18taxstdlife+$E703),(Input!$G$228*$G$7)-SUM($G703:Y703),(Input!$G$228*$G$7)/A18taxstdlife))</f>
        <v>n/a</v>
      </c>
      <c r="AA703" s="155" t="str">
        <f>IF(A18taxstdlife="n/a","n/a",IF(AA$3&gt;(A18taxstdlife+$E703),(Input!$G$228*$G$7)-SUM($G703:Z703),(Input!$G$228*$G$7)/A18taxstdlife))</f>
        <v>n/a</v>
      </c>
      <c r="AB703" s="155" t="str">
        <f>IF(A18taxstdlife="n/a","n/a",IF(AB$3&gt;(A18taxstdlife+$E703),(Input!$G$228*$G$7)-SUM($G703:AA703),(Input!$G$228*$G$7)/A18taxstdlife))</f>
        <v>n/a</v>
      </c>
      <c r="AC703" s="155" t="str">
        <f>IF(A18taxstdlife="n/a","n/a",IF(AC$3&gt;(A18taxstdlife+$E703),(Input!$G$228*$G$7)-SUM($G703:AB703),(Input!$G$228*$G$7)/A18taxstdlife))</f>
        <v>n/a</v>
      </c>
      <c r="AD703" s="155" t="str">
        <f>IF(A18taxstdlife="n/a","n/a",IF(AD$3&gt;(A18taxstdlife+$E703),(Input!$G$228*$G$7)-SUM($G703:AC703),(Input!$G$228*$G$7)/A18taxstdlife))</f>
        <v>n/a</v>
      </c>
      <c r="AE703" s="155" t="str">
        <f>IF(A18taxstdlife="n/a","n/a",IF(AE$3&gt;(A18taxstdlife+$E703),(Input!$G$228*$G$7)-SUM($G703:AD703),(Input!$G$228*$G$7)/A18taxstdlife))</f>
        <v>n/a</v>
      </c>
      <c r="AF703" s="155" t="str">
        <f>IF(A18taxstdlife="n/a","n/a",IF(AF$3&gt;(A18taxstdlife+$E703),(Input!$G$228*$G$7)-SUM($G703:AE703),(Input!$G$228*$G$7)/A18taxstdlife))</f>
        <v>n/a</v>
      </c>
      <c r="AG703" s="155" t="str">
        <f>IF(A18taxstdlife="n/a","n/a",IF(AG$3&gt;(A18taxstdlife+$E703),(Input!$G$228*$G$7)-SUM($G703:AF703),(Input!$G$228*$G$7)/A18taxstdlife))</f>
        <v>n/a</v>
      </c>
      <c r="AH703" s="155" t="str">
        <f>IF(A18taxstdlife="n/a","n/a",IF(AH$3&gt;(A18taxstdlife+$E703),(Input!$G$228*$G$7)-SUM($G703:AG703),(Input!$G$228*$G$7)/A18taxstdlife))</f>
        <v>n/a</v>
      </c>
      <c r="AI703" s="155" t="str">
        <f>IF(A18taxstdlife="n/a","n/a",IF(AI$3&gt;(A18taxstdlife+$E703),(Input!$G$228*$G$7)-SUM($G703:AH703),(Input!$G$228*$G$7)/A18taxstdlife))</f>
        <v>n/a</v>
      </c>
      <c r="AJ703" s="155" t="str">
        <f>IF(A18taxstdlife="n/a","n/a",IF(AJ$3&gt;(A18taxstdlife+$E703),(Input!$G$228*$G$7)-SUM($G703:AI703),(Input!$G$228*$G$7)/A18taxstdlife))</f>
        <v>n/a</v>
      </c>
      <c r="AK703" s="155" t="str">
        <f>IF(A18taxstdlife="n/a","n/a",IF(AK$3&gt;(A18taxstdlife+$E703),(Input!$G$228*$G$7)-SUM($G703:AJ703),(Input!$G$228*$G$7)/A18taxstdlife))</f>
        <v>n/a</v>
      </c>
      <c r="AL703" s="155" t="str">
        <f>IF(A18taxstdlife="n/a","n/a",IF(AL$3&gt;(A18taxstdlife+$E703),(Input!$G$228*$G$7)-SUM($G703:AK703),(Input!$G$228*$G$7)/A18taxstdlife))</f>
        <v>n/a</v>
      </c>
      <c r="AM703" s="155" t="str">
        <f>IF(A18taxstdlife="n/a","n/a",IF(AM$3&gt;(A18taxstdlife+$E703),(Input!$G$228*$G$7)-SUM($G703:AL703),(Input!$G$228*$G$7)/A18taxstdlife))</f>
        <v>n/a</v>
      </c>
      <c r="AN703" s="155" t="str">
        <f>IF(A18taxstdlife="n/a","n/a",IF(AN$3&gt;(A18taxstdlife+$E703),(Input!$G$228*$G$7)-SUM($G703:AM703),(Input!$G$228*$G$7)/A18taxstdlife))</f>
        <v>n/a</v>
      </c>
      <c r="AO703" s="155" t="str">
        <f>IF(A18taxstdlife="n/a","n/a",IF(AO$3&gt;(A18taxstdlife+$E703),(Input!$G$228*$G$7)-SUM($G703:AN703),(Input!$G$228*$G$7)/A18taxstdlife))</f>
        <v>n/a</v>
      </c>
      <c r="AP703" s="155" t="str">
        <f>IF(A18taxstdlife="n/a","n/a",IF(AP$3&gt;(A18taxstdlife+$E703),(Input!$G$228*$G$7)-SUM($G703:AO703),(Input!$G$228*$G$7)/A18taxstdlife))</f>
        <v>n/a</v>
      </c>
      <c r="AQ703" s="155" t="str">
        <f>IF(A18taxstdlife="n/a","n/a",IF(AQ$3&gt;(A18taxstdlife+$E703),(Input!$G$228*$G$7)-SUM($G703:AP703),(Input!$G$228*$G$7)/A18taxstdlife))</f>
        <v>n/a</v>
      </c>
      <c r="AR703" s="155" t="str">
        <f>IF(A18taxstdlife="n/a","n/a",IF(AR$3&gt;(A18taxstdlife+$E703),(Input!$G$228*$G$7)-SUM($G703:AQ703),(Input!$G$228*$G$7)/A18taxstdlife))</f>
        <v>n/a</v>
      </c>
      <c r="AS703" s="155" t="str">
        <f>IF(A18taxstdlife="n/a","n/a",IF(AS$3&gt;(A18taxstdlife+$E703),(Input!$G$228*$G$7)-SUM($G703:AR703),(Input!$G$228*$G$7)/A18taxstdlife))</f>
        <v>n/a</v>
      </c>
      <c r="AT703" s="155" t="str">
        <f>IF(A18taxstdlife="n/a","n/a",IF(AT$3&gt;(A18taxstdlife+$E703),(Input!$G$228*$G$7)-SUM($G703:AS703),(Input!$G$228*$G$7)/A18taxstdlife))</f>
        <v>n/a</v>
      </c>
      <c r="AU703" s="155" t="str">
        <f>IF(A18taxstdlife="n/a","n/a",IF(AU$3&gt;(A18taxstdlife+$E703),(Input!$G$228*$G$7)-SUM($G703:AT703),(Input!$G$228*$G$7)/A18taxstdlife))</f>
        <v>n/a</v>
      </c>
      <c r="AV703" s="155" t="str">
        <f>IF(A18taxstdlife="n/a","n/a",IF(AV$3&gt;(A18taxstdlife+$E703),(Input!$G$228*$G$7)-SUM($G703:AU703),(Input!$G$228*$G$7)/A18taxstdlife))</f>
        <v>n/a</v>
      </c>
      <c r="AW703" s="155" t="str">
        <f>IF(A18taxstdlife="n/a","n/a",IF(AW$3&gt;(A18taxstdlife+$E703),(Input!$G$228*$G$7)-SUM($G703:AV703),(Input!$G$228*$G$7)/A18taxstdlife))</f>
        <v>n/a</v>
      </c>
      <c r="AX703" s="155" t="str">
        <f>IF(A18taxstdlife="n/a","n/a",IF(AX$3&gt;(A18taxstdlife+$E703),(Input!$G$228*$G$7)-SUM($G703:AW703),(Input!$G$228*$G$7)/A18taxstdlife))</f>
        <v>n/a</v>
      </c>
      <c r="AY703" s="155" t="str">
        <f>IF(A18taxstdlife="n/a","n/a",IF(AY$3&gt;(A18taxstdlife+$E703),(Input!$G$228*$G$7)-SUM($G703:AX703),(Input!$G$228*$G$7)/A18taxstdlife))</f>
        <v>n/a</v>
      </c>
      <c r="AZ703" s="155" t="str">
        <f>IF(A18taxstdlife="n/a","n/a",IF(AZ$3&gt;(A18taxstdlife+$E703),(Input!$G$228*$G$7)-SUM($G703:AY703),(Input!$G$228*$G$7)/A18taxstdlife))</f>
        <v>n/a</v>
      </c>
      <c r="BA703" s="155" t="str">
        <f>IF(A18taxstdlife="n/a","n/a",IF(BA$3&gt;(A18taxstdlife+$E703),(Input!$G$228*$G$7)-SUM($G703:AZ703),(Input!$G$228*$G$7)/A18taxstdlife))</f>
        <v>n/a</v>
      </c>
      <c r="BB703" s="155" t="str">
        <f>IF(A18taxstdlife="n/a","n/a",IF(BB$3&gt;(A18taxstdlife+$E703),(Input!$G$228*$G$7)-SUM($G703:BA703),(Input!$G$228*$G$7)/A18taxstdlife))</f>
        <v>n/a</v>
      </c>
      <c r="BC703" s="155" t="str">
        <f>IF(A18taxstdlife="n/a","n/a",IF(BC$3&gt;(A18taxstdlife+$E703),(Input!$G$228*$G$7)-SUM($G703:BB703),(Input!$G$228*$G$7)/A18taxstdlife))</f>
        <v>n/a</v>
      </c>
      <c r="BD703" s="155" t="str">
        <f>IF(A18taxstdlife="n/a","n/a",IF(BD$3&gt;(A18taxstdlife+$E703),(Input!$G$228*$G$7)-SUM($G703:BC703),(Input!$G$228*$G$7)/A18taxstdlife))</f>
        <v>n/a</v>
      </c>
      <c r="BE703" s="155" t="str">
        <f>IF(A18taxstdlife="n/a","n/a",IF(BE$3&gt;(A18taxstdlife+$E703),(Input!$G$228*$G$7)-SUM($G703:BD703),(Input!$G$228*$G$7)/A18taxstdlife))</f>
        <v>n/a</v>
      </c>
      <c r="BF703" s="155" t="str">
        <f>IF(A18taxstdlife="n/a","n/a",IF(BF$3&gt;(A18taxstdlife+$E703),(Input!$G$228*$G$7)-SUM($G703:BE703),(Input!$G$228*$G$7)/A18taxstdlife))</f>
        <v>n/a</v>
      </c>
      <c r="BG703" s="155" t="str">
        <f>IF(A18taxstdlife="n/a","n/a",IF(BG$3&gt;(A18taxstdlife+$E703),(Input!$G$228*$G$7)-SUM($G703:BF703),(Input!$G$228*$G$7)/A18taxstdlife))</f>
        <v>n/a</v>
      </c>
      <c r="BH703" s="155" t="str">
        <f>IF(A18taxstdlife="n/a","n/a",IF(BH$3&gt;(A18taxstdlife+$E703),(Input!$G$228*$G$7)-SUM($G703:BG703),(Input!$G$228*$G$7)/A18taxstdlife))</f>
        <v>n/a</v>
      </c>
      <c r="BI703" s="155" t="str">
        <f>IF(A18taxstdlife="n/a","n/a",IF(BI$3&gt;(A18taxstdlife+$E703),(Input!$G$228*$G$7)-SUM($G703:BH703),(Input!$G$228*$G$7)/A18taxstdlife))</f>
        <v>n/a</v>
      </c>
      <c r="BJ703" s="14"/>
      <c r="BK703" s="14"/>
      <c r="BL703" s="14"/>
      <c r="BM703" s="14"/>
      <c r="BN703" s="14"/>
      <c r="BO703" s="14"/>
      <c r="BP703" s="14"/>
      <c r="BQ703" s="14"/>
      <c r="BR703" s="14"/>
      <c r="BS703" s="14"/>
      <c r="BT703" s="14"/>
      <c r="BU703" s="14"/>
      <c r="BV703" s="14"/>
      <c r="BW703" s="14"/>
      <c r="BX703" s="14"/>
      <c r="BY703" s="14"/>
      <c r="BZ703" s="14"/>
      <c r="CA703" s="410"/>
      <c r="CB703" s="410"/>
      <c r="CC703" s="410"/>
      <c r="CD703" s="410"/>
      <c r="CE703" s="410"/>
      <c r="CF703" s="410"/>
      <c r="CG703" s="410"/>
      <c r="CH703" s="410"/>
      <c r="CI703" s="410"/>
      <c r="CJ703" s="410"/>
      <c r="CK703" s="410"/>
      <c r="CL703" s="410"/>
      <c r="CM703" s="410"/>
      <c r="CN703" s="410"/>
      <c r="CO703" s="410"/>
      <c r="CP703" s="410"/>
      <c r="CQ703" s="410"/>
      <c r="CR703" s="410"/>
      <c r="CS703" s="410"/>
      <c r="CT703" s="410"/>
      <c r="CU703" s="410"/>
      <c r="CV703" s="410"/>
      <c r="CW703" s="410"/>
      <c r="CX703" s="410"/>
      <c r="CY703" s="410"/>
      <c r="CZ703" s="410"/>
      <c r="DA703" s="410"/>
      <c r="DB703" s="410"/>
      <c r="DC703" s="410"/>
      <c r="DD703" s="410"/>
      <c r="DE703" s="410"/>
      <c r="DF703" s="410"/>
      <c r="DG703" s="410"/>
      <c r="DH703" s="410"/>
      <c r="DI703" s="410"/>
      <c r="DJ703" s="410"/>
      <c r="DK703" s="410"/>
      <c r="DL703" s="410"/>
      <c r="DM703" s="410"/>
      <c r="DN703" s="410"/>
      <c r="DO703" s="410"/>
      <c r="DP703" s="410"/>
      <c r="DQ703" s="410"/>
      <c r="DR703" s="410"/>
      <c r="DS703" s="410"/>
      <c r="DT703" s="410"/>
      <c r="DU703" s="410"/>
      <c r="DV703" s="410"/>
      <c r="DW703" s="410"/>
      <c r="DX703" s="410"/>
      <c r="DY703" s="410"/>
      <c r="DZ703" s="410"/>
      <c r="EA703" s="410"/>
      <c r="EB703" s="410"/>
      <c r="EC703" s="410"/>
      <c r="ED703" s="410"/>
      <c r="EE703" s="410"/>
      <c r="EF703" s="410"/>
      <c r="EG703" s="410"/>
      <c r="EH703" s="410"/>
      <c r="EI703" s="410"/>
      <c r="EJ703" s="410"/>
      <c r="EK703" s="410"/>
      <c r="EL703" s="410"/>
      <c r="EM703" s="410"/>
      <c r="EN703" s="410"/>
      <c r="EO703" s="410"/>
      <c r="EP703" s="410"/>
      <c r="EQ703" s="410"/>
      <c r="ER703" s="410"/>
      <c r="ES703" s="410"/>
      <c r="ET703" s="410"/>
      <c r="EU703" s="410"/>
      <c r="EV703" s="410"/>
      <c r="EW703" s="410"/>
      <c r="EX703" s="410"/>
      <c r="EY703" s="410"/>
      <c r="EZ703" s="410"/>
      <c r="FA703" s="410"/>
      <c r="FB703" s="410"/>
      <c r="FC703" s="410"/>
      <c r="FD703" s="410"/>
      <c r="FE703" s="410"/>
      <c r="FF703" s="410"/>
      <c r="FG703" s="410"/>
      <c r="FH703" s="410"/>
      <c r="FI703" s="410"/>
      <c r="FJ703" s="410"/>
      <c r="FK703" s="410"/>
      <c r="FL703" s="410"/>
      <c r="FM703" s="410"/>
      <c r="FN703" s="410"/>
      <c r="FO703" s="410"/>
      <c r="FP703" s="410"/>
      <c r="FQ703" s="410"/>
      <c r="FR703" s="410"/>
      <c r="FS703" s="410"/>
      <c r="FT703" s="410"/>
      <c r="FU703" s="410"/>
      <c r="FV703" s="410"/>
      <c r="FW703" s="410"/>
      <c r="FX703" s="410"/>
      <c r="FY703" s="410"/>
      <c r="FZ703" s="410"/>
      <c r="GA703" s="410"/>
      <c r="GB703" s="410"/>
      <c r="GC703" s="410"/>
      <c r="GD703" s="410"/>
      <c r="GE703" s="410"/>
      <c r="GF703" s="410"/>
      <c r="GG703" s="410"/>
      <c r="GH703" s="410"/>
      <c r="GI703" s="410"/>
      <c r="GJ703" s="410"/>
      <c r="GK703" s="410"/>
      <c r="GL703" s="410"/>
      <c r="GM703" s="410"/>
      <c r="GN703" s="410"/>
      <c r="GO703" s="410"/>
      <c r="GP703" s="410"/>
      <c r="GQ703" s="410"/>
      <c r="GR703" s="410"/>
      <c r="GS703" s="410"/>
      <c r="GT703" s="410"/>
      <c r="GU703" s="410"/>
      <c r="GV703" s="410"/>
      <c r="GW703" s="410"/>
      <c r="GX703" s="410"/>
      <c r="GY703" s="410"/>
      <c r="GZ703" s="410"/>
      <c r="HA703" s="410"/>
      <c r="HB703" s="410"/>
      <c r="HC703" s="410"/>
      <c r="HD703" s="410"/>
      <c r="HE703" s="410"/>
      <c r="HF703" s="410"/>
      <c r="HG703" s="410"/>
      <c r="HH703" s="410"/>
      <c r="HI703" s="410"/>
      <c r="HJ703" s="410"/>
      <c r="HK703" s="410"/>
      <c r="HL703" s="410"/>
      <c r="HM703" s="410"/>
      <c r="HN703" s="410"/>
      <c r="HO703" s="410"/>
      <c r="HP703" s="410"/>
      <c r="HQ703" s="410"/>
      <c r="HR703" s="410"/>
      <c r="HS703" s="410"/>
      <c r="HT703" s="410"/>
      <c r="HU703" s="410"/>
      <c r="HV703" s="410"/>
      <c r="HW703" s="410"/>
      <c r="HX703" s="410"/>
      <c r="HY703" s="410"/>
      <c r="HZ703" s="410"/>
      <c r="IA703" s="410"/>
      <c r="IB703" s="410"/>
      <c r="IC703" s="410"/>
      <c r="ID703" s="410"/>
      <c r="IE703" s="410"/>
      <c r="IF703" s="410"/>
      <c r="IG703" s="410"/>
      <c r="IH703" s="410"/>
      <c r="II703" s="410"/>
      <c r="IJ703" s="410"/>
      <c r="IK703" s="410"/>
      <c r="IL703" s="410"/>
      <c r="IM703" s="410"/>
      <c r="IN703" s="410"/>
      <c r="IO703" s="410"/>
      <c r="IP703" s="410"/>
      <c r="IQ703" s="410"/>
      <c r="IR703" s="410"/>
      <c r="IS703" s="410"/>
      <c r="IT703" s="410"/>
      <c r="IU703" s="410"/>
      <c r="IV703" s="410"/>
    </row>
    <row r="704" spans="1:256" s="2" customFormat="1" ht="12.75" hidden="1" customHeight="1" outlineLevel="2">
      <c r="A704" s="14"/>
      <c r="B704" s="14"/>
      <c r="C704" s="324"/>
      <c r="D704" s="413"/>
      <c r="E704" s="261">
        <v>2</v>
      </c>
      <c r="F704" s="372"/>
      <c r="G704" s="269"/>
      <c r="H704" s="270"/>
      <c r="I704" s="155" t="str">
        <f>IF(A18taxstdlife="n/a","n/a",IF(I$3&gt;(A18taxstdlife+$E704),(Input!$H$228*$H$7)-SUM($H704:H704),(Input!$H$228*$H$7)/A18taxstdlife))</f>
        <v>n/a</v>
      </c>
      <c r="J704" s="155" t="str">
        <f>IF(A18taxstdlife="n/a","n/a",IF(J$3&gt;(A18taxstdlife+$E704),(Input!$H$228*$H$7)-SUM($H704:I704),(Input!$H$228*$H$7)/A18taxstdlife))</f>
        <v>n/a</v>
      </c>
      <c r="K704" s="155" t="str">
        <f>IF(A18taxstdlife="n/a","n/a",IF(K$3&gt;(A18taxstdlife+$E704),(Input!$H$228*$H$7)-SUM($H704:J704),(Input!$H$228*$H$7)/A18taxstdlife))</f>
        <v>n/a</v>
      </c>
      <c r="L704" s="155" t="str">
        <f>IF(A18taxstdlife="n/a","n/a",IF(L$3&gt;(A18taxstdlife+$E704),(Input!$H$228*$H$7)-SUM($H704:K704),(Input!$H$228*$H$7)/A18taxstdlife))</f>
        <v>n/a</v>
      </c>
      <c r="M704" s="155" t="str">
        <f>IF(A18taxstdlife="n/a","n/a",IF(M$3&gt;(A18taxstdlife+$E704),(Input!$H$228*$H$7)-SUM($H704:L704),(Input!$H$228*$H$7)/A18taxstdlife))</f>
        <v>n/a</v>
      </c>
      <c r="N704" s="155" t="str">
        <f>IF(A18taxstdlife="n/a","n/a",IF(N$3&gt;(A18taxstdlife+$E704),(Input!$H$228*$H$7)-SUM($H704:M704),(Input!$H$228*$H$7)/A18taxstdlife))</f>
        <v>n/a</v>
      </c>
      <c r="O704" s="155" t="str">
        <f>IF(A18taxstdlife="n/a","n/a",IF(O$3&gt;(A18taxstdlife+$E704),(Input!$H$228*$H$7)-SUM($H704:N704),(Input!$H$228*$H$7)/A18taxstdlife))</f>
        <v>n/a</v>
      </c>
      <c r="P704" s="155" t="str">
        <f>IF(A18taxstdlife="n/a","n/a",IF(P$3&gt;(A18taxstdlife+$E704),(Input!$H$228*$H$7)-SUM($H704:O704),(Input!$H$228*$H$7)/A18taxstdlife))</f>
        <v>n/a</v>
      </c>
      <c r="Q704" s="155" t="str">
        <f>IF(A18taxstdlife="n/a","n/a",IF(Q$3&gt;(A18taxstdlife+$E704),(Input!$H$228*$H$7)-SUM($H704:P704),(Input!$H$228*$H$7)/A18taxstdlife))</f>
        <v>n/a</v>
      </c>
      <c r="R704" s="155" t="str">
        <f>IF(A18taxstdlife="n/a","n/a",IF(R$3&gt;(A18taxstdlife+$E704),(Input!$H$228*$H$7)-SUM($H704:Q704),(Input!$H$228*$H$7)/A18taxstdlife))</f>
        <v>n/a</v>
      </c>
      <c r="S704" s="155" t="str">
        <f>IF(A18taxstdlife="n/a","n/a",IF(S$3&gt;(A18taxstdlife+$E704),(Input!$H$228*$H$7)-SUM($H704:R704),(Input!$H$228*$H$7)/A18taxstdlife))</f>
        <v>n/a</v>
      </c>
      <c r="T704" s="155" t="str">
        <f>IF(A18taxstdlife="n/a","n/a",IF(T$3&gt;(A18taxstdlife+$E704),(Input!$H$228*$H$7)-SUM($H704:S704),(Input!$H$228*$H$7)/A18taxstdlife))</f>
        <v>n/a</v>
      </c>
      <c r="U704" s="155" t="str">
        <f>IF(A18taxstdlife="n/a","n/a",IF(U$3&gt;(A18taxstdlife+$E704),(Input!$H$228*$H$7)-SUM($H704:T704),(Input!$H$228*$H$7)/A18taxstdlife))</f>
        <v>n/a</v>
      </c>
      <c r="V704" s="155" t="str">
        <f>IF(A18taxstdlife="n/a","n/a",IF(V$3&gt;(A18taxstdlife+$E704),(Input!$H$228*$H$7)-SUM($H704:U704),(Input!$H$228*$H$7)/A18taxstdlife))</f>
        <v>n/a</v>
      </c>
      <c r="W704" s="155" t="str">
        <f>IF(A18taxstdlife="n/a","n/a",IF(W$3&gt;(A18taxstdlife+$E704),(Input!$H$228*$H$7)-SUM($H704:V704),(Input!$H$228*$H$7)/A18taxstdlife))</f>
        <v>n/a</v>
      </c>
      <c r="X704" s="155" t="str">
        <f>IF(A18taxstdlife="n/a","n/a",IF(X$3&gt;(A18taxstdlife+$E704),(Input!$H$228*$H$7)-SUM($H704:W704),(Input!$H$228*$H$7)/A18taxstdlife))</f>
        <v>n/a</v>
      </c>
      <c r="Y704" s="155" t="str">
        <f>IF(A18taxstdlife="n/a","n/a",IF(Y$3&gt;(A18taxstdlife+$E704),(Input!$H$228*$H$7)-SUM($H704:X704),(Input!$H$228*$H$7)/A18taxstdlife))</f>
        <v>n/a</v>
      </c>
      <c r="Z704" s="155" t="str">
        <f>IF(A18taxstdlife="n/a","n/a",IF(Z$3&gt;(A18taxstdlife+$E704),(Input!$H$228*$H$7)-SUM($H704:Y704),(Input!$H$228*$H$7)/A18taxstdlife))</f>
        <v>n/a</v>
      </c>
      <c r="AA704" s="155" t="str">
        <f>IF(A18taxstdlife="n/a","n/a",IF(AA$3&gt;(A18taxstdlife+$E704),(Input!$H$228*$H$7)-SUM($H704:Z704),(Input!$H$228*$H$7)/A18taxstdlife))</f>
        <v>n/a</v>
      </c>
      <c r="AB704" s="155" t="str">
        <f>IF(A18taxstdlife="n/a","n/a",IF(AB$3&gt;(A18taxstdlife+$E704),(Input!$H$228*$H$7)-SUM($H704:AA704),(Input!$H$228*$H$7)/A18taxstdlife))</f>
        <v>n/a</v>
      </c>
      <c r="AC704" s="155" t="str">
        <f>IF(A18taxstdlife="n/a","n/a",IF(AC$3&gt;(A18taxstdlife+$E704),(Input!$H$228*$H$7)-SUM($H704:AB704),(Input!$H$228*$H$7)/A18taxstdlife))</f>
        <v>n/a</v>
      </c>
      <c r="AD704" s="155" t="str">
        <f>IF(A18taxstdlife="n/a","n/a",IF(AD$3&gt;(A18taxstdlife+$E704),(Input!$H$228*$H$7)-SUM($H704:AC704),(Input!$H$228*$H$7)/A18taxstdlife))</f>
        <v>n/a</v>
      </c>
      <c r="AE704" s="155" t="str">
        <f>IF(A18taxstdlife="n/a","n/a",IF(AE$3&gt;(A18taxstdlife+$E704),(Input!$H$228*$H$7)-SUM($H704:AD704),(Input!$H$228*$H$7)/A18taxstdlife))</f>
        <v>n/a</v>
      </c>
      <c r="AF704" s="155" t="str">
        <f>IF(A18taxstdlife="n/a","n/a",IF(AF$3&gt;(A18taxstdlife+$E704),(Input!$H$228*$H$7)-SUM($H704:AE704),(Input!$H$228*$H$7)/A18taxstdlife))</f>
        <v>n/a</v>
      </c>
      <c r="AG704" s="155" t="str">
        <f>IF(A18taxstdlife="n/a","n/a",IF(AG$3&gt;(A18taxstdlife+$E704),(Input!$H$228*$H$7)-SUM($H704:AF704),(Input!$H$228*$H$7)/A18taxstdlife))</f>
        <v>n/a</v>
      </c>
      <c r="AH704" s="155" t="str">
        <f>IF(A18taxstdlife="n/a","n/a",IF(AH$3&gt;(A18taxstdlife+$E704),(Input!$H$228*$H$7)-SUM($H704:AG704),(Input!$H$228*$H$7)/A18taxstdlife))</f>
        <v>n/a</v>
      </c>
      <c r="AI704" s="155" t="str">
        <f>IF(A18taxstdlife="n/a","n/a",IF(AI$3&gt;(A18taxstdlife+$E704),(Input!$H$228*$H$7)-SUM($H704:AH704),(Input!$H$228*$H$7)/A18taxstdlife))</f>
        <v>n/a</v>
      </c>
      <c r="AJ704" s="155" t="str">
        <f>IF(A18taxstdlife="n/a","n/a",IF(AJ$3&gt;(A18taxstdlife+$E704),(Input!$H$228*$H$7)-SUM($H704:AI704),(Input!$H$228*$H$7)/A18taxstdlife))</f>
        <v>n/a</v>
      </c>
      <c r="AK704" s="155" t="str">
        <f>IF(A18taxstdlife="n/a","n/a",IF(AK$3&gt;(A18taxstdlife+$E704),(Input!$H$228*$H$7)-SUM($H704:AJ704),(Input!$H$228*$H$7)/A18taxstdlife))</f>
        <v>n/a</v>
      </c>
      <c r="AL704" s="155" t="str">
        <f>IF(A18taxstdlife="n/a","n/a",IF(AL$3&gt;(A18taxstdlife+$E704),(Input!$H$228*$H$7)-SUM($H704:AK704),(Input!$H$228*$H$7)/A18taxstdlife))</f>
        <v>n/a</v>
      </c>
      <c r="AM704" s="155" t="str">
        <f>IF(A18taxstdlife="n/a","n/a",IF(AM$3&gt;(A18taxstdlife+$E704),(Input!$H$228*$H$7)-SUM($H704:AL704),(Input!$H$228*$H$7)/A18taxstdlife))</f>
        <v>n/a</v>
      </c>
      <c r="AN704" s="155" t="str">
        <f>IF(A18taxstdlife="n/a","n/a",IF(AN$3&gt;(A18taxstdlife+$E704),(Input!$H$228*$H$7)-SUM($H704:AM704),(Input!$H$228*$H$7)/A18taxstdlife))</f>
        <v>n/a</v>
      </c>
      <c r="AO704" s="155" t="str">
        <f>IF(A18taxstdlife="n/a","n/a",IF(AO$3&gt;(A18taxstdlife+$E704),(Input!$H$228*$H$7)-SUM($H704:AN704),(Input!$H$228*$H$7)/A18taxstdlife))</f>
        <v>n/a</v>
      </c>
      <c r="AP704" s="155" t="str">
        <f>IF(A18taxstdlife="n/a","n/a",IF(AP$3&gt;(A18taxstdlife+$E704),(Input!$H$228*$H$7)-SUM($H704:AO704),(Input!$H$228*$H$7)/A18taxstdlife))</f>
        <v>n/a</v>
      </c>
      <c r="AQ704" s="155" t="str">
        <f>IF(A18taxstdlife="n/a","n/a",IF(AQ$3&gt;(A18taxstdlife+$E704),(Input!$H$228*$H$7)-SUM($H704:AP704),(Input!$H$228*$H$7)/A18taxstdlife))</f>
        <v>n/a</v>
      </c>
      <c r="AR704" s="155" t="str">
        <f>IF(A18taxstdlife="n/a","n/a",IF(AR$3&gt;(A18taxstdlife+$E704),(Input!$H$228*$H$7)-SUM($H704:AQ704),(Input!$H$228*$H$7)/A18taxstdlife))</f>
        <v>n/a</v>
      </c>
      <c r="AS704" s="155" t="str">
        <f>IF(A18taxstdlife="n/a","n/a",IF(AS$3&gt;(A18taxstdlife+$E704),(Input!$H$228*$H$7)-SUM($H704:AR704),(Input!$H$228*$H$7)/A18taxstdlife))</f>
        <v>n/a</v>
      </c>
      <c r="AT704" s="155" t="str">
        <f>IF(A18taxstdlife="n/a","n/a",IF(AT$3&gt;(A18taxstdlife+$E704),(Input!$H$228*$H$7)-SUM($H704:AS704),(Input!$H$228*$H$7)/A18taxstdlife))</f>
        <v>n/a</v>
      </c>
      <c r="AU704" s="155" t="str">
        <f>IF(A18taxstdlife="n/a","n/a",IF(AU$3&gt;(A18taxstdlife+$E704),(Input!$H$228*$H$7)-SUM($H704:AT704),(Input!$H$228*$H$7)/A18taxstdlife))</f>
        <v>n/a</v>
      </c>
      <c r="AV704" s="155" t="str">
        <f>IF(A18taxstdlife="n/a","n/a",IF(AV$3&gt;(A18taxstdlife+$E704),(Input!$H$228*$H$7)-SUM($H704:AU704),(Input!$H$228*$H$7)/A18taxstdlife))</f>
        <v>n/a</v>
      </c>
      <c r="AW704" s="155" t="str">
        <f>IF(A18taxstdlife="n/a","n/a",IF(AW$3&gt;(A18taxstdlife+$E704),(Input!$H$228*$H$7)-SUM($H704:AV704),(Input!$H$228*$H$7)/A18taxstdlife))</f>
        <v>n/a</v>
      </c>
      <c r="AX704" s="155" t="str">
        <f>IF(A18taxstdlife="n/a","n/a",IF(AX$3&gt;(A18taxstdlife+$E704),(Input!$H$228*$H$7)-SUM($H704:AW704),(Input!$H$228*$H$7)/A18taxstdlife))</f>
        <v>n/a</v>
      </c>
      <c r="AY704" s="155" t="str">
        <f>IF(A18taxstdlife="n/a","n/a",IF(AY$3&gt;(A18taxstdlife+$E704),(Input!$H$228*$H$7)-SUM($H704:AX704),(Input!$H$228*$H$7)/A18taxstdlife))</f>
        <v>n/a</v>
      </c>
      <c r="AZ704" s="155" t="str">
        <f>IF(A18taxstdlife="n/a","n/a",IF(AZ$3&gt;(A18taxstdlife+$E704),(Input!$H$228*$H$7)-SUM($H704:AY704),(Input!$H$228*$H$7)/A18taxstdlife))</f>
        <v>n/a</v>
      </c>
      <c r="BA704" s="155" t="str">
        <f>IF(A18taxstdlife="n/a","n/a",IF(BA$3&gt;(A18taxstdlife+$E704),(Input!$H$228*$H$7)-SUM($H704:AZ704),(Input!$H$228*$H$7)/A18taxstdlife))</f>
        <v>n/a</v>
      </c>
      <c r="BB704" s="155" t="str">
        <f>IF(A18taxstdlife="n/a","n/a",IF(BB$3&gt;(A18taxstdlife+$E704),(Input!$H$228*$H$7)-SUM($H704:BA704),(Input!$H$228*$H$7)/A18taxstdlife))</f>
        <v>n/a</v>
      </c>
      <c r="BC704" s="155" t="str">
        <f>IF(A18taxstdlife="n/a","n/a",IF(BC$3&gt;(A18taxstdlife+$E704),(Input!$H$228*$H$7)-SUM($H704:BB704),(Input!$H$228*$H$7)/A18taxstdlife))</f>
        <v>n/a</v>
      </c>
      <c r="BD704" s="155" t="str">
        <f>IF(A18taxstdlife="n/a","n/a",IF(BD$3&gt;(A18taxstdlife+$E704),(Input!$H$228*$H$7)-SUM($H704:BC704),(Input!$H$228*$H$7)/A18taxstdlife))</f>
        <v>n/a</v>
      </c>
      <c r="BE704" s="155" t="str">
        <f>IF(A18taxstdlife="n/a","n/a",IF(BE$3&gt;(A18taxstdlife+$E704),(Input!$H$228*$H$7)-SUM($H704:BD704),(Input!$H$228*$H$7)/A18taxstdlife))</f>
        <v>n/a</v>
      </c>
      <c r="BF704" s="155" t="str">
        <f>IF(A18taxstdlife="n/a","n/a",IF(BF$3&gt;(A18taxstdlife+$E704),(Input!$H$228*$H$7)-SUM($H704:BE704),(Input!$H$228*$H$7)/A18taxstdlife))</f>
        <v>n/a</v>
      </c>
      <c r="BG704" s="155" t="str">
        <f>IF(A18taxstdlife="n/a","n/a",IF(BG$3&gt;(A18taxstdlife+$E704),(Input!$H$228*$H$7)-SUM($H704:BF704),(Input!$H$228*$H$7)/A18taxstdlife))</f>
        <v>n/a</v>
      </c>
      <c r="BH704" s="155" t="str">
        <f>IF(A18taxstdlife="n/a","n/a",IF(BH$3&gt;(A18taxstdlife+$E704),(Input!$H$228*$H$7)-SUM($H704:BG704),(Input!$H$228*$H$7)/A18taxstdlife))</f>
        <v>n/a</v>
      </c>
      <c r="BI704" s="155" t="str">
        <f>IF(A18taxstdlife="n/a","n/a",IF(BI$3&gt;(A18taxstdlife+$E704),(Input!$H$228*$H$7)-SUM($H704:BH704),(Input!$H$228*$H$7)/A18taxstdlife))</f>
        <v>n/a</v>
      </c>
      <c r="BJ704" s="14"/>
      <c r="BK704" s="14"/>
      <c r="BL704" s="14"/>
      <c r="BM704" s="14"/>
      <c r="BN704" s="14"/>
      <c r="BO704" s="14"/>
      <c r="BP704" s="14"/>
      <c r="BQ704" s="14"/>
      <c r="BR704" s="14"/>
      <c r="BS704" s="14"/>
      <c r="BT704" s="14"/>
      <c r="BU704" s="14"/>
      <c r="BV704" s="14"/>
      <c r="BW704" s="14"/>
      <c r="BX704" s="14"/>
      <c r="BY704" s="14"/>
      <c r="BZ704" s="14"/>
      <c r="CA704" s="410"/>
      <c r="CB704" s="410"/>
      <c r="CC704" s="410"/>
      <c r="CD704" s="410"/>
      <c r="CE704" s="410"/>
      <c r="CF704" s="410"/>
      <c r="CG704" s="410"/>
      <c r="CH704" s="410"/>
      <c r="CI704" s="410"/>
      <c r="CJ704" s="410"/>
      <c r="CK704" s="410"/>
      <c r="CL704" s="410"/>
      <c r="CM704" s="410"/>
      <c r="CN704" s="410"/>
      <c r="CO704" s="410"/>
      <c r="CP704" s="410"/>
      <c r="CQ704" s="410"/>
      <c r="CR704" s="410"/>
      <c r="CS704" s="410"/>
      <c r="CT704" s="410"/>
      <c r="CU704" s="410"/>
      <c r="CV704" s="410"/>
      <c r="CW704" s="410"/>
      <c r="CX704" s="410"/>
      <c r="CY704" s="410"/>
      <c r="CZ704" s="410"/>
      <c r="DA704" s="410"/>
      <c r="DB704" s="410"/>
      <c r="DC704" s="410"/>
      <c r="DD704" s="410"/>
      <c r="DE704" s="410"/>
      <c r="DF704" s="410"/>
      <c r="DG704" s="410"/>
      <c r="DH704" s="410"/>
      <c r="DI704" s="410"/>
      <c r="DJ704" s="410"/>
      <c r="DK704" s="410"/>
      <c r="DL704" s="410"/>
      <c r="DM704" s="410"/>
      <c r="DN704" s="410"/>
      <c r="DO704" s="410"/>
      <c r="DP704" s="410"/>
      <c r="DQ704" s="410"/>
      <c r="DR704" s="410"/>
      <c r="DS704" s="410"/>
      <c r="DT704" s="410"/>
      <c r="DU704" s="410"/>
      <c r="DV704" s="410"/>
      <c r="DW704" s="410"/>
      <c r="DX704" s="410"/>
      <c r="DY704" s="410"/>
      <c r="DZ704" s="410"/>
      <c r="EA704" s="410"/>
      <c r="EB704" s="410"/>
      <c r="EC704" s="410"/>
      <c r="ED704" s="410"/>
      <c r="EE704" s="410"/>
      <c r="EF704" s="410"/>
      <c r="EG704" s="410"/>
      <c r="EH704" s="410"/>
      <c r="EI704" s="410"/>
      <c r="EJ704" s="410"/>
      <c r="EK704" s="410"/>
      <c r="EL704" s="410"/>
      <c r="EM704" s="410"/>
      <c r="EN704" s="410"/>
      <c r="EO704" s="410"/>
      <c r="EP704" s="410"/>
      <c r="EQ704" s="410"/>
      <c r="ER704" s="410"/>
      <c r="ES704" s="410"/>
      <c r="ET704" s="410"/>
      <c r="EU704" s="410"/>
      <c r="EV704" s="410"/>
      <c r="EW704" s="410"/>
      <c r="EX704" s="410"/>
      <c r="EY704" s="410"/>
      <c r="EZ704" s="410"/>
      <c r="FA704" s="410"/>
      <c r="FB704" s="410"/>
      <c r="FC704" s="410"/>
      <c r="FD704" s="410"/>
      <c r="FE704" s="410"/>
      <c r="FF704" s="410"/>
      <c r="FG704" s="410"/>
      <c r="FH704" s="410"/>
      <c r="FI704" s="410"/>
      <c r="FJ704" s="410"/>
      <c r="FK704" s="410"/>
      <c r="FL704" s="410"/>
      <c r="FM704" s="410"/>
      <c r="FN704" s="410"/>
      <c r="FO704" s="410"/>
      <c r="FP704" s="410"/>
      <c r="FQ704" s="410"/>
      <c r="FR704" s="410"/>
      <c r="FS704" s="410"/>
      <c r="FT704" s="410"/>
      <c r="FU704" s="410"/>
      <c r="FV704" s="410"/>
      <c r="FW704" s="410"/>
      <c r="FX704" s="410"/>
      <c r="FY704" s="410"/>
      <c r="FZ704" s="410"/>
      <c r="GA704" s="410"/>
      <c r="GB704" s="410"/>
      <c r="GC704" s="410"/>
      <c r="GD704" s="410"/>
      <c r="GE704" s="410"/>
      <c r="GF704" s="410"/>
      <c r="GG704" s="410"/>
      <c r="GH704" s="410"/>
      <c r="GI704" s="410"/>
      <c r="GJ704" s="410"/>
      <c r="GK704" s="410"/>
      <c r="GL704" s="410"/>
      <c r="GM704" s="410"/>
      <c r="GN704" s="410"/>
      <c r="GO704" s="410"/>
      <c r="GP704" s="410"/>
      <c r="GQ704" s="410"/>
      <c r="GR704" s="410"/>
      <c r="GS704" s="410"/>
      <c r="GT704" s="410"/>
      <c r="GU704" s="410"/>
      <c r="GV704" s="410"/>
      <c r="GW704" s="410"/>
      <c r="GX704" s="410"/>
      <c r="GY704" s="410"/>
      <c r="GZ704" s="410"/>
      <c r="HA704" s="410"/>
      <c r="HB704" s="410"/>
      <c r="HC704" s="410"/>
      <c r="HD704" s="410"/>
      <c r="HE704" s="410"/>
      <c r="HF704" s="410"/>
      <c r="HG704" s="410"/>
      <c r="HH704" s="410"/>
      <c r="HI704" s="410"/>
      <c r="HJ704" s="410"/>
      <c r="HK704" s="410"/>
      <c r="HL704" s="410"/>
      <c r="HM704" s="410"/>
      <c r="HN704" s="410"/>
      <c r="HO704" s="410"/>
      <c r="HP704" s="410"/>
      <c r="HQ704" s="410"/>
      <c r="HR704" s="410"/>
      <c r="HS704" s="410"/>
      <c r="HT704" s="410"/>
      <c r="HU704" s="410"/>
      <c r="HV704" s="410"/>
      <c r="HW704" s="410"/>
      <c r="HX704" s="410"/>
      <c r="HY704" s="410"/>
      <c r="HZ704" s="410"/>
      <c r="IA704" s="410"/>
      <c r="IB704" s="410"/>
      <c r="IC704" s="410"/>
      <c r="ID704" s="410"/>
      <c r="IE704" s="410"/>
      <c r="IF704" s="410"/>
      <c r="IG704" s="410"/>
      <c r="IH704" s="410"/>
      <c r="II704" s="410"/>
      <c r="IJ704" s="410"/>
      <c r="IK704" s="410"/>
      <c r="IL704" s="410"/>
      <c r="IM704" s="410"/>
      <c r="IN704" s="410"/>
      <c r="IO704" s="410"/>
      <c r="IP704" s="410"/>
      <c r="IQ704" s="410"/>
      <c r="IR704" s="410"/>
      <c r="IS704" s="410"/>
      <c r="IT704" s="410"/>
      <c r="IU704" s="410"/>
      <c r="IV704" s="410"/>
    </row>
    <row r="705" spans="1:256" s="2" customFormat="1" ht="12.75" hidden="1" customHeight="1" outlineLevel="2">
      <c r="A705" s="14"/>
      <c r="B705" s="14"/>
      <c r="C705" s="324"/>
      <c r="D705" s="413"/>
      <c r="E705" s="261">
        <v>3</v>
      </c>
      <c r="F705" s="372"/>
      <c r="G705" s="269"/>
      <c r="H705" s="271"/>
      <c r="I705" s="270"/>
      <c r="J705" s="155" t="str">
        <f>IF(A18taxstdlife="n/a","n/a",IF(J$3&gt;(A18taxstdlife+$E705),(Input!$I$228*$I$7)-SUM($I705:I705),(Input!$I$228*$I$7)/A18taxstdlife))</f>
        <v>n/a</v>
      </c>
      <c r="K705" s="155" t="str">
        <f>IF(A18taxstdlife="n/a","n/a",IF(K$3&gt;(A18taxstdlife+$E705),(Input!$I$228*$I$7)-SUM($I705:J705),(Input!$I$228*$I$7)/A18taxstdlife))</f>
        <v>n/a</v>
      </c>
      <c r="L705" s="155" t="str">
        <f>IF(A18taxstdlife="n/a","n/a",IF(L$3&gt;(A18taxstdlife+$E705),(Input!$I$228*$I$7)-SUM($I705:K705),(Input!$I$228*$I$7)/A18taxstdlife))</f>
        <v>n/a</v>
      </c>
      <c r="M705" s="155" t="str">
        <f>IF(A18taxstdlife="n/a","n/a",IF(M$3&gt;(A18taxstdlife+$E705),(Input!$I$228*$I$7)-SUM($I705:L705),(Input!$I$228*$I$7)/A18taxstdlife))</f>
        <v>n/a</v>
      </c>
      <c r="N705" s="155" t="str">
        <f>IF(A18taxstdlife="n/a","n/a",IF(N$3&gt;(A18taxstdlife+$E705),(Input!$I$228*$I$7)-SUM($I705:M705),(Input!$I$228*$I$7)/A18taxstdlife))</f>
        <v>n/a</v>
      </c>
      <c r="O705" s="155" t="str">
        <f>IF(A18taxstdlife="n/a","n/a",IF(O$3&gt;(A18taxstdlife+$E705),(Input!$I$228*$I$7)-SUM($I705:N705),(Input!$I$228*$I$7)/A18taxstdlife))</f>
        <v>n/a</v>
      </c>
      <c r="P705" s="155" t="str">
        <f>IF(A18taxstdlife="n/a","n/a",IF(P$3&gt;(A18taxstdlife+$E705),(Input!$I$228*$I$7)-SUM($I705:O705),(Input!$I$228*$I$7)/A18taxstdlife))</f>
        <v>n/a</v>
      </c>
      <c r="Q705" s="155" t="str">
        <f>IF(A18taxstdlife="n/a","n/a",IF(Q$3&gt;(A18taxstdlife+$E705),(Input!$I$228*$I$7)-SUM($I705:P705),(Input!$I$228*$I$7)/A18taxstdlife))</f>
        <v>n/a</v>
      </c>
      <c r="R705" s="155" t="str">
        <f>IF(A18taxstdlife="n/a","n/a",IF(R$3&gt;(A18taxstdlife+$E705),(Input!$I$228*$I$7)-SUM($I705:Q705),(Input!$I$228*$I$7)/A18taxstdlife))</f>
        <v>n/a</v>
      </c>
      <c r="S705" s="155" t="str">
        <f>IF(A18taxstdlife="n/a","n/a",IF(S$3&gt;(A18taxstdlife+$E705),(Input!$I$228*$I$7)-SUM($I705:R705),(Input!$I$228*$I$7)/A18taxstdlife))</f>
        <v>n/a</v>
      </c>
      <c r="T705" s="155" t="str">
        <f>IF(A18taxstdlife="n/a","n/a",IF(T$3&gt;(A18taxstdlife+$E705),(Input!$I$228*$I$7)-SUM($I705:S705),(Input!$I$228*$I$7)/A18taxstdlife))</f>
        <v>n/a</v>
      </c>
      <c r="U705" s="155" t="str">
        <f>IF(A18taxstdlife="n/a","n/a",IF(U$3&gt;(A18taxstdlife+$E705),(Input!$I$228*$I$7)-SUM($I705:T705),(Input!$I$228*$I$7)/A18taxstdlife))</f>
        <v>n/a</v>
      </c>
      <c r="V705" s="155" t="str">
        <f>IF(A18taxstdlife="n/a","n/a",IF(V$3&gt;(A18taxstdlife+$E705),(Input!$I$228*$I$7)-SUM($I705:U705),(Input!$I$228*$I$7)/A18taxstdlife))</f>
        <v>n/a</v>
      </c>
      <c r="W705" s="155" t="str">
        <f>IF(A18taxstdlife="n/a","n/a",IF(W$3&gt;(A18taxstdlife+$E705),(Input!$I$228*$I$7)-SUM($I705:V705),(Input!$I$228*$I$7)/A18taxstdlife))</f>
        <v>n/a</v>
      </c>
      <c r="X705" s="155" t="str">
        <f>IF(A18taxstdlife="n/a","n/a",IF(X$3&gt;(A18taxstdlife+$E705),(Input!$I$228*$I$7)-SUM($I705:W705),(Input!$I$228*$I$7)/A18taxstdlife))</f>
        <v>n/a</v>
      </c>
      <c r="Y705" s="155" t="str">
        <f>IF(A18taxstdlife="n/a","n/a",IF(Y$3&gt;(A18taxstdlife+$E705),(Input!$I$228*$I$7)-SUM($I705:X705),(Input!$I$228*$I$7)/A18taxstdlife))</f>
        <v>n/a</v>
      </c>
      <c r="Z705" s="155" t="str">
        <f>IF(A18taxstdlife="n/a","n/a",IF(Z$3&gt;(A18taxstdlife+$E705),(Input!$I$228*$I$7)-SUM($I705:Y705),(Input!$I$228*$I$7)/A18taxstdlife))</f>
        <v>n/a</v>
      </c>
      <c r="AA705" s="155" t="str">
        <f>IF(A18taxstdlife="n/a","n/a",IF(AA$3&gt;(A18taxstdlife+$E705),(Input!$I$228*$I$7)-SUM($I705:Z705),(Input!$I$228*$I$7)/A18taxstdlife))</f>
        <v>n/a</v>
      </c>
      <c r="AB705" s="155" t="str">
        <f>IF(A18taxstdlife="n/a","n/a",IF(AB$3&gt;(A18taxstdlife+$E705),(Input!$I$228*$I$7)-SUM($I705:AA705),(Input!$I$228*$I$7)/A18taxstdlife))</f>
        <v>n/a</v>
      </c>
      <c r="AC705" s="155" t="str">
        <f>IF(A18taxstdlife="n/a","n/a",IF(AC$3&gt;(A18taxstdlife+$E705),(Input!$I$228*$I$7)-SUM($I705:AB705),(Input!$I$228*$I$7)/A18taxstdlife))</f>
        <v>n/a</v>
      </c>
      <c r="AD705" s="155" t="str">
        <f>IF(A18taxstdlife="n/a","n/a",IF(AD$3&gt;(A18taxstdlife+$E705),(Input!$I$228*$I$7)-SUM($I705:AC705),(Input!$I$228*$I$7)/A18taxstdlife))</f>
        <v>n/a</v>
      </c>
      <c r="AE705" s="155" t="str">
        <f>IF(A18taxstdlife="n/a","n/a",IF(AE$3&gt;(A18taxstdlife+$E705),(Input!$I$228*$I$7)-SUM($I705:AD705),(Input!$I$228*$I$7)/A18taxstdlife))</f>
        <v>n/a</v>
      </c>
      <c r="AF705" s="155" t="str">
        <f>IF(A18taxstdlife="n/a","n/a",IF(AF$3&gt;(A18taxstdlife+$E705),(Input!$I$228*$I$7)-SUM($I705:AE705),(Input!$I$228*$I$7)/A18taxstdlife))</f>
        <v>n/a</v>
      </c>
      <c r="AG705" s="155" t="str">
        <f>IF(A18taxstdlife="n/a","n/a",IF(AG$3&gt;(A18taxstdlife+$E705),(Input!$I$228*$I$7)-SUM($I705:AF705),(Input!$I$228*$I$7)/A18taxstdlife))</f>
        <v>n/a</v>
      </c>
      <c r="AH705" s="155" t="str">
        <f>IF(A18taxstdlife="n/a","n/a",IF(AH$3&gt;(A18taxstdlife+$E705),(Input!$I$228*$I$7)-SUM($I705:AG705),(Input!$I$228*$I$7)/A18taxstdlife))</f>
        <v>n/a</v>
      </c>
      <c r="AI705" s="155" t="str">
        <f>IF(A18taxstdlife="n/a","n/a",IF(AI$3&gt;(A18taxstdlife+$E705),(Input!$I$228*$I$7)-SUM($I705:AH705),(Input!$I$228*$I$7)/A18taxstdlife))</f>
        <v>n/a</v>
      </c>
      <c r="AJ705" s="155" t="str">
        <f>IF(A18taxstdlife="n/a","n/a",IF(AJ$3&gt;(A18taxstdlife+$E705),(Input!$I$228*$I$7)-SUM($I705:AI705),(Input!$I$228*$I$7)/A18taxstdlife))</f>
        <v>n/a</v>
      </c>
      <c r="AK705" s="155" t="str">
        <f>IF(A18taxstdlife="n/a","n/a",IF(AK$3&gt;(A18taxstdlife+$E705),(Input!$I$228*$I$7)-SUM($I705:AJ705),(Input!$I$228*$I$7)/A18taxstdlife))</f>
        <v>n/a</v>
      </c>
      <c r="AL705" s="155" t="str">
        <f>IF(A18taxstdlife="n/a","n/a",IF(AL$3&gt;(A18taxstdlife+$E705),(Input!$I$228*$I$7)-SUM($I705:AK705),(Input!$I$228*$I$7)/A18taxstdlife))</f>
        <v>n/a</v>
      </c>
      <c r="AM705" s="155" t="str">
        <f>IF(A18taxstdlife="n/a","n/a",IF(AM$3&gt;(A18taxstdlife+$E705),(Input!$I$228*$I$7)-SUM($I705:AL705),(Input!$I$228*$I$7)/A18taxstdlife))</f>
        <v>n/a</v>
      </c>
      <c r="AN705" s="155" t="str">
        <f>IF(A18taxstdlife="n/a","n/a",IF(AN$3&gt;(A18taxstdlife+$E705),(Input!$I$228*$I$7)-SUM($I705:AM705),(Input!$I$228*$I$7)/A18taxstdlife))</f>
        <v>n/a</v>
      </c>
      <c r="AO705" s="155" t="str">
        <f>IF(A18taxstdlife="n/a","n/a",IF(AO$3&gt;(A18taxstdlife+$E705),(Input!$I$228*$I$7)-SUM($I705:AN705),(Input!$I$228*$I$7)/A18taxstdlife))</f>
        <v>n/a</v>
      </c>
      <c r="AP705" s="155" t="str">
        <f>IF(A18taxstdlife="n/a","n/a",IF(AP$3&gt;(A18taxstdlife+$E705),(Input!$I$228*$I$7)-SUM($I705:AO705),(Input!$I$228*$I$7)/A18taxstdlife))</f>
        <v>n/a</v>
      </c>
      <c r="AQ705" s="155" t="str">
        <f>IF(A18taxstdlife="n/a","n/a",IF(AQ$3&gt;(A18taxstdlife+$E705),(Input!$I$228*$I$7)-SUM($I705:AP705),(Input!$I$228*$I$7)/A18taxstdlife))</f>
        <v>n/a</v>
      </c>
      <c r="AR705" s="155" t="str">
        <f>IF(A18taxstdlife="n/a","n/a",IF(AR$3&gt;(A18taxstdlife+$E705),(Input!$I$228*$I$7)-SUM($I705:AQ705),(Input!$I$228*$I$7)/A18taxstdlife))</f>
        <v>n/a</v>
      </c>
      <c r="AS705" s="155" t="str">
        <f>IF(A18taxstdlife="n/a","n/a",IF(AS$3&gt;(A18taxstdlife+$E705),(Input!$I$228*$I$7)-SUM($I705:AR705),(Input!$I$228*$I$7)/A18taxstdlife))</f>
        <v>n/a</v>
      </c>
      <c r="AT705" s="155" t="str">
        <f>IF(A18taxstdlife="n/a","n/a",IF(AT$3&gt;(A18taxstdlife+$E705),(Input!$I$228*$I$7)-SUM($I705:AS705),(Input!$I$228*$I$7)/A18taxstdlife))</f>
        <v>n/a</v>
      </c>
      <c r="AU705" s="155" t="str">
        <f>IF(A18taxstdlife="n/a","n/a",IF(AU$3&gt;(A18taxstdlife+$E705),(Input!$I$228*$I$7)-SUM($I705:AT705),(Input!$I$228*$I$7)/A18taxstdlife))</f>
        <v>n/a</v>
      </c>
      <c r="AV705" s="155" t="str">
        <f>IF(A18taxstdlife="n/a","n/a",IF(AV$3&gt;(A18taxstdlife+$E705),(Input!$I$228*$I$7)-SUM($I705:AU705),(Input!$I$228*$I$7)/A18taxstdlife))</f>
        <v>n/a</v>
      </c>
      <c r="AW705" s="155" t="str">
        <f>IF(A18taxstdlife="n/a","n/a",IF(AW$3&gt;(A18taxstdlife+$E705),(Input!$I$228*$I$7)-SUM($I705:AV705),(Input!$I$228*$I$7)/A18taxstdlife))</f>
        <v>n/a</v>
      </c>
      <c r="AX705" s="155" t="str">
        <f>IF(A18taxstdlife="n/a","n/a",IF(AX$3&gt;(A18taxstdlife+$E705),(Input!$I$228*$I$7)-SUM($I705:AW705),(Input!$I$228*$I$7)/A18taxstdlife))</f>
        <v>n/a</v>
      </c>
      <c r="AY705" s="155" t="str">
        <f>IF(A18taxstdlife="n/a","n/a",IF(AY$3&gt;(A18taxstdlife+$E705),(Input!$I$228*$I$7)-SUM($I705:AX705),(Input!$I$228*$I$7)/A18taxstdlife))</f>
        <v>n/a</v>
      </c>
      <c r="AZ705" s="155" t="str">
        <f>IF(A18taxstdlife="n/a","n/a",IF(AZ$3&gt;(A18taxstdlife+$E705),(Input!$I$228*$I$7)-SUM($I705:AY705),(Input!$I$228*$I$7)/A18taxstdlife))</f>
        <v>n/a</v>
      </c>
      <c r="BA705" s="155" t="str">
        <f>IF(A18taxstdlife="n/a","n/a",IF(BA$3&gt;(A18taxstdlife+$E705),(Input!$I$228*$I$7)-SUM($I705:AZ705),(Input!$I$228*$I$7)/A18taxstdlife))</f>
        <v>n/a</v>
      </c>
      <c r="BB705" s="155" t="str">
        <f>IF(A18taxstdlife="n/a","n/a",IF(BB$3&gt;(A18taxstdlife+$E705),(Input!$I$228*$I$7)-SUM($I705:BA705),(Input!$I$228*$I$7)/A18taxstdlife))</f>
        <v>n/a</v>
      </c>
      <c r="BC705" s="155" t="str">
        <f>IF(A18taxstdlife="n/a","n/a",IF(BC$3&gt;(A18taxstdlife+$E705),(Input!$I$228*$I$7)-SUM($I705:BB705),(Input!$I$228*$I$7)/A18taxstdlife))</f>
        <v>n/a</v>
      </c>
      <c r="BD705" s="155" t="str">
        <f>IF(A18taxstdlife="n/a","n/a",IF(BD$3&gt;(A18taxstdlife+$E705),(Input!$I$228*$I$7)-SUM($I705:BC705),(Input!$I$228*$I$7)/A18taxstdlife))</f>
        <v>n/a</v>
      </c>
      <c r="BE705" s="155" t="str">
        <f>IF(A18taxstdlife="n/a","n/a",IF(BE$3&gt;(A18taxstdlife+$E705),(Input!$I$228*$I$7)-SUM($I705:BD705),(Input!$I$228*$I$7)/A18taxstdlife))</f>
        <v>n/a</v>
      </c>
      <c r="BF705" s="155" t="str">
        <f>IF(A18taxstdlife="n/a","n/a",IF(BF$3&gt;(A18taxstdlife+$E705),(Input!$I$228*$I$7)-SUM($I705:BE705),(Input!$I$228*$I$7)/A18taxstdlife))</f>
        <v>n/a</v>
      </c>
      <c r="BG705" s="155" t="str">
        <f>IF(A18taxstdlife="n/a","n/a",IF(BG$3&gt;(A18taxstdlife+$E705),(Input!$I$228*$I$7)-SUM($I705:BF705),(Input!$I$228*$I$7)/A18taxstdlife))</f>
        <v>n/a</v>
      </c>
      <c r="BH705" s="155" t="str">
        <f>IF(A18taxstdlife="n/a","n/a",IF(BH$3&gt;(A18taxstdlife+$E705),(Input!$I$228*$I$7)-SUM($I705:BG705),(Input!$I$228*$I$7)/A18taxstdlife))</f>
        <v>n/a</v>
      </c>
      <c r="BI705" s="155" t="str">
        <f>IF(A18taxstdlife="n/a","n/a",IF(BI$3&gt;(A18taxstdlife+$E705),(Input!$I$228*$I$7)-SUM($I705:BH705),(Input!$I$228*$I$7)/A18taxstdlife))</f>
        <v>n/a</v>
      </c>
      <c r="BJ705" s="14"/>
      <c r="BK705" s="14"/>
      <c r="BL705" s="14"/>
      <c r="BM705" s="14"/>
      <c r="BN705" s="14"/>
      <c r="BO705" s="14"/>
      <c r="BP705" s="14"/>
      <c r="BQ705" s="14"/>
      <c r="BR705" s="14"/>
      <c r="BS705" s="14"/>
      <c r="BT705" s="14"/>
      <c r="BU705" s="14"/>
      <c r="BV705" s="14"/>
      <c r="BW705" s="14"/>
      <c r="BX705" s="14"/>
      <c r="BY705" s="14"/>
      <c r="BZ705" s="14"/>
      <c r="CA705" s="410"/>
      <c r="CB705" s="410"/>
      <c r="CC705" s="410"/>
      <c r="CD705" s="410"/>
      <c r="CE705" s="410"/>
      <c r="CF705" s="410"/>
      <c r="CG705" s="410"/>
      <c r="CH705" s="410"/>
      <c r="CI705" s="410"/>
      <c r="CJ705" s="410"/>
      <c r="CK705" s="410"/>
      <c r="CL705" s="410"/>
      <c r="CM705" s="410"/>
      <c r="CN705" s="410"/>
      <c r="CO705" s="410"/>
      <c r="CP705" s="410"/>
      <c r="CQ705" s="410"/>
      <c r="CR705" s="410"/>
      <c r="CS705" s="410"/>
      <c r="CT705" s="410"/>
      <c r="CU705" s="410"/>
      <c r="CV705" s="410"/>
      <c r="CW705" s="410"/>
      <c r="CX705" s="410"/>
      <c r="CY705" s="410"/>
      <c r="CZ705" s="410"/>
      <c r="DA705" s="410"/>
      <c r="DB705" s="410"/>
      <c r="DC705" s="410"/>
      <c r="DD705" s="410"/>
      <c r="DE705" s="410"/>
      <c r="DF705" s="410"/>
      <c r="DG705" s="410"/>
      <c r="DH705" s="410"/>
      <c r="DI705" s="410"/>
      <c r="DJ705" s="410"/>
      <c r="DK705" s="410"/>
      <c r="DL705" s="410"/>
      <c r="DM705" s="410"/>
      <c r="DN705" s="410"/>
      <c r="DO705" s="410"/>
      <c r="DP705" s="410"/>
      <c r="DQ705" s="410"/>
      <c r="DR705" s="410"/>
      <c r="DS705" s="410"/>
      <c r="DT705" s="410"/>
      <c r="DU705" s="410"/>
      <c r="DV705" s="410"/>
      <c r="DW705" s="410"/>
      <c r="DX705" s="410"/>
      <c r="DY705" s="410"/>
      <c r="DZ705" s="410"/>
      <c r="EA705" s="410"/>
      <c r="EB705" s="410"/>
      <c r="EC705" s="410"/>
      <c r="ED705" s="410"/>
      <c r="EE705" s="410"/>
      <c r="EF705" s="410"/>
      <c r="EG705" s="410"/>
      <c r="EH705" s="410"/>
      <c r="EI705" s="410"/>
      <c r="EJ705" s="410"/>
      <c r="EK705" s="410"/>
      <c r="EL705" s="410"/>
      <c r="EM705" s="410"/>
      <c r="EN705" s="410"/>
      <c r="EO705" s="410"/>
      <c r="EP705" s="410"/>
      <c r="EQ705" s="410"/>
      <c r="ER705" s="410"/>
      <c r="ES705" s="410"/>
      <c r="ET705" s="410"/>
      <c r="EU705" s="410"/>
      <c r="EV705" s="410"/>
      <c r="EW705" s="410"/>
      <c r="EX705" s="410"/>
      <c r="EY705" s="410"/>
      <c r="EZ705" s="410"/>
      <c r="FA705" s="410"/>
      <c r="FB705" s="410"/>
      <c r="FC705" s="410"/>
      <c r="FD705" s="410"/>
      <c r="FE705" s="410"/>
      <c r="FF705" s="410"/>
      <c r="FG705" s="410"/>
      <c r="FH705" s="410"/>
      <c r="FI705" s="410"/>
      <c r="FJ705" s="410"/>
      <c r="FK705" s="410"/>
      <c r="FL705" s="410"/>
      <c r="FM705" s="410"/>
      <c r="FN705" s="410"/>
      <c r="FO705" s="410"/>
      <c r="FP705" s="410"/>
      <c r="FQ705" s="410"/>
      <c r="FR705" s="410"/>
      <c r="FS705" s="410"/>
      <c r="FT705" s="410"/>
      <c r="FU705" s="410"/>
      <c r="FV705" s="410"/>
      <c r="FW705" s="410"/>
      <c r="FX705" s="410"/>
      <c r="FY705" s="410"/>
      <c r="FZ705" s="410"/>
      <c r="GA705" s="410"/>
      <c r="GB705" s="410"/>
      <c r="GC705" s="410"/>
      <c r="GD705" s="410"/>
      <c r="GE705" s="410"/>
      <c r="GF705" s="410"/>
      <c r="GG705" s="410"/>
      <c r="GH705" s="410"/>
      <c r="GI705" s="410"/>
      <c r="GJ705" s="410"/>
      <c r="GK705" s="410"/>
      <c r="GL705" s="410"/>
      <c r="GM705" s="410"/>
      <c r="GN705" s="410"/>
      <c r="GO705" s="410"/>
      <c r="GP705" s="410"/>
      <c r="GQ705" s="410"/>
      <c r="GR705" s="410"/>
      <c r="GS705" s="410"/>
      <c r="GT705" s="410"/>
      <c r="GU705" s="410"/>
      <c r="GV705" s="410"/>
      <c r="GW705" s="410"/>
      <c r="GX705" s="410"/>
      <c r="GY705" s="410"/>
      <c r="GZ705" s="410"/>
      <c r="HA705" s="410"/>
      <c r="HB705" s="410"/>
      <c r="HC705" s="410"/>
      <c r="HD705" s="410"/>
      <c r="HE705" s="410"/>
      <c r="HF705" s="410"/>
      <c r="HG705" s="410"/>
      <c r="HH705" s="410"/>
      <c r="HI705" s="410"/>
      <c r="HJ705" s="410"/>
      <c r="HK705" s="410"/>
      <c r="HL705" s="410"/>
      <c r="HM705" s="410"/>
      <c r="HN705" s="410"/>
      <c r="HO705" s="410"/>
      <c r="HP705" s="410"/>
      <c r="HQ705" s="410"/>
      <c r="HR705" s="410"/>
      <c r="HS705" s="410"/>
      <c r="HT705" s="410"/>
      <c r="HU705" s="410"/>
      <c r="HV705" s="410"/>
      <c r="HW705" s="410"/>
      <c r="HX705" s="410"/>
      <c r="HY705" s="410"/>
      <c r="HZ705" s="410"/>
      <c r="IA705" s="410"/>
      <c r="IB705" s="410"/>
      <c r="IC705" s="410"/>
      <c r="ID705" s="410"/>
      <c r="IE705" s="410"/>
      <c r="IF705" s="410"/>
      <c r="IG705" s="410"/>
      <c r="IH705" s="410"/>
      <c r="II705" s="410"/>
      <c r="IJ705" s="410"/>
      <c r="IK705" s="410"/>
      <c r="IL705" s="410"/>
      <c r="IM705" s="410"/>
      <c r="IN705" s="410"/>
      <c r="IO705" s="410"/>
      <c r="IP705" s="410"/>
      <c r="IQ705" s="410"/>
      <c r="IR705" s="410"/>
      <c r="IS705" s="410"/>
      <c r="IT705" s="410"/>
      <c r="IU705" s="410"/>
      <c r="IV705" s="410"/>
    </row>
    <row r="706" spans="1:256" s="2" customFormat="1" ht="12.75" hidden="1" customHeight="1" outlineLevel="2">
      <c r="A706" s="14"/>
      <c r="B706" s="14"/>
      <c r="C706" s="324"/>
      <c r="D706" s="413"/>
      <c r="E706" s="261">
        <v>4</v>
      </c>
      <c r="F706" s="372"/>
      <c r="G706" s="269"/>
      <c r="H706" s="271"/>
      <c r="I706" s="271"/>
      <c r="J706" s="270"/>
      <c r="K706" s="155" t="str">
        <f>IF(A18taxstdlife="n/a","n/a",IF(K$3&gt;(A18taxstdlife+$E706),(Input!$J$228*$J$7)-SUM($J706:J706),(Input!$J$228*$J$7)/A18taxstdlife))</f>
        <v>n/a</v>
      </c>
      <c r="L706" s="155" t="str">
        <f>IF(A18taxstdlife="n/a","n/a",IF(L$3&gt;(A18taxstdlife+$E706),(Input!$J$228*$J$7)-SUM($J706:K706),(Input!$J$228*$J$7)/A18taxstdlife))</f>
        <v>n/a</v>
      </c>
      <c r="M706" s="155" t="str">
        <f>IF(A18taxstdlife="n/a","n/a",IF(M$3&gt;(A18taxstdlife+$E706),(Input!$J$228*$J$7)-SUM($J706:L706),(Input!$J$228*$J$7)/A18taxstdlife))</f>
        <v>n/a</v>
      </c>
      <c r="N706" s="155" t="str">
        <f>IF(A18taxstdlife="n/a","n/a",IF(N$3&gt;(A18taxstdlife+$E706),(Input!$J$228*$J$7)-SUM($J706:M706),(Input!$J$228*$J$7)/A18taxstdlife))</f>
        <v>n/a</v>
      </c>
      <c r="O706" s="155" t="str">
        <f>IF(A18taxstdlife="n/a","n/a",IF(O$3&gt;(A18taxstdlife+$E706),(Input!$J$228*$J$7)-SUM($J706:N706),(Input!$J$228*$J$7)/A18taxstdlife))</f>
        <v>n/a</v>
      </c>
      <c r="P706" s="155" t="str">
        <f>IF(A18taxstdlife="n/a","n/a",IF(P$3&gt;(A18taxstdlife+$E706),(Input!$J$228*$J$7)-SUM($J706:O706),(Input!$J$228*$J$7)/A18taxstdlife))</f>
        <v>n/a</v>
      </c>
      <c r="Q706" s="155" t="str">
        <f>IF(A18taxstdlife="n/a","n/a",IF(Q$3&gt;(A18taxstdlife+$E706),(Input!$J$228*$J$7)-SUM($J706:P706),(Input!$J$228*$J$7)/A18taxstdlife))</f>
        <v>n/a</v>
      </c>
      <c r="R706" s="155" t="str">
        <f>IF(A18taxstdlife="n/a","n/a",IF(R$3&gt;(A18taxstdlife+$E706),(Input!$J$228*$J$7)-SUM($J706:Q706),(Input!$J$228*$J$7)/A18taxstdlife))</f>
        <v>n/a</v>
      </c>
      <c r="S706" s="155" t="str">
        <f>IF(A18taxstdlife="n/a","n/a",IF(S$3&gt;(A18taxstdlife+$E706),(Input!$J$228*$J$7)-SUM($J706:R706),(Input!$J$228*$J$7)/A18taxstdlife))</f>
        <v>n/a</v>
      </c>
      <c r="T706" s="155" t="str">
        <f>IF(A18taxstdlife="n/a","n/a",IF(T$3&gt;(A18taxstdlife+$E706),(Input!$J$228*$J$7)-SUM($J706:S706),(Input!$J$228*$J$7)/A18taxstdlife))</f>
        <v>n/a</v>
      </c>
      <c r="U706" s="155" t="str">
        <f>IF(A18taxstdlife="n/a","n/a",IF(U$3&gt;(A18taxstdlife+$E706),(Input!$J$228*$J$7)-SUM($J706:T706),(Input!$J$228*$J$7)/A18taxstdlife))</f>
        <v>n/a</v>
      </c>
      <c r="V706" s="155" t="str">
        <f>IF(A18taxstdlife="n/a","n/a",IF(V$3&gt;(A18taxstdlife+$E706),(Input!$J$228*$J$7)-SUM($J706:U706),(Input!$J$228*$J$7)/A18taxstdlife))</f>
        <v>n/a</v>
      </c>
      <c r="W706" s="155" t="str">
        <f>IF(A18taxstdlife="n/a","n/a",IF(W$3&gt;(A18taxstdlife+$E706),(Input!$J$228*$J$7)-SUM($J706:V706),(Input!$J$228*$J$7)/A18taxstdlife))</f>
        <v>n/a</v>
      </c>
      <c r="X706" s="155" t="str">
        <f>IF(A18taxstdlife="n/a","n/a",IF(X$3&gt;(A18taxstdlife+$E706),(Input!$J$228*$J$7)-SUM($J706:W706),(Input!$J$228*$J$7)/A18taxstdlife))</f>
        <v>n/a</v>
      </c>
      <c r="Y706" s="155" t="str">
        <f>IF(A18taxstdlife="n/a","n/a",IF(Y$3&gt;(A18taxstdlife+$E706),(Input!$J$228*$J$7)-SUM($J706:X706),(Input!$J$228*$J$7)/A18taxstdlife))</f>
        <v>n/a</v>
      </c>
      <c r="Z706" s="155" t="str">
        <f>IF(A18taxstdlife="n/a","n/a",IF(Z$3&gt;(A18taxstdlife+$E706),(Input!$J$228*$J$7)-SUM($J706:Y706),(Input!$J$228*$J$7)/A18taxstdlife))</f>
        <v>n/a</v>
      </c>
      <c r="AA706" s="155" t="str">
        <f>IF(A18taxstdlife="n/a","n/a",IF(AA$3&gt;(A18taxstdlife+$E706),(Input!$J$228*$J$7)-SUM($J706:Z706),(Input!$J$228*$J$7)/A18taxstdlife))</f>
        <v>n/a</v>
      </c>
      <c r="AB706" s="155" t="str">
        <f>IF(A18taxstdlife="n/a","n/a",IF(AB$3&gt;(A18taxstdlife+$E706),(Input!$J$228*$J$7)-SUM($J706:AA706),(Input!$J$228*$J$7)/A18taxstdlife))</f>
        <v>n/a</v>
      </c>
      <c r="AC706" s="155" t="str">
        <f>IF(A18taxstdlife="n/a","n/a",IF(AC$3&gt;(A18taxstdlife+$E706),(Input!$J$228*$J$7)-SUM($J706:AB706),(Input!$J$228*$J$7)/A18taxstdlife))</f>
        <v>n/a</v>
      </c>
      <c r="AD706" s="155" t="str">
        <f>IF(A18taxstdlife="n/a","n/a",IF(AD$3&gt;(A18taxstdlife+$E706),(Input!$J$228*$J$7)-SUM($J706:AC706),(Input!$J$228*$J$7)/A18taxstdlife))</f>
        <v>n/a</v>
      </c>
      <c r="AE706" s="155" t="str">
        <f>IF(A18taxstdlife="n/a","n/a",IF(AE$3&gt;(A18taxstdlife+$E706),(Input!$J$228*$J$7)-SUM($J706:AD706),(Input!$J$228*$J$7)/A18taxstdlife))</f>
        <v>n/a</v>
      </c>
      <c r="AF706" s="155" t="str">
        <f>IF(A18taxstdlife="n/a","n/a",IF(AF$3&gt;(A18taxstdlife+$E706),(Input!$J$228*$J$7)-SUM($J706:AE706),(Input!$J$228*$J$7)/A18taxstdlife))</f>
        <v>n/a</v>
      </c>
      <c r="AG706" s="155" t="str">
        <f>IF(A18taxstdlife="n/a","n/a",IF(AG$3&gt;(A18taxstdlife+$E706),(Input!$J$228*$J$7)-SUM($J706:AF706),(Input!$J$228*$J$7)/A18taxstdlife))</f>
        <v>n/a</v>
      </c>
      <c r="AH706" s="155" t="str">
        <f>IF(A18taxstdlife="n/a","n/a",IF(AH$3&gt;(A18taxstdlife+$E706),(Input!$J$228*$J$7)-SUM($J706:AG706),(Input!$J$228*$J$7)/A18taxstdlife))</f>
        <v>n/a</v>
      </c>
      <c r="AI706" s="155" t="str">
        <f>IF(A18taxstdlife="n/a","n/a",IF(AI$3&gt;(A18taxstdlife+$E706),(Input!$J$228*$J$7)-SUM($J706:AH706),(Input!$J$228*$J$7)/A18taxstdlife))</f>
        <v>n/a</v>
      </c>
      <c r="AJ706" s="155" t="str">
        <f>IF(A18taxstdlife="n/a","n/a",IF(AJ$3&gt;(A18taxstdlife+$E706),(Input!$J$228*$J$7)-SUM($J706:AI706),(Input!$J$228*$J$7)/A18taxstdlife))</f>
        <v>n/a</v>
      </c>
      <c r="AK706" s="155" t="str">
        <f>IF(A18taxstdlife="n/a","n/a",IF(AK$3&gt;(A18taxstdlife+$E706),(Input!$J$228*$J$7)-SUM($J706:AJ706),(Input!$J$228*$J$7)/A18taxstdlife))</f>
        <v>n/a</v>
      </c>
      <c r="AL706" s="155" t="str">
        <f>IF(A18taxstdlife="n/a","n/a",IF(AL$3&gt;(A18taxstdlife+$E706),(Input!$J$228*$J$7)-SUM($J706:AK706),(Input!$J$228*$J$7)/A18taxstdlife))</f>
        <v>n/a</v>
      </c>
      <c r="AM706" s="155" t="str">
        <f>IF(A18taxstdlife="n/a","n/a",IF(AM$3&gt;(A18taxstdlife+$E706),(Input!$J$228*$J$7)-SUM($J706:AL706),(Input!$J$228*$J$7)/A18taxstdlife))</f>
        <v>n/a</v>
      </c>
      <c r="AN706" s="155" t="str">
        <f>IF(A18taxstdlife="n/a","n/a",IF(AN$3&gt;(A18taxstdlife+$E706),(Input!$J$228*$J$7)-SUM($J706:AM706),(Input!$J$228*$J$7)/A18taxstdlife))</f>
        <v>n/a</v>
      </c>
      <c r="AO706" s="155" t="str">
        <f>IF(A18taxstdlife="n/a","n/a",IF(AO$3&gt;(A18taxstdlife+$E706),(Input!$J$228*$J$7)-SUM($J706:AN706),(Input!$J$228*$J$7)/A18taxstdlife))</f>
        <v>n/a</v>
      </c>
      <c r="AP706" s="155" t="str">
        <f>IF(A18taxstdlife="n/a","n/a",IF(AP$3&gt;(A18taxstdlife+$E706),(Input!$J$228*$J$7)-SUM($J706:AO706),(Input!$J$228*$J$7)/A18taxstdlife))</f>
        <v>n/a</v>
      </c>
      <c r="AQ706" s="155" t="str">
        <f>IF(A18taxstdlife="n/a","n/a",IF(AQ$3&gt;(A18taxstdlife+$E706),(Input!$J$228*$J$7)-SUM($J706:AP706),(Input!$J$228*$J$7)/A18taxstdlife))</f>
        <v>n/a</v>
      </c>
      <c r="AR706" s="155" t="str">
        <f>IF(A18taxstdlife="n/a","n/a",IF(AR$3&gt;(A18taxstdlife+$E706),(Input!$J$228*$J$7)-SUM($J706:AQ706),(Input!$J$228*$J$7)/A18taxstdlife))</f>
        <v>n/a</v>
      </c>
      <c r="AS706" s="155" t="str">
        <f>IF(A18taxstdlife="n/a","n/a",IF(AS$3&gt;(A18taxstdlife+$E706),(Input!$J$228*$J$7)-SUM($J706:AR706),(Input!$J$228*$J$7)/A18taxstdlife))</f>
        <v>n/a</v>
      </c>
      <c r="AT706" s="155" t="str">
        <f>IF(A18taxstdlife="n/a","n/a",IF(AT$3&gt;(A18taxstdlife+$E706),(Input!$J$228*$J$7)-SUM($J706:AS706),(Input!$J$228*$J$7)/A18taxstdlife))</f>
        <v>n/a</v>
      </c>
      <c r="AU706" s="155" t="str">
        <f>IF(A18taxstdlife="n/a","n/a",IF(AU$3&gt;(A18taxstdlife+$E706),(Input!$J$228*$J$7)-SUM($J706:AT706),(Input!$J$228*$J$7)/A18taxstdlife))</f>
        <v>n/a</v>
      </c>
      <c r="AV706" s="155" t="str">
        <f>IF(A18taxstdlife="n/a","n/a",IF(AV$3&gt;(A18taxstdlife+$E706),(Input!$J$228*$J$7)-SUM($J706:AU706),(Input!$J$228*$J$7)/A18taxstdlife))</f>
        <v>n/a</v>
      </c>
      <c r="AW706" s="155" t="str">
        <f>IF(A18taxstdlife="n/a","n/a",IF(AW$3&gt;(A18taxstdlife+$E706),(Input!$J$228*$J$7)-SUM($J706:AV706),(Input!$J$228*$J$7)/A18taxstdlife))</f>
        <v>n/a</v>
      </c>
      <c r="AX706" s="155" t="str">
        <f>IF(A18taxstdlife="n/a","n/a",IF(AX$3&gt;(A18taxstdlife+$E706),(Input!$J$228*$J$7)-SUM($J706:AW706),(Input!$J$228*$J$7)/A18taxstdlife))</f>
        <v>n/a</v>
      </c>
      <c r="AY706" s="155" t="str">
        <f>IF(A18taxstdlife="n/a","n/a",IF(AY$3&gt;(A18taxstdlife+$E706),(Input!$J$228*$J$7)-SUM($J706:AX706),(Input!$J$228*$J$7)/A18taxstdlife))</f>
        <v>n/a</v>
      </c>
      <c r="AZ706" s="155" t="str">
        <f>IF(A18taxstdlife="n/a","n/a",IF(AZ$3&gt;(A18taxstdlife+$E706),(Input!$J$228*$J$7)-SUM($J706:AY706),(Input!$J$228*$J$7)/A18taxstdlife))</f>
        <v>n/a</v>
      </c>
      <c r="BA706" s="155" t="str">
        <f>IF(A18taxstdlife="n/a","n/a",IF(BA$3&gt;(A18taxstdlife+$E706),(Input!$J$228*$J$7)-SUM($J706:AZ706),(Input!$J$228*$J$7)/A18taxstdlife))</f>
        <v>n/a</v>
      </c>
      <c r="BB706" s="155" t="str">
        <f>IF(A18taxstdlife="n/a","n/a",IF(BB$3&gt;(A18taxstdlife+$E706),(Input!$J$228*$J$7)-SUM($J706:BA706),(Input!$J$228*$J$7)/A18taxstdlife))</f>
        <v>n/a</v>
      </c>
      <c r="BC706" s="155" t="str">
        <f>IF(A18taxstdlife="n/a","n/a",IF(BC$3&gt;(A18taxstdlife+$E706),(Input!$J$228*$J$7)-SUM($J706:BB706),(Input!$J$228*$J$7)/A18taxstdlife))</f>
        <v>n/a</v>
      </c>
      <c r="BD706" s="155" t="str">
        <f>IF(A18taxstdlife="n/a","n/a",IF(BD$3&gt;(A18taxstdlife+$E706),(Input!$J$228*$J$7)-SUM($J706:BC706),(Input!$J$228*$J$7)/A18taxstdlife))</f>
        <v>n/a</v>
      </c>
      <c r="BE706" s="155" t="str">
        <f>IF(A18taxstdlife="n/a","n/a",IF(BE$3&gt;(A18taxstdlife+$E706),(Input!$J$228*$J$7)-SUM($J706:BD706),(Input!$J$228*$J$7)/A18taxstdlife))</f>
        <v>n/a</v>
      </c>
      <c r="BF706" s="155" t="str">
        <f>IF(A18taxstdlife="n/a","n/a",IF(BF$3&gt;(A18taxstdlife+$E706),(Input!$J$228*$J$7)-SUM($J706:BE706),(Input!$J$228*$J$7)/A18taxstdlife))</f>
        <v>n/a</v>
      </c>
      <c r="BG706" s="155" t="str">
        <f>IF(A18taxstdlife="n/a","n/a",IF(BG$3&gt;(A18taxstdlife+$E706),(Input!$J$228*$J$7)-SUM($J706:BF706),(Input!$J$228*$J$7)/A18taxstdlife))</f>
        <v>n/a</v>
      </c>
      <c r="BH706" s="155" t="str">
        <f>IF(A18taxstdlife="n/a","n/a",IF(BH$3&gt;(A18taxstdlife+$E706),(Input!$J$228*$J$7)-SUM($J706:BG706),(Input!$J$228*$J$7)/A18taxstdlife))</f>
        <v>n/a</v>
      </c>
      <c r="BI706" s="155" t="str">
        <f>IF(A18taxstdlife="n/a","n/a",IF(BI$3&gt;(A18taxstdlife+$E706),(Input!$J$228*$J$7)-SUM($J706:BH706),(Input!$J$228*$J$7)/A18taxstdlife))</f>
        <v>n/a</v>
      </c>
      <c r="BJ706" s="14"/>
      <c r="BK706" s="14"/>
      <c r="BL706" s="14"/>
      <c r="BM706" s="14"/>
      <c r="BN706" s="14"/>
      <c r="BO706" s="14"/>
      <c r="BP706" s="14"/>
      <c r="BQ706" s="14"/>
      <c r="BR706" s="14"/>
      <c r="BS706" s="14"/>
      <c r="BT706" s="14"/>
      <c r="BU706" s="14"/>
      <c r="BV706" s="14"/>
      <c r="BW706" s="14"/>
      <c r="BX706" s="14"/>
      <c r="BY706" s="14"/>
      <c r="BZ706" s="14"/>
      <c r="CA706" s="410"/>
      <c r="CB706" s="410"/>
      <c r="CC706" s="410"/>
      <c r="CD706" s="410"/>
      <c r="CE706" s="410"/>
      <c r="CF706" s="410"/>
      <c r="CG706" s="410"/>
      <c r="CH706" s="410"/>
      <c r="CI706" s="410"/>
      <c r="CJ706" s="410"/>
      <c r="CK706" s="410"/>
      <c r="CL706" s="410"/>
      <c r="CM706" s="410"/>
      <c r="CN706" s="410"/>
      <c r="CO706" s="410"/>
      <c r="CP706" s="410"/>
      <c r="CQ706" s="410"/>
      <c r="CR706" s="410"/>
      <c r="CS706" s="410"/>
      <c r="CT706" s="410"/>
      <c r="CU706" s="410"/>
      <c r="CV706" s="410"/>
      <c r="CW706" s="410"/>
      <c r="CX706" s="410"/>
      <c r="CY706" s="410"/>
      <c r="CZ706" s="410"/>
      <c r="DA706" s="410"/>
      <c r="DB706" s="410"/>
      <c r="DC706" s="410"/>
      <c r="DD706" s="410"/>
      <c r="DE706" s="410"/>
      <c r="DF706" s="410"/>
      <c r="DG706" s="410"/>
      <c r="DH706" s="410"/>
      <c r="DI706" s="410"/>
      <c r="DJ706" s="410"/>
      <c r="DK706" s="410"/>
      <c r="DL706" s="410"/>
      <c r="DM706" s="410"/>
      <c r="DN706" s="410"/>
      <c r="DO706" s="410"/>
      <c r="DP706" s="410"/>
      <c r="DQ706" s="410"/>
      <c r="DR706" s="410"/>
      <c r="DS706" s="410"/>
      <c r="DT706" s="410"/>
      <c r="DU706" s="410"/>
      <c r="DV706" s="410"/>
      <c r="DW706" s="410"/>
      <c r="DX706" s="410"/>
      <c r="DY706" s="410"/>
      <c r="DZ706" s="410"/>
      <c r="EA706" s="410"/>
      <c r="EB706" s="410"/>
      <c r="EC706" s="410"/>
      <c r="ED706" s="410"/>
      <c r="EE706" s="410"/>
      <c r="EF706" s="410"/>
      <c r="EG706" s="410"/>
      <c r="EH706" s="410"/>
      <c r="EI706" s="410"/>
      <c r="EJ706" s="410"/>
      <c r="EK706" s="410"/>
      <c r="EL706" s="410"/>
      <c r="EM706" s="410"/>
      <c r="EN706" s="410"/>
      <c r="EO706" s="410"/>
      <c r="EP706" s="410"/>
      <c r="EQ706" s="410"/>
      <c r="ER706" s="410"/>
      <c r="ES706" s="410"/>
      <c r="ET706" s="410"/>
      <c r="EU706" s="410"/>
      <c r="EV706" s="410"/>
      <c r="EW706" s="410"/>
      <c r="EX706" s="410"/>
      <c r="EY706" s="410"/>
      <c r="EZ706" s="410"/>
      <c r="FA706" s="410"/>
      <c r="FB706" s="410"/>
      <c r="FC706" s="410"/>
      <c r="FD706" s="410"/>
      <c r="FE706" s="410"/>
      <c r="FF706" s="410"/>
      <c r="FG706" s="410"/>
      <c r="FH706" s="410"/>
      <c r="FI706" s="410"/>
      <c r="FJ706" s="410"/>
      <c r="FK706" s="410"/>
      <c r="FL706" s="410"/>
      <c r="FM706" s="410"/>
      <c r="FN706" s="410"/>
      <c r="FO706" s="410"/>
      <c r="FP706" s="410"/>
      <c r="FQ706" s="410"/>
      <c r="FR706" s="410"/>
      <c r="FS706" s="410"/>
      <c r="FT706" s="410"/>
      <c r="FU706" s="410"/>
      <c r="FV706" s="410"/>
      <c r="FW706" s="410"/>
      <c r="FX706" s="410"/>
      <c r="FY706" s="410"/>
      <c r="FZ706" s="410"/>
      <c r="GA706" s="410"/>
      <c r="GB706" s="410"/>
      <c r="GC706" s="410"/>
      <c r="GD706" s="410"/>
      <c r="GE706" s="410"/>
      <c r="GF706" s="410"/>
      <c r="GG706" s="410"/>
      <c r="GH706" s="410"/>
      <c r="GI706" s="410"/>
      <c r="GJ706" s="410"/>
      <c r="GK706" s="410"/>
      <c r="GL706" s="410"/>
      <c r="GM706" s="410"/>
      <c r="GN706" s="410"/>
      <c r="GO706" s="410"/>
      <c r="GP706" s="410"/>
      <c r="GQ706" s="410"/>
      <c r="GR706" s="410"/>
      <c r="GS706" s="410"/>
      <c r="GT706" s="410"/>
      <c r="GU706" s="410"/>
      <c r="GV706" s="410"/>
      <c r="GW706" s="410"/>
      <c r="GX706" s="410"/>
      <c r="GY706" s="410"/>
      <c r="GZ706" s="410"/>
      <c r="HA706" s="410"/>
      <c r="HB706" s="410"/>
      <c r="HC706" s="410"/>
      <c r="HD706" s="410"/>
      <c r="HE706" s="410"/>
      <c r="HF706" s="410"/>
      <c r="HG706" s="410"/>
      <c r="HH706" s="410"/>
      <c r="HI706" s="410"/>
      <c r="HJ706" s="410"/>
      <c r="HK706" s="410"/>
      <c r="HL706" s="410"/>
      <c r="HM706" s="410"/>
      <c r="HN706" s="410"/>
      <c r="HO706" s="410"/>
      <c r="HP706" s="410"/>
      <c r="HQ706" s="410"/>
      <c r="HR706" s="410"/>
      <c r="HS706" s="410"/>
      <c r="HT706" s="410"/>
      <c r="HU706" s="410"/>
      <c r="HV706" s="410"/>
      <c r="HW706" s="410"/>
      <c r="HX706" s="410"/>
      <c r="HY706" s="410"/>
      <c r="HZ706" s="410"/>
      <c r="IA706" s="410"/>
      <c r="IB706" s="410"/>
      <c r="IC706" s="410"/>
      <c r="ID706" s="410"/>
      <c r="IE706" s="410"/>
      <c r="IF706" s="410"/>
      <c r="IG706" s="410"/>
      <c r="IH706" s="410"/>
      <c r="II706" s="410"/>
      <c r="IJ706" s="410"/>
      <c r="IK706" s="410"/>
      <c r="IL706" s="410"/>
      <c r="IM706" s="410"/>
      <c r="IN706" s="410"/>
      <c r="IO706" s="410"/>
      <c r="IP706" s="410"/>
      <c r="IQ706" s="410"/>
      <c r="IR706" s="410"/>
      <c r="IS706" s="410"/>
      <c r="IT706" s="410"/>
      <c r="IU706" s="410"/>
      <c r="IV706" s="410"/>
    </row>
    <row r="707" spans="1:256" s="2" customFormat="1" ht="12.75" hidden="1" customHeight="1" outlineLevel="2">
      <c r="A707" s="14"/>
      <c r="B707" s="14"/>
      <c r="C707" s="324"/>
      <c r="D707" s="413"/>
      <c r="E707" s="261">
        <v>5</v>
      </c>
      <c r="F707" s="372"/>
      <c r="G707" s="269"/>
      <c r="H707" s="271"/>
      <c r="I707" s="271"/>
      <c r="J707" s="271"/>
      <c r="K707" s="270"/>
      <c r="L707" s="155" t="str">
        <f>IF(A18taxstdlife="n/a","n/a",IF(L$3&gt;(A18taxstdlife+$E707),(Input!$K$228*$K$7)-SUM($K707:K707),(Input!$K$228*$K$7)/A18taxstdlife))</f>
        <v>n/a</v>
      </c>
      <c r="M707" s="155" t="str">
        <f>IF(A18taxstdlife="n/a","n/a",IF(M$3&gt;(A18taxstdlife+$E707),(Input!$K$228*$K$7)-SUM($K707:L707),(Input!$K$228*$K$7)/A18taxstdlife))</f>
        <v>n/a</v>
      </c>
      <c r="N707" s="155" t="str">
        <f>IF(A18taxstdlife="n/a","n/a",IF(N$3&gt;(A18taxstdlife+$E707),(Input!$K$228*$K$7)-SUM($K707:M707),(Input!$K$228*$K$7)/A18taxstdlife))</f>
        <v>n/a</v>
      </c>
      <c r="O707" s="155" t="str">
        <f>IF(A18taxstdlife="n/a","n/a",IF(O$3&gt;(A18taxstdlife+$E707),(Input!$K$228*$K$7)-SUM($K707:N707),(Input!$K$228*$K$7)/A18taxstdlife))</f>
        <v>n/a</v>
      </c>
      <c r="P707" s="155" t="str">
        <f>IF(A18taxstdlife="n/a","n/a",IF(P$3&gt;(A18taxstdlife+$E707),(Input!$K$228*$K$7)-SUM($K707:O707),(Input!$K$228*$K$7)/A18taxstdlife))</f>
        <v>n/a</v>
      </c>
      <c r="Q707" s="155" t="str">
        <f>IF(A18taxstdlife="n/a","n/a",IF(Q$3&gt;(A18taxstdlife+$E707),(Input!$K$228*$K$7)-SUM($K707:P707),(Input!$K$228*$K$7)/A18taxstdlife))</f>
        <v>n/a</v>
      </c>
      <c r="R707" s="155" t="str">
        <f>IF(A18taxstdlife="n/a","n/a",IF(R$3&gt;(A18taxstdlife+$E707),(Input!$K$228*$K$7)-SUM($K707:Q707),(Input!$K$228*$K$7)/A18taxstdlife))</f>
        <v>n/a</v>
      </c>
      <c r="S707" s="155" t="str">
        <f>IF(A18taxstdlife="n/a","n/a",IF(S$3&gt;(A18taxstdlife+$E707),(Input!$K$228*$K$7)-SUM($K707:R707),(Input!$K$228*$K$7)/A18taxstdlife))</f>
        <v>n/a</v>
      </c>
      <c r="T707" s="155" t="str">
        <f>IF(A18taxstdlife="n/a","n/a",IF(T$3&gt;(A18taxstdlife+$E707),(Input!$K$228*$K$7)-SUM($K707:S707),(Input!$K$228*$K$7)/A18taxstdlife))</f>
        <v>n/a</v>
      </c>
      <c r="U707" s="155" t="str">
        <f>IF(A18taxstdlife="n/a","n/a",IF(U$3&gt;(A18taxstdlife+$E707),(Input!$K$228*$K$7)-SUM($K707:T707),(Input!$K$228*$K$7)/A18taxstdlife))</f>
        <v>n/a</v>
      </c>
      <c r="V707" s="155" t="str">
        <f>IF(A18taxstdlife="n/a","n/a",IF(V$3&gt;(A18taxstdlife+$E707),(Input!$K$228*$K$7)-SUM($K707:U707),(Input!$K$228*$K$7)/A18taxstdlife))</f>
        <v>n/a</v>
      </c>
      <c r="W707" s="155" t="str">
        <f>IF(A18taxstdlife="n/a","n/a",IF(W$3&gt;(A18taxstdlife+$E707),(Input!$K$228*$K$7)-SUM($K707:V707),(Input!$K$228*$K$7)/A18taxstdlife))</f>
        <v>n/a</v>
      </c>
      <c r="X707" s="155" t="str">
        <f>IF(A18taxstdlife="n/a","n/a",IF(X$3&gt;(A18taxstdlife+$E707),(Input!$K$228*$K$7)-SUM($K707:W707),(Input!$K$228*$K$7)/A18taxstdlife))</f>
        <v>n/a</v>
      </c>
      <c r="Y707" s="155" t="str">
        <f>IF(A18taxstdlife="n/a","n/a",IF(Y$3&gt;(A18taxstdlife+$E707),(Input!$K$228*$K$7)-SUM($K707:X707),(Input!$K$228*$K$7)/A18taxstdlife))</f>
        <v>n/a</v>
      </c>
      <c r="Z707" s="155" t="str">
        <f>IF(A18taxstdlife="n/a","n/a",IF(Z$3&gt;(A18taxstdlife+$E707),(Input!$K$228*$K$7)-SUM($K707:Y707),(Input!$K$228*$K$7)/A18taxstdlife))</f>
        <v>n/a</v>
      </c>
      <c r="AA707" s="155" t="str">
        <f>IF(A18taxstdlife="n/a","n/a",IF(AA$3&gt;(A18taxstdlife+$E707),(Input!$K$228*$K$7)-SUM($K707:Z707),(Input!$K$228*$K$7)/A18taxstdlife))</f>
        <v>n/a</v>
      </c>
      <c r="AB707" s="155" t="str">
        <f>IF(A18taxstdlife="n/a","n/a",IF(AB$3&gt;(A18taxstdlife+$E707),(Input!$K$228*$K$7)-SUM($K707:AA707),(Input!$K$228*$K$7)/A18taxstdlife))</f>
        <v>n/a</v>
      </c>
      <c r="AC707" s="155" t="str">
        <f>IF(A18taxstdlife="n/a","n/a",IF(AC$3&gt;(A18taxstdlife+$E707),(Input!$K$228*$K$7)-SUM($K707:AB707),(Input!$K$228*$K$7)/A18taxstdlife))</f>
        <v>n/a</v>
      </c>
      <c r="AD707" s="155" t="str">
        <f>IF(A18taxstdlife="n/a","n/a",IF(AD$3&gt;(A18taxstdlife+$E707),(Input!$K$228*$K$7)-SUM($K707:AC707),(Input!$K$228*$K$7)/A18taxstdlife))</f>
        <v>n/a</v>
      </c>
      <c r="AE707" s="155" t="str">
        <f>IF(A18taxstdlife="n/a","n/a",IF(AE$3&gt;(A18taxstdlife+$E707),(Input!$K$228*$K$7)-SUM($K707:AD707),(Input!$K$228*$K$7)/A18taxstdlife))</f>
        <v>n/a</v>
      </c>
      <c r="AF707" s="155" t="str">
        <f>IF(A18taxstdlife="n/a","n/a",IF(AF$3&gt;(A18taxstdlife+$E707),(Input!$K$228*$K$7)-SUM($K707:AE707),(Input!$K$228*$K$7)/A18taxstdlife))</f>
        <v>n/a</v>
      </c>
      <c r="AG707" s="155" t="str">
        <f>IF(A18taxstdlife="n/a","n/a",IF(AG$3&gt;(A18taxstdlife+$E707),(Input!$K$228*$K$7)-SUM($K707:AF707),(Input!$K$228*$K$7)/A18taxstdlife))</f>
        <v>n/a</v>
      </c>
      <c r="AH707" s="155" t="str">
        <f>IF(A18taxstdlife="n/a","n/a",IF(AH$3&gt;(A18taxstdlife+$E707),(Input!$K$228*$K$7)-SUM($K707:AG707),(Input!$K$228*$K$7)/A18taxstdlife))</f>
        <v>n/a</v>
      </c>
      <c r="AI707" s="155" t="str">
        <f>IF(A18taxstdlife="n/a","n/a",IF(AI$3&gt;(A18taxstdlife+$E707),(Input!$K$228*$K$7)-SUM($K707:AH707),(Input!$K$228*$K$7)/A18taxstdlife))</f>
        <v>n/a</v>
      </c>
      <c r="AJ707" s="155" t="str">
        <f>IF(A18taxstdlife="n/a","n/a",IF(AJ$3&gt;(A18taxstdlife+$E707),(Input!$K$228*$K$7)-SUM($K707:AI707),(Input!$K$228*$K$7)/A18taxstdlife))</f>
        <v>n/a</v>
      </c>
      <c r="AK707" s="155" t="str">
        <f>IF(A18taxstdlife="n/a","n/a",IF(AK$3&gt;(A18taxstdlife+$E707),(Input!$K$228*$K$7)-SUM($K707:AJ707),(Input!$K$228*$K$7)/A18taxstdlife))</f>
        <v>n/a</v>
      </c>
      <c r="AL707" s="155" t="str">
        <f>IF(A18taxstdlife="n/a","n/a",IF(AL$3&gt;(A18taxstdlife+$E707),(Input!$K$228*$K$7)-SUM($K707:AK707),(Input!$K$228*$K$7)/A18taxstdlife))</f>
        <v>n/a</v>
      </c>
      <c r="AM707" s="155" t="str">
        <f>IF(A18taxstdlife="n/a","n/a",IF(AM$3&gt;(A18taxstdlife+$E707),(Input!$K$228*$K$7)-SUM($K707:AL707),(Input!$K$228*$K$7)/A18taxstdlife))</f>
        <v>n/a</v>
      </c>
      <c r="AN707" s="155" t="str">
        <f>IF(A18taxstdlife="n/a","n/a",IF(AN$3&gt;(A18taxstdlife+$E707),(Input!$K$228*$K$7)-SUM($K707:AM707),(Input!$K$228*$K$7)/A18taxstdlife))</f>
        <v>n/a</v>
      </c>
      <c r="AO707" s="155" t="str">
        <f>IF(A18taxstdlife="n/a","n/a",IF(AO$3&gt;(A18taxstdlife+$E707),(Input!$K$228*$K$7)-SUM($K707:AN707),(Input!$K$228*$K$7)/A18taxstdlife))</f>
        <v>n/a</v>
      </c>
      <c r="AP707" s="155" t="str">
        <f>IF(A18taxstdlife="n/a","n/a",IF(AP$3&gt;(A18taxstdlife+$E707),(Input!$K$228*$K$7)-SUM($K707:AO707),(Input!$K$228*$K$7)/A18taxstdlife))</f>
        <v>n/a</v>
      </c>
      <c r="AQ707" s="155" t="str">
        <f>IF(A18taxstdlife="n/a","n/a",IF(AQ$3&gt;(A18taxstdlife+$E707),(Input!$K$228*$K$7)-SUM($K707:AP707),(Input!$K$228*$K$7)/A18taxstdlife))</f>
        <v>n/a</v>
      </c>
      <c r="AR707" s="155" t="str">
        <f>IF(A18taxstdlife="n/a","n/a",IF(AR$3&gt;(A18taxstdlife+$E707),(Input!$K$228*$K$7)-SUM($K707:AQ707),(Input!$K$228*$K$7)/A18taxstdlife))</f>
        <v>n/a</v>
      </c>
      <c r="AS707" s="155" t="str">
        <f>IF(A18taxstdlife="n/a","n/a",IF(AS$3&gt;(A18taxstdlife+$E707),(Input!$K$228*$K$7)-SUM($K707:AR707),(Input!$K$228*$K$7)/A18taxstdlife))</f>
        <v>n/a</v>
      </c>
      <c r="AT707" s="155" t="str">
        <f>IF(A18taxstdlife="n/a","n/a",IF(AT$3&gt;(A18taxstdlife+$E707),(Input!$K$228*$K$7)-SUM($K707:AS707),(Input!$K$228*$K$7)/A18taxstdlife))</f>
        <v>n/a</v>
      </c>
      <c r="AU707" s="155" t="str">
        <f>IF(A18taxstdlife="n/a","n/a",IF(AU$3&gt;(A18taxstdlife+$E707),(Input!$K$228*$K$7)-SUM($K707:AT707),(Input!$K$228*$K$7)/A18taxstdlife))</f>
        <v>n/a</v>
      </c>
      <c r="AV707" s="155" t="str">
        <f>IF(A18taxstdlife="n/a","n/a",IF(AV$3&gt;(A18taxstdlife+$E707),(Input!$K$228*$K$7)-SUM($K707:AU707),(Input!$K$228*$K$7)/A18taxstdlife))</f>
        <v>n/a</v>
      </c>
      <c r="AW707" s="155" t="str">
        <f>IF(A18taxstdlife="n/a","n/a",IF(AW$3&gt;(A18taxstdlife+$E707),(Input!$K$228*$K$7)-SUM($K707:AV707),(Input!$K$228*$K$7)/A18taxstdlife))</f>
        <v>n/a</v>
      </c>
      <c r="AX707" s="155" t="str">
        <f>IF(A18taxstdlife="n/a","n/a",IF(AX$3&gt;(A18taxstdlife+$E707),(Input!$K$228*$K$7)-SUM($K707:AW707),(Input!$K$228*$K$7)/A18taxstdlife))</f>
        <v>n/a</v>
      </c>
      <c r="AY707" s="155" t="str">
        <f>IF(A18taxstdlife="n/a","n/a",IF(AY$3&gt;(A18taxstdlife+$E707),(Input!$K$228*$K$7)-SUM($K707:AX707),(Input!$K$228*$K$7)/A18taxstdlife))</f>
        <v>n/a</v>
      </c>
      <c r="AZ707" s="155" t="str">
        <f>IF(A18taxstdlife="n/a","n/a",IF(AZ$3&gt;(A18taxstdlife+$E707),(Input!$K$228*$K$7)-SUM($K707:AY707),(Input!$K$228*$K$7)/A18taxstdlife))</f>
        <v>n/a</v>
      </c>
      <c r="BA707" s="155" t="str">
        <f>IF(A18taxstdlife="n/a","n/a",IF(BA$3&gt;(A18taxstdlife+$E707),(Input!$K$228*$K$7)-SUM($K707:AZ707),(Input!$K$228*$K$7)/A18taxstdlife))</f>
        <v>n/a</v>
      </c>
      <c r="BB707" s="155" t="str">
        <f>IF(A18taxstdlife="n/a","n/a",IF(BB$3&gt;(A18taxstdlife+$E707),(Input!$K$228*$K$7)-SUM($K707:BA707),(Input!$K$228*$K$7)/A18taxstdlife))</f>
        <v>n/a</v>
      </c>
      <c r="BC707" s="155" t="str">
        <f>IF(A18taxstdlife="n/a","n/a",IF(BC$3&gt;(A18taxstdlife+$E707),(Input!$K$228*$K$7)-SUM($K707:BB707),(Input!$K$228*$K$7)/A18taxstdlife))</f>
        <v>n/a</v>
      </c>
      <c r="BD707" s="155" t="str">
        <f>IF(A18taxstdlife="n/a","n/a",IF(BD$3&gt;(A18taxstdlife+$E707),(Input!$K$228*$K$7)-SUM($K707:BC707),(Input!$K$228*$K$7)/A18taxstdlife))</f>
        <v>n/a</v>
      </c>
      <c r="BE707" s="155" t="str">
        <f>IF(A18taxstdlife="n/a","n/a",IF(BE$3&gt;(A18taxstdlife+$E707),(Input!$K$228*$K$7)-SUM($K707:BD707),(Input!$K$228*$K$7)/A18taxstdlife))</f>
        <v>n/a</v>
      </c>
      <c r="BF707" s="155" t="str">
        <f>IF(A18taxstdlife="n/a","n/a",IF(BF$3&gt;(A18taxstdlife+$E707),(Input!$K$228*$K$7)-SUM($K707:BE707),(Input!$K$228*$K$7)/A18taxstdlife))</f>
        <v>n/a</v>
      </c>
      <c r="BG707" s="155" t="str">
        <f>IF(A18taxstdlife="n/a","n/a",IF(BG$3&gt;(A18taxstdlife+$E707),(Input!$K$228*$K$7)-SUM($K707:BF707),(Input!$K$228*$K$7)/A18taxstdlife))</f>
        <v>n/a</v>
      </c>
      <c r="BH707" s="155" t="str">
        <f>IF(A18taxstdlife="n/a","n/a",IF(BH$3&gt;(A18taxstdlife+$E707),(Input!$K$228*$K$7)-SUM($K707:BG707),(Input!$K$228*$K$7)/A18taxstdlife))</f>
        <v>n/a</v>
      </c>
      <c r="BI707" s="155" t="str">
        <f>IF(A18taxstdlife="n/a","n/a",IF(BI$3&gt;(A18taxstdlife+$E707),(Input!$K$228*$K$7)-SUM($K707:BH707),(Input!$K$228*$K$7)/A18taxstdlife))</f>
        <v>n/a</v>
      </c>
      <c r="BJ707" s="14"/>
      <c r="BK707" s="14"/>
      <c r="BL707" s="14"/>
      <c r="BM707" s="14"/>
      <c r="BN707" s="14"/>
      <c r="BO707" s="14"/>
      <c r="BP707" s="14"/>
      <c r="BQ707" s="14"/>
      <c r="BR707" s="14"/>
      <c r="BS707" s="14"/>
      <c r="BT707" s="14"/>
      <c r="BU707" s="14"/>
      <c r="BV707" s="14"/>
      <c r="BW707" s="14"/>
      <c r="BX707" s="14"/>
      <c r="BY707" s="14"/>
      <c r="BZ707" s="14"/>
      <c r="CA707" s="410"/>
      <c r="CB707" s="410"/>
      <c r="CC707" s="410"/>
      <c r="CD707" s="410"/>
      <c r="CE707" s="410"/>
      <c r="CF707" s="410"/>
      <c r="CG707" s="410"/>
      <c r="CH707" s="410"/>
      <c r="CI707" s="410"/>
      <c r="CJ707" s="410"/>
      <c r="CK707" s="410"/>
      <c r="CL707" s="410"/>
      <c r="CM707" s="410"/>
      <c r="CN707" s="410"/>
      <c r="CO707" s="410"/>
      <c r="CP707" s="410"/>
      <c r="CQ707" s="410"/>
      <c r="CR707" s="410"/>
      <c r="CS707" s="410"/>
      <c r="CT707" s="410"/>
      <c r="CU707" s="410"/>
      <c r="CV707" s="410"/>
      <c r="CW707" s="410"/>
      <c r="CX707" s="410"/>
      <c r="CY707" s="410"/>
      <c r="CZ707" s="410"/>
      <c r="DA707" s="410"/>
      <c r="DB707" s="410"/>
      <c r="DC707" s="410"/>
      <c r="DD707" s="410"/>
      <c r="DE707" s="410"/>
      <c r="DF707" s="410"/>
      <c r="DG707" s="410"/>
      <c r="DH707" s="410"/>
      <c r="DI707" s="410"/>
      <c r="DJ707" s="410"/>
      <c r="DK707" s="410"/>
      <c r="DL707" s="410"/>
      <c r="DM707" s="410"/>
      <c r="DN707" s="410"/>
      <c r="DO707" s="410"/>
      <c r="DP707" s="410"/>
      <c r="DQ707" s="410"/>
      <c r="DR707" s="410"/>
      <c r="DS707" s="410"/>
      <c r="DT707" s="410"/>
      <c r="DU707" s="410"/>
      <c r="DV707" s="410"/>
      <c r="DW707" s="410"/>
      <c r="DX707" s="410"/>
      <c r="DY707" s="410"/>
      <c r="DZ707" s="410"/>
      <c r="EA707" s="410"/>
      <c r="EB707" s="410"/>
      <c r="EC707" s="410"/>
      <c r="ED707" s="410"/>
      <c r="EE707" s="410"/>
      <c r="EF707" s="410"/>
      <c r="EG707" s="410"/>
      <c r="EH707" s="410"/>
      <c r="EI707" s="410"/>
      <c r="EJ707" s="410"/>
      <c r="EK707" s="410"/>
      <c r="EL707" s="410"/>
      <c r="EM707" s="410"/>
      <c r="EN707" s="410"/>
      <c r="EO707" s="410"/>
      <c r="EP707" s="410"/>
      <c r="EQ707" s="410"/>
      <c r="ER707" s="410"/>
      <c r="ES707" s="410"/>
      <c r="ET707" s="410"/>
      <c r="EU707" s="410"/>
      <c r="EV707" s="410"/>
      <c r="EW707" s="410"/>
      <c r="EX707" s="410"/>
      <c r="EY707" s="410"/>
      <c r="EZ707" s="410"/>
      <c r="FA707" s="410"/>
      <c r="FB707" s="410"/>
      <c r="FC707" s="410"/>
      <c r="FD707" s="410"/>
      <c r="FE707" s="410"/>
      <c r="FF707" s="410"/>
      <c r="FG707" s="410"/>
      <c r="FH707" s="410"/>
      <c r="FI707" s="410"/>
      <c r="FJ707" s="410"/>
      <c r="FK707" s="410"/>
      <c r="FL707" s="410"/>
      <c r="FM707" s="410"/>
      <c r="FN707" s="410"/>
      <c r="FO707" s="410"/>
      <c r="FP707" s="410"/>
      <c r="FQ707" s="410"/>
      <c r="FR707" s="410"/>
      <c r="FS707" s="410"/>
      <c r="FT707" s="410"/>
      <c r="FU707" s="410"/>
      <c r="FV707" s="410"/>
      <c r="FW707" s="410"/>
      <c r="FX707" s="410"/>
      <c r="FY707" s="410"/>
      <c r="FZ707" s="410"/>
      <c r="GA707" s="410"/>
      <c r="GB707" s="410"/>
      <c r="GC707" s="410"/>
      <c r="GD707" s="410"/>
      <c r="GE707" s="410"/>
      <c r="GF707" s="410"/>
      <c r="GG707" s="410"/>
      <c r="GH707" s="410"/>
      <c r="GI707" s="410"/>
      <c r="GJ707" s="410"/>
      <c r="GK707" s="410"/>
      <c r="GL707" s="410"/>
      <c r="GM707" s="410"/>
      <c r="GN707" s="410"/>
      <c r="GO707" s="410"/>
      <c r="GP707" s="410"/>
      <c r="GQ707" s="410"/>
      <c r="GR707" s="410"/>
      <c r="GS707" s="410"/>
      <c r="GT707" s="410"/>
      <c r="GU707" s="410"/>
      <c r="GV707" s="410"/>
      <c r="GW707" s="410"/>
      <c r="GX707" s="410"/>
      <c r="GY707" s="410"/>
      <c r="GZ707" s="410"/>
      <c r="HA707" s="410"/>
      <c r="HB707" s="410"/>
      <c r="HC707" s="410"/>
      <c r="HD707" s="410"/>
      <c r="HE707" s="410"/>
      <c r="HF707" s="410"/>
      <c r="HG707" s="410"/>
      <c r="HH707" s="410"/>
      <c r="HI707" s="410"/>
      <c r="HJ707" s="410"/>
      <c r="HK707" s="410"/>
      <c r="HL707" s="410"/>
      <c r="HM707" s="410"/>
      <c r="HN707" s="410"/>
      <c r="HO707" s="410"/>
      <c r="HP707" s="410"/>
      <c r="HQ707" s="410"/>
      <c r="HR707" s="410"/>
      <c r="HS707" s="410"/>
      <c r="HT707" s="410"/>
      <c r="HU707" s="410"/>
      <c r="HV707" s="410"/>
      <c r="HW707" s="410"/>
      <c r="HX707" s="410"/>
      <c r="HY707" s="410"/>
      <c r="HZ707" s="410"/>
      <c r="IA707" s="410"/>
      <c r="IB707" s="410"/>
      <c r="IC707" s="410"/>
      <c r="ID707" s="410"/>
      <c r="IE707" s="410"/>
      <c r="IF707" s="410"/>
      <c r="IG707" s="410"/>
      <c r="IH707" s="410"/>
      <c r="II707" s="410"/>
      <c r="IJ707" s="410"/>
      <c r="IK707" s="410"/>
      <c r="IL707" s="410"/>
      <c r="IM707" s="410"/>
      <c r="IN707" s="410"/>
      <c r="IO707" s="410"/>
      <c r="IP707" s="410"/>
      <c r="IQ707" s="410"/>
      <c r="IR707" s="410"/>
      <c r="IS707" s="410"/>
      <c r="IT707" s="410"/>
      <c r="IU707" s="410"/>
      <c r="IV707" s="410"/>
    </row>
    <row r="708" spans="1:256" s="2" customFormat="1" ht="12.75" hidden="1" customHeight="1" outlineLevel="2">
      <c r="A708" s="14"/>
      <c r="B708" s="14"/>
      <c r="C708" s="324"/>
      <c r="D708" s="413"/>
      <c r="E708" s="261">
        <v>6</v>
      </c>
      <c r="F708" s="372"/>
      <c r="G708" s="269"/>
      <c r="H708" s="271"/>
      <c r="I708" s="271"/>
      <c r="J708" s="271"/>
      <c r="K708" s="271"/>
      <c r="L708" s="270"/>
      <c r="M708" s="155" t="str">
        <f>IF(A18taxstdlife="n/a","n/a",IF(M$3&gt;(A18taxstdlife+$E708),(Input!$L$228*$L$7)-SUM($L708:L708),(Input!$L$228*$L$7)/A18taxstdlife))</f>
        <v>n/a</v>
      </c>
      <c r="N708" s="155" t="str">
        <f>IF(A18taxstdlife="n/a","n/a",IF(N$3&gt;(A18taxstdlife+$E708),(Input!$L$228*$L$7)-SUM($L708:M708),(Input!$L$228*$L$7)/A18taxstdlife))</f>
        <v>n/a</v>
      </c>
      <c r="O708" s="155" t="str">
        <f>IF(A18taxstdlife="n/a","n/a",IF(O$3&gt;(A18taxstdlife+$E708),(Input!$L$228*$L$7)-SUM($L708:N708),(Input!$L$228*$L$7)/A18taxstdlife))</f>
        <v>n/a</v>
      </c>
      <c r="P708" s="155" t="str">
        <f>IF(A18taxstdlife="n/a","n/a",IF(P$3&gt;(A18taxstdlife+$E708),(Input!$L$228*$L$7)-SUM($L708:O708),(Input!$L$228*$L$7)/A18taxstdlife))</f>
        <v>n/a</v>
      </c>
      <c r="Q708" s="155" t="str">
        <f>IF(A18taxstdlife="n/a","n/a",IF(Q$3&gt;(A18taxstdlife+$E708),(Input!$L$228*$L$7)-SUM($L708:P708),(Input!$L$228*$L$7)/A18taxstdlife))</f>
        <v>n/a</v>
      </c>
      <c r="R708" s="155" t="str">
        <f>IF(A18taxstdlife="n/a","n/a",IF(R$3&gt;(A18taxstdlife+$E708),(Input!$L$228*$L$7)-SUM($L708:Q708),(Input!$L$228*$L$7)/A18taxstdlife))</f>
        <v>n/a</v>
      </c>
      <c r="S708" s="155" t="str">
        <f>IF(A18taxstdlife="n/a","n/a",IF(S$3&gt;(A18taxstdlife+$E708),(Input!$L$228*$L$7)-SUM($L708:R708),(Input!$L$228*$L$7)/A18taxstdlife))</f>
        <v>n/a</v>
      </c>
      <c r="T708" s="155" t="str">
        <f>IF(A18taxstdlife="n/a","n/a",IF(T$3&gt;(A18taxstdlife+$E708),(Input!$L$228*$L$7)-SUM($L708:S708),(Input!$L$228*$L$7)/A18taxstdlife))</f>
        <v>n/a</v>
      </c>
      <c r="U708" s="155" t="str">
        <f>IF(A18taxstdlife="n/a","n/a",IF(U$3&gt;(A18taxstdlife+$E708),(Input!$L$228*$L$7)-SUM($L708:T708),(Input!$L$228*$L$7)/A18taxstdlife))</f>
        <v>n/a</v>
      </c>
      <c r="V708" s="155" t="str">
        <f>IF(A18taxstdlife="n/a","n/a",IF(V$3&gt;(A18taxstdlife+$E708),(Input!$L$228*$L$7)-SUM($L708:U708),(Input!$L$228*$L$7)/A18taxstdlife))</f>
        <v>n/a</v>
      </c>
      <c r="W708" s="155" t="str">
        <f>IF(A18taxstdlife="n/a","n/a",IF(W$3&gt;(A18taxstdlife+$E708),(Input!$L$228*$L$7)-SUM($L708:V708),(Input!$L$228*$L$7)/A18taxstdlife))</f>
        <v>n/a</v>
      </c>
      <c r="X708" s="155" t="str">
        <f>IF(A18taxstdlife="n/a","n/a",IF(X$3&gt;(A18taxstdlife+$E708),(Input!$L$228*$L$7)-SUM($L708:W708),(Input!$L$228*$L$7)/A18taxstdlife))</f>
        <v>n/a</v>
      </c>
      <c r="Y708" s="155" t="str">
        <f>IF(A18taxstdlife="n/a","n/a",IF(Y$3&gt;(A18taxstdlife+$E708),(Input!$L$228*$L$7)-SUM($L708:X708),(Input!$L$228*$L$7)/A18taxstdlife))</f>
        <v>n/a</v>
      </c>
      <c r="Z708" s="155" t="str">
        <f>IF(A18taxstdlife="n/a","n/a",IF(Z$3&gt;(A18taxstdlife+$E708),(Input!$L$228*$L$7)-SUM($L708:Y708),(Input!$L$228*$L$7)/A18taxstdlife))</f>
        <v>n/a</v>
      </c>
      <c r="AA708" s="155" t="str">
        <f>IF(A18taxstdlife="n/a","n/a",IF(AA$3&gt;(A18taxstdlife+$E708),(Input!$L$228*$L$7)-SUM($L708:Z708),(Input!$L$228*$L$7)/A18taxstdlife))</f>
        <v>n/a</v>
      </c>
      <c r="AB708" s="155" t="str">
        <f>IF(A18taxstdlife="n/a","n/a",IF(AB$3&gt;(A18taxstdlife+$E708),(Input!$L$228*$L$7)-SUM($L708:AA708),(Input!$L$228*$L$7)/A18taxstdlife))</f>
        <v>n/a</v>
      </c>
      <c r="AC708" s="155" t="str">
        <f>IF(A18taxstdlife="n/a","n/a",IF(AC$3&gt;(A18taxstdlife+$E708),(Input!$L$228*$L$7)-SUM($L708:AB708),(Input!$L$228*$L$7)/A18taxstdlife))</f>
        <v>n/a</v>
      </c>
      <c r="AD708" s="155" t="str">
        <f>IF(A18taxstdlife="n/a","n/a",IF(AD$3&gt;(A18taxstdlife+$E708),(Input!$L$228*$L$7)-SUM($L708:AC708),(Input!$L$228*$L$7)/A18taxstdlife))</f>
        <v>n/a</v>
      </c>
      <c r="AE708" s="155" t="str">
        <f>IF(A18taxstdlife="n/a","n/a",IF(AE$3&gt;(A18taxstdlife+$E708),(Input!$L$228*$L$7)-SUM($L708:AD708),(Input!$L$228*$L$7)/A18taxstdlife))</f>
        <v>n/a</v>
      </c>
      <c r="AF708" s="155" t="str">
        <f>IF(A18taxstdlife="n/a","n/a",IF(AF$3&gt;(A18taxstdlife+$E708),(Input!$L$228*$L$7)-SUM($L708:AE708),(Input!$L$228*$L$7)/A18taxstdlife))</f>
        <v>n/a</v>
      </c>
      <c r="AG708" s="155" t="str">
        <f>IF(A18taxstdlife="n/a","n/a",IF(AG$3&gt;(A18taxstdlife+$E708),(Input!$L$228*$L$7)-SUM($L708:AF708),(Input!$L$228*$L$7)/A18taxstdlife))</f>
        <v>n/a</v>
      </c>
      <c r="AH708" s="155" t="str">
        <f>IF(A18taxstdlife="n/a","n/a",IF(AH$3&gt;(A18taxstdlife+$E708),(Input!$L$228*$L$7)-SUM($L708:AG708),(Input!$L$228*$L$7)/A18taxstdlife))</f>
        <v>n/a</v>
      </c>
      <c r="AI708" s="155" t="str">
        <f>IF(A18taxstdlife="n/a","n/a",IF(AI$3&gt;(A18taxstdlife+$E708),(Input!$L$228*$L$7)-SUM($L708:AH708),(Input!$L$228*$L$7)/A18taxstdlife))</f>
        <v>n/a</v>
      </c>
      <c r="AJ708" s="155" t="str">
        <f>IF(A18taxstdlife="n/a","n/a",IF(AJ$3&gt;(A18taxstdlife+$E708),(Input!$L$228*$L$7)-SUM($L708:AI708),(Input!$L$228*$L$7)/A18taxstdlife))</f>
        <v>n/a</v>
      </c>
      <c r="AK708" s="155" t="str">
        <f>IF(A18taxstdlife="n/a","n/a",IF(AK$3&gt;(A18taxstdlife+$E708),(Input!$L$228*$L$7)-SUM($L708:AJ708),(Input!$L$228*$L$7)/A18taxstdlife))</f>
        <v>n/a</v>
      </c>
      <c r="AL708" s="155" t="str">
        <f>IF(A18taxstdlife="n/a","n/a",IF(AL$3&gt;(A18taxstdlife+$E708),(Input!$L$228*$L$7)-SUM($L708:AK708),(Input!$L$228*$L$7)/A18taxstdlife))</f>
        <v>n/a</v>
      </c>
      <c r="AM708" s="155" t="str">
        <f>IF(A18taxstdlife="n/a","n/a",IF(AM$3&gt;(A18taxstdlife+$E708),(Input!$L$228*$L$7)-SUM($L708:AL708),(Input!$L$228*$L$7)/A18taxstdlife))</f>
        <v>n/a</v>
      </c>
      <c r="AN708" s="155" t="str">
        <f>IF(A18taxstdlife="n/a","n/a",IF(AN$3&gt;(A18taxstdlife+$E708),(Input!$L$228*$L$7)-SUM($L708:AM708),(Input!$L$228*$L$7)/A18taxstdlife))</f>
        <v>n/a</v>
      </c>
      <c r="AO708" s="155" t="str">
        <f>IF(A18taxstdlife="n/a","n/a",IF(AO$3&gt;(A18taxstdlife+$E708),(Input!$L$228*$L$7)-SUM($L708:AN708),(Input!$L$228*$L$7)/A18taxstdlife))</f>
        <v>n/a</v>
      </c>
      <c r="AP708" s="155" t="str">
        <f>IF(A18taxstdlife="n/a","n/a",IF(AP$3&gt;(A18taxstdlife+$E708),(Input!$L$228*$L$7)-SUM($L708:AO708),(Input!$L$228*$L$7)/A18taxstdlife))</f>
        <v>n/a</v>
      </c>
      <c r="AQ708" s="155" t="str">
        <f>IF(A18taxstdlife="n/a","n/a",IF(AQ$3&gt;(A18taxstdlife+$E708),(Input!$L$228*$L$7)-SUM($L708:AP708),(Input!$L$228*$L$7)/A18taxstdlife))</f>
        <v>n/a</v>
      </c>
      <c r="AR708" s="155" t="str">
        <f>IF(A18taxstdlife="n/a","n/a",IF(AR$3&gt;(A18taxstdlife+$E708),(Input!$L$228*$L$7)-SUM($L708:AQ708),(Input!$L$228*$L$7)/A18taxstdlife))</f>
        <v>n/a</v>
      </c>
      <c r="AS708" s="155" t="str">
        <f>IF(A18taxstdlife="n/a","n/a",IF(AS$3&gt;(A18taxstdlife+$E708),(Input!$L$228*$L$7)-SUM($L708:AR708),(Input!$L$228*$L$7)/A18taxstdlife))</f>
        <v>n/a</v>
      </c>
      <c r="AT708" s="155" t="str">
        <f>IF(A18taxstdlife="n/a","n/a",IF(AT$3&gt;(A18taxstdlife+$E708),(Input!$L$228*$L$7)-SUM($L708:AS708),(Input!$L$228*$L$7)/A18taxstdlife))</f>
        <v>n/a</v>
      </c>
      <c r="AU708" s="155" t="str">
        <f>IF(A18taxstdlife="n/a","n/a",IF(AU$3&gt;(A18taxstdlife+$E708),(Input!$L$228*$L$7)-SUM($L708:AT708),(Input!$L$228*$L$7)/A18taxstdlife))</f>
        <v>n/a</v>
      </c>
      <c r="AV708" s="155" t="str">
        <f>IF(A18taxstdlife="n/a","n/a",IF(AV$3&gt;(A18taxstdlife+$E708),(Input!$L$228*$L$7)-SUM($L708:AU708),(Input!$L$228*$L$7)/A18taxstdlife))</f>
        <v>n/a</v>
      </c>
      <c r="AW708" s="155" t="str">
        <f>IF(A18taxstdlife="n/a","n/a",IF(AW$3&gt;(A18taxstdlife+$E708),(Input!$L$228*$L$7)-SUM($L708:AV708),(Input!$L$228*$L$7)/A18taxstdlife))</f>
        <v>n/a</v>
      </c>
      <c r="AX708" s="155" t="str">
        <f>IF(A18taxstdlife="n/a","n/a",IF(AX$3&gt;(A18taxstdlife+$E708),(Input!$L$228*$L$7)-SUM($L708:AW708),(Input!$L$228*$L$7)/A18taxstdlife))</f>
        <v>n/a</v>
      </c>
      <c r="AY708" s="155" t="str">
        <f>IF(A18taxstdlife="n/a","n/a",IF(AY$3&gt;(A18taxstdlife+$E708),(Input!$L$228*$L$7)-SUM($L708:AX708),(Input!$L$228*$L$7)/A18taxstdlife))</f>
        <v>n/a</v>
      </c>
      <c r="AZ708" s="155" t="str">
        <f>IF(A18taxstdlife="n/a","n/a",IF(AZ$3&gt;(A18taxstdlife+$E708),(Input!$L$228*$L$7)-SUM($L708:AY708),(Input!$L$228*$L$7)/A18taxstdlife))</f>
        <v>n/a</v>
      </c>
      <c r="BA708" s="155" t="str">
        <f>IF(A18taxstdlife="n/a","n/a",IF(BA$3&gt;(A18taxstdlife+$E708),(Input!$L$228*$L$7)-SUM($L708:AZ708),(Input!$L$228*$L$7)/A18taxstdlife))</f>
        <v>n/a</v>
      </c>
      <c r="BB708" s="155" t="str">
        <f>IF(A18taxstdlife="n/a","n/a",IF(BB$3&gt;(A18taxstdlife+$E708),(Input!$L$228*$L$7)-SUM($L708:BA708),(Input!$L$228*$L$7)/A18taxstdlife))</f>
        <v>n/a</v>
      </c>
      <c r="BC708" s="155" t="str">
        <f>IF(A18taxstdlife="n/a","n/a",IF(BC$3&gt;(A18taxstdlife+$E708),(Input!$L$228*$L$7)-SUM($L708:BB708),(Input!$L$228*$L$7)/A18taxstdlife))</f>
        <v>n/a</v>
      </c>
      <c r="BD708" s="155" t="str">
        <f>IF(A18taxstdlife="n/a","n/a",IF(BD$3&gt;(A18taxstdlife+$E708),(Input!$L$228*$L$7)-SUM($L708:BC708),(Input!$L$228*$L$7)/A18taxstdlife))</f>
        <v>n/a</v>
      </c>
      <c r="BE708" s="155" t="str">
        <f>IF(A18taxstdlife="n/a","n/a",IF(BE$3&gt;(A18taxstdlife+$E708),(Input!$L$228*$L$7)-SUM($L708:BD708),(Input!$L$228*$L$7)/A18taxstdlife))</f>
        <v>n/a</v>
      </c>
      <c r="BF708" s="155" t="str">
        <f>IF(A18taxstdlife="n/a","n/a",IF(BF$3&gt;(A18taxstdlife+$E708),(Input!$L$228*$L$7)-SUM($L708:BE708),(Input!$L$228*$L$7)/A18taxstdlife))</f>
        <v>n/a</v>
      </c>
      <c r="BG708" s="155" t="str">
        <f>IF(A18taxstdlife="n/a","n/a",IF(BG$3&gt;(A18taxstdlife+$E708),(Input!$L$228*$L$7)-SUM($L708:BF708),(Input!$L$228*$L$7)/A18taxstdlife))</f>
        <v>n/a</v>
      </c>
      <c r="BH708" s="155" t="str">
        <f>IF(A18taxstdlife="n/a","n/a",IF(BH$3&gt;(A18taxstdlife+$E708),(Input!$L$228*$L$7)-SUM($L708:BG708),(Input!$L$228*$L$7)/A18taxstdlife))</f>
        <v>n/a</v>
      </c>
      <c r="BI708" s="155" t="str">
        <f>IF(A18taxstdlife="n/a","n/a",IF(BI$3&gt;(A18taxstdlife+$E708),(Input!$L$228*$L$7)-SUM($L708:BH708),(Input!$L$228*$L$7)/A18taxstdlife))</f>
        <v>n/a</v>
      </c>
      <c r="BJ708" s="14"/>
      <c r="BK708" s="14"/>
      <c r="BL708" s="14"/>
      <c r="BM708" s="14"/>
      <c r="BN708" s="14"/>
      <c r="BO708" s="14"/>
      <c r="BP708" s="14"/>
      <c r="BQ708" s="14"/>
      <c r="BR708" s="14"/>
      <c r="BS708" s="14"/>
      <c r="BT708" s="14"/>
      <c r="BU708" s="14"/>
      <c r="BV708" s="14"/>
      <c r="BW708" s="14"/>
      <c r="BX708" s="14"/>
      <c r="BY708" s="14"/>
      <c r="BZ708" s="14"/>
      <c r="CA708" s="410"/>
      <c r="CB708" s="410"/>
      <c r="CC708" s="410"/>
      <c r="CD708" s="410"/>
      <c r="CE708" s="410"/>
      <c r="CF708" s="410"/>
      <c r="CG708" s="410"/>
      <c r="CH708" s="410"/>
      <c r="CI708" s="410"/>
      <c r="CJ708" s="410"/>
      <c r="CK708" s="410"/>
      <c r="CL708" s="410"/>
      <c r="CM708" s="410"/>
      <c r="CN708" s="410"/>
      <c r="CO708" s="410"/>
      <c r="CP708" s="410"/>
      <c r="CQ708" s="410"/>
      <c r="CR708" s="410"/>
      <c r="CS708" s="410"/>
      <c r="CT708" s="410"/>
      <c r="CU708" s="410"/>
      <c r="CV708" s="410"/>
      <c r="CW708" s="410"/>
      <c r="CX708" s="410"/>
      <c r="CY708" s="410"/>
      <c r="CZ708" s="410"/>
      <c r="DA708" s="410"/>
      <c r="DB708" s="410"/>
      <c r="DC708" s="410"/>
      <c r="DD708" s="410"/>
      <c r="DE708" s="410"/>
      <c r="DF708" s="410"/>
      <c r="DG708" s="410"/>
      <c r="DH708" s="410"/>
      <c r="DI708" s="410"/>
      <c r="DJ708" s="410"/>
      <c r="DK708" s="410"/>
      <c r="DL708" s="410"/>
      <c r="DM708" s="410"/>
      <c r="DN708" s="410"/>
      <c r="DO708" s="410"/>
      <c r="DP708" s="410"/>
      <c r="DQ708" s="410"/>
      <c r="DR708" s="410"/>
      <c r="DS708" s="410"/>
      <c r="DT708" s="410"/>
      <c r="DU708" s="410"/>
      <c r="DV708" s="410"/>
      <c r="DW708" s="410"/>
      <c r="DX708" s="410"/>
      <c r="DY708" s="410"/>
      <c r="DZ708" s="410"/>
      <c r="EA708" s="410"/>
      <c r="EB708" s="410"/>
      <c r="EC708" s="410"/>
      <c r="ED708" s="410"/>
      <c r="EE708" s="410"/>
      <c r="EF708" s="410"/>
      <c r="EG708" s="410"/>
      <c r="EH708" s="410"/>
      <c r="EI708" s="410"/>
      <c r="EJ708" s="410"/>
      <c r="EK708" s="410"/>
      <c r="EL708" s="410"/>
      <c r="EM708" s="410"/>
      <c r="EN708" s="410"/>
      <c r="EO708" s="410"/>
      <c r="EP708" s="410"/>
      <c r="EQ708" s="410"/>
      <c r="ER708" s="410"/>
      <c r="ES708" s="410"/>
      <c r="ET708" s="410"/>
      <c r="EU708" s="410"/>
      <c r="EV708" s="410"/>
      <c r="EW708" s="410"/>
      <c r="EX708" s="410"/>
      <c r="EY708" s="410"/>
      <c r="EZ708" s="410"/>
      <c r="FA708" s="410"/>
      <c r="FB708" s="410"/>
      <c r="FC708" s="410"/>
      <c r="FD708" s="410"/>
      <c r="FE708" s="410"/>
      <c r="FF708" s="410"/>
      <c r="FG708" s="410"/>
      <c r="FH708" s="410"/>
      <c r="FI708" s="410"/>
      <c r="FJ708" s="410"/>
      <c r="FK708" s="410"/>
      <c r="FL708" s="410"/>
      <c r="FM708" s="410"/>
      <c r="FN708" s="410"/>
      <c r="FO708" s="410"/>
      <c r="FP708" s="410"/>
      <c r="FQ708" s="410"/>
      <c r="FR708" s="410"/>
      <c r="FS708" s="410"/>
      <c r="FT708" s="410"/>
      <c r="FU708" s="410"/>
      <c r="FV708" s="410"/>
      <c r="FW708" s="410"/>
      <c r="FX708" s="410"/>
      <c r="FY708" s="410"/>
      <c r="FZ708" s="410"/>
      <c r="GA708" s="410"/>
      <c r="GB708" s="410"/>
      <c r="GC708" s="410"/>
      <c r="GD708" s="410"/>
      <c r="GE708" s="410"/>
      <c r="GF708" s="410"/>
      <c r="GG708" s="410"/>
      <c r="GH708" s="410"/>
      <c r="GI708" s="410"/>
      <c r="GJ708" s="410"/>
      <c r="GK708" s="410"/>
      <c r="GL708" s="410"/>
      <c r="GM708" s="410"/>
      <c r="GN708" s="410"/>
      <c r="GO708" s="410"/>
      <c r="GP708" s="410"/>
      <c r="GQ708" s="410"/>
      <c r="GR708" s="410"/>
      <c r="GS708" s="410"/>
      <c r="GT708" s="410"/>
      <c r="GU708" s="410"/>
      <c r="GV708" s="410"/>
      <c r="GW708" s="410"/>
      <c r="GX708" s="410"/>
      <c r="GY708" s="410"/>
      <c r="GZ708" s="410"/>
      <c r="HA708" s="410"/>
      <c r="HB708" s="410"/>
      <c r="HC708" s="410"/>
      <c r="HD708" s="410"/>
      <c r="HE708" s="410"/>
      <c r="HF708" s="410"/>
      <c r="HG708" s="410"/>
      <c r="HH708" s="410"/>
      <c r="HI708" s="410"/>
      <c r="HJ708" s="410"/>
      <c r="HK708" s="410"/>
      <c r="HL708" s="410"/>
      <c r="HM708" s="410"/>
      <c r="HN708" s="410"/>
      <c r="HO708" s="410"/>
      <c r="HP708" s="410"/>
      <c r="HQ708" s="410"/>
      <c r="HR708" s="410"/>
      <c r="HS708" s="410"/>
      <c r="HT708" s="410"/>
      <c r="HU708" s="410"/>
      <c r="HV708" s="410"/>
      <c r="HW708" s="410"/>
      <c r="HX708" s="410"/>
      <c r="HY708" s="410"/>
      <c r="HZ708" s="410"/>
      <c r="IA708" s="410"/>
      <c r="IB708" s="410"/>
      <c r="IC708" s="410"/>
      <c r="ID708" s="410"/>
      <c r="IE708" s="410"/>
      <c r="IF708" s="410"/>
      <c r="IG708" s="410"/>
      <c r="IH708" s="410"/>
      <c r="II708" s="410"/>
      <c r="IJ708" s="410"/>
      <c r="IK708" s="410"/>
      <c r="IL708" s="410"/>
      <c r="IM708" s="410"/>
      <c r="IN708" s="410"/>
      <c r="IO708" s="410"/>
      <c r="IP708" s="410"/>
      <c r="IQ708" s="410"/>
      <c r="IR708" s="410"/>
      <c r="IS708" s="410"/>
      <c r="IT708" s="410"/>
      <c r="IU708" s="410"/>
      <c r="IV708" s="410"/>
    </row>
    <row r="709" spans="1:256" s="2" customFormat="1" ht="12.75" hidden="1" customHeight="1" outlineLevel="2">
      <c r="A709" s="14"/>
      <c r="B709" s="14"/>
      <c r="C709" s="324"/>
      <c r="D709" s="413"/>
      <c r="E709" s="261">
        <v>7</v>
      </c>
      <c r="F709" s="372"/>
      <c r="G709" s="269"/>
      <c r="H709" s="271"/>
      <c r="I709" s="271"/>
      <c r="J709" s="271"/>
      <c r="K709" s="271"/>
      <c r="L709" s="271"/>
      <c r="M709" s="270"/>
      <c r="N709" s="155" t="str">
        <f>IF(A18taxstdlife="n/a","n/a",IF(N$3&gt;(A18taxstdlife+$E709),(Input!$M$228*$M$7)-SUM($M709:M709),(Input!$M$228*$M$7)/A18taxstdlife))</f>
        <v>n/a</v>
      </c>
      <c r="O709" s="155" t="str">
        <f>IF(A18taxstdlife="n/a","n/a",IF(O$3&gt;(A18taxstdlife+$E709),(Input!$M$228*$M$7)-SUM($M709:N709),(Input!$M$228*$M$7)/A18taxstdlife))</f>
        <v>n/a</v>
      </c>
      <c r="P709" s="155" t="str">
        <f>IF(A18taxstdlife="n/a","n/a",IF(P$3&gt;(A18taxstdlife+$E709),(Input!$M$228*$M$7)-SUM($M709:O709),(Input!$M$228*$M$7)/A18taxstdlife))</f>
        <v>n/a</v>
      </c>
      <c r="Q709" s="155" t="str">
        <f>IF(A18taxstdlife="n/a","n/a",IF(Q$3&gt;(A18taxstdlife+$E709),(Input!$M$228*$M$7)-SUM($M709:P709),(Input!$M$228*$M$7)/A18taxstdlife))</f>
        <v>n/a</v>
      </c>
      <c r="R709" s="155" t="str">
        <f>IF(A18taxstdlife="n/a","n/a",IF(R$3&gt;(A18taxstdlife+$E709),(Input!$M$228*$M$7)-SUM($M709:Q709),(Input!$M$228*$M$7)/A18taxstdlife))</f>
        <v>n/a</v>
      </c>
      <c r="S709" s="155" t="str">
        <f>IF(A18taxstdlife="n/a","n/a",IF(S$3&gt;(A18taxstdlife+$E709),(Input!$M$228*$M$7)-SUM($M709:R709),(Input!$M$228*$M$7)/A18taxstdlife))</f>
        <v>n/a</v>
      </c>
      <c r="T709" s="155" t="str">
        <f>IF(A18taxstdlife="n/a","n/a",IF(T$3&gt;(A18taxstdlife+$E709),(Input!$M$228*$M$7)-SUM($M709:S709),(Input!$M$228*$M$7)/A18taxstdlife))</f>
        <v>n/a</v>
      </c>
      <c r="U709" s="155" t="str">
        <f>IF(A18taxstdlife="n/a","n/a",IF(U$3&gt;(A18taxstdlife+$E709),(Input!$M$228*$M$7)-SUM($M709:T709),(Input!$M$228*$M$7)/A18taxstdlife))</f>
        <v>n/a</v>
      </c>
      <c r="V709" s="155" t="str">
        <f>IF(A18taxstdlife="n/a","n/a",IF(V$3&gt;(A18taxstdlife+$E709),(Input!$M$228*$M$7)-SUM($M709:U709),(Input!$M$228*$M$7)/A18taxstdlife))</f>
        <v>n/a</v>
      </c>
      <c r="W709" s="155" t="str">
        <f>IF(A18taxstdlife="n/a","n/a",IF(W$3&gt;(A18taxstdlife+$E709),(Input!$M$228*$M$7)-SUM($M709:V709),(Input!$M$228*$M$7)/A18taxstdlife))</f>
        <v>n/a</v>
      </c>
      <c r="X709" s="155" t="str">
        <f>IF(A18taxstdlife="n/a","n/a",IF(X$3&gt;(A18taxstdlife+$E709),(Input!$M$228*$M$7)-SUM($M709:W709),(Input!$M$228*$M$7)/A18taxstdlife))</f>
        <v>n/a</v>
      </c>
      <c r="Y709" s="155" t="str">
        <f>IF(A18taxstdlife="n/a","n/a",IF(Y$3&gt;(A18taxstdlife+$E709),(Input!$M$228*$M$7)-SUM($M709:X709),(Input!$M$228*$M$7)/A18taxstdlife))</f>
        <v>n/a</v>
      </c>
      <c r="Z709" s="155" t="str">
        <f>IF(A18taxstdlife="n/a","n/a",IF(Z$3&gt;(A18taxstdlife+$E709),(Input!$M$228*$M$7)-SUM($M709:Y709),(Input!$M$228*$M$7)/A18taxstdlife))</f>
        <v>n/a</v>
      </c>
      <c r="AA709" s="155" t="str">
        <f>IF(A18taxstdlife="n/a","n/a",IF(AA$3&gt;(A18taxstdlife+$E709),(Input!$M$228*$M$7)-SUM($M709:Z709),(Input!$M$228*$M$7)/A18taxstdlife))</f>
        <v>n/a</v>
      </c>
      <c r="AB709" s="155" t="str">
        <f>IF(A18taxstdlife="n/a","n/a",IF(AB$3&gt;(A18taxstdlife+$E709),(Input!$M$228*$M$7)-SUM($M709:AA709),(Input!$M$228*$M$7)/A18taxstdlife))</f>
        <v>n/a</v>
      </c>
      <c r="AC709" s="155" t="str">
        <f>IF(A18taxstdlife="n/a","n/a",IF(AC$3&gt;(A18taxstdlife+$E709),(Input!$M$228*$M$7)-SUM($M709:AB709),(Input!$M$228*$M$7)/A18taxstdlife))</f>
        <v>n/a</v>
      </c>
      <c r="AD709" s="155" t="str">
        <f>IF(A18taxstdlife="n/a","n/a",IF(AD$3&gt;(A18taxstdlife+$E709),(Input!$M$228*$M$7)-SUM($M709:AC709),(Input!$M$228*$M$7)/A18taxstdlife))</f>
        <v>n/a</v>
      </c>
      <c r="AE709" s="155" t="str">
        <f>IF(A18taxstdlife="n/a","n/a",IF(AE$3&gt;(A18taxstdlife+$E709),(Input!$M$228*$M$7)-SUM($M709:AD709),(Input!$M$228*$M$7)/A18taxstdlife))</f>
        <v>n/a</v>
      </c>
      <c r="AF709" s="155" t="str">
        <f>IF(A18taxstdlife="n/a","n/a",IF(AF$3&gt;(A18taxstdlife+$E709),(Input!$M$228*$M$7)-SUM($M709:AE709),(Input!$M$228*$M$7)/A18taxstdlife))</f>
        <v>n/a</v>
      </c>
      <c r="AG709" s="155" t="str">
        <f>IF(A18taxstdlife="n/a","n/a",IF(AG$3&gt;(A18taxstdlife+$E709),(Input!$M$228*$M$7)-SUM($M709:AF709),(Input!$M$228*$M$7)/A18taxstdlife))</f>
        <v>n/a</v>
      </c>
      <c r="AH709" s="155" t="str">
        <f>IF(A18taxstdlife="n/a","n/a",IF(AH$3&gt;(A18taxstdlife+$E709),(Input!$M$228*$M$7)-SUM($M709:AG709),(Input!$M$228*$M$7)/A18taxstdlife))</f>
        <v>n/a</v>
      </c>
      <c r="AI709" s="155" t="str">
        <f>IF(A18taxstdlife="n/a","n/a",IF(AI$3&gt;(A18taxstdlife+$E709),(Input!$M$228*$M$7)-SUM($M709:AH709),(Input!$M$228*$M$7)/A18taxstdlife))</f>
        <v>n/a</v>
      </c>
      <c r="AJ709" s="155" t="str">
        <f>IF(A18taxstdlife="n/a","n/a",IF(AJ$3&gt;(A18taxstdlife+$E709),(Input!$M$228*$M$7)-SUM($M709:AI709),(Input!$M$228*$M$7)/A18taxstdlife))</f>
        <v>n/a</v>
      </c>
      <c r="AK709" s="155" t="str">
        <f>IF(A18taxstdlife="n/a","n/a",IF(AK$3&gt;(A18taxstdlife+$E709),(Input!$M$228*$M$7)-SUM($M709:AJ709),(Input!$M$228*$M$7)/A18taxstdlife))</f>
        <v>n/a</v>
      </c>
      <c r="AL709" s="155" t="str">
        <f>IF(A18taxstdlife="n/a","n/a",IF(AL$3&gt;(A18taxstdlife+$E709),(Input!$M$228*$M$7)-SUM($M709:AK709),(Input!$M$228*$M$7)/A18taxstdlife))</f>
        <v>n/a</v>
      </c>
      <c r="AM709" s="155" t="str">
        <f>IF(A18taxstdlife="n/a","n/a",IF(AM$3&gt;(A18taxstdlife+$E709),(Input!$M$228*$M$7)-SUM($M709:AL709),(Input!$M$228*$M$7)/A18taxstdlife))</f>
        <v>n/a</v>
      </c>
      <c r="AN709" s="155" t="str">
        <f>IF(A18taxstdlife="n/a","n/a",IF(AN$3&gt;(A18taxstdlife+$E709),(Input!$M$228*$M$7)-SUM($M709:AM709),(Input!$M$228*$M$7)/A18taxstdlife))</f>
        <v>n/a</v>
      </c>
      <c r="AO709" s="155" t="str">
        <f>IF(A18taxstdlife="n/a","n/a",IF(AO$3&gt;(A18taxstdlife+$E709),(Input!$M$228*$M$7)-SUM($M709:AN709),(Input!$M$228*$M$7)/A18taxstdlife))</f>
        <v>n/a</v>
      </c>
      <c r="AP709" s="155" t="str">
        <f>IF(A18taxstdlife="n/a","n/a",IF(AP$3&gt;(A18taxstdlife+$E709),(Input!$M$228*$M$7)-SUM($M709:AO709),(Input!$M$228*$M$7)/A18taxstdlife))</f>
        <v>n/a</v>
      </c>
      <c r="AQ709" s="155" t="str">
        <f>IF(A18taxstdlife="n/a","n/a",IF(AQ$3&gt;(A18taxstdlife+$E709),(Input!$M$228*$M$7)-SUM($M709:AP709),(Input!$M$228*$M$7)/A18taxstdlife))</f>
        <v>n/a</v>
      </c>
      <c r="AR709" s="155" t="str">
        <f>IF(A18taxstdlife="n/a","n/a",IF(AR$3&gt;(A18taxstdlife+$E709),(Input!$M$228*$M$7)-SUM($M709:AQ709),(Input!$M$228*$M$7)/A18taxstdlife))</f>
        <v>n/a</v>
      </c>
      <c r="AS709" s="155" t="str">
        <f>IF(A18taxstdlife="n/a","n/a",IF(AS$3&gt;(A18taxstdlife+$E709),(Input!$M$228*$M$7)-SUM($M709:AR709),(Input!$M$228*$M$7)/A18taxstdlife))</f>
        <v>n/a</v>
      </c>
      <c r="AT709" s="155" t="str">
        <f>IF(A18taxstdlife="n/a","n/a",IF(AT$3&gt;(A18taxstdlife+$E709),(Input!$M$228*$M$7)-SUM($M709:AS709),(Input!$M$228*$M$7)/A18taxstdlife))</f>
        <v>n/a</v>
      </c>
      <c r="AU709" s="155" t="str">
        <f>IF(A18taxstdlife="n/a","n/a",IF(AU$3&gt;(A18taxstdlife+$E709),(Input!$M$228*$M$7)-SUM($M709:AT709),(Input!$M$228*$M$7)/A18taxstdlife))</f>
        <v>n/a</v>
      </c>
      <c r="AV709" s="155" t="str">
        <f>IF(A18taxstdlife="n/a","n/a",IF(AV$3&gt;(A18taxstdlife+$E709),(Input!$M$228*$M$7)-SUM($M709:AU709),(Input!$M$228*$M$7)/A18taxstdlife))</f>
        <v>n/a</v>
      </c>
      <c r="AW709" s="155" t="str">
        <f>IF(A18taxstdlife="n/a","n/a",IF(AW$3&gt;(A18taxstdlife+$E709),(Input!$M$228*$M$7)-SUM($M709:AV709),(Input!$M$228*$M$7)/A18taxstdlife))</f>
        <v>n/a</v>
      </c>
      <c r="AX709" s="155" t="str">
        <f>IF(A18taxstdlife="n/a","n/a",IF(AX$3&gt;(A18taxstdlife+$E709),(Input!$M$228*$M$7)-SUM($M709:AW709),(Input!$M$228*$M$7)/A18taxstdlife))</f>
        <v>n/a</v>
      </c>
      <c r="AY709" s="155" t="str">
        <f>IF(A18taxstdlife="n/a","n/a",IF(AY$3&gt;(A18taxstdlife+$E709),(Input!$M$228*$M$7)-SUM($M709:AX709),(Input!$M$228*$M$7)/A18taxstdlife))</f>
        <v>n/a</v>
      </c>
      <c r="AZ709" s="155" t="str">
        <f>IF(A18taxstdlife="n/a","n/a",IF(AZ$3&gt;(A18taxstdlife+$E709),(Input!$M$228*$M$7)-SUM($M709:AY709),(Input!$M$228*$M$7)/A18taxstdlife))</f>
        <v>n/a</v>
      </c>
      <c r="BA709" s="155" t="str">
        <f>IF(A18taxstdlife="n/a","n/a",IF(BA$3&gt;(A18taxstdlife+$E709),(Input!$M$228*$M$7)-SUM($M709:AZ709),(Input!$M$228*$M$7)/A18taxstdlife))</f>
        <v>n/a</v>
      </c>
      <c r="BB709" s="155" t="str">
        <f>IF(A18taxstdlife="n/a","n/a",IF(BB$3&gt;(A18taxstdlife+$E709),(Input!$M$228*$M$7)-SUM($M709:BA709),(Input!$M$228*$M$7)/A18taxstdlife))</f>
        <v>n/a</v>
      </c>
      <c r="BC709" s="155" t="str">
        <f>IF(A18taxstdlife="n/a","n/a",IF(BC$3&gt;(A18taxstdlife+$E709),(Input!$M$228*$M$7)-SUM($M709:BB709),(Input!$M$228*$M$7)/A18taxstdlife))</f>
        <v>n/a</v>
      </c>
      <c r="BD709" s="155" t="str">
        <f>IF(A18taxstdlife="n/a","n/a",IF(BD$3&gt;(A18taxstdlife+$E709),(Input!$M$228*$M$7)-SUM($M709:BC709),(Input!$M$228*$M$7)/A18taxstdlife))</f>
        <v>n/a</v>
      </c>
      <c r="BE709" s="155" t="str">
        <f>IF(A18taxstdlife="n/a","n/a",IF(BE$3&gt;(A18taxstdlife+$E709),(Input!$M$228*$M$7)-SUM($M709:BD709),(Input!$M$228*$M$7)/A18taxstdlife))</f>
        <v>n/a</v>
      </c>
      <c r="BF709" s="155" t="str">
        <f>IF(A18taxstdlife="n/a","n/a",IF(BF$3&gt;(A18taxstdlife+$E709),(Input!$M$228*$M$7)-SUM($M709:BE709),(Input!$M$228*$M$7)/A18taxstdlife))</f>
        <v>n/a</v>
      </c>
      <c r="BG709" s="155" t="str">
        <f>IF(A18taxstdlife="n/a","n/a",IF(BG$3&gt;(A18taxstdlife+$E709),(Input!$M$228*$M$7)-SUM($M709:BF709),(Input!$M$228*$M$7)/A18taxstdlife))</f>
        <v>n/a</v>
      </c>
      <c r="BH709" s="155" t="str">
        <f>IF(A18taxstdlife="n/a","n/a",IF(BH$3&gt;(A18taxstdlife+$E709),(Input!$M$228*$M$7)-SUM($M709:BG709),(Input!$M$228*$M$7)/A18taxstdlife))</f>
        <v>n/a</v>
      </c>
      <c r="BI709" s="155" t="str">
        <f>IF(A18taxstdlife="n/a","n/a",IF(BI$3&gt;(A18taxstdlife+$E709),(Input!$M$228*$M$7)-SUM($M709:BH709),(Input!$M$228*$M$7)/A18taxstdlife))</f>
        <v>n/a</v>
      </c>
      <c r="BJ709" s="14"/>
      <c r="BK709" s="14"/>
      <c r="BL709" s="14"/>
      <c r="BM709" s="14"/>
      <c r="BN709" s="14"/>
      <c r="BO709" s="14"/>
      <c r="BP709" s="14"/>
      <c r="BQ709" s="14"/>
      <c r="BR709" s="14"/>
      <c r="BS709" s="14"/>
      <c r="BT709" s="14"/>
      <c r="BU709" s="14"/>
      <c r="BV709" s="14"/>
      <c r="BW709" s="14"/>
      <c r="BX709" s="14"/>
      <c r="BY709" s="14"/>
      <c r="BZ709" s="14"/>
      <c r="CA709" s="410"/>
      <c r="CB709" s="410"/>
      <c r="CC709" s="410"/>
      <c r="CD709" s="410"/>
      <c r="CE709" s="410"/>
      <c r="CF709" s="410"/>
      <c r="CG709" s="410"/>
      <c r="CH709" s="410"/>
      <c r="CI709" s="410"/>
      <c r="CJ709" s="410"/>
      <c r="CK709" s="410"/>
      <c r="CL709" s="410"/>
      <c r="CM709" s="410"/>
      <c r="CN709" s="410"/>
      <c r="CO709" s="410"/>
      <c r="CP709" s="410"/>
      <c r="CQ709" s="410"/>
      <c r="CR709" s="410"/>
      <c r="CS709" s="410"/>
      <c r="CT709" s="410"/>
      <c r="CU709" s="410"/>
      <c r="CV709" s="410"/>
      <c r="CW709" s="410"/>
      <c r="CX709" s="410"/>
      <c r="CY709" s="410"/>
      <c r="CZ709" s="410"/>
      <c r="DA709" s="410"/>
      <c r="DB709" s="410"/>
      <c r="DC709" s="410"/>
      <c r="DD709" s="410"/>
      <c r="DE709" s="410"/>
      <c r="DF709" s="410"/>
      <c r="DG709" s="410"/>
      <c r="DH709" s="410"/>
      <c r="DI709" s="410"/>
      <c r="DJ709" s="410"/>
      <c r="DK709" s="410"/>
      <c r="DL709" s="410"/>
      <c r="DM709" s="410"/>
      <c r="DN709" s="410"/>
      <c r="DO709" s="410"/>
      <c r="DP709" s="410"/>
      <c r="DQ709" s="410"/>
      <c r="DR709" s="410"/>
      <c r="DS709" s="410"/>
      <c r="DT709" s="410"/>
      <c r="DU709" s="410"/>
      <c r="DV709" s="410"/>
      <c r="DW709" s="410"/>
      <c r="DX709" s="410"/>
      <c r="DY709" s="410"/>
      <c r="DZ709" s="410"/>
      <c r="EA709" s="410"/>
      <c r="EB709" s="410"/>
      <c r="EC709" s="410"/>
      <c r="ED709" s="410"/>
      <c r="EE709" s="410"/>
      <c r="EF709" s="410"/>
      <c r="EG709" s="410"/>
      <c r="EH709" s="410"/>
      <c r="EI709" s="410"/>
      <c r="EJ709" s="410"/>
      <c r="EK709" s="410"/>
      <c r="EL709" s="410"/>
      <c r="EM709" s="410"/>
      <c r="EN709" s="410"/>
      <c r="EO709" s="410"/>
      <c r="EP709" s="410"/>
      <c r="EQ709" s="410"/>
      <c r="ER709" s="410"/>
      <c r="ES709" s="410"/>
      <c r="ET709" s="410"/>
      <c r="EU709" s="410"/>
      <c r="EV709" s="410"/>
      <c r="EW709" s="410"/>
      <c r="EX709" s="410"/>
      <c r="EY709" s="410"/>
      <c r="EZ709" s="410"/>
      <c r="FA709" s="410"/>
      <c r="FB709" s="410"/>
      <c r="FC709" s="410"/>
      <c r="FD709" s="410"/>
      <c r="FE709" s="410"/>
      <c r="FF709" s="410"/>
      <c r="FG709" s="410"/>
      <c r="FH709" s="410"/>
      <c r="FI709" s="410"/>
      <c r="FJ709" s="410"/>
      <c r="FK709" s="410"/>
      <c r="FL709" s="410"/>
      <c r="FM709" s="410"/>
      <c r="FN709" s="410"/>
      <c r="FO709" s="410"/>
      <c r="FP709" s="410"/>
      <c r="FQ709" s="410"/>
      <c r="FR709" s="410"/>
      <c r="FS709" s="410"/>
      <c r="FT709" s="410"/>
      <c r="FU709" s="410"/>
      <c r="FV709" s="410"/>
      <c r="FW709" s="410"/>
      <c r="FX709" s="410"/>
      <c r="FY709" s="410"/>
      <c r="FZ709" s="410"/>
      <c r="GA709" s="410"/>
      <c r="GB709" s="410"/>
      <c r="GC709" s="410"/>
      <c r="GD709" s="410"/>
      <c r="GE709" s="410"/>
      <c r="GF709" s="410"/>
      <c r="GG709" s="410"/>
      <c r="GH709" s="410"/>
      <c r="GI709" s="410"/>
      <c r="GJ709" s="410"/>
      <c r="GK709" s="410"/>
      <c r="GL709" s="410"/>
      <c r="GM709" s="410"/>
      <c r="GN709" s="410"/>
      <c r="GO709" s="410"/>
      <c r="GP709" s="410"/>
      <c r="GQ709" s="410"/>
      <c r="GR709" s="410"/>
      <c r="GS709" s="410"/>
      <c r="GT709" s="410"/>
      <c r="GU709" s="410"/>
      <c r="GV709" s="410"/>
      <c r="GW709" s="410"/>
      <c r="GX709" s="410"/>
      <c r="GY709" s="410"/>
      <c r="GZ709" s="410"/>
      <c r="HA709" s="410"/>
      <c r="HB709" s="410"/>
      <c r="HC709" s="410"/>
      <c r="HD709" s="410"/>
      <c r="HE709" s="410"/>
      <c r="HF709" s="410"/>
      <c r="HG709" s="410"/>
      <c r="HH709" s="410"/>
      <c r="HI709" s="410"/>
      <c r="HJ709" s="410"/>
      <c r="HK709" s="410"/>
      <c r="HL709" s="410"/>
      <c r="HM709" s="410"/>
      <c r="HN709" s="410"/>
      <c r="HO709" s="410"/>
      <c r="HP709" s="410"/>
      <c r="HQ709" s="410"/>
      <c r="HR709" s="410"/>
      <c r="HS709" s="410"/>
      <c r="HT709" s="410"/>
      <c r="HU709" s="410"/>
      <c r="HV709" s="410"/>
      <c r="HW709" s="410"/>
      <c r="HX709" s="410"/>
      <c r="HY709" s="410"/>
      <c r="HZ709" s="410"/>
      <c r="IA709" s="410"/>
      <c r="IB709" s="410"/>
      <c r="IC709" s="410"/>
      <c r="ID709" s="410"/>
      <c r="IE709" s="410"/>
      <c r="IF709" s="410"/>
      <c r="IG709" s="410"/>
      <c r="IH709" s="410"/>
      <c r="II709" s="410"/>
      <c r="IJ709" s="410"/>
      <c r="IK709" s="410"/>
      <c r="IL709" s="410"/>
      <c r="IM709" s="410"/>
      <c r="IN709" s="410"/>
      <c r="IO709" s="410"/>
      <c r="IP709" s="410"/>
      <c r="IQ709" s="410"/>
      <c r="IR709" s="410"/>
      <c r="IS709" s="410"/>
      <c r="IT709" s="410"/>
      <c r="IU709" s="410"/>
      <c r="IV709" s="410"/>
    </row>
    <row r="710" spans="1:256" s="2" customFormat="1" ht="12.75" hidden="1" customHeight="1" outlineLevel="2">
      <c r="A710" s="14"/>
      <c r="B710" s="14"/>
      <c r="C710" s="324"/>
      <c r="D710" s="413"/>
      <c r="E710" s="261">
        <v>8</v>
      </c>
      <c r="F710" s="372"/>
      <c r="G710" s="269"/>
      <c r="H710" s="271"/>
      <c r="I710" s="271"/>
      <c r="J710" s="271"/>
      <c r="K710" s="271"/>
      <c r="L710" s="271"/>
      <c r="M710" s="271"/>
      <c r="N710" s="270"/>
      <c r="O710" s="155" t="str">
        <f>IF(A18taxstdlife="n/a","n/a",IF(O$3&gt;(A18taxstdlife+$E710),(Input!$N$228*$N$7)-SUM($N710:N710),(Input!$N$228*$N$7)/A18taxstdlife))</f>
        <v>n/a</v>
      </c>
      <c r="P710" s="155" t="str">
        <f>IF(A18taxstdlife="n/a","n/a",IF(P$3&gt;(A18taxstdlife+$E710),(Input!$N$228*$N$7)-SUM($N710:O710),(Input!$N$228*$N$7)/A18taxstdlife))</f>
        <v>n/a</v>
      </c>
      <c r="Q710" s="155" t="str">
        <f>IF(A18taxstdlife="n/a","n/a",IF(Q$3&gt;(A18taxstdlife+$E710),(Input!$N$228*$N$7)-SUM($N710:P710),(Input!$N$228*$N$7)/A18taxstdlife))</f>
        <v>n/a</v>
      </c>
      <c r="R710" s="155" t="str">
        <f>IF(A18taxstdlife="n/a","n/a",IF(R$3&gt;(A18taxstdlife+$E710),(Input!$N$228*$N$7)-SUM($N710:Q710),(Input!$N$228*$N$7)/A18taxstdlife))</f>
        <v>n/a</v>
      </c>
      <c r="S710" s="155" t="str">
        <f>IF(A18taxstdlife="n/a","n/a",IF(S$3&gt;(A18taxstdlife+$E710),(Input!$N$228*$N$7)-SUM($N710:R710),(Input!$N$228*$N$7)/A18taxstdlife))</f>
        <v>n/a</v>
      </c>
      <c r="T710" s="155" t="str">
        <f>IF(A18taxstdlife="n/a","n/a",IF(T$3&gt;(A18taxstdlife+$E710),(Input!$N$228*$N$7)-SUM($N710:S710),(Input!$N$228*$N$7)/A18taxstdlife))</f>
        <v>n/a</v>
      </c>
      <c r="U710" s="155" t="str">
        <f>IF(A18taxstdlife="n/a","n/a",IF(U$3&gt;(A18taxstdlife+$E710),(Input!$N$228*$N$7)-SUM($N710:T710),(Input!$N$228*$N$7)/A18taxstdlife))</f>
        <v>n/a</v>
      </c>
      <c r="V710" s="155" t="str">
        <f>IF(A18taxstdlife="n/a","n/a",IF(V$3&gt;(A18taxstdlife+$E710),(Input!$N$228*$N$7)-SUM($N710:U710),(Input!$N$228*$N$7)/A18taxstdlife))</f>
        <v>n/a</v>
      </c>
      <c r="W710" s="155" t="str">
        <f>IF(A18taxstdlife="n/a","n/a",IF(W$3&gt;(A18taxstdlife+$E710),(Input!$N$228*$N$7)-SUM($N710:V710),(Input!$N$228*$N$7)/A18taxstdlife))</f>
        <v>n/a</v>
      </c>
      <c r="X710" s="155" t="str">
        <f>IF(A18taxstdlife="n/a","n/a",IF(X$3&gt;(A18taxstdlife+$E710),(Input!$N$228*$N$7)-SUM($N710:W710),(Input!$N$228*$N$7)/A18taxstdlife))</f>
        <v>n/a</v>
      </c>
      <c r="Y710" s="155" t="str">
        <f>IF(A18taxstdlife="n/a","n/a",IF(Y$3&gt;(A18taxstdlife+$E710),(Input!$N$228*$N$7)-SUM($N710:X710),(Input!$N$228*$N$7)/A18taxstdlife))</f>
        <v>n/a</v>
      </c>
      <c r="Z710" s="155" t="str">
        <f>IF(A18taxstdlife="n/a","n/a",IF(Z$3&gt;(A18taxstdlife+$E710),(Input!$N$228*$N$7)-SUM($N710:Y710),(Input!$N$228*$N$7)/A18taxstdlife))</f>
        <v>n/a</v>
      </c>
      <c r="AA710" s="155" t="str">
        <f>IF(A18taxstdlife="n/a","n/a",IF(AA$3&gt;(A18taxstdlife+$E710),(Input!$N$228*$N$7)-SUM($N710:Z710),(Input!$N$228*$N$7)/A18taxstdlife))</f>
        <v>n/a</v>
      </c>
      <c r="AB710" s="155" t="str">
        <f>IF(A18taxstdlife="n/a","n/a",IF(AB$3&gt;(A18taxstdlife+$E710),(Input!$N$228*$N$7)-SUM($N710:AA710),(Input!$N$228*$N$7)/A18taxstdlife))</f>
        <v>n/a</v>
      </c>
      <c r="AC710" s="155" t="str">
        <f>IF(A18taxstdlife="n/a","n/a",IF(AC$3&gt;(A18taxstdlife+$E710),(Input!$N$228*$N$7)-SUM($N710:AB710),(Input!$N$228*$N$7)/A18taxstdlife))</f>
        <v>n/a</v>
      </c>
      <c r="AD710" s="155" t="str">
        <f>IF(A18taxstdlife="n/a","n/a",IF(AD$3&gt;(A18taxstdlife+$E710),(Input!$N$228*$N$7)-SUM($N710:AC710),(Input!$N$228*$N$7)/A18taxstdlife))</f>
        <v>n/a</v>
      </c>
      <c r="AE710" s="155" t="str">
        <f>IF(A18taxstdlife="n/a","n/a",IF(AE$3&gt;(A18taxstdlife+$E710),(Input!$N$228*$N$7)-SUM($N710:AD710),(Input!$N$228*$N$7)/A18taxstdlife))</f>
        <v>n/a</v>
      </c>
      <c r="AF710" s="155" t="str">
        <f>IF(A18taxstdlife="n/a","n/a",IF(AF$3&gt;(A18taxstdlife+$E710),(Input!$N$228*$N$7)-SUM($N710:AE710),(Input!$N$228*$N$7)/A18taxstdlife))</f>
        <v>n/a</v>
      </c>
      <c r="AG710" s="155" t="str">
        <f>IF(A18taxstdlife="n/a","n/a",IF(AG$3&gt;(A18taxstdlife+$E710),(Input!$N$228*$N$7)-SUM($N710:AF710),(Input!$N$228*$N$7)/A18taxstdlife))</f>
        <v>n/a</v>
      </c>
      <c r="AH710" s="155" t="str">
        <f>IF(A18taxstdlife="n/a","n/a",IF(AH$3&gt;(A18taxstdlife+$E710),(Input!$N$228*$N$7)-SUM($N710:AG710),(Input!$N$228*$N$7)/A18taxstdlife))</f>
        <v>n/a</v>
      </c>
      <c r="AI710" s="155" t="str">
        <f>IF(A18taxstdlife="n/a","n/a",IF(AI$3&gt;(A18taxstdlife+$E710),(Input!$N$228*$N$7)-SUM($N710:AH710),(Input!$N$228*$N$7)/A18taxstdlife))</f>
        <v>n/a</v>
      </c>
      <c r="AJ710" s="155" t="str">
        <f>IF(A18taxstdlife="n/a","n/a",IF(AJ$3&gt;(A18taxstdlife+$E710),(Input!$N$228*$N$7)-SUM($N710:AI710),(Input!$N$228*$N$7)/A18taxstdlife))</f>
        <v>n/a</v>
      </c>
      <c r="AK710" s="155" t="str">
        <f>IF(A18taxstdlife="n/a","n/a",IF(AK$3&gt;(A18taxstdlife+$E710),(Input!$N$228*$N$7)-SUM($N710:AJ710),(Input!$N$228*$N$7)/A18taxstdlife))</f>
        <v>n/a</v>
      </c>
      <c r="AL710" s="155" t="str">
        <f>IF(A18taxstdlife="n/a","n/a",IF(AL$3&gt;(A18taxstdlife+$E710),(Input!$N$228*$N$7)-SUM($N710:AK710),(Input!$N$228*$N$7)/A18taxstdlife))</f>
        <v>n/a</v>
      </c>
      <c r="AM710" s="155" t="str">
        <f>IF(A18taxstdlife="n/a","n/a",IF(AM$3&gt;(A18taxstdlife+$E710),(Input!$N$228*$N$7)-SUM($N710:AL710),(Input!$N$228*$N$7)/A18taxstdlife))</f>
        <v>n/a</v>
      </c>
      <c r="AN710" s="155" t="str">
        <f>IF(A18taxstdlife="n/a","n/a",IF(AN$3&gt;(A18taxstdlife+$E710),(Input!$N$228*$N$7)-SUM($N710:AM710),(Input!$N$228*$N$7)/A18taxstdlife))</f>
        <v>n/a</v>
      </c>
      <c r="AO710" s="155" t="str">
        <f>IF(A18taxstdlife="n/a","n/a",IF(AO$3&gt;(A18taxstdlife+$E710),(Input!$N$228*$N$7)-SUM($N710:AN710),(Input!$N$228*$N$7)/A18taxstdlife))</f>
        <v>n/a</v>
      </c>
      <c r="AP710" s="155" t="str">
        <f>IF(A18taxstdlife="n/a","n/a",IF(AP$3&gt;(A18taxstdlife+$E710),(Input!$N$228*$N$7)-SUM($N710:AO710),(Input!$N$228*$N$7)/A18taxstdlife))</f>
        <v>n/a</v>
      </c>
      <c r="AQ710" s="155" t="str">
        <f>IF(A18taxstdlife="n/a","n/a",IF(AQ$3&gt;(A18taxstdlife+$E710),(Input!$N$228*$N$7)-SUM($N710:AP710),(Input!$N$228*$N$7)/A18taxstdlife))</f>
        <v>n/a</v>
      </c>
      <c r="AR710" s="155" t="str">
        <f>IF(A18taxstdlife="n/a","n/a",IF(AR$3&gt;(A18taxstdlife+$E710),(Input!$N$228*$N$7)-SUM($N710:AQ710),(Input!$N$228*$N$7)/A18taxstdlife))</f>
        <v>n/a</v>
      </c>
      <c r="AS710" s="155" t="str">
        <f>IF(A18taxstdlife="n/a","n/a",IF(AS$3&gt;(A18taxstdlife+$E710),(Input!$N$228*$N$7)-SUM($N710:AR710),(Input!$N$228*$N$7)/A18taxstdlife))</f>
        <v>n/a</v>
      </c>
      <c r="AT710" s="155" t="str">
        <f>IF(A18taxstdlife="n/a","n/a",IF(AT$3&gt;(A18taxstdlife+$E710),(Input!$N$228*$N$7)-SUM($N710:AS710),(Input!$N$228*$N$7)/A18taxstdlife))</f>
        <v>n/a</v>
      </c>
      <c r="AU710" s="155" t="str">
        <f>IF(A18taxstdlife="n/a","n/a",IF(AU$3&gt;(A18taxstdlife+$E710),(Input!$N$228*$N$7)-SUM($N710:AT710),(Input!$N$228*$N$7)/A18taxstdlife))</f>
        <v>n/a</v>
      </c>
      <c r="AV710" s="155" t="str">
        <f>IF(A18taxstdlife="n/a","n/a",IF(AV$3&gt;(A18taxstdlife+$E710),(Input!$N$228*$N$7)-SUM($N710:AU710),(Input!$N$228*$N$7)/A18taxstdlife))</f>
        <v>n/a</v>
      </c>
      <c r="AW710" s="155" t="str">
        <f>IF(A18taxstdlife="n/a","n/a",IF(AW$3&gt;(A18taxstdlife+$E710),(Input!$N$228*$N$7)-SUM($N710:AV710),(Input!$N$228*$N$7)/A18taxstdlife))</f>
        <v>n/a</v>
      </c>
      <c r="AX710" s="155" t="str">
        <f>IF(A18taxstdlife="n/a","n/a",IF(AX$3&gt;(A18taxstdlife+$E710),(Input!$N$228*$N$7)-SUM($N710:AW710),(Input!$N$228*$N$7)/A18taxstdlife))</f>
        <v>n/a</v>
      </c>
      <c r="AY710" s="155" t="str">
        <f>IF(A18taxstdlife="n/a","n/a",IF(AY$3&gt;(A18taxstdlife+$E710),(Input!$N$228*$N$7)-SUM($N710:AX710),(Input!$N$228*$N$7)/A18taxstdlife))</f>
        <v>n/a</v>
      </c>
      <c r="AZ710" s="155" t="str">
        <f>IF(A18taxstdlife="n/a","n/a",IF(AZ$3&gt;(A18taxstdlife+$E710),(Input!$N$228*$N$7)-SUM($N710:AY710),(Input!$N$228*$N$7)/A18taxstdlife))</f>
        <v>n/a</v>
      </c>
      <c r="BA710" s="155" t="str">
        <f>IF(A18taxstdlife="n/a","n/a",IF(BA$3&gt;(A18taxstdlife+$E710),(Input!$N$228*$N$7)-SUM($N710:AZ710),(Input!$N$228*$N$7)/A18taxstdlife))</f>
        <v>n/a</v>
      </c>
      <c r="BB710" s="155" t="str">
        <f>IF(A18taxstdlife="n/a","n/a",IF(BB$3&gt;(A18taxstdlife+$E710),(Input!$N$228*$N$7)-SUM($N710:BA710),(Input!$N$228*$N$7)/A18taxstdlife))</f>
        <v>n/a</v>
      </c>
      <c r="BC710" s="155" t="str">
        <f>IF(A18taxstdlife="n/a","n/a",IF(BC$3&gt;(A18taxstdlife+$E710),(Input!$N$228*$N$7)-SUM($N710:BB710),(Input!$N$228*$N$7)/A18taxstdlife))</f>
        <v>n/a</v>
      </c>
      <c r="BD710" s="155" t="str">
        <f>IF(A18taxstdlife="n/a","n/a",IF(BD$3&gt;(A18taxstdlife+$E710),(Input!$N$228*$N$7)-SUM($N710:BC710),(Input!$N$228*$N$7)/A18taxstdlife))</f>
        <v>n/a</v>
      </c>
      <c r="BE710" s="155" t="str">
        <f>IF(A18taxstdlife="n/a","n/a",IF(BE$3&gt;(A18taxstdlife+$E710),(Input!$N$228*$N$7)-SUM($N710:BD710),(Input!$N$228*$N$7)/A18taxstdlife))</f>
        <v>n/a</v>
      </c>
      <c r="BF710" s="155" t="str">
        <f>IF(A18taxstdlife="n/a","n/a",IF(BF$3&gt;(A18taxstdlife+$E710),(Input!$N$228*$N$7)-SUM($N710:BE710),(Input!$N$228*$N$7)/A18taxstdlife))</f>
        <v>n/a</v>
      </c>
      <c r="BG710" s="155" t="str">
        <f>IF(A18taxstdlife="n/a","n/a",IF(BG$3&gt;(A18taxstdlife+$E710),(Input!$N$228*$N$7)-SUM($N710:BF710),(Input!$N$228*$N$7)/A18taxstdlife))</f>
        <v>n/a</v>
      </c>
      <c r="BH710" s="155" t="str">
        <f>IF(A18taxstdlife="n/a","n/a",IF(BH$3&gt;(A18taxstdlife+$E710),(Input!$N$228*$N$7)-SUM($N710:BG710),(Input!$N$228*$N$7)/A18taxstdlife))</f>
        <v>n/a</v>
      </c>
      <c r="BI710" s="155" t="str">
        <f>IF(A18taxstdlife="n/a","n/a",IF(BI$3&gt;(A18taxstdlife+$E710),(Input!$N$228*$N$7)-SUM($N710:BH710),(Input!$N$228*$N$7)/A18taxstdlife))</f>
        <v>n/a</v>
      </c>
      <c r="BJ710" s="14"/>
      <c r="BK710" s="14"/>
      <c r="BL710" s="14"/>
      <c r="BM710" s="14"/>
      <c r="BN710" s="14"/>
      <c r="BO710" s="14"/>
      <c r="BP710" s="14"/>
      <c r="BQ710" s="14"/>
      <c r="BR710" s="14"/>
      <c r="BS710" s="14"/>
      <c r="BT710" s="14"/>
      <c r="BU710" s="14"/>
      <c r="BV710" s="14"/>
      <c r="BW710" s="14"/>
      <c r="BX710" s="14"/>
      <c r="BY710" s="14"/>
      <c r="BZ710" s="14"/>
      <c r="CA710" s="410"/>
      <c r="CB710" s="410"/>
      <c r="CC710" s="410"/>
      <c r="CD710" s="410"/>
      <c r="CE710" s="410"/>
      <c r="CF710" s="410"/>
      <c r="CG710" s="410"/>
      <c r="CH710" s="410"/>
      <c r="CI710" s="410"/>
      <c r="CJ710" s="410"/>
      <c r="CK710" s="410"/>
      <c r="CL710" s="410"/>
      <c r="CM710" s="410"/>
      <c r="CN710" s="410"/>
      <c r="CO710" s="410"/>
      <c r="CP710" s="410"/>
      <c r="CQ710" s="410"/>
      <c r="CR710" s="410"/>
      <c r="CS710" s="410"/>
      <c r="CT710" s="410"/>
      <c r="CU710" s="410"/>
      <c r="CV710" s="410"/>
      <c r="CW710" s="410"/>
      <c r="CX710" s="410"/>
      <c r="CY710" s="410"/>
      <c r="CZ710" s="410"/>
      <c r="DA710" s="410"/>
      <c r="DB710" s="410"/>
      <c r="DC710" s="410"/>
      <c r="DD710" s="410"/>
      <c r="DE710" s="410"/>
      <c r="DF710" s="410"/>
      <c r="DG710" s="410"/>
      <c r="DH710" s="410"/>
      <c r="DI710" s="410"/>
      <c r="DJ710" s="410"/>
      <c r="DK710" s="410"/>
      <c r="DL710" s="410"/>
      <c r="DM710" s="410"/>
      <c r="DN710" s="410"/>
      <c r="DO710" s="410"/>
      <c r="DP710" s="410"/>
      <c r="DQ710" s="410"/>
      <c r="DR710" s="410"/>
      <c r="DS710" s="410"/>
      <c r="DT710" s="410"/>
      <c r="DU710" s="410"/>
      <c r="DV710" s="410"/>
      <c r="DW710" s="410"/>
      <c r="DX710" s="410"/>
      <c r="DY710" s="410"/>
      <c r="DZ710" s="410"/>
      <c r="EA710" s="410"/>
      <c r="EB710" s="410"/>
      <c r="EC710" s="410"/>
      <c r="ED710" s="410"/>
      <c r="EE710" s="410"/>
      <c r="EF710" s="410"/>
      <c r="EG710" s="410"/>
      <c r="EH710" s="410"/>
      <c r="EI710" s="410"/>
      <c r="EJ710" s="410"/>
      <c r="EK710" s="410"/>
      <c r="EL710" s="410"/>
      <c r="EM710" s="410"/>
      <c r="EN710" s="410"/>
      <c r="EO710" s="410"/>
      <c r="EP710" s="410"/>
      <c r="EQ710" s="410"/>
      <c r="ER710" s="410"/>
      <c r="ES710" s="410"/>
      <c r="ET710" s="410"/>
      <c r="EU710" s="410"/>
      <c r="EV710" s="410"/>
      <c r="EW710" s="410"/>
      <c r="EX710" s="410"/>
      <c r="EY710" s="410"/>
      <c r="EZ710" s="410"/>
      <c r="FA710" s="410"/>
      <c r="FB710" s="410"/>
      <c r="FC710" s="410"/>
      <c r="FD710" s="410"/>
      <c r="FE710" s="410"/>
      <c r="FF710" s="410"/>
      <c r="FG710" s="410"/>
      <c r="FH710" s="410"/>
      <c r="FI710" s="410"/>
      <c r="FJ710" s="410"/>
      <c r="FK710" s="410"/>
      <c r="FL710" s="410"/>
      <c r="FM710" s="410"/>
      <c r="FN710" s="410"/>
      <c r="FO710" s="410"/>
      <c r="FP710" s="410"/>
      <c r="FQ710" s="410"/>
      <c r="FR710" s="410"/>
      <c r="FS710" s="410"/>
      <c r="FT710" s="410"/>
      <c r="FU710" s="410"/>
      <c r="FV710" s="410"/>
      <c r="FW710" s="410"/>
      <c r="FX710" s="410"/>
      <c r="FY710" s="410"/>
      <c r="FZ710" s="410"/>
      <c r="GA710" s="410"/>
      <c r="GB710" s="410"/>
      <c r="GC710" s="410"/>
      <c r="GD710" s="410"/>
      <c r="GE710" s="410"/>
      <c r="GF710" s="410"/>
      <c r="GG710" s="410"/>
      <c r="GH710" s="410"/>
      <c r="GI710" s="410"/>
      <c r="GJ710" s="410"/>
      <c r="GK710" s="410"/>
      <c r="GL710" s="410"/>
      <c r="GM710" s="410"/>
      <c r="GN710" s="410"/>
      <c r="GO710" s="410"/>
      <c r="GP710" s="410"/>
      <c r="GQ710" s="410"/>
      <c r="GR710" s="410"/>
      <c r="GS710" s="410"/>
      <c r="GT710" s="410"/>
      <c r="GU710" s="410"/>
      <c r="GV710" s="410"/>
      <c r="GW710" s="410"/>
      <c r="GX710" s="410"/>
      <c r="GY710" s="410"/>
      <c r="GZ710" s="410"/>
      <c r="HA710" s="410"/>
      <c r="HB710" s="410"/>
      <c r="HC710" s="410"/>
      <c r="HD710" s="410"/>
      <c r="HE710" s="410"/>
      <c r="HF710" s="410"/>
      <c r="HG710" s="410"/>
      <c r="HH710" s="410"/>
      <c r="HI710" s="410"/>
      <c r="HJ710" s="410"/>
      <c r="HK710" s="410"/>
      <c r="HL710" s="410"/>
      <c r="HM710" s="410"/>
      <c r="HN710" s="410"/>
      <c r="HO710" s="410"/>
      <c r="HP710" s="410"/>
      <c r="HQ710" s="410"/>
      <c r="HR710" s="410"/>
      <c r="HS710" s="410"/>
      <c r="HT710" s="410"/>
      <c r="HU710" s="410"/>
      <c r="HV710" s="410"/>
      <c r="HW710" s="410"/>
      <c r="HX710" s="410"/>
      <c r="HY710" s="410"/>
      <c r="HZ710" s="410"/>
      <c r="IA710" s="410"/>
      <c r="IB710" s="410"/>
      <c r="IC710" s="410"/>
      <c r="ID710" s="410"/>
      <c r="IE710" s="410"/>
      <c r="IF710" s="410"/>
      <c r="IG710" s="410"/>
      <c r="IH710" s="410"/>
      <c r="II710" s="410"/>
      <c r="IJ710" s="410"/>
      <c r="IK710" s="410"/>
      <c r="IL710" s="410"/>
      <c r="IM710" s="410"/>
      <c r="IN710" s="410"/>
      <c r="IO710" s="410"/>
      <c r="IP710" s="410"/>
      <c r="IQ710" s="410"/>
      <c r="IR710" s="410"/>
      <c r="IS710" s="410"/>
      <c r="IT710" s="410"/>
      <c r="IU710" s="410"/>
      <c r="IV710" s="410"/>
    </row>
    <row r="711" spans="1:256" s="2" customFormat="1" ht="12.75" hidden="1" customHeight="1" outlineLevel="2">
      <c r="A711" s="14"/>
      <c r="B711" s="14"/>
      <c r="C711" s="324"/>
      <c r="D711" s="413"/>
      <c r="E711" s="261">
        <v>9</v>
      </c>
      <c r="F711" s="372"/>
      <c r="G711" s="269"/>
      <c r="H711" s="271"/>
      <c r="I711" s="271"/>
      <c r="J711" s="271"/>
      <c r="K711" s="271"/>
      <c r="L711" s="271"/>
      <c r="M711" s="271"/>
      <c r="N711" s="271"/>
      <c r="O711" s="270"/>
      <c r="P711" s="155" t="str">
        <f>IF(A18taxstdlife="n/a","n/a",IF(P$3&gt;(A18taxstdlife+$E711),(Input!$O$228*$O$7)-SUM($O711:O711),(Input!$O$228*$O$7)/A18taxstdlife))</f>
        <v>n/a</v>
      </c>
      <c r="Q711" s="155" t="str">
        <f>IF(A18taxstdlife="n/a","n/a",IF(Q$3&gt;(A18taxstdlife+$E711),(Input!$O$228*$O$7)-SUM($O711:P711),(Input!$O$228*$O$7)/A18taxstdlife))</f>
        <v>n/a</v>
      </c>
      <c r="R711" s="155" t="str">
        <f>IF(A18taxstdlife="n/a","n/a",IF(R$3&gt;(A18taxstdlife+$E711),(Input!$O$228*$O$7)-SUM($O711:Q711),(Input!$O$228*$O$7)/A18taxstdlife))</f>
        <v>n/a</v>
      </c>
      <c r="S711" s="155" t="str">
        <f>IF(A18taxstdlife="n/a","n/a",IF(S$3&gt;(A18taxstdlife+$E711),(Input!$O$228*$O$7)-SUM($O711:R711),(Input!$O$228*$O$7)/A18taxstdlife))</f>
        <v>n/a</v>
      </c>
      <c r="T711" s="155" t="str">
        <f>IF(A18taxstdlife="n/a","n/a",IF(T$3&gt;(A18taxstdlife+$E711),(Input!$O$228*$O$7)-SUM($O711:S711),(Input!$O$228*$O$7)/A18taxstdlife))</f>
        <v>n/a</v>
      </c>
      <c r="U711" s="155" t="str">
        <f>IF(A18taxstdlife="n/a","n/a",IF(U$3&gt;(A18taxstdlife+$E711),(Input!$O$228*$O$7)-SUM($O711:T711),(Input!$O$228*$O$7)/A18taxstdlife))</f>
        <v>n/a</v>
      </c>
      <c r="V711" s="155" t="str">
        <f>IF(A18taxstdlife="n/a","n/a",IF(V$3&gt;(A18taxstdlife+$E711),(Input!$O$228*$O$7)-SUM($O711:U711),(Input!$O$228*$O$7)/A18taxstdlife))</f>
        <v>n/a</v>
      </c>
      <c r="W711" s="155" t="str">
        <f>IF(A18taxstdlife="n/a","n/a",IF(W$3&gt;(A18taxstdlife+$E711),(Input!$O$228*$O$7)-SUM($O711:V711),(Input!$O$228*$O$7)/A18taxstdlife))</f>
        <v>n/a</v>
      </c>
      <c r="X711" s="155" t="str">
        <f>IF(A18taxstdlife="n/a","n/a",IF(X$3&gt;(A18taxstdlife+$E711),(Input!$O$228*$O$7)-SUM($O711:W711),(Input!$O$228*$O$7)/A18taxstdlife))</f>
        <v>n/a</v>
      </c>
      <c r="Y711" s="155" t="str">
        <f>IF(A18taxstdlife="n/a","n/a",IF(Y$3&gt;(A18taxstdlife+$E711),(Input!$O$228*$O$7)-SUM($O711:X711),(Input!$O$228*$O$7)/A18taxstdlife))</f>
        <v>n/a</v>
      </c>
      <c r="Z711" s="155" t="str">
        <f>IF(A18taxstdlife="n/a","n/a",IF(Z$3&gt;(A18taxstdlife+$E711),(Input!$O$228*$O$7)-SUM($O711:Y711),(Input!$O$228*$O$7)/A18taxstdlife))</f>
        <v>n/a</v>
      </c>
      <c r="AA711" s="155" t="str">
        <f>IF(A18taxstdlife="n/a","n/a",IF(AA$3&gt;(A18taxstdlife+$E711),(Input!$O$228*$O$7)-SUM($O711:Z711),(Input!$O$228*$O$7)/A18taxstdlife))</f>
        <v>n/a</v>
      </c>
      <c r="AB711" s="155" t="str">
        <f>IF(A18taxstdlife="n/a","n/a",IF(AB$3&gt;(A18taxstdlife+$E711),(Input!$O$228*$O$7)-SUM($O711:AA711),(Input!$O$228*$O$7)/A18taxstdlife))</f>
        <v>n/a</v>
      </c>
      <c r="AC711" s="155" t="str">
        <f>IF(A18taxstdlife="n/a","n/a",IF(AC$3&gt;(A18taxstdlife+$E711),(Input!$O$228*$O$7)-SUM($O711:AB711),(Input!$O$228*$O$7)/A18taxstdlife))</f>
        <v>n/a</v>
      </c>
      <c r="AD711" s="155" t="str">
        <f>IF(A18taxstdlife="n/a","n/a",IF(AD$3&gt;(A18taxstdlife+$E711),(Input!$O$228*$O$7)-SUM($O711:AC711),(Input!$O$228*$O$7)/A18taxstdlife))</f>
        <v>n/a</v>
      </c>
      <c r="AE711" s="155" t="str">
        <f>IF(A18taxstdlife="n/a","n/a",IF(AE$3&gt;(A18taxstdlife+$E711),(Input!$O$228*$O$7)-SUM($O711:AD711),(Input!$O$228*$O$7)/A18taxstdlife))</f>
        <v>n/a</v>
      </c>
      <c r="AF711" s="155" t="str">
        <f>IF(A18taxstdlife="n/a","n/a",IF(AF$3&gt;(A18taxstdlife+$E711),(Input!$O$228*$O$7)-SUM($O711:AE711),(Input!$O$228*$O$7)/A18taxstdlife))</f>
        <v>n/a</v>
      </c>
      <c r="AG711" s="155" t="str">
        <f>IF(A18taxstdlife="n/a","n/a",IF(AG$3&gt;(A18taxstdlife+$E711),(Input!$O$228*$O$7)-SUM($O711:AF711),(Input!$O$228*$O$7)/A18taxstdlife))</f>
        <v>n/a</v>
      </c>
      <c r="AH711" s="155" t="str">
        <f>IF(A18taxstdlife="n/a","n/a",IF(AH$3&gt;(A18taxstdlife+$E711),(Input!$O$228*$O$7)-SUM($O711:AG711),(Input!$O$228*$O$7)/A18taxstdlife))</f>
        <v>n/a</v>
      </c>
      <c r="AI711" s="155" t="str">
        <f>IF(A18taxstdlife="n/a","n/a",IF(AI$3&gt;(A18taxstdlife+$E711),(Input!$O$228*$O$7)-SUM($O711:AH711),(Input!$O$228*$O$7)/A18taxstdlife))</f>
        <v>n/a</v>
      </c>
      <c r="AJ711" s="155" t="str">
        <f>IF(A18taxstdlife="n/a","n/a",IF(AJ$3&gt;(A18taxstdlife+$E711),(Input!$O$228*$O$7)-SUM($O711:AI711),(Input!$O$228*$O$7)/A18taxstdlife))</f>
        <v>n/a</v>
      </c>
      <c r="AK711" s="155" t="str">
        <f>IF(A18taxstdlife="n/a","n/a",IF(AK$3&gt;(A18taxstdlife+$E711),(Input!$O$228*$O$7)-SUM($O711:AJ711),(Input!$O$228*$O$7)/A18taxstdlife))</f>
        <v>n/a</v>
      </c>
      <c r="AL711" s="155" t="str">
        <f>IF(A18taxstdlife="n/a","n/a",IF(AL$3&gt;(A18taxstdlife+$E711),(Input!$O$228*$O$7)-SUM($O711:AK711),(Input!$O$228*$O$7)/A18taxstdlife))</f>
        <v>n/a</v>
      </c>
      <c r="AM711" s="155" t="str">
        <f>IF(A18taxstdlife="n/a","n/a",IF(AM$3&gt;(A18taxstdlife+$E711),(Input!$O$228*$O$7)-SUM($O711:AL711),(Input!$O$228*$O$7)/A18taxstdlife))</f>
        <v>n/a</v>
      </c>
      <c r="AN711" s="155" t="str">
        <f>IF(A18taxstdlife="n/a","n/a",IF(AN$3&gt;(A18taxstdlife+$E711),(Input!$O$228*$O$7)-SUM($O711:AM711),(Input!$O$228*$O$7)/A18taxstdlife))</f>
        <v>n/a</v>
      </c>
      <c r="AO711" s="155" t="str">
        <f>IF(A18taxstdlife="n/a","n/a",IF(AO$3&gt;(A18taxstdlife+$E711),(Input!$O$228*$O$7)-SUM($O711:AN711),(Input!$O$228*$O$7)/A18taxstdlife))</f>
        <v>n/a</v>
      </c>
      <c r="AP711" s="155" t="str">
        <f>IF(A18taxstdlife="n/a","n/a",IF(AP$3&gt;(A18taxstdlife+$E711),(Input!$O$228*$O$7)-SUM($O711:AO711),(Input!$O$228*$O$7)/A18taxstdlife))</f>
        <v>n/a</v>
      </c>
      <c r="AQ711" s="155" t="str">
        <f>IF(A18taxstdlife="n/a","n/a",IF(AQ$3&gt;(A18taxstdlife+$E711),(Input!$O$228*$O$7)-SUM($O711:AP711),(Input!$O$228*$O$7)/A18taxstdlife))</f>
        <v>n/a</v>
      </c>
      <c r="AR711" s="155" t="str">
        <f>IF(A18taxstdlife="n/a","n/a",IF(AR$3&gt;(A18taxstdlife+$E711),(Input!$O$228*$O$7)-SUM($O711:AQ711),(Input!$O$228*$O$7)/A18taxstdlife))</f>
        <v>n/a</v>
      </c>
      <c r="AS711" s="155" t="str">
        <f>IF(A18taxstdlife="n/a","n/a",IF(AS$3&gt;(A18taxstdlife+$E711),(Input!$O$228*$O$7)-SUM($O711:AR711),(Input!$O$228*$O$7)/A18taxstdlife))</f>
        <v>n/a</v>
      </c>
      <c r="AT711" s="155" t="str">
        <f>IF(A18taxstdlife="n/a","n/a",IF(AT$3&gt;(A18taxstdlife+$E711),(Input!$O$228*$O$7)-SUM($O711:AS711),(Input!$O$228*$O$7)/A18taxstdlife))</f>
        <v>n/a</v>
      </c>
      <c r="AU711" s="155" t="str">
        <f>IF(A18taxstdlife="n/a","n/a",IF(AU$3&gt;(A18taxstdlife+$E711),(Input!$O$228*$O$7)-SUM($O711:AT711),(Input!$O$228*$O$7)/A18taxstdlife))</f>
        <v>n/a</v>
      </c>
      <c r="AV711" s="155" t="str">
        <f>IF(A18taxstdlife="n/a","n/a",IF(AV$3&gt;(A18taxstdlife+$E711),(Input!$O$228*$O$7)-SUM($O711:AU711),(Input!$O$228*$O$7)/A18taxstdlife))</f>
        <v>n/a</v>
      </c>
      <c r="AW711" s="155" t="str">
        <f>IF(A18taxstdlife="n/a","n/a",IF(AW$3&gt;(A18taxstdlife+$E711),(Input!$O$228*$O$7)-SUM($O711:AV711),(Input!$O$228*$O$7)/A18taxstdlife))</f>
        <v>n/a</v>
      </c>
      <c r="AX711" s="155" t="str">
        <f>IF(A18taxstdlife="n/a","n/a",IF(AX$3&gt;(A18taxstdlife+$E711),(Input!$O$228*$O$7)-SUM($O711:AW711),(Input!$O$228*$O$7)/A18taxstdlife))</f>
        <v>n/a</v>
      </c>
      <c r="AY711" s="155" t="str">
        <f>IF(A18taxstdlife="n/a","n/a",IF(AY$3&gt;(A18taxstdlife+$E711),(Input!$O$228*$O$7)-SUM($O711:AX711),(Input!$O$228*$O$7)/A18taxstdlife))</f>
        <v>n/a</v>
      </c>
      <c r="AZ711" s="155" t="str">
        <f>IF(A18taxstdlife="n/a","n/a",IF(AZ$3&gt;(A18taxstdlife+$E711),(Input!$O$228*$O$7)-SUM($O711:AY711),(Input!$O$228*$O$7)/A18taxstdlife))</f>
        <v>n/a</v>
      </c>
      <c r="BA711" s="155" t="str">
        <f>IF(A18taxstdlife="n/a","n/a",IF(BA$3&gt;(A18taxstdlife+$E711),(Input!$O$228*$O$7)-SUM($O711:AZ711),(Input!$O$228*$O$7)/A18taxstdlife))</f>
        <v>n/a</v>
      </c>
      <c r="BB711" s="155" t="str">
        <f>IF(A18taxstdlife="n/a","n/a",IF(BB$3&gt;(A18taxstdlife+$E711),(Input!$O$228*$O$7)-SUM($O711:BA711),(Input!$O$228*$O$7)/A18taxstdlife))</f>
        <v>n/a</v>
      </c>
      <c r="BC711" s="155" t="str">
        <f>IF(A18taxstdlife="n/a","n/a",IF(BC$3&gt;(A18taxstdlife+$E711),(Input!$O$228*$O$7)-SUM($O711:BB711),(Input!$O$228*$O$7)/A18taxstdlife))</f>
        <v>n/a</v>
      </c>
      <c r="BD711" s="155" t="str">
        <f>IF(A18taxstdlife="n/a","n/a",IF(BD$3&gt;(A18taxstdlife+$E711),(Input!$O$228*$O$7)-SUM($O711:BC711),(Input!$O$228*$O$7)/A18taxstdlife))</f>
        <v>n/a</v>
      </c>
      <c r="BE711" s="155" t="str">
        <f>IF(A18taxstdlife="n/a","n/a",IF(BE$3&gt;(A18taxstdlife+$E711),(Input!$O$228*$O$7)-SUM($O711:BD711),(Input!$O$228*$O$7)/A18taxstdlife))</f>
        <v>n/a</v>
      </c>
      <c r="BF711" s="155" t="str">
        <f>IF(A18taxstdlife="n/a","n/a",IF(BF$3&gt;(A18taxstdlife+$E711),(Input!$O$228*$O$7)-SUM($O711:BE711),(Input!$O$228*$O$7)/A18taxstdlife))</f>
        <v>n/a</v>
      </c>
      <c r="BG711" s="155" t="str">
        <f>IF(A18taxstdlife="n/a","n/a",IF(BG$3&gt;(A18taxstdlife+$E711),(Input!$O$228*$O$7)-SUM($O711:BF711),(Input!$O$228*$O$7)/A18taxstdlife))</f>
        <v>n/a</v>
      </c>
      <c r="BH711" s="155" t="str">
        <f>IF(A18taxstdlife="n/a","n/a",IF(BH$3&gt;(A18taxstdlife+$E711),(Input!$O$228*$O$7)-SUM($O711:BG711),(Input!$O$228*$O$7)/A18taxstdlife))</f>
        <v>n/a</v>
      </c>
      <c r="BI711" s="155" t="str">
        <f>IF(A18taxstdlife="n/a","n/a",IF(BI$3&gt;(A18taxstdlife+$E711),(Input!$O$228*$O$7)-SUM($O711:BH711),(Input!$O$228*$O$7)/A18taxstdlife))</f>
        <v>n/a</v>
      </c>
      <c r="BJ711" s="14"/>
      <c r="BK711" s="14"/>
      <c r="BL711" s="14"/>
      <c r="BM711" s="14"/>
      <c r="BN711" s="14"/>
      <c r="BO711" s="14"/>
      <c r="BP711" s="14"/>
      <c r="BQ711" s="14"/>
      <c r="BR711" s="14"/>
      <c r="BS711" s="14"/>
      <c r="BT711" s="14"/>
      <c r="BU711" s="14"/>
      <c r="BV711" s="14"/>
      <c r="BW711" s="14"/>
      <c r="BX711" s="14"/>
      <c r="BY711" s="14"/>
      <c r="BZ711" s="14"/>
      <c r="CA711" s="410"/>
      <c r="CB711" s="410"/>
      <c r="CC711" s="410"/>
      <c r="CD711" s="410"/>
      <c r="CE711" s="410"/>
      <c r="CF711" s="410"/>
      <c r="CG711" s="410"/>
      <c r="CH711" s="410"/>
      <c r="CI711" s="410"/>
      <c r="CJ711" s="410"/>
      <c r="CK711" s="410"/>
      <c r="CL711" s="410"/>
      <c r="CM711" s="410"/>
      <c r="CN711" s="410"/>
      <c r="CO711" s="410"/>
      <c r="CP711" s="410"/>
      <c r="CQ711" s="410"/>
      <c r="CR711" s="410"/>
      <c r="CS711" s="410"/>
      <c r="CT711" s="410"/>
      <c r="CU711" s="410"/>
      <c r="CV711" s="410"/>
      <c r="CW711" s="410"/>
      <c r="CX711" s="410"/>
      <c r="CY711" s="410"/>
      <c r="CZ711" s="410"/>
      <c r="DA711" s="410"/>
      <c r="DB711" s="410"/>
      <c r="DC711" s="410"/>
      <c r="DD711" s="410"/>
      <c r="DE711" s="410"/>
      <c r="DF711" s="410"/>
      <c r="DG711" s="410"/>
      <c r="DH711" s="410"/>
      <c r="DI711" s="410"/>
      <c r="DJ711" s="410"/>
      <c r="DK711" s="410"/>
      <c r="DL711" s="410"/>
      <c r="DM711" s="410"/>
      <c r="DN711" s="410"/>
      <c r="DO711" s="410"/>
      <c r="DP711" s="410"/>
      <c r="DQ711" s="410"/>
      <c r="DR711" s="410"/>
      <c r="DS711" s="410"/>
      <c r="DT711" s="410"/>
      <c r="DU711" s="410"/>
      <c r="DV711" s="410"/>
      <c r="DW711" s="410"/>
      <c r="DX711" s="410"/>
      <c r="DY711" s="410"/>
      <c r="DZ711" s="410"/>
      <c r="EA711" s="410"/>
      <c r="EB711" s="410"/>
      <c r="EC711" s="410"/>
      <c r="ED711" s="410"/>
      <c r="EE711" s="410"/>
      <c r="EF711" s="410"/>
      <c r="EG711" s="410"/>
      <c r="EH711" s="410"/>
      <c r="EI711" s="410"/>
      <c r="EJ711" s="410"/>
      <c r="EK711" s="410"/>
      <c r="EL711" s="410"/>
      <c r="EM711" s="410"/>
      <c r="EN711" s="410"/>
      <c r="EO711" s="410"/>
      <c r="EP711" s="410"/>
      <c r="EQ711" s="410"/>
      <c r="ER711" s="410"/>
      <c r="ES711" s="410"/>
      <c r="ET711" s="410"/>
      <c r="EU711" s="410"/>
      <c r="EV711" s="410"/>
      <c r="EW711" s="410"/>
      <c r="EX711" s="410"/>
      <c r="EY711" s="410"/>
      <c r="EZ711" s="410"/>
      <c r="FA711" s="410"/>
      <c r="FB711" s="410"/>
      <c r="FC711" s="410"/>
      <c r="FD711" s="410"/>
      <c r="FE711" s="410"/>
      <c r="FF711" s="410"/>
      <c r="FG711" s="410"/>
      <c r="FH711" s="410"/>
      <c r="FI711" s="410"/>
      <c r="FJ711" s="410"/>
      <c r="FK711" s="410"/>
      <c r="FL711" s="410"/>
      <c r="FM711" s="410"/>
      <c r="FN711" s="410"/>
      <c r="FO711" s="410"/>
      <c r="FP711" s="410"/>
      <c r="FQ711" s="410"/>
      <c r="FR711" s="410"/>
      <c r="FS711" s="410"/>
      <c r="FT711" s="410"/>
      <c r="FU711" s="410"/>
      <c r="FV711" s="410"/>
      <c r="FW711" s="410"/>
      <c r="FX711" s="410"/>
      <c r="FY711" s="410"/>
      <c r="FZ711" s="410"/>
      <c r="GA711" s="410"/>
      <c r="GB711" s="410"/>
      <c r="GC711" s="410"/>
      <c r="GD711" s="410"/>
      <c r="GE711" s="410"/>
      <c r="GF711" s="410"/>
      <c r="GG711" s="410"/>
      <c r="GH711" s="410"/>
      <c r="GI711" s="410"/>
      <c r="GJ711" s="410"/>
      <c r="GK711" s="410"/>
      <c r="GL711" s="410"/>
      <c r="GM711" s="410"/>
      <c r="GN711" s="410"/>
      <c r="GO711" s="410"/>
      <c r="GP711" s="410"/>
      <c r="GQ711" s="410"/>
      <c r="GR711" s="410"/>
      <c r="GS711" s="410"/>
      <c r="GT711" s="410"/>
      <c r="GU711" s="410"/>
      <c r="GV711" s="410"/>
      <c r="GW711" s="410"/>
      <c r="GX711" s="410"/>
      <c r="GY711" s="410"/>
      <c r="GZ711" s="410"/>
      <c r="HA711" s="410"/>
      <c r="HB711" s="410"/>
      <c r="HC711" s="410"/>
      <c r="HD711" s="410"/>
      <c r="HE711" s="410"/>
      <c r="HF711" s="410"/>
      <c r="HG711" s="410"/>
      <c r="HH711" s="410"/>
      <c r="HI711" s="410"/>
      <c r="HJ711" s="410"/>
      <c r="HK711" s="410"/>
      <c r="HL711" s="410"/>
      <c r="HM711" s="410"/>
      <c r="HN711" s="410"/>
      <c r="HO711" s="410"/>
      <c r="HP711" s="410"/>
      <c r="HQ711" s="410"/>
      <c r="HR711" s="410"/>
      <c r="HS711" s="410"/>
      <c r="HT711" s="410"/>
      <c r="HU711" s="410"/>
      <c r="HV711" s="410"/>
      <c r="HW711" s="410"/>
      <c r="HX711" s="410"/>
      <c r="HY711" s="410"/>
      <c r="HZ711" s="410"/>
      <c r="IA711" s="410"/>
      <c r="IB711" s="410"/>
      <c r="IC711" s="410"/>
      <c r="ID711" s="410"/>
      <c r="IE711" s="410"/>
      <c r="IF711" s="410"/>
      <c r="IG711" s="410"/>
      <c r="IH711" s="410"/>
      <c r="II711" s="410"/>
      <c r="IJ711" s="410"/>
      <c r="IK711" s="410"/>
      <c r="IL711" s="410"/>
      <c r="IM711" s="410"/>
      <c r="IN711" s="410"/>
      <c r="IO711" s="410"/>
      <c r="IP711" s="410"/>
      <c r="IQ711" s="410"/>
      <c r="IR711" s="410"/>
      <c r="IS711" s="410"/>
      <c r="IT711" s="410"/>
      <c r="IU711" s="410"/>
      <c r="IV711" s="410"/>
    </row>
    <row r="712" spans="1:256" s="2" customFormat="1" ht="12.75" hidden="1" customHeight="1" outlineLevel="2">
      <c r="A712" s="14"/>
      <c r="B712" s="14"/>
      <c r="C712" s="324"/>
      <c r="D712" s="413"/>
      <c r="E712" s="262">
        <v>10</v>
      </c>
      <c r="F712" s="372"/>
      <c r="G712" s="269"/>
      <c r="H712" s="271"/>
      <c r="I712" s="271"/>
      <c r="J712" s="271"/>
      <c r="K712" s="271"/>
      <c r="L712" s="271"/>
      <c r="M712" s="271"/>
      <c r="N712" s="271"/>
      <c r="O712" s="271"/>
      <c r="P712" s="270"/>
      <c r="Q712" s="155" t="str">
        <f>IF(A18taxstdlife="n/a","n/a",IF(Q$3&gt;(A18taxstdlife+$E712),(Input!$P$228*$P$7)-SUM($P712:P712),(Input!$P$228*$P$7)/A18taxstdlife))</f>
        <v>n/a</v>
      </c>
      <c r="R712" s="155" t="str">
        <f>IF(A18taxstdlife="n/a","n/a",IF(R$3&gt;(A18taxstdlife+$E712),(Input!$P$228*$P$7)-SUM($P712:Q712),(Input!$P$228*$P$7)/A18taxstdlife))</f>
        <v>n/a</v>
      </c>
      <c r="S712" s="155" t="str">
        <f>IF(A18taxstdlife="n/a","n/a",IF(S$3&gt;(A18taxstdlife+$E712),(Input!$P$228*$P$7)-SUM($P712:R712),(Input!$P$228*$P$7)/A18taxstdlife))</f>
        <v>n/a</v>
      </c>
      <c r="T712" s="155" t="str">
        <f>IF(A18taxstdlife="n/a","n/a",IF(T$3&gt;(A18taxstdlife+$E712),(Input!$P$228*$P$7)-SUM($P712:S712),(Input!$P$228*$P$7)/A18taxstdlife))</f>
        <v>n/a</v>
      </c>
      <c r="U712" s="155" t="str">
        <f>IF(A18taxstdlife="n/a","n/a",IF(U$3&gt;(A18taxstdlife+$E712),(Input!$P$228*$P$7)-SUM($P712:T712),(Input!$P$228*$P$7)/A18taxstdlife))</f>
        <v>n/a</v>
      </c>
      <c r="V712" s="155" t="str">
        <f>IF(A18taxstdlife="n/a","n/a",IF(V$3&gt;(A18taxstdlife+$E712),(Input!$P$228*$P$7)-SUM($P712:U712),(Input!$P$228*$P$7)/A18taxstdlife))</f>
        <v>n/a</v>
      </c>
      <c r="W712" s="155" t="str">
        <f>IF(A18taxstdlife="n/a","n/a",IF(W$3&gt;(A18taxstdlife+$E712),(Input!$P$228*$P$7)-SUM($P712:V712),(Input!$P$228*$P$7)/A18taxstdlife))</f>
        <v>n/a</v>
      </c>
      <c r="X712" s="155" t="str">
        <f>IF(A18taxstdlife="n/a","n/a",IF(X$3&gt;(A18taxstdlife+$E712),(Input!$P$228*$P$7)-SUM($P712:W712),(Input!$P$228*$P$7)/A18taxstdlife))</f>
        <v>n/a</v>
      </c>
      <c r="Y712" s="155" t="str">
        <f>IF(A18taxstdlife="n/a","n/a",IF(Y$3&gt;(A18taxstdlife+$E712),(Input!$P$228*$P$7)-SUM($P712:X712),(Input!$P$228*$P$7)/A18taxstdlife))</f>
        <v>n/a</v>
      </c>
      <c r="Z712" s="155" t="str">
        <f>IF(A18taxstdlife="n/a","n/a",IF(Z$3&gt;(A18taxstdlife+$E712),(Input!$P$228*$P$7)-SUM($P712:Y712),(Input!$P$228*$P$7)/A18taxstdlife))</f>
        <v>n/a</v>
      </c>
      <c r="AA712" s="155" t="str">
        <f>IF(A18taxstdlife="n/a","n/a",IF(AA$3&gt;(A18taxstdlife+$E712),(Input!$P$228*$P$7)-SUM($P712:Z712),(Input!$P$228*$P$7)/A18taxstdlife))</f>
        <v>n/a</v>
      </c>
      <c r="AB712" s="155" t="str">
        <f>IF(A18taxstdlife="n/a","n/a",IF(AB$3&gt;(A18taxstdlife+$E712),(Input!$P$228*$P$7)-SUM($P712:AA712),(Input!$P$228*$P$7)/A18taxstdlife))</f>
        <v>n/a</v>
      </c>
      <c r="AC712" s="155" t="str">
        <f>IF(A18taxstdlife="n/a","n/a",IF(AC$3&gt;(A18taxstdlife+$E712),(Input!$P$228*$P$7)-SUM($P712:AB712),(Input!$P$228*$P$7)/A18taxstdlife))</f>
        <v>n/a</v>
      </c>
      <c r="AD712" s="155" t="str">
        <f>IF(A18taxstdlife="n/a","n/a",IF(AD$3&gt;(A18taxstdlife+$E712),(Input!$P$228*$P$7)-SUM($P712:AC712),(Input!$P$228*$P$7)/A18taxstdlife))</f>
        <v>n/a</v>
      </c>
      <c r="AE712" s="155" t="str">
        <f>IF(A18taxstdlife="n/a","n/a",IF(AE$3&gt;(A18taxstdlife+$E712),(Input!$P$228*$P$7)-SUM($P712:AD712),(Input!$P$228*$P$7)/A18taxstdlife))</f>
        <v>n/a</v>
      </c>
      <c r="AF712" s="155" t="str">
        <f>IF(A18taxstdlife="n/a","n/a",IF(AF$3&gt;(A18taxstdlife+$E712),(Input!$P$228*$P$7)-SUM($P712:AE712),(Input!$P$228*$P$7)/A18taxstdlife))</f>
        <v>n/a</v>
      </c>
      <c r="AG712" s="155" t="str">
        <f>IF(A18taxstdlife="n/a","n/a",IF(AG$3&gt;(A18taxstdlife+$E712),(Input!$P$228*$P$7)-SUM($P712:AF712),(Input!$P$228*$P$7)/A18taxstdlife))</f>
        <v>n/a</v>
      </c>
      <c r="AH712" s="155" t="str">
        <f>IF(A18taxstdlife="n/a","n/a",IF(AH$3&gt;(A18taxstdlife+$E712),(Input!$P$228*$P$7)-SUM($P712:AG712),(Input!$P$228*$P$7)/A18taxstdlife))</f>
        <v>n/a</v>
      </c>
      <c r="AI712" s="155" t="str">
        <f>IF(A18taxstdlife="n/a","n/a",IF(AI$3&gt;(A18taxstdlife+$E712),(Input!$P$228*$P$7)-SUM($P712:AH712),(Input!$P$228*$P$7)/A18taxstdlife))</f>
        <v>n/a</v>
      </c>
      <c r="AJ712" s="155" t="str">
        <f>IF(A18taxstdlife="n/a","n/a",IF(AJ$3&gt;(A18taxstdlife+$E712),(Input!$P$228*$P$7)-SUM($P712:AI712),(Input!$P$228*$P$7)/A18taxstdlife))</f>
        <v>n/a</v>
      </c>
      <c r="AK712" s="155" t="str">
        <f>IF(A18taxstdlife="n/a","n/a",IF(AK$3&gt;(A18taxstdlife+$E712),(Input!$P$228*$P$7)-SUM($P712:AJ712),(Input!$P$228*$P$7)/A18taxstdlife))</f>
        <v>n/a</v>
      </c>
      <c r="AL712" s="155" t="str">
        <f>IF(A18taxstdlife="n/a","n/a",IF(AL$3&gt;(A18taxstdlife+$E712),(Input!$P$228*$P$7)-SUM($P712:AK712),(Input!$P$228*$P$7)/A18taxstdlife))</f>
        <v>n/a</v>
      </c>
      <c r="AM712" s="155" t="str">
        <f>IF(A18taxstdlife="n/a","n/a",IF(AM$3&gt;(A18taxstdlife+$E712),(Input!$P$228*$P$7)-SUM($P712:AL712),(Input!$P$228*$P$7)/A18taxstdlife))</f>
        <v>n/a</v>
      </c>
      <c r="AN712" s="155" t="str">
        <f>IF(A18taxstdlife="n/a","n/a",IF(AN$3&gt;(A18taxstdlife+$E712),(Input!$P$228*$P$7)-SUM($P712:AM712),(Input!$P$228*$P$7)/A18taxstdlife))</f>
        <v>n/a</v>
      </c>
      <c r="AO712" s="155" t="str">
        <f>IF(A18taxstdlife="n/a","n/a",IF(AO$3&gt;(A18taxstdlife+$E712),(Input!$P$228*$P$7)-SUM($P712:AN712),(Input!$P$228*$P$7)/A18taxstdlife))</f>
        <v>n/a</v>
      </c>
      <c r="AP712" s="155" t="str">
        <f>IF(A18taxstdlife="n/a","n/a",IF(AP$3&gt;(A18taxstdlife+$E712),(Input!$P$228*$P$7)-SUM($P712:AO712),(Input!$P$228*$P$7)/A18taxstdlife))</f>
        <v>n/a</v>
      </c>
      <c r="AQ712" s="155" t="str">
        <f>IF(A18taxstdlife="n/a","n/a",IF(AQ$3&gt;(A18taxstdlife+$E712),(Input!$P$228*$P$7)-SUM($P712:AP712),(Input!$P$228*$P$7)/A18taxstdlife))</f>
        <v>n/a</v>
      </c>
      <c r="AR712" s="155" t="str">
        <f>IF(A18taxstdlife="n/a","n/a",IF(AR$3&gt;(A18taxstdlife+$E712),(Input!$P$228*$P$7)-SUM($P712:AQ712),(Input!$P$228*$P$7)/A18taxstdlife))</f>
        <v>n/a</v>
      </c>
      <c r="AS712" s="155" t="str">
        <f>IF(A18taxstdlife="n/a","n/a",IF(AS$3&gt;(A18taxstdlife+$E712),(Input!$P$228*$P$7)-SUM($P712:AR712),(Input!$P$228*$P$7)/A18taxstdlife))</f>
        <v>n/a</v>
      </c>
      <c r="AT712" s="155" t="str">
        <f>IF(A18taxstdlife="n/a","n/a",IF(AT$3&gt;(A18taxstdlife+$E712),(Input!$P$228*$P$7)-SUM($P712:AS712),(Input!$P$228*$P$7)/A18taxstdlife))</f>
        <v>n/a</v>
      </c>
      <c r="AU712" s="155" t="str">
        <f>IF(A18taxstdlife="n/a","n/a",IF(AU$3&gt;(A18taxstdlife+$E712),(Input!$P$228*$P$7)-SUM($P712:AT712),(Input!$P$228*$P$7)/A18taxstdlife))</f>
        <v>n/a</v>
      </c>
      <c r="AV712" s="155" t="str">
        <f>IF(A18taxstdlife="n/a","n/a",IF(AV$3&gt;(A18taxstdlife+$E712),(Input!$P$228*$P$7)-SUM($P712:AU712),(Input!$P$228*$P$7)/A18taxstdlife))</f>
        <v>n/a</v>
      </c>
      <c r="AW712" s="155" t="str">
        <f>IF(A18taxstdlife="n/a","n/a",IF(AW$3&gt;(A18taxstdlife+$E712),(Input!$P$228*$P$7)-SUM($P712:AV712),(Input!$P$228*$P$7)/A18taxstdlife))</f>
        <v>n/a</v>
      </c>
      <c r="AX712" s="155" t="str">
        <f>IF(A18taxstdlife="n/a","n/a",IF(AX$3&gt;(A18taxstdlife+$E712),(Input!$P$228*$P$7)-SUM($P712:AW712),(Input!$P$228*$P$7)/A18taxstdlife))</f>
        <v>n/a</v>
      </c>
      <c r="AY712" s="155" t="str">
        <f>IF(A18taxstdlife="n/a","n/a",IF(AY$3&gt;(A18taxstdlife+$E712),(Input!$P$228*$P$7)-SUM($P712:AX712),(Input!$P$228*$P$7)/A18taxstdlife))</f>
        <v>n/a</v>
      </c>
      <c r="AZ712" s="155" t="str">
        <f>IF(A18taxstdlife="n/a","n/a",IF(AZ$3&gt;(A18taxstdlife+$E712),(Input!$P$228*$P$7)-SUM($P712:AY712),(Input!$P$228*$P$7)/A18taxstdlife))</f>
        <v>n/a</v>
      </c>
      <c r="BA712" s="155" t="str">
        <f>IF(A18taxstdlife="n/a","n/a",IF(BA$3&gt;(A18taxstdlife+$E712),(Input!$P$228*$P$7)-SUM($P712:AZ712),(Input!$P$228*$P$7)/A18taxstdlife))</f>
        <v>n/a</v>
      </c>
      <c r="BB712" s="155" t="str">
        <f>IF(A18taxstdlife="n/a","n/a",IF(BB$3&gt;(A18taxstdlife+$E712),(Input!$P$228*$P$7)-SUM($P712:BA712),(Input!$P$228*$P$7)/A18taxstdlife))</f>
        <v>n/a</v>
      </c>
      <c r="BC712" s="155" t="str">
        <f>IF(A18taxstdlife="n/a","n/a",IF(BC$3&gt;(A18taxstdlife+$E712),(Input!$P$228*$P$7)-SUM($P712:BB712),(Input!$P$228*$P$7)/A18taxstdlife))</f>
        <v>n/a</v>
      </c>
      <c r="BD712" s="155" t="str">
        <f>IF(A18taxstdlife="n/a","n/a",IF(BD$3&gt;(A18taxstdlife+$E712),(Input!$P$228*$P$7)-SUM($P712:BC712),(Input!$P$228*$P$7)/A18taxstdlife))</f>
        <v>n/a</v>
      </c>
      <c r="BE712" s="155" t="str">
        <f>IF(A18taxstdlife="n/a","n/a",IF(BE$3&gt;(A18taxstdlife+$E712),(Input!$P$228*$P$7)-SUM($P712:BD712),(Input!$P$228*$P$7)/A18taxstdlife))</f>
        <v>n/a</v>
      </c>
      <c r="BF712" s="155" t="str">
        <f>IF(A18taxstdlife="n/a","n/a",IF(BF$3&gt;(A18taxstdlife+$E712),(Input!$P$228*$P$7)-SUM($P712:BE712),(Input!$P$228*$P$7)/A18taxstdlife))</f>
        <v>n/a</v>
      </c>
      <c r="BG712" s="155" t="str">
        <f>IF(A18taxstdlife="n/a","n/a",IF(BG$3&gt;(A18taxstdlife+$E712),(Input!$P$228*$P$7)-SUM($P712:BF712),(Input!$P$228*$P$7)/A18taxstdlife))</f>
        <v>n/a</v>
      </c>
      <c r="BH712" s="155" t="str">
        <f>IF(A18taxstdlife="n/a","n/a",IF(BH$3&gt;(A18taxstdlife+$E712),(Input!$P$228*$P$7)-SUM($P712:BG712),(Input!$P$228*$P$7)/A18taxstdlife))</f>
        <v>n/a</v>
      </c>
      <c r="BI712" s="155" t="str">
        <f>IF(A18taxstdlife="n/a","n/a",IF(BI$3&gt;(A18taxstdlife+$E712),(Input!$P$228*$P$7)-SUM($P712:BH712),(Input!$P$228*$P$7)/A18taxstdlife))</f>
        <v>n/a</v>
      </c>
      <c r="BJ712" s="14"/>
      <c r="BK712" s="14"/>
      <c r="BL712" s="14"/>
      <c r="BM712" s="14"/>
      <c r="BN712" s="14"/>
      <c r="BO712" s="14"/>
      <c r="BP712" s="14"/>
      <c r="BQ712" s="14"/>
      <c r="BR712" s="14"/>
      <c r="BS712" s="14"/>
      <c r="BT712" s="14"/>
      <c r="BU712" s="14"/>
      <c r="BV712" s="14"/>
      <c r="BW712" s="14"/>
      <c r="BX712" s="14"/>
      <c r="BY712" s="14"/>
      <c r="BZ712" s="14"/>
      <c r="CA712" s="410"/>
      <c r="CB712" s="410"/>
      <c r="CC712" s="410"/>
      <c r="CD712" s="410"/>
      <c r="CE712" s="410"/>
      <c r="CF712" s="410"/>
      <c r="CG712" s="410"/>
      <c r="CH712" s="410"/>
      <c r="CI712" s="410"/>
      <c r="CJ712" s="410"/>
      <c r="CK712" s="410"/>
      <c r="CL712" s="410"/>
      <c r="CM712" s="410"/>
      <c r="CN712" s="410"/>
      <c r="CO712" s="410"/>
      <c r="CP712" s="410"/>
      <c r="CQ712" s="410"/>
      <c r="CR712" s="410"/>
      <c r="CS712" s="410"/>
      <c r="CT712" s="410"/>
      <c r="CU712" s="410"/>
      <c r="CV712" s="410"/>
      <c r="CW712" s="410"/>
      <c r="CX712" s="410"/>
      <c r="CY712" s="410"/>
      <c r="CZ712" s="410"/>
      <c r="DA712" s="410"/>
      <c r="DB712" s="410"/>
      <c r="DC712" s="410"/>
      <c r="DD712" s="410"/>
      <c r="DE712" s="410"/>
      <c r="DF712" s="410"/>
      <c r="DG712" s="410"/>
      <c r="DH712" s="410"/>
      <c r="DI712" s="410"/>
      <c r="DJ712" s="410"/>
      <c r="DK712" s="410"/>
      <c r="DL712" s="410"/>
      <c r="DM712" s="410"/>
      <c r="DN712" s="410"/>
      <c r="DO712" s="410"/>
      <c r="DP712" s="410"/>
      <c r="DQ712" s="410"/>
      <c r="DR712" s="410"/>
      <c r="DS712" s="410"/>
      <c r="DT712" s="410"/>
      <c r="DU712" s="410"/>
      <c r="DV712" s="410"/>
      <c r="DW712" s="410"/>
      <c r="DX712" s="410"/>
      <c r="DY712" s="410"/>
      <c r="DZ712" s="410"/>
      <c r="EA712" s="410"/>
      <c r="EB712" s="410"/>
      <c r="EC712" s="410"/>
      <c r="ED712" s="410"/>
      <c r="EE712" s="410"/>
      <c r="EF712" s="410"/>
      <c r="EG712" s="410"/>
      <c r="EH712" s="410"/>
      <c r="EI712" s="410"/>
      <c r="EJ712" s="410"/>
      <c r="EK712" s="410"/>
      <c r="EL712" s="410"/>
      <c r="EM712" s="410"/>
      <c r="EN712" s="410"/>
      <c r="EO712" s="410"/>
      <c r="EP712" s="410"/>
      <c r="EQ712" s="410"/>
      <c r="ER712" s="410"/>
      <c r="ES712" s="410"/>
      <c r="ET712" s="410"/>
      <c r="EU712" s="410"/>
      <c r="EV712" s="410"/>
      <c r="EW712" s="410"/>
      <c r="EX712" s="410"/>
      <c r="EY712" s="410"/>
      <c r="EZ712" s="410"/>
      <c r="FA712" s="410"/>
      <c r="FB712" s="410"/>
      <c r="FC712" s="410"/>
      <c r="FD712" s="410"/>
      <c r="FE712" s="410"/>
      <c r="FF712" s="410"/>
      <c r="FG712" s="410"/>
      <c r="FH712" s="410"/>
      <c r="FI712" s="410"/>
      <c r="FJ712" s="410"/>
      <c r="FK712" s="410"/>
      <c r="FL712" s="410"/>
      <c r="FM712" s="410"/>
      <c r="FN712" s="410"/>
      <c r="FO712" s="410"/>
      <c r="FP712" s="410"/>
      <c r="FQ712" s="410"/>
      <c r="FR712" s="410"/>
      <c r="FS712" s="410"/>
      <c r="FT712" s="410"/>
      <c r="FU712" s="410"/>
      <c r="FV712" s="410"/>
      <c r="FW712" s="410"/>
      <c r="FX712" s="410"/>
      <c r="FY712" s="410"/>
      <c r="FZ712" s="410"/>
      <c r="GA712" s="410"/>
      <c r="GB712" s="410"/>
      <c r="GC712" s="410"/>
      <c r="GD712" s="410"/>
      <c r="GE712" s="410"/>
      <c r="GF712" s="410"/>
      <c r="GG712" s="410"/>
      <c r="GH712" s="410"/>
      <c r="GI712" s="410"/>
      <c r="GJ712" s="410"/>
      <c r="GK712" s="410"/>
      <c r="GL712" s="410"/>
      <c r="GM712" s="410"/>
      <c r="GN712" s="410"/>
      <c r="GO712" s="410"/>
      <c r="GP712" s="410"/>
      <c r="GQ712" s="410"/>
      <c r="GR712" s="410"/>
      <c r="GS712" s="410"/>
      <c r="GT712" s="410"/>
      <c r="GU712" s="410"/>
      <c r="GV712" s="410"/>
      <c r="GW712" s="410"/>
      <c r="GX712" s="410"/>
      <c r="GY712" s="410"/>
      <c r="GZ712" s="410"/>
      <c r="HA712" s="410"/>
      <c r="HB712" s="410"/>
      <c r="HC712" s="410"/>
      <c r="HD712" s="410"/>
      <c r="HE712" s="410"/>
      <c r="HF712" s="410"/>
      <c r="HG712" s="410"/>
      <c r="HH712" s="410"/>
      <c r="HI712" s="410"/>
      <c r="HJ712" s="410"/>
      <c r="HK712" s="410"/>
      <c r="HL712" s="410"/>
      <c r="HM712" s="410"/>
      <c r="HN712" s="410"/>
      <c r="HO712" s="410"/>
      <c r="HP712" s="410"/>
      <c r="HQ712" s="410"/>
      <c r="HR712" s="410"/>
      <c r="HS712" s="410"/>
      <c r="HT712" s="410"/>
      <c r="HU712" s="410"/>
      <c r="HV712" s="410"/>
      <c r="HW712" s="410"/>
      <c r="HX712" s="410"/>
      <c r="HY712" s="410"/>
      <c r="HZ712" s="410"/>
      <c r="IA712" s="410"/>
      <c r="IB712" s="410"/>
      <c r="IC712" s="410"/>
      <c r="ID712" s="410"/>
      <c r="IE712" s="410"/>
      <c r="IF712" s="410"/>
      <c r="IG712" s="410"/>
      <c r="IH712" s="410"/>
      <c r="II712" s="410"/>
      <c r="IJ712" s="410"/>
      <c r="IK712" s="410"/>
      <c r="IL712" s="410"/>
      <c r="IM712" s="410"/>
      <c r="IN712" s="410"/>
      <c r="IO712" s="410"/>
      <c r="IP712" s="410"/>
      <c r="IQ712" s="410"/>
      <c r="IR712" s="410"/>
      <c r="IS712" s="410"/>
      <c r="IT712" s="410"/>
      <c r="IU712" s="410"/>
      <c r="IV712" s="410"/>
    </row>
    <row r="713" spans="1:256" s="2" customFormat="1" ht="12.75" customHeight="1" outlineLevel="1" collapsed="1">
      <c r="A713" s="14"/>
      <c r="B713" s="14"/>
      <c r="C713" s="324" t="str">
        <f>Asset18</f>
        <v>Insurance Spares</v>
      </c>
      <c r="D713" s="14"/>
      <c r="E713" s="14"/>
      <c r="F713" s="366"/>
      <c r="G713" s="364">
        <f t="shared" ref="G713:AL713" si="123">SUM(G701:G712)</f>
        <v>0</v>
      </c>
      <c r="H713" s="364">
        <f t="shared" si="123"/>
        <v>0</v>
      </c>
      <c r="I713" s="364">
        <f t="shared" si="123"/>
        <v>0</v>
      </c>
      <c r="J713" s="364">
        <f t="shared" si="123"/>
        <v>0</v>
      </c>
      <c r="K713" s="364">
        <f t="shared" si="123"/>
        <v>0</v>
      </c>
      <c r="L713" s="364">
        <f t="shared" si="123"/>
        <v>0</v>
      </c>
      <c r="M713" s="364">
        <f t="shared" si="123"/>
        <v>0</v>
      </c>
      <c r="N713" s="364">
        <f t="shared" si="123"/>
        <v>0</v>
      </c>
      <c r="O713" s="364">
        <f t="shared" si="123"/>
        <v>0</v>
      </c>
      <c r="P713" s="364">
        <f t="shared" si="123"/>
        <v>0</v>
      </c>
      <c r="Q713" s="364">
        <f t="shared" si="123"/>
        <v>0</v>
      </c>
      <c r="R713" s="364">
        <f t="shared" si="123"/>
        <v>0</v>
      </c>
      <c r="S713" s="364">
        <f t="shared" si="123"/>
        <v>0</v>
      </c>
      <c r="T713" s="364">
        <f t="shared" si="123"/>
        <v>0</v>
      </c>
      <c r="U713" s="364">
        <f t="shared" si="123"/>
        <v>0</v>
      </c>
      <c r="V713" s="364">
        <f t="shared" si="123"/>
        <v>0</v>
      </c>
      <c r="W713" s="364">
        <f t="shared" si="123"/>
        <v>0</v>
      </c>
      <c r="X713" s="364">
        <f t="shared" si="123"/>
        <v>0</v>
      </c>
      <c r="Y713" s="364">
        <f t="shared" si="123"/>
        <v>0</v>
      </c>
      <c r="Z713" s="364">
        <f t="shared" si="123"/>
        <v>0</v>
      </c>
      <c r="AA713" s="364">
        <f t="shared" si="123"/>
        <v>0</v>
      </c>
      <c r="AB713" s="364">
        <f t="shared" si="123"/>
        <v>0</v>
      </c>
      <c r="AC713" s="364">
        <f t="shared" si="123"/>
        <v>0</v>
      </c>
      <c r="AD713" s="364">
        <f t="shared" si="123"/>
        <v>0</v>
      </c>
      <c r="AE713" s="364">
        <f t="shared" si="123"/>
        <v>0</v>
      </c>
      <c r="AF713" s="364">
        <f t="shared" si="123"/>
        <v>0</v>
      </c>
      <c r="AG713" s="364">
        <f t="shared" si="123"/>
        <v>0</v>
      </c>
      <c r="AH713" s="364">
        <f t="shared" si="123"/>
        <v>0</v>
      </c>
      <c r="AI713" s="364">
        <f t="shared" si="123"/>
        <v>0</v>
      </c>
      <c r="AJ713" s="364">
        <f t="shared" si="123"/>
        <v>0</v>
      </c>
      <c r="AK713" s="364">
        <f t="shared" si="123"/>
        <v>0</v>
      </c>
      <c r="AL713" s="364">
        <f t="shared" si="123"/>
        <v>0</v>
      </c>
      <c r="AM713" s="364">
        <f t="shared" ref="AM713:BI713" si="124">SUM(AM701:AM712)</f>
        <v>0</v>
      </c>
      <c r="AN713" s="364">
        <f t="shared" si="124"/>
        <v>0</v>
      </c>
      <c r="AO713" s="364">
        <f t="shared" si="124"/>
        <v>0</v>
      </c>
      <c r="AP713" s="364">
        <f t="shared" si="124"/>
        <v>0</v>
      </c>
      <c r="AQ713" s="364">
        <f t="shared" si="124"/>
        <v>0</v>
      </c>
      <c r="AR713" s="364">
        <f t="shared" si="124"/>
        <v>0</v>
      </c>
      <c r="AS713" s="364">
        <f t="shared" si="124"/>
        <v>0</v>
      </c>
      <c r="AT713" s="364">
        <f t="shared" si="124"/>
        <v>0</v>
      </c>
      <c r="AU713" s="364">
        <f t="shared" si="124"/>
        <v>0</v>
      </c>
      <c r="AV713" s="364">
        <f t="shared" si="124"/>
        <v>0</v>
      </c>
      <c r="AW713" s="364">
        <f t="shared" si="124"/>
        <v>0</v>
      </c>
      <c r="AX713" s="364">
        <f t="shared" si="124"/>
        <v>0</v>
      </c>
      <c r="AY713" s="364">
        <f t="shared" si="124"/>
        <v>0</v>
      </c>
      <c r="AZ713" s="364">
        <f t="shared" si="124"/>
        <v>0</v>
      </c>
      <c r="BA713" s="364">
        <f t="shared" si="124"/>
        <v>0</v>
      </c>
      <c r="BB713" s="364">
        <f t="shared" si="124"/>
        <v>0</v>
      </c>
      <c r="BC713" s="364">
        <f t="shared" si="124"/>
        <v>0</v>
      </c>
      <c r="BD713" s="364">
        <f t="shared" si="124"/>
        <v>0</v>
      </c>
      <c r="BE713" s="364">
        <f t="shared" si="124"/>
        <v>0</v>
      </c>
      <c r="BF713" s="364">
        <f t="shared" si="124"/>
        <v>0</v>
      </c>
      <c r="BG713" s="364">
        <f t="shared" si="124"/>
        <v>0</v>
      </c>
      <c r="BH713" s="364">
        <f t="shared" si="124"/>
        <v>0</v>
      </c>
      <c r="BI713" s="364">
        <f t="shared" si="124"/>
        <v>0</v>
      </c>
      <c r="BJ713" s="14"/>
      <c r="BK713" s="14"/>
      <c r="BL713" s="14"/>
      <c r="BM713" s="14"/>
      <c r="BN713" s="14"/>
      <c r="BO713" s="14"/>
      <c r="BP713" s="14"/>
      <c r="BQ713" s="14"/>
      <c r="BR713" s="14"/>
      <c r="BS713" s="14"/>
      <c r="BT713" s="14"/>
      <c r="BU713" s="14"/>
      <c r="BV713" s="14"/>
      <c r="BW713" s="14"/>
      <c r="BX713" s="14"/>
      <c r="BY713" s="14"/>
      <c r="BZ713" s="14"/>
      <c r="CA713" s="410"/>
      <c r="CB713" s="410"/>
      <c r="CC713" s="410"/>
      <c r="CD713" s="410"/>
      <c r="CE713" s="410"/>
      <c r="CF713" s="410"/>
      <c r="CG713" s="410"/>
      <c r="CH713" s="410"/>
      <c r="CI713" s="410"/>
      <c r="CJ713" s="410"/>
      <c r="CK713" s="410"/>
      <c r="CL713" s="410"/>
      <c r="CM713" s="410"/>
      <c r="CN713" s="410"/>
      <c r="CO713" s="410"/>
      <c r="CP713" s="410"/>
      <c r="CQ713" s="410"/>
      <c r="CR713" s="410"/>
      <c r="CS713" s="410"/>
      <c r="CT713" s="410"/>
      <c r="CU713" s="410"/>
      <c r="CV713" s="410"/>
      <c r="CW713" s="410"/>
      <c r="CX713" s="410"/>
      <c r="CY713" s="410"/>
      <c r="CZ713" s="410"/>
      <c r="DA713" s="410"/>
      <c r="DB713" s="410"/>
      <c r="DC713" s="410"/>
      <c r="DD713" s="410"/>
      <c r="DE713" s="410"/>
      <c r="DF713" s="410"/>
      <c r="DG713" s="410"/>
      <c r="DH713" s="410"/>
      <c r="DI713" s="410"/>
      <c r="DJ713" s="410"/>
      <c r="DK713" s="410"/>
      <c r="DL713" s="410"/>
      <c r="DM713" s="410"/>
      <c r="DN713" s="410"/>
      <c r="DO713" s="410"/>
      <c r="DP713" s="410"/>
      <c r="DQ713" s="410"/>
      <c r="DR713" s="410"/>
      <c r="DS713" s="410"/>
      <c r="DT713" s="410"/>
      <c r="DU713" s="410"/>
      <c r="DV713" s="410"/>
      <c r="DW713" s="410"/>
      <c r="DX713" s="410"/>
      <c r="DY713" s="410"/>
      <c r="DZ713" s="410"/>
      <c r="EA713" s="410"/>
      <c r="EB713" s="410"/>
      <c r="EC713" s="410"/>
      <c r="ED713" s="410"/>
      <c r="EE713" s="410"/>
      <c r="EF713" s="410"/>
      <c r="EG713" s="410"/>
      <c r="EH713" s="410"/>
      <c r="EI713" s="410"/>
      <c r="EJ713" s="410"/>
      <c r="EK713" s="410"/>
      <c r="EL713" s="410"/>
      <c r="EM713" s="410"/>
      <c r="EN713" s="410"/>
      <c r="EO713" s="410"/>
      <c r="EP713" s="410"/>
      <c r="EQ713" s="410"/>
      <c r="ER713" s="410"/>
      <c r="ES713" s="410"/>
      <c r="ET713" s="410"/>
      <c r="EU713" s="410"/>
      <c r="EV713" s="410"/>
      <c r="EW713" s="410"/>
      <c r="EX713" s="410"/>
      <c r="EY713" s="410"/>
      <c r="EZ713" s="410"/>
      <c r="FA713" s="410"/>
      <c r="FB713" s="410"/>
      <c r="FC713" s="410"/>
      <c r="FD713" s="410"/>
      <c r="FE713" s="410"/>
      <c r="FF713" s="410"/>
      <c r="FG713" s="410"/>
      <c r="FH713" s="410"/>
      <c r="FI713" s="410"/>
      <c r="FJ713" s="410"/>
      <c r="FK713" s="410"/>
      <c r="FL713" s="410"/>
      <c r="FM713" s="410"/>
      <c r="FN713" s="410"/>
      <c r="FO713" s="410"/>
      <c r="FP713" s="410"/>
      <c r="FQ713" s="410"/>
      <c r="FR713" s="410"/>
      <c r="FS713" s="410"/>
      <c r="FT713" s="410"/>
      <c r="FU713" s="410"/>
      <c r="FV713" s="410"/>
      <c r="FW713" s="410"/>
      <c r="FX713" s="410"/>
      <c r="FY713" s="410"/>
      <c r="FZ713" s="410"/>
      <c r="GA713" s="410"/>
      <c r="GB713" s="410"/>
      <c r="GC713" s="410"/>
      <c r="GD713" s="410"/>
      <c r="GE713" s="410"/>
      <c r="GF713" s="410"/>
      <c r="GG713" s="410"/>
      <c r="GH713" s="410"/>
      <c r="GI713" s="410"/>
      <c r="GJ713" s="410"/>
      <c r="GK713" s="410"/>
      <c r="GL713" s="410"/>
      <c r="GM713" s="410"/>
      <c r="GN713" s="410"/>
      <c r="GO713" s="410"/>
      <c r="GP713" s="410"/>
      <c r="GQ713" s="410"/>
      <c r="GR713" s="410"/>
      <c r="GS713" s="410"/>
      <c r="GT713" s="410"/>
      <c r="GU713" s="410"/>
      <c r="GV713" s="410"/>
      <c r="GW713" s="410"/>
      <c r="GX713" s="410"/>
      <c r="GY713" s="410"/>
      <c r="GZ713" s="410"/>
      <c r="HA713" s="410"/>
      <c r="HB713" s="410"/>
      <c r="HC713" s="410"/>
      <c r="HD713" s="410"/>
      <c r="HE713" s="410"/>
      <c r="HF713" s="410"/>
      <c r="HG713" s="410"/>
      <c r="HH713" s="410"/>
      <c r="HI713" s="410"/>
      <c r="HJ713" s="410"/>
      <c r="HK713" s="410"/>
      <c r="HL713" s="410"/>
      <c r="HM713" s="410"/>
      <c r="HN713" s="410"/>
      <c r="HO713" s="410"/>
      <c r="HP713" s="410"/>
      <c r="HQ713" s="410"/>
      <c r="HR713" s="410"/>
      <c r="HS713" s="410"/>
      <c r="HT713" s="410"/>
      <c r="HU713" s="410"/>
      <c r="HV713" s="410"/>
      <c r="HW713" s="410"/>
      <c r="HX713" s="410"/>
      <c r="HY713" s="410"/>
      <c r="HZ713" s="410"/>
      <c r="IA713" s="410"/>
      <c r="IB713" s="410"/>
      <c r="IC713" s="410"/>
      <c r="ID713" s="410"/>
      <c r="IE713" s="410"/>
      <c r="IF713" s="410"/>
      <c r="IG713" s="410"/>
      <c r="IH713" s="410"/>
      <c r="II713" s="410"/>
      <c r="IJ713" s="410"/>
      <c r="IK713" s="410"/>
      <c r="IL713" s="410"/>
      <c r="IM713" s="410"/>
      <c r="IN713" s="410"/>
      <c r="IO713" s="410"/>
      <c r="IP713" s="410"/>
      <c r="IQ713" s="410"/>
      <c r="IR713" s="410"/>
      <c r="IS713" s="410"/>
      <c r="IT713" s="410"/>
      <c r="IU713" s="410"/>
      <c r="IV713" s="410"/>
    </row>
    <row r="714" spans="1:256" s="2" customFormat="1" ht="12.75" hidden="1" customHeight="1" outlineLevel="2">
      <c r="A714" s="14"/>
      <c r="B714" s="384" t="str">
        <f>C726</f>
        <v>-</v>
      </c>
      <c r="C714" s="326"/>
      <c r="D714" s="33" t="s">
        <v>65</v>
      </c>
      <c r="E714" s="32"/>
      <c r="F714" s="371"/>
      <c r="G714" s="154" t="str">
        <f>IF(G$3&gt;A19taxremlife,A19taxvalue-SUM($F714:F714),IF(A19taxremlife="N/A","n/a",A19taxvalue/A19taxremlife))</f>
        <v>n/a</v>
      </c>
      <c r="H714" s="154" t="str">
        <f>IF(H$3&gt;A19taxremlife,A19taxvalue-SUM($F714:G714),IF(A19taxremlife="N/A","n/a",A19taxvalue/A19taxremlife))</f>
        <v>n/a</v>
      </c>
      <c r="I714" s="154" t="str">
        <f>IF(I$3&gt;A19taxremlife,A19taxvalue-SUM($F714:H714),IF(A19taxremlife="N/A","n/a",A19taxvalue/A19taxremlife))</f>
        <v>n/a</v>
      </c>
      <c r="J714" s="154" t="str">
        <f>IF(J$3&gt;A19taxremlife,A19taxvalue-SUM($F714:I714),IF(A19taxremlife="N/A","n/a",A19taxvalue/A19taxremlife))</f>
        <v>n/a</v>
      </c>
      <c r="K714" s="154" t="str">
        <f>IF(K$3&gt;A19taxremlife,A19taxvalue-SUM($F714:J714),IF(A19taxremlife="N/A","n/a",A19taxvalue/A19taxremlife))</f>
        <v>n/a</v>
      </c>
      <c r="L714" s="154" t="str">
        <f>IF(L$3&gt;A19taxremlife,A19taxvalue-SUM($F714:K714),IF(A19taxremlife="N/A","n/a",A19taxvalue/A19taxremlife))</f>
        <v>n/a</v>
      </c>
      <c r="M714" s="154" t="str">
        <f>IF(M$3&gt;A19taxremlife,A19taxvalue-SUM($F714:L714),IF(A19taxremlife="N/A","n/a",A19taxvalue/A19taxremlife))</f>
        <v>n/a</v>
      </c>
      <c r="N714" s="154" t="str">
        <f>IF(N$3&gt;A19taxremlife,A19taxvalue-SUM($F714:M714),IF(A19taxremlife="N/A","n/a",A19taxvalue/A19taxremlife))</f>
        <v>n/a</v>
      </c>
      <c r="O714" s="154" t="str">
        <f>IF(O$3&gt;A19taxremlife,A19taxvalue-SUM($F714:N714),IF(A19taxremlife="N/A","n/a",A19taxvalue/A19taxremlife))</f>
        <v>n/a</v>
      </c>
      <c r="P714" s="154" t="str">
        <f>IF(P$3&gt;A19taxremlife,A19taxvalue-SUM($F714:O714),IF(A19taxremlife="N/A","n/a",A19taxvalue/A19taxremlife))</f>
        <v>n/a</v>
      </c>
      <c r="Q714" s="154" t="str">
        <f>IF(Q$3&gt;A19taxremlife,A19taxvalue-SUM($F714:P714),IF(A19taxremlife="N/A","n/a",A19taxvalue/A19taxremlife))</f>
        <v>n/a</v>
      </c>
      <c r="R714" s="154" t="str">
        <f>IF(R$3&gt;A19taxremlife,A19taxvalue-SUM($F714:Q714),IF(A19taxremlife="N/A","n/a",A19taxvalue/A19taxremlife))</f>
        <v>n/a</v>
      </c>
      <c r="S714" s="154" t="str">
        <f>IF(S$3&gt;A19taxremlife,A19taxvalue-SUM($F714:R714),IF(A19taxremlife="N/A","n/a",A19taxvalue/A19taxremlife))</f>
        <v>n/a</v>
      </c>
      <c r="T714" s="154" t="str">
        <f>IF(T$3&gt;A19taxremlife,A19taxvalue-SUM($F714:S714),IF(A19taxremlife="N/A","n/a",A19taxvalue/A19taxremlife))</f>
        <v>n/a</v>
      </c>
      <c r="U714" s="154" t="str">
        <f>IF(U$3&gt;A19taxremlife,A19taxvalue-SUM($F714:T714),IF(A19taxremlife="N/A","n/a",A19taxvalue/A19taxremlife))</f>
        <v>n/a</v>
      </c>
      <c r="V714" s="154" t="str">
        <f>IF(V$3&gt;A19taxremlife,A19taxvalue-SUM($F714:U714),IF(A19taxremlife="N/A","n/a",A19taxvalue/A19taxremlife))</f>
        <v>n/a</v>
      </c>
      <c r="W714" s="154" t="str">
        <f>IF(W$3&gt;A19taxremlife,A19taxvalue-SUM($F714:V714),IF(A19taxremlife="N/A","n/a",A19taxvalue/A19taxremlife))</f>
        <v>n/a</v>
      </c>
      <c r="X714" s="154" t="str">
        <f>IF(X$3&gt;A19taxremlife,A19taxvalue-SUM($F714:W714),IF(A19taxremlife="N/A","n/a",A19taxvalue/A19taxremlife))</f>
        <v>n/a</v>
      </c>
      <c r="Y714" s="154" t="str">
        <f>IF(Y$3&gt;A19taxremlife,A19taxvalue-SUM($F714:X714),IF(A19taxremlife="N/A","n/a",A19taxvalue/A19taxremlife))</f>
        <v>n/a</v>
      </c>
      <c r="Z714" s="154" t="str">
        <f>IF(Z$3&gt;A19taxremlife,A19taxvalue-SUM($F714:Y714),IF(A19taxremlife="N/A","n/a",A19taxvalue/A19taxremlife))</f>
        <v>n/a</v>
      </c>
      <c r="AA714" s="154" t="str">
        <f>IF(AA$3&gt;A19taxremlife,A19taxvalue-SUM($F714:Z714),IF(A19taxremlife="N/A","n/a",A19taxvalue/A19taxremlife))</f>
        <v>n/a</v>
      </c>
      <c r="AB714" s="154" t="str">
        <f>IF(AB$3&gt;A19taxremlife,A19taxvalue-SUM($F714:AA714),IF(A19taxremlife="N/A","n/a",A19taxvalue/A19taxremlife))</f>
        <v>n/a</v>
      </c>
      <c r="AC714" s="154" t="str">
        <f>IF(AC$3&gt;A19taxremlife,A19taxvalue-SUM($F714:AB714),IF(A19taxremlife="N/A","n/a",A19taxvalue/A19taxremlife))</f>
        <v>n/a</v>
      </c>
      <c r="AD714" s="154" t="str">
        <f>IF(AD$3&gt;A19taxremlife,A19taxvalue-SUM($F714:AC714),IF(A19taxremlife="N/A","n/a",A19taxvalue/A19taxremlife))</f>
        <v>n/a</v>
      </c>
      <c r="AE714" s="154" t="str">
        <f>IF(AE$3&gt;A19taxremlife,A19taxvalue-SUM($F714:AD714),IF(A19taxremlife="N/A","n/a",A19taxvalue/A19taxremlife))</f>
        <v>n/a</v>
      </c>
      <c r="AF714" s="154" t="str">
        <f>IF(AF$3&gt;A19taxremlife,A19taxvalue-SUM($F714:AE714),IF(A19taxremlife="N/A","n/a",A19taxvalue/A19taxremlife))</f>
        <v>n/a</v>
      </c>
      <c r="AG714" s="154" t="str">
        <f>IF(AG$3&gt;A19taxremlife,A19taxvalue-SUM($F714:AF714),IF(A19taxremlife="N/A","n/a",A19taxvalue/A19taxremlife))</f>
        <v>n/a</v>
      </c>
      <c r="AH714" s="154" t="str">
        <f>IF(AH$3&gt;A19taxremlife,A19taxvalue-SUM($F714:AG714),IF(A19taxremlife="N/A","n/a",A19taxvalue/A19taxremlife))</f>
        <v>n/a</v>
      </c>
      <c r="AI714" s="154" t="str">
        <f>IF(AI$3&gt;A19taxremlife,A19taxvalue-SUM($F714:AH714),IF(A19taxremlife="N/A","n/a",A19taxvalue/A19taxremlife))</f>
        <v>n/a</v>
      </c>
      <c r="AJ714" s="154" t="str">
        <f>IF(AJ$3&gt;A19taxremlife,A19taxvalue-SUM($F714:AI714),IF(A19taxremlife="N/A","n/a",A19taxvalue/A19taxremlife))</f>
        <v>n/a</v>
      </c>
      <c r="AK714" s="154" t="str">
        <f>IF(AK$3&gt;A19taxremlife,A19taxvalue-SUM($F714:AJ714),IF(A19taxremlife="N/A","n/a",A19taxvalue/A19taxremlife))</f>
        <v>n/a</v>
      </c>
      <c r="AL714" s="154" t="str">
        <f>IF(AL$3&gt;A19taxremlife,A19taxvalue-SUM($F714:AK714),IF(A19taxremlife="N/A","n/a",A19taxvalue/A19taxremlife))</f>
        <v>n/a</v>
      </c>
      <c r="AM714" s="154" t="str">
        <f>IF(AM$3&gt;A19taxremlife,A19taxvalue-SUM($F714:AL714),IF(A19taxremlife="N/A","n/a",A19taxvalue/A19taxremlife))</f>
        <v>n/a</v>
      </c>
      <c r="AN714" s="154" t="str">
        <f>IF(AN$3&gt;A19taxremlife,A19taxvalue-SUM($F714:AM714),IF(A19taxremlife="N/A","n/a",A19taxvalue/A19taxremlife))</f>
        <v>n/a</v>
      </c>
      <c r="AO714" s="154" t="str">
        <f>IF(AO$3&gt;A19taxremlife,A19taxvalue-SUM($F714:AN714),IF(A19taxremlife="N/A","n/a",A19taxvalue/A19taxremlife))</f>
        <v>n/a</v>
      </c>
      <c r="AP714" s="154" t="str">
        <f>IF(AP$3&gt;A19taxremlife,A19taxvalue-SUM($F714:AO714),IF(A19taxremlife="N/A","n/a",A19taxvalue/A19taxremlife))</f>
        <v>n/a</v>
      </c>
      <c r="AQ714" s="154" t="str">
        <f>IF(AQ$3&gt;A19taxremlife,A19taxvalue-SUM($F714:AP714),IF(A19taxremlife="N/A","n/a",A19taxvalue/A19taxremlife))</f>
        <v>n/a</v>
      </c>
      <c r="AR714" s="154" t="str">
        <f>IF(AR$3&gt;A19taxremlife,A19taxvalue-SUM($F714:AQ714),IF(A19taxremlife="N/A","n/a",A19taxvalue/A19taxremlife))</f>
        <v>n/a</v>
      </c>
      <c r="AS714" s="154" t="str">
        <f>IF(AS$3&gt;A19taxremlife,A19taxvalue-SUM($F714:AR714),IF(A19taxremlife="N/A","n/a",A19taxvalue/A19taxremlife))</f>
        <v>n/a</v>
      </c>
      <c r="AT714" s="154" t="str">
        <f>IF(AT$3&gt;A19taxremlife,A19taxvalue-SUM($F714:AS714),IF(A19taxremlife="N/A","n/a",A19taxvalue/A19taxremlife))</f>
        <v>n/a</v>
      </c>
      <c r="AU714" s="154" t="str">
        <f>IF(AU$3&gt;A19taxremlife,A19taxvalue-SUM($F714:AT714),IF(A19taxremlife="N/A","n/a",A19taxvalue/A19taxremlife))</f>
        <v>n/a</v>
      </c>
      <c r="AV714" s="154" t="str">
        <f>IF(AV$3&gt;A19taxremlife,A19taxvalue-SUM($F714:AU714),IF(A19taxremlife="N/A","n/a",A19taxvalue/A19taxremlife))</f>
        <v>n/a</v>
      </c>
      <c r="AW714" s="154" t="str">
        <f>IF(AW$3&gt;A19taxremlife,A19taxvalue-SUM($F714:AV714),IF(A19taxremlife="N/A","n/a",A19taxvalue/A19taxremlife))</f>
        <v>n/a</v>
      </c>
      <c r="AX714" s="154" t="str">
        <f>IF(AX$3&gt;A19taxremlife,A19taxvalue-SUM($F714:AW714),IF(A19taxremlife="N/A","n/a",A19taxvalue/A19taxremlife))</f>
        <v>n/a</v>
      </c>
      <c r="AY714" s="154" t="str">
        <f>IF(AY$3&gt;A19taxremlife,A19taxvalue-SUM($F714:AX714),IF(A19taxremlife="N/A","n/a",A19taxvalue/A19taxremlife))</f>
        <v>n/a</v>
      </c>
      <c r="AZ714" s="154" t="str">
        <f>IF(AZ$3&gt;A19taxremlife,A19taxvalue-SUM($F714:AY714),IF(A19taxremlife="N/A","n/a",A19taxvalue/A19taxremlife))</f>
        <v>n/a</v>
      </c>
      <c r="BA714" s="154" t="str">
        <f>IF(BA$3&gt;A19taxremlife,A19taxvalue-SUM($F714:AZ714),IF(A19taxremlife="N/A","n/a",A19taxvalue/A19taxremlife))</f>
        <v>n/a</v>
      </c>
      <c r="BB714" s="154" t="str">
        <f>IF(BB$3&gt;A19taxremlife,A19taxvalue-SUM($F714:BA714),IF(A19taxremlife="N/A","n/a",A19taxvalue/A19taxremlife))</f>
        <v>n/a</v>
      </c>
      <c r="BC714" s="154" t="str">
        <f>IF(BC$3&gt;A19taxremlife,A19taxvalue-SUM($F714:BB714),IF(A19taxremlife="N/A","n/a",A19taxvalue/A19taxremlife))</f>
        <v>n/a</v>
      </c>
      <c r="BD714" s="154" t="str">
        <f>IF(BD$3&gt;A19taxremlife,A19taxvalue-SUM($F714:BC714),IF(A19taxremlife="N/A","n/a",A19taxvalue/A19taxremlife))</f>
        <v>n/a</v>
      </c>
      <c r="BE714" s="154" t="str">
        <f>IF(BE$3&gt;A19taxremlife,A19taxvalue-SUM($F714:BD714),IF(A19taxremlife="N/A","n/a",A19taxvalue/A19taxremlife))</f>
        <v>n/a</v>
      </c>
      <c r="BF714" s="154" t="str">
        <f>IF(BF$3&gt;A19taxremlife,A19taxvalue-SUM($F714:BE714),IF(A19taxremlife="N/A","n/a",A19taxvalue/A19taxremlife))</f>
        <v>n/a</v>
      </c>
      <c r="BG714" s="154" t="str">
        <f>IF(BG$3&gt;A19taxremlife,A19taxvalue-SUM($F714:BF714),IF(A19taxremlife="N/A","n/a",A19taxvalue/A19taxremlife))</f>
        <v>n/a</v>
      </c>
      <c r="BH714" s="154" t="str">
        <f>IF(BH$3&gt;A19taxremlife,A19taxvalue-SUM($F714:BG714),IF(A19taxremlife="N/A","n/a",A19taxvalue/A19taxremlife))</f>
        <v>n/a</v>
      </c>
      <c r="BI714" s="154" t="str">
        <f>IF(BI$3&gt;A19taxremlife,A19taxvalue-SUM($F714:BH714),IF(A19taxremlife="N/A","n/a",A19taxvalue/A19taxremlife))</f>
        <v>n/a</v>
      </c>
      <c r="BJ714" s="14"/>
      <c r="BK714" s="14"/>
      <c r="BL714" s="14"/>
      <c r="BM714" s="14"/>
      <c r="BN714" s="14"/>
      <c r="BO714" s="14"/>
      <c r="BP714" s="14"/>
      <c r="BQ714" s="14"/>
      <c r="BR714" s="14"/>
      <c r="BS714" s="14"/>
      <c r="BT714" s="14"/>
      <c r="BU714" s="14"/>
      <c r="BV714" s="14"/>
      <c r="BW714" s="14"/>
      <c r="BX714" s="14"/>
      <c r="BY714" s="14"/>
      <c r="BZ714" s="14"/>
      <c r="CA714" s="410"/>
      <c r="CB714" s="410"/>
      <c r="CC714" s="410"/>
      <c r="CD714" s="410"/>
      <c r="CE714" s="410"/>
      <c r="CF714" s="410"/>
      <c r="CG714" s="410"/>
      <c r="CH714" s="410"/>
      <c r="CI714" s="410"/>
      <c r="CJ714" s="410"/>
      <c r="CK714" s="410"/>
      <c r="CL714" s="410"/>
      <c r="CM714" s="410"/>
      <c r="CN714" s="410"/>
      <c r="CO714" s="410"/>
      <c r="CP714" s="410"/>
      <c r="CQ714" s="410"/>
      <c r="CR714" s="410"/>
      <c r="CS714" s="410"/>
      <c r="CT714" s="410"/>
      <c r="CU714" s="410"/>
      <c r="CV714" s="410"/>
      <c r="CW714" s="410"/>
      <c r="CX714" s="410"/>
      <c r="CY714" s="410"/>
      <c r="CZ714" s="410"/>
      <c r="DA714" s="410"/>
      <c r="DB714" s="410"/>
      <c r="DC714" s="410"/>
      <c r="DD714" s="410"/>
      <c r="DE714" s="410"/>
      <c r="DF714" s="410"/>
      <c r="DG714" s="410"/>
      <c r="DH714" s="410"/>
      <c r="DI714" s="410"/>
      <c r="DJ714" s="410"/>
      <c r="DK714" s="410"/>
      <c r="DL714" s="410"/>
      <c r="DM714" s="410"/>
      <c r="DN714" s="410"/>
      <c r="DO714" s="410"/>
      <c r="DP714" s="410"/>
      <c r="DQ714" s="410"/>
      <c r="DR714" s="410"/>
      <c r="DS714" s="410"/>
      <c r="DT714" s="410"/>
      <c r="DU714" s="410"/>
      <c r="DV714" s="410"/>
      <c r="DW714" s="410"/>
      <c r="DX714" s="410"/>
      <c r="DY714" s="410"/>
      <c r="DZ714" s="410"/>
      <c r="EA714" s="410"/>
      <c r="EB714" s="410"/>
      <c r="EC714" s="410"/>
      <c r="ED714" s="410"/>
      <c r="EE714" s="410"/>
      <c r="EF714" s="410"/>
      <c r="EG714" s="410"/>
      <c r="EH714" s="410"/>
      <c r="EI714" s="410"/>
      <c r="EJ714" s="410"/>
      <c r="EK714" s="410"/>
      <c r="EL714" s="410"/>
      <c r="EM714" s="410"/>
      <c r="EN714" s="410"/>
      <c r="EO714" s="410"/>
      <c r="EP714" s="410"/>
      <c r="EQ714" s="410"/>
      <c r="ER714" s="410"/>
      <c r="ES714" s="410"/>
      <c r="ET714" s="410"/>
      <c r="EU714" s="410"/>
      <c r="EV714" s="410"/>
      <c r="EW714" s="410"/>
      <c r="EX714" s="410"/>
      <c r="EY714" s="410"/>
      <c r="EZ714" s="410"/>
      <c r="FA714" s="410"/>
      <c r="FB714" s="410"/>
      <c r="FC714" s="410"/>
      <c r="FD714" s="410"/>
      <c r="FE714" s="410"/>
      <c r="FF714" s="410"/>
      <c r="FG714" s="410"/>
      <c r="FH714" s="410"/>
      <c r="FI714" s="410"/>
      <c r="FJ714" s="410"/>
      <c r="FK714" s="410"/>
      <c r="FL714" s="410"/>
      <c r="FM714" s="410"/>
      <c r="FN714" s="410"/>
      <c r="FO714" s="410"/>
      <c r="FP714" s="410"/>
      <c r="FQ714" s="410"/>
      <c r="FR714" s="410"/>
      <c r="FS714" s="410"/>
      <c r="FT714" s="410"/>
      <c r="FU714" s="410"/>
      <c r="FV714" s="410"/>
      <c r="FW714" s="410"/>
      <c r="FX714" s="410"/>
      <c r="FY714" s="410"/>
      <c r="FZ714" s="410"/>
      <c r="GA714" s="410"/>
      <c r="GB714" s="410"/>
      <c r="GC714" s="410"/>
      <c r="GD714" s="410"/>
      <c r="GE714" s="410"/>
      <c r="GF714" s="410"/>
      <c r="GG714" s="410"/>
      <c r="GH714" s="410"/>
      <c r="GI714" s="410"/>
      <c r="GJ714" s="410"/>
      <c r="GK714" s="410"/>
      <c r="GL714" s="410"/>
      <c r="GM714" s="410"/>
      <c r="GN714" s="410"/>
      <c r="GO714" s="410"/>
      <c r="GP714" s="410"/>
      <c r="GQ714" s="410"/>
      <c r="GR714" s="410"/>
      <c r="GS714" s="410"/>
      <c r="GT714" s="410"/>
      <c r="GU714" s="410"/>
      <c r="GV714" s="410"/>
      <c r="GW714" s="410"/>
      <c r="GX714" s="410"/>
      <c r="GY714" s="410"/>
      <c r="GZ714" s="410"/>
      <c r="HA714" s="410"/>
      <c r="HB714" s="410"/>
      <c r="HC714" s="410"/>
      <c r="HD714" s="410"/>
      <c r="HE714" s="410"/>
      <c r="HF714" s="410"/>
      <c r="HG714" s="410"/>
      <c r="HH714" s="410"/>
      <c r="HI714" s="410"/>
      <c r="HJ714" s="410"/>
      <c r="HK714" s="410"/>
      <c r="HL714" s="410"/>
      <c r="HM714" s="410"/>
      <c r="HN714" s="410"/>
      <c r="HO714" s="410"/>
      <c r="HP714" s="410"/>
      <c r="HQ714" s="410"/>
      <c r="HR714" s="410"/>
      <c r="HS714" s="410"/>
      <c r="HT714" s="410"/>
      <c r="HU714" s="410"/>
      <c r="HV714" s="410"/>
      <c r="HW714" s="410"/>
      <c r="HX714" s="410"/>
      <c r="HY714" s="410"/>
      <c r="HZ714" s="410"/>
      <c r="IA714" s="410"/>
      <c r="IB714" s="410"/>
      <c r="IC714" s="410"/>
      <c r="ID714" s="410"/>
      <c r="IE714" s="410"/>
      <c r="IF714" s="410"/>
      <c r="IG714" s="410"/>
      <c r="IH714" s="410"/>
      <c r="II714" s="410"/>
      <c r="IJ714" s="410"/>
      <c r="IK714" s="410"/>
      <c r="IL714" s="410"/>
      <c r="IM714" s="410"/>
      <c r="IN714" s="410"/>
      <c r="IO714" s="410"/>
      <c r="IP714" s="410"/>
      <c r="IQ714" s="410"/>
      <c r="IR714" s="410"/>
      <c r="IS714" s="410"/>
      <c r="IT714" s="410"/>
      <c r="IU714" s="410"/>
      <c r="IV714" s="410"/>
    </row>
    <row r="715" spans="1:256" s="2" customFormat="1" ht="12.75" hidden="1" customHeight="1" outlineLevel="2">
      <c r="A715" s="14"/>
      <c r="B715" s="14"/>
      <c r="C715" s="324"/>
      <c r="D715" s="412" t="s">
        <v>198</v>
      </c>
      <c r="E715" s="261">
        <v>0</v>
      </c>
      <c r="F715" s="372"/>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4"/>
      <c r="BK715" s="14"/>
      <c r="BL715" s="14"/>
      <c r="BM715" s="14"/>
      <c r="BN715" s="14"/>
      <c r="BO715" s="14"/>
      <c r="BP715" s="14"/>
      <c r="BQ715" s="14"/>
      <c r="BR715" s="14"/>
      <c r="BS715" s="14"/>
      <c r="BT715" s="14"/>
      <c r="BU715" s="14"/>
      <c r="BV715" s="14"/>
      <c r="BW715" s="14"/>
      <c r="BX715" s="14"/>
      <c r="BY715" s="14"/>
      <c r="BZ715" s="14"/>
      <c r="CA715" s="410"/>
      <c r="CB715" s="410"/>
      <c r="CC715" s="410"/>
      <c r="CD715" s="410"/>
      <c r="CE715" s="410"/>
      <c r="CF715" s="410"/>
      <c r="CG715" s="410"/>
      <c r="CH715" s="410"/>
      <c r="CI715" s="410"/>
      <c r="CJ715" s="410"/>
      <c r="CK715" s="410"/>
      <c r="CL715" s="410"/>
      <c r="CM715" s="410"/>
      <c r="CN715" s="410"/>
      <c r="CO715" s="410"/>
      <c r="CP715" s="410"/>
      <c r="CQ715" s="410"/>
      <c r="CR715" s="410"/>
      <c r="CS715" s="410"/>
      <c r="CT715" s="410"/>
      <c r="CU715" s="410"/>
      <c r="CV715" s="410"/>
      <c r="CW715" s="410"/>
      <c r="CX715" s="410"/>
      <c r="CY715" s="410"/>
      <c r="CZ715" s="410"/>
      <c r="DA715" s="410"/>
      <c r="DB715" s="410"/>
      <c r="DC715" s="410"/>
      <c r="DD715" s="410"/>
      <c r="DE715" s="410"/>
      <c r="DF715" s="410"/>
      <c r="DG715" s="410"/>
      <c r="DH715" s="410"/>
      <c r="DI715" s="410"/>
      <c r="DJ715" s="410"/>
      <c r="DK715" s="410"/>
      <c r="DL715" s="410"/>
      <c r="DM715" s="410"/>
      <c r="DN715" s="410"/>
      <c r="DO715" s="410"/>
      <c r="DP715" s="410"/>
      <c r="DQ715" s="410"/>
      <c r="DR715" s="410"/>
      <c r="DS715" s="410"/>
      <c r="DT715" s="410"/>
      <c r="DU715" s="410"/>
      <c r="DV715" s="410"/>
      <c r="DW715" s="410"/>
      <c r="DX715" s="410"/>
      <c r="DY715" s="410"/>
      <c r="DZ715" s="410"/>
      <c r="EA715" s="410"/>
      <c r="EB715" s="410"/>
      <c r="EC715" s="410"/>
      <c r="ED715" s="410"/>
      <c r="EE715" s="410"/>
      <c r="EF715" s="410"/>
      <c r="EG715" s="410"/>
      <c r="EH715" s="410"/>
      <c r="EI715" s="410"/>
      <c r="EJ715" s="410"/>
      <c r="EK715" s="410"/>
      <c r="EL715" s="410"/>
      <c r="EM715" s="410"/>
      <c r="EN715" s="410"/>
      <c r="EO715" s="410"/>
      <c r="EP715" s="410"/>
      <c r="EQ715" s="410"/>
      <c r="ER715" s="410"/>
      <c r="ES715" s="410"/>
      <c r="ET715" s="410"/>
      <c r="EU715" s="410"/>
      <c r="EV715" s="410"/>
      <c r="EW715" s="410"/>
      <c r="EX715" s="410"/>
      <c r="EY715" s="410"/>
      <c r="EZ715" s="410"/>
      <c r="FA715" s="410"/>
      <c r="FB715" s="410"/>
      <c r="FC715" s="410"/>
      <c r="FD715" s="410"/>
      <c r="FE715" s="410"/>
      <c r="FF715" s="410"/>
      <c r="FG715" s="410"/>
      <c r="FH715" s="410"/>
      <c r="FI715" s="410"/>
      <c r="FJ715" s="410"/>
      <c r="FK715" s="410"/>
      <c r="FL715" s="410"/>
      <c r="FM715" s="410"/>
      <c r="FN715" s="410"/>
      <c r="FO715" s="410"/>
      <c r="FP715" s="410"/>
      <c r="FQ715" s="410"/>
      <c r="FR715" s="410"/>
      <c r="FS715" s="410"/>
      <c r="FT715" s="410"/>
      <c r="FU715" s="410"/>
      <c r="FV715" s="410"/>
      <c r="FW715" s="410"/>
      <c r="FX715" s="410"/>
      <c r="FY715" s="410"/>
      <c r="FZ715" s="410"/>
      <c r="GA715" s="410"/>
      <c r="GB715" s="410"/>
      <c r="GC715" s="410"/>
      <c r="GD715" s="410"/>
      <c r="GE715" s="410"/>
      <c r="GF715" s="410"/>
      <c r="GG715" s="410"/>
      <c r="GH715" s="410"/>
      <c r="GI715" s="410"/>
      <c r="GJ715" s="410"/>
      <c r="GK715" s="410"/>
      <c r="GL715" s="410"/>
      <c r="GM715" s="410"/>
      <c r="GN715" s="410"/>
      <c r="GO715" s="410"/>
      <c r="GP715" s="410"/>
      <c r="GQ715" s="410"/>
      <c r="GR715" s="410"/>
      <c r="GS715" s="410"/>
      <c r="GT715" s="410"/>
      <c r="GU715" s="410"/>
      <c r="GV715" s="410"/>
      <c r="GW715" s="410"/>
      <c r="GX715" s="410"/>
      <c r="GY715" s="410"/>
      <c r="GZ715" s="410"/>
      <c r="HA715" s="410"/>
      <c r="HB715" s="410"/>
      <c r="HC715" s="410"/>
      <c r="HD715" s="410"/>
      <c r="HE715" s="410"/>
      <c r="HF715" s="410"/>
      <c r="HG715" s="410"/>
      <c r="HH715" s="410"/>
      <c r="HI715" s="410"/>
      <c r="HJ715" s="410"/>
      <c r="HK715" s="410"/>
      <c r="HL715" s="410"/>
      <c r="HM715" s="410"/>
      <c r="HN715" s="410"/>
      <c r="HO715" s="410"/>
      <c r="HP715" s="410"/>
      <c r="HQ715" s="410"/>
      <c r="HR715" s="410"/>
      <c r="HS715" s="410"/>
      <c r="HT715" s="410"/>
      <c r="HU715" s="410"/>
      <c r="HV715" s="410"/>
      <c r="HW715" s="410"/>
      <c r="HX715" s="410"/>
      <c r="HY715" s="410"/>
      <c r="HZ715" s="410"/>
      <c r="IA715" s="410"/>
      <c r="IB715" s="410"/>
      <c r="IC715" s="410"/>
      <c r="ID715" s="410"/>
      <c r="IE715" s="410"/>
      <c r="IF715" s="410"/>
      <c r="IG715" s="410"/>
      <c r="IH715" s="410"/>
      <c r="II715" s="410"/>
      <c r="IJ715" s="410"/>
      <c r="IK715" s="410"/>
      <c r="IL715" s="410"/>
      <c r="IM715" s="410"/>
      <c r="IN715" s="410"/>
      <c r="IO715" s="410"/>
      <c r="IP715" s="410"/>
      <c r="IQ715" s="410"/>
      <c r="IR715" s="410"/>
      <c r="IS715" s="410"/>
      <c r="IT715" s="410"/>
      <c r="IU715" s="410"/>
      <c r="IV715" s="410"/>
    </row>
    <row r="716" spans="1:256" s="2" customFormat="1" ht="12.75" hidden="1" customHeight="1" outlineLevel="2">
      <c r="A716" s="14"/>
      <c r="B716" s="14"/>
      <c r="C716" s="324"/>
      <c r="D716" s="413"/>
      <c r="E716" s="261">
        <v>1</v>
      </c>
      <c r="F716" s="372"/>
      <c r="G716" s="268"/>
      <c r="H716" s="155" t="str">
        <f>IF(A19taxstdlife="n/a","n/a",IF(H$3&gt;(A19taxstdlife+$E716),(Input!$G$229*$G$7)-SUM($G716:G716),(Input!$G$229*$G$7)/A19taxstdlife))</f>
        <v>n/a</v>
      </c>
      <c r="I716" s="155" t="str">
        <f>IF(A19taxstdlife="n/a","n/a",IF(I$3&gt;(A19taxstdlife+$E716),(Input!$G$229*$G$7)-SUM($G716:H716),(Input!$G$229*$G$7)/A19taxstdlife))</f>
        <v>n/a</v>
      </c>
      <c r="J716" s="155" t="str">
        <f>IF(A19taxstdlife="n/a","n/a",IF(J$3&gt;(A19taxstdlife+$E716),(Input!$G$229*$G$7)-SUM($G716:I716),(Input!$G$229*$G$7)/A19taxstdlife))</f>
        <v>n/a</v>
      </c>
      <c r="K716" s="155" t="str">
        <f>IF(A19taxstdlife="n/a","n/a",IF(K$3&gt;(A19taxstdlife+$E716),(Input!$G$229*$G$7)-SUM($G716:J716),(Input!$G$229*$G$7)/A19taxstdlife))</f>
        <v>n/a</v>
      </c>
      <c r="L716" s="155" t="str">
        <f>IF(A19taxstdlife="n/a","n/a",IF(L$3&gt;(A19taxstdlife+$E716),(Input!$G$229*$G$7)-SUM($G716:K716),(Input!$G$229*$G$7)/A19taxstdlife))</f>
        <v>n/a</v>
      </c>
      <c r="M716" s="155" t="str">
        <f>IF(A19taxstdlife="n/a","n/a",IF(M$3&gt;(A19taxstdlife+$E716),(Input!$G$229*$G$7)-SUM($G716:L716),(Input!$G$229*$G$7)/A19taxstdlife))</f>
        <v>n/a</v>
      </c>
      <c r="N716" s="155" t="str">
        <f>IF(A19taxstdlife="n/a","n/a",IF(N$3&gt;(A19taxstdlife+$E716),(Input!$G$229*$G$7)-SUM($G716:M716),(Input!$G$229*$G$7)/A19taxstdlife))</f>
        <v>n/a</v>
      </c>
      <c r="O716" s="155" t="str">
        <f>IF(A19taxstdlife="n/a","n/a",IF(O$3&gt;(A19taxstdlife+$E716),(Input!$G$229*$G$7)-SUM($G716:N716),(Input!$G$229*$G$7)/A19taxstdlife))</f>
        <v>n/a</v>
      </c>
      <c r="P716" s="155" t="str">
        <f>IF(A19taxstdlife="n/a","n/a",IF(P$3&gt;(A19taxstdlife+$E716),(Input!$G$229*$G$7)-SUM($G716:O716),(Input!$G$229*$G$7)/A19taxstdlife))</f>
        <v>n/a</v>
      </c>
      <c r="Q716" s="155" t="str">
        <f>IF(A19taxstdlife="n/a","n/a",IF(Q$3&gt;(A19taxstdlife+$E716),(Input!$G$229*$G$7)-SUM($G716:P716),(Input!$G$229*$G$7)/A19taxstdlife))</f>
        <v>n/a</v>
      </c>
      <c r="R716" s="155" t="str">
        <f>IF(A19taxstdlife="n/a","n/a",IF(R$3&gt;(A19taxstdlife+$E716),(Input!$G$229*$G$7)-SUM($G716:Q716),(Input!$G$229*$G$7)/A19taxstdlife))</f>
        <v>n/a</v>
      </c>
      <c r="S716" s="155" t="str">
        <f>IF(A19taxstdlife="n/a","n/a",IF(S$3&gt;(A19taxstdlife+$E716),(Input!$G$229*$G$7)-SUM($G716:R716),(Input!$G$229*$G$7)/A19taxstdlife))</f>
        <v>n/a</v>
      </c>
      <c r="T716" s="155" t="str">
        <f>IF(A19taxstdlife="n/a","n/a",IF(T$3&gt;(A19taxstdlife+$E716),(Input!$G$229*$G$7)-SUM($G716:S716),(Input!$G$229*$G$7)/A19taxstdlife))</f>
        <v>n/a</v>
      </c>
      <c r="U716" s="155" t="str">
        <f>IF(A19taxstdlife="n/a","n/a",IF(U$3&gt;(A19taxstdlife+$E716),(Input!$G$229*$G$7)-SUM($G716:T716),(Input!$G$229*$G$7)/A19taxstdlife))</f>
        <v>n/a</v>
      </c>
      <c r="V716" s="155" t="str">
        <f>IF(A19taxstdlife="n/a","n/a",IF(V$3&gt;(A19taxstdlife+$E716),(Input!$G$229*$G$7)-SUM($G716:U716),(Input!$G$229*$G$7)/A19taxstdlife))</f>
        <v>n/a</v>
      </c>
      <c r="W716" s="155" t="str">
        <f>IF(A19taxstdlife="n/a","n/a",IF(W$3&gt;(A19taxstdlife+$E716),(Input!$G$229*$G$7)-SUM($G716:V716),(Input!$G$229*$G$7)/A19taxstdlife))</f>
        <v>n/a</v>
      </c>
      <c r="X716" s="155" t="str">
        <f>IF(A19taxstdlife="n/a","n/a",IF(X$3&gt;(A19taxstdlife+$E716),(Input!$G$229*$G$7)-SUM($G716:W716),(Input!$G$229*$G$7)/A19taxstdlife))</f>
        <v>n/a</v>
      </c>
      <c r="Y716" s="155" t="str">
        <f>IF(A19taxstdlife="n/a","n/a",IF(Y$3&gt;(A19taxstdlife+$E716),(Input!$G$229*$G$7)-SUM($G716:X716),(Input!$G$229*$G$7)/A19taxstdlife))</f>
        <v>n/a</v>
      </c>
      <c r="Z716" s="155" t="str">
        <f>IF(A19taxstdlife="n/a","n/a",IF(Z$3&gt;(A19taxstdlife+$E716),(Input!$G$229*$G$7)-SUM($G716:Y716),(Input!$G$229*$G$7)/A19taxstdlife))</f>
        <v>n/a</v>
      </c>
      <c r="AA716" s="155" t="str">
        <f>IF(A19taxstdlife="n/a","n/a",IF(AA$3&gt;(A19taxstdlife+$E716),(Input!$G$229*$G$7)-SUM($G716:Z716),(Input!$G$229*$G$7)/A19taxstdlife))</f>
        <v>n/a</v>
      </c>
      <c r="AB716" s="155" t="str">
        <f>IF(A19taxstdlife="n/a","n/a",IF(AB$3&gt;(A19taxstdlife+$E716),(Input!$G$229*$G$7)-SUM($G716:AA716),(Input!$G$229*$G$7)/A19taxstdlife))</f>
        <v>n/a</v>
      </c>
      <c r="AC716" s="155" t="str">
        <f>IF(A19taxstdlife="n/a","n/a",IF(AC$3&gt;(A19taxstdlife+$E716),(Input!$G$229*$G$7)-SUM($G716:AB716),(Input!$G$229*$G$7)/A19taxstdlife))</f>
        <v>n/a</v>
      </c>
      <c r="AD716" s="155" t="str">
        <f>IF(A19taxstdlife="n/a","n/a",IF(AD$3&gt;(A19taxstdlife+$E716),(Input!$G$229*$G$7)-SUM($G716:AC716),(Input!$G$229*$G$7)/A19taxstdlife))</f>
        <v>n/a</v>
      </c>
      <c r="AE716" s="155" t="str">
        <f>IF(A19taxstdlife="n/a","n/a",IF(AE$3&gt;(A19taxstdlife+$E716),(Input!$G$229*$G$7)-SUM($G716:AD716),(Input!$G$229*$G$7)/A19taxstdlife))</f>
        <v>n/a</v>
      </c>
      <c r="AF716" s="155" t="str">
        <f>IF(A19taxstdlife="n/a","n/a",IF(AF$3&gt;(A19taxstdlife+$E716),(Input!$G$229*$G$7)-SUM($G716:AE716),(Input!$G$229*$G$7)/A19taxstdlife))</f>
        <v>n/a</v>
      </c>
      <c r="AG716" s="155" t="str">
        <f>IF(A19taxstdlife="n/a","n/a",IF(AG$3&gt;(A19taxstdlife+$E716),(Input!$G$229*$G$7)-SUM($G716:AF716),(Input!$G$229*$G$7)/A19taxstdlife))</f>
        <v>n/a</v>
      </c>
      <c r="AH716" s="155" t="str">
        <f>IF(A19taxstdlife="n/a","n/a",IF(AH$3&gt;(A19taxstdlife+$E716),(Input!$G$229*$G$7)-SUM($G716:AG716),(Input!$G$229*$G$7)/A19taxstdlife))</f>
        <v>n/a</v>
      </c>
      <c r="AI716" s="155" t="str">
        <f>IF(A19taxstdlife="n/a","n/a",IF(AI$3&gt;(A19taxstdlife+$E716),(Input!$G$229*$G$7)-SUM($G716:AH716),(Input!$G$229*$G$7)/A19taxstdlife))</f>
        <v>n/a</v>
      </c>
      <c r="AJ716" s="155" t="str">
        <f>IF(A19taxstdlife="n/a","n/a",IF(AJ$3&gt;(A19taxstdlife+$E716),(Input!$G$229*$G$7)-SUM($G716:AI716),(Input!$G$229*$G$7)/A19taxstdlife))</f>
        <v>n/a</v>
      </c>
      <c r="AK716" s="155" t="str">
        <f>IF(A19taxstdlife="n/a","n/a",IF(AK$3&gt;(A19taxstdlife+$E716),(Input!$G$229*$G$7)-SUM($G716:AJ716),(Input!$G$229*$G$7)/A19taxstdlife))</f>
        <v>n/a</v>
      </c>
      <c r="AL716" s="155" t="str">
        <f>IF(A19taxstdlife="n/a","n/a",IF(AL$3&gt;(A19taxstdlife+$E716),(Input!$G$229*$G$7)-SUM($G716:AK716),(Input!$G$229*$G$7)/A19taxstdlife))</f>
        <v>n/a</v>
      </c>
      <c r="AM716" s="155" t="str">
        <f>IF(A19taxstdlife="n/a","n/a",IF(AM$3&gt;(A19taxstdlife+$E716),(Input!$G$229*$G$7)-SUM($G716:AL716),(Input!$G$229*$G$7)/A19taxstdlife))</f>
        <v>n/a</v>
      </c>
      <c r="AN716" s="155" t="str">
        <f>IF(A19taxstdlife="n/a","n/a",IF(AN$3&gt;(A19taxstdlife+$E716),(Input!$G$229*$G$7)-SUM($G716:AM716),(Input!$G$229*$G$7)/A19taxstdlife))</f>
        <v>n/a</v>
      </c>
      <c r="AO716" s="155" t="str">
        <f>IF(A19taxstdlife="n/a","n/a",IF(AO$3&gt;(A19taxstdlife+$E716),(Input!$G$229*$G$7)-SUM($G716:AN716),(Input!$G$229*$G$7)/A19taxstdlife))</f>
        <v>n/a</v>
      </c>
      <c r="AP716" s="155" t="str">
        <f>IF(A19taxstdlife="n/a","n/a",IF(AP$3&gt;(A19taxstdlife+$E716),(Input!$G$229*$G$7)-SUM($G716:AO716),(Input!$G$229*$G$7)/A19taxstdlife))</f>
        <v>n/a</v>
      </c>
      <c r="AQ716" s="155" t="str">
        <f>IF(A19taxstdlife="n/a","n/a",IF(AQ$3&gt;(A19taxstdlife+$E716),(Input!$G$229*$G$7)-SUM($G716:AP716),(Input!$G$229*$G$7)/A19taxstdlife))</f>
        <v>n/a</v>
      </c>
      <c r="AR716" s="155" t="str">
        <f>IF(A19taxstdlife="n/a","n/a",IF(AR$3&gt;(A19taxstdlife+$E716),(Input!$G$229*$G$7)-SUM($G716:AQ716),(Input!$G$229*$G$7)/A19taxstdlife))</f>
        <v>n/a</v>
      </c>
      <c r="AS716" s="155" t="str">
        <f>IF(A19taxstdlife="n/a","n/a",IF(AS$3&gt;(A19taxstdlife+$E716),(Input!$G$229*$G$7)-SUM($G716:AR716),(Input!$G$229*$G$7)/A19taxstdlife))</f>
        <v>n/a</v>
      </c>
      <c r="AT716" s="155" t="str">
        <f>IF(A19taxstdlife="n/a","n/a",IF(AT$3&gt;(A19taxstdlife+$E716),(Input!$G$229*$G$7)-SUM($G716:AS716),(Input!$G$229*$G$7)/A19taxstdlife))</f>
        <v>n/a</v>
      </c>
      <c r="AU716" s="155" t="str">
        <f>IF(A19taxstdlife="n/a","n/a",IF(AU$3&gt;(A19taxstdlife+$E716),(Input!$G$229*$G$7)-SUM($G716:AT716),(Input!$G$229*$G$7)/A19taxstdlife))</f>
        <v>n/a</v>
      </c>
      <c r="AV716" s="155" t="str">
        <f>IF(A19taxstdlife="n/a","n/a",IF(AV$3&gt;(A19taxstdlife+$E716),(Input!$G$229*$G$7)-SUM($G716:AU716),(Input!$G$229*$G$7)/A19taxstdlife))</f>
        <v>n/a</v>
      </c>
      <c r="AW716" s="155" t="str">
        <f>IF(A19taxstdlife="n/a","n/a",IF(AW$3&gt;(A19taxstdlife+$E716),(Input!$G$229*$G$7)-SUM($G716:AV716),(Input!$G$229*$G$7)/A19taxstdlife))</f>
        <v>n/a</v>
      </c>
      <c r="AX716" s="155" t="str">
        <f>IF(A19taxstdlife="n/a","n/a",IF(AX$3&gt;(A19taxstdlife+$E716),(Input!$G$229*$G$7)-SUM($G716:AW716),(Input!$G$229*$G$7)/A19taxstdlife))</f>
        <v>n/a</v>
      </c>
      <c r="AY716" s="155" t="str">
        <f>IF(A19taxstdlife="n/a","n/a",IF(AY$3&gt;(A19taxstdlife+$E716),(Input!$G$229*$G$7)-SUM($G716:AX716),(Input!$G$229*$G$7)/A19taxstdlife))</f>
        <v>n/a</v>
      </c>
      <c r="AZ716" s="155" t="str">
        <f>IF(A19taxstdlife="n/a","n/a",IF(AZ$3&gt;(A19taxstdlife+$E716),(Input!$G$229*$G$7)-SUM($G716:AY716),(Input!$G$229*$G$7)/A19taxstdlife))</f>
        <v>n/a</v>
      </c>
      <c r="BA716" s="155" t="str">
        <f>IF(A19taxstdlife="n/a","n/a",IF(BA$3&gt;(A19taxstdlife+$E716),(Input!$G$229*$G$7)-SUM($G716:AZ716),(Input!$G$229*$G$7)/A19taxstdlife))</f>
        <v>n/a</v>
      </c>
      <c r="BB716" s="155" t="str">
        <f>IF(A19taxstdlife="n/a","n/a",IF(BB$3&gt;(A19taxstdlife+$E716),(Input!$G$229*$G$7)-SUM($G716:BA716),(Input!$G$229*$G$7)/A19taxstdlife))</f>
        <v>n/a</v>
      </c>
      <c r="BC716" s="155" t="str">
        <f>IF(A19taxstdlife="n/a","n/a",IF(BC$3&gt;(A19taxstdlife+$E716),(Input!$G$229*$G$7)-SUM($G716:BB716),(Input!$G$229*$G$7)/A19taxstdlife))</f>
        <v>n/a</v>
      </c>
      <c r="BD716" s="155" t="str">
        <f>IF(A19taxstdlife="n/a","n/a",IF(BD$3&gt;(A19taxstdlife+$E716),(Input!$G$229*$G$7)-SUM($G716:BC716),(Input!$G$229*$G$7)/A19taxstdlife))</f>
        <v>n/a</v>
      </c>
      <c r="BE716" s="155" t="str">
        <f>IF(A19taxstdlife="n/a","n/a",IF(BE$3&gt;(A19taxstdlife+$E716),(Input!$G$229*$G$7)-SUM($G716:BD716),(Input!$G$229*$G$7)/A19taxstdlife))</f>
        <v>n/a</v>
      </c>
      <c r="BF716" s="155" t="str">
        <f>IF(A19taxstdlife="n/a","n/a",IF(BF$3&gt;(A19taxstdlife+$E716),(Input!$G$229*$G$7)-SUM($G716:BE716),(Input!$G$229*$G$7)/A19taxstdlife))</f>
        <v>n/a</v>
      </c>
      <c r="BG716" s="155" t="str">
        <f>IF(A19taxstdlife="n/a","n/a",IF(BG$3&gt;(A19taxstdlife+$E716),(Input!$G$229*$G$7)-SUM($G716:BF716),(Input!$G$229*$G$7)/A19taxstdlife))</f>
        <v>n/a</v>
      </c>
      <c r="BH716" s="155" t="str">
        <f>IF(A19taxstdlife="n/a","n/a",IF(BH$3&gt;(A19taxstdlife+$E716),(Input!$G$229*$G$7)-SUM($G716:BG716),(Input!$G$229*$G$7)/A19taxstdlife))</f>
        <v>n/a</v>
      </c>
      <c r="BI716" s="155" t="str">
        <f>IF(A19taxstdlife="n/a","n/a",IF(BI$3&gt;(A19taxstdlife+$E716),(Input!$G$229*$G$7)-SUM($G716:BH716),(Input!$G$229*$G$7)/A19taxstdlife))</f>
        <v>n/a</v>
      </c>
      <c r="BJ716" s="14"/>
      <c r="BK716" s="14"/>
      <c r="BL716" s="14"/>
      <c r="BM716" s="14"/>
      <c r="BN716" s="14"/>
      <c r="BO716" s="14"/>
      <c r="BP716" s="14"/>
      <c r="BQ716" s="14"/>
      <c r="BR716" s="14"/>
      <c r="BS716" s="14"/>
      <c r="BT716" s="14"/>
      <c r="BU716" s="14"/>
      <c r="BV716" s="14"/>
      <c r="BW716" s="14"/>
      <c r="BX716" s="14"/>
      <c r="BY716" s="14"/>
      <c r="BZ716" s="14"/>
      <c r="CA716" s="410"/>
      <c r="CB716" s="410"/>
      <c r="CC716" s="410"/>
      <c r="CD716" s="410"/>
      <c r="CE716" s="410"/>
      <c r="CF716" s="410"/>
      <c r="CG716" s="410"/>
      <c r="CH716" s="410"/>
      <c r="CI716" s="410"/>
      <c r="CJ716" s="410"/>
      <c r="CK716" s="410"/>
      <c r="CL716" s="410"/>
      <c r="CM716" s="410"/>
      <c r="CN716" s="410"/>
      <c r="CO716" s="410"/>
      <c r="CP716" s="410"/>
      <c r="CQ716" s="410"/>
      <c r="CR716" s="410"/>
      <c r="CS716" s="410"/>
      <c r="CT716" s="410"/>
      <c r="CU716" s="410"/>
      <c r="CV716" s="410"/>
      <c r="CW716" s="410"/>
      <c r="CX716" s="410"/>
      <c r="CY716" s="410"/>
      <c r="CZ716" s="410"/>
      <c r="DA716" s="410"/>
      <c r="DB716" s="410"/>
      <c r="DC716" s="410"/>
      <c r="DD716" s="410"/>
      <c r="DE716" s="410"/>
      <c r="DF716" s="410"/>
      <c r="DG716" s="410"/>
      <c r="DH716" s="410"/>
      <c r="DI716" s="410"/>
      <c r="DJ716" s="410"/>
      <c r="DK716" s="410"/>
      <c r="DL716" s="410"/>
      <c r="DM716" s="410"/>
      <c r="DN716" s="410"/>
      <c r="DO716" s="410"/>
      <c r="DP716" s="410"/>
      <c r="DQ716" s="410"/>
      <c r="DR716" s="410"/>
      <c r="DS716" s="410"/>
      <c r="DT716" s="410"/>
      <c r="DU716" s="410"/>
      <c r="DV716" s="410"/>
      <c r="DW716" s="410"/>
      <c r="DX716" s="410"/>
      <c r="DY716" s="410"/>
      <c r="DZ716" s="410"/>
      <c r="EA716" s="410"/>
      <c r="EB716" s="410"/>
      <c r="EC716" s="410"/>
      <c r="ED716" s="410"/>
      <c r="EE716" s="410"/>
      <c r="EF716" s="410"/>
      <c r="EG716" s="410"/>
      <c r="EH716" s="410"/>
      <c r="EI716" s="410"/>
      <c r="EJ716" s="410"/>
      <c r="EK716" s="410"/>
      <c r="EL716" s="410"/>
      <c r="EM716" s="410"/>
      <c r="EN716" s="410"/>
      <c r="EO716" s="410"/>
      <c r="EP716" s="410"/>
      <c r="EQ716" s="410"/>
      <c r="ER716" s="410"/>
      <c r="ES716" s="410"/>
      <c r="ET716" s="410"/>
      <c r="EU716" s="410"/>
      <c r="EV716" s="410"/>
      <c r="EW716" s="410"/>
      <c r="EX716" s="410"/>
      <c r="EY716" s="410"/>
      <c r="EZ716" s="410"/>
      <c r="FA716" s="410"/>
      <c r="FB716" s="410"/>
      <c r="FC716" s="410"/>
      <c r="FD716" s="410"/>
      <c r="FE716" s="410"/>
      <c r="FF716" s="410"/>
      <c r="FG716" s="410"/>
      <c r="FH716" s="410"/>
      <c r="FI716" s="410"/>
      <c r="FJ716" s="410"/>
      <c r="FK716" s="410"/>
      <c r="FL716" s="410"/>
      <c r="FM716" s="410"/>
      <c r="FN716" s="410"/>
      <c r="FO716" s="410"/>
      <c r="FP716" s="410"/>
      <c r="FQ716" s="410"/>
      <c r="FR716" s="410"/>
      <c r="FS716" s="410"/>
      <c r="FT716" s="410"/>
      <c r="FU716" s="410"/>
      <c r="FV716" s="410"/>
      <c r="FW716" s="410"/>
      <c r="FX716" s="410"/>
      <c r="FY716" s="410"/>
      <c r="FZ716" s="410"/>
      <c r="GA716" s="410"/>
      <c r="GB716" s="410"/>
      <c r="GC716" s="410"/>
      <c r="GD716" s="410"/>
      <c r="GE716" s="410"/>
      <c r="GF716" s="410"/>
      <c r="GG716" s="410"/>
      <c r="GH716" s="410"/>
      <c r="GI716" s="410"/>
      <c r="GJ716" s="410"/>
      <c r="GK716" s="410"/>
      <c r="GL716" s="410"/>
      <c r="GM716" s="410"/>
      <c r="GN716" s="410"/>
      <c r="GO716" s="410"/>
      <c r="GP716" s="410"/>
      <c r="GQ716" s="410"/>
      <c r="GR716" s="410"/>
      <c r="GS716" s="410"/>
      <c r="GT716" s="410"/>
      <c r="GU716" s="410"/>
      <c r="GV716" s="410"/>
      <c r="GW716" s="410"/>
      <c r="GX716" s="410"/>
      <c r="GY716" s="410"/>
      <c r="GZ716" s="410"/>
      <c r="HA716" s="410"/>
      <c r="HB716" s="410"/>
      <c r="HC716" s="410"/>
      <c r="HD716" s="410"/>
      <c r="HE716" s="410"/>
      <c r="HF716" s="410"/>
      <c r="HG716" s="410"/>
      <c r="HH716" s="410"/>
      <c r="HI716" s="410"/>
      <c r="HJ716" s="410"/>
      <c r="HK716" s="410"/>
      <c r="HL716" s="410"/>
      <c r="HM716" s="410"/>
      <c r="HN716" s="410"/>
      <c r="HO716" s="410"/>
      <c r="HP716" s="410"/>
      <c r="HQ716" s="410"/>
      <c r="HR716" s="410"/>
      <c r="HS716" s="410"/>
      <c r="HT716" s="410"/>
      <c r="HU716" s="410"/>
      <c r="HV716" s="410"/>
      <c r="HW716" s="410"/>
      <c r="HX716" s="410"/>
      <c r="HY716" s="410"/>
      <c r="HZ716" s="410"/>
      <c r="IA716" s="410"/>
      <c r="IB716" s="410"/>
      <c r="IC716" s="410"/>
      <c r="ID716" s="410"/>
      <c r="IE716" s="410"/>
      <c r="IF716" s="410"/>
      <c r="IG716" s="410"/>
      <c r="IH716" s="410"/>
      <c r="II716" s="410"/>
      <c r="IJ716" s="410"/>
      <c r="IK716" s="410"/>
      <c r="IL716" s="410"/>
      <c r="IM716" s="410"/>
      <c r="IN716" s="410"/>
      <c r="IO716" s="410"/>
      <c r="IP716" s="410"/>
      <c r="IQ716" s="410"/>
      <c r="IR716" s="410"/>
      <c r="IS716" s="410"/>
      <c r="IT716" s="410"/>
      <c r="IU716" s="410"/>
      <c r="IV716" s="410"/>
    </row>
    <row r="717" spans="1:256" s="2" customFormat="1" ht="12.75" hidden="1" customHeight="1" outlineLevel="2">
      <c r="A717" s="14"/>
      <c r="B717" s="14"/>
      <c r="C717" s="324"/>
      <c r="D717" s="413"/>
      <c r="E717" s="261">
        <v>2</v>
      </c>
      <c r="F717" s="372"/>
      <c r="G717" s="269"/>
      <c r="H717" s="270"/>
      <c r="I717" s="155" t="str">
        <f>IF(A19taxstdlife="n/a","n/a",IF(I$3&gt;(A19taxstdlife+$E717),(Input!$H$229*$H$7)-SUM($H717:H717),(Input!$H$229*$H$7)/A19taxstdlife))</f>
        <v>n/a</v>
      </c>
      <c r="J717" s="155" t="str">
        <f>IF(A19taxstdlife="n/a","n/a",IF(J$3&gt;(A19taxstdlife+$E717),(Input!$H$229*$H$7)-SUM($H717:I717),(Input!$H$229*$H$7)/A19taxstdlife))</f>
        <v>n/a</v>
      </c>
      <c r="K717" s="155" t="str">
        <f>IF(A19taxstdlife="n/a","n/a",IF(K$3&gt;(A19taxstdlife+$E717),(Input!$H$229*$H$7)-SUM($H717:J717),(Input!$H$229*$H$7)/A19taxstdlife))</f>
        <v>n/a</v>
      </c>
      <c r="L717" s="155" t="str">
        <f>IF(A19taxstdlife="n/a","n/a",IF(L$3&gt;(A19taxstdlife+$E717),(Input!$H$229*$H$7)-SUM($H717:K717),(Input!$H$229*$H$7)/A19taxstdlife))</f>
        <v>n/a</v>
      </c>
      <c r="M717" s="155" t="str">
        <f>IF(A19taxstdlife="n/a","n/a",IF(M$3&gt;(A19taxstdlife+$E717),(Input!$H$229*$H$7)-SUM($H717:L717),(Input!$H$229*$H$7)/A19taxstdlife))</f>
        <v>n/a</v>
      </c>
      <c r="N717" s="155" t="str">
        <f>IF(A19taxstdlife="n/a","n/a",IF(N$3&gt;(A19taxstdlife+$E717),(Input!$H$229*$H$7)-SUM($H717:M717),(Input!$H$229*$H$7)/A19taxstdlife))</f>
        <v>n/a</v>
      </c>
      <c r="O717" s="155" t="str">
        <f>IF(A19taxstdlife="n/a","n/a",IF(O$3&gt;(A19taxstdlife+$E717),(Input!$H$229*$H$7)-SUM($H717:N717),(Input!$H$229*$H$7)/A19taxstdlife))</f>
        <v>n/a</v>
      </c>
      <c r="P717" s="155" t="str">
        <f>IF(A19taxstdlife="n/a","n/a",IF(P$3&gt;(A19taxstdlife+$E717),(Input!$H$229*$H$7)-SUM($H717:O717),(Input!$H$229*$H$7)/A19taxstdlife))</f>
        <v>n/a</v>
      </c>
      <c r="Q717" s="155" t="str">
        <f>IF(A19taxstdlife="n/a","n/a",IF(Q$3&gt;(A19taxstdlife+$E717),(Input!$H$229*$H$7)-SUM($H717:P717),(Input!$H$229*$H$7)/A19taxstdlife))</f>
        <v>n/a</v>
      </c>
      <c r="R717" s="155" t="str">
        <f>IF(A19taxstdlife="n/a","n/a",IF(R$3&gt;(A19taxstdlife+$E717),(Input!$H$229*$H$7)-SUM($H717:Q717),(Input!$H$229*$H$7)/A19taxstdlife))</f>
        <v>n/a</v>
      </c>
      <c r="S717" s="155" t="str">
        <f>IF(A19taxstdlife="n/a","n/a",IF(S$3&gt;(A19taxstdlife+$E717),(Input!$H$229*$H$7)-SUM($H717:R717),(Input!$H$229*$H$7)/A19taxstdlife))</f>
        <v>n/a</v>
      </c>
      <c r="T717" s="155" t="str">
        <f>IF(A19taxstdlife="n/a","n/a",IF(T$3&gt;(A19taxstdlife+$E717),(Input!$H$229*$H$7)-SUM($H717:S717),(Input!$H$229*$H$7)/A19taxstdlife))</f>
        <v>n/a</v>
      </c>
      <c r="U717" s="155" t="str">
        <f>IF(A19taxstdlife="n/a","n/a",IF(U$3&gt;(A19taxstdlife+$E717),(Input!$H$229*$H$7)-SUM($H717:T717),(Input!$H$229*$H$7)/A19taxstdlife))</f>
        <v>n/a</v>
      </c>
      <c r="V717" s="155" t="str">
        <f>IF(A19taxstdlife="n/a","n/a",IF(V$3&gt;(A19taxstdlife+$E717),(Input!$H$229*$H$7)-SUM($H717:U717),(Input!$H$229*$H$7)/A19taxstdlife))</f>
        <v>n/a</v>
      </c>
      <c r="W717" s="155" t="str">
        <f>IF(A19taxstdlife="n/a","n/a",IF(W$3&gt;(A19taxstdlife+$E717),(Input!$H$229*$H$7)-SUM($H717:V717),(Input!$H$229*$H$7)/A19taxstdlife))</f>
        <v>n/a</v>
      </c>
      <c r="X717" s="155" t="str">
        <f>IF(A19taxstdlife="n/a","n/a",IF(X$3&gt;(A19taxstdlife+$E717),(Input!$H$229*$H$7)-SUM($H717:W717),(Input!$H$229*$H$7)/A19taxstdlife))</f>
        <v>n/a</v>
      </c>
      <c r="Y717" s="155" t="str">
        <f>IF(A19taxstdlife="n/a","n/a",IF(Y$3&gt;(A19taxstdlife+$E717),(Input!$H$229*$H$7)-SUM($H717:X717),(Input!$H$229*$H$7)/A19taxstdlife))</f>
        <v>n/a</v>
      </c>
      <c r="Z717" s="155" t="str">
        <f>IF(A19taxstdlife="n/a","n/a",IF(Z$3&gt;(A19taxstdlife+$E717),(Input!$H$229*$H$7)-SUM($H717:Y717),(Input!$H$229*$H$7)/A19taxstdlife))</f>
        <v>n/a</v>
      </c>
      <c r="AA717" s="155" t="str">
        <f>IF(A19taxstdlife="n/a","n/a",IF(AA$3&gt;(A19taxstdlife+$E717),(Input!$H$229*$H$7)-SUM($H717:Z717),(Input!$H$229*$H$7)/A19taxstdlife))</f>
        <v>n/a</v>
      </c>
      <c r="AB717" s="155" t="str">
        <f>IF(A19taxstdlife="n/a","n/a",IF(AB$3&gt;(A19taxstdlife+$E717),(Input!$H$229*$H$7)-SUM($H717:AA717),(Input!$H$229*$H$7)/A19taxstdlife))</f>
        <v>n/a</v>
      </c>
      <c r="AC717" s="155" t="str">
        <f>IF(A19taxstdlife="n/a","n/a",IF(AC$3&gt;(A19taxstdlife+$E717),(Input!$H$229*$H$7)-SUM($H717:AB717),(Input!$H$229*$H$7)/A19taxstdlife))</f>
        <v>n/a</v>
      </c>
      <c r="AD717" s="155" t="str">
        <f>IF(A19taxstdlife="n/a","n/a",IF(AD$3&gt;(A19taxstdlife+$E717),(Input!$H$229*$H$7)-SUM($H717:AC717),(Input!$H$229*$H$7)/A19taxstdlife))</f>
        <v>n/a</v>
      </c>
      <c r="AE717" s="155" t="str">
        <f>IF(A19taxstdlife="n/a","n/a",IF(AE$3&gt;(A19taxstdlife+$E717),(Input!$H$229*$H$7)-SUM($H717:AD717),(Input!$H$229*$H$7)/A19taxstdlife))</f>
        <v>n/a</v>
      </c>
      <c r="AF717" s="155" t="str">
        <f>IF(A19taxstdlife="n/a","n/a",IF(AF$3&gt;(A19taxstdlife+$E717),(Input!$H$229*$H$7)-SUM($H717:AE717),(Input!$H$229*$H$7)/A19taxstdlife))</f>
        <v>n/a</v>
      </c>
      <c r="AG717" s="155" t="str">
        <f>IF(A19taxstdlife="n/a","n/a",IF(AG$3&gt;(A19taxstdlife+$E717),(Input!$H$229*$H$7)-SUM($H717:AF717),(Input!$H$229*$H$7)/A19taxstdlife))</f>
        <v>n/a</v>
      </c>
      <c r="AH717" s="155" t="str">
        <f>IF(A19taxstdlife="n/a","n/a",IF(AH$3&gt;(A19taxstdlife+$E717),(Input!$H$229*$H$7)-SUM($H717:AG717),(Input!$H$229*$H$7)/A19taxstdlife))</f>
        <v>n/a</v>
      </c>
      <c r="AI717" s="155" t="str">
        <f>IF(A19taxstdlife="n/a","n/a",IF(AI$3&gt;(A19taxstdlife+$E717),(Input!$H$229*$H$7)-SUM($H717:AH717),(Input!$H$229*$H$7)/A19taxstdlife))</f>
        <v>n/a</v>
      </c>
      <c r="AJ717" s="155" t="str">
        <f>IF(A19taxstdlife="n/a","n/a",IF(AJ$3&gt;(A19taxstdlife+$E717),(Input!$H$229*$H$7)-SUM($H717:AI717),(Input!$H$229*$H$7)/A19taxstdlife))</f>
        <v>n/a</v>
      </c>
      <c r="AK717" s="155" t="str">
        <f>IF(A19taxstdlife="n/a","n/a",IF(AK$3&gt;(A19taxstdlife+$E717),(Input!$H$229*$H$7)-SUM($H717:AJ717),(Input!$H$229*$H$7)/A19taxstdlife))</f>
        <v>n/a</v>
      </c>
      <c r="AL717" s="155" t="str">
        <f>IF(A19taxstdlife="n/a","n/a",IF(AL$3&gt;(A19taxstdlife+$E717),(Input!$H$229*$H$7)-SUM($H717:AK717),(Input!$H$229*$H$7)/A19taxstdlife))</f>
        <v>n/a</v>
      </c>
      <c r="AM717" s="155" t="str">
        <f>IF(A19taxstdlife="n/a","n/a",IF(AM$3&gt;(A19taxstdlife+$E717),(Input!$H$229*$H$7)-SUM($H717:AL717),(Input!$H$229*$H$7)/A19taxstdlife))</f>
        <v>n/a</v>
      </c>
      <c r="AN717" s="155" t="str">
        <f>IF(A19taxstdlife="n/a","n/a",IF(AN$3&gt;(A19taxstdlife+$E717),(Input!$H$229*$H$7)-SUM($H717:AM717),(Input!$H$229*$H$7)/A19taxstdlife))</f>
        <v>n/a</v>
      </c>
      <c r="AO717" s="155" t="str">
        <f>IF(A19taxstdlife="n/a","n/a",IF(AO$3&gt;(A19taxstdlife+$E717),(Input!$H$229*$H$7)-SUM($H717:AN717),(Input!$H$229*$H$7)/A19taxstdlife))</f>
        <v>n/a</v>
      </c>
      <c r="AP717" s="155" t="str">
        <f>IF(A19taxstdlife="n/a","n/a",IF(AP$3&gt;(A19taxstdlife+$E717),(Input!$H$229*$H$7)-SUM($H717:AO717),(Input!$H$229*$H$7)/A19taxstdlife))</f>
        <v>n/a</v>
      </c>
      <c r="AQ717" s="155" t="str">
        <f>IF(A19taxstdlife="n/a","n/a",IF(AQ$3&gt;(A19taxstdlife+$E717),(Input!$H$229*$H$7)-SUM($H717:AP717),(Input!$H$229*$H$7)/A19taxstdlife))</f>
        <v>n/a</v>
      </c>
      <c r="AR717" s="155" t="str">
        <f>IF(A19taxstdlife="n/a","n/a",IF(AR$3&gt;(A19taxstdlife+$E717),(Input!$H$229*$H$7)-SUM($H717:AQ717),(Input!$H$229*$H$7)/A19taxstdlife))</f>
        <v>n/a</v>
      </c>
      <c r="AS717" s="155" t="str">
        <f>IF(A19taxstdlife="n/a","n/a",IF(AS$3&gt;(A19taxstdlife+$E717),(Input!$H$229*$H$7)-SUM($H717:AR717),(Input!$H$229*$H$7)/A19taxstdlife))</f>
        <v>n/a</v>
      </c>
      <c r="AT717" s="155" t="str">
        <f>IF(A19taxstdlife="n/a","n/a",IF(AT$3&gt;(A19taxstdlife+$E717),(Input!$H$229*$H$7)-SUM($H717:AS717),(Input!$H$229*$H$7)/A19taxstdlife))</f>
        <v>n/a</v>
      </c>
      <c r="AU717" s="155" t="str">
        <f>IF(A19taxstdlife="n/a","n/a",IF(AU$3&gt;(A19taxstdlife+$E717),(Input!$H$229*$H$7)-SUM($H717:AT717),(Input!$H$229*$H$7)/A19taxstdlife))</f>
        <v>n/a</v>
      </c>
      <c r="AV717" s="155" t="str">
        <f>IF(A19taxstdlife="n/a","n/a",IF(AV$3&gt;(A19taxstdlife+$E717),(Input!$H$229*$H$7)-SUM($H717:AU717),(Input!$H$229*$H$7)/A19taxstdlife))</f>
        <v>n/a</v>
      </c>
      <c r="AW717" s="155" t="str">
        <f>IF(A19taxstdlife="n/a","n/a",IF(AW$3&gt;(A19taxstdlife+$E717),(Input!$H$229*$H$7)-SUM($H717:AV717),(Input!$H$229*$H$7)/A19taxstdlife))</f>
        <v>n/a</v>
      </c>
      <c r="AX717" s="155" t="str">
        <f>IF(A19taxstdlife="n/a","n/a",IF(AX$3&gt;(A19taxstdlife+$E717),(Input!$H$229*$H$7)-SUM($H717:AW717),(Input!$H$229*$H$7)/A19taxstdlife))</f>
        <v>n/a</v>
      </c>
      <c r="AY717" s="155" t="str">
        <f>IF(A19taxstdlife="n/a","n/a",IF(AY$3&gt;(A19taxstdlife+$E717),(Input!$H$229*$H$7)-SUM($H717:AX717),(Input!$H$229*$H$7)/A19taxstdlife))</f>
        <v>n/a</v>
      </c>
      <c r="AZ717" s="155" t="str">
        <f>IF(A19taxstdlife="n/a","n/a",IF(AZ$3&gt;(A19taxstdlife+$E717),(Input!$H$229*$H$7)-SUM($H717:AY717),(Input!$H$229*$H$7)/A19taxstdlife))</f>
        <v>n/a</v>
      </c>
      <c r="BA717" s="155" t="str">
        <f>IF(A19taxstdlife="n/a","n/a",IF(BA$3&gt;(A19taxstdlife+$E717),(Input!$H$229*$H$7)-SUM($H717:AZ717),(Input!$H$229*$H$7)/A19taxstdlife))</f>
        <v>n/a</v>
      </c>
      <c r="BB717" s="155" t="str">
        <f>IF(A19taxstdlife="n/a","n/a",IF(BB$3&gt;(A19taxstdlife+$E717),(Input!$H$229*$H$7)-SUM($H717:BA717),(Input!$H$229*$H$7)/A19taxstdlife))</f>
        <v>n/a</v>
      </c>
      <c r="BC717" s="155" t="str">
        <f>IF(A19taxstdlife="n/a","n/a",IF(BC$3&gt;(A19taxstdlife+$E717),(Input!$H$229*$H$7)-SUM($H717:BB717),(Input!$H$229*$H$7)/A19taxstdlife))</f>
        <v>n/a</v>
      </c>
      <c r="BD717" s="155" t="str">
        <f>IF(A19taxstdlife="n/a","n/a",IF(BD$3&gt;(A19taxstdlife+$E717),(Input!$H$229*$H$7)-SUM($H717:BC717),(Input!$H$229*$H$7)/A19taxstdlife))</f>
        <v>n/a</v>
      </c>
      <c r="BE717" s="155" t="str">
        <f>IF(A19taxstdlife="n/a","n/a",IF(BE$3&gt;(A19taxstdlife+$E717),(Input!$H$229*$H$7)-SUM($H717:BD717),(Input!$H$229*$H$7)/A19taxstdlife))</f>
        <v>n/a</v>
      </c>
      <c r="BF717" s="155" t="str">
        <f>IF(A19taxstdlife="n/a","n/a",IF(BF$3&gt;(A19taxstdlife+$E717),(Input!$H$229*$H$7)-SUM($H717:BE717),(Input!$H$229*$H$7)/A19taxstdlife))</f>
        <v>n/a</v>
      </c>
      <c r="BG717" s="155" t="str">
        <f>IF(A19taxstdlife="n/a","n/a",IF(BG$3&gt;(A19taxstdlife+$E717),(Input!$H$229*$H$7)-SUM($H717:BF717),(Input!$H$229*$H$7)/A19taxstdlife))</f>
        <v>n/a</v>
      </c>
      <c r="BH717" s="155" t="str">
        <f>IF(A19taxstdlife="n/a","n/a",IF(BH$3&gt;(A19taxstdlife+$E717),(Input!$H$229*$H$7)-SUM($H717:BG717),(Input!$H$229*$H$7)/A19taxstdlife))</f>
        <v>n/a</v>
      </c>
      <c r="BI717" s="155" t="str">
        <f>IF(A19taxstdlife="n/a","n/a",IF(BI$3&gt;(A19taxstdlife+$E717),(Input!$H$229*$H$7)-SUM($H717:BH717),(Input!$H$229*$H$7)/A19taxstdlife))</f>
        <v>n/a</v>
      </c>
      <c r="BJ717" s="14"/>
      <c r="BK717" s="14"/>
      <c r="BL717" s="14"/>
      <c r="BM717" s="14"/>
      <c r="BN717" s="14"/>
      <c r="BO717" s="14"/>
      <c r="BP717" s="14"/>
      <c r="BQ717" s="14"/>
      <c r="BR717" s="14"/>
      <c r="BS717" s="14"/>
      <c r="BT717" s="14"/>
      <c r="BU717" s="14"/>
      <c r="BV717" s="14"/>
      <c r="BW717" s="14"/>
      <c r="BX717" s="14"/>
      <c r="BY717" s="14"/>
      <c r="BZ717" s="14"/>
      <c r="CA717" s="410"/>
      <c r="CB717" s="410"/>
      <c r="CC717" s="410"/>
      <c r="CD717" s="410"/>
      <c r="CE717" s="410"/>
      <c r="CF717" s="410"/>
      <c r="CG717" s="410"/>
      <c r="CH717" s="410"/>
      <c r="CI717" s="410"/>
      <c r="CJ717" s="410"/>
      <c r="CK717" s="410"/>
      <c r="CL717" s="410"/>
      <c r="CM717" s="410"/>
      <c r="CN717" s="410"/>
      <c r="CO717" s="410"/>
      <c r="CP717" s="410"/>
      <c r="CQ717" s="410"/>
      <c r="CR717" s="410"/>
      <c r="CS717" s="410"/>
      <c r="CT717" s="410"/>
      <c r="CU717" s="410"/>
      <c r="CV717" s="410"/>
      <c r="CW717" s="410"/>
      <c r="CX717" s="410"/>
      <c r="CY717" s="410"/>
      <c r="CZ717" s="410"/>
      <c r="DA717" s="410"/>
      <c r="DB717" s="410"/>
      <c r="DC717" s="410"/>
      <c r="DD717" s="410"/>
      <c r="DE717" s="410"/>
      <c r="DF717" s="410"/>
      <c r="DG717" s="410"/>
      <c r="DH717" s="410"/>
      <c r="DI717" s="410"/>
      <c r="DJ717" s="410"/>
      <c r="DK717" s="410"/>
      <c r="DL717" s="410"/>
      <c r="DM717" s="410"/>
      <c r="DN717" s="410"/>
      <c r="DO717" s="410"/>
      <c r="DP717" s="410"/>
      <c r="DQ717" s="410"/>
      <c r="DR717" s="410"/>
      <c r="DS717" s="410"/>
      <c r="DT717" s="410"/>
      <c r="DU717" s="410"/>
      <c r="DV717" s="410"/>
      <c r="DW717" s="410"/>
      <c r="DX717" s="410"/>
      <c r="DY717" s="410"/>
      <c r="DZ717" s="410"/>
      <c r="EA717" s="410"/>
      <c r="EB717" s="410"/>
      <c r="EC717" s="410"/>
      <c r="ED717" s="410"/>
      <c r="EE717" s="410"/>
      <c r="EF717" s="410"/>
      <c r="EG717" s="410"/>
      <c r="EH717" s="410"/>
      <c r="EI717" s="410"/>
      <c r="EJ717" s="410"/>
      <c r="EK717" s="410"/>
      <c r="EL717" s="410"/>
      <c r="EM717" s="410"/>
      <c r="EN717" s="410"/>
      <c r="EO717" s="410"/>
      <c r="EP717" s="410"/>
      <c r="EQ717" s="410"/>
      <c r="ER717" s="410"/>
      <c r="ES717" s="410"/>
      <c r="ET717" s="410"/>
      <c r="EU717" s="410"/>
      <c r="EV717" s="410"/>
      <c r="EW717" s="410"/>
      <c r="EX717" s="410"/>
      <c r="EY717" s="410"/>
      <c r="EZ717" s="410"/>
      <c r="FA717" s="410"/>
      <c r="FB717" s="410"/>
      <c r="FC717" s="410"/>
      <c r="FD717" s="410"/>
      <c r="FE717" s="410"/>
      <c r="FF717" s="410"/>
      <c r="FG717" s="410"/>
      <c r="FH717" s="410"/>
      <c r="FI717" s="410"/>
      <c r="FJ717" s="410"/>
      <c r="FK717" s="410"/>
      <c r="FL717" s="410"/>
      <c r="FM717" s="410"/>
      <c r="FN717" s="410"/>
      <c r="FO717" s="410"/>
      <c r="FP717" s="410"/>
      <c r="FQ717" s="410"/>
      <c r="FR717" s="410"/>
      <c r="FS717" s="410"/>
      <c r="FT717" s="410"/>
      <c r="FU717" s="410"/>
      <c r="FV717" s="410"/>
      <c r="FW717" s="410"/>
      <c r="FX717" s="410"/>
      <c r="FY717" s="410"/>
      <c r="FZ717" s="410"/>
      <c r="GA717" s="410"/>
      <c r="GB717" s="410"/>
      <c r="GC717" s="410"/>
      <c r="GD717" s="410"/>
      <c r="GE717" s="410"/>
      <c r="GF717" s="410"/>
      <c r="GG717" s="410"/>
      <c r="GH717" s="410"/>
      <c r="GI717" s="410"/>
      <c r="GJ717" s="410"/>
      <c r="GK717" s="410"/>
      <c r="GL717" s="410"/>
      <c r="GM717" s="410"/>
      <c r="GN717" s="410"/>
      <c r="GO717" s="410"/>
      <c r="GP717" s="410"/>
      <c r="GQ717" s="410"/>
      <c r="GR717" s="410"/>
      <c r="GS717" s="410"/>
      <c r="GT717" s="410"/>
      <c r="GU717" s="410"/>
      <c r="GV717" s="410"/>
      <c r="GW717" s="410"/>
      <c r="GX717" s="410"/>
      <c r="GY717" s="410"/>
      <c r="GZ717" s="410"/>
      <c r="HA717" s="410"/>
      <c r="HB717" s="410"/>
      <c r="HC717" s="410"/>
      <c r="HD717" s="410"/>
      <c r="HE717" s="410"/>
      <c r="HF717" s="410"/>
      <c r="HG717" s="410"/>
      <c r="HH717" s="410"/>
      <c r="HI717" s="410"/>
      <c r="HJ717" s="410"/>
      <c r="HK717" s="410"/>
      <c r="HL717" s="410"/>
      <c r="HM717" s="410"/>
      <c r="HN717" s="410"/>
      <c r="HO717" s="410"/>
      <c r="HP717" s="410"/>
      <c r="HQ717" s="410"/>
      <c r="HR717" s="410"/>
      <c r="HS717" s="410"/>
      <c r="HT717" s="410"/>
      <c r="HU717" s="410"/>
      <c r="HV717" s="410"/>
      <c r="HW717" s="410"/>
      <c r="HX717" s="410"/>
      <c r="HY717" s="410"/>
      <c r="HZ717" s="410"/>
      <c r="IA717" s="410"/>
      <c r="IB717" s="410"/>
      <c r="IC717" s="410"/>
      <c r="ID717" s="410"/>
      <c r="IE717" s="410"/>
      <c r="IF717" s="410"/>
      <c r="IG717" s="410"/>
      <c r="IH717" s="410"/>
      <c r="II717" s="410"/>
      <c r="IJ717" s="410"/>
      <c r="IK717" s="410"/>
      <c r="IL717" s="410"/>
      <c r="IM717" s="410"/>
      <c r="IN717" s="410"/>
      <c r="IO717" s="410"/>
      <c r="IP717" s="410"/>
      <c r="IQ717" s="410"/>
      <c r="IR717" s="410"/>
      <c r="IS717" s="410"/>
      <c r="IT717" s="410"/>
      <c r="IU717" s="410"/>
      <c r="IV717" s="410"/>
    </row>
    <row r="718" spans="1:256" s="2" customFormat="1" ht="12.75" hidden="1" customHeight="1" outlineLevel="2">
      <c r="A718" s="14"/>
      <c r="B718" s="14"/>
      <c r="C718" s="324"/>
      <c r="D718" s="413"/>
      <c r="E718" s="261">
        <v>3</v>
      </c>
      <c r="F718" s="372"/>
      <c r="G718" s="269"/>
      <c r="H718" s="271"/>
      <c r="I718" s="270"/>
      <c r="J718" s="155" t="str">
        <f>IF(A19taxstdlife="n/a","n/a",IF(J$3&gt;(A19taxstdlife+$E718),(Input!$I$229*$I$7)-SUM($I718:I718),(Input!$I$229*$I$7)/A19taxstdlife))</f>
        <v>n/a</v>
      </c>
      <c r="K718" s="155" t="str">
        <f>IF(A19taxstdlife="n/a","n/a",IF(K$3&gt;(A19taxstdlife+$E718),(Input!$I$229*$I$7)-SUM($I718:J718),(Input!$I$229*$I$7)/A19taxstdlife))</f>
        <v>n/a</v>
      </c>
      <c r="L718" s="155" t="str">
        <f>IF(A19taxstdlife="n/a","n/a",IF(L$3&gt;(A19taxstdlife+$E718),(Input!$I$229*$I$7)-SUM($I718:K718),(Input!$I$229*$I$7)/A19taxstdlife))</f>
        <v>n/a</v>
      </c>
      <c r="M718" s="155" t="str">
        <f>IF(A19taxstdlife="n/a","n/a",IF(M$3&gt;(A19taxstdlife+$E718),(Input!$I$229*$I$7)-SUM($I718:L718),(Input!$I$229*$I$7)/A19taxstdlife))</f>
        <v>n/a</v>
      </c>
      <c r="N718" s="155" t="str">
        <f>IF(A19taxstdlife="n/a","n/a",IF(N$3&gt;(A19taxstdlife+$E718),(Input!$I$229*$I$7)-SUM($I718:M718),(Input!$I$229*$I$7)/A19taxstdlife))</f>
        <v>n/a</v>
      </c>
      <c r="O718" s="155" t="str">
        <f>IF(A19taxstdlife="n/a","n/a",IF(O$3&gt;(A19taxstdlife+$E718),(Input!$I$229*$I$7)-SUM($I718:N718),(Input!$I$229*$I$7)/A19taxstdlife))</f>
        <v>n/a</v>
      </c>
      <c r="P718" s="155" t="str">
        <f>IF(A19taxstdlife="n/a","n/a",IF(P$3&gt;(A19taxstdlife+$E718),(Input!$I$229*$I$7)-SUM($I718:O718),(Input!$I$229*$I$7)/A19taxstdlife))</f>
        <v>n/a</v>
      </c>
      <c r="Q718" s="155" t="str">
        <f>IF(A19taxstdlife="n/a","n/a",IF(Q$3&gt;(A19taxstdlife+$E718),(Input!$I$229*$I$7)-SUM($I718:P718),(Input!$I$229*$I$7)/A19taxstdlife))</f>
        <v>n/a</v>
      </c>
      <c r="R718" s="155" t="str">
        <f>IF(A19taxstdlife="n/a","n/a",IF(R$3&gt;(A19taxstdlife+$E718),(Input!$I$229*$I$7)-SUM($I718:Q718),(Input!$I$229*$I$7)/A19taxstdlife))</f>
        <v>n/a</v>
      </c>
      <c r="S718" s="155" t="str">
        <f>IF(A19taxstdlife="n/a","n/a",IF(S$3&gt;(A19taxstdlife+$E718),(Input!$I$229*$I$7)-SUM($I718:R718),(Input!$I$229*$I$7)/A19taxstdlife))</f>
        <v>n/a</v>
      </c>
      <c r="T718" s="155" t="str">
        <f>IF(A19taxstdlife="n/a","n/a",IF(T$3&gt;(A19taxstdlife+$E718),(Input!$I$229*$I$7)-SUM($I718:S718),(Input!$I$229*$I$7)/A19taxstdlife))</f>
        <v>n/a</v>
      </c>
      <c r="U718" s="155" t="str">
        <f>IF(A19taxstdlife="n/a","n/a",IF(U$3&gt;(A19taxstdlife+$E718),(Input!$I$229*$I$7)-SUM($I718:T718),(Input!$I$229*$I$7)/A19taxstdlife))</f>
        <v>n/a</v>
      </c>
      <c r="V718" s="155" t="str">
        <f>IF(A19taxstdlife="n/a","n/a",IF(V$3&gt;(A19taxstdlife+$E718),(Input!$I$229*$I$7)-SUM($I718:U718),(Input!$I$229*$I$7)/A19taxstdlife))</f>
        <v>n/a</v>
      </c>
      <c r="W718" s="155" t="str">
        <f>IF(A19taxstdlife="n/a","n/a",IF(W$3&gt;(A19taxstdlife+$E718),(Input!$I$229*$I$7)-SUM($I718:V718),(Input!$I$229*$I$7)/A19taxstdlife))</f>
        <v>n/a</v>
      </c>
      <c r="X718" s="155" t="str">
        <f>IF(A19taxstdlife="n/a","n/a",IF(X$3&gt;(A19taxstdlife+$E718),(Input!$I$229*$I$7)-SUM($I718:W718),(Input!$I$229*$I$7)/A19taxstdlife))</f>
        <v>n/a</v>
      </c>
      <c r="Y718" s="155" t="str">
        <f>IF(A19taxstdlife="n/a","n/a",IF(Y$3&gt;(A19taxstdlife+$E718),(Input!$I$229*$I$7)-SUM($I718:X718),(Input!$I$229*$I$7)/A19taxstdlife))</f>
        <v>n/a</v>
      </c>
      <c r="Z718" s="155" t="str">
        <f>IF(A19taxstdlife="n/a","n/a",IF(Z$3&gt;(A19taxstdlife+$E718),(Input!$I$229*$I$7)-SUM($I718:Y718),(Input!$I$229*$I$7)/A19taxstdlife))</f>
        <v>n/a</v>
      </c>
      <c r="AA718" s="155" t="str">
        <f>IF(A19taxstdlife="n/a","n/a",IF(AA$3&gt;(A19taxstdlife+$E718),(Input!$I$229*$I$7)-SUM($I718:Z718),(Input!$I$229*$I$7)/A19taxstdlife))</f>
        <v>n/a</v>
      </c>
      <c r="AB718" s="155" t="str">
        <f>IF(A19taxstdlife="n/a","n/a",IF(AB$3&gt;(A19taxstdlife+$E718),(Input!$I$229*$I$7)-SUM($I718:AA718),(Input!$I$229*$I$7)/A19taxstdlife))</f>
        <v>n/a</v>
      </c>
      <c r="AC718" s="155" t="str">
        <f>IF(A19taxstdlife="n/a","n/a",IF(AC$3&gt;(A19taxstdlife+$E718),(Input!$I$229*$I$7)-SUM($I718:AB718),(Input!$I$229*$I$7)/A19taxstdlife))</f>
        <v>n/a</v>
      </c>
      <c r="AD718" s="155" t="str">
        <f>IF(A19taxstdlife="n/a","n/a",IF(AD$3&gt;(A19taxstdlife+$E718),(Input!$I$229*$I$7)-SUM($I718:AC718),(Input!$I$229*$I$7)/A19taxstdlife))</f>
        <v>n/a</v>
      </c>
      <c r="AE718" s="155" t="str">
        <f>IF(A19taxstdlife="n/a","n/a",IF(AE$3&gt;(A19taxstdlife+$E718),(Input!$I$229*$I$7)-SUM($I718:AD718),(Input!$I$229*$I$7)/A19taxstdlife))</f>
        <v>n/a</v>
      </c>
      <c r="AF718" s="155" t="str">
        <f>IF(A19taxstdlife="n/a","n/a",IF(AF$3&gt;(A19taxstdlife+$E718),(Input!$I$229*$I$7)-SUM($I718:AE718),(Input!$I$229*$I$7)/A19taxstdlife))</f>
        <v>n/a</v>
      </c>
      <c r="AG718" s="155" t="str">
        <f>IF(A19taxstdlife="n/a","n/a",IF(AG$3&gt;(A19taxstdlife+$E718),(Input!$I$229*$I$7)-SUM($I718:AF718),(Input!$I$229*$I$7)/A19taxstdlife))</f>
        <v>n/a</v>
      </c>
      <c r="AH718" s="155" t="str">
        <f>IF(A19taxstdlife="n/a","n/a",IF(AH$3&gt;(A19taxstdlife+$E718),(Input!$I$229*$I$7)-SUM($I718:AG718),(Input!$I$229*$I$7)/A19taxstdlife))</f>
        <v>n/a</v>
      </c>
      <c r="AI718" s="155" t="str">
        <f>IF(A19taxstdlife="n/a","n/a",IF(AI$3&gt;(A19taxstdlife+$E718),(Input!$I$229*$I$7)-SUM($I718:AH718),(Input!$I$229*$I$7)/A19taxstdlife))</f>
        <v>n/a</v>
      </c>
      <c r="AJ718" s="155" t="str">
        <f>IF(A19taxstdlife="n/a","n/a",IF(AJ$3&gt;(A19taxstdlife+$E718),(Input!$I$229*$I$7)-SUM($I718:AI718),(Input!$I$229*$I$7)/A19taxstdlife))</f>
        <v>n/a</v>
      </c>
      <c r="AK718" s="155" t="str">
        <f>IF(A19taxstdlife="n/a","n/a",IF(AK$3&gt;(A19taxstdlife+$E718),(Input!$I$229*$I$7)-SUM($I718:AJ718),(Input!$I$229*$I$7)/A19taxstdlife))</f>
        <v>n/a</v>
      </c>
      <c r="AL718" s="155" t="str">
        <f>IF(A19taxstdlife="n/a","n/a",IF(AL$3&gt;(A19taxstdlife+$E718),(Input!$I$229*$I$7)-SUM($I718:AK718),(Input!$I$229*$I$7)/A19taxstdlife))</f>
        <v>n/a</v>
      </c>
      <c r="AM718" s="155" t="str">
        <f>IF(A19taxstdlife="n/a","n/a",IF(AM$3&gt;(A19taxstdlife+$E718),(Input!$I$229*$I$7)-SUM($I718:AL718),(Input!$I$229*$I$7)/A19taxstdlife))</f>
        <v>n/a</v>
      </c>
      <c r="AN718" s="155" t="str">
        <f>IF(A19taxstdlife="n/a","n/a",IF(AN$3&gt;(A19taxstdlife+$E718),(Input!$I$229*$I$7)-SUM($I718:AM718),(Input!$I$229*$I$7)/A19taxstdlife))</f>
        <v>n/a</v>
      </c>
      <c r="AO718" s="155" t="str">
        <f>IF(A19taxstdlife="n/a","n/a",IF(AO$3&gt;(A19taxstdlife+$E718),(Input!$I$229*$I$7)-SUM($I718:AN718),(Input!$I$229*$I$7)/A19taxstdlife))</f>
        <v>n/a</v>
      </c>
      <c r="AP718" s="155" t="str">
        <f>IF(A19taxstdlife="n/a","n/a",IF(AP$3&gt;(A19taxstdlife+$E718),(Input!$I$229*$I$7)-SUM($I718:AO718),(Input!$I$229*$I$7)/A19taxstdlife))</f>
        <v>n/a</v>
      </c>
      <c r="AQ718" s="155" t="str">
        <f>IF(A19taxstdlife="n/a","n/a",IF(AQ$3&gt;(A19taxstdlife+$E718),(Input!$I$229*$I$7)-SUM($I718:AP718),(Input!$I$229*$I$7)/A19taxstdlife))</f>
        <v>n/a</v>
      </c>
      <c r="AR718" s="155" t="str">
        <f>IF(A19taxstdlife="n/a","n/a",IF(AR$3&gt;(A19taxstdlife+$E718),(Input!$I$229*$I$7)-SUM($I718:AQ718),(Input!$I$229*$I$7)/A19taxstdlife))</f>
        <v>n/a</v>
      </c>
      <c r="AS718" s="155" t="str">
        <f>IF(A19taxstdlife="n/a","n/a",IF(AS$3&gt;(A19taxstdlife+$E718),(Input!$I$229*$I$7)-SUM($I718:AR718),(Input!$I$229*$I$7)/A19taxstdlife))</f>
        <v>n/a</v>
      </c>
      <c r="AT718" s="155" t="str">
        <f>IF(A19taxstdlife="n/a","n/a",IF(AT$3&gt;(A19taxstdlife+$E718),(Input!$I$229*$I$7)-SUM($I718:AS718),(Input!$I$229*$I$7)/A19taxstdlife))</f>
        <v>n/a</v>
      </c>
      <c r="AU718" s="155" t="str">
        <f>IF(A19taxstdlife="n/a","n/a",IF(AU$3&gt;(A19taxstdlife+$E718),(Input!$I$229*$I$7)-SUM($I718:AT718),(Input!$I$229*$I$7)/A19taxstdlife))</f>
        <v>n/a</v>
      </c>
      <c r="AV718" s="155" t="str">
        <f>IF(A19taxstdlife="n/a","n/a",IF(AV$3&gt;(A19taxstdlife+$E718),(Input!$I$229*$I$7)-SUM($I718:AU718),(Input!$I$229*$I$7)/A19taxstdlife))</f>
        <v>n/a</v>
      </c>
      <c r="AW718" s="155" t="str">
        <f>IF(A19taxstdlife="n/a","n/a",IF(AW$3&gt;(A19taxstdlife+$E718),(Input!$I$229*$I$7)-SUM($I718:AV718),(Input!$I$229*$I$7)/A19taxstdlife))</f>
        <v>n/a</v>
      </c>
      <c r="AX718" s="155" t="str">
        <f>IF(A19taxstdlife="n/a","n/a",IF(AX$3&gt;(A19taxstdlife+$E718),(Input!$I$229*$I$7)-SUM($I718:AW718),(Input!$I$229*$I$7)/A19taxstdlife))</f>
        <v>n/a</v>
      </c>
      <c r="AY718" s="155" t="str">
        <f>IF(A19taxstdlife="n/a","n/a",IF(AY$3&gt;(A19taxstdlife+$E718),(Input!$I$229*$I$7)-SUM($I718:AX718),(Input!$I$229*$I$7)/A19taxstdlife))</f>
        <v>n/a</v>
      </c>
      <c r="AZ718" s="155" t="str">
        <f>IF(A19taxstdlife="n/a","n/a",IF(AZ$3&gt;(A19taxstdlife+$E718),(Input!$I$229*$I$7)-SUM($I718:AY718),(Input!$I$229*$I$7)/A19taxstdlife))</f>
        <v>n/a</v>
      </c>
      <c r="BA718" s="155" t="str">
        <f>IF(A19taxstdlife="n/a","n/a",IF(BA$3&gt;(A19taxstdlife+$E718),(Input!$I$229*$I$7)-SUM($I718:AZ718),(Input!$I$229*$I$7)/A19taxstdlife))</f>
        <v>n/a</v>
      </c>
      <c r="BB718" s="155" t="str">
        <f>IF(A19taxstdlife="n/a","n/a",IF(BB$3&gt;(A19taxstdlife+$E718),(Input!$I$229*$I$7)-SUM($I718:BA718),(Input!$I$229*$I$7)/A19taxstdlife))</f>
        <v>n/a</v>
      </c>
      <c r="BC718" s="155" t="str">
        <f>IF(A19taxstdlife="n/a","n/a",IF(BC$3&gt;(A19taxstdlife+$E718),(Input!$I$229*$I$7)-SUM($I718:BB718),(Input!$I$229*$I$7)/A19taxstdlife))</f>
        <v>n/a</v>
      </c>
      <c r="BD718" s="155" t="str">
        <f>IF(A19taxstdlife="n/a","n/a",IF(BD$3&gt;(A19taxstdlife+$E718),(Input!$I$229*$I$7)-SUM($I718:BC718),(Input!$I$229*$I$7)/A19taxstdlife))</f>
        <v>n/a</v>
      </c>
      <c r="BE718" s="155" t="str">
        <f>IF(A19taxstdlife="n/a","n/a",IF(BE$3&gt;(A19taxstdlife+$E718),(Input!$I$229*$I$7)-SUM($I718:BD718),(Input!$I$229*$I$7)/A19taxstdlife))</f>
        <v>n/a</v>
      </c>
      <c r="BF718" s="155" t="str">
        <f>IF(A19taxstdlife="n/a","n/a",IF(BF$3&gt;(A19taxstdlife+$E718),(Input!$I$229*$I$7)-SUM($I718:BE718),(Input!$I$229*$I$7)/A19taxstdlife))</f>
        <v>n/a</v>
      </c>
      <c r="BG718" s="155" t="str">
        <f>IF(A19taxstdlife="n/a","n/a",IF(BG$3&gt;(A19taxstdlife+$E718),(Input!$I$229*$I$7)-SUM($I718:BF718),(Input!$I$229*$I$7)/A19taxstdlife))</f>
        <v>n/a</v>
      </c>
      <c r="BH718" s="155" t="str">
        <f>IF(A19taxstdlife="n/a","n/a",IF(BH$3&gt;(A19taxstdlife+$E718),(Input!$I$229*$I$7)-SUM($I718:BG718),(Input!$I$229*$I$7)/A19taxstdlife))</f>
        <v>n/a</v>
      </c>
      <c r="BI718" s="155" t="str">
        <f>IF(A19taxstdlife="n/a","n/a",IF(BI$3&gt;(A19taxstdlife+$E718),(Input!$I$229*$I$7)-SUM($I718:BH718),(Input!$I$229*$I$7)/A19taxstdlife))</f>
        <v>n/a</v>
      </c>
      <c r="BJ718" s="14"/>
      <c r="BK718" s="14"/>
      <c r="BL718" s="14"/>
      <c r="BM718" s="14"/>
      <c r="BN718" s="14"/>
      <c r="BO718" s="14"/>
      <c r="BP718" s="14"/>
      <c r="BQ718" s="14"/>
      <c r="BR718" s="14"/>
      <c r="BS718" s="14"/>
      <c r="BT718" s="14"/>
      <c r="BU718" s="14"/>
      <c r="BV718" s="14"/>
      <c r="BW718" s="14"/>
      <c r="BX718" s="14"/>
      <c r="BY718" s="14"/>
      <c r="BZ718" s="14"/>
      <c r="CA718" s="410"/>
      <c r="CB718" s="410"/>
      <c r="CC718" s="410"/>
      <c r="CD718" s="410"/>
      <c r="CE718" s="410"/>
      <c r="CF718" s="410"/>
      <c r="CG718" s="410"/>
      <c r="CH718" s="410"/>
      <c r="CI718" s="410"/>
      <c r="CJ718" s="410"/>
      <c r="CK718" s="410"/>
      <c r="CL718" s="410"/>
      <c r="CM718" s="410"/>
      <c r="CN718" s="410"/>
      <c r="CO718" s="410"/>
      <c r="CP718" s="410"/>
      <c r="CQ718" s="410"/>
      <c r="CR718" s="410"/>
      <c r="CS718" s="410"/>
      <c r="CT718" s="410"/>
      <c r="CU718" s="410"/>
      <c r="CV718" s="410"/>
      <c r="CW718" s="410"/>
      <c r="CX718" s="410"/>
      <c r="CY718" s="410"/>
      <c r="CZ718" s="410"/>
      <c r="DA718" s="410"/>
      <c r="DB718" s="410"/>
      <c r="DC718" s="410"/>
      <c r="DD718" s="410"/>
      <c r="DE718" s="410"/>
      <c r="DF718" s="410"/>
      <c r="DG718" s="410"/>
      <c r="DH718" s="410"/>
      <c r="DI718" s="410"/>
      <c r="DJ718" s="410"/>
      <c r="DK718" s="410"/>
      <c r="DL718" s="410"/>
      <c r="DM718" s="410"/>
      <c r="DN718" s="410"/>
      <c r="DO718" s="410"/>
      <c r="DP718" s="410"/>
      <c r="DQ718" s="410"/>
      <c r="DR718" s="410"/>
      <c r="DS718" s="410"/>
      <c r="DT718" s="410"/>
      <c r="DU718" s="410"/>
      <c r="DV718" s="410"/>
      <c r="DW718" s="410"/>
      <c r="DX718" s="410"/>
      <c r="DY718" s="410"/>
      <c r="DZ718" s="410"/>
      <c r="EA718" s="410"/>
      <c r="EB718" s="410"/>
      <c r="EC718" s="410"/>
      <c r="ED718" s="410"/>
      <c r="EE718" s="410"/>
      <c r="EF718" s="410"/>
      <c r="EG718" s="410"/>
      <c r="EH718" s="410"/>
      <c r="EI718" s="410"/>
      <c r="EJ718" s="410"/>
      <c r="EK718" s="410"/>
      <c r="EL718" s="410"/>
      <c r="EM718" s="410"/>
      <c r="EN718" s="410"/>
      <c r="EO718" s="410"/>
      <c r="EP718" s="410"/>
      <c r="EQ718" s="410"/>
      <c r="ER718" s="410"/>
      <c r="ES718" s="410"/>
      <c r="ET718" s="410"/>
      <c r="EU718" s="410"/>
      <c r="EV718" s="410"/>
      <c r="EW718" s="410"/>
      <c r="EX718" s="410"/>
      <c r="EY718" s="410"/>
      <c r="EZ718" s="410"/>
      <c r="FA718" s="410"/>
      <c r="FB718" s="410"/>
      <c r="FC718" s="410"/>
      <c r="FD718" s="410"/>
      <c r="FE718" s="410"/>
      <c r="FF718" s="410"/>
      <c r="FG718" s="410"/>
      <c r="FH718" s="410"/>
      <c r="FI718" s="410"/>
      <c r="FJ718" s="410"/>
      <c r="FK718" s="410"/>
      <c r="FL718" s="410"/>
      <c r="FM718" s="410"/>
      <c r="FN718" s="410"/>
      <c r="FO718" s="410"/>
      <c r="FP718" s="410"/>
      <c r="FQ718" s="410"/>
      <c r="FR718" s="410"/>
      <c r="FS718" s="410"/>
      <c r="FT718" s="410"/>
      <c r="FU718" s="410"/>
      <c r="FV718" s="410"/>
      <c r="FW718" s="410"/>
      <c r="FX718" s="410"/>
      <c r="FY718" s="410"/>
      <c r="FZ718" s="410"/>
      <c r="GA718" s="410"/>
      <c r="GB718" s="410"/>
      <c r="GC718" s="410"/>
      <c r="GD718" s="410"/>
      <c r="GE718" s="410"/>
      <c r="GF718" s="410"/>
      <c r="GG718" s="410"/>
      <c r="GH718" s="410"/>
      <c r="GI718" s="410"/>
      <c r="GJ718" s="410"/>
      <c r="GK718" s="410"/>
      <c r="GL718" s="410"/>
      <c r="GM718" s="410"/>
      <c r="GN718" s="410"/>
      <c r="GO718" s="410"/>
      <c r="GP718" s="410"/>
      <c r="GQ718" s="410"/>
      <c r="GR718" s="410"/>
      <c r="GS718" s="410"/>
      <c r="GT718" s="410"/>
      <c r="GU718" s="410"/>
      <c r="GV718" s="410"/>
      <c r="GW718" s="410"/>
      <c r="GX718" s="410"/>
      <c r="GY718" s="410"/>
      <c r="GZ718" s="410"/>
      <c r="HA718" s="410"/>
      <c r="HB718" s="410"/>
      <c r="HC718" s="410"/>
      <c r="HD718" s="410"/>
      <c r="HE718" s="410"/>
      <c r="HF718" s="410"/>
      <c r="HG718" s="410"/>
      <c r="HH718" s="410"/>
      <c r="HI718" s="410"/>
      <c r="HJ718" s="410"/>
      <c r="HK718" s="410"/>
      <c r="HL718" s="410"/>
      <c r="HM718" s="410"/>
      <c r="HN718" s="410"/>
      <c r="HO718" s="410"/>
      <c r="HP718" s="410"/>
      <c r="HQ718" s="410"/>
      <c r="HR718" s="410"/>
      <c r="HS718" s="410"/>
      <c r="HT718" s="410"/>
      <c r="HU718" s="410"/>
      <c r="HV718" s="410"/>
      <c r="HW718" s="410"/>
      <c r="HX718" s="410"/>
      <c r="HY718" s="410"/>
      <c r="HZ718" s="410"/>
      <c r="IA718" s="410"/>
      <c r="IB718" s="410"/>
      <c r="IC718" s="410"/>
      <c r="ID718" s="410"/>
      <c r="IE718" s="410"/>
      <c r="IF718" s="410"/>
      <c r="IG718" s="410"/>
      <c r="IH718" s="410"/>
      <c r="II718" s="410"/>
      <c r="IJ718" s="410"/>
      <c r="IK718" s="410"/>
      <c r="IL718" s="410"/>
      <c r="IM718" s="410"/>
      <c r="IN718" s="410"/>
      <c r="IO718" s="410"/>
      <c r="IP718" s="410"/>
      <c r="IQ718" s="410"/>
      <c r="IR718" s="410"/>
      <c r="IS718" s="410"/>
      <c r="IT718" s="410"/>
      <c r="IU718" s="410"/>
      <c r="IV718" s="410"/>
    </row>
    <row r="719" spans="1:256" s="2" customFormat="1" ht="12.75" hidden="1" customHeight="1" outlineLevel="2">
      <c r="A719" s="14"/>
      <c r="B719" s="14"/>
      <c r="C719" s="324"/>
      <c r="D719" s="413"/>
      <c r="E719" s="261">
        <v>4</v>
      </c>
      <c r="F719" s="372"/>
      <c r="G719" s="269"/>
      <c r="H719" s="271"/>
      <c r="I719" s="271"/>
      <c r="J719" s="270"/>
      <c r="K719" s="155" t="str">
        <f>IF(A19taxstdlife="n/a","n/a",IF(K$3&gt;(A19taxstdlife+$E719),(Input!$J$229*$J$7)-SUM($J719:J719),(Input!$J$229*$J$7)/A19taxstdlife))</f>
        <v>n/a</v>
      </c>
      <c r="L719" s="155" t="str">
        <f>IF(A19taxstdlife="n/a","n/a",IF(L$3&gt;(A19taxstdlife+$E719),(Input!$J$229*$J$7)-SUM($J719:K719),(Input!$J$229*$J$7)/A19taxstdlife))</f>
        <v>n/a</v>
      </c>
      <c r="M719" s="155" t="str">
        <f>IF(A19taxstdlife="n/a","n/a",IF(M$3&gt;(A19taxstdlife+$E719),(Input!$J$229*$J$7)-SUM($J719:L719),(Input!$J$229*$J$7)/A19taxstdlife))</f>
        <v>n/a</v>
      </c>
      <c r="N719" s="155" t="str">
        <f>IF(A19taxstdlife="n/a","n/a",IF(N$3&gt;(A19taxstdlife+$E719),(Input!$J$229*$J$7)-SUM($J719:M719),(Input!$J$229*$J$7)/A19taxstdlife))</f>
        <v>n/a</v>
      </c>
      <c r="O719" s="155" t="str">
        <f>IF(A19taxstdlife="n/a","n/a",IF(O$3&gt;(A19taxstdlife+$E719),(Input!$J$229*$J$7)-SUM($J719:N719),(Input!$J$229*$J$7)/A19taxstdlife))</f>
        <v>n/a</v>
      </c>
      <c r="P719" s="155" t="str">
        <f>IF(A19taxstdlife="n/a","n/a",IF(P$3&gt;(A19taxstdlife+$E719),(Input!$J$229*$J$7)-SUM($J719:O719),(Input!$J$229*$J$7)/A19taxstdlife))</f>
        <v>n/a</v>
      </c>
      <c r="Q719" s="155" t="str">
        <f>IF(A19taxstdlife="n/a","n/a",IF(Q$3&gt;(A19taxstdlife+$E719),(Input!$J$229*$J$7)-SUM($J719:P719),(Input!$J$229*$J$7)/A19taxstdlife))</f>
        <v>n/a</v>
      </c>
      <c r="R719" s="155" t="str">
        <f>IF(A19taxstdlife="n/a","n/a",IF(R$3&gt;(A19taxstdlife+$E719),(Input!$J$229*$J$7)-SUM($J719:Q719),(Input!$J$229*$J$7)/A19taxstdlife))</f>
        <v>n/a</v>
      </c>
      <c r="S719" s="155" t="str">
        <f>IF(A19taxstdlife="n/a","n/a",IF(S$3&gt;(A19taxstdlife+$E719),(Input!$J$229*$J$7)-SUM($J719:R719),(Input!$J$229*$J$7)/A19taxstdlife))</f>
        <v>n/a</v>
      </c>
      <c r="T719" s="155" t="str">
        <f>IF(A19taxstdlife="n/a","n/a",IF(T$3&gt;(A19taxstdlife+$E719),(Input!$J$229*$J$7)-SUM($J719:S719),(Input!$J$229*$J$7)/A19taxstdlife))</f>
        <v>n/a</v>
      </c>
      <c r="U719" s="155" t="str">
        <f>IF(A19taxstdlife="n/a","n/a",IF(U$3&gt;(A19taxstdlife+$E719),(Input!$J$229*$J$7)-SUM($J719:T719),(Input!$J$229*$J$7)/A19taxstdlife))</f>
        <v>n/a</v>
      </c>
      <c r="V719" s="155" t="str">
        <f>IF(A19taxstdlife="n/a","n/a",IF(V$3&gt;(A19taxstdlife+$E719),(Input!$J$229*$J$7)-SUM($J719:U719),(Input!$J$229*$J$7)/A19taxstdlife))</f>
        <v>n/a</v>
      </c>
      <c r="W719" s="155" t="str">
        <f>IF(A19taxstdlife="n/a","n/a",IF(W$3&gt;(A19taxstdlife+$E719),(Input!$J$229*$J$7)-SUM($J719:V719),(Input!$J$229*$J$7)/A19taxstdlife))</f>
        <v>n/a</v>
      </c>
      <c r="X719" s="155" t="str">
        <f>IF(A19taxstdlife="n/a","n/a",IF(X$3&gt;(A19taxstdlife+$E719),(Input!$J$229*$J$7)-SUM($J719:W719),(Input!$J$229*$J$7)/A19taxstdlife))</f>
        <v>n/a</v>
      </c>
      <c r="Y719" s="155" t="str">
        <f>IF(A19taxstdlife="n/a","n/a",IF(Y$3&gt;(A19taxstdlife+$E719),(Input!$J$229*$J$7)-SUM($J719:X719),(Input!$J$229*$J$7)/A19taxstdlife))</f>
        <v>n/a</v>
      </c>
      <c r="Z719" s="155" t="str">
        <f>IF(A19taxstdlife="n/a","n/a",IF(Z$3&gt;(A19taxstdlife+$E719),(Input!$J$229*$J$7)-SUM($J719:Y719),(Input!$J$229*$J$7)/A19taxstdlife))</f>
        <v>n/a</v>
      </c>
      <c r="AA719" s="155" t="str">
        <f>IF(A19taxstdlife="n/a","n/a",IF(AA$3&gt;(A19taxstdlife+$E719),(Input!$J$229*$J$7)-SUM($J719:Z719),(Input!$J$229*$J$7)/A19taxstdlife))</f>
        <v>n/a</v>
      </c>
      <c r="AB719" s="155" t="str">
        <f>IF(A19taxstdlife="n/a","n/a",IF(AB$3&gt;(A19taxstdlife+$E719),(Input!$J$229*$J$7)-SUM($J719:AA719),(Input!$J$229*$J$7)/A19taxstdlife))</f>
        <v>n/a</v>
      </c>
      <c r="AC719" s="155" t="str">
        <f>IF(A19taxstdlife="n/a","n/a",IF(AC$3&gt;(A19taxstdlife+$E719),(Input!$J$229*$J$7)-SUM($J719:AB719),(Input!$J$229*$J$7)/A19taxstdlife))</f>
        <v>n/a</v>
      </c>
      <c r="AD719" s="155" t="str">
        <f>IF(A19taxstdlife="n/a","n/a",IF(AD$3&gt;(A19taxstdlife+$E719),(Input!$J$229*$J$7)-SUM($J719:AC719),(Input!$J$229*$J$7)/A19taxstdlife))</f>
        <v>n/a</v>
      </c>
      <c r="AE719" s="155" t="str">
        <f>IF(A19taxstdlife="n/a","n/a",IF(AE$3&gt;(A19taxstdlife+$E719),(Input!$J$229*$J$7)-SUM($J719:AD719),(Input!$J$229*$J$7)/A19taxstdlife))</f>
        <v>n/a</v>
      </c>
      <c r="AF719" s="155" t="str">
        <f>IF(A19taxstdlife="n/a","n/a",IF(AF$3&gt;(A19taxstdlife+$E719),(Input!$J$229*$J$7)-SUM($J719:AE719),(Input!$J$229*$J$7)/A19taxstdlife))</f>
        <v>n/a</v>
      </c>
      <c r="AG719" s="155" t="str">
        <f>IF(A19taxstdlife="n/a","n/a",IF(AG$3&gt;(A19taxstdlife+$E719),(Input!$J$229*$J$7)-SUM($J719:AF719),(Input!$J$229*$J$7)/A19taxstdlife))</f>
        <v>n/a</v>
      </c>
      <c r="AH719" s="155" t="str">
        <f>IF(A19taxstdlife="n/a","n/a",IF(AH$3&gt;(A19taxstdlife+$E719),(Input!$J$229*$J$7)-SUM($J719:AG719),(Input!$J$229*$J$7)/A19taxstdlife))</f>
        <v>n/a</v>
      </c>
      <c r="AI719" s="155" t="str">
        <f>IF(A19taxstdlife="n/a","n/a",IF(AI$3&gt;(A19taxstdlife+$E719),(Input!$J$229*$J$7)-SUM($J719:AH719),(Input!$J$229*$J$7)/A19taxstdlife))</f>
        <v>n/a</v>
      </c>
      <c r="AJ719" s="155" t="str">
        <f>IF(A19taxstdlife="n/a","n/a",IF(AJ$3&gt;(A19taxstdlife+$E719),(Input!$J$229*$J$7)-SUM($J719:AI719),(Input!$J$229*$J$7)/A19taxstdlife))</f>
        <v>n/a</v>
      </c>
      <c r="AK719" s="155" t="str">
        <f>IF(A19taxstdlife="n/a","n/a",IF(AK$3&gt;(A19taxstdlife+$E719),(Input!$J$229*$J$7)-SUM($J719:AJ719),(Input!$J$229*$J$7)/A19taxstdlife))</f>
        <v>n/a</v>
      </c>
      <c r="AL719" s="155" t="str">
        <f>IF(A19taxstdlife="n/a","n/a",IF(AL$3&gt;(A19taxstdlife+$E719),(Input!$J$229*$J$7)-SUM($J719:AK719),(Input!$J$229*$J$7)/A19taxstdlife))</f>
        <v>n/a</v>
      </c>
      <c r="AM719" s="155" t="str">
        <f>IF(A19taxstdlife="n/a","n/a",IF(AM$3&gt;(A19taxstdlife+$E719),(Input!$J$229*$J$7)-SUM($J719:AL719),(Input!$J$229*$J$7)/A19taxstdlife))</f>
        <v>n/a</v>
      </c>
      <c r="AN719" s="155" t="str">
        <f>IF(A19taxstdlife="n/a","n/a",IF(AN$3&gt;(A19taxstdlife+$E719),(Input!$J$229*$J$7)-SUM($J719:AM719),(Input!$J$229*$J$7)/A19taxstdlife))</f>
        <v>n/a</v>
      </c>
      <c r="AO719" s="155" t="str">
        <f>IF(A19taxstdlife="n/a","n/a",IF(AO$3&gt;(A19taxstdlife+$E719),(Input!$J$229*$J$7)-SUM($J719:AN719),(Input!$J$229*$J$7)/A19taxstdlife))</f>
        <v>n/a</v>
      </c>
      <c r="AP719" s="155" t="str">
        <f>IF(A19taxstdlife="n/a","n/a",IF(AP$3&gt;(A19taxstdlife+$E719),(Input!$J$229*$J$7)-SUM($J719:AO719),(Input!$J$229*$J$7)/A19taxstdlife))</f>
        <v>n/a</v>
      </c>
      <c r="AQ719" s="155" t="str">
        <f>IF(A19taxstdlife="n/a","n/a",IF(AQ$3&gt;(A19taxstdlife+$E719),(Input!$J$229*$J$7)-SUM($J719:AP719),(Input!$J$229*$J$7)/A19taxstdlife))</f>
        <v>n/a</v>
      </c>
      <c r="AR719" s="155" t="str">
        <f>IF(A19taxstdlife="n/a","n/a",IF(AR$3&gt;(A19taxstdlife+$E719),(Input!$J$229*$J$7)-SUM($J719:AQ719),(Input!$J$229*$J$7)/A19taxstdlife))</f>
        <v>n/a</v>
      </c>
      <c r="AS719" s="155" t="str">
        <f>IF(A19taxstdlife="n/a","n/a",IF(AS$3&gt;(A19taxstdlife+$E719),(Input!$J$229*$J$7)-SUM($J719:AR719),(Input!$J$229*$J$7)/A19taxstdlife))</f>
        <v>n/a</v>
      </c>
      <c r="AT719" s="155" t="str">
        <f>IF(A19taxstdlife="n/a","n/a",IF(AT$3&gt;(A19taxstdlife+$E719),(Input!$J$229*$J$7)-SUM($J719:AS719),(Input!$J$229*$J$7)/A19taxstdlife))</f>
        <v>n/a</v>
      </c>
      <c r="AU719" s="155" t="str">
        <f>IF(A19taxstdlife="n/a","n/a",IF(AU$3&gt;(A19taxstdlife+$E719),(Input!$J$229*$J$7)-SUM($J719:AT719),(Input!$J$229*$J$7)/A19taxstdlife))</f>
        <v>n/a</v>
      </c>
      <c r="AV719" s="155" t="str">
        <f>IF(A19taxstdlife="n/a","n/a",IF(AV$3&gt;(A19taxstdlife+$E719),(Input!$J$229*$J$7)-SUM($J719:AU719),(Input!$J$229*$J$7)/A19taxstdlife))</f>
        <v>n/a</v>
      </c>
      <c r="AW719" s="155" t="str">
        <f>IF(A19taxstdlife="n/a","n/a",IF(AW$3&gt;(A19taxstdlife+$E719),(Input!$J$229*$J$7)-SUM($J719:AV719),(Input!$J$229*$J$7)/A19taxstdlife))</f>
        <v>n/a</v>
      </c>
      <c r="AX719" s="155" t="str">
        <f>IF(A19taxstdlife="n/a","n/a",IF(AX$3&gt;(A19taxstdlife+$E719),(Input!$J$229*$J$7)-SUM($J719:AW719),(Input!$J$229*$J$7)/A19taxstdlife))</f>
        <v>n/a</v>
      </c>
      <c r="AY719" s="155" t="str">
        <f>IF(A19taxstdlife="n/a","n/a",IF(AY$3&gt;(A19taxstdlife+$E719),(Input!$J$229*$J$7)-SUM($J719:AX719),(Input!$J$229*$J$7)/A19taxstdlife))</f>
        <v>n/a</v>
      </c>
      <c r="AZ719" s="155" t="str">
        <f>IF(A19taxstdlife="n/a","n/a",IF(AZ$3&gt;(A19taxstdlife+$E719),(Input!$J$229*$J$7)-SUM($J719:AY719),(Input!$J$229*$J$7)/A19taxstdlife))</f>
        <v>n/a</v>
      </c>
      <c r="BA719" s="155" t="str">
        <f>IF(A19taxstdlife="n/a","n/a",IF(BA$3&gt;(A19taxstdlife+$E719),(Input!$J$229*$J$7)-SUM($J719:AZ719),(Input!$J$229*$J$7)/A19taxstdlife))</f>
        <v>n/a</v>
      </c>
      <c r="BB719" s="155" t="str">
        <f>IF(A19taxstdlife="n/a","n/a",IF(BB$3&gt;(A19taxstdlife+$E719),(Input!$J$229*$J$7)-SUM($J719:BA719),(Input!$J$229*$J$7)/A19taxstdlife))</f>
        <v>n/a</v>
      </c>
      <c r="BC719" s="155" t="str">
        <f>IF(A19taxstdlife="n/a","n/a",IF(BC$3&gt;(A19taxstdlife+$E719),(Input!$J$229*$J$7)-SUM($J719:BB719),(Input!$J$229*$J$7)/A19taxstdlife))</f>
        <v>n/a</v>
      </c>
      <c r="BD719" s="155" t="str">
        <f>IF(A19taxstdlife="n/a","n/a",IF(BD$3&gt;(A19taxstdlife+$E719),(Input!$J$229*$J$7)-SUM($J719:BC719),(Input!$J$229*$J$7)/A19taxstdlife))</f>
        <v>n/a</v>
      </c>
      <c r="BE719" s="155" t="str">
        <f>IF(A19taxstdlife="n/a","n/a",IF(BE$3&gt;(A19taxstdlife+$E719),(Input!$J$229*$J$7)-SUM($J719:BD719),(Input!$J$229*$J$7)/A19taxstdlife))</f>
        <v>n/a</v>
      </c>
      <c r="BF719" s="155" t="str">
        <f>IF(A19taxstdlife="n/a","n/a",IF(BF$3&gt;(A19taxstdlife+$E719),(Input!$J$229*$J$7)-SUM($J719:BE719),(Input!$J$229*$J$7)/A19taxstdlife))</f>
        <v>n/a</v>
      </c>
      <c r="BG719" s="155" t="str">
        <f>IF(A19taxstdlife="n/a","n/a",IF(BG$3&gt;(A19taxstdlife+$E719),(Input!$J$229*$J$7)-SUM($J719:BF719),(Input!$J$229*$J$7)/A19taxstdlife))</f>
        <v>n/a</v>
      </c>
      <c r="BH719" s="155" t="str">
        <f>IF(A19taxstdlife="n/a","n/a",IF(BH$3&gt;(A19taxstdlife+$E719),(Input!$J$229*$J$7)-SUM($J719:BG719),(Input!$J$229*$J$7)/A19taxstdlife))</f>
        <v>n/a</v>
      </c>
      <c r="BI719" s="155" t="str">
        <f>IF(A19taxstdlife="n/a","n/a",IF(BI$3&gt;(A19taxstdlife+$E719),(Input!$J$229*$J$7)-SUM($J719:BH719),(Input!$J$229*$J$7)/A19taxstdlife))</f>
        <v>n/a</v>
      </c>
      <c r="BJ719" s="14"/>
      <c r="BK719" s="14"/>
      <c r="BL719" s="14"/>
      <c r="BM719" s="14"/>
      <c r="BN719" s="14"/>
      <c r="BO719" s="14"/>
      <c r="BP719" s="14"/>
      <c r="BQ719" s="14"/>
      <c r="BR719" s="14"/>
      <c r="BS719" s="14"/>
      <c r="BT719" s="14"/>
      <c r="BU719" s="14"/>
      <c r="BV719" s="14"/>
      <c r="BW719" s="14"/>
      <c r="BX719" s="14"/>
      <c r="BY719" s="14"/>
      <c r="BZ719" s="14"/>
      <c r="CA719" s="410"/>
      <c r="CB719" s="410"/>
      <c r="CC719" s="410"/>
      <c r="CD719" s="410"/>
      <c r="CE719" s="410"/>
      <c r="CF719" s="410"/>
      <c r="CG719" s="410"/>
      <c r="CH719" s="410"/>
      <c r="CI719" s="410"/>
      <c r="CJ719" s="410"/>
      <c r="CK719" s="410"/>
      <c r="CL719" s="410"/>
      <c r="CM719" s="410"/>
      <c r="CN719" s="410"/>
      <c r="CO719" s="410"/>
      <c r="CP719" s="410"/>
      <c r="CQ719" s="410"/>
      <c r="CR719" s="410"/>
      <c r="CS719" s="410"/>
      <c r="CT719" s="410"/>
      <c r="CU719" s="410"/>
      <c r="CV719" s="410"/>
      <c r="CW719" s="410"/>
      <c r="CX719" s="410"/>
      <c r="CY719" s="410"/>
      <c r="CZ719" s="410"/>
      <c r="DA719" s="410"/>
      <c r="DB719" s="410"/>
      <c r="DC719" s="410"/>
      <c r="DD719" s="410"/>
      <c r="DE719" s="410"/>
      <c r="DF719" s="410"/>
      <c r="DG719" s="410"/>
      <c r="DH719" s="410"/>
      <c r="DI719" s="410"/>
      <c r="DJ719" s="410"/>
      <c r="DK719" s="410"/>
      <c r="DL719" s="410"/>
      <c r="DM719" s="410"/>
      <c r="DN719" s="410"/>
      <c r="DO719" s="410"/>
      <c r="DP719" s="410"/>
      <c r="DQ719" s="410"/>
      <c r="DR719" s="410"/>
      <c r="DS719" s="410"/>
      <c r="DT719" s="410"/>
      <c r="DU719" s="410"/>
      <c r="DV719" s="410"/>
      <c r="DW719" s="410"/>
      <c r="DX719" s="410"/>
      <c r="DY719" s="410"/>
      <c r="DZ719" s="410"/>
      <c r="EA719" s="410"/>
      <c r="EB719" s="410"/>
      <c r="EC719" s="410"/>
      <c r="ED719" s="410"/>
      <c r="EE719" s="410"/>
      <c r="EF719" s="410"/>
      <c r="EG719" s="410"/>
      <c r="EH719" s="410"/>
      <c r="EI719" s="410"/>
      <c r="EJ719" s="410"/>
      <c r="EK719" s="410"/>
      <c r="EL719" s="410"/>
      <c r="EM719" s="410"/>
      <c r="EN719" s="410"/>
      <c r="EO719" s="410"/>
      <c r="EP719" s="410"/>
      <c r="EQ719" s="410"/>
      <c r="ER719" s="410"/>
      <c r="ES719" s="410"/>
      <c r="ET719" s="410"/>
      <c r="EU719" s="410"/>
      <c r="EV719" s="410"/>
      <c r="EW719" s="410"/>
      <c r="EX719" s="410"/>
      <c r="EY719" s="410"/>
      <c r="EZ719" s="410"/>
      <c r="FA719" s="410"/>
      <c r="FB719" s="410"/>
      <c r="FC719" s="410"/>
      <c r="FD719" s="410"/>
      <c r="FE719" s="410"/>
      <c r="FF719" s="410"/>
      <c r="FG719" s="410"/>
      <c r="FH719" s="410"/>
      <c r="FI719" s="410"/>
      <c r="FJ719" s="410"/>
      <c r="FK719" s="410"/>
      <c r="FL719" s="410"/>
      <c r="FM719" s="410"/>
      <c r="FN719" s="410"/>
      <c r="FO719" s="410"/>
      <c r="FP719" s="410"/>
      <c r="FQ719" s="410"/>
      <c r="FR719" s="410"/>
      <c r="FS719" s="410"/>
      <c r="FT719" s="410"/>
      <c r="FU719" s="410"/>
      <c r="FV719" s="410"/>
      <c r="FW719" s="410"/>
      <c r="FX719" s="410"/>
      <c r="FY719" s="410"/>
      <c r="FZ719" s="410"/>
      <c r="GA719" s="410"/>
      <c r="GB719" s="410"/>
      <c r="GC719" s="410"/>
      <c r="GD719" s="410"/>
      <c r="GE719" s="410"/>
      <c r="GF719" s="410"/>
      <c r="GG719" s="410"/>
      <c r="GH719" s="410"/>
      <c r="GI719" s="410"/>
      <c r="GJ719" s="410"/>
      <c r="GK719" s="410"/>
      <c r="GL719" s="410"/>
      <c r="GM719" s="410"/>
      <c r="GN719" s="410"/>
      <c r="GO719" s="410"/>
      <c r="GP719" s="410"/>
      <c r="GQ719" s="410"/>
      <c r="GR719" s="410"/>
      <c r="GS719" s="410"/>
      <c r="GT719" s="410"/>
      <c r="GU719" s="410"/>
      <c r="GV719" s="410"/>
      <c r="GW719" s="410"/>
      <c r="GX719" s="410"/>
      <c r="GY719" s="410"/>
      <c r="GZ719" s="410"/>
      <c r="HA719" s="410"/>
      <c r="HB719" s="410"/>
      <c r="HC719" s="410"/>
      <c r="HD719" s="410"/>
      <c r="HE719" s="410"/>
      <c r="HF719" s="410"/>
      <c r="HG719" s="410"/>
      <c r="HH719" s="410"/>
      <c r="HI719" s="410"/>
      <c r="HJ719" s="410"/>
      <c r="HK719" s="410"/>
      <c r="HL719" s="410"/>
      <c r="HM719" s="410"/>
      <c r="HN719" s="410"/>
      <c r="HO719" s="410"/>
      <c r="HP719" s="410"/>
      <c r="HQ719" s="410"/>
      <c r="HR719" s="410"/>
      <c r="HS719" s="410"/>
      <c r="HT719" s="410"/>
      <c r="HU719" s="410"/>
      <c r="HV719" s="410"/>
      <c r="HW719" s="410"/>
      <c r="HX719" s="410"/>
      <c r="HY719" s="410"/>
      <c r="HZ719" s="410"/>
      <c r="IA719" s="410"/>
      <c r="IB719" s="410"/>
      <c r="IC719" s="410"/>
      <c r="ID719" s="410"/>
      <c r="IE719" s="410"/>
      <c r="IF719" s="410"/>
      <c r="IG719" s="410"/>
      <c r="IH719" s="410"/>
      <c r="II719" s="410"/>
      <c r="IJ719" s="410"/>
      <c r="IK719" s="410"/>
      <c r="IL719" s="410"/>
      <c r="IM719" s="410"/>
      <c r="IN719" s="410"/>
      <c r="IO719" s="410"/>
      <c r="IP719" s="410"/>
      <c r="IQ719" s="410"/>
      <c r="IR719" s="410"/>
      <c r="IS719" s="410"/>
      <c r="IT719" s="410"/>
      <c r="IU719" s="410"/>
      <c r="IV719" s="410"/>
    </row>
    <row r="720" spans="1:256" s="2" customFormat="1" ht="12.75" hidden="1" customHeight="1" outlineLevel="2">
      <c r="A720" s="14"/>
      <c r="B720" s="14"/>
      <c r="C720" s="324"/>
      <c r="D720" s="413"/>
      <c r="E720" s="261">
        <v>5</v>
      </c>
      <c r="F720" s="372"/>
      <c r="G720" s="269"/>
      <c r="H720" s="271"/>
      <c r="I720" s="271"/>
      <c r="J720" s="271"/>
      <c r="K720" s="270"/>
      <c r="L720" s="155" t="str">
        <f>IF(A19taxstdlife="n/a","n/a",IF(L$3&gt;(A19taxstdlife+$E720),(Input!$K$229*$K$7)-SUM($K720:K720),(Input!$K$229*$K$7)/A19taxstdlife))</f>
        <v>n/a</v>
      </c>
      <c r="M720" s="155" t="str">
        <f>IF(A19taxstdlife="n/a","n/a",IF(M$3&gt;(A19taxstdlife+$E720),(Input!$K$229*$K$7)-SUM($K720:L720),(Input!$K$229*$K$7)/A19taxstdlife))</f>
        <v>n/a</v>
      </c>
      <c r="N720" s="155" t="str">
        <f>IF(A19taxstdlife="n/a","n/a",IF(N$3&gt;(A19taxstdlife+$E720),(Input!$K$229*$K$7)-SUM($K720:M720),(Input!$K$229*$K$7)/A19taxstdlife))</f>
        <v>n/a</v>
      </c>
      <c r="O720" s="155" t="str">
        <f>IF(A19taxstdlife="n/a","n/a",IF(O$3&gt;(A19taxstdlife+$E720),(Input!$K$229*$K$7)-SUM($K720:N720),(Input!$K$229*$K$7)/A19taxstdlife))</f>
        <v>n/a</v>
      </c>
      <c r="P720" s="155" t="str">
        <f>IF(A19taxstdlife="n/a","n/a",IF(P$3&gt;(A19taxstdlife+$E720),(Input!$K$229*$K$7)-SUM($K720:O720),(Input!$K$229*$K$7)/A19taxstdlife))</f>
        <v>n/a</v>
      </c>
      <c r="Q720" s="155" t="str">
        <f>IF(A19taxstdlife="n/a","n/a",IF(Q$3&gt;(A19taxstdlife+$E720),(Input!$K$229*$K$7)-SUM($K720:P720),(Input!$K$229*$K$7)/A19taxstdlife))</f>
        <v>n/a</v>
      </c>
      <c r="R720" s="155" t="str">
        <f>IF(A19taxstdlife="n/a","n/a",IF(R$3&gt;(A19taxstdlife+$E720),(Input!$K$229*$K$7)-SUM($K720:Q720),(Input!$K$229*$K$7)/A19taxstdlife))</f>
        <v>n/a</v>
      </c>
      <c r="S720" s="155" t="str">
        <f>IF(A19taxstdlife="n/a","n/a",IF(S$3&gt;(A19taxstdlife+$E720),(Input!$K$229*$K$7)-SUM($K720:R720),(Input!$K$229*$K$7)/A19taxstdlife))</f>
        <v>n/a</v>
      </c>
      <c r="T720" s="155" t="str">
        <f>IF(A19taxstdlife="n/a","n/a",IF(T$3&gt;(A19taxstdlife+$E720),(Input!$K$229*$K$7)-SUM($K720:S720),(Input!$K$229*$K$7)/A19taxstdlife))</f>
        <v>n/a</v>
      </c>
      <c r="U720" s="155" t="str">
        <f>IF(A19taxstdlife="n/a","n/a",IF(U$3&gt;(A19taxstdlife+$E720),(Input!$K$229*$K$7)-SUM($K720:T720),(Input!$K$229*$K$7)/A19taxstdlife))</f>
        <v>n/a</v>
      </c>
      <c r="V720" s="155" t="str">
        <f>IF(A19taxstdlife="n/a","n/a",IF(V$3&gt;(A19taxstdlife+$E720),(Input!$K$229*$K$7)-SUM($K720:U720),(Input!$K$229*$K$7)/A19taxstdlife))</f>
        <v>n/a</v>
      </c>
      <c r="W720" s="155" t="str">
        <f>IF(A19taxstdlife="n/a","n/a",IF(W$3&gt;(A19taxstdlife+$E720),(Input!$K$229*$K$7)-SUM($K720:V720),(Input!$K$229*$K$7)/A19taxstdlife))</f>
        <v>n/a</v>
      </c>
      <c r="X720" s="155" t="str">
        <f>IF(A19taxstdlife="n/a","n/a",IF(X$3&gt;(A19taxstdlife+$E720),(Input!$K$229*$K$7)-SUM($K720:W720),(Input!$K$229*$K$7)/A19taxstdlife))</f>
        <v>n/a</v>
      </c>
      <c r="Y720" s="155" t="str">
        <f>IF(A19taxstdlife="n/a","n/a",IF(Y$3&gt;(A19taxstdlife+$E720),(Input!$K$229*$K$7)-SUM($K720:X720),(Input!$K$229*$K$7)/A19taxstdlife))</f>
        <v>n/a</v>
      </c>
      <c r="Z720" s="155" t="str">
        <f>IF(A19taxstdlife="n/a","n/a",IF(Z$3&gt;(A19taxstdlife+$E720),(Input!$K$229*$K$7)-SUM($K720:Y720),(Input!$K$229*$K$7)/A19taxstdlife))</f>
        <v>n/a</v>
      </c>
      <c r="AA720" s="155" t="str">
        <f>IF(A19taxstdlife="n/a","n/a",IF(AA$3&gt;(A19taxstdlife+$E720),(Input!$K$229*$K$7)-SUM($K720:Z720),(Input!$K$229*$K$7)/A19taxstdlife))</f>
        <v>n/a</v>
      </c>
      <c r="AB720" s="155" t="str">
        <f>IF(A19taxstdlife="n/a","n/a",IF(AB$3&gt;(A19taxstdlife+$E720),(Input!$K$229*$K$7)-SUM($K720:AA720),(Input!$K$229*$K$7)/A19taxstdlife))</f>
        <v>n/a</v>
      </c>
      <c r="AC720" s="155" t="str">
        <f>IF(A19taxstdlife="n/a","n/a",IF(AC$3&gt;(A19taxstdlife+$E720),(Input!$K$229*$K$7)-SUM($K720:AB720),(Input!$K$229*$K$7)/A19taxstdlife))</f>
        <v>n/a</v>
      </c>
      <c r="AD720" s="155" t="str">
        <f>IF(A19taxstdlife="n/a","n/a",IF(AD$3&gt;(A19taxstdlife+$E720),(Input!$K$229*$K$7)-SUM($K720:AC720),(Input!$K$229*$K$7)/A19taxstdlife))</f>
        <v>n/a</v>
      </c>
      <c r="AE720" s="155" t="str">
        <f>IF(A19taxstdlife="n/a","n/a",IF(AE$3&gt;(A19taxstdlife+$E720),(Input!$K$229*$K$7)-SUM($K720:AD720),(Input!$K$229*$K$7)/A19taxstdlife))</f>
        <v>n/a</v>
      </c>
      <c r="AF720" s="155" t="str">
        <f>IF(A19taxstdlife="n/a","n/a",IF(AF$3&gt;(A19taxstdlife+$E720),(Input!$K$229*$K$7)-SUM($K720:AE720),(Input!$K$229*$K$7)/A19taxstdlife))</f>
        <v>n/a</v>
      </c>
      <c r="AG720" s="155" t="str">
        <f>IF(A19taxstdlife="n/a","n/a",IF(AG$3&gt;(A19taxstdlife+$E720),(Input!$K$229*$K$7)-SUM($K720:AF720),(Input!$K$229*$K$7)/A19taxstdlife))</f>
        <v>n/a</v>
      </c>
      <c r="AH720" s="155" t="str">
        <f>IF(A19taxstdlife="n/a","n/a",IF(AH$3&gt;(A19taxstdlife+$E720),(Input!$K$229*$K$7)-SUM($K720:AG720),(Input!$K$229*$K$7)/A19taxstdlife))</f>
        <v>n/a</v>
      </c>
      <c r="AI720" s="155" t="str">
        <f>IF(A19taxstdlife="n/a","n/a",IF(AI$3&gt;(A19taxstdlife+$E720),(Input!$K$229*$K$7)-SUM($K720:AH720),(Input!$K$229*$K$7)/A19taxstdlife))</f>
        <v>n/a</v>
      </c>
      <c r="AJ720" s="155" t="str">
        <f>IF(A19taxstdlife="n/a","n/a",IF(AJ$3&gt;(A19taxstdlife+$E720),(Input!$K$229*$K$7)-SUM($K720:AI720),(Input!$K$229*$K$7)/A19taxstdlife))</f>
        <v>n/a</v>
      </c>
      <c r="AK720" s="155" t="str">
        <f>IF(A19taxstdlife="n/a","n/a",IF(AK$3&gt;(A19taxstdlife+$E720),(Input!$K$229*$K$7)-SUM($K720:AJ720),(Input!$K$229*$K$7)/A19taxstdlife))</f>
        <v>n/a</v>
      </c>
      <c r="AL720" s="155" t="str">
        <f>IF(A19taxstdlife="n/a","n/a",IF(AL$3&gt;(A19taxstdlife+$E720),(Input!$K$229*$K$7)-SUM($K720:AK720),(Input!$K$229*$K$7)/A19taxstdlife))</f>
        <v>n/a</v>
      </c>
      <c r="AM720" s="155" t="str">
        <f>IF(A19taxstdlife="n/a","n/a",IF(AM$3&gt;(A19taxstdlife+$E720),(Input!$K$229*$K$7)-SUM($K720:AL720),(Input!$K$229*$K$7)/A19taxstdlife))</f>
        <v>n/a</v>
      </c>
      <c r="AN720" s="155" t="str">
        <f>IF(A19taxstdlife="n/a","n/a",IF(AN$3&gt;(A19taxstdlife+$E720),(Input!$K$229*$K$7)-SUM($K720:AM720),(Input!$K$229*$K$7)/A19taxstdlife))</f>
        <v>n/a</v>
      </c>
      <c r="AO720" s="155" t="str">
        <f>IF(A19taxstdlife="n/a","n/a",IF(AO$3&gt;(A19taxstdlife+$E720),(Input!$K$229*$K$7)-SUM($K720:AN720),(Input!$K$229*$K$7)/A19taxstdlife))</f>
        <v>n/a</v>
      </c>
      <c r="AP720" s="155" t="str">
        <f>IF(A19taxstdlife="n/a","n/a",IF(AP$3&gt;(A19taxstdlife+$E720),(Input!$K$229*$K$7)-SUM($K720:AO720),(Input!$K$229*$K$7)/A19taxstdlife))</f>
        <v>n/a</v>
      </c>
      <c r="AQ720" s="155" t="str">
        <f>IF(A19taxstdlife="n/a","n/a",IF(AQ$3&gt;(A19taxstdlife+$E720),(Input!$K$229*$K$7)-SUM($K720:AP720),(Input!$K$229*$K$7)/A19taxstdlife))</f>
        <v>n/a</v>
      </c>
      <c r="AR720" s="155" t="str">
        <f>IF(A19taxstdlife="n/a","n/a",IF(AR$3&gt;(A19taxstdlife+$E720),(Input!$K$229*$K$7)-SUM($K720:AQ720),(Input!$K$229*$K$7)/A19taxstdlife))</f>
        <v>n/a</v>
      </c>
      <c r="AS720" s="155" t="str">
        <f>IF(A19taxstdlife="n/a","n/a",IF(AS$3&gt;(A19taxstdlife+$E720),(Input!$K$229*$K$7)-SUM($K720:AR720),(Input!$K$229*$K$7)/A19taxstdlife))</f>
        <v>n/a</v>
      </c>
      <c r="AT720" s="155" t="str">
        <f>IF(A19taxstdlife="n/a","n/a",IF(AT$3&gt;(A19taxstdlife+$E720),(Input!$K$229*$K$7)-SUM($K720:AS720),(Input!$K$229*$K$7)/A19taxstdlife))</f>
        <v>n/a</v>
      </c>
      <c r="AU720" s="155" t="str">
        <f>IF(A19taxstdlife="n/a","n/a",IF(AU$3&gt;(A19taxstdlife+$E720),(Input!$K$229*$K$7)-SUM($K720:AT720),(Input!$K$229*$K$7)/A19taxstdlife))</f>
        <v>n/a</v>
      </c>
      <c r="AV720" s="155" t="str">
        <f>IF(A19taxstdlife="n/a","n/a",IF(AV$3&gt;(A19taxstdlife+$E720),(Input!$K$229*$K$7)-SUM($K720:AU720),(Input!$K$229*$K$7)/A19taxstdlife))</f>
        <v>n/a</v>
      </c>
      <c r="AW720" s="155" t="str">
        <f>IF(A19taxstdlife="n/a","n/a",IF(AW$3&gt;(A19taxstdlife+$E720),(Input!$K$229*$K$7)-SUM($K720:AV720),(Input!$K$229*$K$7)/A19taxstdlife))</f>
        <v>n/a</v>
      </c>
      <c r="AX720" s="155" t="str">
        <f>IF(A19taxstdlife="n/a","n/a",IF(AX$3&gt;(A19taxstdlife+$E720),(Input!$K$229*$K$7)-SUM($K720:AW720),(Input!$K$229*$K$7)/A19taxstdlife))</f>
        <v>n/a</v>
      </c>
      <c r="AY720" s="155" t="str">
        <f>IF(A19taxstdlife="n/a","n/a",IF(AY$3&gt;(A19taxstdlife+$E720),(Input!$K$229*$K$7)-SUM($K720:AX720),(Input!$K$229*$K$7)/A19taxstdlife))</f>
        <v>n/a</v>
      </c>
      <c r="AZ720" s="155" t="str">
        <f>IF(A19taxstdlife="n/a","n/a",IF(AZ$3&gt;(A19taxstdlife+$E720),(Input!$K$229*$K$7)-SUM($K720:AY720),(Input!$K$229*$K$7)/A19taxstdlife))</f>
        <v>n/a</v>
      </c>
      <c r="BA720" s="155" t="str">
        <f>IF(A19taxstdlife="n/a","n/a",IF(BA$3&gt;(A19taxstdlife+$E720),(Input!$K$229*$K$7)-SUM($K720:AZ720),(Input!$K$229*$K$7)/A19taxstdlife))</f>
        <v>n/a</v>
      </c>
      <c r="BB720" s="155" t="str">
        <f>IF(A19taxstdlife="n/a","n/a",IF(BB$3&gt;(A19taxstdlife+$E720),(Input!$K$229*$K$7)-SUM($K720:BA720),(Input!$K$229*$K$7)/A19taxstdlife))</f>
        <v>n/a</v>
      </c>
      <c r="BC720" s="155" t="str">
        <f>IF(A19taxstdlife="n/a","n/a",IF(BC$3&gt;(A19taxstdlife+$E720),(Input!$K$229*$K$7)-SUM($K720:BB720),(Input!$K$229*$K$7)/A19taxstdlife))</f>
        <v>n/a</v>
      </c>
      <c r="BD720" s="155" t="str">
        <f>IF(A19taxstdlife="n/a","n/a",IF(BD$3&gt;(A19taxstdlife+$E720),(Input!$K$229*$K$7)-SUM($K720:BC720),(Input!$K$229*$K$7)/A19taxstdlife))</f>
        <v>n/a</v>
      </c>
      <c r="BE720" s="155" t="str">
        <f>IF(A19taxstdlife="n/a","n/a",IF(BE$3&gt;(A19taxstdlife+$E720),(Input!$K$229*$K$7)-SUM($K720:BD720),(Input!$K$229*$K$7)/A19taxstdlife))</f>
        <v>n/a</v>
      </c>
      <c r="BF720" s="155" t="str">
        <f>IF(A19taxstdlife="n/a","n/a",IF(BF$3&gt;(A19taxstdlife+$E720),(Input!$K$229*$K$7)-SUM($K720:BE720),(Input!$K$229*$K$7)/A19taxstdlife))</f>
        <v>n/a</v>
      </c>
      <c r="BG720" s="155" t="str">
        <f>IF(A19taxstdlife="n/a","n/a",IF(BG$3&gt;(A19taxstdlife+$E720),(Input!$K$229*$K$7)-SUM($K720:BF720),(Input!$K$229*$K$7)/A19taxstdlife))</f>
        <v>n/a</v>
      </c>
      <c r="BH720" s="155" t="str">
        <f>IF(A19taxstdlife="n/a","n/a",IF(BH$3&gt;(A19taxstdlife+$E720),(Input!$K$229*$K$7)-SUM($K720:BG720),(Input!$K$229*$K$7)/A19taxstdlife))</f>
        <v>n/a</v>
      </c>
      <c r="BI720" s="155" t="str">
        <f>IF(A19taxstdlife="n/a","n/a",IF(BI$3&gt;(A19taxstdlife+$E720),(Input!$K$229*$K$7)-SUM($K720:BH720),(Input!$K$229*$K$7)/A19taxstdlife))</f>
        <v>n/a</v>
      </c>
      <c r="BJ720" s="14"/>
      <c r="BK720" s="14"/>
      <c r="BL720" s="14"/>
      <c r="BM720" s="14"/>
      <c r="BN720" s="14"/>
      <c r="BO720" s="14"/>
      <c r="BP720" s="14"/>
      <c r="BQ720" s="14"/>
      <c r="BR720" s="14"/>
      <c r="BS720" s="14"/>
      <c r="BT720" s="14"/>
      <c r="BU720" s="14"/>
      <c r="BV720" s="14"/>
      <c r="BW720" s="14"/>
      <c r="BX720" s="14"/>
      <c r="BY720" s="14"/>
      <c r="BZ720" s="14"/>
      <c r="CA720" s="410"/>
      <c r="CB720" s="410"/>
      <c r="CC720" s="410"/>
      <c r="CD720" s="410"/>
      <c r="CE720" s="410"/>
      <c r="CF720" s="410"/>
      <c r="CG720" s="410"/>
      <c r="CH720" s="410"/>
      <c r="CI720" s="410"/>
      <c r="CJ720" s="410"/>
      <c r="CK720" s="410"/>
      <c r="CL720" s="410"/>
      <c r="CM720" s="410"/>
      <c r="CN720" s="410"/>
      <c r="CO720" s="410"/>
      <c r="CP720" s="410"/>
      <c r="CQ720" s="410"/>
      <c r="CR720" s="410"/>
      <c r="CS720" s="410"/>
      <c r="CT720" s="410"/>
      <c r="CU720" s="410"/>
      <c r="CV720" s="410"/>
      <c r="CW720" s="410"/>
      <c r="CX720" s="410"/>
      <c r="CY720" s="410"/>
      <c r="CZ720" s="410"/>
      <c r="DA720" s="410"/>
      <c r="DB720" s="410"/>
      <c r="DC720" s="410"/>
      <c r="DD720" s="410"/>
      <c r="DE720" s="410"/>
      <c r="DF720" s="410"/>
      <c r="DG720" s="410"/>
      <c r="DH720" s="410"/>
      <c r="DI720" s="410"/>
      <c r="DJ720" s="410"/>
      <c r="DK720" s="410"/>
      <c r="DL720" s="410"/>
      <c r="DM720" s="410"/>
      <c r="DN720" s="410"/>
      <c r="DO720" s="410"/>
      <c r="DP720" s="410"/>
      <c r="DQ720" s="410"/>
      <c r="DR720" s="410"/>
      <c r="DS720" s="410"/>
      <c r="DT720" s="410"/>
      <c r="DU720" s="410"/>
      <c r="DV720" s="410"/>
      <c r="DW720" s="410"/>
      <c r="DX720" s="410"/>
      <c r="DY720" s="410"/>
      <c r="DZ720" s="410"/>
      <c r="EA720" s="410"/>
      <c r="EB720" s="410"/>
      <c r="EC720" s="410"/>
      <c r="ED720" s="410"/>
      <c r="EE720" s="410"/>
      <c r="EF720" s="410"/>
      <c r="EG720" s="410"/>
      <c r="EH720" s="410"/>
      <c r="EI720" s="410"/>
      <c r="EJ720" s="410"/>
      <c r="EK720" s="410"/>
      <c r="EL720" s="410"/>
      <c r="EM720" s="410"/>
      <c r="EN720" s="410"/>
      <c r="EO720" s="410"/>
      <c r="EP720" s="410"/>
      <c r="EQ720" s="410"/>
      <c r="ER720" s="410"/>
      <c r="ES720" s="410"/>
      <c r="ET720" s="410"/>
      <c r="EU720" s="410"/>
      <c r="EV720" s="410"/>
      <c r="EW720" s="410"/>
      <c r="EX720" s="410"/>
      <c r="EY720" s="410"/>
      <c r="EZ720" s="410"/>
      <c r="FA720" s="410"/>
      <c r="FB720" s="410"/>
      <c r="FC720" s="410"/>
      <c r="FD720" s="410"/>
      <c r="FE720" s="410"/>
      <c r="FF720" s="410"/>
      <c r="FG720" s="410"/>
      <c r="FH720" s="410"/>
      <c r="FI720" s="410"/>
      <c r="FJ720" s="410"/>
      <c r="FK720" s="410"/>
      <c r="FL720" s="410"/>
      <c r="FM720" s="410"/>
      <c r="FN720" s="410"/>
      <c r="FO720" s="410"/>
      <c r="FP720" s="410"/>
      <c r="FQ720" s="410"/>
      <c r="FR720" s="410"/>
      <c r="FS720" s="410"/>
      <c r="FT720" s="410"/>
      <c r="FU720" s="410"/>
      <c r="FV720" s="410"/>
      <c r="FW720" s="410"/>
      <c r="FX720" s="410"/>
      <c r="FY720" s="410"/>
      <c r="FZ720" s="410"/>
      <c r="GA720" s="410"/>
      <c r="GB720" s="410"/>
      <c r="GC720" s="410"/>
      <c r="GD720" s="410"/>
      <c r="GE720" s="410"/>
      <c r="GF720" s="410"/>
      <c r="GG720" s="410"/>
      <c r="GH720" s="410"/>
      <c r="GI720" s="410"/>
      <c r="GJ720" s="410"/>
      <c r="GK720" s="410"/>
      <c r="GL720" s="410"/>
      <c r="GM720" s="410"/>
      <c r="GN720" s="410"/>
      <c r="GO720" s="410"/>
      <c r="GP720" s="410"/>
      <c r="GQ720" s="410"/>
      <c r="GR720" s="410"/>
      <c r="GS720" s="410"/>
      <c r="GT720" s="410"/>
      <c r="GU720" s="410"/>
      <c r="GV720" s="410"/>
      <c r="GW720" s="410"/>
      <c r="GX720" s="410"/>
      <c r="GY720" s="410"/>
      <c r="GZ720" s="410"/>
      <c r="HA720" s="410"/>
      <c r="HB720" s="410"/>
      <c r="HC720" s="410"/>
      <c r="HD720" s="410"/>
      <c r="HE720" s="410"/>
      <c r="HF720" s="410"/>
      <c r="HG720" s="410"/>
      <c r="HH720" s="410"/>
      <c r="HI720" s="410"/>
      <c r="HJ720" s="410"/>
      <c r="HK720" s="410"/>
      <c r="HL720" s="410"/>
      <c r="HM720" s="410"/>
      <c r="HN720" s="410"/>
      <c r="HO720" s="410"/>
      <c r="HP720" s="410"/>
      <c r="HQ720" s="410"/>
      <c r="HR720" s="410"/>
      <c r="HS720" s="410"/>
      <c r="HT720" s="410"/>
      <c r="HU720" s="410"/>
      <c r="HV720" s="410"/>
      <c r="HW720" s="410"/>
      <c r="HX720" s="410"/>
      <c r="HY720" s="410"/>
      <c r="HZ720" s="410"/>
      <c r="IA720" s="410"/>
      <c r="IB720" s="410"/>
      <c r="IC720" s="410"/>
      <c r="ID720" s="410"/>
      <c r="IE720" s="410"/>
      <c r="IF720" s="410"/>
      <c r="IG720" s="410"/>
      <c r="IH720" s="410"/>
      <c r="II720" s="410"/>
      <c r="IJ720" s="410"/>
      <c r="IK720" s="410"/>
      <c r="IL720" s="410"/>
      <c r="IM720" s="410"/>
      <c r="IN720" s="410"/>
      <c r="IO720" s="410"/>
      <c r="IP720" s="410"/>
      <c r="IQ720" s="410"/>
      <c r="IR720" s="410"/>
      <c r="IS720" s="410"/>
      <c r="IT720" s="410"/>
      <c r="IU720" s="410"/>
      <c r="IV720" s="410"/>
    </row>
    <row r="721" spans="1:256" s="2" customFormat="1" ht="12.75" hidden="1" customHeight="1" outlineLevel="2">
      <c r="A721" s="14"/>
      <c r="B721" s="14"/>
      <c r="C721" s="324"/>
      <c r="D721" s="413"/>
      <c r="E721" s="261">
        <v>6</v>
      </c>
      <c r="F721" s="372"/>
      <c r="G721" s="269"/>
      <c r="H721" s="271"/>
      <c r="I721" s="271"/>
      <c r="J721" s="271"/>
      <c r="K721" s="271"/>
      <c r="L721" s="270"/>
      <c r="M721" s="155" t="str">
        <f>IF(A19taxstdlife="n/a","n/a",IF(M$3&gt;(A19taxstdlife+$E721),(Input!$L$229*$L$7)-SUM($L721:L721),(Input!$L$229*$L$7)/A19taxstdlife))</f>
        <v>n/a</v>
      </c>
      <c r="N721" s="155" t="str">
        <f>IF(A19taxstdlife="n/a","n/a",IF(N$3&gt;(A19taxstdlife+$E721),(Input!$L$229*$L$7)-SUM($L721:M721),(Input!$L$229*$L$7)/A19taxstdlife))</f>
        <v>n/a</v>
      </c>
      <c r="O721" s="155" t="str">
        <f>IF(A19taxstdlife="n/a","n/a",IF(O$3&gt;(A19taxstdlife+$E721),(Input!$L$229*$L$7)-SUM($L721:N721),(Input!$L$229*$L$7)/A19taxstdlife))</f>
        <v>n/a</v>
      </c>
      <c r="P721" s="155" t="str">
        <f>IF(A19taxstdlife="n/a","n/a",IF(P$3&gt;(A19taxstdlife+$E721),(Input!$L$229*$L$7)-SUM($L721:O721),(Input!$L$229*$L$7)/A19taxstdlife))</f>
        <v>n/a</v>
      </c>
      <c r="Q721" s="155" t="str">
        <f>IF(A19taxstdlife="n/a","n/a",IF(Q$3&gt;(A19taxstdlife+$E721),(Input!$L$229*$L$7)-SUM($L721:P721),(Input!$L$229*$L$7)/A19taxstdlife))</f>
        <v>n/a</v>
      </c>
      <c r="R721" s="155" t="str">
        <f>IF(A19taxstdlife="n/a","n/a",IF(R$3&gt;(A19taxstdlife+$E721),(Input!$L$229*$L$7)-SUM($L721:Q721),(Input!$L$229*$L$7)/A19taxstdlife))</f>
        <v>n/a</v>
      </c>
      <c r="S721" s="155" t="str">
        <f>IF(A19taxstdlife="n/a","n/a",IF(S$3&gt;(A19taxstdlife+$E721),(Input!$L$229*$L$7)-SUM($L721:R721),(Input!$L$229*$L$7)/A19taxstdlife))</f>
        <v>n/a</v>
      </c>
      <c r="T721" s="155" t="str">
        <f>IF(A19taxstdlife="n/a","n/a",IF(T$3&gt;(A19taxstdlife+$E721),(Input!$L$229*$L$7)-SUM($L721:S721),(Input!$L$229*$L$7)/A19taxstdlife))</f>
        <v>n/a</v>
      </c>
      <c r="U721" s="155" t="str">
        <f>IF(A19taxstdlife="n/a","n/a",IF(U$3&gt;(A19taxstdlife+$E721),(Input!$L$229*$L$7)-SUM($L721:T721),(Input!$L$229*$L$7)/A19taxstdlife))</f>
        <v>n/a</v>
      </c>
      <c r="V721" s="155" t="str">
        <f>IF(A19taxstdlife="n/a","n/a",IF(V$3&gt;(A19taxstdlife+$E721),(Input!$L$229*$L$7)-SUM($L721:U721),(Input!$L$229*$L$7)/A19taxstdlife))</f>
        <v>n/a</v>
      </c>
      <c r="W721" s="155" t="str">
        <f>IF(A19taxstdlife="n/a","n/a",IF(W$3&gt;(A19taxstdlife+$E721),(Input!$L$229*$L$7)-SUM($L721:V721),(Input!$L$229*$L$7)/A19taxstdlife))</f>
        <v>n/a</v>
      </c>
      <c r="X721" s="155" t="str">
        <f>IF(A19taxstdlife="n/a","n/a",IF(X$3&gt;(A19taxstdlife+$E721),(Input!$L$229*$L$7)-SUM($L721:W721),(Input!$L$229*$L$7)/A19taxstdlife))</f>
        <v>n/a</v>
      </c>
      <c r="Y721" s="155" t="str">
        <f>IF(A19taxstdlife="n/a","n/a",IF(Y$3&gt;(A19taxstdlife+$E721),(Input!$L$229*$L$7)-SUM($L721:X721),(Input!$L$229*$L$7)/A19taxstdlife))</f>
        <v>n/a</v>
      </c>
      <c r="Z721" s="155" t="str">
        <f>IF(A19taxstdlife="n/a","n/a",IF(Z$3&gt;(A19taxstdlife+$E721),(Input!$L$229*$L$7)-SUM($L721:Y721),(Input!$L$229*$L$7)/A19taxstdlife))</f>
        <v>n/a</v>
      </c>
      <c r="AA721" s="155" t="str">
        <f>IF(A19taxstdlife="n/a","n/a",IF(AA$3&gt;(A19taxstdlife+$E721),(Input!$L$229*$L$7)-SUM($L721:Z721),(Input!$L$229*$L$7)/A19taxstdlife))</f>
        <v>n/a</v>
      </c>
      <c r="AB721" s="155" t="str">
        <f>IF(A19taxstdlife="n/a","n/a",IF(AB$3&gt;(A19taxstdlife+$E721),(Input!$L$229*$L$7)-SUM($L721:AA721),(Input!$L$229*$L$7)/A19taxstdlife))</f>
        <v>n/a</v>
      </c>
      <c r="AC721" s="155" t="str">
        <f>IF(A19taxstdlife="n/a","n/a",IF(AC$3&gt;(A19taxstdlife+$E721),(Input!$L$229*$L$7)-SUM($L721:AB721),(Input!$L$229*$L$7)/A19taxstdlife))</f>
        <v>n/a</v>
      </c>
      <c r="AD721" s="155" t="str">
        <f>IF(A19taxstdlife="n/a","n/a",IF(AD$3&gt;(A19taxstdlife+$E721),(Input!$L$229*$L$7)-SUM($L721:AC721),(Input!$L$229*$L$7)/A19taxstdlife))</f>
        <v>n/a</v>
      </c>
      <c r="AE721" s="155" t="str">
        <f>IF(A19taxstdlife="n/a","n/a",IF(AE$3&gt;(A19taxstdlife+$E721),(Input!$L$229*$L$7)-SUM($L721:AD721),(Input!$L$229*$L$7)/A19taxstdlife))</f>
        <v>n/a</v>
      </c>
      <c r="AF721" s="155" t="str">
        <f>IF(A19taxstdlife="n/a","n/a",IF(AF$3&gt;(A19taxstdlife+$E721),(Input!$L$229*$L$7)-SUM($L721:AE721),(Input!$L$229*$L$7)/A19taxstdlife))</f>
        <v>n/a</v>
      </c>
      <c r="AG721" s="155" t="str">
        <f>IF(A19taxstdlife="n/a","n/a",IF(AG$3&gt;(A19taxstdlife+$E721),(Input!$L$229*$L$7)-SUM($L721:AF721),(Input!$L$229*$L$7)/A19taxstdlife))</f>
        <v>n/a</v>
      </c>
      <c r="AH721" s="155" t="str">
        <f>IF(A19taxstdlife="n/a","n/a",IF(AH$3&gt;(A19taxstdlife+$E721),(Input!$L$229*$L$7)-SUM($L721:AG721),(Input!$L$229*$L$7)/A19taxstdlife))</f>
        <v>n/a</v>
      </c>
      <c r="AI721" s="155" t="str">
        <f>IF(A19taxstdlife="n/a","n/a",IF(AI$3&gt;(A19taxstdlife+$E721),(Input!$L$229*$L$7)-SUM($L721:AH721),(Input!$L$229*$L$7)/A19taxstdlife))</f>
        <v>n/a</v>
      </c>
      <c r="AJ721" s="155" t="str">
        <f>IF(A19taxstdlife="n/a","n/a",IF(AJ$3&gt;(A19taxstdlife+$E721),(Input!$L$229*$L$7)-SUM($L721:AI721),(Input!$L$229*$L$7)/A19taxstdlife))</f>
        <v>n/a</v>
      </c>
      <c r="AK721" s="155" t="str">
        <f>IF(A19taxstdlife="n/a","n/a",IF(AK$3&gt;(A19taxstdlife+$E721),(Input!$L$229*$L$7)-SUM($L721:AJ721),(Input!$L$229*$L$7)/A19taxstdlife))</f>
        <v>n/a</v>
      </c>
      <c r="AL721" s="155" t="str">
        <f>IF(A19taxstdlife="n/a","n/a",IF(AL$3&gt;(A19taxstdlife+$E721),(Input!$L$229*$L$7)-SUM($L721:AK721),(Input!$L$229*$L$7)/A19taxstdlife))</f>
        <v>n/a</v>
      </c>
      <c r="AM721" s="155" t="str">
        <f>IF(A19taxstdlife="n/a","n/a",IF(AM$3&gt;(A19taxstdlife+$E721),(Input!$L$229*$L$7)-SUM($L721:AL721),(Input!$L$229*$L$7)/A19taxstdlife))</f>
        <v>n/a</v>
      </c>
      <c r="AN721" s="155" t="str">
        <f>IF(A19taxstdlife="n/a","n/a",IF(AN$3&gt;(A19taxstdlife+$E721),(Input!$L$229*$L$7)-SUM($L721:AM721),(Input!$L$229*$L$7)/A19taxstdlife))</f>
        <v>n/a</v>
      </c>
      <c r="AO721" s="155" t="str">
        <f>IF(A19taxstdlife="n/a","n/a",IF(AO$3&gt;(A19taxstdlife+$E721),(Input!$L$229*$L$7)-SUM($L721:AN721),(Input!$L$229*$L$7)/A19taxstdlife))</f>
        <v>n/a</v>
      </c>
      <c r="AP721" s="155" t="str">
        <f>IF(A19taxstdlife="n/a","n/a",IF(AP$3&gt;(A19taxstdlife+$E721),(Input!$L$229*$L$7)-SUM($L721:AO721),(Input!$L$229*$L$7)/A19taxstdlife))</f>
        <v>n/a</v>
      </c>
      <c r="AQ721" s="155" t="str">
        <f>IF(A19taxstdlife="n/a","n/a",IF(AQ$3&gt;(A19taxstdlife+$E721),(Input!$L$229*$L$7)-SUM($L721:AP721),(Input!$L$229*$L$7)/A19taxstdlife))</f>
        <v>n/a</v>
      </c>
      <c r="AR721" s="155" t="str">
        <f>IF(A19taxstdlife="n/a","n/a",IF(AR$3&gt;(A19taxstdlife+$E721),(Input!$L$229*$L$7)-SUM($L721:AQ721),(Input!$L$229*$L$7)/A19taxstdlife))</f>
        <v>n/a</v>
      </c>
      <c r="AS721" s="155" t="str">
        <f>IF(A19taxstdlife="n/a","n/a",IF(AS$3&gt;(A19taxstdlife+$E721),(Input!$L$229*$L$7)-SUM($L721:AR721),(Input!$L$229*$L$7)/A19taxstdlife))</f>
        <v>n/a</v>
      </c>
      <c r="AT721" s="155" t="str">
        <f>IF(A19taxstdlife="n/a","n/a",IF(AT$3&gt;(A19taxstdlife+$E721),(Input!$L$229*$L$7)-SUM($L721:AS721),(Input!$L$229*$L$7)/A19taxstdlife))</f>
        <v>n/a</v>
      </c>
      <c r="AU721" s="155" t="str">
        <f>IF(A19taxstdlife="n/a","n/a",IF(AU$3&gt;(A19taxstdlife+$E721),(Input!$L$229*$L$7)-SUM($L721:AT721),(Input!$L$229*$L$7)/A19taxstdlife))</f>
        <v>n/a</v>
      </c>
      <c r="AV721" s="155" t="str">
        <f>IF(A19taxstdlife="n/a","n/a",IF(AV$3&gt;(A19taxstdlife+$E721),(Input!$L$229*$L$7)-SUM($L721:AU721),(Input!$L$229*$L$7)/A19taxstdlife))</f>
        <v>n/a</v>
      </c>
      <c r="AW721" s="155" t="str">
        <f>IF(A19taxstdlife="n/a","n/a",IF(AW$3&gt;(A19taxstdlife+$E721),(Input!$L$229*$L$7)-SUM($L721:AV721),(Input!$L$229*$L$7)/A19taxstdlife))</f>
        <v>n/a</v>
      </c>
      <c r="AX721" s="155" t="str">
        <f>IF(A19taxstdlife="n/a","n/a",IF(AX$3&gt;(A19taxstdlife+$E721),(Input!$L$229*$L$7)-SUM($L721:AW721),(Input!$L$229*$L$7)/A19taxstdlife))</f>
        <v>n/a</v>
      </c>
      <c r="AY721" s="155" t="str">
        <f>IF(A19taxstdlife="n/a","n/a",IF(AY$3&gt;(A19taxstdlife+$E721),(Input!$L$229*$L$7)-SUM($L721:AX721),(Input!$L$229*$L$7)/A19taxstdlife))</f>
        <v>n/a</v>
      </c>
      <c r="AZ721" s="155" t="str">
        <f>IF(A19taxstdlife="n/a","n/a",IF(AZ$3&gt;(A19taxstdlife+$E721),(Input!$L$229*$L$7)-SUM($L721:AY721),(Input!$L$229*$L$7)/A19taxstdlife))</f>
        <v>n/a</v>
      </c>
      <c r="BA721" s="155" t="str">
        <f>IF(A19taxstdlife="n/a","n/a",IF(BA$3&gt;(A19taxstdlife+$E721),(Input!$L$229*$L$7)-SUM($L721:AZ721),(Input!$L$229*$L$7)/A19taxstdlife))</f>
        <v>n/a</v>
      </c>
      <c r="BB721" s="155" t="str">
        <f>IF(A19taxstdlife="n/a","n/a",IF(BB$3&gt;(A19taxstdlife+$E721),(Input!$L$229*$L$7)-SUM($L721:BA721),(Input!$L$229*$L$7)/A19taxstdlife))</f>
        <v>n/a</v>
      </c>
      <c r="BC721" s="155" t="str">
        <f>IF(A19taxstdlife="n/a","n/a",IF(BC$3&gt;(A19taxstdlife+$E721),(Input!$L$229*$L$7)-SUM($L721:BB721),(Input!$L$229*$L$7)/A19taxstdlife))</f>
        <v>n/a</v>
      </c>
      <c r="BD721" s="155" t="str">
        <f>IF(A19taxstdlife="n/a","n/a",IF(BD$3&gt;(A19taxstdlife+$E721),(Input!$L$229*$L$7)-SUM($L721:BC721),(Input!$L$229*$L$7)/A19taxstdlife))</f>
        <v>n/a</v>
      </c>
      <c r="BE721" s="155" t="str">
        <f>IF(A19taxstdlife="n/a","n/a",IF(BE$3&gt;(A19taxstdlife+$E721),(Input!$L$229*$L$7)-SUM($L721:BD721),(Input!$L$229*$L$7)/A19taxstdlife))</f>
        <v>n/a</v>
      </c>
      <c r="BF721" s="155" t="str">
        <f>IF(A19taxstdlife="n/a","n/a",IF(BF$3&gt;(A19taxstdlife+$E721),(Input!$L$229*$L$7)-SUM($L721:BE721),(Input!$L$229*$L$7)/A19taxstdlife))</f>
        <v>n/a</v>
      </c>
      <c r="BG721" s="155" t="str">
        <f>IF(A19taxstdlife="n/a","n/a",IF(BG$3&gt;(A19taxstdlife+$E721),(Input!$L$229*$L$7)-SUM($L721:BF721),(Input!$L$229*$L$7)/A19taxstdlife))</f>
        <v>n/a</v>
      </c>
      <c r="BH721" s="155" t="str">
        <f>IF(A19taxstdlife="n/a","n/a",IF(BH$3&gt;(A19taxstdlife+$E721),(Input!$L$229*$L$7)-SUM($L721:BG721),(Input!$L$229*$L$7)/A19taxstdlife))</f>
        <v>n/a</v>
      </c>
      <c r="BI721" s="155" t="str">
        <f>IF(A19taxstdlife="n/a","n/a",IF(BI$3&gt;(A19taxstdlife+$E721),(Input!$L$229*$L$7)-SUM($L721:BH721),(Input!$L$229*$L$7)/A19taxstdlife))</f>
        <v>n/a</v>
      </c>
      <c r="BJ721" s="14"/>
      <c r="BK721" s="14"/>
      <c r="BL721" s="14"/>
      <c r="BM721" s="14"/>
      <c r="BN721" s="14"/>
      <c r="BO721" s="14"/>
      <c r="BP721" s="14"/>
      <c r="BQ721" s="14"/>
      <c r="BR721" s="14"/>
      <c r="BS721" s="14"/>
      <c r="BT721" s="14"/>
      <c r="BU721" s="14"/>
      <c r="BV721" s="14"/>
      <c r="BW721" s="14"/>
      <c r="BX721" s="14"/>
      <c r="BY721" s="14"/>
      <c r="BZ721" s="14"/>
      <c r="CA721" s="410"/>
      <c r="CB721" s="410"/>
      <c r="CC721" s="410"/>
      <c r="CD721" s="410"/>
      <c r="CE721" s="410"/>
      <c r="CF721" s="410"/>
      <c r="CG721" s="410"/>
      <c r="CH721" s="410"/>
      <c r="CI721" s="410"/>
      <c r="CJ721" s="410"/>
      <c r="CK721" s="410"/>
      <c r="CL721" s="410"/>
      <c r="CM721" s="410"/>
      <c r="CN721" s="410"/>
      <c r="CO721" s="410"/>
      <c r="CP721" s="410"/>
      <c r="CQ721" s="410"/>
      <c r="CR721" s="410"/>
      <c r="CS721" s="410"/>
      <c r="CT721" s="410"/>
      <c r="CU721" s="410"/>
      <c r="CV721" s="410"/>
      <c r="CW721" s="410"/>
      <c r="CX721" s="410"/>
      <c r="CY721" s="410"/>
      <c r="CZ721" s="410"/>
      <c r="DA721" s="410"/>
      <c r="DB721" s="410"/>
      <c r="DC721" s="410"/>
      <c r="DD721" s="410"/>
      <c r="DE721" s="410"/>
      <c r="DF721" s="410"/>
      <c r="DG721" s="410"/>
      <c r="DH721" s="410"/>
      <c r="DI721" s="410"/>
      <c r="DJ721" s="410"/>
      <c r="DK721" s="410"/>
      <c r="DL721" s="410"/>
      <c r="DM721" s="410"/>
      <c r="DN721" s="410"/>
      <c r="DO721" s="410"/>
      <c r="DP721" s="410"/>
      <c r="DQ721" s="410"/>
      <c r="DR721" s="410"/>
      <c r="DS721" s="410"/>
      <c r="DT721" s="410"/>
      <c r="DU721" s="410"/>
      <c r="DV721" s="410"/>
      <c r="DW721" s="410"/>
      <c r="DX721" s="410"/>
      <c r="DY721" s="410"/>
      <c r="DZ721" s="410"/>
      <c r="EA721" s="410"/>
      <c r="EB721" s="410"/>
      <c r="EC721" s="410"/>
      <c r="ED721" s="410"/>
      <c r="EE721" s="410"/>
      <c r="EF721" s="410"/>
      <c r="EG721" s="410"/>
      <c r="EH721" s="410"/>
      <c r="EI721" s="410"/>
      <c r="EJ721" s="410"/>
      <c r="EK721" s="410"/>
      <c r="EL721" s="410"/>
      <c r="EM721" s="410"/>
      <c r="EN721" s="410"/>
      <c r="EO721" s="410"/>
      <c r="EP721" s="410"/>
      <c r="EQ721" s="410"/>
      <c r="ER721" s="410"/>
      <c r="ES721" s="410"/>
      <c r="ET721" s="410"/>
      <c r="EU721" s="410"/>
      <c r="EV721" s="410"/>
      <c r="EW721" s="410"/>
      <c r="EX721" s="410"/>
      <c r="EY721" s="410"/>
      <c r="EZ721" s="410"/>
      <c r="FA721" s="410"/>
      <c r="FB721" s="410"/>
      <c r="FC721" s="410"/>
      <c r="FD721" s="410"/>
      <c r="FE721" s="410"/>
      <c r="FF721" s="410"/>
      <c r="FG721" s="410"/>
      <c r="FH721" s="410"/>
      <c r="FI721" s="410"/>
      <c r="FJ721" s="410"/>
      <c r="FK721" s="410"/>
      <c r="FL721" s="410"/>
      <c r="FM721" s="410"/>
      <c r="FN721" s="410"/>
      <c r="FO721" s="410"/>
      <c r="FP721" s="410"/>
      <c r="FQ721" s="410"/>
      <c r="FR721" s="410"/>
      <c r="FS721" s="410"/>
      <c r="FT721" s="410"/>
      <c r="FU721" s="410"/>
      <c r="FV721" s="410"/>
      <c r="FW721" s="410"/>
      <c r="FX721" s="410"/>
      <c r="FY721" s="410"/>
      <c r="FZ721" s="410"/>
      <c r="GA721" s="410"/>
      <c r="GB721" s="410"/>
      <c r="GC721" s="410"/>
      <c r="GD721" s="410"/>
      <c r="GE721" s="410"/>
      <c r="GF721" s="410"/>
      <c r="GG721" s="410"/>
      <c r="GH721" s="410"/>
      <c r="GI721" s="410"/>
      <c r="GJ721" s="410"/>
      <c r="GK721" s="410"/>
      <c r="GL721" s="410"/>
      <c r="GM721" s="410"/>
      <c r="GN721" s="410"/>
      <c r="GO721" s="410"/>
      <c r="GP721" s="410"/>
      <c r="GQ721" s="410"/>
      <c r="GR721" s="410"/>
      <c r="GS721" s="410"/>
      <c r="GT721" s="410"/>
      <c r="GU721" s="410"/>
      <c r="GV721" s="410"/>
      <c r="GW721" s="410"/>
      <c r="GX721" s="410"/>
      <c r="GY721" s="410"/>
      <c r="GZ721" s="410"/>
      <c r="HA721" s="410"/>
      <c r="HB721" s="410"/>
      <c r="HC721" s="410"/>
      <c r="HD721" s="410"/>
      <c r="HE721" s="410"/>
      <c r="HF721" s="410"/>
      <c r="HG721" s="410"/>
      <c r="HH721" s="410"/>
      <c r="HI721" s="410"/>
      <c r="HJ721" s="410"/>
      <c r="HK721" s="410"/>
      <c r="HL721" s="410"/>
      <c r="HM721" s="410"/>
      <c r="HN721" s="410"/>
      <c r="HO721" s="410"/>
      <c r="HP721" s="410"/>
      <c r="HQ721" s="410"/>
      <c r="HR721" s="410"/>
      <c r="HS721" s="410"/>
      <c r="HT721" s="410"/>
      <c r="HU721" s="410"/>
      <c r="HV721" s="410"/>
      <c r="HW721" s="410"/>
      <c r="HX721" s="410"/>
      <c r="HY721" s="410"/>
      <c r="HZ721" s="410"/>
      <c r="IA721" s="410"/>
      <c r="IB721" s="410"/>
      <c r="IC721" s="410"/>
      <c r="ID721" s="410"/>
      <c r="IE721" s="410"/>
      <c r="IF721" s="410"/>
      <c r="IG721" s="410"/>
      <c r="IH721" s="410"/>
      <c r="II721" s="410"/>
      <c r="IJ721" s="410"/>
      <c r="IK721" s="410"/>
      <c r="IL721" s="410"/>
      <c r="IM721" s="410"/>
      <c r="IN721" s="410"/>
      <c r="IO721" s="410"/>
      <c r="IP721" s="410"/>
      <c r="IQ721" s="410"/>
      <c r="IR721" s="410"/>
      <c r="IS721" s="410"/>
      <c r="IT721" s="410"/>
      <c r="IU721" s="410"/>
      <c r="IV721" s="410"/>
    </row>
    <row r="722" spans="1:256" s="2" customFormat="1" ht="12.75" hidden="1" customHeight="1" outlineLevel="2">
      <c r="A722" s="14"/>
      <c r="B722" s="14"/>
      <c r="C722" s="324"/>
      <c r="D722" s="413"/>
      <c r="E722" s="261">
        <v>7</v>
      </c>
      <c r="F722" s="372"/>
      <c r="G722" s="269"/>
      <c r="H722" s="271"/>
      <c r="I722" s="271"/>
      <c r="J722" s="271"/>
      <c r="K722" s="271"/>
      <c r="L722" s="271"/>
      <c r="M722" s="270"/>
      <c r="N722" s="155" t="str">
        <f>IF(A19taxstdlife="n/a","n/a",IF(N$3&gt;(A19taxstdlife+$E722),(Input!$M$229*$M$7)-SUM($M722:M722),(Input!$M$229*$M$7)/A19taxstdlife))</f>
        <v>n/a</v>
      </c>
      <c r="O722" s="155" t="str">
        <f>IF(A19taxstdlife="n/a","n/a",IF(O$3&gt;(A19taxstdlife+$E722),(Input!$M$229*$M$7)-SUM($M722:N722),(Input!$M$229*$M$7)/A19taxstdlife))</f>
        <v>n/a</v>
      </c>
      <c r="P722" s="155" t="str">
        <f>IF(A19taxstdlife="n/a","n/a",IF(P$3&gt;(A19taxstdlife+$E722),(Input!$M$229*$M$7)-SUM($M722:O722),(Input!$M$229*$M$7)/A19taxstdlife))</f>
        <v>n/a</v>
      </c>
      <c r="Q722" s="155" t="str">
        <f>IF(A19taxstdlife="n/a","n/a",IF(Q$3&gt;(A19taxstdlife+$E722),(Input!$M$229*$M$7)-SUM($M722:P722),(Input!$M$229*$M$7)/A19taxstdlife))</f>
        <v>n/a</v>
      </c>
      <c r="R722" s="155" t="str">
        <f>IF(A19taxstdlife="n/a","n/a",IF(R$3&gt;(A19taxstdlife+$E722),(Input!$M$229*$M$7)-SUM($M722:Q722),(Input!$M$229*$M$7)/A19taxstdlife))</f>
        <v>n/a</v>
      </c>
      <c r="S722" s="155" t="str">
        <f>IF(A19taxstdlife="n/a","n/a",IF(S$3&gt;(A19taxstdlife+$E722),(Input!$M$229*$M$7)-SUM($M722:R722),(Input!$M$229*$M$7)/A19taxstdlife))</f>
        <v>n/a</v>
      </c>
      <c r="T722" s="155" t="str">
        <f>IF(A19taxstdlife="n/a","n/a",IF(T$3&gt;(A19taxstdlife+$E722),(Input!$M$229*$M$7)-SUM($M722:S722),(Input!$M$229*$M$7)/A19taxstdlife))</f>
        <v>n/a</v>
      </c>
      <c r="U722" s="155" t="str">
        <f>IF(A19taxstdlife="n/a","n/a",IF(U$3&gt;(A19taxstdlife+$E722),(Input!$M$229*$M$7)-SUM($M722:T722),(Input!$M$229*$M$7)/A19taxstdlife))</f>
        <v>n/a</v>
      </c>
      <c r="V722" s="155" t="str">
        <f>IF(A19taxstdlife="n/a","n/a",IF(V$3&gt;(A19taxstdlife+$E722),(Input!$M$229*$M$7)-SUM($M722:U722),(Input!$M$229*$M$7)/A19taxstdlife))</f>
        <v>n/a</v>
      </c>
      <c r="W722" s="155" t="str">
        <f>IF(A19taxstdlife="n/a","n/a",IF(W$3&gt;(A19taxstdlife+$E722),(Input!$M$229*$M$7)-SUM($M722:V722),(Input!$M$229*$M$7)/A19taxstdlife))</f>
        <v>n/a</v>
      </c>
      <c r="X722" s="155" t="str">
        <f>IF(A19taxstdlife="n/a","n/a",IF(X$3&gt;(A19taxstdlife+$E722),(Input!$M$229*$M$7)-SUM($M722:W722),(Input!$M$229*$M$7)/A19taxstdlife))</f>
        <v>n/a</v>
      </c>
      <c r="Y722" s="155" t="str">
        <f>IF(A19taxstdlife="n/a","n/a",IF(Y$3&gt;(A19taxstdlife+$E722),(Input!$M$229*$M$7)-SUM($M722:X722),(Input!$M$229*$M$7)/A19taxstdlife))</f>
        <v>n/a</v>
      </c>
      <c r="Z722" s="155" t="str">
        <f>IF(A19taxstdlife="n/a","n/a",IF(Z$3&gt;(A19taxstdlife+$E722),(Input!$M$229*$M$7)-SUM($M722:Y722),(Input!$M$229*$M$7)/A19taxstdlife))</f>
        <v>n/a</v>
      </c>
      <c r="AA722" s="155" t="str">
        <f>IF(A19taxstdlife="n/a","n/a",IF(AA$3&gt;(A19taxstdlife+$E722),(Input!$M$229*$M$7)-SUM($M722:Z722),(Input!$M$229*$M$7)/A19taxstdlife))</f>
        <v>n/a</v>
      </c>
      <c r="AB722" s="155" t="str">
        <f>IF(A19taxstdlife="n/a","n/a",IF(AB$3&gt;(A19taxstdlife+$E722),(Input!$M$229*$M$7)-SUM($M722:AA722),(Input!$M$229*$M$7)/A19taxstdlife))</f>
        <v>n/a</v>
      </c>
      <c r="AC722" s="155" t="str">
        <f>IF(A19taxstdlife="n/a","n/a",IF(AC$3&gt;(A19taxstdlife+$E722),(Input!$M$229*$M$7)-SUM($M722:AB722),(Input!$M$229*$M$7)/A19taxstdlife))</f>
        <v>n/a</v>
      </c>
      <c r="AD722" s="155" t="str">
        <f>IF(A19taxstdlife="n/a","n/a",IF(AD$3&gt;(A19taxstdlife+$E722),(Input!$M$229*$M$7)-SUM($M722:AC722),(Input!$M$229*$M$7)/A19taxstdlife))</f>
        <v>n/a</v>
      </c>
      <c r="AE722" s="155" t="str">
        <f>IF(A19taxstdlife="n/a","n/a",IF(AE$3&gt;(A19taxstdlife+$E722),(Input!$M$229*$M$7)-SUM($M722:AD722),(Input!$M$229*$M$7)/A19taxstdlife))</f>
        <v>n/a</v>
      </c>
      <c r="AF722" s="155" t="str">
        <f>IF(A19taxstdlife="n/a","n/a",IF(AF$3&gt;(A19taxstdlife+$E722),(Input!$M$229*$M$7)-SUM($M722:AE722),(Input!$M$229*$M$7)/A19taxstdlife))</f>
        <v>n/a</v>
      </c>
      <c r="AG722" s="155" t="str">
        <f>IF(A19taxstdlife="n/a","n/a",IF(AG$3&gt;(A19taxstdlife+$E722),(Input!$M$229*$M$7)-SUM($M722:AF722),(Input!$M$229*$M$7)/A19taxstdlife))</f>
        <v>n/a</v>
      </c>
      <c r="AH722" s="155" t="str">
        <f>IF(A19taxstdlife="n/a","n/a",IF(AH$3&gt;(A19taxstdlife+$E722),(Input!$M$229*$M$7)-SUM($M722:AG722),(Input!$M$229*$M$7)/A19taxstdlife))</f>
        <v>n/a</v>
      </c>
      <c r="AI722" s="155" t="str">
        <f>IF(A19taxstdlife="n/a","n/a",IF(AI$3&gt;(A19taxstdlife+$E722),(Input!$M$229*$M$7)-SUM($M722:AH722),(Input!$M$229*$M$7)/A19taxstdlife))</f>
        <v>n/a</v>
      </c>
      <c r="AJ722" s="155" t="str">
        <f>IF(A19taxstdlife="n/a","n/a",IF(AJ$3&gt;(A19taxstdlife+$E722),(Input!$M$229*$M$7)-SUM($M722:AI722),(Input!$M$229*$M$7)/A19taxstdlife))</f>
        <v>n/a</v>
      </c>
      <c r="AK722" s="155" t="str">
        <f>IF(A19taxstdlife="n/a","n/a",IF(AK$3&gt;(A19taxstdlife+$E722),(Input!$M$229*$M$7)-SUM($M722:AJ722),(Input!$M$229*$M$7)/A19taxstdlife))</f>
        <v>n/a</v>
      </c>
      <c r="AL722" s="155" t="str">
        <f>IF(A19taxstdlife="n/a","n/a",IF(AL$3&gt;(A19taxstdlife+$E722),(Input!$M$229*$M$7)-SUM($M722:AK722),(Input!$M$229*$M$7)/A19taxstdlife))</f>
        <v>n/a</v>
      </c>
      <c r="AM722" s="155" t="str">
        <f>IF(A19taxstdlife="n/a","n/a",IF(AM$3&gt;(A19taxstdlife+$E722),(Input!$M$229*$M$7)-SUM($M722:AL722),(Input!$M$229*$M$7)/A19taxstdlife))</f>
        <v>n/a</v>
      </c>
      <c r="AN722" s="155" t="str">
        <f>IF(A19taxstdlife="n/a","n/a",IF(AN$3&gt;(A19taxstdlife+$E722),(Input!$M$229*$M$7)-SUM($M722:AM722),(Input!$M$229*$M$7)/A19taxstdlife))</f>
        <v>n/a</v>
      </c>
      <c r="AO722" s="155" t="str">
        <f>IF(A19taxstdlife="n/a","n/a",IF(AO$3&gt;(A19taxstdlife+$E722),(Input!$M$229*$M$7)-SUM($M722:AN722),(Input!$M$229*$M$7)/A19taxstdlife))</f>
        <v>n/a</v>
      </c>
      <c r="AP722" s="155" t="str">
        <f>IF(A19taxstdlife="n/a","n/a",IF(AP$3&gt;(A19taxstdlife+$E722),(Input!$M$229*$M$7)-SUM($M722:AO722),(Input!$M$229*$M$7)/A19taxstdlife))</f>
        <v>n/a</v>
      </c>
      <c r="AQ722" s="155" t="str">
        <f>IF(A19taxstdlife="n/a","n/a",IF(AQ$3&gt;(A19taxstdlife+$E722),(Input!$M$229*$M$7)-SUM($M722:AP722),(Input!$M$229*$M$7)/A19taxstdlife))</f>
        <v>n/a</v>
      </c>
      <c r="AR722" s="155" t="str">
        <f>IF(A19taxstdlife="n/a","n/a",IF(AR$3&gt;(A19taxstdlife+$E722),(Input!$M$229*$M$7)-SUM($M722:AQ722),(Input!$M$229*$M$7)/A19taxstdlife))</f>
        <v>n/a</v>
      </c>
      <c r="AS722" s="155" t="str">
        <f>IF(A19taxstdlife="n/a","n/a",IF(AS$3&gt;(A19taxstdlife+$E722),(Input!$M$229*$M$7)-SUM($M722:AR722),(Input!$M$229*$M$7)/A19taxstdlife))</f>
        <v>n/a</v>
      </c>
      <c r="AT722" s="155" t="str">
        <f>IF(A19taxstdlife="n/a","n/a",IF(AT$3&gt;(A19taxstdlife+$E722),(Input!$M$229*$M$7)-SUM($M722:AS722),(Input!$M$229*$M$7)/A19taxstdlife))</f>
        <v>n/a</v>
      </c>
      <c r="AU722" s="155" t="str">
        <f>IF(A19taxstdlife="n/a","n/a",IF(AU$3&gt;(A19taxstdlife+$E722),(Input!$M$229*$M$7)-SUM($M722:AT722),(Input!$M$229*$M$7)/A19taxstdlife))</f>
        <v>n/a</v>
      </c>
      <c r="AV722" s="155" t="str">
        <f>IF(A19taxstdlife="n/a","n/a",IF(AV$3&gt;(A19taxstdlife+$E722),(Input!$M$229*$M$7)-SUM($M722:AU722),(Input!$M$229*$M$7)/A19taxstdlife))</f>
        <v>n/a</v>
      </c>
      <c r="AW722" s="155" t="str">
        <f>IF(A19taxstdlife="n/a","n/a",IF(AW$3&gt;(A19taxstdlife+$E722),(Input!$M$229*$M$7)-SUM($M722:AV722),(Input!$M$229*$M$7)/A19taxstdlife))</f>
        <v>n/a</v>
      </c>
      <c r="AX722" s="155" t="str">
        <f>IF(A19taxstdlife="n/a","n/a",IF(AX$3&gt;(A19taxstdlife+$E722),(Input!$M$229*$M$7)-SUM($M722:AW722),(Input!$M$229*$M$7)/A19taxstdlife))</f>
        <v>n/a</v>
      </c>
      <c r="AY722" s="155" t="str">
        <f>IF(A19taxstdlife="n/a","n/a",IF(AY$3&gt;(A19taxstdlife+$E722),(Input!$M$229*$M$7)-SUM($M722:AX722),(Input!$M$229*$M$7)/A19taxstdlife))</f>
        <v>n/a</v>
      </c>
      <c r="AZ722" s="155" t="str">
        <f>IF(A19taxstdlife="n/a","n/a",IF(AZ$3&gt;(A19taxstdlife+$E722),(Input!$M$229*$M$7)-SUM($M722:AY722),(Input!$M$229*$M$7)/A19taxstdlife))</f>
        <v>n/a</v>
      </c>
      <c r="BA722" s="155" t="str">
        <f>IF(A19taxstdlife="n/a","n/a",IF(BA$3&gt;(A19taxstdlife+$E722),(Input!$M$229*$M$7)-SUM($M722:AZ722),(Input!$M$229*$M$7)/A19taxstdlife))</f>
        <v>n/a</v>
      </c>
      <c r="BB722" s="155" t="str">
        <f>IF(A19taxstdlife="n/a","n/a",IF(BB$3&gt;(A19taxstdlife+$E722),(Input!$M$229*$M$7)-SUM($M722:BA722),(Input!$M$229*$M$7)/A19taxstdlife))</f>
        <v>n/a</v>
      </c>
      <c r="BC722" s="155" t="str">
        <f>IF(A19taxstdlife="n/a","n/a",IF(BC$3&gt;(A19taxstdlife+$E722),(Input!$M$229*$M$7)-SUM($M722:BB722),(Input!$M$229*$M$7)/A19taxstdlife))</f>
        <v>n/a</v>
      </c>
      <c r="BD722" s="155" t="str">
        <f>IF(A19taxstdlife="n/a","n/a",IF(BD$3&gt;(A19taxstdlife+$E722),(Input!$M$229*$M$7)-SUM($M722:BC722),(Input!$M$229*$M$7)/A19taxstdlife))</f>
        <v>n/a</v>
      </c>
      <c r="BE722" s="155" t="str">
        <f>IF(A19taxstdlife="n/a","n/a",IF(BE$3&gt;(A19taxstdlife+$E722),(Input!$M$229*$M$7)-SUM($M722:BD722),(Input!$M$229*$M$7)/A19taxstdlife))</f>
        <v>n/a</v>
      </c>
      <c r="BF722" s="155" t="str">
        <f>IF(A19taxstdlife="n/a","n/a",IF(BF$3&gt;(A19taxstdlife+$E722),(Input!$M$229*$M$7)-SUM($M722:BE722),(Input!$M$229*$M$7)/A19taxstdlife))</f>
        <v>n/a</v>
      </c>
      <c r="BG722" s="155" t="str">
        <f>IF(A19taxstdlife="n/a","n/a",IF(BG$3&gt;(A19taxstdlife+$E722),(Input!$M$229*$M$7)-SUM($M722:BF722),(Input!$M$229*$M$7)/A19taxstdlife))</f>
        <v>n/a</v>
      </c>
      <c r="BH722" s="155" t="str">
        <f>IF(A19taxstdlife="n/a","n/a",IF(BH$3&gt;(A19taxstdlife+$E722),(Input!$M$229*$M$7)-SUM($M722:BG722),(Input!$M$229*$M$7)/A19taxstdlife))</f>
        <v>n/a</v>
      </c>
      <c r="BI722" s="155" t="str">
        <f>IF(A19taxstdlife="n/a","n/a",IF(BI$3&gt;(A19taxstdlife+$E722),(Input!$M$229*$M$7)-SUM($M722:BH722),(Input!$M$229*$M$7)/A19taxstdlife))</f>
        <v>n/a</v>
      </c>
      <c r="BJ722" s="14"/>
      <c r="BK722" s="14"/>
      <c r="BL722" s="14"/>
      <c r="BM722" s="14"/>
      <c r="BN722" s="14"/>
      <c r="BO722" s="14"/>
      <c r="BP722" s="14"/>
      <c r="BQ722" s="14"/>
      <c r="BR722" s="14"/>
      <c r="BS722" s="14"/>
      <c r="BT722" s="14"/>
      <c r="BU722" s="14"/>
      <c r="BV722" s="14"/>
      <c r="BW722" s="14"/>
      <c r="BX722" s="14"/>
      <c r="BY722" s="14"/>
      <c r="BZ722" s="14"/>
      <c r="CA722" s="410"/>
      <c r="CB722" s="410"/>
      <c r="CC722" s="410"/>
      <c r="CD722" s="410"/>
      <c r="CE722" s="410"/>
      <c r="CF722" s="410"/>
      <c r="CG722" s="410"/>
      <c r="CH722" s="410"/>
      <c r="CI722" s="410"/>
      <c r="CJ722" s="410"/>
      <c r="CK722" s="410"/>
      <c r="CL722" s="410"/>
      <c r="CM722" s="410"/>
      <c r="CN722" s="410"/>
      <c r="CO722" s="410"/>
      <c r="CP722" s="410"/>
      <c r="CQ722" s="410"/>
      <c r="CR722" s="410"/>
      <c r="CS722" s="410"/>
      <c r="CT722" s="410"/>
      <c r="CU722" s="410"/>
      <c r="CV722" s="410"/>
      <c r="CW722" s="410"/>
      <c r="CX722" s="410"/>
      <c r="CY722" s="410"/>
      <c r="CZ722" s="410"/>
      <c r="DA722" s="410"/>
      <c r="DB722" s="410"/>
      <c r="DC722" s="410"/>
      <c r="DD722" s="410"/>
      <c r="DE722" s="410"/>
      <c r="DF722" s="410"/>
      <c r="DG722" s="410"/>
      <c r="DH722" s="410"/>
      <c r="DI722" s="410"/>
      <c r="DJ722" s="410"/>
      <c r="DK722" s="410"/>
      <c r="DL722" s="410"/>
      <c r="DM722" s="410"/>
      <c r="DN722" s="410"/>
      <c r="DO722" s="410"/>
      <c r="DP722" s="410"/>
      <c r="DQ722" s="410"/>
      <c r="DR722" s="410"/>
      <c r="DS722" s="410"/>
      <c r="DT722" s="410"/>
      <c r="DU722" s="410"/>
      <c r="DV722" s="410"/>
      <c r="DW722" s="410"/>
      <c r="DX722" s="410"/>
      <c r="DY722" s="410"/>
      <c r="DZ722" s="410"/>
      <c r="EA722" s="410"/>
      <c r="EB722" s="410"/>
      <c r="EC722" s="410"/>
      <c r="ED722" s="410"/>
      <c r="EE722" s="410"/>
      <c r="EF722" s="410"/>
      <c r="EG722" s="410"/>
      <c r="EH722" s="410"/>
      <c r="EI722" s="410"/>
      <c r="EJ722" s="410"/>
      <c r="EK722" s="410"/>
      <c r="EL722" s="410"/>
      <c r="EM722" s="410"/>
      <c r="EN722" s="410"/>
      <c r="EO722" s="410"/>
      <c r="EP722" s="410"/>
      <c r="EQ722" s="410"/>
      <c r="ER722" s="410"/>
      <c r="ES722" s="410"/>
      <c r="ET722" s="410"/>
      <c r="EU722" s="410"/>
      <c r="EV722" s="410"/>
      <c r="EW722" s="410"/>
      <c r="EX722" s="410"/>
      <c r="EY722" s="410"/>
      <c r="EZ722" s="410"/>
      <c r="FA722" s="410"/>
      <c r="FB722" s="410"/>
      <c r="FC722" s="410"/>
      <c r="FD722" s="410"/>
      <c r="FE722" s="410"/>
      <c r="FF722" s="410"/>
      <c r="FG722" s="410"/>
      <c r="FH722" s="410"/>
      <c r="FI722" s="410"/>
      <c r="FJ722" s="410"/>
      <c r="FK722" s="410"/>
      <c r="FL722" s="410"/>
      <c r="FM722" s="410"/>
      <c r="FN722" s="410"/>
      <c r="FO722" s="410"/>
      <c r="FP722" s="410"/>
      <c r="FQ722" s="410"/>
      <c r="FR722" s="410"/>
      <c r="FS722" s="410"/>
      <c r="FT722" s="410"/>
      <c r="FU722" s="410"/>
      <c r="FV722" s="410"/>
      <c r="FW722" s="410"/>
      <c r="FX722" s="410"/>
      <c r="FY722" s="410"/>
      <c r="FZ722" s="410"/>
      <c r="GA722" s="410"/>
      <c r="GB722" s="410"/>
      <c r="GC722" s="410"/>
      <c r="GD722" s="410"/>
      <c r="GE722" s="410"/>
      <c r="GF722" s="410"/>
      <c r="GG722" s="410"/>
      <c r="GH722" s="410"/>
      <c r="GI722" s="410"/>
      <c r="GJ722" s="410"/>
      <c r="GK722" s="410"/>
      <c r="GL722" s="410"/>
      <c r="GM722" s="410"/>
      <c r="GN722" s="410"/>
      <c r="GO722" s="410"/>
      <c r="GP722" s="410"/>
      <c r="GQ722" s="410"/>
      <c r="GR722" s="410"/>
      <c r="GS722" s="410"/>
      <c r="GT722" s="410"/>
      <c r="GU722" s="410"/>
      <c r="GV722" s="410"/>
      <c r="GW722" s="410"/>
      <c r="GX722" s="410"/>
      <c r="GY722" s="410"/>
      <c r="GZ722" s="410"/>
      <c r="HA722" s="410"/>
      <c r="HB722" s="410"/>
      <c r="HC722" s="410"/>
      <c r="HD722" s="410"/>
      <c r="HE722" s="410"/>
      <c r="HF722" s="410"/>
      <c r="HG722" s="410"/>
      <c r="HH722" s="410"/>
      <c r="HI722" s="410"/>
      <c r="HJ722" s="410"/>
      <c r="HK722" s="410"/>
      <c r="HL722" s="410"/>
      <c r="HM722" s="410"/>
      <c r="HN722" s="410"/>
      <c r="HO722" s="410"/>
      <c r="HP722" s="410"/>
      <c r="HQ722" s="410"/>
      <c r="HR722" s="410"/>
      <c r="HS722" s="410"/>
      <c r="HT722" s="410"/>
      <c r="HU722" s="410"/>
      <c r="HV722" s="410"/>
      <c r="HW722" s="410"/>
      <c r="HX722" s="410"/>
      <c r="HY722" s="410"/>
      <c r="HZ722" s="410"/>
      <c r="IA722" s="410"/>
      <c r="IB722" s="410"/>
      <c r="IC722" s="410"/>
      <c r="ID722" s="410"/>
      <c r="IE722" s="410"/>
      <c r="IF722" s="410"/>
      <c r="IG722" s="410"/>
      <c r="IH722" s="410"/>
      <c r="II722" s="410"/>
      <c r="IJ722" s="410"/>
      <c r="IK722" s="410"/>
      <c r="IL722" s="410"/>
      <c r="IM722" s="410"/>
      <c r="IN722" s="410"/>
      <c r="IO722" s="410"/>
      <c r="IP722" s="410"/>
      <c r="IQ722" s="410"/>
      <c r="IR722" s="410"/>
      <c r="IS722" s="410"/>
      <c r="IT722" s="410"/>
      <c r="IU722" s="410"/>
      <c r="IV722" s="410"/>
    </row>
    <row r="723" spans="1:256" s="2" customFormat="1" ht="12.75" hidden="1" customHeight="1" outlineLevel="2">
      <c r="A723" s="14"/>
      <c r="B723" s="14"/>
      <c r="C723" s="324"/>
      <c r="D723" s="413"/>
      <c r="E723" s="261">
        <v>8</v>
      </c>
      <c r="F723" s="372"/>
      <c r="G723" s="269"/>
      <c r="H723" s="271"/>
      <c r="I723" s="271"/>
      <c r="J723" s="271"/>
      <c r="K723" s="271"/>
      <c r="L723" s="271"/>
      <c r="M723" s="271"/>
      <c r="N723" s="270"/>
      <c r="O723" s="155" t="str">
        <f>IF(A19taxstdlife="n/a","n/a",IF(O$3&gt;(A19taxstdlife+$E723),(Input!$N$229*$N$7)-SUM($N723:N723),(Input!$N$229*$N$7)/A19taxstdlife))</f>
        <v>n/a</v>
      </c>
      <c r="P723" s="155" t="str">
        <f>IF(A19taxstdlife="n/a","n/a",IF(P$3&gt;(A19taxstdlife+$E723),(Input!$N$229*$N$7)-SUM($N723:O723),(Input!$N$229*$N$7)/A19taxstdlife))</f>
        <v>n/a</v>
      </c>
      <c r="Q723" s="155" t="str">
        <f>IF(A19taxstdlife="n/a","n/a",IF(Q$3&gt;(A19taxstdlife+$E723),(Input!$N$229*$N$7)-SUM($N723:P723),(Input!$N$229*$N$7)/A19taxstdlife))</f>
        <v>n/a</v>
      </c>
      <c r="R723" s="155" t="str">
        <f>IF(A19taxstdlife="n/a","n/a",IF(R$3&gt;(A19taxstdlife+$E723),(Input!$N$229*$N$7)-SUM($N723:Q723),(Input!$N$229*$N$7)/A19taxstdlife))</f>
        <v>n/a</v>
      </c>
      <c r="S723" s="155" t="str">
        <f>IF(A19taxstdlife="n/a","n/a",IF(S$3&gt;(A19taxstdlife+$E723),(Input!$N$229*$N$7)-SUM($N723:R723),(Input!$N$229*$N$7)/A19taxstdlife))</f>
        <v>n/a</v>
      </c>
      <c r="T723" s="155" t="str">
        <f>IF(A19taxstdlife="n/a","n/a",IF(T$3&gt;(A19taxstdlife+$E723),(Input!$N$229*$N$7)-SUM($N723:S723),(Input!$N$229*$N$7)/A19taxstdlife))</f>
        <v>n/a</v>
      </c>
      <c r="U723" s="155" t="str">
        <f>IF(A19taxstdlife="n/a","n/a",IF(U$3&gt;(A19taxstdlife+$E723),(Input!$N$229*$N$7)-SUM($N723:T723),(Input!$N$229*$N$7)/A19taxstdlife))</f>
        <v>n/a</v>
      </c>
      <c r="V723" s="155" t="str">
        <f>IF(A19taxstdlife="n/a","n/a",IF(V$3&gt;(A19taxstdlife+$E723),(Input!$N$229*$N$7)-SUM($N723:U723),(Input!$N$229*$N$7)/A19taxstdlife))</f>
        <v>n/a</v>
      </c>
      <c r="W723" s="155" t="str">
        <f>IF(A19taxstdlife="n/a","n/a",IF(W$3&gt;(A19taxstdlife+$E723),(Input!$N$229*$N$7)-SUM($N723:V723),(Input!$N$229*$N$7)/A19taxstdlife))</f>
        <v>n/a</v>
      </c>
      <c r="X723" s="155" t="str">
        <f>IF(A19taxstdlife="n/a","n/a",IF(X$3&gt;(A19taxstdlife+$E723),(Input!$N$229*$N$7)-SUM($N723:W723),(Input!$N$229*$N$7)/A19taxstdlife))</f>
        <v>n/a</v>
      </c>
      <c r="Y723" s="155" t="str">
        <f>IF(A19taxstdlife="n/a","n/a",IF(Y$3&gt;(A19taxstdlife+$E723),(Input!$N$229*$N$7)-SUM($N723:X723),(Input!$N$229*$N$7)/A19taxstdlife))</f>
        <v>n/a</v>
      </c>
      <c r="Z723" s="155" t="str">
        <f>IF(A19taxstdlife="n/a","n/a",IF(Z$3&gt;(A19taxstdlife+$E723),(Input!$N$229*$N$7)-SUM($N723:Y723),(Input!$N$229*$N$7)/A19taxstdlife))</f>
        <v>n/a</v>
      </c>
      <c r="AA723" s="155" t="str">
        <f>IF(A19taxstdlife="n/a","n/a",IF(AA$3&gt;(A19taxstdlife+$E723),(Input!$N$229*$N$7)-SUM($N723:Z723),(Input!$N$229*$N$7)/A19taxstdlife))</f>
        <v>n/a</v>
      </c>
      <c r="AB723" s="155" t="str">
        <f>IF(A19taxstdlife="n/a","n/a",IF(AB$3&gt;(A19taxstdlife+$E723),(Input!$N$229*$N$7)-SUM($N723:AA723),(Input!$N$229*$N$7)/A19taxstdlife))</f>
        <v>n/a</v>
      </c>
      <c r="AC723" s="155" t="str">
        <f>IF(A19taxstdlife="n/a","n/a",IF(AC$3&gt;(A19taxstdlife+$E723),(Input!$N$229*$N$7)-SUM($N723:AB723),(Input!$N$229*$N$7)/A19taxstdlife))</f>
        <v>n/a</v>
      </c>
      <c r="AD723" s="155" t="str">
        <f>IF(A19taxstdlife="n/a","n/a",IF(AD$3&gt;(A19taxstdlife+$E723),(Input!$N$229*$N$7)-SUM($N723:AC723),(Input!$N$229*$N$7)/A19taxstdlife))</f>
        <v>n/a</v>
      </c>
      <c r="AE723" s="155" t="str">
        <f>IF(A19taxstdlife="n/a","n/a",IF(AE$3&gt;(A19taxstdlife+$E723),(Input!$N$229*$N$7)-SUM($N723:AD723),(Input!$N$229*$N$7)/A19taxstdlife))</f>
        <v>n/a</v>
      </c>
      <c r="AF723" s="155" t="str">
        <f>IF(A19taxstdlife="n/a","n/a",IF(AF$3&gt;(A19taxstdlife+$E723),(Input!$N$229*$N$7)-SUM($N723:AE723),(Input!$N$229*$N$7)/A19taxstdlife))</f>
        <v>n/a</v>
      </c>
      <c r="AG723" s="155" t="str">
        <f>IF(A19taxstdlife="n/a","n/a",IF(AG$3&gt;(A19taxstdlife+$E723),(Input!$N$229*$N$7)-SUM($N723:AF723),(Input!$N$229*$N$7)/A19taxstdlife))</f>
        <v>n/a</v>
      </c>
      <c r="AH723" s="155" t="str">
        <f>IF(A19taxstdlife="n/a","n/a",IF(AH$3&gt;(A19taxstdlife+$E723),(Input!$N$229*$N$7)-SUM($N723:AG723),(Input!$N$229*$N$7)/A19taxstdlife))</f>
        <v>n/a</v>
      </c>
      <c r="AI723" s="155" t="str">
        <f>IF(A19taxstdlife="n/a","n/a",IF(AI$3&gt;(A19taxstdlife+$E723),(Input!$N$229*$N$7)-SUM($N723:AH723),(Input!$N$229*$N$7)/A19taxstdlife))</f>
        <v>n/a</v>
      </c>
      <c r="AJ723" s="155" t="str">
        <f>IF(A19taxstdlife="n/a","n/a",IF(AJ$3&gt;(A19taxstdlife+$E723),(Input!$N$229*$N$7)-SUM($N723:AI723),(Input!$N$229*$N$7)/A19taxstdlife))</f>
        <v>n/a</v>
      </c>
      <c r="AK723" s="155" t="str">
        <f>IF(A19taxstdlife="n/a","n/a",IF(AK$3&gt;(A19taxstdlife+$E723),(Input!$N$229*$N$7)-SUM($N723:AJ723),(Input!$N$229*$N$7)/A19taxstdlife))</f>
        <v>n/a</v>
      </c>
      <c r="AL723" s="155" t="str">
        <f>IF(A19taxstdlife="n/a","n/a",IF(AL$3&gt;(A19taxstdlife+$E723),(Input!$N$229*$N$7)-SUM($N723:AK723),(Input!$N$229*$N$7)/A19taxstdlife))</f>
        <v>n/a</v>
      </c>
      <c r="AM723" s="155" t="str">
        <f>IF(A19taxstdlife="n/a","n/a",IF(AM$3&gt;(A19taxstdlife+$E723),(Input!$N$229*$N$7)-SUM($N723:AL723),(Input!$N$229*$N$7)/A19taxstdlife))</f>
        <v>n/a</v>
      </c>
      <c r="AN723" s="155" t="str">
        <f>IF(A19taxstdlife="n/a","n/a",IF(AN$3&gt;(A19taxstdlife+$E723),(Input!$N$229*$N$7)-SUM($N723:AM723),(Input!$N$229*$N$7)/A19taxstdlife))</f>
        <v>n/a</v>
      </c>
      <c r="AO723" s="155" t="str">
        <f>IF(A19taxstdlife="n/a","n/a",IF(AO$3&gt;(A19taxstdlife+$E723),(Input!$N$229*$N$7)-SUM($N723:AN723),(Input!$N$229*$N$7)/A19taxstdlife))</f>
        <v>n/a</v>
      </c>
      <c r="AP723" s="155" t="str">
        <f>IF(A19taxstdlife="n/a","n/a",IF(AP$3&gt;(A19taxstdlife+$E723),(Input!$N$229*$N$7)-SUM($N723:AO723),(Input!$N$229*$N$7)/A19taxstdlife))</f>
        <v>n/a</v>
      </c>
      <c r="AQ723" s="155" t="str">
        <f>IF(A19taxstdlife="n/a","n/a",IF(AQ$3&gt;(A19taxstdlife+$E723),(Input!$N$229*$N$7)-SUM($N723:AP723),(Input!$N$229*$N$7)/A19taxstdlife))</f>
        <v>n/a</v>
      </c>
      <c r="AR723" s="155" t="str">
        <f>IF(A19taxstdlife="n/a","n/a",IF(AR$3&gt;(A19taxstdlife+$E723),(Input!$N$229*$N$7)-SUM($N723:AQ723),(Input!$N$229*$N$7)/A19taxstdlife))</f>
        <v>n/a</v>
      </c>
      <c r="AS723" s="155" t="str">
        <f>IF(A19taxstdlife="n/a","n/a",IF(AS$3&gt;(A19taxstdlife+$E723),(Input!$N$229*$N$7)-SUM($N723:AR723),(Input!$N$229*$N$7)/A19taxstdlife))</f>
        <v>n/a</v>
      </c>
      <c r="AT723" s="155" t="str">
        <f>IF(A19taxstdlife="n/a","n/a",IF(AT$3&gt;(A19taxstdlife+$E723),(Input!$N$229*$N$7)-SUM($N723:AS723),(Input!$N$229*$N$7)/A19taxstdlife))</f>
        <v>n/a</v>
      </c>
      <c r="AU723" s="155" t="str">
        <f>IF(A19taxstdlife="n/a","n/a",IF(AU$3&gt;(A19taxstdlife+$E723),(Input!$N$229*$N$7)-SUM($N723:AT723),(Input!$N$229*$N$7)/A19taxstdlife))</f>
        <v>n/a</v>
      </c>
      <c r="AV723" s="155" t="str">
        <f>IF(A19taxstdlife="n/a","n/a",IF(AV$3&gt;(A19taxstdlife+$E723),(Input!$N$229*$N$7)-SUM($N723:AU723),(Input!$N$229*$N$7)/A19taxstdlife))</f>
        <v>n/a</v>
      </c>
      <c r="AW723" s="155" t="str">
        <f>IF(A19taxstdlife="n/a","n/a",IF(AW$3&gt;(A19taxstdlife+$E723),(Input!$N$229*$N$7)-SUM($N723:AV723),(Input!$N$229*$N$7)/A19taxstdlife))</f>
        <v>n/a</v>
      </c>
      <c r="AX723" s="155" t="str">
        <f>IF(A19taxstdlife="n/a","n/a",IF(AX$3&gt;(A19taxstdlife+$E723),(Input!$N$229*$N$7)-SUM($N723:AW723),(Input!$N$229*$N$7)/A19taxstdlife))</f>
        <v>n/a</v>
      </c>
      <c r="AY723" s="155" t="str">
        <f>IF(A19taxstdlife="n/a","n/a",IF(AY$3&gt;(A19taxstdlife+$E723),(Input!$N$229*$N$7)-SUM($N723:AX723),(Input!$N$229*$N$7)/A19taxstdlife))</f>
        <v>n/a</v>
      </c>
      <c r="AZ723" s="155" t="str">
        <f>IF(A19taxstdlife="n/a","n/a",IF(AZ$3&gt;(A19taxstdlife+$E723),(Input!$N$229*$N$7)-SUM($N723:AY723),(Input!$N$229*$N$7)/A19taxstdlife))</f>
        <v>n/a</v>
      </c>
      <c r="BA723" s="155" t="str">
        <f>IF(A19taxstdlife="n/a","n/a",IF(BA$3&gt;(A19taxstdlife+$E723),(Input!$N$229*$N$7)-SUM($N723:AZ723),(Input!$N$229*$N$7)/A19taxstdlife))</f>
        <v>n/a</v>
      </c>
      <c r="BB723" s="155" t="str">
        <f>IF(A19taxstdlife="n/a","n/a",IF(BB$3&gt;(A19taxstdlife+$E723),(Input!$N$229*$N$7)-SUM($N723:BA723),(Input!$N$229*$N$7)/A19taxstdlife))</f>
        <v>n/a</v>
      </c>
      <c r="BC723" s="155" t="str">
        <f>IF(A19taxstdlife="n/a","n/a",IF(BC$3&gt;(A19taxstdlife+$E723),(Input!$N$229*$N$7)-SUM($N723:BB723),(Input!$N$229*$N$7)/A19taxstdlife))</f>
        <v>n/a</v>
      </c>
      <c r="BD723" s="155" t="str">
        <f>IF(A19taxstdlife="n/a","n/a",IF(BD$3&gt;(A19taxstdlife+$E723),(Input!$N$229*$N$7)-SUM($N723:BC723),(Input!$N$229*$N$7)/A19taxstdlife))</f>
        <v>n/a</v>
      </c>
      <c r="BE723" s="155" t="str">
        <f>IF(A19taxstdlife="n/a","n/a",IF(BE$3&gt;(A19taxstdlife+$E723),(Input!$N$229*$N$7)-SUM($N723:BD723),(Input!$N$229*$N$7)/A19taxstdlife))</f>
        <v>n/a</v>
      </c>
      <c r="BF723" s="155" t="str">
        <f>IF(A19taxstdlife="n/a","n/a",IF(BF$3&gt;(A19taxstdlife+$E723),(Input!$N$229*$N$7)-SUM($N723:BE723),(Input!$N$229*$N$7)/A19taxstdlife))</f>
        <v>n/a</v>
      </c>
      <c r="BG723" s="155" t="str">
        <f>IF(A19taxstdlife="n/a","n/a",IF(BG$3&gt;(A19taxstdlife+$E723),(Input!$N$229*$N$7)-SUM($N723:BF723),(Input!$N$229*$N$7)/A19taxstdlife))</f>
        <v>n/a</v>
      </c>
      <c r="BH723" s="155" t="str">
        <f>IF(A19taxstdlife="n/a","n/a",IF(BH$3&gt;(A19taxstdlife+$E723),(Input!$N$229*$N$7)-SUM($N723:BG723),(Input!$N$229*$N$7)/A19taxstdlife))</f>
        <v>n/a</v>
      </c>
      <c r="BI723" s="155" t="str">
        <f>IF(A19taxstdlife="n/a","n/a",IF(BI$3&gt;(A19taxstdlife+$E723),(Input!$N$229*$N$7)-SUM($N723:BH723),(Input!$N$229*$N$7)/A19taxstdlife))</f>
        <v>n/a</v>
      </c>
      <c r="BJ723" s="14"/>
      <c r="BK723" s="14"/>
      <c r="BL723" s="14"/>
      <c r="BM723" s="14"/>
      <c r="BN723" s="14"/>
      <c r="BO723" s="14"/>
      <c r="BP723" s="14"/>
      <c r="BQ723" s="14"/>
      <c r="BR723" s="14"/>
      <c r="BS723" s="14"/>
      <c r="BT723" s="14"/>
      <c r="BU723" s="14"/>
      <c r="BV723" s="14"/>
      <c r="BW723" s="14"/>
      <c r="BX723" s="14"/>
      <c r="BY723" s="14"/>
      <c r="BZ723" s="14"/>
      <c r="CA723" s="410"/>
      <c r="CB723" s="410"/>
      <c r="CC723" s="410"/>
      <c r="CD723" s="410"/>
      <c r="CE723" s="410"/>
      <c r="CF723" s="410"/>
      <c r="CG723" s="410"/>
      <c r="CH723" s="410"/>
      <c r="CI723" s="410"/>
      <c r="CJ723" s="410"/>
      <c r="CK723" s="410"/>
      <c r="CL723" s="410"/>
      <c r="CM723" s="410"/>
      <c r="CN723" s="410"/>
      <c r="CO723" s="410"/>
      <c r="CP723" s="410"/>
      <c r="CQ723" s="410"/>
      <c r="CR723" s="410"/>
      <c r="CS723" s="410"/>
      <c r="CT723" s="410"/>
      <c r="CU723" s="410"/>
      <c r="CV723" s="410"/>
      <c r="CW723" s="410"/>
      <c r="CX723" s="410"/>
      <c r="CY723" s="410"/>
      <c r="CZ723" s="410"/>
      <c r="DA723" s="410"/>
      <c r="DB723" s="410"/>
      <c r="DC723" s="410"/>
      <c r="DD723" s="410"/>
      <c r="DE723" s="410"/>
      <c r="DF723" s="410"/>
      <c r="DG723" s="410"/>
      <c r="DH723" s="410"/>
      <c r="DI723" s="410"/>
      <c r="DJ723" s="410"/>
      <c r="DK723" s="410"/>
      <c r="DL723" s="410"/>
      <c r="DM723" s="410"/>
      <c r="DN723" s="410"/>
      <c r="DO723" s="410"/>
      <c r="DP723" s="410"/>
      <c r="DQ723" s="410"/>
      <c r="DR723" s="410"/>
      <c r="DS723" s="410"/>
      <c r="DT723" s="410"/>
      <c r="DU723" s="410"/>
      <c r="DV723" s="410"/>
      <c r="DW723" s="410"/>
      <c r="DX723" s="410"/>
      <c r="DY723" s="410"/>
      <c r="DZ723" s="410"/>
      <c r="EA723" s="410"/>
      <c r="EB723" s="410"/>
      <c r="EC723" s="410"/>
      <c r="ED723" s="410"/>
      <c r="EE723" s="410"/>
      <c r="EF723" s="410"/>
      <c r="EG723" s="410"/>
      <c r="EH723" s="410"/>
      <c r="EI723" s="410"/>
      <c r="EJ723" s="410"/>
      <c r="EK723" s="410"/>
      <c r="EL723" s="410"/>
      <c r="EM723" s="410"/>
      <c r="EN723" s="410"/>
      <c r="EO723" s="410"/>
      <c r="EP723" s="410"/>
      <c r="EQ723" s="410"/>
      <c r="ER723" s="410"/>
      <c r="ES723" s="410"/>
      <c r="ET723" s="410"/>
      <c r="EU723" s="410"/>
      <c r="EV723" s="410"/>
      <c r="EW723" s="410"/>
      <c r="EX723" s="410"/>
      <c r="EY723" s="410"/>
      <c r="EZ723" s="410"/>
      <c r="FA723" s="410"/>
      <c r="FB723" s="410"/>
      <c r="FC723" s="410"/>
      <c r="FD723" s="410"/>
      <c r="FE723" s="410"/>
      <c r="FF723" s="410"/>
      <c r="FG723" s="410"/>
      <c r="FH723" s="410"/>
      <c r="FI723" s="410"/>
      <c r="FJ723" s="410"/>
      <c r="FK723" s="410"/>
      <c r="FL723" s="410"/>
      <c r="FM723" s="410"/>
      <c r="FN723" s="410"/>
      <c r="FO723" s="410"/>
      <c r="FP723" s="410"/>
      <c r="FQ723" s="410"/>
      <c r="FR723" s="410"/>
      <c r="FS723" s="410"/>
      <c r="FT723" s="410"/>
      <c r="FU723" s="410"/>
      <c r="FV723" s="410"/>
      <c r="FW723" s="410"/>
      <c r="FX723" s="410"/>
      <c r="FY723" s="410"/>
      <c r="FZ723" s="410"/>
      <c r="GA723" s="410"/>
      <c r="GB723" s="410"/>
      <c r="GC723" s="410"/>
      <c r="GD723" s="410"/>
      <c r="GE723" s="410"/>
      <c r="GF723" s="410"/>
      <c r="GG723" s="410"/>
      <c r="GH723" s="410"/>
      <c r="GI723" s="410"/>
      <c r="GJ723" s="410"/>
      <c r="GK723" s="410"/>
      <c r="GL723" s="410"/>
      <c r="GM723" s="410"/>
      <c r="GN723" s="410"/>
      <c r="GO723" s="410"/>
      <c r="GP723" s="410"/>
      <c r="GQ723" s="410"/>
      <c r="GR723" s="410"/>
      <c r="GS723" s="410"/>
      <c r="GT723" s="410"/>
      <c r="GU723" s="410"/>
      <c r="GV723" s="410"/>
      <c r="GW723" s="410"/>
      <c r="GX723" s="410"/>
      <c r="GY723" s="410"/>
      <c r="GZ723" s="410"/>
      <c r="HA723" s="410"/>
      <c r="HB723" s="410"/>
      <c r="HC723" s="410"/>
      <c r="HD723" s="410"/>
      <c r="HE723" s="410"/>
      <c r="HF723" s="410"/>
      <c r="HG723" s="410"/>
      <c r="HH723" s="410"/>
      <c r="HI723" s="410"/>
      <c r="HJ723" s="410"/>
      <c r="HK723" s="410"/>
      <c r="HL723" s="410"/>
      <c r="HM723" s="410"/>
      <c r="HN723" s="410"/>
      <c r="HO723" s="410"/>
      <c r="HP723" s="410"/>
      <c r="HQ723" s="410"/>
      <c r="HR723" s="410"/>
      <c r="HS723" s="410"/>
      <c r="HT723" s="410"/>
      <c r="HU723" s="410"/>
      <c r="HV723" s="410"/>
      <c r="HW723" s="410"/>
      <c r="HX723" s="410"/>
      <c r="HY723" s="410"/>
      <c r="HZ723" s="410"/>
      <c r="IA723" s="410"/>
      <c r="IB723" s="410"/>
      <c r="IC723" s="410"/>
      <c r="ID723" s="410"/>
      <c r="IE723" s="410"/>
      <c r="IF723" s="410"/>
      <c r="IG723" s="410"/>
      <c r="IH723" s="410"/>
      <c r="II723" s="410"/>
      <c r="IJ723" s="410"/>
      <c r="IK723" s="410"/>
      <c r="IL723" s="410"/>
      <c r="IM723" s="410"/>
      <c r="IN723" s="410"/>
      <c r="IO723" s="410"/>
      <c r="IP723" s="410"/>
      <c r="IQ723" s="410"/>
      <c r="IR723" s="410"/>
      <c r="IS723" s="410"/>
      <c r="IT723" s="410"/>
      <c r="IU723" s="410"/>
      <c r="IV723" s="410"/>
    </row>
    <row r="724" spans="1:256" s="2" customFormat="1" ht="12.75" hidden="1" customHeight="1" outlineLevel="2">
      <c r="A724" s="14"/>
      <c r="B724" s="14"/>
      <c r="C724" s="324"/>
      <c r="D724" s="413"/>
      <c r="E724" s="261">
        <v>9</v>
      </c>
      <c r="F724" s="372"/>
      <c r="G724" s="269"/>
      <c r="H724" s="271"/>
      <c r="I724" s="271"/>
      <c r="J724" s="271"/>
      <c r="K724" s="271"/>
      <c r="L724" s="271"/>
      <c r="M724" s="271"/>
      <c r="N724" s="271"/>
      <c r="O724" s="270"/>
      <c r="P724" s="155" t="str">
        <f>IF(A19taxstdlife="n/a","n/a",IF(P$3&gt;(A19taxstdlife+$E724),(Input!$O$229*$O$7)-SUM($O724:O724),(Input!$O$229*$O$7)/A19taxstdlife))</f>
        <v>n/a</v>
      </c>
      <c r="Q724" s="155" t="str">
        <f>IF(A19taxstdlife="n/a","n/a",IF(Q$3&gt;(A19taxstdlife+$E724),(Input!$O$229*$O$7)-SUM($O724:P724),(Input!$O$229*$O$7)/A19taxstdlife))</f>
        <v>n/a</v>
      </c>
      <c r="R724" s="155" t="str">
        <f>IF(A19taxstdlife="n/a","n/a",IF(R$3&gt;(A19taxstdlife+$E724),(Input!$O$229*$O$7)-SUM($O724:Q724),(Input!$O$229*$O$7)/A19taxstdlife))</f>
        <v>n/a</v>
      </c>
      <c r="S724" s="155" t="str">
        <f>IF(A19taxstdlife="n/a","n/a",IF(S$3&gt;(A19taxstdlife+$E724),(Input!$O$229*$O$7)-SUM($O724:R724),(Input!$O$229*$O$7)/A19taxstdlife))</f>
        <v>n/a</v>
      </c>
      <c r="T724" s="155" t="str">
        <f>IF(A19taxstdlife="n/a","n/a",IF(T$3&gt;(A19taxstdlife+$E724),(Input!$O$229*$O$7)-SUM($O724:S724),(Input!$O$229*$O$7)/A19taxstdlife))</f>
        <v>n/a</v>
      </c>
      <c r="U724" s="155" t="str">
        <f>IF(A19taxstdlife="n/a","n/a",IF(U$3&gt;(A19taxstdlife+$E724),(Input!$O$229*$O$7)-SUM($O724:T724),(Input!$O$229*$O$7)/A19taxstdlife))</f>
        <v>n/a</v>
      </c>
      <c r="V724" s="155" t="str">
        <f>IF(A19taxstdlife="n/a","n/a",IF(V$3&gt;(A19taxstdlife+$E724),(Input!$O$229*$O$7)-SUM($O724:U724),(Input!$O$229*$O$7)/A19taxstdlife))</f>
        <v>n/a</v>
      </c>
      <c r="W724" s="155" t="str">
        <f>IF(A19taxstdlife="n/a","n/a",IF(W$3&gt;(A19taxstdlife+$E724),(Input!$O$229*$O$7)-SUM($O724:V724),(Input!$O$229*$O$7)/A19taxstdlife))</f>
        <v>n/a</v>
      </c>
      <c r="X724" s="155" t="str">
        <f>IF(A19taxstdlife="n/a","n/a",IF(X$3&gt;(A19taxstdlife+$E724),(Input!$O$229*$O$7)-SUM($O724:W724),(Input!$O$229*$O$7)/A19taxstdlife))</f>
        <v>n/a</v>
      </c>
      <c r="Y724" s="155" t="str">
        <f>IF(A19taxstdlife="n/a","n/a",IF(Y$3&gt;(A19taxstdlife+$E724),(Input!$O$229*$O$7)-SUM($O724:X724),(Input!$O$229*$O$7)/A19taxstdlife))</f>
        <v>n/a</v>
      </c>
      <c r="Z724" s="155" t="str">
        <f>IF(A19taxstdlife="n/a","n/a",IF(Z$3&gt;(A19taxstdlife+$E724),(Input!$O$229*$O$7)-SUM($O724:Y724),(Input!$O$229*$O$7)/A19taxstdlife))</f>
        <v>n/a</v>
      </c>
      <c r="AA724" s="155" t="str">
        <f>IF(A19taxstdlife="n/a","n/a",IF(AA$3&gt;(A19taxstdlife+$E724),(Input!$O$229*$O$7)-SUM($O724:Z724),(Input!$O$229*$O$7)/A19taxstdlife))</f>
        <v>n/a</v>
      </c>
      <c r="AB724" s="155" t="str">
        <f>IF(A19taxstdlife="n/a","n/a",IF(AB$3&gt;(A19taxstdlife+$E724),(Input!$O$229*$O$7)-SUM($O724:AA724),(Input!$O$229*$O$7)/A19taxstdlife))</f>
        <v>n/a</v>
      </c>
      <c r="AC724" s="155" t="str">
        <f>IF(A19taxstdlife="n/a","n/a",IF(AC$3&gt;(A19taxstdlife+$E724),(Input!$O$229*$O$7)-SUM($O724:AB724),(Input!$O$229*$O$7)/A19taxstdlife))</f>
        <v>n/a</v>
      </c>
      <c r="AD724" s="155" t="str">
        <f>IF(A19taxstdlife="n/a","n/a",IF(AD$3&gt;(A19taxstdlife+$E724),(Input!$O$229*$O$7)-SUM($O724:AC724),(Input!$O$229*$O$7)/A19taxstdlife))</f>
        <v>n/a</v>
      </c>
      <c r="AE724" s="155" t="str">
        <f>IF(A19taxstdlife="n/a","n/a",IF(AE$3&gt;(A19taxstdlife+$E724),(Input!$O$229*$O$7)-SUM($O724:AD724),(Input!$O$229*$O$7)/A19taxstdlife))</f>
        <v>n/a</v>
      </c>
      <c r="AF724" s="155" t="str">
        <f>IF(A19taxstdlife="n/a","n/a",IF(AF$3&gt;(A19taxstdlife+$E724),(Input!$O$229*$O$7)-SUM($O724:AE724),(Input!$O$229*$O$7)/A19taxstdlife))</f>
        <v>n/a</v>
      </c>
      <c r="AG724" s="155" t="str">
        <f>IF(A19taxstdlife="n/a","n/a",IF(AG$3&gt;(A19taxstdlife+$E724),(Input!$O$229*$O$7)-SUM($O724:AF724),(Input!$O$229*$O$7)/A19taxstdlife))</f>
        <v>n/a</v>
      </c>
      <c r="AH724" s="155" t="str">
        <f>IF(A19taxstdlife="n/a","n/a",IF(AH$3&gt;(A19taxstdlife+$E724),(Input!$O$229*$O$7)-SUM($O724:AG724),(Input!$O$229*$O$7)/A19taxstdlife))</f>
        <v>n/a</v>
      </c>
      <c r="AI724" s="155" t="str">
        <f>IF(A19taxstdlife="n/a","n/a",IF(AI$3&gt;(A19taxstdlife+$E724),(Input!$O$229*$O$7)-SUM($O724:AH724),(Input!$O$229*$O$7)/A19taxstdlife))</f>
        <v>n/a</v>
      </c>
      <c r="AJ724" s="155" t="str">
        <f>IF(A19taxstdlife="n/a","n/a",IF(AJ$3&gt;(A19taxstdlife+$E724),(Input!$O$229*$O$7)-SUM($O724:AI724),(Input!$O$229*$O$7)/A19taxstdlife))</f>
        <v>n/a</v>
      </c>
      <c r="AK724" s="155" t="str">
        <f>IF(A19taxstdlife="n/a","n/a",IF(AK$3&gt;(A19taxstdlife+$E724),(Input!$O$229*$O$7)-SUM($O724:AJ724),(Input!$O$229*$O$7)/A19taxstdlife))</f>
        <v>n/a</v>
      </c>
      <c r="AL724" s="155" t="str">
        <f>IF(A19taxstdlife="n/a","n/a",IF(AL$3&gt;(A19taxstdlife+$E724),(Input!$O$229*$O$7)-SUM($O724:AK724),(Input!$O$229*$O$7)/A19taxstdlife))</f>
        <v>n/a</v>
      </c>
      <c r="AM724" s="155" t="str">
        <f>IF(A19taxstdlife="n/a","n/a",IF(AM$3&gt;(A19taxstdlife+$E724),(Input!$O$229*$O$7)-SUM($O724:AL724),(Input!$O$229*$O$7)/A19taxstdlife))</f>
        <v>n/a</v>
      </c>
      <c r="AN724" s="155" t="str">
        <f>IF(A19taxstdlife="n/a","n/a",IF(AN$3&gt;(A19taxstdlife+$E724),(Input!$O$229*$O$7)-SUM($O724:AM724),(Input!$O$229*$O$7)/A19taxstdlife))</f>
        <v>n/a</v>
      </c>
      <c r="AO724" s="155" t="str">
        <f>IF(A19taxstdlife="n/a","n/a",IF(AO$3&gt;(A19taxstdlife+$E724),(Input!$O$229*$O$7)-SUM($O724:AN724),(Input!$O$229*$O$7)/A19taxstdlife))</f>
        <v>n/a</v>
      </c>
      <c r="AP724" s="155" t="str">
        <f>IF(A19taxstdlife="n/a","n/a",IF(AP$3&gt;(A19taxstdlife+$E724),(Input!$O$229*$O$7)-SUM($O724:AO724),(Input!$O$229*$O$7)/A19taxstdlife))</f>
        <v>n/a</v>
      </c>
      <c r="AQ724" s="155" t="str">
        <f>IF(A19taxstdlife="n/a","n/a",IF(AQ$3&gt;(A19taxstdlife+$E724),(Input!$O$229*$O$7)-SUM($O724:AP724),(Input!$O$229*$O$7)/A19taxstdlife))</f>
        <v>n/a</v>
      </c>
      <c r="AR724" s="155" t="str">
        <f>IF(A19taxstdlife="n/a","n/a",IF(AR$3&gt;(A19taxstdlife+$E724),(Input!$O$229*$O$7)-SUM($O724:AQ724),(Input!$O$229*$O$7)/A19taxstdlife))</f>
        <v>n/a</v>
      </c>
      <c r="AS724" s="155" t="str">
        <f>IF(A19taxstdlife="n/a","n/a",IF(AS$3&gt;(A19taxstdlife+$E724),(Input!$O$229*$O$7)-SUM($O724:AR724),(Input!$O$229*$O$7)/A19taxstdlife))</f>
        <v>n/a</v>
      </c>
      <c r="AT724" s="155" t="str">
        <f>IF(A19taxstdlife="n/a","n/a",IF(AT$3&gt;(A19taxstdlife+$E724),(Input!$O$229*$O$7)-SUM($O724:AS724),(Input!$O$229*$O$7)/A19taxstdlife))</f>
        <v>n/a</v>
      </c>
      <c r="AU724" s="155" t="str">
        <f>IF(A19taxstdlife="n/a","n/a",IF(AU$3&gt;(A19taxstdlife+$E724),(Input!$O$229*$O$7)-SUM($O724:AT724),(Input!$O$229*$O$7)/A19taxstdlife))</f>
        <v>n/a</v>
      </c>
      <c r="AV724" s="155" t="str">
        <f>IF(A19taxstdlife="n/a","n/a",IF(AV$3&gt;(A19taxstdlife+$E724),(Input!$O$229*$O$7)-SUM($O724:AU724),(Input!$O$229*$O$7)/A19taxstdlife))</f>
        <v>n/a</v>
      </c>
      <c r="AW724" s="155" t="str">
        <f>IF(A19taxstdlife="n/a","n/a",IF(AW$3&gt;(A19taxstdlife+$E724),(Input!$O$229*$O$7)-SUM($O724:AV724),(Input!$O$229*$O$7)/A19taxstdlife))</f>
        <v>n/a</v>
      </c>
      <c r="AX724" s="155" t="str">
        <f>IF(A19taxstdlife="n/a","n/a",IF(AX$3&gt;(A19taxstdlife+$E724),(Input!$O$229*$O$7)-SUM($O724:AW724),(Input!$O$229*$O$7)/A19taxstdlife))</f>
        <v>n/a</v>
      </c>
      <c r="AY724" s="155" t="str">
        <f>IF(A19taxstdlife="n/a","n/a",IF(AY$3&gt;(A19taxstdlife+$E724),(Input!$O$229*$O$7)-SUM($O724:AX724),(Input!$O$229*$O$7)/A19taxstdlife))</f>
        <v>n/a</v>
      </c>
      <c r="AZ724" s="155" t="str">
        <f>IF(A19taxstdlife="n/a","n/a",IF(AZ$3&gt;(A19taxstdlife+$E724),(Input!$O$229*$O$7)-SUM($O724:AY724),(Input!$O$229*$O$7)/A19taxstdlife))</f>
        <v>n/a</v>
      </c>
      <c r="BA724" s="155" t="str">
        <f>IF(A19taxstdlife="n/a","n/a",IF(BA$3&gt;(A19taxstdlife+$E724),(Input!$O$229*$O$7)-SUM($O724:AZ724),(Input!$O$229*$O$7)/A19taxstdlife))</f>
        <v>n/a</v>
      </c>
      <c r="BB724" s="155" t="str">
        <f>IF(A19taxstdlife="n/a","n/a",IF(BB$3&gt;(A19taxstdlife+$E724),(Input!$O$229*$O$7)-SUM($O724:BA724),(Input!$O$229*$O$7)/A19taxstdlife))</f>
        <v>n/a</v>
      </c>
      <c r="BC724" s="155" t="str">
        <f>IF(A19taxstdlife="n/a","n/a",IF(BC$3&gt;(A19taxstdlife+$E724),(Input!$O$229*$O$7)-SUM($O724:BB724),(Input!$O$229*$O$7)/A19taxstdlife))</f>
        <v>n/a</v>
      </c>
      <c r="BD724" s="155" t="str">
        <f>IF(A19taxstdlife="n/a","n/a",IF(BD$3&gt;(A19taxstdlife+$E724),(Input!$O$229*$O$7)-SUM($O724:BC724),(Input!$O$229*$O$7)/A19taxstdlife))</f>
        <v>n/a</v>
      </c>
      <c r="BE724" s="155" t="str">
        <f>IF(A19taxstdlife="n/a","n/a",IF(BE$3&gt;(A19taxstdlife+$E724),(Input!$O$229*$O$7)-SUM($O724:BD724),(Input!$O$229*$O$7)/A19taxstdlife))</f>
        <v>n/a</v>
      </c>
      <c r="BF724" s="155" t="str">
        <f>IF(A19taxstdlife="n/a","n/a",IF(BF$3&gt;(A19taxstdlife+$E724),(Input!$O$229*$O$7)-SUM($O724:BE724),(Input!$O$229*$O$7)/A19taxstdlife))</f>
        <v>n/a</v>
      </c>
      <c r="BG724" s="155" t="str">
        <f>IF(A19taxstdlife="n/a","n/a",IF(BG$3&gt;(A19taxstdlife+$E724),(Input!$O$229*$O$7)-SUM($O724:BF724),(Input!$O$229*$O$7)/A19taxstdlife))</f>
        <v>n/a</v>
      </c>
      <c r="BH724" s="155" t="str">
        <f>IF(A19taxstdlife="n/a","n/a",IF(BH$3&gt;(A19taxstdlife+$E724),(Input!$O$229*$O$7)-SUM($O724:BG724),(Input!$O$229*$O$7)/A19taxstdlife))</f>
        <v>n/a</v>
      </c>
      <c r="BI724" s="155" t="str">
        <f>IF(A19taxstdlife="n/a","n/a",IF(BI$3&gt;(A19taxstdlife+$E724),(Input!$O$229*$O$7)-SUM($O724:BH724),(Input!$O$229*$O$7)/A19taxstdlife))</f>
        <v>n/a</v>
      </c>
      <c r="BJ724" s="14"/>
      <c r="BK724" s="14"/>
      <c r="BL724" s="14"/>
      <c r="BM724" s="14"/>
      <c r="BN724" s="14"/>
      <c r="BO724" s="14"/>
      <c r="BP724" s="14"/>
      <c r="BQ724" s="14"/>
      <c r="BR724" s="14"/>
      <c r="BS724" s="14"/>
      <c r="BT724" s="14"/>
      <c r="BU724" s="14"/>
      <c r="BV724" s="14"/>
      <c r="BW724" s="14"/>
      <c r="BX724" s="14"/>
      <c r="BY724" s="14"/>
      <c r="BZ724" s="14"/>
      <c r="CA724" s="410"/>
      <c r="CB724" s="410"/>
      <c r="CC724" s="410"/>
      <c r="CD724" s="410"/>
      <c r="CE724" s="410"/>
      <c r="CF724" s="410"/>
      <c r="CG724" s="410"/>
      <c r="CH724" s="410"/>
      <c r="CI724" s="410"/>
      <c r="CJ724" s="410"/>
      <c r="CK724" s="410"/>
      <c r="CL724" s="410"/>
      <c r="CM724" s="410"/>
      <c r="CN724" s="410"/>
      <c r="CO724" s="410"/>
      <c r="CP724" s="410"/>
      <c r="CQ724" s="410"/>
      <c r="CR724" s="410"/>
      <c r="CS724" s="410"/>
      <c r="CT724" s="410"/>
      <c r="CU724" s="410"/>
      <c r="CV724" s="410"/>
      <c r="CW724" s="410"/>
      <c r="CX724" s="410"/>
      <c r="CY724" s="410"/>
      <c r="CZ724" s="410"/>
      <c r="DA724" s="410"/>
      <c r="DB724" s="410"/>
      <c r="DC724" s="410"/>
      <c r="DD724" s="410"/>
      <c r="DE724" s="410"/>
      <c r="DF724" s="410"/>
      <c r="DG724" s="410"/>
      <c r="DH724" s="410"/>
      <c r="DI724" s="410"/>
      <c r="DJ724" s="410"/>
      <c r="DK724" s="410"/>
      <c r="DL724" s="410"/>
      <c r="DM724" s="410"/>
      <c r="DN724" s="410"/>
      <c r="DO724" s="410"/>
      <c r="DP724" s="410"/>
      <c r="DQ724" s="410"/>
      <c r="DR724" s="410"/>
      <c r="DS724" s="410"/>
      <c r="DT724" s="410"/>
      <c r="DU724" s="410"/>
      <c r="DV724" s="410"/>
      <c r="DW724" s="410"/>
      <c r="DX724" s="410"/>
      <c r="DY724" s="410"/>
      <c r="DZ724" s="410"/>
      <c r="EA724" s="410"/>
      <c r="EB724" s="410"/>
      <c r="EC724" s="410"/>
      <c r="ED724" s="410"/>
      <c r="EE724" s="410"/>
      <c r="EF724" s="410"/>
      <c r="EG724" s="410"/>
      <c r="EH724" s="410"/>
      <c r="EI724" s="410"/>
      <c r="EJ724" s="410"/>
      <c r="EK724" s="410"/>
      <c r="EL724" s="410"/>
      <c r="EM724" s="410"/>
      <c r="EN724" s="410"/>
      <c r="EO724" s="410"/>
      <c r="EP724" s="410"/>
      <c r="EQ724" s="410"/>
      <c r="ER724" s="410"/>
      <c r="ES724" s="410"/>
      <c r="ET724" s="410"/>
      <c r="EU724" s="410"/>
      <c r="EV724" s="410"/>
      <c r="EW724" s="410"/>
      <c r="EX724" s="410"/>
      <c r="EY724" s="410"/>
      <c r="EZ724" s="410"/>
      <c r="FA724" s="410"/>
      <c r="FB724" s="410"/>
      <c r="FC724" s="410"/>
      <c r="FD724" s="410"/>
      <c r="FE724" s="410"/>
      <c r="FF724" s="410"/>
      <c r="FG724" s="410"/>
      <c r="FH724" s="410"/>
      <c r="FI724" s="410"/>
      <c r="FJ724" s="410"/>
      <c r="FK724" s="410"/>
      <c r="FL724" s="410"/>
      <c r="FM724" s="410"/>
      <c r="FN724" s="410"/>
      <c r="FO724" s="410"/>
      <c r="FP724" s="410"/>
      <c r="FQ724" s="410"/>
      <c r="FR724" s="410"/>
      <c r="FS724" s="410"/>
      <c r="FT724" s="410"/>
      <c r="FU724" s="410"/>
      <c r="FV724" s="410"/>
      <c r="FW724" s="410"/>
      <c r="FX724" s="410"/>
      <c r="FY724" s="410"/>
      <c r="FZ724" s="410"/>
      <c r="GA724" s="410"/>
      <c r="GB724" s="410"/>
      <c r="GC724" s="410"/>
      <c r="GD724" s="410"/>
      <c r="GE724" s="410"/>
      <c r="GF724" s="410"/>
      <c r="GG724" s="410"/>
      <c r="GH724" s="410"/>
      <c r="GI724" s="410"/>
      <c r="GJ724" s="410"/>
      <c r="GK724" s="410"/>
      <c r="GL724" s="410"/>
      <c r="GM724" s="410"/>
      <c r="GN724" s="410"/>
      <c r="GO724" s="410"/>
      <c r="GP724" s="410"/>
      <c r="GQ724" s="410"/>
      <c r="GR724" s="410"/>
      <c r="GS724" s="410"/>
      <c r="GT724" s="410"/>
      <c r="GU724" s="410"/>
      <c r="GV724" s="410"/>
      <c r="GW724" s="410"/>
      <c r="GX724" s="410"/>
      <c r="GY724" s="410"/>
      <c r="GZ724" s="410"/>
      <c r="HA724" s="410"/>
      <c r="HB724" s="410"/>
      <c r="HC724" s="410"/>
      <c r="HD724" s="410"/>
      <c r="HE724" s="410"/>
      <c r="HF724" s="410"/>
      <c r="HG724" s="410"/>
      <c r="HH724" s="410"/>
      <c r="HI724" s="410"/>
      <c r="HJ724" s="410"/>
      <c r="HK724" s="410"/>
      <c r="HL724" s="410"/>
      <c r="HM724" s="410"/>
      <c r="HN724" s="410"/>
      <c r="HO724" s="410"/>
      <c r="HP724" s="410"/>
      <c r="HQ724" s="410"/>
      <c r="HR724" s="410"/>
      <c r="HS724" s="410"/>
      <c r="HT724" s="410"/>
      <c r="HU724" s="410"/>
      <c r="HV724" s="410"/>
      <c r="HW724" s="410"/>
      <c r="HX724" s="410"/>
      <c r="HY724" s="410"/>
      <c r="HZ724" s="410"/>
      <c r="IA724" s="410"/>
      <c r="IB724" s="410"/>
      <c r="IC724" s="410"/>
      <c r="ID724" s="410"/>
      <c r="IE724" s="410"/>
      <c r="IF724" s="410"/>
      <c r="IG724" s="410"/>
      <c r="IH724" s="410"/>
      <c r="II724" s="410"/>
      <c r="IJ724" s="410"/>
      <c r="IK724" s="410"/>
      <c r="IL724" s="410"/>
      <c r="IM724" s="410"/>
      <c r="IN724" s="410"/>
      <c r="IO724" s="410"/>
      <c r="IP724" s="410"/>
      <c r="IQ724" s="410"/>
      <c r="IR724" s="410"/>
      <c r="IS724" s="410"/>
      <c r="IT724" s="410"/>
      <c r="IU724" s="410"/>
      <c r="IV724" s="410"/>
    </row>
    <row r="725" spans="1:256" s="2" customFormat="1" ht="12.75" hidden="1" customHeight="1" outlineLevel="2">
      <c r="A725" s="14"/>
      <c r="B725" s="14"/>
      <c r="C725" s="324"/>
      <c r="D725" s="413"/>
      <c r="E725" s="262">
        <v>10</v>
      </c>
      <c r="F725" s="372"/>
      <c r="G725" s="269"/>
      <c r="H725" s="271"/>
      <c r="I725" s="271"/>
      <c r="J725" s="271"/>
      <c r="K725" s="271"/>
      <c r="L725" s="271"/>
      <c r="M725" s="271"/>
      <c r="N725" s="271"/>
      <c r="O725" s="271"/>
      <c r="P725" s="270"/>
      <c r="Q725" s="155" t="str">
        <f>IF(A19taxstdlife="n/a","n/a",IF(Q$3&gt;(A19taxstdlife+$E725),(Input!$P$229*$P$7)-SUM($P725:P725),(Input!$P$229*$P$7)/A19taxstdlife))</f>
        <v>n/a</v>
      </c>
      <c r="R725" s="155" t="str">
        <f>IF(A19taxstdlife="n/a","n/a",IF(R$3&gt;(A19taxstdlife+$E725),(Input!$P$229*$P$7)-SUM($P725:Q725),(Input!$P$229*$P$7)/A19taxstdlife))</f>
        <v>n/a</v>
      </c>
      <c r="S725" s="155" t="str">
        <f>IF(A19taxstdlife="n/a","n/a",IF(S$3&gt;(A19taxstdlife+$E725),(Input!$P$229*$P$7)-SUM($P725:R725),(Input!$P$229*$P$7)/A19taxstdlife))</f>
        <v>n/a</v>
      </c>
      <c r="T725" s="155" t="str">
        <f>IF(A19taxstdlife="n/a","n/a",IF(T$3&gt;(A19taxstdlife+$E725),(Input!$P$229*$P$7)-SUM($P725:S725),(Input!$P$229*$P$7)/A19taxstdlife))</f>
        <v>n/a</v>
      </c>
      <c r="U725" s="155" t="str">
        <f>IF(A19taxstdlife="n/a","n/a",IF(U$3&gt;(A19taxstdlife+$E725),(Input!$P$229*$P$7)-SUM($P725:T725),(Input!$P$229*$P$7)/A19taxstdlife))</f>
        <v>n/a</v>
      </c>
      <c r="V725" s="155" t="str">
        <f>IF(A19taxstdlife="n/a","n/a",IF(V$3&gt;(A19taxstdlife+$E725),(Input!$P$229*$P$7)-SUM($P725:U725),(Input!$P$229*$P$7)/A19taxstdlife))</f>
        <v>n/a</v>
      </c>
      <c r="W725" s="155" t="str">
        <f>IF(A19taxstdlife="n/a","n/a",IF(W$3&gt;(A19taxstdlife+$E725),(Input!$P$229*$P$7)-SUM($P725:V725),(Input!$P$229*$P$7)/A19taxstdlife))</f>
        <v>n/a</v>
      </c>
      <c r="X725" s="155" t="str">
        <f>IF(A19taxstdlife="n/a","n/a",IF(X$3&gt;(A19taxstdlife+$E725),(Input!$P$229*$P$7)-SUM($P725:W725),(Input!$P$229*$P$7)/A19taxstdlife))</f>
        <v>n/a</v>
      </c>
      <c r="Y725" s="155" t="str">
        <f>IF(A19taxstdlife="n/a","n/a",IF(Y$3&gt;(A19taxstdlife+$E725),(Input!$P$229*$P$7)-SUM($P725:X725),(Input!$P$229*$P$7)/A19taxstdlife))</f>
        <v>n/a</v>
      </c>
      <c r="Z725" s="155" t="str">
        <f>IF(A19taxstdlife="n/a","n/a",IF(Z$3&gt;(A19taxstdlife+$E725),(Input!$P$229*$P$7)-SUM($P725:Y725),(Input!$P$229*$P$7)/A19taxstdlife))</f>
        <v>n/a</v>
      </c>
      <c r="AA725" s="155" t="str">
        <f>IF(A19taxstdlife="n/a","n/a",IF(AA$3&gt;(A19taxstdlife+$E725),(Input!$P$229*$P$7)-SUM($P725:Z725),(Input!$P$229*$P$7)/A19taxstdlife))</f>
        <v>n/a</v>
      </c>
      <c r="AB725" s="155" t="str">
        <f>IF(A19taxstdlife="n/a","n/a",IF(AB$3&gt;(A19taxstdlife+$E725),(Input!$P$229*$P$7)-SUM($P725:AA725),(Input!$P$229*$P$7)/A19taxstdlife))</f>
        <v>n/a</v>
      </c>
      <c r="AC725" s="155" t="str">
        <f>IF(A19taxstdlife="n/a","n/a",IF(AC$3&gt;(A19taxstdlife+$E725),(Input!$P$229*$P$7)-SUM($P725:AB725),(Input!$P$229*$P$7)/A19taxstdlife))</f>
        <v>n/a</v>
      </c>
      <c r="AD725" s="155" t="str">
        <f>IF(A19taxstdlife="n/a","n/a",IF(AD$3&gt;(A19taxstdlife+$E725),(Input!$P$229*$P$7)-SUM($P725:AC725),(Input!$P$229*$P$7)/A19taxstdlife))</f>
        <v>n/a</v>
      </c>
      <c r="AE725" s="155" t="str">
        <f>IF(A19taxstdlife="n/a","n/a",IF(AE$3&gt;(A19taxstdlife+$E725),(Input!$P$229*$P$7)-SUM($P725:AD725),(Input!$P$229*$P$7)/A19taxstdlife))</f>
        <v>n/a</v>
      </c>
      <c r="AF725" s="155" t="str">
        <f>IF(A19taxstdlife="n/a","n/a",IF(AF$3&gt;(A19taxstdlife+$E725),(Input!$P$229*$P$7)-SUM($P725:AE725),(Input!$P$229*$P$7)/A19taxstdlife))</f>
        <v>n/a</v>
      </c>
      <c r="AG725" s="155" t="str">
        <f>IF(A19taxstdlife="n/a","n/a",IF(AG$3&gt;(A19taxstdlife+$E725),(Input!$P$229*$P$7)-SUM($P725:AF725),(Input!$P$229*$P$7)/A19taxstdlife))</f>
        <v>n/a</v>
      </c>
      <c r="AH725" s="155" t="str">
        <f>IF(A19taxstdlife="n/a","n/a",IF(AH$3&gt;(A19taxstdlife+$E725),(Input!$P$229*$P$7)-SUM($P725:AG725),(Input!$P$229*$P$7)/A19taxstdlife))</f>
        <v>n/a</v>
      </c>
      <c r="AI725" s="155" t="str">
        <f>IF(A19taxstdlife="n/a","n/a",IF(AI$3&gt;(A19taxstdlife+$E725),(Input!$P$229*$P$7)-SUM($P725:AH725),(Input!$P$229*$P$7)/A19taxstdlife))</f>
        <v>n/a</v>
      </c>
      <c r="AJ725" s="155" t="str">
        <f>IF(A19taxstdlife="n/a","n/a",IF(AJ$3&gt;(A19taxstdlife+$E725),(Input!$P$229*$P$7)-SUM($P725:AI725),(Input!$P$229*$P$7)/A19taxstdlife))</f>
        <v>n/a</v>
      </c>
      <c r="AK725" s="155" t="str">
        <f>IF(A19taxstdlife="n/a","n/a",IF(AK$3&gt;(A19taxstdlife+$E725),(Input!$P$229*$P$7)-SUM($P725:AJ725),(Input!$P$229*$P$7)/A19taxstdlife))</f>
        <v>n/a</v>
      </c>
      <c r="AL725" s="155" t="str">
        <f>IF(A19taxstdlife="n/a","n/a",IF(AL$3&gt;(A19taxstdlife+$E725),(Input!$P$229*$P$7)-SUM($P725:AK725),(Input!$P$229*$P$7)/A19taxstdlife))</f>
        <v>n/a</v>
      </c>
      <c r="AM725" s="155" t="str">
        <f>IF(A19taxstdlife="n/a","n/a",IF(AM$3&gt;(A19taxstdlife+$E725),(Input!$P$229*$P$7)-SUM($P725:AL725),(Input!$P$229*$P$7)/A19taxstdlife))</f>
        <v>n/a</v>
      </c>
      <c r="AN725" s="155" t="str">
        <f>IF(A19taxstdlife="n/a","n/a",IF(AN$3&gt;(A19taxstdlife+$E725),(Input!$P$229*$P$7)-SUM($P725:AM725),(Input!$P$229*$P$7)/A19taxstdlife))</f>
        <v>n/a</v>
      </c>
      <c r="AO725" s="155" t="str">
        <f>IF(A19taxstdlife="n/a","n/a",IF(AO$3&gt;(A19taxstdlife+$E725),(Input!$P$229*$P$7)-SUM($P725:AN725),(Input!$P$229*$P$7)/A19taxstdlife))</f>
        <v>n/a</v>
      </c>
      <c r="AP725" s="155" t="str">
        <f>IF(A19taxstdlife="n/a","n/a",IF(AP$3&gt;(A19taxstdlife+$E725),(Input!$P$229*$P$7)-SUM($P725:AO725),(Input!$P$229*$P$7)/A19taxstdlife))</f>
        <v>n/a</v>
      </c>
      <c r="AQ725" s="155" t="str">
        <f>IF(A19taxstdlife="n/a","n/a",IF(AQ$3&gt;(A19taxstdlife+$E725),(Input!$P$229*$P$7)-SUM($P725:AP725),(Input!$P$229*$P$7)/A19taxstdlife))</f>
        <v>n/a</v>
      </c>
      <c r="AR725" s="155" t="str">
        <f>IF(A19taxstdlife="n/a","n/a",IF(AR$3&gt;(A19taxstdlife+$E725),(Input!$P$229*$P$7)-SUM($P725:AQ725),(Input!$P$229*$P$7)/A19taxstdlife))</f>
        <v>n/a</v>
      </c>
      <c r="AS725" s="155" t="str">
        <f>IF(A19taxstdlife="n/a","n/a",IF(AS$3&gt;(A19taxstdlife+$E725),(Input!$P$229*$P$7)-SUM($P725:AR725),(Input!$P$229*$P$7)/A19taxstdlife))</f>
        <v>n/a</v>
      </c>
      <c r="AT725" s="155" t="str">
        <f>IF(A19taxstdlife="n/a","n/a",IF(AT$3&gt;(A19taxstdlife+$E725),(Input!$P$229*$P$7)-SUM($P725:AS725),(Input!$P$229*$P$7)/A19taxstdlife))</f>
        <v>n/a</v>
      </c>
      <c r="AU725" s="155" t="str">
        <f>IF(A19taxstdlife="n/a","n/a",IF(AU$3&gt;(A19taxstdlife+$E725),(Input!$P$229*$P$7)-SUM($P725:AT725),(Input!$P$229*$P$7)/A19taxstdlife))</f>
        <v>n/a</v>
      </c>
      <c r="AV725" s="155" t="str">
        <f>IF(A19taxstdlife="n/a","n/a",IF(AV$3&gt;(A19taxstdlife+$E725),(Input!$P$229*$P$7)-SUM($P725:AU725),(Input!$P$229*$P$7)/A19taxstdlife))</f>
        <v>n/a</v>
      </c>
      <c r="AW725" s="155" t="str">
        <f>IF(A19taxstdlife="n/a","n/a",IF(AW$3&gt;(A19taxstdlife+$E725),(Input!$P$229*$P$7)-SUM($P725:AV725),(Input!$P$229*$P$7)/A19taxstdlife))</f>
        <v>n/a</v>
      </c>
      <c r="AX725" s="155" t="str">
        <f>IF(A19taxstdlife="n/a","n/a",IF(AX$3&gt;(A19taxstdlife+$E725),(Input!$P$229*$P$7)-SUM($P725:AW725),(Input!$P$229*$P$7)/A19taxstdlife))</f>
        <v>n/a</v>
      </c>
      <c r="AY725" s="155" t="str">
        <f>IF(A19taxstdlife="n/a","n/a",IF(AY$3&gt;(A19taxstdlife+$E725),(Input!$P$229*$P$7)-SUM($P725:AX725),(Input!$P$229*$P$7)/A19taxstdlife))</f>
        <v>n/a</v>
      </c>
      <c r="AZ725" s="155" t="str">
        <f>IF(A19taxstdlife="n/a","n/a",IF(AZ$3&gt;(A19taxstdlife+$E725),(Input!$P$229*$P$7)-SUM($P725:AY725),(Input!$P$229*$P$7)/A19taxstdlife))</f>
        <v>n/a</v>
      </c>
      <c r="BA725" s="155" t="str">
        <f>IF(A19taxstdlife="n/a","n/a",IF(BA$3&gt;(A19taxstdlife+$E725),(Input!$P$229*$P$7)-SUM($P725:AZ725),(Input!$P$229*$P$7)/A19taxstdlife))</f>
        <v>n/a</v>
      </c>
      <c r="BB725" s="155" t="str">
        <f>IF(A19taxstdlife="n/a","n/a",IF(BB$3&gt;(A19taxstdlife+$E725),(Input!$P$229*$P$7)-SUM($P725:BA725),(Input!$P$229*$P$7)/A19taxstdlife))</f>
        <v>n/a</v>
      </c>
      <c r="BC725" s="155" t="str">
        <f>IF(A19taxstdlife="n/a","n/a",IF(BC$3&gt;(A19taxstdlife+$E725),(Input!$P$229*$P$7)-SUM($P725:BB725),(Input!$P$229*$P$7)/A19taxstdlife))</f>
        <v>n/a</v>
      </c>
      <c r="BD725" s="155" t="str">
        <f>IF(A19taxstdlife="n/a","n/a",IF(BD$3&gt;(A19taxstdlife+$E725),(Input!$P$229*$P$7)-SUM($P725:BC725),(Input!$P$229*$P$7)/A19taxstdlife))</f>
        <v>n/a</v>
      </c>
      <c r="BE725" s="155" t="str">
        <f>IF(A19taxstdlife="n/a","n/a",IF(BE$3&gt;(A19taxstdlife+$E725),(Input!$P$229*$P$7)-SUM($P725:BD725),(Input!$P$229*$P$7)/A19taxstdlife))</f>
        <v>n/a</v>
      </c>
      <c r="BF725" s="155" t="str">
        <f>IF(A19taxstdlife="n/a","n/a",IF(BF$3&gt;(A19taxstdlife+$E725),(Input!$P$229*$P$7)-SUM($P725:BE725),(Input!$P$229*$P$7)/A19taxstdlife))</f>
        <v>n/a</v>
      </c>
      <c r="BG725" s="155" t="str">
        <f>IF(A19taxstdlife="n/a","n/a",IF(BG$3&gt;(A19taxstdlife+$E725),(Input!$P$229*$P$7)-SUM($P725:BF725),(Input!$P$229*$P$7)/A19taxstdlife))</f>
        <v>n/a</v>
      </c>
      <c r="BH725" s="155" t="str">
        <f>IF(A19taxstdlife="n/a","n/a",IF(BH$3&gt;(A19taxstdlife+$E725),(Input!$P$229*$P$7)-SUM($P725:BG725),(Input!$P$229*$P$7)/A19taxstdlife))</f>
        <v>n/a</v>
      </c>
      <c r="BI725" s="155" t="str">
        <f>IF(A19taxstdlife="n/a","n/a",IF(BI$3&gt;(A19taxstdlife+$E725),(Input!$P$229*$P$7)-SUM($P725:BH725),(Input!$P$229*$P$7)/A19taxstdlife))</f>
        <v>n/a</v>
      </c>
      <c r="BJ725" s="14"/>
      <c r="BK725" s="14"/>
      <c r="BL725" s="14"/>
      <c r="BM725" s="14"/>
      <c r="BN725" s="14"/>
      <c r="BO725" s="14"/>
      <c r="BP725" s="14"/>
      <c r="BQ725" s="14"/>
      <c r="BR725" s="14"/>
      <c r="BS725" s="14"/>
      <c r="BT725" s="14"/>
      <c r="BU725" s="14"/>
      <c r="BV725" s="14"/>
      <c r="BW725" s="14"/>
      <c r="BX725" s="14"/>
      <c r="BY725" s="14"/>
      <c r="BZ725" s="14"/>
      <c r="CA725" s="410"/>
      <c r="CB725" s="410"/>
      <c r="CC725" s="410"/>
      <c r="CD725" s="410"/>
      <c r="CE725" s="410"/>
      <c r="CF725" s="410"/>
      <c r="CG725" s="410"/>
      <c r="CH725" s="410"/>
      <c r="CI725" s="410"/>
      <c r="CJ725" s="410"/>
      <c r="CK725" s="410"/>
      <c r="CL725" s="410"/>
      <c r="CM725" s="410"/>
      <c r="CN725" s="410"/>
      <c r="CO725" s="410"/>
      <c r="CP725" s="410"/>
      <c r="CQ725" s="410"/>
      <c r="CR725" s="410"/>
      <c r="CS725" s="410"/>
      <c r="CT725" s="410"/>
      <c r="CU725" s="410"/>
      <c r="CV725" s="410"/>
      <c r="CW725" s="410"/>
      <c r="CX725" s="410"/>
      <c r="CY725" s="410"/>
      <c r="CZ725" s="410"/>
      <c r="DA725" s="410"/>
      <c r="DB725" s="410"/>
      <c r="DC725" s="410"/>
      <c r="DD725" s="410"/>
      <c r="DE725" s="410"/>
      <c r="DF725" s="410"/>
      <c r="DG725" s="410"/>
      <c r="DH725" s="410"/>
      <c r="DI725" s="410"/>
      <c r="DJ725" s="410"/>
      <c r="DK725" s="410"/>
      <c r="DL725" s="410"/>
      <c r="DM725" s="410"/>
      <c r="DN725" s="410"/>
      <c r="DO725" s="410"/>
      <c r="DP725" s="410"/>
      <c r="DQ725" s="410"/>
      <c r="DR725" s="410"/>
      <c r="DS725" s="410"/>
      <c r="DT725" s="410"/>
      <c r="DU725" s="410"/>
      <c r="DV725" s="410"/>
      <c r="DW725" s="410"/>
      <c r="DX725" s="410"/>
      <c r="DY725" s="410"/>
      <c r="DZ725" s="410"/>
      <c r="EA725" s="410"/>
      <c r="EB725" s="410"/>
      <c r="EC725" s="410"/>
      <c r="ED725" s="410"/>
      <c r="EE725" s="410"/>
      <c r="EF725" s="410"/>
      <c r="EG725" s="410"/>
      <c r="EH725" s="410"/>
      <c r="EI725" s="410"/>
      <c r="EJ725" s="410"/>
      <c r="EK725" s="410"/>
      <c r="EL725" s="410"/>
      <c r="EM725" s="410"/>
      <c r="EN725" s="410"/>
      <c r="EO725" s="410"/>
      <c r="EP725" s="410"/>
      <c r="EQ725" s="410"/>
      <c r="ER725" s="410"/>
      <c r="ES725" s="410"/>
      <c r="ET725" s="410"/>
      <c r="EU725" s="410"/>
      <c r="EV725" s="410"/>
      <c r="EW725" s="410"/>
      <c r="EX725" s="410"/>
      <c r="EY725" s="410"/>
      <c r="EZ725" s="410"/>
      <c r="FA725" s="410"/>
      <c r="FB725" s="410"/>
      <c r="FC725" s="410"/>
      <c r="FD725" s="410"/>
      <c r="FE725" s="410"/>
      <c r="FF725" s="410"/>
      <c r="FG725" s="410"/>
      <c r="FH725" s="410"/>
      <c r="FI725" s="410"/>
      <c r="FJ725" s="410"/>
      <c r="FK725" s="410"/>
      <c r="FL725" s="410"/>
      <c r="FM725" s="410"/>
      <c r="FN725" s="410"/>
      <c r="FO725" s="410"/>
      <c r="FP725" s="410"/>
      <c r="FQ725" s="410"/>
      <c r="FR725" s="410"/>
      <c r="FS725" s="410"/>
      <c r="FT725" s="410"/>
      <c r="FU725" s="410"/>
      <c r="FV725" s="410"/>
      <c r="FW725" s="410"/>
      <c r="FX725" s="410"/>
      <c r="FY725" s="410"/>
      <c r="FZ725" s="410"/>
      <c r="GA725" s="410"/>
      <c r="GB725" s="410"/>
      <c r="GC725" s="410"/>
      <c r="GD725" s="410"/>
      <c r="GE725" s="410"/>
      <c r="GF725" s="410"/>
      <c r="GG725" s="410"/>
      <c r="GH725" s="410"/>
      <c r="GI725" s="410"/>
      <c r="GJ725" s="410"/>
      <c r="GK725" s="410"/>
      <c r="GL725" s="410"/>
      <c r="GM725" s="410"/>
      <c r="GN725" s="410"/>
      <c r="GO725" s="410"/>
      <c r="GP725" s="410"/>
      <c r="GQ725" s="410"/>
      <c r="GR725" s="410"/>
      <c r="GS725" s="410"/>
      <c r="GT725" s="410"/>
      <c r="GU725" s="410"/>
      <c r="GV725" s="410"/>
      <c r="GW725" s="410"/>
      <c r="GX725" s="410"/>
      <c r="GY725" s="410"/>
      <c r="GZ725" s="410"/>
      <c r="HA725" s="410"/>
      <c r="HB725" s="410"/>
      <c r="HC725" s="410"/>
      <c r="HD725" s="410"/>
      <c r="HE725" s="410"/>
      <c r="HF725" s="410"/>
      <c r="HG725" s="410"/>
      <c r="HH725" s="410"/>
      <c r="HI725" s="410"/>
      <c r="HJ725" s="410"/>
      <c r="HK725" s="410"/>
      <c r="HL725" s="410"/>
      <c r="HM725" s="410"/>
      <c r="HN725" s="410"/>
      <c r="HO725" s="410"/>
      <c r="HP725" s="410"/>
      <c r="HQ725" s="410"/>
      <c r="HR725" s="410"/>
      <c r="HS725" s="410"/>
      <c r="HT725" s="410"/>
      <c r="HU725" s="410"/>
      <c r="HV725" s="410"/>
      <c r="HW725" s="410"/>
      <c r="HX725" s="410"/>
      <c r="HY725" s="410"/>
      <c r="HZ725" s="410"/>
      <c r="IA725" s="410"/>
      <c r="IB725" s="410"/>
      <c r="IC725" s="410"/>
      <c r="ID725" s="410"/>
      <c r="IE725" s="410"/>
      <c r="IF725" s="410"/>
      <c r="IG725" s="410"/>
      <c r="IH725" s="410"/>
      <c r="II725" s="410"/>
      <c r="IJ725" s="410"/>
      <c r="IK725" s="410"/>
      <c r="IL725" s="410"/>
      <c r="IM725" s="410"/>
      <c r="IN725" s="410"/>
      <c r="IO725" s="410"/>
      <c r="IP725" s="410"/>
      <c r="IQ725" s="410"/>
      <c r="IR725" s="410"/>
      <c r="IS725" s="410"/>
      <c r="IT725" s="410"/>
      <c r="IU725" s="410"/>
      <c r="IV725" s="410"/>
    </row>
    <row r="726" spans="1:256" s="2" customFormat="1" ht="12.75" customHeight="1" outlineLevel="1" collapsed="1">
      <c r="A726" s="14"/>
      <c r="B726" s="14"/>
      <c r="C726" s="324" t="str">
        <f>Asset19</f>
        <v>-</v>
      </c>
      <c r="D726" s="14"/>
      <c r="E726" s="14"/>
      <c r="F726" s="366"/>
      <c r="G726" s="364">
        <f t="shared" ref="G726:AL726" si="125">SUM(G714:G725)</f>
        <v>0</v>
      </c>
      <c r="H726" s="364">
        <f t="shared" si="125"/>
        <v>0</v>
      </c>
      <c r="I726" s="364">
        <f t="shared" si="125"/>
        <v>0</v>
      </c>
      <c r="J726" s="364">
        <f t="shared" si="125"/>
        <v>0</v>
      </c>
      <c r="K726" s="364">
        <f t="shared" si="125"/>
        <v>0</v>
      </c>
      <c r="L726" s="364">
        <f t="shared" si="125"/>
        <v>0</v>
      </c>
      <c r="M726" s="364">
        <f t="shared" si="125"/>
        <v>0</v>
      </c>
      <c r="N726" s="364">
        <f t="shared" si="125"/>
        <v>0</v>
      </c>
      <c r="O726" s="364">
        <f t="shared" si="125"/>
        <v>0</v>
      </c>
      <c r="P726" s="364">
        <f t="shared" si="125"/>
        <v>0</v>
      </c>
      <c r="Q726" s="364">
        <f t="shared" si="125"/>
        <v>0</v>
      </c>
      <c r="R726" s="364">
        <f t="shared" si="125"/>
        <v>0</v>
      </c>
      <c r="S726" s="364">
        <f t="shared" si="125"/>
        <v>0</v>
      </c>
      <c r="T726" s="364">
        <f t="shared" si="125"/>
        <v>0</v>
      </c>
      <c r="U726" s="364">
        <f t="shared" si="125"/>
        <v>0</v>
      </c>
      <c r="V726" s="364">
        <f t="shared" si="125"/>
        <v>0</v>
      </c>
      <c r="W726" s="364">
        <f t="shared" si="125"/>
        <v>0</v>
      </c>
      <c r="X726" s="364">
        <f t="shared" si="125"/>
        <v>0</v>
      </c>
      <c r="Y726" s="364">
        <f t="shared" si="125"/>
        <v>0</v>
      </c>
      <c r="Z726" s="364">
        <f t="shared" si="125"/>
        <v>0</v>
      </c>
      <c r="AA726" s="364">
        <f t="shared" si="125"/>
        <v>0</v>
      </c>
      <c r="AB726" s="364">
        <f t="shared" si="125"/>
        <v>0</v>
      </c>
      <c r="AC726" s="364">
        <f t="shared" si="125"/>
        <v>0</v>
      </c>
      <c r="AD726" s="364">
        <f t="shared" si="125"/>
        <v>0</v>
      </c>
      <c r="AE726" s="364">
        <f t="shared" si="125"/>
        <v>0</v>
      </c>
      <c r="AF726" s="364">
        <f t="shared" si="125"/>
        <v>0</v>
      </c>
      <c r="AG726" s="364">
        <f t="shared" si="125"/>
        <v>0</v>
      </c>
      <c r="AH726" s="364">
        <f t="shared" si="125"/>
        <v>0</v>
      </c>
      <c r="AI726" s="364">
        <f t="shared" si="125"/>
        <v>0</v>
      </c>
      <c r="AJ726" s="364">
        <f t="shared" si="125"/>
        <v>0</v>
      </c>
      <c r="AK726" s="364">
        <f t="shared" si="125"/>
        <v>0</v>
      </c>
      <c r="AL726" s="364">
        <f t="shared" si="125"/>
        <v>0</v>
      </c>
      <c r="AM726" s="364">
        <f t="shared" ref="AM726:BI726" si="126">SUM(AM714:AM725)</f>
        <v>0</v>
      </c>
      <c r="AN726" s="364">
        <f t="shared" si="126"/>
        <v>0</v>
      </c>
      <c r="AO726" s="364">
        <f t="shared" si="126"/>
        <v>0</v>
      </c>
      <c r="AP726" s="364">
        <f t="shared" si="126"/>
        <v>0</v>
      </c>
      <c r="AQ726" s="364">
        <f t="shared" si="126"/>
        <v>0</v>
      </c>
      <c r="AR726" s="364">
        <f t="shared" si="126"/>
        <v>0</v>
      </c>
      <c r="AS726" s="364">
        <f t="shared" si="126"/>
        <v>0</v>
      </c>
      <c r="AT726" s="364">
        <f t="shared" si="126"/>
        <v>0</v>
      </c>
      <c r="AU726" s="364">
        <f t="shared" si="126"/>
        <v>0</v>
      </c>
      <c r="AV726" s="364">
        <f t="shared" si="126"/>
        <v>0</v>
      </c>
      <c r="AW726" s="364">
        <f t="shared" si="126"/>
        <v>0</v>
      </c>
      <c r="AX726" s="364">
        <f t="shared" si="126"/>
        <v>0</v>
      </c>
      <c r="AY726" s="364">
        <f t="shared" si="126"/>
        <v>0</v>
      </c>
      <c r="AZ726" s="364">
        <f t="shared" si="126"/>
        <v>0</v>
      </c>
      <c r="BA726" s="364">
        <f t="shared" si="126"/>
        <v>0</v>
      </c>
      <c r="BB726" s="364">
        <f t="shared" si="126"/>
        <v>0</v>
      </c>
      <c r="BC726" s="364">
        <f t="shared" si="126"/>
        <v>0</v>
      </c>
      <c r="BD726" s="364">
        <f t="shared" si="126"/>
        <v>0</v>
      </c>
      <c r="BE726" s="364">
        <f t="shared" si="126"/>
        <v>0</v>
      </c>
      <c r="BF726" s="364">
        <f t="shared" si="126"/>
        <v>0</v>
      </c>
      <c r="BG726" s="364">
        <f t="shared" si="126"/>
        <v>0</v>
      </c>
      <c r="BH726" s="364">
        <f t="shared" si="126"/>
        <v>0</v>
      </c>
      <c r="BI726" s="364">
        <f t="shared" si="126"/>
        <v>0</v>
      </c>
      <c r="BJ726" s="14"/>
      <c r="BK726" s="14"/>
      <c r="BL726" s="14"/>
      <c r="BM726" s="14"/>
      <c r="BN726" s="14"/>
      <c r="BO726" s="14"/>
      <c r="BP726" s="14"/>
      <c r="BQ726" s="14"/>
      <c r="BR726" s="14"/>
      <c r="BS726" s="14"/>
      <c r="BT726" s="14"/>
      <c r="BU726" s="14"/>
      <c r="BV726" s="14"/>
      <c r="BW726" s="14"/>
      <c r="BX726" s="14"/>
      <c r="BY726" s="14"/>
      <c r="BZ726" s="14"/>
      <c r="CA726" s="410"/>
      <c r="CB726" s="410"/>
      <c r="CC726" s="410"/>
      <c r="CD726" s="410"/>
      <c r="CE726" s="410"/>
      <c r="CF726" s="410"/>
      <c r="CG726" s="410"/>
      <c r="CH726" s="410"/>
      <c r="CI726" s="410"/>
      <c r="CJ726" s="410"/>
      <c r="CK726" s="410"/>
      <c r="CL726" s="410"/>
      <c r="CM726" s="410"/>
      <c r="CN726" s="410"/>
      <c r="CO726" s="410"/>
      <c r="CP726" s="410"/>
      <c r="CQ726" s="410"/>
      <c r="CR726" s="410"/>
      <c r="CS726" s="410"/>
      <c r="CT726" s="410"/>
      <c r="CU726" s="410"/>
      <c r="CV726" s="410"/>
      <c r="CW726" s="410"/>
      <c r="CX726" s="410"/>
      <c r="CY726" s="410"/>
      <c r="CZ726" s="410"/>
      <c r="DA726" s="410"/>
      <c r="DB726" s="410"/>
      <c r="DC726" s="410"/>
      <c r="DD726" s="410"/>
      <c r="DE726" s="410"/>
      <c r="DF726" s="410"/>
      <c r="DG726" s="410"/>
      <c r="DH726" s="410"/>
      <c r="DI726" s="410"/>
      <c r="DJ726" s="410"/>
      <c r="DK726" s="410"/>
      <c r="DL726" s="410"/>
      <c r="DM726" s="410"/>
      <c r="DN726" s="410"/>
      <c r="DO726" s="410"/>
      <c r="DP726" s="410"/>
      <c r="DQ726" s="410"/>
      <c r="DR726" s="410"/>
      <c r="DS726" s="410"/>
      <c r="DT726" s="410"/>
      <c r="DU726" s="410"/>
      <c r="DV726" s="410"/>
      <c r="DW726" s="410"/>
      <c r="DX726" s="410"/>
      <c r="DY726" s="410"/>
      <c r="DZ726" s="410"/>
      <c r="EA726" s="410"/>
      <c r="EB726" s="410"/>
      <c r="EC726" s="410"/>
      <c r="ED726" s="410"/>
      <c r="EE726" s="410"/>
      <c r="EF726" s="410"/>
      <c r="EG726" s="410"/>
      <c r="EH726" s="410"/>
      <c r="EI726" s="410"/>
      <c r="EJ726" s="410"/>
      <c r="EK726" s="410"/>
      <c r="EL726" s="410"/>
      <c r="EM726" s="410"/>
      <c r="EN726" s="410"/>
      <c r="EO726" s="410"/>
      <c r="EP726" s="410"/>
      <c r="EQ726" s="410"/>
      <c r="ER726" s="410"/>
      <c r="ES726" s="410"/>
      <c r="ET726" s="410"/>
      <c r="EU726" s="410"/>
      <c r="EV726" s="410"/>
      <c r="EW726" s="410"/>
      <c r="EX726" s="410"/>
      <c r="EY726" s="410"/>
      <c r="EZ726" s="410"/>
      <c r="FA726" s="410"/>
      <c r="FB726" s="410"/>
      <c r="FC726" s="410"/>
      <c r="FD726" s="410"/>
      <c r="FE726" s="410"/>
      <c r="FF726" s="410"/>
      <c r="FG726" s="410"/>
      <c r="FH726" s="410"/>
      <c r="FI726" s="410"/>
      <c r="FJ726" s="410"/>
      <c r="FK726" s="410"/>
      <c r="FL726" s="410"/>
      <c r="FM726" s="410"/>
      <c r="FN726" s="410"/>
      <c r="FO726" s="410"/>
      <c r="FP726" s="410"/>
      <c r="FQ726" s="410"/>
      <c r="FR726" s="410"/>
      <c r="FS726" s="410"/>
      <c r="FT726" s="410"/>
      <c r="FU726" s="410"/>
      <c r="FV726" s="410"/>
      <c r="FW726" s="410"/>
      <c r="FX726" s="410"/>
      <c r="FY726" s="410"/>
      <c r="FZ726" s="410"/>
      <c r="GA726" s="410"/>
      <c r="GB726" s="410"/>
      <c r="GC726" s="410"/>
      <c r="GD726" s="410"/>
      <c r="GE726" s="410"/>
      <c r="GF726" s="410"/>
      <c r="GG726" s="410"/>
      <c r="GH726" s="410"/>
      <c r="GI726" s="410"/>
      <c r="GJ726" s="410"/>
      <c r="GK726" s="410"/>
      <c r="GL726" s="410"/>
      <c r="GM726" s="410"/>
      <c r="GN726" s="410"/>
      <c r="GO726" s="410"/>
      <c r="GP726" s="410"/>
      <c r="GQ726" s="410"/>
      <c r="GR726" s="410"/>
      <c r="GS726" s="410"/>
      <c r="GT726" s="410"/>
      <c r="GU726" s="410"/>
      <c r="GV726" s="410"/>
      <c r="GW726" s="410"/>
      <c r="GX726" s="410"/>
      <c r="GY726" s="410"/>
      <c r="GZ726" s="410"/>
      <c r="HA726" s="410"/>
      <c r="HB726" s="410"/>
      <c r="HC726" s="410"/>
      <c r="HD726" s="410"/>
      <c r="HE726" s="410"/>
      <c r="HF726" s="410"/>
      <c r="HG726" s="410"/>
      <c r="HH726" s="410"/>
      <c r="HI726" s="410"/>
      <c r="HJ726" s="410"/>
      <c r="HK726" s="410"/>
      <c r="HL726" s="410"/>
      <c r="HM726" s="410"/>
      <c r="HN726" s="410"/>
      <c r="HO726" s="410"/>
      <c r="HP726" s="410"/>
      <c r="HQ726" s="410"/>
      <c r="HR726" s="410"/>
      <c r="HS726" s="410"/>
      <c r="HT726" s="410"/>
      <c r="HU726" s="410"/>
      <c r="HV726" s="410"/>
      <c r="HW726" s="410"/>
      <c r="HX726" s="410"/>
      <c r="HY726" s="410"/>
      <c r="HZ726" s="410"/>
      <c r="IA726" s="410"/>
      <c r="IB726" s="410"/>
      <c r="IC726" s="410"/>
      <c r="ID726" s="410"/>
      <c r="IE726" s="410"/>
      <c r="IF726" s="410"/>
      <c r="IG726" s="410"/>
      <c r="IH726" s="410"/>
      <c r="II726" s="410"/>
      <c r="IJ726" s="410"/>
      <c r="IK726" s="410"/>
      <c r="IL726" s="410"/>
      <c r="IM726" s="410"/>
      <c r="IN726" s="410"/>
      <c r="IO726" s="410"/>
      <c r="IP726" s="410"/>
      <c r="IQ726" s="410"/>
      <c r="IR726" s="410"/>
      <c r="IS726" s="410"/>
      <c r="IT726" s="410"/>
      <c r="IU726" s="410"/>
      <c r="IV726" s="410"/>
    </row>
    <row r="727" spans="1:256" s="2" customFormat="1" ht="12.75" hidden="1" customHeight="1" outlineLevel="2">
      <c r="A727" s="14"/>
      <c r="B727" s="384" t="str">
        <f>C739</f>
        <v>Equity raising costs</v>
      </c>
      <c r="C727" s="326"/>
      <c r="D727" s="33" t="s">
        <v>65</v>
      </c>
      <c r="E727" s="32"/>
      <c r="F727" s="371"/>
      <c r="G727" s="154">
        <f>IF(G$3&gt;A20taxremlife,A20taxvalue-SUM($F727:F727),IF(A20taxremlife="N/A","n/a",A20taxvalue/A20taxremlife))</f>
        <v>0.20323451367636838</v>
      </c>
      <c r="H727" s="154">
        <f>IF(H$3&gt;A20taxremlife,A20taxvalue-SUM($F727:G727),IF(A20taxremlife="N/A","n/a",A20taxvalue/A20taxremlife))</f>
        <v>0.20323451367636838</v>
      </c>
      <c r="I727" s="154">
        <f>IF(I$3&gt;A20taxremlife,A20taxvalue-SUM($F727:H727),IF(A20taxremlife="N/A","n/a",A20taxvalue/A20taxremlife))</f>
        <v>0.20323451367636838</v>
      </c>
      <c r="J727" s="154">
        <f>IF(J$3&gt;A20taxremlife,A20taxvalue-SUM($F727:I727),IF(A20taxremlife="N/A","n/a",A20taxvalue/A20taxremlife))</f>
        <v>0.20323451367636838</v>
      </c>
      <c r="K727" s="154">
        <f>IF(K$3&gt;A20taxremlife,A20taxvalue-SUM($F727:J727),IF(A20taxremlife="N/A","n/a",A20taxvalue/A20taxremlife))</f>
        <v>0.20323451367636838</v>
      </c>
      <c r="L727" s="154">
        <f>IF(L$3&gt;A20taxremlife,A20taxvalue-SUM($F727:K727),IF(A20taxremlife="N/A","n/a",A20taxvalue/A20taxremlife))</f>
        <v>0.20323451367636838</v>
      </c>
      <c r="M727" s="154">
        <f>IF(M$3&gt;A20taxremlife,A20taxvalue-SUM($F727:L727),IF(A20taxremlife="N/A","n/a",A20taxvalue/A20taxremlife))</f>
        <v>0.20323451367636838</v>
      </c>
      <c r="N727" s="154">
        <f>IF(N$3&gt;A20taxremlife,A20taxvalue-SUM($F727:M727),IF(A20taxremlife="N/A","n/a",A20taxvalue/A20taxremlife))</f>
        <v>0.20323451367636838</v>
      </c>
      <c r="O727" s="154">
        <f>IF(O$3&gt;A20taxremlife,A20taxvalue-SUM($F727:N727),IF(A20taxremlife="N/A","n/a",A20taxvalue/A20taxremlife))</f>
        <v>0.20323451367636838</v>
      </c>
      <c r="P727" s="154">
        <f>IF(P$3&gt;A20taxremlife,A20taxvalue-SUM($F727:O727),IF(A20taxremlife="N/A","n/a",A20taxvalue/A20taxremlife))</f>
        <v>0.20323451367636838</v>
      </c>
      <c r="Q727" s="154">
        <f>IF(Q$3&gt;A20taxremlife,A20taxvalue-SUM($F727:P727),IF(A20taxremlife="N/A","n/a",A20taxvalue/A20taxremlife))</f>
        <v>0.20323451367636838</v>
      </c>
      <c r="R727" s="154">
        <f>IF(R$3&gt;A20taxremlife,A20taxvalue-SUM($F727:Q727),IF(A20taxremlife="N/A","n/a",A20taxvalue/A20taxremlife))</f>
        <v>0.20323451367636838</v>
      </c>
      <c r="S727" s="154">
        <f>IF(S$3&gt;A20taxremlife,A20taxvalue-SUM($F727:R727),IF(A20taxremlife="N/A","n/a",A20taxvalue/A20taxremlife))</f>
        <v>0.20323451367636838</v>
      </c>
      <c r="T727" s="154">
        <f>IF(T$3&gt;A20taxremlife,A20taxvalue-SUM($F727:S727),IF(A20taxremlife="N/A","n/a",A20taxvalue/A20taxremlife))</f>
        <v>0.20323451367636838</v>
      </c>
      <c r="U727" s="154">
        <f>IF(U$3&gt;A20taxremlife,A20taxvalue-SUM($F727:T727),IF(A20taxremlife="N/A","n/a",A20taxvalue/A20taxremlife))</f>
        <v>0.20323451367636838</v>
      </c>
      <c r="V727" s="154">
        <f>IF(V$3&gt;A20taxremlife,A20taxvalue-SUM($F727:U727),IF(A20taxremlife="N/A","n/a",A20taxvalue/A20taxremlife))</f>
        <v>0.20323451367636838</v>
      </c>
      <c r="W727" s="154">
        <f>IF(W$3&gt;A20taxremlife,A20taxvalue-SUM($F727:V727),IF(A20taxremlife="N/A","n/a",A20taxvalue/A20taxremlife))</f>
        <v>0.20323451367636838</v>
      </c>
      <c r="X727" s="154">
        <f>IF(X$3&gt;A20taxremlife,A20taxvalue-SUM($F727:W727),IF(A20taxremlife="N/A","n/a",A20taxvalue/A20taxremlife))</f>
        <v>0.20323451367636838</v>
      </c>
      <c r="Y727" s="154">
        <f>IF(Y$3&gt;A20taxremlife,A20taxvalue-SUM($F727:X727),IF(A20taxremlife="N/A","n/a",A20taxvalue/A20taxremlife))</f>
        <v>0.20323451367636838</v>
      </c>
      <c r="Z727" s="154">
        <f>IF(Z$3&gt;A20taxremlife,A20taxvalue-SUM($F727:Y727),IF(A20taxremlife="N/A","n/a",A20taxvalue/A20taxremlife))</f>
        <v>0.20323451367636838</v>
      </c>
      <c r="AA727" s="154">
        <f>IF(AA$3&gt;A20taxremlife,A20taxvalue-SUM($F727:Z727),IF(A20taxremlife="N/A","n/a",A20taxvalue/A20taxremlife))</f>
        <v>0.20323451367636838</v>
      </c>
      <c r="AB727" s="154">
        <f>IF(AB$3&gt;A20taxremlife,A20taxvalue-SUM($F727:AA727),IF(A20taxremlife="N/A","n/a",A20taxvalue/A20taxremlife))</f>
        <v>0.20323451367636838</v>
      </c>
      <c r="AC727" s="154">
        <f>IF(AC$3&gt;A20taxremlife,A20taxvalue-SUM($F727:AB727),IF(A20taxremlife="N/A","n/a",A20taxvalue/A20taxremlife))</f>
        <v>0.20323451367636838</v>
      </c>
      <c r="AD727" s="154">
        <f>IF(AD$3&gt;A20taxremlife,A20taxvalue-SUM($F727:AC727),IF(A20taxremlife="N/A","n/a",A20taxvalue/A20taxremlife))</f>
        <v>0.20323451367636838</v>
      </c>
      <c r="AE727" s="154">
        <f>IF(AE$3&gt;A20taxremlife,A20taxvalue-SUM($F727:AD727),IF(A20taxremlife="N/A","n/a",A20taxvalue/A20taxremlife))</f>
        <v>0.20323451367636838</v>
      </c>
      <c r="AF727" s="154">
        <f>IF(AF$3&gt;A20taxremlife,A20taxvalue-SUM($F727:AE727),IF(A20taxremlife="N/A","n/a",A20taxvalue/A20taxremlife))</f>
        <v>0.20323451367636838</v>
      </c>
      <c r="AG727" s="154">
        <f>IF(AG$3&gt;A20taxremlife,A20taxvalue-SUM($F727:AF727),IF(A20taxremlife="N/A","n/a",A20taxvalue/A20taxremlife))</f>
        <v>0.20323451367636838</v>
      </c>
      <c r="AH727" s="154">
        <f>IF(AH$3&gt;A20taxremlife,A20taxvalue-SUM($F727:AG727),IF(A20taxremlife="N/A","n/a",A20taxvalue/A20taxremlife))</f>
        <v>0.20323451367636838</v>
      </c>
      <c r="AI727" s="154">
        <f>IF(AI$3&gt;A20taxremlife,A20taxvalue-SUM($F727:AH727),IF(A20taxremlife="N/A","n/a",A20taxvalue/A20taxremlife))</f>
        <v>0.20323451367636838</v>
      </c>
      <c r="AJ727" s="154">
        <f>IF(AJ$3&gt;A20taxremlife,A20taxvalue-SUM($F727:AI727),IF(A20taxremlife="N/A","n/a",A20taxvalue/A20taxremlife))</f>
        <v>0.20323451367636838</v>
      </c>
      <c r="AK727" s="154">
        <f>IF(AK$3&gt;A20taxremlife,A20taxvalue-SUM($F727:AJ727),IF(A20taxremlife="N/A","n/a",A20taxvalue/A20taxremlife))</f>
        <v>0.20323451367636838</v>
      </c>
      <c r="AL727" s="154">
        <f>IF(AL$3&gt;A20taxremlife,A20taxvalue-SUM($F727:AK727),IF(A20taxremlife="N/A","n/a",A20taxvalue/A20taxremlife))</f>
        <v>0.20323451367636838</v>
      </c>
      <c r="AM727" s="154">
        <f>IF(AM$3&gt;A20taxremlife,A20taxvalue-SUM($F727:AL727),IF(A20taxremlife="N/A","n/a",A20taxvalue/A20taxremlife))</f>
        <v>0.20323451367636838</v>
      </c>
      <c r="AN727" s="154">
        <f>IF(AN$3&gt;A20taxremlife,A20taxvalue-SUM($F727:AM727),IF(A20taxremlife="N/A","n/a",A20taxvalue/A20taxremlife))</f>
        <v>0.20323451367636838</v>
      </c>
      <c r="AO727" s="154">
        <f>IF(AO$3&gt;A20taxremlife,A20taxvalue-SUM($F727:AN727),IF(A20taxremlife="N/A","n/a",A20taxvalue/A20taxremlife))</f>
        <v>0.20323451367636838</v>
      </c>
      <c r="AP727" s="154">
        <f>IF(AP$3&gt;A20taxremlife,A20taxvalue-SUM($F727:AO727),IF(A20taxremlife="N/A","n/a",A20taxvalue/A20taxremlife))</f>
        <v>0.20323451367636838</v>
      </c>
      <c r="AQ727" s="154">
        <f>IF(AQ$3&gt;A20taxremlife,A20taxvalue-SUM($F727:AP727),IF(A20taxremlife="N/A","n/a",A20taxvalue/A20taxremlife))</f>
        <v>0.20323451367636838</v>
      </c>
      <c r="AR727" s="154">
        <f>IF(AR$3&gt;A20taxremlife,A20taxvalue-SUM($F727:AQ727),IF(A20taxremlife="N/A","n/a",A20taxvalue/A20taxremlife))</f>
        <v>0.20323451367636838</v>
      </c>
      <c r="AS727" s="154">
        <f>IF(AS$3&gt;A20taxremlife,A20taxvalue-SUM($F727:AR727),IF(A20taxremlife="N/A","n/a",A20taxvalue/A20taxremlife))</f>
        <v>0.20323451367636838</v>
      </c>
      <c r="AT727" s="154">
        <f>IF(AT$3&gt;A20taxremlife,A20taxvalue-SUM($F727:AS727),IF(A20taxremlife="N/A","n/a",A20taxvalue/A20taxremlife))</f>
        <v>3.5527136788005009E-15</v>
      </c>
      <c r="AU727" s="154">
        <f>IF(AU$3&gt;A20taxremlife,A20taxvalue-SUM($F727:AT727),IF(A20taxremlife="N/A","n/a",A20taxvalue/A20taxremlife))</f>
        <v>0</v>
      </c>
      <c r="AV727" s="154">
        <f>IF(AV$3&gt;A20taxremlife,A20taxvalue-SUM($F727:AU727),IF(A20taxremlife="N/A","n/a",A20taxvalue/A20taxremlife))</f>
        <v>0</v>
      </c>
      <c r="AW727" s="154">
        <f>IF(AW$3&gt;A20taxremlife,A20taxvalue-SUM($F727:AV727),IF(A20taxremlife="N/A","n/a",A20taxvalue/A20taxremlife))</f>
        <v>0</v>
      </c>
      <c r="AX727" s="154">
        <f>IF(AX$3&gt;A20taxremlife,A20taxvalue-SUM($F727:AW727),IF(A20taxremlife="N/A","n/a",A20taxvalue/A20taxremlife))</f>
        <v>0</v>
      </c>
      <c r="AY727" s="154">
        <f>IF(AY$3&gt;A20taxremlife,A20taxvalue-SUM($F727:AX727),IF(A20taxremlife="N/A","n/a",A20taxvalue/A20taxremlife))</f>
        <v>0</v>
      </c>
      <c r="AZ727" s="154">
        <f>IF(AZ$3&gt;A20taxremlife,A20taxvalue-SUM($F727:AY727),IF(A20taxremlife="N/A","n/a",A20taxvalue/A20taxremlife))</f>
        <v>0</v>
      </c>
      <c r="BA727" s="154">
        <f>IF(BA$3&gt;A20taxremlife,A20taxvalue-SUM($F727:AZ727),IF(A20taxremlife="N/A","n/a",A20taxvalue/A20taxremlife))</f>
        <v>0</v>
      </c>
      <c r="BB727" s="154">
        <f>IF(BB$3&gt;A20taxremlife,A20taxvalue-SUM($F727:BA727),IF(A20taxremlife="N/A","n/a",A20taxvalue/A20taxremlife))</f>
        <v>0</v>
      </c>
      <c r="BC727" s="154">
        <f>IF(BC$3&gt;A20taxremlife,A20taxvalue-SUM($F727:BB727),IF(A20taxremlife="N/A","n/a",A20taxvalue/A20taxremlife))</f>
        <v>0</v>
      </c>
      <c r="BD727" s="154">
        <f>IF(BD$3&gt;A20taxremlife,A20taxvalue-SUM($F727:BC727),IF(A20taxremlife="N/A","n/a",A20taxvalue/A20taxremlife))</f>
        <v>0</v>
      </c>
      <c r="BE727" s="154">
        <f>IF(BE$3&gt;A20taxremlife,A20taxvalue-SUM($F727:BD727),IF(A20taxremlife="N/A","n/a",A20taxvalue/A20taxremlife))</f>
        <v>0</v>
      </c>
      <c r="BF727" s="154">
        <f>IF(BF$3&gt;A20taxremlife,A20taxvalue-SUM($F727:BE727),IF(A20taxremlife="N/A","n/a",A20taxvalue/A20taxremlife))</f>
        <v>0</v>
      </c>
      <c r="BG727" s="154">
        <f>IF(BG$3&gt;A20taxremlife,A20taxvalue-SUM($F727:BF727),IF(A20taxremlife="N/A","n/a",A20taxvalue/A20taxremlife))</f>
        <v>0</v>
      </c>
      <c r="BH727" s="154">
        <f>IF(BH$3&gt;A20taxremlife,A20taxvalue-SUM($F727:BG727),IF(A20taxremlife="N/A","n/a",A20taxvalue/A20taxremlife))</f>
        <v>0</v>
      </c>
      <c r="BI727" s="154">
        <f>IF(BI$3&gt;A20taxremlife,A20taxvalue-SUM($F727:BH727),IF(A20taxremlife="N/A","n/a",A20taxvalue/A20taxremlife))</f>
        <v>0</v>
      </c>
      <c r="BJ727" s="14"/>
      <c r="BK727" s="14"/>
      <c r="BL727" s="14"/>
      <c r="BM727" s="14"/>
      <c r="BN727" s="14"/>
      <c r="BO727" s="14"/>
      <c r="BP727" s="14"/>
      <c r="BQ727" s="14"/>
      <c r="BR727" s="14"/>
      <c r="BS727" s="14"/>
      <c r="BT727" s="14"/>
      <c r="BU727" s="14"/>
      <c r="BV727" s="14"/>
      <c r="BW727" s="14"/>
      <c r="BX727" s="14"/>
      <c r="BY727" s="14"/>
      <c r="BZ727" s="14"/>
      <c r="CA727" s="410"/>
      <c r="CB727" s="410"/>
      <c r="CC727" s="410"/>
      <c r="CD727" s="410"/>
      <c r="CE727" s="410"/>
      <c r="CF727" s="410"/>
      <c r="CG727" s="410"/>
      <c r="CH727" s="410"/>
      <c r="CI727" s="410"/>
      <c r="CJ727" s="410"/>
      <c r="CK727" s="410"/>
      <c r="CL727" s="410"/>
      <c r="CM727" s="410"/>
      <c r="CN727" s="410"/>
      <c r="CO727" s="410"/>
      <c r="CP727" s="410"/>
      <c r="CQ727" s="410"/>
      <c r="CR727" s="410"/>
      <c r="CS727" s="410"/>
      <c r="CT727" s="410"/>
      <c r="CU727" s="410"/>
      <c r="CV727" s="410"/>
      <c r="CW727" s="410"/>
      <c r="CX727" s="410"/>
      <c r="CY727" s="410"/>
      <c r="CZ727" s="410"/>
      <c r="DA727" s="410"/>
      <c r="DB727" s="410"/>
      <c r="DC727" s="410"/>
      <c r="DD727" s="410"/>
      <c r="DE727" s="410"/>
      <c r="DF727" s="410"/>
      <c r="DG727" s="410"/>
      <c r="DH727" s="410"/>
      <c r="DI727" s="410"/>
      <c r="DJ727" s="410"/>
      <c r="DK727" s="410"/>
      <c r="DL727" s="410"/>
      <c r="DM727" s="410"/>
      <c r="DN727" s="410"/>
      <c r="DO727" s="410"/>
      <c r="DP727" s="410"/>
      <c r="DQ727" s="410"/>
      <c r="DR727" s="410"/>
      <c r="DS727" s="410"/>
      <c r="DT727" s="410"/>
      <c r="DU727" s="410"/>
      <c r="DV727" s="410"/>
      <c r="DW727" s="410"/>
      <c r="DX727" s="410"/>
      <c r="DY727" s="410"/>
      <c r="DZ727" s="410"/>
      <c r="EA727" s="410"/>
      <c r="EB727" s="410"/>
      <c r="EC727" s="410"/>
      <c r="ED727" s="410"/>
      <c r="EE727" s="410"/>
      <c r="EF727" s="410"/>
      <c r="EG727" s="410"/>
      <c r="EH727" s="410"/>
      <c r="EI727" s="410"/>
      <c r="EJ727" s="410"/>
      <c r="EK727" s="410"/>
      <c r="EL727" s="410"/>
      <c r="EM727" s="410"/>
      <c r="EN727" s="410"/>
      <c r="EO727" s="410"/>
      <c r="EP727" s="410"/>
      <c r="EQ727" s="410"/>
      <c r="ER727" s="410"/>
      <c r="ES727" s="410"/>
      <c r="ET727" s="410"/>
      <c r="EU727" s="410"/>
      <c r="EV727" s="410"/>
      <c r="EW727" s="410"/>
      <c r="EX727" s="410"/>
      <c r="EY727" s="410"/>
      <c r="EZ727" s="410"/>
      <c r="FA727" s="410"/>
      <c r="FB727" s="410"/>
      <c r="FC727" s="410"/>
      <c r="FD727" s="410"/>
      <c r="FE727" s="410"/>
      <c r="FF727" s="410"/>
      <c r="FG727" s="410"/>
      <c r="FH727" s="410"/>
      <c r="FI727" s="410"/>
      <c r="FJ727" s="410"/>
      <c r="FK727" s="410"/>
      <c r="FL727" s="410"/>
      <c r="FM727" s="410"/>
      <c r="FN727" s="410"/>
      <c r="FO727" s="410"/>
      <c r="FP727" s="410"/>
      <c r="FQ727" s="410"/>
      <c r="FR727" s="410"/>
      <c r="FS727" s="410"/>
      <c r="FT727" s="410"/>
      <c r="FU727" s="410"/>
      <c r="FV727" s="410"/>
      <c r="FW727" s="410"/>
      <c r="FX727" s="410"/>
      <c r="FY727" s="410"/>
      <c r="FZ727" s="410"/>
      <c r="GA727" s="410"/>
      <c r="GB727" s="410"/>
      <c r="GC727" s="410"/>
      <c r="GD727" s="410"/>
      <c r="GE727" s="410"/>
      <c r="GF727" s="410"/>
      <c r="GG727" s="410"/>
      <c r="GH727" s="410"/>
      <c r="GI727" s="410"/>
      <c r="GJ727" s="410"/>
      <c r="GK727" s="410"/>
      <c r="GL727" s="410"/>
      <c r="GM727" s="410"/>
      <c r="GN727" s="410"/>
      <c r="GO727" s="410"/>
      <c r="GP727" s="410"/>
      <c r="GQ727" s="410"/>
      <c r="GR727" s="410"/>
      <c r="GS727" s="410"/>
      <c r="GT727" s="410"/>
      <c r="GU727" s="410"/>
      <c r="GV727" s="410"/>
      <c r="GW727" s="410"/>
      <c r="GX727" s="410"/>
      <c r="GY727" s="410"/>
      <c r="GZ727" s="410"/>
      <c r="HA727" s="410"/>
      <c r="HB727" s="410"/>
      <c r="HC727" s="410"/>
      <c r="HD727" s="410"/>
      <c r="HE727" s="410"/>
      <c r="HF727" s="410"/>
      <c r="HG727" s="410"/>
      <c r="HH727" s="410"/>
      <c r="HI727" s="410"/>
      <c r="HJ727" s="410"/>
      <c r="HK727" s="410"/>
      <c r="HL727" s="410"/>
      <c r="HM727" s="410"/>
      <c r="HN727" s="410"/>
      <c r="HO727" s="410"/>
      <c r="HP727" s="410"/>
      <c r="HQ727" s="410"/>
      <c r="HR727" s="410"/>
      <c r="HS727" s="410"/>
      <c r="HT727" s="410"/>
      <c r="HU727" s="410"/>
      <c r="HV727" s="410"/>
      <c r="HW727" s="410"/>
      <c r="HX727" s="410"/>
      <c r="HY727" s="410"/>
      <c r="HZ727" s="410"/>
      <c r="IA727" s="410"/>
      <c r="IB727" s="410"/>
      <c r="IC727" s="410"/>
      <c r="ID727" s="410"/>
      <c r="IE727" s="410"/>
      <c r="IF727" s="410"/>
      <c r="IG727" s="410"/>
      <c r="IH727" s="410"/>
      <c r="II727" s="410"/>
      <c r="IJ727" s="410"/>
      <c r="IK727" s="410"/>
      <c r="IL727" s="410"/>
      <c r="IM727" s="410"/>
      <c r="IN727" s="410"/>
      <c r="IO727" s="410"/>
      <c r="IP727" s="410"/>
      <c r="IQ727" s="410"/>
      <c r="IR727" s="410"/>
      <c r="IS727" s="410"/>
      <c r="IT727" s="410"/>
      <c r="IU727" s="410"/>
      <c r="IV727" s="410"/>
    </row>
    <row r="728" spans="1:256" s="2" customFormat="1" ht="12.75" hidden="1" customHeight="1" outlineLevel="2">
      <c r="A728" s="14"/>
      <c r="B728" s="14"/>
      <c r="C728" s="324"/>
      <c r="D728" s="412" t="s">
        <v>198</v>
      </c>
      <c r="E728" s="261">
        <v>0</v>
      </c>
      <c r="F728" s="372"/>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4"/>
      <c r="BK728" s="14"/>
      <c r="BL728" s="14"/>
      <c r="BM728" s="14"/>
      <c r="BN728" s="14"/>
      <c r="BO728" s="14"/>
      <c r="BP728" s="14"/>
      <c r="BQ728" s="14"/>
      <c r="BR728" s="14"/>
      <c r="BS728" s="14"/>
      <c r="BT728" s="14"/>
      <c r="BU728" s="14"/>
      <c r="BV728" s="14"/>
      <c r="BW728" s="14"/>
      <c r="BX728" s="14"/>
      <c r="BY728" s="14"/>
      <c r="BZ728" s="14"/>
      <c r="CA728" s="410"/>
      <c r="CB728" s="410"/>
      <c r="CC728" s="410"/>
      <c r="CD728" s="410"/>
      <c r="CE728" s="410"/>
      <c r="CF728" s="410"/>
      <c r="CG728" s="410"/>
      <c r="CH728" s="410"/>
      <c r="CI728" s="410"/>
      <c r="CJ728" s="410"/>
      <c r="CK728" s="410"/>
      <c r="CL728" s="410"/>
      <c r="CM728" s="410"/>
      <c r="CN728" s="410"/>
      <c r="CO728" s="410"/>
      <c r="CP728" s="410"/>
      <c r="CQ728" s="410"/>
      <c r="CR728" s="410"/>
      <c r="CS728" s="410"/>
      <c r="CT728" s="410"/>
      <c r="CU728" s="410"/>
      <c r="CV728" s="410"/>
      <c r="CW728" s="410"/>
      <c r="CX728" s="410"/>
      <c r="CY728" s="410"/>
      <c r="CZ728" s="410"/>
      <c r="DA728" s="410"/>
      <c r="DB728" s="410"/>
      <c r="DC728" s="410"/>
      <c r="DD728" s="410"/>
      <c r="DE728" s="410"/>
      <c r="DF728" s="410"/>
      <c r="DG728" s="410"/>
      <c r="DH728" s="410"/>
      <c r="DI728" s="410"/>
      <c r="DJ728" s="410"/>
      <c r="DK728" s="410"/>
      <c r="DL728" s="410"/>
      <c r="DM728" s="410"/>
      <c r="DN728" s="410"/>
      <c r="DO728" s="410"/>
      <c r="DP728" s="410"/>
      <c r="DQ728" s="410"/>
      <c r="DR728" s="410"/>
      <c r="DS728" s="410"/>
      <c r="DT728" s="410"/>
      <c r="DU728" s="410"/>
      <c r="DV728" s="410"/>
      <c r="DW728" s="410"/>
      <c r="DX728" s="410"/>
      <c r="DY728" s="410"/>
      <c r="DZ728" s="410"/>
      <c r="EA728" s="410"/>
      <c r="EB728" s="410"/>
      <c r="EC728" s="410"/>
      <c r="ED728" s="410"/>
      <c r="EE728" s="410"/>
      <c r="EF728" s="410"/>
      <c r="EG728" s="410"/>
      <c r="EH728" s="410"/>
      <c r="EI728" s="410"/>
      <c r="EJ728" s="410"/>
      <c r="EK728" s="410"/>
      <c r="EL728" s="410"/>
      <c r="EM728" s="410"/>
      <c r="EN728" s="410"/>
      <c r="EO728" s="410"/>
      <c r="EP728" s="410"/>
      <c r="EQ728" s="410"/>
      <c r="ER728" s="410"/>
      <c r="ES728" s="410"/>
      <c r="ET728" s="410"/>
      <c r="EU728" s="410"/>
      <c r="EV728" s="410"/>
      <c r="EW728" s="410"/>
      <c r="EX728" s="410"/>
      <c r="EY728" s="410"/>
      <c r="EZ728" s="410"/>
      <c r="FA728" s="410"/>
      <c r="FB728" s="410"/>
      <c r="FC728" s="410"/>
      <c r="FD728" s="410"/>
      <c r="FE728" s="410"/>
      <c r="FF728" s="410"/>
      <c r="FG728" s="410"/>
      <c r="FH728" s="410"/>
      <c r="FI728" s="410"/>
      <c r="FJ728" s="410"/>
      <c r="FK728" s="410"/>
      <c r="FL728" s="410"/>
      <c r="FM728" s="410"/>
      <c r="FN728" s="410"/>
      <c r="FO728" s="410"/>
      <c r="FP728" s="410"/>
      <c r="FQ728" s="410"/>
      <c r="FR728" s="410"/>
      <c r="FS728" s="410"/>
      <c r="FT728" s="410"/>
      <c r="FU728" s="410"/>
      <c r="FV728" s="410"/>
      <c r="FW728" s="410"/>
      <c r="FX728" s="410"/>
      <c r="FY728" s="410"/>
      <c r="FZ728" s="410"/>
      <c r="GA728" s="410"/>
      <c r="GB728" s="410"/>
      <c r="GC728" s="410"/>
      <c r="GD728" s="410"/>
      <c r="GE728" s="410"/>
      <c r="GF728" s="410"/>
      <c r="GG728" s="410"/>
      <c r="GH728" s="410"/>
      <c r="GI728" s="410"/>
      <c r="GJ728" s="410"/>
      <c r="GK728" s="410"/>
      <c r="GL728" s="410"/>
      <c r="GM728" s="410"/>
      <c r="GN728" s="410"/>
      <c r="GO728" s="410"/>
      <c r="GP728" s="410"/>
      <c r="GQ728" s="410"/>
      <c r="GR728" s="410"/>
      <c r="GS728" s="410"/>
      <c r="GT728" s="410"/>
      <c r="GU728" s="410"/>
      <c r="GV728" s="410"/>
      <c r="GW728" s="410"/>
      <c r="GX728" s="410"/>
      <c r="GY728" s="410"/>
      <c r="GZ728" s="410"/>
      <c r="HA728" s="410"/>
      <c r="HB728" s="410"/>
      <c r="HC728" s="410"/>
      <c r="HD728" s="410"/>
      <c r="HE728" s="410"/>
      <c r="HF728" s="410"/>
      <c r="HG728" s="410"/>
      <c r="HH728" s="410"/>
      <c r="HI728" s="410"/>
      <c r="HJ728" s="410"/>
      <c r="HK728" s="410"/>
      <c r="HL728" s="410"/>
      <c r="HM728" s="410"/>
      <c r="HN728" s="410"/>
      <c r="HO728" s="410"/>
      <c r="HP728" s="410"/>
      <c r="HQ728" s="410"/>
      <c r="HR728" s="410"/>
      <c r="HS728" s="410"/>
      <c r="HT728" s="410"/>
      <c r="HU728" s="410"/>
      <c r="HV728" s="410"/>
      <c r="HW728" s="410"/>
      <c r="HX728" s="410"/>
      <c r="HY728" s="410"/>
      <c r="HZ728" s="410"/>
      <c r="IA728" s="410"/>
      <c r="IB728" s="410"/>
      <c r="IC728" s="410"/>
      <c r="ID728" s="410"/>
      <c r="IE728" s="410"/>
      <c r="IF728" s="410"/>
      <c r="IG728" s="410"/>
      <c r="IH728" s="410"/>
      <c r="II728" s="410"/>
      <c r="IJ728" s="410"/>
      <c r="IK728" s="410"/>
      <c r="IL728" s="410"/>
      <c r="IM728" s="410"/>
      <c r="IN728" s="410"/>
      <c r="IO728" s="410"/>
      <c r="IP728" s="410"/>
      <c r="IQ728" s="410"/>
      <c r="IR728" s="410"/>
      <c r="IS728" s="410"/>
      <c r="IT728" s="410"/>
      <c r="IU728" s="410"/>
      <c r="IV728" s="410"/>
    </row>
    <row r="729" spans="1:256" s="2" customFormat="1" ht="12.75" hidden="1" customHeight="1" outlineLevel="2">
      <c r="A729" s="14"/>
      <c r="B729" s="14"/>
      <c r="C729" s="324"/>
      <c r="D729" s="413"/>
      <c r="E729" s="261">
        <v>1</v>
      </c>
      <c r="F729" s="372"/>
      <c r="G729" s="268"/>
      <c r="H729" s="155">
        <f>IF(A20taxstdlife="n/a","n/a",IF(H$3&gt;(A20taxstdlife+$E729),(Input!$G$230*$G$7)-SUM($G729:G729),(Input!$G$230*$G$7)/A20taxstdlife))</f>
        <v>0.18736642469420969</v>
      </c>
      <c r="I729" s="155">
        <f>IF(A20taxstdlife="n/a","n/a",IF(I$3&gt;(A20taxstdlife+$E729),(Input!$G$230*$G$7)-SUM($G729:H729),(Input!$G$230*$G$7)/A20taxstdlife))</f>
        <v>0.18736642469420969</v>
      </c>
      <c r="J729" s="155">
        <f>IF(A20taxstdlife="n/a","n/a",IF(J$3&gt;(A20taxstdlife+$E729),(Input!$G$230*$G$7)-SUM($G729:I729),(Input!$G$230*$G$7)/A20taxstdlife))</f>
        <v>0.18736642469420969</v>
      </c>
      <c r="K729" s="155">
        <f>IF(A20taxstdlife="n/a","n/a",IF(K$3&gt;(A20taxstdlife+$E729),(Input!$G$230*$G$7)-SUM($G729:J729),(Input!$G$230*$G$7)/A20taxstdlife))</f>
        <v>0.18736642469420969</v>
      </c>
      <c r="L729" s="155">
        <f>IF(A20taxstdlife="n/a","n/a",IF(L$3&gt;(A20taxstdlife+$E729),(Input!$G$230*$G$7)-SUM($G729:K729),(Input!$G$230*$G$7)/A20taxstdlife))</f>
        <v>0.18736642469420969</v>
      </c>
      <c r="M729" s="155">
        <f>IF(A20taxstdlife="n/a","n/a",IF(M$3&gt;(A20taxstdlife+$E729),(Input!$G$230*$G$7)-SUM($G729:L729),(Input!$G$230*$G$7)/A20taxstdlife))</f>
        <v>0</v>
      </c>
      <c r="N729" s="155">
        <f>IF(A20taxstdlife="n/a","n/a",IF(N$3&gt;(A20taxstdlife+$E729),(Input!$G$230*$G$7)-SUM($G729:M729),(Input!$G$230*$G$7)/A20taxstdlife))</f>
        <v>0</v>
      </c>
      <c r="O729" s="155">
        <f>IF(A20taxstdlife="n/a","n/a",IF(O$3&gt;(A20taxstdlife+$E729),(Input!$G$230*$G$7)-SUM($G729:N729),(Input!$G$230*$G$7)/A20taxstdlife))</f>
        <v>0</v>
      </c>
      <c r="P729" s="155">
        <f>IF(A20taxstdlife="n/a","n/a",IF(P$3&gt;(A20taxstdlife+$E729),(Input!$G$230*$G$7)-SUM($G729:O729),(Input!$G$230*$G$7)/A20taxstdlife))</f>
        <v>0</v>
      </c>
      <c r="Q729" s="155">
        <f>IF(A20taxstdlife="n/a","n/a",IF(Q$3&gt;(A20taxstdlife+$E729),(Input!$G$230*$G$7)-SUM($G729:P729),(Input!$G$230*$G$7)/A20taxstdlife))</f>
        <v>0</v>
      </c>
      <c r="R729" s="155">
        <f>IF(A20taxstdlife="n/a","n/a",IF(R$3&gt;(A20taxstdlife+$E729),(Input!$G$230*$G$7)-SUM($G729:Q729),(Input!$G$230*$G$7)/A20taxstdlife))</f>
        <v>0</v>
      </c>
      <c r="S729" s="155">
        <f>IF(A20taxstdlife="n/a","n/a",IF(S$3&gt;(A20taxstdlife+$E729),(Input!$G$230*$G$7)-SUM($G729:R729),(Input!$G$230*$G$7)/A20taxstdlife))</f>
        <v>0</v>
      </c>
      <c r="T729" s="155">
        <f>IF(A20taxstdlife="n/a","n/a",IF(T$3&gt;(A20taxstdlife+$E729),(Input!$G$230*$G$7)-SUM($G729:S729),(Input!$G$230*$G$7)/A20taxstdlife))</f>
        <v>0</v>
      </c>
      <c r="U729" s="155">
        <f>IF(A20taxstdlife="n/a","n/a",IF(U$3&gt;(A20taxstdlife+$E729),(Input!$G$230*$G$7)-SUM($G729:T729),(Input!$G$230*$G$7)/A20taxstdlife))</f>
        <v>0</v>
      </c>
      <c r="V729" s="155">
        <f>IF(A20taxstdlife="n/a","n/a",IF(V$3&gt;(A20taxstdlife+$E729),(Input!$G$230*$G$7)-SUM($G729:U729),(Input!$G$230*$G$7)/A20taxstdlife))</f>
        <v>0</v>
      </c>
      <c r="W729" s="155">
        <f>IF(A20taxstdlife="n/a","n/a",IF(W$3&gt;(A20taxstdlife+$E729),(Input!$G$230*$G$7)-SUM($G729:V729),(Input!$G$230*$G$7)/A20taxstdlife))</f>
        <v>0</v>
      </c>
      <c r="X729" s="155">
        <f>IF(A20taxstdlife="n/a","n/a",IF(X$3&gt;(A20taxstdlife+$E729),(Input!$G$230*$G$7)-SUM($G729:W729),(Input!$G$230*$G$7)/A20taxstdlife))</f>
        <v>0</v>
      </c>
      <c r="Y729" s="155">
        <f>IF(A20taxstdlife="n/a","n/a",IF(Y$3&gt;(A20taxstdlife+$E729),(Input!$G$230*$G$7)-SUM($G729:X729),(Input!$G$230*$G$7)/A20taxstdlife))</f>
        <v>0</v>
      </c>
      <c r="Z729" s="155">
        <f>IF(A20taxstdlife="n/a","n/a",IF(Z$3&gt;(A20taxstdlife+$E729),(Input!$G$230*$G$7)-SUM($G729:Y729),(Input!$G$230*$G$7)/A20taxstdlife))</f>
        <v>0</v>
      </c>
      <c r="AA729" s="155">
        <f>IF(A20taxstdlife="n/a","n/a",IF(AA$3&gt;(A20taxstdlife+$E729),(Input!$G$230*$G$7)-SUM($G729:Z729),(Input!$G$230*$G$7)/A20taxstdlife))</f>
        <v>0</v>
      </c>
      <c r="AB729" s="155">
        <f>IF(A20taxstdlife="n/a","n/a",IF(AB$3&gt;(A20taxstdlife+$E729),(Input!$G$230*$G$7)-SUM($G729:AA729),(Input!$G$230*$G$7)/A20taxstdlife))</f>
        <v>0</v>
      </c>
      <c r="AC729" s="155">
        <f>IF(A20taxstdlife="n/a","n/a",IF(AC$3&gt;(A20taxstdlife+$E729),(Input!$G$230*$G$7)-SUM($G729:AB729),(Input!$G$230*$G$7)/A20taxstdlife))</f>
        <v>0</v>
      </c>
      <c r="AD729" s="155">
        <f>IF(A20taxstdlife="n/a","n/a",IF(AD$3&gt;(A20taxstdlife+$E729),(Input!$G$230*$G$7)-SUM($G729:AC729),(Input!$G$230*$G$7)/A20taxstdlife))</f>
        <v>0</v>
      </c>
      <c r="AE729" s="155">
        <f>IF(A20taxstdlife="n/a","n/a",IF(AE$3&gt;(A20taxstdlife+$E729),(Input!$G$230*$G$7)-SUM($G729:AD729),(Input!$G$230*$G$7)/A20taxstdlife))</f>
        <v>0</v>
      </c>
      <c r="AF729" s="155">
        <f>IF(A20taxstdlife="n/a","n/a",IF(AF$3&gt;(A20taxstdlife+$E729),(Input!$G$230*$G$7)-SUM($G729:AE729),(Input!$G$230*$G$7)/A20taxstdlife))</f>
        <v>0</v>
      </c>
      <c r="AG729" s="155">
        <f>IF(A20taxstdlife="n/a","n/a",IF(AG$3&gt;(A20taxstdlife+$E729),(Input!$G$230*$G$7)-SUM($G729:AF729),(Input!$G$230*$G$7)/A20taxstdlife))</f>
        <v>0</v>
      </c>
      <c r="AH729" s="155">
        <f>IF(A20taxstdlife="n/a","n/a",IF(AH$3&gt;(A20taxstdlife+$E729),(Input!$G$230*$G$7)-SUM($G729:AG729),(Input!$G$230*$G$7)/A20taxstdlife))</f>
        <v>0</v>
      </c>
      <c r="AI729" s="155">
        <f>IF(A20taxstdlife="n/a","n/a",IF(AI$3&gt;(A20taxstdlife+$E729),(Input!$G$230*$G$7)-SUM($G729:AH729),(Input!$G$230*$G$7)/A20taxstdlife))</f>
        <v>0</v>
      </c>
      <c r="AJ729" s="155">
        <f>IF(A20taxstdlife="n/a","n/a",IF(AJ$3&gt;(A20taxstdlife+$E729),(Input!$G$230*$G$7)-SUM($G729:AI729),(Input!$G$230*$G$7)/A20taxstdlife))</f>
        <v>0</v>
      </c>
      <c r="AK729" s="155">
        <f>IF(A20taxstdlife="n/a","n/a",IF(AK$3&gt;(A20taxstdlife+$E729),(Input!$G$230*$G$7)-SUM($G729:AJ729),(Input!$G$230*$G$7)/A20taxstdlife))</f>
        <v>0</v>
      </c>
      <c r="AL729" s="155">
        <f>IF(A20taxstdlife="n/a","n/a",IF(AL$3&gt;(A20taxstdlife+$E729),(Input!$G$230*$G$7)-SUM($G729:AK729),(Input!$G$230*$G$7)/A20taxstdlife))</f>
        <v>0</v>
      </c>
      <c r="AM729" s="155">
        <f>IF(A20taxstdlife="n/a","n/a",IF(AM$3&gt;(A20taxstdlife+$E729),(Input!$G$230*$G$7)-SUM($G729:AL729),(Input!$G$230*$G$7)/A20taxstdlife))</f>
        <v>0</v>
      </c>
      <c r="AN729" s="155">
        <f>IF(A20taxstdlife="n/a","n/a",IF(AN$3&gt;(A20taxstdlife+$E729),(Input!$G$230*$G$7)-SUM($G729:AM729),(Input!$G$230*$G$7)/A20taxstdlife))</f>
        <v>0</v>
      </c>
      <c r="AO729" s="155">
        <f>IF(A20taxstdlife="n/a","n/a",IF(AO$3&gt;(A20taxstdlife+$E729),(Input!$G$230*$G$7)-SUM($G729:AN729),(Input!$G$230*$G$7)/A20taxstdlife))</f>
        <v>0</v>
      </c>
      <c r="AP729" s="155">
        <f>IF(A20taxstdlife="n/a","n/a",IF(AP$3&gt;(A20taxstdlife+$E729),(Input!$G$230*$G$7)-SUM($G729:AO729),(Input!$G$230*$G$7)/A20taxstdlife))</f>
        <v>0</v>
      </c>
      <c r="AQ729" s="155">
        <f>IF(A20taxstdlife="n/a","n/a",IF(AQ$3&gt;(A20taxstdlife+$E729),(Input!$G$230*$G$7)-SUM($G729:AP729),(Input!$G$230*$G$7)/A20taxstdlife))</f>
        <v>0</v>
      </c>
      <c r="AR729" s="155">
        <f>IF(A20taxstdlife="n/a","n/a",IF(AR$3&gt;(A20taxstdlife+$E729),(Input!$G$230*$G$7)-SUM($G729:AQ729),(Input!$G$230*$G$7)/A20taxstdlife))</f>
        <v>0</v>
      </c>
      <c r="AS729" s="155">
        <f>IF(A20taxstdlife="n/a","n/a",IF(AS$3&gt;(A20taxstdlife+$E729),(Input!$G$230*$G$7)-SUM($G729:AR729),(Input!$G$230*$G$7)/A20taxstdlife))</f>
        <v>0</v>
      </c>
      <c r="AT729" s="155">
        <f>IF(A20taxstdlife="n/a","n/a",IF(AT$3&gt;(A20taxstdlife+$E729),(Input!$G$230*$G$7)-SUM($G729:AS729),(Input!$G$230*$G$7)/A20taxstdlife))</f>
        <v>0</v>
      </c>
      <c r="AU729" s="155">
        <f>IF(A20taxstdlife="n/a","n/a",IF(AU$3&gt;(A20taxstdlife+$E729),(Input!$G$230*$G$7)-SUM($G729:AT729),(Input!$G$230*$G$7)/A20taxstdlife))</f>
        <v>0</v>
      </c>
      <c r="AV729" s="155">
        <f>IF(A20taxstdlife="n/a","n/a",IF(AV$3&gt;(A20taxstdlife+$E729),(Input!$G$230*$G$7)-SUM($G729:AU729),(Input!$G$230*$G$7)/A20taxstdlife))</f>
        <v>0</v>
      </c>
      <c r="AW729" s="155">
        <f>IF(A20taxstdlife="n/a","n/a",IF(AW$3&gt;(A20taxstdlife+$E729),(Input!$G$230*$G$7)-SUM($G729:AV729),(Input!$G$230*$G$7)/A20taxstdlife))</f>
        <v>0</v>
      </c>
      <c r="AX729" s="155">
        <f>IF(A20taxstdlife="n/a","n/a",IF(AX$3&gt;(A20taxstdlife+$E729),(Input!$G$230*$G$7)-SUM($G729:AW729),(Input!$G$230*$G$7)/A20taxstdlife))</f>
        <v>0</v>
      </c>
      <c r="AY729" s="155">
        <f>IF(A20taxstdlife="n/a","n/a",IF(AY$3&gt;(A20taxstdlife+$E729),(Input!$G$230*$G$7)-SUM($G729:AX729),(Input!$G$230*$G$7)/A20taxstdlife))</f>
        <v>0</v>
      </c>
      <c r="AZ729" s="155">
        <f>IF(A20taxstdlife="n/a","n/a",IF(AZ$3&gt;(A20taxstdlife+$E729),(Input!$G$230*$G$7)-SUM($G729:AY729),(Input!$G$230*$G$7)/A20taxstdlife))</f>
        <v>0</v>
      </c>
      <c r="BA729" s="155">
        <f>IF(A20taxstdlife="n/a","n/a",IF(BA$3&gt;(A20taxstdlife+$E729),(Input!$G$230*$G$7)-SUM($G729:AZ729),(Input!$G$230*$G$7)/A20taxstdlife))</f>
        <v>0</v>
      </c>
      <c r="BB729" s="155">
        <f>IF(A20taxstdlife="n/a","n/a",IF(BB$3&gt;(A20taxstdlife+$E729),(Input!$G$230*$G$7)-SUM($G729:BA729),(Input!$G$230*$G$7)/A20taxstdlife))</f>
        <v>0</v>
      </c>
      <c r="BC729" s="155">
        <f>IF(A20taxstdlife="n/a","n/a",IF(BC$3&gt;(A20taxstdlife+$E729),(Input!$G$230*$G$7)-SUM($G729:BB729),(Input!$G$230*$G$7)/A20taxstdlife))</f>
        <v>0</v>
      </c>
      <c r="BD729" s="155">
        <f>IF(A20taxstdlife="n/a","n/a",IF(BD$3&gt;(A20taxstdlife+$E729),(Input!$G$230*$G$7)-SUM($G729:BC729),(Input!$G$230*$G$7)/A20taxstdlife))</f>
        <v>0</v>
      </c>
      <c r="BE729" s="155">
        <f>IF(A20taxstdlife="n/a","n/a",IF(BE$3&gt;(A20taxstdlife+$E729),(Input!$G$230*$G$7)-SUM($G729:BD729),(Input!$G$230*$G$7)/A20taxstdlife))</f>
        <v>0</v>
      </c>
      <c r="BF729" s="155">
        <f>IF(A20taxstdlife="n/a","n/a",IF(BF$3&gt;(A20taxstdlife+$E729),(Input!$G$230*$G$7)-SUM($G729:BE729),(Input!$G$230*$G$7)/A20taxstdlife))</f>
        <v>0</v>
      </c>
      <c r="BG729" s="155">
        <f>IF(A20taxstdlife="n/a","n/a",IF(BG$3&gt;(A20taxstdlife+$E729),(Input!$G$230*$G$7)-SUM($G729:BF729),(Input!$G$230*$G$7)/A20taxstdlife))</f>
        <v>0</v>
      </c>
      <c r="BH729" s="155">
        <f>IF(A20taxstdlife="n/a","n/a",IF(BH$3&gt;(A20taxstdlife+$E729),(Input!$G$230*$G$7)-SUM($G729:BG729),(Input!$G$230*$G$7)/A20taxstdlife))</f>
        <v>0</v>
      </c>
      <c r="BI729" s="155">
        <f>IF(A20taxstdlife="n/a","n/a",IF(BI$3&gt;(A20taxstdlife+$E729),(Input!$G$230*$G$7)-SUM($G729:BH729),(Input!$G$230*$G$7)/A20taxstdlife))</f>
        <v>0</v>
      </c>
      <c r="BJ729" s="14"/>
      <c r="BK729" s="14"/>
      <c r="BL729" s="14"/>
      <c r="BM729" s="14"/>
      <c r="BN729" s="14"/>
      <c r="BO729" s="14"/>
      <c r="BP729" s="14"/>
      <c r="BQ729" s="14"/>
      <c r="BR729" s="14"/>
      <c r="BS729" s="14"/>
      <c r="BT729" s="14"/>
      <c r="BU729" s="14"/>
      <c r="BV729" s="14"/>
      <c r="BW729" s="14"/>
      <c r="BX729" s="14"/>
      <c r="BY729" s="14"/>
      <c r="BZ729" s="14"/>
      <c r="CA729" s="410"/>
      <c r="CB729" s="410"/>
      <c r="CC729" s="410"/>
      <c r="CD729" s="410"/>
      <c r="CE729" s="410"/>
      <c r="CF729" s="410"/>
      <c r="CG729" s="410"/>
      <c r="CH729" s="410"/>
      <c r="CI729" s="410"/>
      <c r="CJ729" s="410"/>
      <c r="CK729" s="410"/>
      <c r="CL729" s="410"/>
      <c r="CM729" s="410"/>
      <c r="CN729" s="410"/>
      <c r="CO729" s="410"/>
      <c r="CP729" s="410"/>
      <c r="CQ729" s="410"/>
      <c r="CR729" s="410"/>
      <c r="CS729" s="410"/>
      <c r="CT729" s="410"/>
      <c r="CU729" s="410"/>
      <c r="CV729" s="410"/>
      <c r="CW729" s="410"/>
      <c r="CX729" s="410"/>
      <c r="CY729" s="410"/>
      <c r="CZ729" s="410"/>
      <c r="DA729" s="410"/>
      <c r="DB729" s="410"/>
      <c r="DC729" s="410"/>
      <c r="DD729" s="410"/>
      <c r="DE729" s="410"/>
      <c r="DF729" s="410"/>
      <c r="DG729" s="410"/>
      <c r="DH729" s="410"/>
      <c r="DI729" s="410"/>
      <c r="DJ729" s="410"/>
      <c r="DK729" s="410"/>
      <c r="DL729" s="410"/>
      <c r="DM729" s="410"/>
      <c r="DN729" s="410"/>
      <c r="DO729" s="410"/>
      <c r="DP729" s="410"/>
      <c r="DQ729" s="410"/>
      <c r="DR729" s="410"/>
      <c r="DS729" s="410"/>
      <c r="DT729" s="410"/>
      <c r="DU729" s="410"/>
      <c r="DV729" s="410"/>
      <c r="DW729" s="410"/>
      <c r="DX729" s="410"/>
      <c r="DY729" s="410"/>
      <c r="DZ729" s="410"/>
      <c r="EA729" s="410"/>
      <c r="EB729" s="410"/>
      <c r="EC729" s="410"/>
      <c r="ED729" s="410"/>
      <c r="EE729" s="410"/>
      <c r="EF729" s="410"/>
      <c r="EG729" s="410"/>
      <c r="EH729" s="410"/>
      <c r="EI729" s="410"/>
      <c r="EJ729" s="410"/>
      <c r="EK729" s="410"/>
      <c r="EL729" s="410"/>
      <c r="EM729" s="410"/>
      <c r="EN729" s="410"/>
      <c r="EO729" s="410"/>
      <c r="EP729" s="410"/>
      <c r="EQ729" s="410"/>
      <c r="ER729" s="410"/>
      <c r="ES729" s="410"/>
      <c r="ET729" s="410"/>
      <c r="EU729" s="410"/>
      <c r="EV729" s="410"/>
      <c r="EW729" s="410"/>
      <c r="EX729" s="410"/>
      <c r="EY729" s="410"/>
      <c r="EZ729" s="410"/>
      <c r="FA729" s="410"/>
      <c r="FB729" s="410"/>
      <c r="FC729" s="410"/>
      <c r="FD729" s="410"/>
      <c r="FE729" s="410"/>
      <c r="FF729" s="410"/>
      <c r="FG729" s="410"/>
      <c r="FH729" s="410"/>
      <c r="FI729" s="410"/>
      <c r="FJ729" s="410"/>
      <c r="FK729" s="410"/>
      <c r="FL729" s="410"/>
      <c r="FM729" s="410"/>
      <c r="FN729" s="410"/>
      <c r="FO729" s="410"/>
      <c r="FP729" s="410"/>
      <c r="FQ729" s="410"/>
      <c r="FR729" s="410"/>
      <c r="FS729" s="410"/>
      <c r="FT729" s="410"/>
      <c r="FU729" s="410"/>
      <c r="FV729" s="410"/>
      <c r="FW729" s="410"/>
      <c r="FX729" s="410"/>
      <c r="FY729" s="410"/>
      <c r="FZ729" s="410"/>
      <c r="GA729" s="410"/>
      <c r="GB729" s="410"/>
      <c r="GC729" s="410"/>
      <c r="GD729" s="410"/>
      <c r="GE729" s="410"/>
      <c r="GF729" s="410"/>
      <c r="GG729" s="410"/>
      <c r="GH729" s="410"/>
      <c r="GI729" s="410"/>
      <c r="GJ729" s="410"/>
      <c r="GK729" s="410"/>
      <c r="GL729" s="410"/>
      <c r="GM729" s="410"/>
      <c r="GN729" s="410"/>
      <c r="GO729" s="410"/>
      <c r="GP729" s="410"/>
      <c r="GQ729" s="410"/>
      <c r="GR729" s="410"/>
      <c r="GS729" s="410"/>
      <c r="GT729" s="410"/>
      <c r="GU729" s="410"/>
      <c r="GV729" s="410"/>
      <c r="GW729" s="410"/>
      <c r="GX729" s="410"/>
      <c r="GY729" s="410"/>
      <c r="GZ729" s="410"/>
      <c r="HA729" s="410"/>
      <c r="HB729" s="410"/>
      <c r="HC729" s="410"/>
      <c r="HD729" s="410"/>
      <c r="HE729" s="410"/>
      <c r="HF729" s="410"/>
      <c r="HG729" s="410"/>
      <c r="HH729" s="410"/>
      <c r="HI729" s="410"/>
      <c r="HJ729" s="410"/>
      <c r="HK729" s="410"/>
      <c r="HL729" s="410"/>
      <c r="HM729" s="410"/>
      <c r="HN729" s="410"/>
      <c r="HO729" s="410"/>
      <c r="HP729" s="410"/>
      <c r="HQ729" s="410"/>
      <c r="HR729" s="410"/>
      <c r="HS729" s="410"/>
      <c r="HT729" s="410"/>
      <c r="HU729" s="410"/>
      <c r="HV729" s="410"/>
      <c r="HW729" s="410"/>
      <c r="HX729" s="410"/>
      <c r="HY729" s="410"/>
      <c r="HZ729" s="410"/>
      <c r="IA729" s="410"/>
      <c r="IB729" s="410"/>
      <c r="IC729" s="410"/>
      <c r="ID729" s="410"/>
      <c r="IE729" s="410"/>
      <c r="IF729" s="410"/>
      <c r="IG729" s="410"/>
      <c r="IH729" s="410"/>
      <c r="II729" s="410"/>
      <c r="IJ729" s="410"/>
      <c r="IK729" s="410"/>
      <c r="IL729" s="410"/>
      <c r="IM729" s="410"/>
      <c r="IN729" s="410"/>
      <c r="IO729" s="410"/>
      <c r="IP729" s="410"/>
      <c r="IQ729" s="410"/>
      <c r="IR729" s="410"/>
      <c r="IS729" s="410"/>
      <c r="IT729" s="410"/>
      <c r="IU729" s="410"/>
      <c r="IV729" s="410"/>
    </row>
    <row r="730" spans="1:256" s="2" customFormat="1" ht="12.75" hidden="1" customHeight="1" outlineLevel="2">
      <c r="A730" s="14"/>
      <c r="B730" s="14"/>
      <c r="C730" s="324"/>
      <c r="D730" s="413"/>
      <c r="E730" s="261">
        <v>2</v>
      </c>
      <c r="F730" s="372"/>
      <c r="G730" s="269"/>
      <c r="H730" s="270"/>
      <c r="I730" s="155">
        <f>IF(A20taxstdlife="n/a","n/a",IF(I$3&gt;(A20taxstdlife+$E730),(Input!$H$230*$H$7)-SUM($H730:H730),(Input!$H$230*$H$7)/A20taxstdlife))</f>
        <v>0</v>
      </c>
      <c r="J730" s="155">
        <f>IF(A20taxstdlife="n/a","n/a",IF(J$3&gt;(A20taxstdlife+$E730),(Input!$H$230*$H$7)-SUM($H730:I730),(Input!$H$230*$H$7)/A20taxstdlife))</f>
        <v>0</v>
      </c>
      <c r="K730" s="155">
        <f>IF(A20taxstdlife="n/a","n/a",IF(K$3&gt;(A20taxstdlife+$E730),(Input!$H$230*$H$7)-SUM($H730:J730),(Input!$H$230*$H$7)/A20taxstdlife))</f>
        <v>0</v>
      </c>
      <c r="L730" s="155">
        <f>IF(A20taxstdlife="n/a","n/a",IF(L$3&gt;(A20taxstdlife+$E730),(Input!$H$230*$H$7)-SUM($H730:K730),(Input!$H$230*$H$7)/A20taxstdlife))</f>
        <v>0</v>
      </c>
      <c r="M730" s="155">
        <f>IF(A20taxstdlife="n/a","n/a",IF(M$3&gt;(A20taxstdlife+$E730),(Input!$H$230*$H$7)-SUM($H730:L730),(Input!$H$230*$H$7)/A20taxstdlife))</f>
        <v>0</v>
      </c>
      <c r="N730" s="155">
        <f>IF(A20taxstdlife="n/a","n/a",IF(N$3&gt;(A20taxstdlife+$E730),(Input!$H$230*$H$7)-SUM($H730:M730),(Input!$H$230*$H$7)/A20taxstdlife))</f>
        <v>0</v>
      </c>
      <c r="O730" s="155">
        <f>IF(A20taxstdlife="n/a","n/a",IF(O$3&gt;(A20taxstdlife+$E730),(Input!$H$230*$H$7)-SUM($H730:N730),(Input!$H$230*$H$7)/A20taxstdlife))</f>
        <v>0</v>
      </c>
      <c r="P730" s="155">
        <f>IF(A20taxstdlife="n/a","n/a",IF(P$3&gt;(A20taxstdlife+$E730),(Input!$H$230*$H$7)-SUM($H730:O730),(Input!$H$230*$H$7)/A20taxstdlife))</f>
        <v>0</v>
      </c>
      <c r="Q730" s="155">
        <f>IF(A20taxstdlife="n/a","n/a",IF(Q$3&gt;(A20taxstdlife+$E730),(Input!$H$230*$H$7)-SUM($H730:P730),(Input!$H$230*$H$7)/A20taxstdlife))</f>
        <v>0</v>
      </c>
      <c r="R730" s="155">
        <f>IF(A20taxstdlife="n/a","n/a",IF(R$3&gt;(A20taxstdlife+$E730),(Input!$H$230*$H$7)-SUM($H730:Q730),(Input!$H$230*$H$7)/A20taxstdlife))</f>
        <v>0</v>
      </c>
      <c r="S730" s="155">
        <f>IF(A20taxstdlife="n/a","n/a",IF(S$3&gt;(A20taxstdlife+$E730),(Input!$H$230*$H$7)-SUM($H730:R730),(Input!$H$230*$H$7)/A20taxstdlife))</f>
        <v>0</v>
      </c>
      <c r="T730" s="155">
        <f>IF(A20taxstdlife="n/a","n/a",IF(T$3&gt;(A20taxstdlife+$E730),(Input!$H$230*$H$7)-SUM($H730:S730),(Input!$H$230*$H$7)/A20taxstdlife))</f>
        <v>0</v>
      </c>
      <c r="U730" s="155">
        <f>IF(A20taxstdlife="n/a","n/a",IF(U$3&gt;(A20taxstdlife+$E730),(Input!$H$230*$H$7)-SUM($H730:T730),(Input!$H$230*$H$7)/A20taxstdlife))</f>
        <v>0</v>
      </c>
      <c r="V730" s="155">
        <f>IF(A20taxstdlife="n/a","n/a",IF(V$3&gt;(A20taxstdlife+$E730),(Input!$H$230*$H$7)-SUM($H730:U730),(Input!$H$230*$H$7)/A20taxstdlife))</f>
        <v>0</v>
      </c>
      <c r="W730" s="155">
        <f>IF(A20taxstdlife="n/a","n/a",IF(W$3&gt;(A20taxstdlife+$E730),(Input!$H$230*$H$7)-SUM($H730:V730),(Input!$H$230*$H$7)/A20taxstdlife))</f>
        <v>0</v>
      </c>
      <c r="X730" s="155">
        <f>IF(A20taxstdlife="n/a","n/a",IF(X$3&gt;(A20taxstdlife+$E730),(Input!$H$230*$H$7)-SUM($H730:W730),(Input!$H$230*$H$7)/A20taxstdlife))</f>
        <v>0</v>
      </c>
      <c r="Y730" s="155">
        <f>IF(A20taxstdlife="n/a","n/a",IF(Y$3&gt;(A20taxstdlife+$E730),(Input!$H$230*$H$7)-SUM($H730:X730),(Input!$H$230*$H$7)/A20taxstdlife))</f>
        <v>0</v>
      </c>
      <c r="Z730" s="155">
        <f>IF(A20taxstdlife="n/a","n/a",IF(Z$3&gt;(A20taxstdlife+$E730),(Input!$H$230*$H$7)-SUM($H730:Y730),(Input!$H$230*$H$7)/A20taxstdlife))</f>
        <v>0</v>
      </c>
      <c r="AA730" s="155">
        <f>IF(A20taxstdlife="n/a","n/a",IF(AA$3&gt;(A20taxstdlife+$E730),(Input!$H$230*$H$7)-SUM($H730:Z730),(Input!$H$230*$H$7)/A20taxstdlife))</f>
        <v>0</v>
      </c>
      <c r="AB730" s="155">
        <f>IF(A20taxstdlife="n/a","n/a",IF(AB$3&gt;(A20taxstdlife+$E730),(Input!$H$230*$H$7)-SUM($H730:AA730),(Input!$H$230*$H$7)/A20taxstdlife))</f>
        <v>0</v>
      </c>
      <c r="AC730" s="155">
        <f>IF(A20taxstdlife="n/a","n/a",IF(AC$3&gt;(A20taxstdlife+$E730),(Input!$H$230*$H$7)-SUM($H730:AB730),(Input!$H$230*$H$7)/A20taxstdlife))</f>
        <v>0</v>
      </c>
      <c r="AD730" s="155">
        <f>IF(A20taxstdlife="n/a","n/a",IF(AD$3&gt;(A20taxstdlife+$E730),(Input!$H$230*$H$7)-SUM($H730:AC730),(Input!$H$230*$H$7)/A20taxstdlife))</f>
        <v>0</v>
      </c>
      <c r="AE730" s="155">
        <f>IF(A20taxstdlife="n/a","n/a",IF(AE$3&gt;(A20taxstdlife+$E730),(Input!$H$230*$H$7)-SUM($H730:AD730),(Input!$H$230*$H$7)/A20taxstdlife))</f>
        <v>0</v>
      </c>
      <c r="AF730" s="155">
        <f>IF(A20taxstdlife="n/a","n/a",IF(AF$3&gt;(A20taxstdlife+$E730),(Input!$H$230*$H$7)-SUM($H730:AE730),(Input!$H$230*$H$7)/A20taxstdlife))</f>
        <v>0</v>
      </c>
      <c r="AG730" s="155">
        <f>IF(A20taxstdlife="n/a","n/a",IF(AG$3&gt;(A20taxstdlife+$E730),(Input!$H$230*$H$7)-SUM($H730:AF730),(Input!$H$230*$H$7)/A20taxstdlife))</f>
        <v>0</v>
      </c>
      <c r="AH730" s="155">
        <f>IF(A20taxstdlife="n/a","n/a",IF(AH$3&gt;(A20taxstdlife+$E730),(Input!$H$230*$H$7)-SUM($H730:AG730),(Input!$H$230*$H$7)/A20taxstdlife))</f>
        <v>0</v>
      </c>
      <c r="AI730" s="155">
        <f>IF(A20taxstdlife="n/a","n/a",IF(AI$3&gt;(A20taxstdlife+$E730),(Input!$H$230*$H$7)-SUM($H730:AH730),(Input!$H$230*$H$7)/A20taxstdlife))</f>
        <v>0</v>
      </c>
      <c r="AJ730" s="155">
        <f>IF(A20taxstdlife="n/a","n/a",IF(AJ$3&gt;(A20taxstdlife+$E730),(Input!$H$230*$H$7)-SUM($H730:AI730),(Input!$H$230*$H$7)/A20taxstdlife))</f>
        <v>0</v>
      </c>
      <c r="AK730" s="155">
        <f>IF(A20taxstdlife="n/a","n/a",IF(AK$3&gt;(A20taxstdlife+$E730),(Input!$H$230*$H$7)-SUM($H730:AJ730),(Input!$H$230*$H$7)/A20taxstdlife))</f>
        <v>0</v>
      </c>
      <c r="AL730" s="155">
        <f>IF(A20taxstdlife="n/a","n/a",IF(AL$3&gt;(A20taxstdlife+$E730),(Input!$H$230*$H$7)-SUM($H730:AK730),(Input!$H$230*$H$7)/A20taxstdlife))</f>
        <v>0</v>
      </c>
      <c r="AM730" s="155">
        <f>IF(A20taxstdlife="n/a","n/a",IF(AM$3&gt;(A20taxstdlife+$E730),(Input!$H$230*$H$7)-SUM($H730:AL730),(Input!$H$230*$H$7)/A20taxstdlife))</f>
        <v>0</v>
      </c>
      <c r="AN730" s="155">
        <f>IF(A20taxstdlife="n/a","n/a",IF(AN$3&gt;(A20taxstdlife+$E730),(Input!$H$230*$H$7)-SUM($H730:AM730),(Input!$H$230*$H$7)/A20taxstdlife))</f>
        <v>0</v>
      </c>
      <c r="AO730" s="155">
        <f>IF(A20taxstdlife="n/a","n/a",IF(AO$3&gt;(A20taxstdlife+$E730),(Input!$H$230*$H$7)-SUM($H730:AN730),(Input!$H$230*$H$7)/A20taxstdlife))</f>
        <v>0</v>
      </c>
      <c r="AP730" s="155">
        <f>IF(A20taxstdlife="n/a","n/a",IF(AP$3&gt;(A20taxstdlife+$E730),(Input!$H$230*$H$7)-SUM($H730:AO730),(Input!$H$230*$H$7)/A20taxstdlife))</f>
        <v>0</v>
      </c>
      <c r="AQ730" s="155">
        <f>IF(A20taxstdlife="n/a","n/a",IF(AQ$3&gt;(A20taxstdlife+$E730),(Input!$H$230*$H$7)-SUM($H730:AP730),(Input!$H$230*$H$7)/A20taxstdlife))</f>
        <v>0</v>
      </c>
      <c r="AR730" s="155">
        <f>IF(A20taxstdlife="n/a","n/a",IF(AR$3&gt;(A20taxstdlife+$E730),(Input!$H$230*$H$7)-SUM($H730:AQ730),(Input!$H$230*$H$7)/A20taxstdlife))</f>
        <v>0</v>
      </c>
      <c r="AS730" s="155">
        <f>IF(A20taxstdlife="n/a","n/a",IF(AS$3&gt;(A20taxstdlife+$E730),(Input!$H$230*$H$7)-SUM($H730:AR730),(Input!$H$230*$H$7)/A20taxstdlife))</f>
        <v>0</v>
      </c>
      <c r="AT730" s="155">
        <f>IF(A20taxstdlife="n/a","n/a",IF(AT$3&gt;(A20taxstdlife+$E730),(Input!$H$230*$H$7)-SUM($H730:AS730),(Input!$H$230*$H$7)/A20taxstdlife))</f>
        <v>0</v>
      </c>
      <c r="AU730" s="155">
        <f>IF(A20taxstdlife="n/a","n/a",IF(AU$3&gt;(A20taxstdlife+$E730),(Input!$H$230*$H$7)-SUM($H730:AT730),(Input!$H$230*$H$7)/A20taxstdlife))</f>
        <v>0</v>
      </c>
      <c r="AV730" s="155">
        <f>IF(A20taxstdlife="n/a","n/a",IF(AV$3&gt;(A20taxstdlife+$E730),(Input!$H$230*$H$7)-SUM($H730:AU730),(Input!$H$230*$H$7)/A20taxstdlife))</f>
        <v>0</v>
      </c>
      <c r="AW730" s="155">
        <f>IF(A20taxstdlife="n/a","n/a",IF(AW$3&gt;(A20taxstdlife+$E730),(Input!$H$230*$H$7)-SUM($H730:AV730),(Input!$H$230*$H$7)/A20taxstdlife))</f>
        <v>0</v>
      </c>
      <c r="AX730" s="155">
        <f>IF(A20taxstdlife="n/a","n/a",IF(AX$3&gt;(A20taxstdlife+$E730),(Input!$H$230*$H$7)-SUM($H730:AW730),(Input!$H$230*$H$7)/A20taxstdlife))</f>
        <v>0</v>
      </c>
      <c r="AY730" s="155">
        <f>IF(A20taxstdlife="n/a","n/a",IF(AY$3&gt;(A20taxstdlife+$E730),(Input!$H$230*$H$7)-SUM($H730:AX730),(Input!$H$230*$H$7)/A20taxstdlife))</f>
        <v>0</v>
      </c>
      <c r="AZ730" s="155">
        <f>IF(A20taxstdlife="n/a","n/a",IF(AZ$3&gt;(A20taxstdlife+$E730),(Input!$H$230*$H$7)-SUM($H730:AY730),(Input!$H$230*$H$7)/A20taxstdlife))</f>
        <v>0</v>
      </c>
      <c r="BA730" s="155">
        <f>IF(A20taxstdlife="n/a","n/a",IF(BA$3&gt;(A20taxstdlife+$E730),(Input!$H$230*$H$7)-SUM($H730:AZ730),(Input!$H$230*$H$7)/A20taxstdlife))</f>
        <v>0</v>
      </c>
      <c r="BB730" s="155">
        <f>IF(A20taxstdlife="n/a","n/a",IF(BB$3&gt;(A20taxstdlife+$E730),(Input!$H$230*$H$7)-SUM($H730:BA730),(Input!$H$230*$H$7)/A20taxstdlife))</f>
        <v>0</v>
      </c>
      <c r="BC730" s="155">
        <f>IF(A20taxstdlife="n/a","n/a",IF(BC$3&gt;(A20taxstdlife+$E730),(Input!$H$230*$H$7)-SUM($H730:BB730),(Input!$H$230*$H$7)/A20taxstdlife))</f>
        <v>0</v>
      </c>
      <c r="BD730" s="155">
        <f>IF(A20taxstdlife="n/a","n/a",IF(BD$3&gt;(A20taxstdlife+$E730),(Input!$H$230*$H$7)-SUM($H730:BC730),(Input!$H$230*$H$7)/A20taxstdlife))</f>
        <v>0</v>
      </c>
      <c r="BE730" s="155">
        <f>IF(A20taxstdlife="n/a","n/a",IF(BE$3&gt;(A20taxstdlife+$E730),(Input!$H$230*$H$7)-SUM($H730:BD730),(Input!$H$230*$H$7)/A20taxstdlife))</f>
        <v>0</v>
      </c>
      <c r="BF730" s="155">
        <f>IF(A20taxstdlife="n/a","n/a",IF(BF$3&gt;(A20taxstdlife+$E730),(Input!$H$230*$H$7)-SUM($H730:BE730),(Input!$H$230*$H$7)/A20taxstdlife))</f>
        <v>0</v>
      </c>
      <c r="BG730" s="155">
        <f>IF(A20taxstdlife="n/a","n/a",IF(BG$3&gt;(A20taxstdlife+$E730),(Input!$H$230*$H$7)-SUM($H730:BF730),(Input!$H$230*$H$7)/A20taxstdlife))</f>
        <v>0</v>
      </c>
      <c r="BH730" s="155">
        <f>IF(A20taxstdlife="n/a","n/a",IF(BH$3&gt;(A20taxstdlife+$E730),(Input!$H$230*$H$7)-SUM($H730:BG730),(Input!$H$230*$H$7)/A20taxstdlife))</f>
        <v>0</v>
      </c>
      <c r="BI730" s="155">
        <f>IF(A20taxstdlife="n/a","n/a",IF(BI$3&gt;(A20taxstdlife+$E730),(Input!$H$230*$H$7)-SUM($H730:BH730),(Input!$H$230*$H$7)/A20taxstdlife))</f>
        <v>0</v>
      </c>
      <c r="BJ730" s="14"/>
      <c r="BK730" s="14"/>
      <c r="BL730" s="14"/>
      <c r="BM730" s="14"/>
      <c r="BN730" s="14"/>
      <c r="BO730" s="14"/>
      <c r="BP730" s="14"/>
      <c r="BQ730" s="14"/>
      <c r="BR730" s="14"/>
      <c r="BS730" s="14"/>
      <c r="BT730" s="14"/>
      <c r="BU730" s="14"/>
      <c r="BV730" s="14"/>
      <c r="BW730" s="14"/>
      <c r="BX730" s="14"/>
      <c r="BY730" s="14"/>
      <c r="BZ730" s="14"/>
      <c r="CA730" s="410"/>
      <c r="CB730" s="410"/>
      <c r="CC730" s="410"/>
      <c r="CD730" s="410"/>
      <c r="CE730" s="410"/>
      <c r="CF730" s="410"/>
      <c r="CG730" s="410"/>
      <c r="CH730" s="410"/>
      <c r="CI730" s="410"/>
      <c r="CJ730" s="410"/>
      <c r="CK730" s="410"/>
      <c r="CL730" s="410"/>
      <c r="CM730" s="410"/>
      <c r="CN730" s="410"/>
      <c r="CO730" s="410"/>
      <c r="CP730" s="410"/>
      <c r="CQ730" s="410"/>
      <c r="CR730" s="410"/>
      <c r="CS730" s="410"/>
      <c r="CT730" s="410"/>
      <c r="CU730" s="410"/>
      <c r="CV730" s="410"/>
      <c r="CW730" s="410"/>
      <c r="CX730" s="410"/>
      <c r="CY730" s="410"/>
      <c r="CZ730" s="410"/>
      <c r="DA730" s="410"/>
      <c r="DB730" s="410"/>
      <c r="DC730" s="410"/>
      <c r="DD730" s="410"/>
      <c r="DE730" s="410"/>
      <c r="DF730" s="410"/>
      <c r="DG730" s="410"/>
      <c r="DH730" s="410"/>
      <c r="DI730" s="410"/>
      <c r="DJ730" s="410"/>
      <c r="DK730" s="410"/>
      <c r="DL730" s="410"/>
      <c r="DM730" s="410"/>
      <c r="DN730" s="410"/>
      <c r="DO730" s="410"/>
      <c r="DP730" s="410"/>
      <c r="DQ730" s="410"/>
      <c r="DR730" s="410"/>
      <c r="DS730" s="410"/>
      <c r="DT730" s="410"/>
      <c r="DU730" s="410"/>
      <c r="DV730" s="410"/>
      <c r="DW730" s="410"/>
      <c r="DX730" s="410"/>
      <c r="DY730" s="410"/>
      <c r="DZ730" s="410"/>
      <c r="EA730" s="410"/>
      <c r="EB730" s="410"/>
      <c r="EC730" s="410"/>
      <c r="ED730" s="410"/>
      <c r="EE730" s="410"/>
      <c r="EF730" s="410"/>
      <c r="EG730" s="410"/>
      <c r="EH730" s="410"/>
      <c r="EI730" s="410"/>
      <c r="EJ730" s="410"/>
      <c r="EK730" s="410"/>
      <c r="EL730" s="410"/>
      <c r="EM730" s="410"/>
      <c r="EN730" s="410"/>
      <c r="EO730" s="410"/>
      <c r="EP730" s="410"/>
      <c r="EQ730" s="410"/>
      <c r="ER730" s="410"/>
      <c r="ES730" s="410"/>
      <c r="ET730" s="410"/>
      <c r="EU730" s="410"/>
      <c r="EV730" s="410"/>
      <c r="EW730" s="410"/>
      <c r="EX730" s="410"/>
      <c r="EY730" s="410"/>
      <c r="EZ730" s="410"/>
      <c r="FA730" s="410"/>
      <c r="FB730" s="410"/>
      <c r="FC730" s="410"/>
      <c r="FD730" s="410"/>
      <c r="FE730" s="410"/>
      <c r="FF730" s="410"/>
      <c r="FG730" s="410"/>
      <c r="FH730" s="410"/>
      <c r="FI730" s="410"/>
      <c r="FJ730" s="410"/>
      <c r="FK730" s="410"/>
      <c r="FL730" s="410"/>
      <c r="FM730" s="410"/>
      <c r="FN730" s="410"/>
      <c r="FO730" s="410"/>
      <c r="FP730" s="410"/>
      <c r="FQ730" s="410"/>
      <c r="FR730" s="410"/>
      <c r="FS730" s="410"/>
      <c r="FT730" s="410"/>
      <c r="FU730" s="410"/>
      <c r="FV730" s="410"/>
      <c r="FW730" s="410"/>
      <c r="FX730" s="410"/>
      <c r="FY730" s="410"/>
      <c r="FZ730" s="410"/>
      <c r="GA730" s="410"/>
      <c r="GB730" s="410"/>
      <c r="GC730" s="410"/>
      <c r="GD730" s="410"/>
      <c r="GE730" s="410"/>
      <c r="GF730" s="410"/>
      <c r="GG730" s="410"/>
      <c r="GH730" s="410"/>
      <c r="GI730" s="410"/>
      <c r="GJ730" s="410"/>
      <c r="GK730" s="410"/>
      <c r="GL730" s="410"/>
      <c r="GM730" s="410"/>
      <c r="GN730" s="410"/>
      <c r="GO730" s="410"/>
      <c r="GP730" s="410"/>
      <c r="GQ730" s="410"/>
      <c r="GR730" s="410"/>
      <c r="GS730" s="410"/>
      <c r="GT730" s="410"/>
      <c r="GU730" s="410"/>
      <c r="GV730" s="410"/>
      <c r="GW730" s="410"/>
      <c r="GX730" s="410"/>
      <c r="GY730" s="410"/>
      <c r="GZ730" s="410"/>
      <c r="HA730" s="410"/>
      <c r="HB730" s="410"/>
      <c r="HC730" s="410"/>
      <c r="HD730" s="410"/>
      <c r="HE730" s="410"/>
      <c r="HF730" s="410"/>
      <c r="HG730" s="410"/>
      <c r="HH730" s="410"/>
      <c r="HI730" s="410"/>
      <c r="HJ730" s="410"/>
      <c r="HK730" s="410"/>
      <c r="HL730" s="410"/>
      <c r="HM730" s="410"/>
      <c r="HN730" s="410"/>
      <c r="HO730" s="410"/>
      <c r="HP730" s="410"/>
      <c r="HQ730" s="410"/>
      <c r="HR730" s="410"/>
      <c r="HS730" s="410"/>
      <c r="HT730" s="410"/>
      <c r="HU730" s="410"/>
      <c r="HV730" s="410"/>
      <c r="HW730" s="410"/>
      <c r="HX730" s="410"/>
      <c r="HY730" s="410"/>
      <c r="HZ730" s="410"/>
      <c r="IA730" s="410"/>
      <c r="IB730" s="410"/>
      <c r="IC730" s="410"/>
      <c r="ID730" s="410"/>
      <c r="IE730" s="410"/>
      <c r="IF730" s="410"/>
      <c r="IG730" s="410"/>
      <c r="IH730" s="410"/>
      <c r="II730" s="410"/>
      <c r="IJ730" s="410"/>
      <c r="IK730" s="410"/>
      <c r="IL730" s="410"/>
      <c r="IM730" s="410"/>
      <c r="IN730" s="410"/>
      <c r="IO730" s="410"/>
      <c r="IP730" s="410"/>
      <c r="IQ730" s="410"/>
      <c r="IR730" s="410"/>
      <c r="IS730" s="410"/>
      <c r="IT730" s="410"/>
      <c r="IU730" s="410"/>
      <c r="IV730" s="410"/>
    </row>
    <row r="731" spans="1:256" s="2" customFormat="1" ht="12.75" hidden="1" customHeight="1" outlineLevel="2">
      <c r="A731" s="14"/>
      <c r="B731" s="14"/>
      <c r="C731" s="324"/>
      <c r="D731" s="413"/>
      <c r="E731" s="261">
        <v>3</v>
      </c>
      <c r="F731" s="372"/>
      <c r="G731" s="269"/>
      <c r="H731" s="271"/>
      <c r="I731" s="270"/>
      <c r="J731" s="155">
        <f>IF(A20taxstdlife="n/a","n/a",IF(J$3&gt;(A20taxstdlife+$E731),(Input!$I$230*$I$7)-SUM($I731:I731),(Input!$I$230*$I$7)/A20taxstdlife))</f>
        <v>0</v>
      </c>
      <c r="K731" s="155">
        <f>IF(A20taxstdlife="n/a","n/a",IF(K$3&gt;(A20taxstdlife+$E731),(Input!$I$230*$I$7)-SUM($I731:J731),(Input!$I$230*$I$7)/A20taxstdlife))</f>
        <v>0</v>
      </c>
      <c r="L731" s="155">
        <f>IF(A20taxstdlife="n/a","n/a",IF(L$3&gt;(A20taxstdlife+$E731),(Input!$I$230*$I$7)-SUM($I731:K731),(Input!$I$230*$I$7)/A20taxstdlife))</f>
        <v>0</v>
      </c>
      <c r="M731" s="155">
        <f>IF(A20taxstdlife="n/a","n/a",IF(M$3&gt;(A20taxstdlife+$E731),(Input!$I$230*$I$7)-SUM($I731:L731),(Input!$I$230*$I$7)/A20taxstdlife))</f>
        <v>0</v>
      </c>
      <c r="N731" s="155">
        <f>IF(A20taxstdlife="n/a","n/a",IF(N$3&gt;(A20taxstdlife+$E731),(Input!$I$230*$I$7)-SUM($I731:M731),(Input!$I$230*$I$7)/A20taxstdlife))</f>
        <v>0</v>
      </c>
      <c r="O731" s="155">
        <f>IF(A20taxstdlife="n/a","n/a",IF(O$3&gt;(A20taxstdlife+$E731),(Input!$I$230*$I$7)-SUM($I731:N731),(Input!$I$230*$I$7)/A20taxstdlife))</f>
        <v>0</v>
      </c>
      <c r="P731" s="155">
        <f>IF(A20taxstdlife="n/a","n/a",IF(P$3&gt;(A20taxstdlife+$E731),(Input!$I$230*$I$7)-SUM($I731:O731),(Input!$I$230*$I$7)/A20taxstdlife))</f>
        <v>0</v>
      </c>
      <c r="Q731" s="155">
        <f>IF(A20taxstdlife="n/a","n/a",IF(Q$3&gt;(A20taxstdlife+$E731),(Input!$I$230*$I$7)-SUM($I731:P731),(Input!$I$230*$I$7)/A20taxstdlife))</f>
        <v>0</v>
      </c>
      <c r="R731" s="155">
        <f>IF(A20taxstdlife="n/a","n/a",IF(R$3&gt;(A20taxstdlife+$E731),(Input!$I$230*$I$7)-SUM($I731:Q731),(Input!$I$230*$I$7)/A20taxstdlife))</f>
        <v>0</v>
      </c>
      <c r="S731" s="155">
        <f>IF(A20taxstdlife="n/a","n/a",IF(S$3&gt;(A20taxstdlife+$E731),(Input!$I$230*$I$7)-SUM($I731:R731),(Input!$I$230*$I$7)/A20taxstdlife))</f>
        <v>0</v>
      </c>
      <c r="T731" s="155">
        <f>IF(A20taxstdlife="n/a","n/a",IF(T$3&gt;(A20taxstdlife+$E731),(Input!$I$230*$I$7)-SUM($I731:S731),(Input!$I$230*$I$7)/A20taxstdlife))</f>
        <v>0</v>
      </c>
      <c r="U731" s="155">
        <f>IF(A20taxstdlife="n/a","n/a",IF(U$3&gt;(A20taxstdlife+$E731),(Input!$I$230*$I$7)-SUM($I731:T731),(Input!$I$230*$I$7)/A20taxstdlife))</f>
        <v>0</v>
      </c>
      <c r="V731" s="155">
        <f>IF(A20taxstdlife="n/a","n/a",IF(V$3&gt;(A20taxstdlife+$E731),(Input!$I$230*$I$7)-SUM($I731:U731),(Input!$I$230*$I$7)/A20taxstdlife))</f>
        <v>0</v>
      </c>
      <c r="W731" s="155">
        <f>IF(A20taxstdlife="n/a","n/a",IF(W$3&gt;(A20taxstdlife+$E731),(Input!$I$230*$I$7)-SUM($I731:V731),(Input!$I$230*$I$7)/A20taxstdlife))</f>
        <v>0</v>
      </c>
      <c r="X731" s="155">
        <f>IF(A20taxstdlife="n/a","n/a",IF(X$3&gt;(A20taxstdlife+$E731),(Input!$I$230*$I$7)-SUM($I731:W731),(Input!$I$230*$I$7)/A20taxstdlife))</f>
        <v>0</v>
      </c>
      <c r="Y731" s="155">
        <f>IF(A20taxstdlife="n/a","n/a",IF(Y$3&gt;(A20taxstdlife+$E731),(Input!$I$230*$I$7)-SUM($I731:X731),(Input!$I$230*$I$7)/A20taxstdlife))</f>
        <v>0</v>
      </c>
      <c r="Z731" s="155">
        <f>IF(A20taxstdlife="n/a","n/a",IF(Z$3&gt;(A20taxstdlife+$E731),(Input!$I$230*$I$7)-SUM($I731:Y731),(Input!$I$230*$I$7)/A20taxstdlife))</f>
        <v>0</v>
      </c>
      <c r="AA731" s="155">
        <f>IF(A20taxstdlife="n/a","n/a",IF(AA$3&gt;(A20taxstdlife+$E731),(Input!$I$230*$I$7)-SUM($I731:Z731),(Input!$I$230*$I$7)/A20taxstdlife))</f>
        <v>0</v>
      </c>
      <c r="AB731" s="155">
        <f>IF(A20taxstdlife="n/a","n/a",IF(AB$3&gt;(A20taxstdlife+$E731),(Input!$I$230*$I$7)-SUM($I731:AA731),(Input!$I$230*$I$7)/A20taxstdlife))</f>
        <v>0</v>
      </c>
      <c r="AC731" s="155">
        <f>IF(A20taxstdlife="n/a","n/a",IF(AC$3&gt;(A20taxstdlife+$E731),(Input!$I$230*$I$7)-SUM($I731:AB731),(Input!$I$230*$I$7)/A20taxstdlife))</f>
        <v>0</v>
      </c>
      <c r="AD731" s="155">
        <f>IF(A20taxstdlife="n/a","n/a",IF(AD$3&gt;(A20taxstdlife+$E731),(Input!$I$230*$I$7)-SUM($I731:AC731),(Input!$I$230*$I$7)/A20taxstdlife))</f>
        <v>0</v>
      </c>
      <c r="AE731" s="155">
        <f>IF(A20taxstdlife="n/a","n/a",IF(AE$3&gt;(A20taxstdlife+$E731),(Input!$I$230*$I$7)-SUM($I731:AD731),(Input!$I$230*$I$7)/A20taxstdlife))</f>
        <v>0</v>
      </c>
      <c r="AF731" s="155">
        <f>IF(A20taxstdlife="n/a","n/a",IF(AF$3&gt;(A20taxstdlife+$E731),(Input!$I$230*$I$7)-SUM($I731:AE731),(Input!$I$230*$I$7)/A20taxstdlife))</f>
        <v>0</v>
      </c>
      <c r="AG731" s="155">
        <f>IF(A20taxstdlife="n/a","n/a",IF(AG$3&gt;(A20taxstdlife+$E731),(Input!$I$230*$I$7)-SUM($I731:AF731),(Input!$I$230*$I$7)/A20taxstdlife))</f>
        <v>0</v>
      </c>
      <c r="AH731" s="155">
        <f>IF(A20taxstdlife="n/a","n/a",IF(AH$3&gt;(A20taxstdlife+$E731),(Input!$I$230*$I$7)-SUM($I731:AG731),(Input!$I$230*$I$7)/A20taxstdlife))</f>
        <v>0</v>
      </c>
      <c r="AI731" s="155">
        <f>IF(A20taxstdlife="n/a","n/a",IF(AI$3&gt;(A20taxstdlife+$E731),(Input!$I$230*$I$7)-SUM($I731:AH731),(Input!$I$230*$I$7)/A20taxstdlife))</f>
        <v>0</v>
      </c>
      <c r="AJ731" s="155">
        <f>IF(A20taxstdlife="n/a","n/a",IF(AJ$3&gt;(A20taxstdlife+$E731),(Input!$I$230*$I$7)-SUM($I731:AI731),(Input!$I$230*$I$7)/A20taxstdlife))</f>
        <v>0</v>
      </c>
      <c r="AK731" s="155">
        <f>IF(A20taxstdlife="n/a","n/a",IF(AK$3&gt;(A20taxstdlife+$E731),(Input!$I$230*$I$7)-SUM($I731:AJ731),(Input!$I$230*$I$7)/A20taxstdlife))</f>
        <v>0</v>
      </c>
      <c r="AL731" s="155">
        <f>IF(A20taxstdlife="n/a","n/a",IF(AL$3&gt;(A20taxstdlife+$E731),(Input!$I$230*$I$7)-SUM($I731:AK731),(Input!$I$230*$I$7)/A20taxstdlife))</f>
        <v>0</v>
      </c>
      <c r="AM731" s="155">
        <f>IF(A20taxstdlife="n/a","n/a",IF(AM$3&gt;(A20taxstdlife+$E731),(Input!$I$230*$I$7)-SUM($I731:AL731),(Input!$I$230*$I$7)/A20taxstdlife))</f>
        <v>0</v>
      </c>
      <c r="AN731" s="155">
        <f>IF(A20taxstdlife="n/a","n/a",IF(AN$3&gt;(A20taxstdlife+$E731),(Input!$I$230*$I$7)-SUM($I731:AM731),(Input!$I$230*$I$7)/A20taxstdlife))</f>
        <v>0</v>
      </c>
      <c r="AO731" s="155">
        <f>IF(A20taxstdlife="n/a","n/a",IF(AO$3&gt;(A20taxstdlife+$E731),(Input!$I$230*$I$7)-SUM($I731:AN731),(Input!$I$230*$I$7)/A20taxstdlife))</f>
        <v>0</v>
      </c>
      <c r="AP731" s="155">
        <f>IF(A20taxstdlife="n/a","n/a",IF(AP$3&gt;(A20taxstdlife+$E731),(Input!$I$230*$I$7)-SUM($I731:AO731),(Input!$I$230*$I$7)/A20taxstdlife))</f>
        <v>0</v>
      </c>
      <c r="AQ731" s="155">
        <f>IF(A20taxstdlife="n/a","n/a",IF(AQ$3&gt;(A20taxstdlife+$E731),(Input!$I$230*$I$7)-SUM($I731:AP731),(Input!$I$230*$I$7)/A20taxstdlife))</f>
        <v>0</v>
      </c>
      <c r="AR731" s="155">
        <f>IF(A20taxstdlife="n/a","n/a",IF(AR$3&gt;(A20taxstdlife+$E731),(Input!$I$230*$I$7)-SUM($I731:AQ731),(Input!$I$230*$I$7)/A20taxstdlife))</f>
        <v>0</v>
      </c>
      <c r="AS731" s="155">
        <f>IF(A20taxstdlife="n/a","n/a",IF(AS$3&gt;(A20taxstdlife+$E731),(Input!$I$230*$I$7)-SUM($I731:AR731),(Input!$I$230*$I$7)/A20taxstdlife))</f>
        <v>0</v>
      </c>
      <c r="AT731" s="155">
        <f>IF(A20taxstdlife="n/a","n/a",IF(AT$3&gt;(A20taxstdlife+$E731),(Input!$I$230*$I$7)-SUM($I731:AS731),(Input!$I$230*$I$7)/A20taxstdlife))</f>
        <v>0</v>
      </c>
      <c r="AU731" s="155">
        <f>IF(A20taxstdlife="n/a","n/a",IF(AU$3&gt;(A20taxstdlife+$E731),(Input!$I$230*$I$7)-SUM($I731:AT731),(Input!$I$230*$I$7)/A20taxstdlife))</f>
        <v>0</v>
      </c>
      <c r="AV731" s="155">
        <f>IF(A20taxstdlife="n/a","n/a",IF(AV$3&gt;(A20taxstdlife+$E731),(Input!$I$230*$I$7)-SUM($I731:AU731),(Input!$I$230*$I$7)/A20taxstdlife))</f>
        <v>0</v>
      </c>
      <c r="AW731" s="155">
        <f>IF(A20taxstdlife="n/a","n/a",IF(AW$3&gt;(A20taxstdlife+$E731),(Input!$I$230*$I$7)-SUM($I731:AV731),(Input!$I$230*$I$7)/A20taxstdlife))</f>
        <v>0</v>
      </c>
      <c r="AX731" s="155">
        <f>IF(A20taxstdlife="n/a","n/a",IF(AX$3&gt;(A20taxstdlife+$E731),(Input!$I$230*$I$7)-SUM($I731:AW731),(Input!$I$230*$I$7)/A20taxstdlife))</f>
        <v>0</v>
      </c>
      <c r="AY731" s="155">
        <f>IF(A20taxstdlife="n/a","n/a",IF(AY$3&gt;(A20taxstdlife+$E731),(Input!$I$230*$I$7)-SUM($I731:AX731),(Input!$I$230*$I$7)/A20taxstdlife))</f>
        <v>0</v>
      </c>
      <c r="AZ731" s="155">
        <f>IF(A20taxstdlife="n/a","n/a",IF(AZ$3&gt;(A20taxstdlife+$E731),(Input!$I$230*$I$7)-SUM($I731:AY731),(Input!$I$230*$I$7)/A20taxstdlife))</f>
        <v>0</v>
      </c>
      <c r="BA731" s="155">
        <f>IF(A20taxstdlife="n/a","n/a",IF(BA$3&gt;(A20taxstdlife+$E731),(Input!$I$230*$I$7)-SUM($I731:AZ731),(Input!$I$230*$I$7)/A20taxstdlife))</f>
        <v>0</v>
      </c>
      <c r="BB731" s="155">
        <f>IF(A20taxstdlife="n/a","n/a",IF(BB$3&gt;(A20taxstdlife+$E731),(Input!$I$230*$I$7)-SUM($I731:BA731),(Input!$I$230*$I$7)/A20taxstdlife))</f>
        <v>0</v>
      </c>
      <c r="BC731" s="155">
        <f>IF(A20taxstdlife="n/a","n/a",IF(BC$3&gt;(A20taxstdlife+$E731),(Input!$I$230*$I$7)-SUM($I731:BB731),(Input!$I$230*$I$7)/A20taxstdlife))</f>
        <v>0</v>
      </c>
      <c r="BD731" s="155">
        <f>IF(A20taxstdlife="n/a","n/a",IF(BD$3&gt;(A20taxstdlife+$E731),(Input!$I$230*$I$7)-SUM($I731:BC731),(Input!$I$230*$I$7)/A20taxstdlife))</f>
        <v>0</v>
      </c>
      <c r="BE731" s="155">
        <f>IF(A20taxstdlife="n/a","n/a",IF(BE$3&gt;(A20taxstdlife+$E731),(Input!$I$230*$I$7)-SUM($I731:BD731),(Input!$I$230*$I$7)/A20taxstdlife))</f>
        <v>0</v>
      </c>
      <c r="BF731" s="155">
        <f>IF(A20taxstdlife="n/a","n/a",IF(BF$3&gt;(A20taxstdlife+$E731),(Input!$I$230*$I$7)-SUM($I731:BE731),(Input!$I$230*$I$7)/A20taxstdlife))</f>
        <v>0</v>
      </c>
      <c r="BG731" s="155">
        <f>IF(A20taxstdlife="n/a","n/a",IF(BG$3&gt;(A20taxstdlife+$E731),(Input!$I$230*$I$7)-SUM($I731:BF731),(Input!$I$230*$I$7)/A20taxstdlife))</f>
        <v>0</v>
      </c>
      <c r="BH731" s="155">
        <f>IF(A20taxstdlife="n/a","n/a",IF(BH$3&gt;(A20taxstdlife+$E731),(Input!$I$230*$I$7)-SUM($I731:BG731),(Input!$I$230*$I$7)/A20taxstdlife))</f>
        <v>0</v>
      </c>
      <c r="BI731" s="155">
        <f>IF(A20taxstdlife="n/a","n/a",IF(BI$3&gt;(A20taxstdlife+$E731),(Input!$I$230*$I$7)-SUM($I731:BH731),(Input!$I$230*$I$7)/A20taxstdlife))</f>
        <v>0</v>
      </c>
      <c r="BJ731" s="155"/>
      <c r="BK731" s="14"/>
      <c r="BL731" s="14"/>
      <c r="BM731" s="14"/>
      <c r="BN731" s="14"/>
      <c r="BO731" s="14"/>
      <c r="BP731" s="14"/>
      <c r="BQ731" s="14"/>
      <c r="BR731" s="14"/>
      <c r="BS731" s="14"/>
      <c r="BT731" s="14"/>
      <c r="BU731" s="14"/>
      <c r="BV731" s="14"/>
      <c r="BW731" s="14"/>
      <c r="BX731" s="14"/>
      <c r="BY731" s="14"/>
      <c r="BZ731" s="14"/>
      <c r="CA731" s="410"/>
      <c r="CB731" s="410"/>
      <c r="CC731" s="410"/>
      <c r="CD731" s="410"/>
      <c r="CE731" s="410"/>
      <c r="CF731" s="410"/>
      <c r="CG731" s="410"/>
      <c r="CH731" s="410"/>
      <c r="CI731" s="410"/>
      <c r="CJ731" s="410"/>
      <c r="CK731" s="410"/>
      <c r="CL731" s="410"/>
      <c r="CM731" s="410"/>
      <c r="CN731" s="410"/>
      <c r="CO731" s="410"/>
      <c r="CP731" s="410"/>
      <c r="CQ731" s="410"/>
      <c r="CR731" s="410"/>
      <c r="CS731" s="410"/>
      <c r="CT731" s="410"/>
      <c r="CU731" s="410"/>
      <c r="CV731" s="410"/>
      <c r="CW731" s="410"/>
      <c r="CX731" s="410"/>
      <c r="CY731" s="410"/>
      <c r="CZ731" s="410"/>
      <c r="DA731" s="410"/>
      <c r="DB731" s="410"/>
      <c r="DC731" s="410"/>
      <c r="DD731" s="410"/>
      <c r="DE731" s="410"/>
      <c r="DF731" s="410"/>
      <c r="DG731" s="410"/>
      <c r="DH731" s="410"/>
      <c r="DI731" s="410"/>
      <c r="DJ731" s="410"/>
      <c r="DK731" s="410"/>
      <c r="DL731" s="410"/>
      <c r="DM731" s="410"/>
      <c r="DN731" s="410"/>
      <c r="DO731" s="410"/>
      <c r="DP731" s="410"/>
      <c r="DQ731" s="410"/>
      <c r="DR731" s="410"/>
      <c r="DS731" s="410"/>
      <c r="DT731" s="410"/>
      <c r="DU731" s="410"/>
      <c r="DV731" s="410"/>
      <c r="DW731" s="410"/>
      <c r="DX731" s="410"/>
      <c r="DY731" s="410"/>
      <c r="DZ731" s="410"/>
      <c r="EA731" s="410"/>
      <c r="EB731" s="410"/>
      <c r="EC731" s="410"/>
      <c r="ED731" s="410"/>
      <c r="EE731" s="410"/>
      <c r="EF731" s="410"/>
      <c r="EG731" s="410"/>
      <c r="EH731" s="410"/>
      <c r="EI731" s="410"/>
      <c r="EJ731" s="410"/>
      <c r="EK731" s="410"/>
      <c r="EL731" s="410"/>
      <c r="EM731" s="410"/>
      <c r="EN731" s="410"/>
      <c r="EO731" s="410"/>
      <c r="EP731" s="410"/>
      <c r="EQ731" s="410"/>
      <c r="ER731" s="410"/>
      <c r="ES731" s="410"/>
      <c r="ET731" s="410"/>
      <c r="EU731" s="410"/>
      <c r="EV731" s="410"/>
      <c r="EW731" s="410"/>
      <c r="EX731" s="410"/>
      <c r="EY731" s="410"/>
      <c r="EZ731" s="410"/>
      <c r="FA731" s="410"/>
      <c r="FB731" s="410"/>
      <c r="FC731" s="410"/>
      <c r="FD731" s="410"/>
      <c r="FE731" s="410"/>
      <c r="FF731" s="410"/>
      <c r="FG731" s="410"/>
      <c r="FH731" s="410"/>
      <c r="FI731" s="410"/>
      <c r="FJ731" s="410"/>
      <c r="FK731" s="410"/>
      <c r="FL731" s="410"/>
      <c r="FM731" s="410"/>
      <c r="FN731" s="410"/>
      <c r="FO731" s="410"/>
      <c r="FP731" s="410"/>
      <c r="FQ731" s="410"/>
      <c r="FR731" s="410"/>
      <c r="FS731" s="410"/>
      <c r="FT731" s="410"/>
      <c r="FU731" s="410"/>
      <c r="FV731" s="410"/>
      <c r="FW731" s="410"/>
      <c r="FX731" s="410"/>
      <c r="FY731" s="410"/>
      <c r="FZ731" s="410"/>
      <c r="GA731" s="410"/>
      <c r="GB731" s="410"/>
      <c r="GC731" s="410"/>
      <c r="GD731" s="410"/>
      <c r="GE731" s="410"/>
      <c r="GF731" s="410"/>
      <c r="GG731" s="410"/>
      <c r="GH731" s="410"/>
      <c r="GI731" s="410"/>
      <c r="GJ731" s="410"/>
      <c r="GK731" s="410"/>
      <c r="GL731" s="410"/>
      <c r="GM731" s="410"/>
      <c r="GN731" s="410"/>
      <c r="GO731" s="410"/>
      <c r="GP731" s="410"/>
      <c r="GQ731" s="410"/>
      <c r="GR731" s="410"/>
      <c r="GS731" s="410"/>
      <c r="GT731" s="410"/>
      <c r="GU731" s="410"/>
      <c r="GV731" s="410"/>
      <c r="GW731" s="410"/>
      <c r="GX731" s="410"/>
      <c r="GY731" s="410"/>
      <c r="GZ731" s="410"/>
      <c r="HA731" s="410"/>
      <c r="HB731" s="410"/>
      <c r="HC731" s="410"/>
      <c r="HD731" s="410"/>
      <c r="HE731" s="410"/>
      <c r="HF731" s="410"/>
      <c r="HG731" s="410"/>
      <c r="HH731" s="410"/>
      <c r="HI731" s="410"/>
      <c r="HJ731" s="410"/>
      <c r="HK731" s="410"/>
      <c r="HL731" s="410"/>
      <c r="HM731" s="410"/>
      <c r="HN731" s="410"/>
      <c r="HO731" s="410"/>
      <c r="HP731" s="410"/>
      <c r="HQ731" s="410"/>
      <c r="HR731" s="410"/>
      <c r="HS731" s="410"/>
      <c r="HT731" s="410"/>
      <c r="HU731" s="410"/>
      <c r="HV731" s="410"/>
      <c r="HW731" s="410"/>
      <c r="HX731" s="410"/>
      <c r="HY731" s="410"/>
      <c r="HZ731" s="410"/>
      <c r="IA731" s="410"/>
      <c r="IB731" s="410"/>
      <c r="IC731" s="410"/>
      <c r="ID731" s="410"/>
      <c r="IE731" s="410"/>
      <c r="IF731" s="410"/>
      <c r="IG731" s="410"/>
      <c r="IH731" s="410"/>
      <c r="II731" s="410"/>
      <c r="IJ731" s="410"/>
      <c r="IK731" s="410"/>
      <c r="IL731" s="410"/>
      <c r="IM731" s="410"/>
      <c r="IN731" s="410"/>
      <c r="IO731" s="410"/>
      <c r="IP731" s="410"/>
      <c r="IQ731" s="410"/>
      <c r="IR731" s="410"/>
      <c r="IS731" s="410"/>
      <c r="IT731" s="410"/>
      <c r="IU731" s="410"/>
      <c r="IV731" s="410"/>
    </row>
    <row r="732" spans="1:256" s="2" customFormat="1" ht="12.75" hidden="1" customHeight="1" outlineLevel="2">
      <c r="A732" s="14"/>
      <c r="B732" s="14"/>
      <c r="C732" s="324"/>
      <c r="D732" s="413"/>
      <c r="E732" s="261">
        <v>4</v>
      </c>
      <c r="F732" s="372"/>
      <c r="G732" s="269"/>
      <c r="H732" s="271"/>
      <c r="I732" s="271"/>
      <c r="J732" s="270"/>
      <c r="K732" s="155">
        <f>IF(A20taxstdlife="n/a","n/a",IF(K$3&gt;(A20taxstdlife+$E732),(Input!$J$230*$J$7)-SUM($J732:J732),(Input!$J$230*$J$7)/A20taxstdlife))</f>
        <v>0</v>
      </c>
      <c r="L732" s="155">
        <f>IF(A20taxstdlife="n/a","n/a",IF(L$3&gt;(A20taxstdlife+$E732),(Input!$J$230*$J$7)-SUM($J732:K732),(Input!$J$230*$J$7)/A20taxstdlife))</f>
        <v>0</v>
      </c>
      <c r="M732" s="155">
        <f>IF(A20taxstdlife="n/a","n/a",IF(M$3&gt;(A20taxstdlife+$E732),(Input!$J$230*$J$7)-SUM($J732:L732),(Input!$J$230*$J$7)/A20taxstdlife))</f>
        <v>0</v>
      </c>
      <c r="N732" s="155">
        <f>IF(A20taxstdlife="n/a","n/a",IF(N$3&gt;(A20taxstdlife+$E732),(Input!$J$230*$J$7)-SUM($J732:M732),(Input!$J$230*$J$7)/A20taxstdlife))</f>
        <v>0</v>
      </c>
      <c r="O732" s="155">
        <f>IF(A20taxstdlife="n/a","n/a",IF(O$3&gt;(A20taxstdlife+$E732),(Input!$J$230*$J$7)-SUM($J732:N732),(Input!$J$230*$J$7)/A20taxstdlife))</f>
        <v>0</v>
      </c>
      <c r="P732" s="155">
        <f>IF(A20taxstdlife="n/a","n/a",IF(P$3&gt;(A20taxstdlife+$E732),(Input!$J$230*$J$7)-SUM($J732:O732),(Input!$J$230*$J$7)/A20taxstdlife))</f>
        <v>0</v>
      </c>
      <c r="Q732" s="155">
        <f>IF(A20taxstdlife="n/a","n/a",IF(Q$3&gt;(A20taxstdlife+$E732),(Input!$J$230*$J$7)-SUM($J732:P732),(Input!$J$230*$J$7)/A20taxstdlife))</f>
        <v>0</v>
      </c>
      <c r="R732" s="155">
        <f>IF(A20taxstdlife="n/a","n/a",IF(R$3&gt;(A20taxstdlife+$E732),(Input!$J$230*$J$7)-SUM($J732:Q732),(Input!$J$230*$J$7)/A20taxstdlife))</f>
        <v>0</v>
      </c>
      <c r="S732" s="155">
        <f>IF(A20taxstdlife="n/a","n/a",IF(S$3&gt;(A20taxstdlife+$E732),(Input!$J$230*$J$7)-SUM($J732:R732),(Input!$J$230*$J$7)/A20taxstdlife))</f>
        <v>0</v>
      </c>
      <c r="T732" s="155">
        <f>IF(A20taxstdlife="n/a","n/a",IF(T$3&gt;(A20taxstdlife+$E732),(Input!$J$230*$J$7)-SUM($J732:S732),(Input!$J$230*$J$7)/A20taxstdlife))</f>
        <v>0</v>
      </c>
      <c r="U732" s="155">
        <f>IF(A20taxstdlife="n/a","n/a",IF(U$3&gt;(A20taxstdlife+$E732),(Input!$J$230*$J$7)-SUM($J732:T732),(Input!$J$230*$J$7)/A20taxstdlife))</f>
        <v>0</v>
      </c>
      <c r="V732" s="155">
        <f>IF(A20taxstdlife="n/a","n/a",IF(V$3&gt;(A20taxstdlife+$E732),(Input!$J$230*$J$7)-SUM($J732:U732),(Input!$J$230*$J$7)/A20taxstdlife))</f>
        <v>0</v>
      </c>
      <c r="W732" s="155">
        <f>IF(A20taxstdlife="n/a","n/a",IF(W$3&gt;(A20taxstdlife+$E732),(Input!$J$230*$J$7)-SUM($J732:V732),(Input!$J$230*$J$7)/A20taxstdlife))</f>
        <v>0</v>
      </c>
      <c r="X732" s="155">
        <f>IF(A20taxstdlife="n/a","n/a",IF(X$3&gt;(A20taxstdlife+$E732),(Input!$J$230*$J$7)-SUM($J732:W732),(Input!$J$230*$J$7)/A20taxstdlife))</f>
        <v>0</v>
      </c>
      <c r="Y732" s="155">
        <f>IF(A20taxstdlife="n/a","n/a",IF(Y$3&gt;(A20taxstdlife+$E732),(Input!$J$230*$J$7)-SUM($J732:X732),(Input!$J$230*$J$7)/A20taxstdlife))</f>
        <v>0</v>
      </c>
      <c r="Z732" s="155">
        <f>IF(A20taxstdlife="n/a","n/a",IF(Z$3&gt;(A20taxstdlife+$E732),(Input!$J$230*$J$7)-SUM($J732:Y732),(Input!$J$230*$J$7)/A20taxstdlife))</f>
        <v>0</v>
      </c>
      <c r="AA732" s="155">
        <f>IF(A20taxstdlife="n/a","n/a",IF(AA$3&gt;(A20taxstdlife+$E732),(Input!$J$230*$J$7)-SUM($J732:Z732),(Input!$J$230*$J$7)/A20taxstdlife))</f>
        <v>0</v>
      </c>
      <c r="AB732" s="155">
        <f>IF(A20taxstdlife="n/a","n/a",IF(AB$3&gt;(A20taxstdlife+$E732),(Input!$J$230*$J$7)-SUM($J732:AA732),(Input!$J$230*$J$7)/A20taxstdlife))</f>
        <v>0</v>
      </c>
      <c r="AC732" s="155">
        <f>IF(A20taxstdlife="n/a","n/a",IF(AC$3&gt;(A20taxstdlife+$E732),(Input!$J$230*$J$7)-SUM($J732:AB732),(Input!$J$230*$J$7)/A20taxstdlife))</f>
        <v>0</v>
      </c>
      <c r="AD732" s="155">
        <f>IF(A20taxstdlife="n/a","n/a",IF(AD$3&gt;(A20taxstdlife+$E732),(Input!$J$230*$J$7)-SUM($J732:AC732),(Input!$J$230*$J$7)/A20taxstdlife))</f>
        <v>0</v>
      </c>
      <c r="AE732" s="155">
        <f>IF(A20taxstdlife="n/a","n/a",IF(AE$3&gt;(A20taxstdlife+$E732),(Input!$J$230*$J$7)-SUM($J732:AD732),(Input!$J$230*$J$7)/A20taxstdlife))</f>
        <v>0</v>
      </c>
      <c r="AF732" s="155">
        <f>IF(A20taxstdlife="n/a","n/a",IF(AF$3&gt;(A20taxstdlife+$E732),(Input!$J$230*$J$7)-SUM($J732:AE732),(Input!$J$230*$J$7)/A20taxstdlife))</f>
        <v>0</v>
      </c>
      <c r="AG732" s="155">
        <f>IF(A20taxstdlife="n/a","n/a",IF(AG$3&gt;(A20taxstdlife+$E732),(Input!$J$230*$J$7)-SUM($J732:AF732),(Input!$J$230*$J$7)/A20taxstdlife))</f>
        <v>0</v>
      </c>
      <c r="AH732" s="155">
        <f>IF(A20taxstdlife="n/a","n/a",IF(AH$3&gt;(A20taxstdlife+$E732),(Input!$J$230*$J$7)-SUM($J732:AG732),(Input!$J$230*$J$7)/A20taxstdlife))</f>
        <v>0</v>
      </c>
      <c r="AI732" s="155">
        <f>IF(A20taxstdlife="n/a","n/a",IF(AI$3&gt;(A20taxstdlife+$E732),(Input!$J$230*$J$7)-SUM($J732:AH732),(Input!$J$230*$J$7)/A20taxstdlife))</f>
        <v>0</v>
      </c>
      <c r="AJ732" s="155">
        <f>IF(A20taxstdlife="n/a","n/a",IF(AJ$3&gt;(A20taxstdlife+$E732),(Input!$J$230*$J$7)-SUM($J732:AI732),(Input!$J$230*$J$7)/A20taxstdlife))</f>
        <v>0</v>
      </c>
      <c r="AK732" s="155">
        <f>IF(A20taxstdlife="n/a","n/a",IF(AK$3&gt;(A20taxstdlife+$E732),(Input!$J$230*$J$7)-SUM($J732:AJ732),(Input!$J$230*$J$7)/A20taxstdlife))</f>
        <v>0</v>
      </c>
      <c r="AL732" s="155">
        <f>IF(A20taxstdlife="n/a","n/a",IF(AL$3&gt;(A20taxstdlife+$E732),(Input!$J$230*$J$7)-SUM($J732:AK732),(Input!$J$230*$J$7)/A20taxstdlife))</f>
        <v>0</v>
      </c>
      <c r="AM732" s="155">
        <f>IF(A20taxstdlife="n/a","n/a",IF(AM$3&gt;(A20taxstdlife+$E732),(Input!$J$230*$J$7)-SUM($J732:AL732),(Input!$J$230*$J$7)/A20taxstdlife))</f>
        <v>0</v>
      </c>
      <c r="AN732" s="155">
        <f>IF(A20taxstdlife="n/a","n/a",IF(AN$3&gt;(A20taxstdlife+$E732),(Input!$J$230*$J$7)-SUM($J732:AM732),(Input!$J$230*$J$7)/A20taxstdlife))</f>
        <v>0</v>
      </c>
      <c r="AO732" s="155">
        <f>IF(A20taxstdlife="n/a","n/a",IF(AO$3&gt;(A20taxstdlife+$E732),(Input!$J$230*$J$7)-SUM($J732:AN732),(Input!$J$230*$J$7)/A20taxstdlife))</f>
        <v>0</v>
      </c>
      <c r="AP732" s="155">
        <f>IF(A20taxstdlife="n/a","n/a",IF(AP$3&gt;(A20taxstdlife+$E732),(Input!$J$230*$J$7)-SUM($J732:AO732),(Input!$J$230*$J$7)/A20taxstdlife))</f>
        <v>0</v>
      </c>
      <c r="AQ732" s="155">
        <f>IF(A20taxstdlife="n/a","n/a",IF(AQ$3&gt;(A20taxstdlife+$E732),(Input!$J$230*$J$7)-SUM($J732:AP732),(Input!$J$230*$J$7)/A20taxstdlife))</f>
        <v>0</v>
      </c>
      <c r="AR732" s="155">
        <f>IF(A20taxstdlife="n/a","n/a",IF(AR$3&gt;(A20taxstdlife+$E732),(Input!$J$230*$J$7)-SUM($J732:AQ732),(Input!$J$230*$J$7)/A20taxstdlife))</f>
        <v>0</v>
      </c>
      <c r="AS732" s="155">
        <f>IF(A20taxstdlife="n/a","n/a",IF(AS$3&gt;(A20taxstdlife+$E732),(Input!$J$230*$J$7)-SUM($J732:AR732),(Input!$J$230*$J$7)/A20taxstdlife))</f>
        <v>0</v>
      </c>
      <c r="AT732" s="155">
        <f>IF(A20taxstdlife="n/a","n/a",IF(AT$3&gt;(A20taxstdlife+$E732),(Input!$J$230*$J$7)-SUM($J732:AS732),(Input!$J$230*$J$7)/A20taxstdlife))</f>
        <v>0</v>
      </c>
      <c r="AU732" s="155">
        <f>IF(A20taxstdlife="n/a","n/a",IF(AU$3&gt;(A20taxstdlife+$E732),(Input!$J$230*$J$7)-SUM($J732:AT732),(Input!$J$230*$J$7)/A20taxstdlife))</f>
        <v>0</v>
      </c>
      <c r="AV732" s="155">
        <f>IF(A20taxstdlife="n/a","n/a",IF(AV$3&gt;(A20taxstdlife+$E732),(Input!$J$230*$J$7)-SUM($J732:AU732),(Input!$J$230*$J$7)/A20taxstdlife))</f>
        <v>0</v>
      </c>
      <c r="AW732" s="155">
        <f>IF(A20taxstdlife="n/a","n/a",IF(AW$3&gt;(A20taxstdlife+$E732),(Input!$J$230*$J$7)-SUM($J732:AV732),(Input!$J$230*$J$7)/A20taxstdlife))</f>
        <v>0</v>
      </c>
      <c r="AX732" s="155">
        <f>IF(A20taxstdlife="n/a","n/a",IF(AX$3&gt;(A20taxstdlife+$E732),(Input!$J$230*$J$7)-SUM($J732:AW732),(Input!$J$230*$J$7)/A20taxstdlife))</f>
        <v>0</v>
      </c>
      <c r="AY732" s="155">
        <f>IF(A20taxstdlife="n/a","n/a",IF(AY$3&gt;(A20taxstdlife+$E732),(Input!$J$230*$J$7)-SUM($J732:AX732),(Input!$J$230*$J$7)/A20taxstdlife))</f>
        <v>0</v>
      </c>
      <c r="AZ732" s="155">
        <f>IF(A20taxstdlife="n/a","n/a",IF(AZ$3&gt;(A20taxstdlife+$E732),(Input!$J$230*$J$7)-SUM($J732:AY732),(Input!$J$230*$J$7)/A20taxstdlife))</f>
        <v>0</v>
      </c>
      <c r="BA732" s="155">
        <f>IF(A20taxstdlife="n/a","n/a",IF(BA$3&gt;(A20taxstdlife+$E732),(Input!$J$230*$J$7)-SUM($J732:AZ732),(Input!$J$230*$J$7)/A20taxstdlife))</f>
        <v>0</v>
      </c>
      <c r="BB732" s="155">
        <f>IF(A20taxstdlife="n/a","n/a",IF(BB$3&gt;(A20taxstdlife+$E732),(Input!$J$230*$J$7)-SUM($J732:BA732),(Input!$J$230*$J$7)/A20taxstdlife))</f>
        <v>0</v>
      </c>
      <c r="BC732" s="155">
        <f>IF(A20taxstdlife="n/a","n/a",IF(BC$3&gt;(A20taxstdlife+$E732),(Input!$J$230*$J$7)-SUM($J732:BB732),(Input!$J$230*$J$7)/A20taxstdlife))</f>
        <v>0</v>
      </c>
      <c r="BD732" s="155">
        <f>IF(A20taxstdlife="n/a","n/a",IF(BD$3&gt;(A20taxstdlife+$E732),(Input!$J$230*$J$7)-SUM($J732:BC732),(Input!$J$230*$J$7)/A20taxstdlife))</f>
        <v>0</v>
      </c>
      <c r="BE732" s="155">
        <f>IF(A20taxstdlife="n/a","n/a",IF(BE$3&gt;(A20taxstdlife+$E732),(Input!$J$230*$J$7)-SUM($J732:BD732),(Input!$J$230*$J$7)/A20taxstdlife))</f>
        <v>0</v>
      </c>
      <c r="BF732" s="155">
        <f>IF(A20taxstdlife="n/a","n/a",IF(BF$3&gt;(A20taxstdlife+$E732),(Input!$J$230*$J$7)-SUM($J732:BE732),(Input!$J$230*$J$7)/A20taxstdlife))</f>
        <v>0</v>
      </c>
      <c r="BG732" s="155">
        <f>IF(A20taxstdlife="n/a","n/a",IF(BG$3&gt;(A20taxstdlife+$E732),(Input!$J$230*$J$7)-SUM($J732:BF732),(Input!$J$230*$J$7)/A20taxstdlife))</f>
        <v>0</v>
      </c>
      <c r="BH732" s="155">
        <f>IF(A20taxstdlife="n/a","n/a",IF(BH$3&gt;(A20taxstdlife+$E732),(Input!$J$230*$J$7)-SUM($J732:BG732),(Input!$J$230*$J$7)/A20taxstdlife))</f>
        <v>0</v>
      </c>
      <c r="BI732" s="155">
        <f>IF(A20taxstdlife="n/a","n/a",IF(BI$3&gt;(A20taxstdlife+$E732),(Input!$J$230*$J$7)-SUM($J732:BH732),(Input!$J$230*$J$7)/A20taxstdlife))</f>
        <v>0</v>
      </c>
      <c r="BJ732" s="14"/>
      <c r="BK732" s="14"/>
      <c r="BL732" s="14"/>
      <c r="BM732" s="14"/>
      <c r="BN732" s="14"/>
      <c r="BO732" s="14"/>
      <c r="BP732" s="14"/>
      <c r="BQ732" s="14"/>
      <c r="BR732" s="14"/>
      <c r="BS732" s="14"/>
      <c r="BT732" s="14"/>
      <c r="BU732" s="14"/>
      <c r="BV732" s="14"/>
      <c r="BW732" s="14"/>
      <c r="BX732" s="14"/>
      <c r="BY732" s="14"/>
      <c r="BZ732" s="14"/>
      <c r="CA732" s="410"/>
      <c r="CB732" s="410"/>
      <c r="CC732" s="410"/>
      <c r="CD732" s="410"/>
      <c r="CE732" s="410"/>
      <c r="CF732" s="410"/>
      <c r="CG732" s="410"/>
      <c r="CH732" s="410"/>
      <c r="CI732" s="410"/>
      <c r="CJ732" s="410"/>
      <c r="CK732" s="410"/>
      <c r="CL732" s="410"/>
      <c r="CM732" s="410"/>
      <c r="CN732" s="410"/>
      <c r="CO732" s="410"/>
      <c r="CP732" s="410"/>
      <c r="CQ732" s="410"/>
      <c r="CR732" s="410"/>
      <c r="CS732" s="410"/>
      <c r="CT732" s="410"/>
      <c r="CU732" s="410"/>
      <c r="CV732" s="410"/>
      <c r="CW732" s="410"/>
      <c r="CX732" s="410"/>
      <c r="CY732" s="410"/>
      <c r="CZ732" s="410"/>
      <c r="DA732" s="410"/>
      <c r="DB732" s="410"/>
      <c r="DC732" s="410"/>
      <c r="DD732" s="410"/>
      <c r="DE732" s="410"/>
      <c r="DF732" s="410"/>
      <c r="DG732" s="410"/>
      <c r="DH732" s="410"/>
      <c r="DI732" s="410"/>
      <c r="DJ732" s="410"/>
      <c r="DK732" s="410"/>
      <c r="DL732" s="410"/>
      <c r="DM732" s="410"/>
      <c r="DN732" s="410"/>
      <c r="DO732" s="410"/>
      <c r="DP732" s="410"/>
      <c r="DQ732" s="410"/>
      <c r="DR732" s="410"/>
      <c r="DS732" s="410"/>
      <c r="DT732" s="410"/>
      <c r="DU732" s="410"/>
      <c r="DV732" s="410"/>
      <c r="DW732" s="410"/>
      <c r="DX732" s="410"/>
      <c r="DY732" s="410"/>
      <c r="DZ732" s="410"/>
      <c r="EA732" s="410"/>
      <c r="EB732" s="410"/>
      <c r="EC732" s="410"/>
      <c r="ED732" s="410"/>
      <c r="EE732" s="410"/>
      <c r="EF732" s="410"/>
      <c r="EG732" s="410"/>
      <c r="EH732" s="410"/>
      <c r="EI732" s="410"/>
      <c r="EJ732" s="410"/>
      <c r="EK732" s="410"/>
      <c r="EL732" s="410"/>
      <c r="EM732" s="410"/>
      <c r="EN732" s="410"/>
      <c r="EO732" s="410"/>
      <c r="EP732" s="410"/>
      <c r="EQ732" s="410"/>
      <c r="ER732" s="410"/>
      <c r="ES732" s="410"/>
      <c r="ET732" s="410"/>
      <c r="EU732" s="410"/>
      <c r="EV732" s="410"/>
      <c r="EW732" s="410"/>
      <c r="EX732" s="410"/>
      <c r="EY732" s="410"/>
      <c r="EZ732" s="410"/>
      <c r="FA732" s="410"/>
      <c r="FB732" s="410"/>
      <c r="FC732" s="410"/>
      <c r="FD732" s="410"/>
      <c r="FE732" s="410"/>
      <c r="FF732" s="410"/>
      <c r="FG732" s="410"/>
      <c r="FH732" s="410"/>
      <c r="FI732" s="410"/>
      <c r="FJ732" s="410"/>
      <c r="FK732" s="410"/>
      <c r="FL732" s="410"/>
      <c r="FM732" s="410"/>
      <c r="FN732" s="410"/>
      <c r="FO732" s="410"/>
      <c r="FP732" s="410"/>
      <c r="FQ732" s="410"/>
      <c r="FR732" s="410"/>
      <c r="FS732" s="410"/>
      <c r="FT732" s="410"/>
      <c r="FU732" s="410"/>
      <c r="FV732" s="410"/>
      <c r="FW732" s="410"/>
      <c r="FX732" s="410"/>
      <c r="FY732" s="410"/>
      <c r="FZ732" s="410"/>
      <c r="GA732" s="410"/>
      <c r="GB732" s="410"/>
      <c r="GC732" s="410"/>
      <c r="GD732" s="410"/>
      <c r="GE732" s="410"/>
      <c r="GF732" s="410"/>
      <c r="GG732" s="410"/>
      <c r="GH732" s="410"/>
      <c r="GI732" s="410"/>
      <c r="GJ732" s="410"/>
      <c r="GK732" s="410"/>
      <c r="GL732" s="410"/>
      <c r="GM732" s="410"/>
      <c r="GN732" s="410"/>
      <c r="GO732" s="410"/>
      <c r="GP732" s="410"/>
      <c r="GQ732" s="410"/>
      <c r="GR732" s="410"/>
      <c r="GS732" s="410"/>
      <c r="GT732" s="410"/>
      <c r="GU732" s="410"/>
      <c r="GV732" s="410"/>
      <c r="GW732" s="410"/>
      <c r="GX732" s="410"/>
      <c r="GY732" s="410"/>
      <c r="GZ732" s="410"/>
      <c r="HA732" s="410"/>
      <c r="HB732" s="410"/>
      <c r="HC732" s="410"/>
      <c r="HD732" s="410"/>
      <c r="HE732" s="410"/>
      <c r="HF732" s="410"/>
      <c r="HG732" s="410"/>
      <c r="HH732" s="410"/>
      <c r="HI732" s="410"/>
      <c r="HJ732" s="410"/>
      <c r="HK732" s="410"/>
      <c r="HL732" s="410"/>
      <c r="HM732" s="410"/>
      <c r="HN732" s="410"/>
      <c r="HO732" s="410"/>
      <c r="HP732" s="410"/>
      <c r="HQ732" s="410"/>
      <c r="HR732" s="410"/>
      <c r="HS732" s="410"/>
      <c r="HT732" s="410"/>
      <c r="HU732" s="410"/>
      <c r="HV732" s="410"/>
      <c r="HW732" s="410"/>
      <c r="HX732" s="410"/>
      <c r="HY732" s="410"/>
      <c r="HZ732" s="410"/>
      <c r="IA732" s="410"/>
      <c r="IB732" s="410"/>
      <c r="IC732" s="410"/>
      <c r="ID732" s="410"/>
      <c r="IE732" s="410"/>
      <c r="IF732" s="410"/>
      <c r="IG732" s="410"/>
      <c r="IH732" s="410"/>
      <c r="II732" s="410"/>
      <c r="IJ732" s="410"/>
      <c r="IK732" s="410"/>
      <c r="IL732" s="410"/>
      <c r="IM732" s="410"/>
      <c r="IN732" s="410"/>
      <c r="IO732" s="410"/>
      <c r="IP732" s="410"/>
      <c r="IQ732" s="410"/>
      <c r="IR732" s="410"/>
      <c r="IS732" s="410"/>
      <c r="IT732" s="410"/>
      <c r="IU732" s="410"/>
      <c r="IV732" s="410"/>
    </row>
    <row r="733" spans="1:256" s="2" customFormat="1" ht="12.75" hidden="1" customHeight="1" outlineLevel="2">
      <c r="A733" s="14"/>
      <c r="B733" s="14"/>
      <c r="C733" s="324"/>
      <c r="D733" s="413"/>
      <c r="E733" s="261">
        <v>5</v>
      </c>
      <c r="F733" s="372"/>
      <c r="G733" s="269"/>
      <c r="H733" s="271"/>
      <c r="I733" s="271"/>
      <c r="J733" s="271"/>
      <c r="K733" s="270"/>
      <c r="L733" s="155">
        <f>IF(A20taxstdlife="n/a","n/a",IF(L$3&gt;(A20taxstdlife+$E733),(Input!$K$230*$K$7)-SUM($K733:K733),(Input!$K$230*$K$7)/A20taxstdlife))</f>
        <v>0</v>
      </c>
      <c r="M733" s="155">
        <f>IF(A20taxstdlife="n/a","n/a",IF(M$3&gt;(A20taxstdlife+$E733),(Input!$K$230*$K$7)-SUM($K733:L733),(Input!$K$230*$K$7)/A20taxstdlife))</f>
        <v>0</v>
      </c>
      <c r="N733" s="155">
        <f>IF(A20taxstdlife="n/a","n/a",IF(N$3&gt;(A20taxstdlife+$E733),(Input!$K$230*$K$7)-SUM($K733:M733),(Input!$K$230*$K$7)/A20taxstdlife))</f>
        <v>0</v>
      </c>
      <c r="O733" s="155">
        <f>IF(A20taxstdlife="n/a","n/a",IF(O$3&gt;(A20taxstdlife+$E733),(Input!$K$230*$K$7)-SUM($K733:N733),(Input!$K$230*$K$7)/A20taxstdlife))</f>
        <v>0</v>
      </c>
      <c r="P733" s="155">
        <f>IF(A20taxstdlife="n/a","n/a",IF(P$3&gt;(A20taxstdlife+$E733),(Input!$K$230*$K$7)-SUM($K733:O733),(Input!$K$230*$K$7)/A20taxstdlife))</f>
        <v>0</v>
      </c>
      <c r="Q733" s="155">
        <f>IF(A20taxstdlife="n/a","n/a",IF(Q$3&gt;(A20taxstdlife+$E733),(Input!$K$230*$K$7)-SUM($K733:P733),(Input!$K$230*$K$7)/A20taxstdlife))</f>
        <v>0</v>
      </c>
      <c r="R733" s="155">
        <f>IF(A20taxstdlife="n/a","n/a",IF(R$3&gt;(A20taxstdlife+$E733),(Input!$K$230*$K$7)-SUM($K733:Q733),(Input!$K$230*$K$7)/A20taxstdlife))</f>
        <v>0</v>
      </c>
      <c r="S733" s="155">
        <f>IF(A20taxstdlife="n/a","n/a",IF(S$3&gt;(A20taxstdlife+$E733),(Input!$K$230*$K$7)-SUM($K733:R733),(Input!$K$230*$K$7)/A20taxstdlife))</f>
        <v>0</v>
      </c>
      <c r="T733" s="155">
        <f>IF(A20taxstdlife="n/a","n/a",IF(T$3&gt;(A20taxstdlife+$E733),(Input!$K$230*$K$7)-SUM($K733:S733),(Input!$K$230*$K$7)/A20taxstdlife))</f>
        <v>0</v>
      </c>
      <c r="U733" s="155">
        <f>IF(A20taxstdlife="n/a","n/a",IF(U$3&gt;(A20taxstdlife+$E733),(Input!$K$230*$K$7)-SUM($K733:T733),(Input!$K$230*$K$7)/A20taxstdlife))</f>
        <v>0</v>
      </c>
      <c r="V733" s="155">
        <f>IF(A20taxstdlife="n/a","n/a",IF(V$3&gt;(A20taxstdlife+$E733),(Input!$K$230*$K$7)-SUM($K733:U733),(Input!$K$230*$K$7)/A20taxstdlife))</f>
        <v>0</v>
      </c>
      <c r="W733" s="155">
        <f>IF(A20taxstdlife="n/a","n/a",IF(W$3&gt;(A20taxstdlife+$E733),(Input!$K$230*$K$7)-SUM($K733:V733),(Input!$K$230*$K$7)/A20taxstdlife))</f>
        <v>0</v>
      </c>
      <c r="X733" s="155">
        <f>IF(A20taxstdlife="n/a","n/a",IF(X$3&gt;(A20taxstdlife+$E733),(Input!$K$230*$K$7)-SUM($K733:W733),(Input!$K$230*$K$7)/A20taxstdlife))</f>
        <v>0</v>
      </c>
      <c r="Y733" s="155">
        <f>IF(A20taxstdlife="n/a","n/a",IF(Y$3&gt;(A20taxstdlife+$E733),(Input!$K$230*$K$7)-SUM($K733:X733),(Input!$K$230*$K$7)/A20taxstdlife))</f>
        <v>0</v>
      </c>
      <c r="Z733" s="155">
        <f>IF(A20taxstdlife="n/a","n/a",IF(Z$3&gt;(A20taxstdlife+$E733),(Input!$K$230*$K$7)-SUM($K733:Y733),(Input!$K$230*$K$7)/A20taxstdlife))</f>
        <v>0</v>
      </c>
      <c r="AA733" s="155">
        <f>IF(A20taxstdlife="n/a","n/a",IF(AA$3&gt;(A20taxstdlife+$E733),(Input!$K$230*$K$7)-SUM($K733:Z733),(Input!$K$230*$K$7)/A20taxstdlife))</f>
        <v>0</v>
      </c>
      <c r="AB733" s="155">
        <f>IF(A20taxstdlife="n/a","n/a",IF(AB$3&gt;(A20taxstdlife+$E733),(Input!$K$230*$K$7)-SUM($K733:AA733),(Input!$K$230*$K$7)/A20taxstdlife))</f>
        <v>0</v>
      </c>
      <c r="AC733" s="155">
        <f>IF(A20taxstdlife="n/a","n/a",IF(AC$3&gt;(A20taxstdlife+$E733),(Input!$K$230*$K$7)-SUM($K733:AB733),(Input!$K$230*$K$7)/A20taxstdlife))</f>
        <v>0</v>
      </c>
      <c r="AD733" s="155">
        <f>IF(A20taxstdlife="n/a","n/a",IF(AD$3&gt;(A20taxstdlife+$E733),(Input!$K$230*$K$7)-SUM($K733:AC733),(Input!$K$230*$K$7)/A20taxstdlife))</f>
        <v>0</v>
      </c>
      <c r="AE733" s="155">
        <f>IF(A20taxstdlife="n/a","n/a",IF(AE$3&gt;(A20taxstdlife+$E733),(Input!$K$230*$K$7)-SUM($K733:AD733),(Input!$K$230*$K$7)/A20taxstdlife))</f>
        <v>0</v>
      </c>
      <c r="AF733" s="155">
        <f>IF(A20taxstdlife="n/a","n/a",IF(AF$3&gt;(A20taxstdlife+$E733),(Input!$K$230*$K$7)-SUM($K733:AE733),(Input!$K$230*$K$7)/A20taxstdlife))</f>
        <v>0</v>
      </c>
      <c r="AG733" s="155">
        <f>IF(A20taxstdlife="n/a","n/a",IF(AG$3&gt;(A20taxstdlife+$E733),(Input!$K$230*$K$7)-SUM($K733:AF733),(Input!$K$230*$K$7)/A20taxstdlife))</f>
        <v>0</v>
      </c>
      <c r="AH733" s="155">
        <f>IF(A20taxstdlife="n/a","n/a",IF(AH$3&gt;(A20taxstdlife+$E733),(Input!$K$230*$K$7)-SUM($K733:AG733),(Input!$K$230*$K$7)/A20taxstdlife))</f>
        <v>0</v>
      </c>
      <c r="AI733" s="155">
        <f>IF(A20taxstdlife="n/a","n/a",IF(AI$3&gt;(A20taxstdlife+$E733),(Input!$K$230*$K$7)-SUM($K733:AH733),(Input!$K$230*$K$7)/A20taxstdlife))</f>
        <v>0</v>
      </c>
      <c r="AJ733" s="155">
        <f>IF(A20taxstdlife="n/a","n/a",IF(AJ$3&gt;(A20taxstdlife+$E733),(Input!$K$230*$K$7)-SUM($K733:AI733),(Input!$K$230*$K$7)/A20taxstdlife))</f>
        <v>0</v>
      </c>
      <c r="AK733" s="155">
        <f>IF(A20taxstdlife="n/a","n/a",IF(AK$3&gt;(A20taxstdlife+$E733),(Input!$K$230*$K$7)-SUM($K733:AJ733),(Input!$K$230*$K$7)/A20taxstdlife))</f>
        <v>0</v>
      </c>
      <c r="AL733" s="155">
        <f>IF(A20taxstdlife="n/a","n/a",IF(AL$3&gt;(A20taxstdlife+$E733),(Input!$K$230*$K$7)-SUM($K733:AK733),(Input!$K$230*$K$7)/A20taxstdlife))</f>
        <v>0</v>
      </c>
      <c r="AM733" s="155">
        <f>IF(A20taxstdlife="n/a","n/a",IF(AM$3&gt;(A20taxstdlife+$E733),(Input!$K$230*$K$7)-SUM($K733:AL733),(Input!$K$230*$K$7)/A20taxstdlife))</f>
        <v>0</v>
      </c>
      <c r="AN733" s="155">
        <f>IF(A20taxstdlife="n/a","n/a",IF(AN$3&gt;(A20taxstdlife+$E733),(Input!$K$230*$K$7)-SUM($K733:AM733),(Input!$K$230*$K$7)/A20taxstdlife))</f>
        <v>0</v>
      </c>
      <c r="AO733" s="155">
        <f>IF(A20taxstdlife="n/a","n/a",IF(AO$3&gt;(A20taxstdlife+$E733),(Input!$K$230*$K$7)-SUM($K733:AN733),(Input!$K$230*$K$7)/A20taxstdlife))</f>
        <v>0</v>
      </c>
      <c r="AP733" s="155">
        <f>IF(A20taxstdlife="n/a","n/a",IF(AP$3&gt;(A20taxstdlife+$E733),(Input!$K$230*$K$7)-SUM($K733:AO733),(Input!$K$230*$K$7)/A20taxstdlife))</f>
        <v>0</v>
      </c>
      <c r="AQ733" s="155">
        <f>IF(A20taxstdlife="n/a","n/a",IF(AQ$3&gt;(A20taxstdlife+$E733),(Input!$K$230*$K$7)-SUM($K733:AP733),(Input!$K$230*$K$7)/A20taxstdlife))</f>
        <v>0</v>
      </c>
      <c r="AR733" s="155">
        <f>IF(A20taxstdlife="n/a","n/a",IF(AR$3&gt;(A20taxstdlife+$E733),(Input!$K$230*$K$7)-SUM($K733:AQ733),(Input!$K$230*$K$7)/A20taxstdlife))</f>
        <v>0</v>
      </c>
      <c r="AS733" s="155">
        <f>IF(A20taxstdlife="n/a","n/a",IF(AS$3&gt;(A20taxstdlife+$E733),(Input!$K$230*$K$7)-SUM($K733:AR733),(Input!$K$230*$K$7)/A20taxstdlife))</f>
        <v>0</v>
      </c>
      <c r="AT733" s="155">
        <f>IF(A20taxstdlife="n/a","n/a",IF(AT$3&gt;(A20taxstdlife+$E733),(Input!$K$230*$K$7)-SUM($K733:AS733),(Input!$K$230*$K$7)/A20taxstdlife))</f>
        <v>0</v>
      </c>
      <c r="AU733" s="155">
        <f>IF(A20taxstdlife="n/a","n/a",IF(AU$3&gt;(A20taxstdlife+$E733),(Input!$K$230*$K$7)-SUM($K733:AT733),(Input!$K$230*$K$7)/A20taxstdlife))</f>
        <v>0</v>
      </c>
      <c r="AV733" s="155">
        <f>IF(A20taxstdlife="n/a","n/a",IF(AV$3&gt;(A20taxstdlife+$E733),(Input!$K$230*$K$7)-SUM($K733:AU733),(Input!$K$230*$K$7)/A20taxstdlife))</f>
        <v>0</v>
      </c>
      <c r="AW733" s="155">
        <f>IF(A20taxstdlife="n/a","n/a",IF(AW$3&gt;(A20taxstdlife+$E733),(Input!$K$230*$K$7)-SUM($K733:AV733),(Input!$K$230*$K$7)/A20taxstdlife))</f>
        <v>0</v>
      </c>
      <c r="AX733" s="155">
        <f>IF(A20taxstdlife="n/a","n/a",IF(AX$3&gt;(A20taxstdlife+$E733),(Input!$K$230*$K$7)-SUM($K733:AW733),(Input!$K$230*$K$7)/A20taxstdlife))</f>
        <v>0</v>
      </c>
      <c r="AY733" s="155">
        <f>IF(A20taxstdlife="n/a","n/a",IF(AY$3&gt;(A20taxstdlife+$E733),(Input!$K$230*$K$7)-SUM($K733:AX733),(Input!$K$230*$K$7)/A20taxstdlife))</f>
        <v>0</v>
      </c>
      <c r="AZ733" s="155">
        <f>IF(A20taxstdlife="n/a","n/a",IF(AZ$3&gt;(A20taxstdlife+$E733),(Input!$K$230*$K$7)-SUM($K733:AY733),(Input!$K$230*$K$7)/A20taxstdlife))</f>
        <v>0</v>
      </c>
      <c r="BA733" s="155">
        <f>IF(A20taxstdlife="n/a","n/a",IF(BA$3&gt;(A20taxstdlife+$E733),(Input!$K$230*$K$7)-SUM($K733:AZ733),(Input!$K$230*$K$7)/A20taxstdlife))</f>
        <v>0</v>
      </c>
      <c r="BB733" s="155">
        <f>IF(A20taxstdlife="n/a","n/a",IF(BB$3&gt;(A20taxstdlife+$E733),(Input!$K$230*$K$7)-SUM($K733:BA733),(Input!$K$230*$K$7)/A20taxstdlife))</f>
        <v>0</v>
      </c>
      <c r="BC733" s="155">
        <f>IF(A20taxstdlife="n/a","n/a",IF(BC$3&gt;(A20taxstdlife+$E733),(Input!$K$230*$K$7)-SUM($K733:BB733),(Input!$K$230*$K$7)/A20taxstdlife))</f>
        <v>0</v>
      </c>
      <c r="BD733" s="155">
        <f>IF(A20taxstdlife="n/a","n/a",IF(BD$3&gt;(A20taxstdlife+$E733),(Input!$K$230*$K$7)-SUM($K733:BC733),(Input!$K$230*$K$7)/A20taxstdlife))</f>
        <v>0</v>
      </c>
      <c r="BE733" s="155">
        <f>IF(A20taxstdlife="n/a","n/a",IF(BE$3&gt;(A20taxstdlife+$E733),(Input!$K$230*$K$7)-SUM($K733:BD733),(Input!$K$230*$K$7)/A20taxstdlife))</f>
        <v>0</v>
      </c>
      <c r="BF733" s="155">
        <f>IF(A20taxstdlife="n/a","n/a",IF(BF$3&gt;(A20taxstdlife+$E733),(Input!$K$230*$K$7)-SUM($K733:BE733),(Input!$K$230*$K$7)/A20taxstdlife))</f>
        <v>0</v>
      </c>
      <c r="BG733" s="155">
        <f>IF(A20taxstdlife="n/a","n/a",IF(BG$3&gt;(A20taxstdlife+$E733),(Input!$K$230*$K$7)-SUM($K733:BF733),(Input!$K$230*$K$7)/A20taxstdlife))</f>
        <v>0</v>
      </c>
      <c r="BH733" s="155">
        <f>IF(A20taxstdlife="n/a","n/a",IF(BH$3&gt;(A20taxstdlife+$E733),(Input!$K$230*$K$7)-SUM($K733:BG733),(Input!$K$230*$K$7)/A20taxstdlife))</f>
        <v>0</v>
      </c>
      <c r="BI733" s="155">
        <f>IF(A20taxstdlife="n/a","n/a",IF(BI$3&gt;(A20taxstdlife+$E733),(Input!$K$230*$K$7)-SUM($K733:BH733),(Input!$K$230*$K$7)/A20taxstdlife))</f>
        <v>0</v>
      </c>
      <c r="BJ733" s="14"/>
      <c r="BK733" s="14"/>
      <c r="BL733" s="14"/>
      <c r="BM733" s="14"/>
      <c r="BN733" s="14"/>
      <c r="BO733" s="14"/>
      <c r="BP733" s="14"/>
      <c r="BQ733" s="14"/>
      <c r="BR733" s="14"/>
      <c r="BS733" s="14"/>
      <c r="BT733" s="14"/>
      <c r="BU733" s="14"/>
      <c r="BV733" s="14"/>
      <c r="BW733" s="14"/>
      <c r="BX733" s="14"/>
      <c r="BY733" s="14"/>
      <c r="BZ733" s="14"/>
      <c r="CA733" s="410"/>
      <c r="CB733" s="410"/>
      <c r="CC733" s="410"/>
      <c r="CD733" s="410"/>
      <c r="CE733" s="410"/>
      <c r="CF733" s="410"/>
      <c r="CG733" s="410"/>
      <c r="CH733" s="410"/>
      <c r="CI733" s="410"/>
      <c r="CJ733" s="410"/>
      <c r="CK733" s="410"/>
      <c r="CL733" s="410"/>
      <c r="CM733" s="410"/>
      <c r="CN733" s="410"/>
      <c r="CO733" s="410"/>
      <c r="CP733" s="410"/>
      <c r="CQ733" s="410"/>
      <c r="CR733" s="410"/>
      <c r="CS733" s="410"/>
      <c r="CT733" s="410"/>
      <c r="CU733" s="410"/>
      <c r="CV733" s="410"/>
      <c r="CW733" s="410"/>
      <c r="CX733" s="410"/>
      <c r="CY733" s="410"/>
      <c r="CZ733" s="410"/>
      <c r="DA733" s="410"/>
      <c r="DB733" s="410"/>
      <c r="DC733" s="410"/>
      <c r="DD733" s="410"/>
      <c r="DE733" s="410"/>
      <c r="DF733" s="410"/>
      <c r="DG733" s="410"/>
      <c r="DH733" s="410"/>
      <c r="DI733" s="410"/>
      <c r="DJ733" s="410"/>
      <c r="DK733" s="410"/>
      <c r="DL733" s="410"/>
      <c r="DM733" s="410"/>
      <c r="DN733" s="410"/>
      <c r="DO733" s="410"/>
      <c r="DP733" s="410"/>
      <c r="DQ733" s="410"/>
      <c r="DR733" s="410"/>
      <c r="DS733" s="410"/>
      <c r="DT733" s="410"/>
      <c r="DU733" s="410"/>
      <c r="DV733" s="410"/>
      <c r="DW733" s="410"/>
      <c r="DX733" s="410"/>
      <c r="DY733" s="410"/>
      <c r="DZ733" s="410"/>
      <c r="EA733" s="410"/>
      <c r="EB733" s="410"/>
      <c r="EC733" s="410"/>
      <c r="ED733" s="410"/>
      <c r="EE733" s="410"/>
      <c r="EF733" s="410"/>
      <c r="EG733" s="410"/>
      <c r="EH733" s="410"/>
      <c r="EI733" s="410"/>
      <c r="EJ733" s="410"/>
      <c r="EK733" s="410"/>
      <c r="EL733" s="410"/>
      <c r="EM733" s="410"/>
      <c r="EN733" s="410"/>
      <c r="EO733" s="410"/>
      <c r="EP733" s="410"/>
      <c r="EQ733" s="410"/>
      <c r="ER733" s="410"/>
      <c r="ES733" s="410"/>
      <c r="ET733" s="410"/>
      <c r="EU733" s="410"/>
      <c r="EV733" s="410"/>
      <c r="EW733" s="410"/>
      <c r="EX733" s="410"/>
      <c r="EY733" s="410"/>
      <c r="EZ733" s="410"/>
      <c r="FA733" s="410"/>
      <c r="FB733" s="410"/>
      <c r="FC733" s="410"/>
      <c r="FD733" s="410"/>
      <c r="FE733" s="410"/>
      <c r="FF733" s="410"/>
      <c r="FG733" s="410"/>
      <c r="FH733" s="410"/>
      <c r="FI733" s="410"/>
      <c r="FJ733" s="410"/>
      <c r="FK733" s="410"/>
      <c r="FL733" s="410"/>
      <c r="FM733" s="410"/>
      <c r="FN733" s="410"/>
      <c r="FO733" s="410"/>
      <c r="FP733" s="410"/>
      <c r="FQ733" s="410"/>
      <c r="FR733" s="410"/>
      <c r="FS733" s="410"/>
      <c r="FT733" s="410"/>
      <c r="FU733" s="410"/>
      <c r="FV733" s="410"/>
      <c r="FW733" s="410"/>
      <c r="FX733" s="410"/>
      <c r="FY733" s="410"/>
      <c r="FZ733" s="410"/>
      <c r="GA733" s="410"/>
      <c r="GB733" s="410"/>
      <c r="GC733" s="410"/>
      <c r="GD733" s="410"/>
      <c r="GE733" s="410"/>
      <c r="GF733" s="410"/>
      <c r="GG733" s="410"/>
      <c r="GH733" s="410"/>
      <c r="GI733" s="410"/>
      <c r="GJ733" s="410"/>
      <c r="GK733" s="410"/>
      <c r="GL733" s="410"/>
      <c r="GM733" s="410"/>
      <c r="GN733" s="410"/>
      <c r="GO733" s="410"/>
      <c r="GP733" s="410"/>
      <c r="GQ733" s="410"/>
      <c r="GR733" s="410"/>
      <c r="GS733" s="410"/>
      <c r="GT733" s="410"/>
      <c r="GU733" s="410"/>
      <c r="GV733" s="410"/>
      <c r="GW733" s="410"/>
      <c r="GX733" s="410"/>
      <c r="GY733" s="410"/>
      <c r="GZ733" s="410"/>
      <c r="HA733" s="410"/>
      <c r="HB733" s="410"/>
      <c r="HC733" s="410"/>
      <c r="HD733" s="410"/>
      <c r="HE733" s="410"/>
      <c r="HF733" s="410"/>
      <c r="HG733" s="410"/>
      <c r="HH733" s="410"/>
      <c r="HI733" s="410"/>
      <c r="HJ733" s="410"/>
      <c r="HK733" s="410"/>
      <c r="HL733" s="410"/>
      <c r="HM733" s="410"/>
      <c r="HN733" s="410"/>
      <c r="HO733" s="410"/>
      <c r="HP733" s="410"/>
      <c r="HQ733" s="410"/>
      <c r="HR733" s="410"/>
      <c r="HS733" s="410"/>
      <c r="HT733" s="410"/>
      <c r="HU733" s="410"/>
      <c r="HV733" s="410"/>
      <c r="HW733" s="410"/>
      <c r="HX733" s="410"/>
      <c r="HY733" s="410"/>
      <c r="HZ733" s="410"/>
      <c r="IA733" s="410"/>
      <c r="IB733" s="410"/>
      <c r="IC733" s="410"/>
      <c r="ID733" s="410"/>
      <c r="IE733" s="410"/>
      <c r="IF733" s="410"/>
      <c r="IG733" s="410"/>
      <c r="IH733" s="410"/>
      <c r="II733" s="410"/>
      <c r="IJ733" s="410"/>
      <c r="IK733" s="410"/>
      <c r="IL733" s="410"/>
      <c r="IM733" s="410"/>
      <c r="IN733" s="410"/>
      <c r="IO733" s="410"/>
      <c r="IP733" s="410"/>
      <c r="IQ733" s="410"/>
      <c r="IR733" s="410"/>
      <c r="IS733" s="410"/>
      <c r="IT733" s="410"/>
      <c r="IU733" s="410"/>
      <c r="IV733" s="410"/>
    </row>
    <row r="734" spans="1:256" s="2" customFormat="1" ht="12.75" hidden="1" customHeight="1" outlineLevel="2">
      <c r="A734" s="14"/>
      <c r="B734" s="14"/>
      <c r="C734" s="324"/>
      <c r="D734" s="413"/>
      <c r="E734" s="261">
        <v>6</v>
      </c>
      <c r="F734" s="372"/>
      <c r="G734" s="269"/>
      <c r="H734" s="271"/>
      <c r="I734" s="271"/>
      <c r="J734" s="271"/>
      <c r="K734" s="271"/>
      <c r="L734" s="270"/>
      <c r="M734" s="155">
        <f>IF(A20taxstdlife="n/a","n/a",IF(M$3&gt;(A20taxstdlife+$E734),(Input!$L$230*$L$7)-SUM($L734:L734),(Input!$L$230*$L$7)/A20taxstdlife))</f>
        <v>0</v>
      </c>
      <c r="N734" s="155">
        <f>IF(A20taxstdlife="n/a","n/a",IF(N$3&gt;(A20taxstdlife+$E734),(Input!$L$230*$L$7)-SUM($L734:M734),(Input!$L$230*$L$7)/A20taxstdlife))</f>
        <v>0</v>
      </c>
      <c r="O734" s="155">
        <f>IF(A20taxstdlife="n/a","n/a",IF(O$3&gt;(A20taxstdlife+$E734),(Input!$L$230*$L$7)-SUM($L734:N734),(Input!$L$230*$L$7)/A20taxstdlife))</f>
        <v>0</v>
      </c>
      <c r="P734" s="155">
        <f>IF(A20taxstdlife="n/a","n/a",IF(P$3&gt;(A20taxstdlife+$E734),(Input!$L$230*$L$7)-SUM($L734:O734),(Input!$L$230*$L$7)/A20taxstdlife))</f>
        <v>0</v>
      </c>
      <c r="Q734" s="155">
        <f>IF(A20taxstdlife="n/a","n/a",IF(Q$3&gt;(A20taxstdlife+$E734),(Input!$L$230*$L$7)-SUM($L734:P734),(Input!$L$230*$L$7)/A20taxstdlife))</f>
        <v>0</v>
      </c>
      <c r="R734" s="155">
        <f>IF(A20taxstdlife="n/a","n/a",IF(R$3&gt;(A20taxstdlife+$E734),(Input!$L$230*$L$7)-SUM($L734:Q734),(Input!$L$230*$L$7)/A20taxstdlife))</f>
        <v>0</v>
      </c>
      <c r="S734" s="155">
        <f>IF(A20taxstdlife="n/a","n/a",IF(S$3&gt;(A20taxstdlife+$E734),(Input!$L$230*$L$7)-SUM($L734:R734),(Input!$L$230*$L$7)/A20taxstdlife))</f>
        <v>0</v>
      </c>
      <c r="T734" s="155">
        <f>IF(A20taxstdlife="n/a","n/a",IF(T$3&gt;(A20taxstdlife+$E734),(Input!$L$230*$L$7)-SUM($L734:S734),(Input!$L$230*$L$7)/A20taxstdlife))</f>
        <v>0</v>
      </c>
      <c r="U734" s="155">
        <f>IF(A20taxstdlife="n/a","n/a",IF(U$3&gt;(A20taxstdlife+$E734),(Input!$L$230*$L$7)-SUM($L734:T734),(Input!$L$230*$L$7)/A20taxstdlife))</f>
        <v>0</v>
      </c>
      <c r="V734" s="155">
        <f>IF(A20taxstdlife="n/a","n/a",IF(V$3&gt;(A20taxstdlife+$E734),(Input!$L$230*$L$7)-SUM($L734:U734),(Input!$L$230*$L$7)/A20taxstdlife))</f>
        <v>0</v>
      </c>
      <c r="W734" s="155">
        <f>IF(A20taxstdlife="n/a","n/a",IF(W$3&gt;(A20taxstdlife+$E734),(Input!$L$230*$L$7)-SUM($L734:V734),(Input!$L$230*$L$7)/A20taxstdlife))</f>
        <v>0</v>
      </c>
      <c r="X734" s="155">
        <f>IF(A20taxstdlife="n/a","n/a",IF(X$3&gt;(A20taxstdlife+$E734),(Input!$L$230*$L$7)-SUM($L734:W734),(Input!$L$230*$L$7)/A20taxstdlife))</f>
        <v>0</v>
      </c>
      <c r="Y734" s="155">
        <f>IF(A20taxstdlife="n/a","n/a",IF(Y$3&gt;(A20taxstdlife+$E734),(Input!$L$230*$L$7)-SUM($L734:X734),(Input!$L$230*$L$7)/A20taxstdlife))</f>
        <v>0</v>
      </c>
      <c r="Z734" s="155">
        <f>IF(A20taxstdlife="n/a","n/a",IF(Z$3&gt;(A20taxstdlife+$E734),(Input!$L$230*$L$7)-SUM($L734:Y734),(Input!$L$230*$L$7)/A20taxstdlife))</f>
        <v>0</v>
      </c>
      <c r="AA734" s="155">
        <f>IF(A20taxstdlife="n/a","n/a",IF(AA$3&gt;(A20taxstdlife+$E734),(Input!$L$230*$L$7)-SUM($L734:Z734),(Input!$L$230*$L$7)/A20taxstdlife))</f>
        <v>0</v>
      </c>
      <c r="AB734" s="155">
        <f>IF(A20taxstdlife="n/a","n/a",IF(AB$3&gt;(A20taxstdlife+$E734),(Input!$L$230*$L$7)-SUM($L734:AA734),(Input!$L$230*$L$7)/A20taxstdlife))</f>
        <v>0</v>
      </c>
      <c r="AC734" s="155">
        <f>IF(A20taxstdlife="n/a","n/a",IF(AC$3&gt;(A20taxstdlife+$E734),(Input!$L$230*$L$7)-SUM($L734:AB734),(Input!$L$230*$L$7)/A20taxstdlife))</f>
        <v>0</v>
      </c>
      <c r="AD734" s="155">
        <f>IF(A20taxstdlife="n/a","n/a",IF(AD$3&gt;(A20taxstdlife+$E734),(Input!$L$230*$L$7)-SUM($L734:AC734),(Input!$L$230*$L$7)/A20taxstdlife))</f>
        <v>0</v>
      </c>
      <c r="AE734" s="155">
        <f>IF(A20taxstdlife="n/a","n/a",IF(AE$3&gt;(A20taxstdlife+$E734),(Input!$L$230*$L$7)-SUM($L734:AD734),(Input!$L$230*$L$7)/A20taxstdlife))</f>
        <v>0</v>
      </c>
      <c r="AF734" s="155">
        <f>IF(A20taxstdlife="n/a","n/a",IF(AF$3&gt;(A20taxstdlife+$E734),(Input!$L$230*$L$7)-SUM($L734:AE734),(Input!$L$230*$L$7)/A20taxstdlife))</f>
        <v>0</v>
      </c>
      <c r="AG734" s="155">
        <f>IF(A20taxstdlife="n/a","n/a",IF(AG$3&gt;(A20taxstdlife+$E734),(Input!$L$230*$L$7)-SUM($L734:AF734),(Input!$L$230*$L$7)/A20taxstdlife))</f>
        <v>0</v>
      </c>
      <c r="AH734" s="155">
        <f>IF(A20taxstdlife="n/a","n/a",IF(AH$3&gt;(A20taxstdlife+$E734),(Input!$L$230*$L$7)-SUM($L734:AG734),(Input!$L$230*$L$7)/A20taxstdlife))</f>
        <v>0</v>
      </c>
      <c r="AI734" s="155">
        <f>IF(A20taxstdlife="n/a","n/a",IF(AI$3&gt;(A20taxstdlife+$E734),(Input!$L$230*$L$7)-SUM($L734:AH734),(Input!$L$230*$L$7)/A20taxstdlife))</f>
        <v>0</v>
      </c>
      <c r="AJ734" s="155">
        <f>IF(A20taxstdlife="n/a","n/a",IF(AJ$3&gt;(A20taxstdlife+$E734),(Input!$L$230*$L$7)-SUM($L734:AI734),(Input!$L$230*$L$7)/A20taxstdlife))</f>
        <v>0</v>
      </c>
      <c r="AK734" s="155">
        <f>IF(A20taxstdlife="n/a","n/a",IF(AK$3&gt;(A20taxstdlife+$E734),(Input!$L$230*$L$7)-SUM($L734:AJ734),(Input!$L$230*$L$7)/A20taxstdlife))</f>
        <v>0</v>
      </c>
      <c r="AL734" s="155">
        <f>IF(A20taxstdlife="n/a","n/a",IF(AL$3&gt;(A20taxstdlife+$E734),(Input!$L$230*$L$7)-SUM($L734:AK734),(Input!$L$230*$L$7)/A20taxstdlife))</f>
        <v>0</v>
      </c>
      <c r="AM734" s="155">
        <f>IF(A20taxstdlife="n/a","n/a",IF(AM$3&gt;(A20taxstdlife+$E734),(Input!$L$230*$L$7)-SUM($L734:AL734),(Input!$L$230*$L$7)/A20taxstdlife))</f>
        <v>0</v>
      </c>
      <c r="AN734" s="155">
        <f>IF(A20taxstdlife="n/a","n/a",IF(AN$3&gt;(A20taxstdlife+$E734),(Input!$L$230*$L$7)-SUM($L734:AM734),(Input!$L$230*$L$7)/A20taxstdlife))</f>
        <v>0</v>
      </c>
      <c r="AO734" s="155">
        <f>IF(A20taxstdlife="n/a","n/a",IF(AO$3&gt;(A20taxstdlife+$E734),(Input!$L$230*$L$7)-SUM($L734:AN734),(Input!$L$230*$L$7)/A20taxstdlife))</f>
        <v>0</v>
      </c>
      <c r="AP734" s="155">
        <f>IF(A20taxstdlife="n/a","n/a",IF(AP$3&gt;(A20taxstdlife+$E734),(Input!$L$230*$L$7)-SUM($L734:AO734),(Input!$L$230*$L$7)/A20taxstdlife))</f>
        <v>0</v>
      </c>
      <c r="AQ734" s="155">
        <f>IF(A20taxstdlife="n/a","n/a",IF(AQ$3&gt;(A20taxstdlife+$E734),(Input!$L$230*$L$7)-SUM($L734:AP734),(Input!$L$230*$L$7)/A20taxstdlife))</f>
        <v>0</v>
      </c>
      <c r="AR734" s="155">
        <f>IF(A20taxstdlife="n/a","n/a",IF(AR$3&gt;(A20taxstdlife+$E734),(Input!$L$230*$L$7)-SUM($L734:AQ734),(Input!$L$230*$L$7)/A20taxstdlife))</f>
        <v>0</v>
      </c>
      <c r="AS734" s="155">
        <f>IF(A20taxstdlife="n/a","n/a",IF(AS$3&gt;(A20taxstdlife+$E734),(Input!$L$230*$L$7)-SUM($L734:AR734),(Input!$L$230*$L$7)/A20taxstdlife))</f>
        <v>0</v>
      </c>
      <c r="AT734" s="155">
        <f>IF(A20taxstdlife="n/a","n/a",IF(AT$3&gt;(A20taxstdlife+$E734),(Input!$L$230*$L$7)-SUM($L734:AS734),(Input!$L$230*$L$7)/A20taxstdlife))</f>
        <v>0</v>
      </c>
      <c r="AU734" s="155">
        <f>IF(A20taxstdlife="n/a","n/a",IF(AU$3&gt;(A20taxstdlife+$E734),(Input!$L$230*$L$7)-SUM($L734:AT734),(Input!$L$230*$L$7)/A20taxstdlife))</f>
        <v>0</v>
      </c>
      <c r="AV734" s="155">
        <f>IF(A20taxstdlife="n/a","n/a",IF(AV$3&gt;(A20taxstdlife+$E734),(Input!$L$230*$L$7)-SUM($L734:AU734),(Input!$L$230*$L$7)/A20taxstdlife))</f>
        <v>0</v>
      </c>
      <c r="AW734" s="155">
        <f>IF(A20taxstdlife="n/a","n/a",IF(AW$3&gt;(A20taxstdlife+$E734),(Input!$L$230*$L$7)-SUM($L734:AV734),(Input!$L$230*$L$7)/A20taxstdlife))</f>
        <v>0</v>
      </c>
      <c r="AX734" s="155">
        <f>IF(A20taxstdlife="n/a","n/a",IF(AX$3&gt;(A20taxstdlife+$E734),(Input!$L$230*$L$7)-SUM($L734:AW734),(Input!$L$230*$L$7)/A20taxstdlife))</f>
        <v>0</v>
      </c>
      <c r="AY734" s="155">
        <f>IF(A20taxstdlife="n/a","n/a",IF(AY$3&gt;(A20taxstdlife+$E734),(Input!$L$230*$L$7)-SUM($L734:AX734),(Input!$L$230*$L$7)/A20taxstdlife))</f>
        <v>0</v>
      </c>
      <c r="AZ734" s="155">
        <f>IF(A20taxstdlife="n/a","n/a",IF(AZ$3&gt;(A20taxstdlife+$E734),(Input!$L$230*$L$7)-SUM($L734:AY734),(Input!$L$230*$L$7)/A20taxstdlife))</f>
        <v>0</v>
      </c>
      <c r="BA734" s="155">
        <f>IF(A20taxstdlife="n/a","n/a",IF(BA$3&gt;(A20taxstdlife+$E734),(Input!$L$230*$L$7)-SUM($L734:AZ734),(Input!$L$230*$L$7)/A20taxstdlife))</f>
        <v>0</v>
      </c>
      <c r="BB734" s="155">
        <f>IF(A20taxstdlife="n/a","n/a",IF(BB$3&gt;(A20taxstdlife+$E734),(Input!$L$230*$L$7)-SUM($L734:BA734),(Input!$L$230*$L$7)/A20taxstdlife))</f>
        <v>0</v>
      </c>
      <c r="BC734" s="155">
        <f>IF(A20taxstdlife="n/a","n/a",IF(BC$3&gt;(A20taxstdlife+$E734),(Input!$L$230*$L$7)-SUM($L734:BB734),(Input!$L$230*$L$7)/A20taxstdlife))</f>
        <v>0</v>
      </c>
      <c r="BD734" s="155">
        <f>IF(A20taxstdlife="n/a","n/a",IF(BD$3&gt;(A20taxstdlife+$E734),(Input!$L$230*$L$7)-SUM($L734:BC734),(Input!$L$230*$L$7)/A20taxstdlife))</f>
        <v>0</v>
      </c>
      <c r="BE734" s="155">
        <f>IF(A20taxstdlife="n/a","n/a",IF(BE$3&gt;(A20taxstdlife+$E734),(Input!$L$230*$L$7)-SUM($L734:BD734),(Input!$L$230*$L$7)/A20taxstdlife))</f>
        <v>0</v>
      </c>
      <c r="BF734" s="155">
        <f>IF(A20taxstdlife="n/a","n/a",IF(BF$3&gt;(A20taxstdlife+$E734),(Input!$L$230*$L$7)-SUM($L734:BE734),(Input!$L$230*$L$7)/A20taxstdlife))</f>
        <v>0</v>
      </c>
      <c r="BG734" s="155">
        <f>IF(A20taxstdlife="n/a","n/a",IF(BG$3&gt;(A20taxstdlife+$E734),(Input!$L$230*$L$7)-SUM($L734:BF734),(Input!$L$230*$L$7)/A20taxstdlife))</f>
        <v>0</v>
      </c>
      <c r="BH734" s="155">
        <f>IF(A20taxstdlife="n/a","n/a",IF(BH$3&gt;(A20taxstdlife+$E734),(Input!$L$230*$L$7)-SUM($L734:BG734),(Input!$L$230*$L$7)/A20taxstdlife))</f>
        <v>0</v>
      </c>
      <c r="BI734" s="155">
        <f>IF(A20taxstdlife="n/a","n/a",IF(BI$3&gt;(A20taxstdlife+$E734),(Input!$L$230*$L$7)-SUM($L734:BH734),(Input!$L$230*$L$7)/A20taxstdlife))</f>
        <v>0</v>
      </c>
      <c r="BJ734" s="14"/>
      <c r="BK734" s="14"/>
      <c r="BL734" s="14"/>
      <c r="BM734" s="14"/>
      <c r="BN734" s="14"/>
      <c r="BO734" s="14"/>
      <c r="BP734" s="14"/>
      <c r="BQ734" s="14"/>
      <c r="BR734" s="14"/>
      <c r="BS734" s="14"/>
      <c r="BT734" s="14"/>
      <c r="BU734" s="14"/>
      <c r="BV734" s="14"/>
      <c r="BW734" s="14"/>
      <c r="BX734" s="14"/>
      <c r="BY734" s="14"/>
      <c r="BZ734" s="14"/>
      <c r="CA734" s="410"/>
      <c r="CB734" s="410"/>
      <c r="CC734" s="410"/>
      <c r="CD734" s="410"/>
      <c r="CE734" s="410"/>
      <c r="CF734" s="410"/>
      <c r="CG734" s="410"/>
      <c r="CH734" s="410"/>
      <c r="CI734" s="410"/>
      <c r="CJ734" s="410"/>
      <c r="CK734" s="410"/>
      <c r="CL734" s="410"/>
      <c r="CM734" s="410"/>
      <c r="CN734" s="410"/>
      <c r="CO734" s="410"/>
      <c r="CP734" s="410"/>
      <c r="CQ734" s="410"/>
      <c r="CR734" s="410"/>
      <c r="CS734" s="410"/>
      <c r="CT734" s="410"/>
      <c r="CU734" s="410"/>
      <c r="CV734" s="410"/>
      <c r="CW734" s="410"/>
      <c r="CX734" s="410"/>
      <c r="CY734" s="410"/>
      <c r="CZ734" s="410"/>
      <c r="DA734" s="410"/>
      <c r="DB734" s="410"/>
      <c r="DC734" s="410"/>
      <c r="DD734" s="410"/>
      <c r="DE734" s="410"/>
      <c r="DF734" s="410"/>
      <c r="DG734" s="410"/>
      <c r="DH734" s="410"/>
      <c r="DI734" s="410"/>
      <c r="DJ734" s="410"/>
      <c r="DK734" s="410"/>
      <c r="DL734" s="410"/>
      <c r="DM734" s="410"/>
      <c r="DN734" s="410"/>
      <c r="DO734" s="410"/>
      <c r="DP734" s="410"/>
      <c r="DQ734" s="410"/>
      <c r="DR734" s="410"/>
      <c r="DS734" s="410"/>
      <c r="DT734" s="410"/>
      <c r="DU734" s="410"/>
      <c r="DV734" s="410"/>
      <c r="DW734" s="410"/>
      <c r="DX734" s="410"/>
      <c r="DY734" s="410"/>
      <c r="DZ734" s="410"/>
      <c r="EA734" s="410"/>
      <c r="EB734" s="410"/>
      <c r="EC734" s="410"/>
      <c r="ED734" s="410"/>
      <c r="EE734" s="410"/>
      <c r="EF734" s="410"/>
      <c r="EG734" s="410"/>
      <c r="EH734" s="410"/>
      <c r="EI734" s="410"/>
      <c r="EJ734" s="410"/>
      <c r="EK734" s="410"/>
      <c r="EL734" s="410"/>
      <c r="EM734" s="410"/>
      <c r="EN734" s="410"/>
      <c r="EO734" s="410"/>
      <c r="EP734" s="410"/>
      <c r="EQ734" s="410"/>
      <c r="ER734" s="410"/>
      <c r="ES734" s="410"/>
      <c r="ET734" s="410"/>
      <c r="EU734" s="410"/>
      <c r="EV734" s="410"/>
      <c r="EW734" s="410"/>
      <c r="EX734" s="410"/>
      <c r="EY734" s="410"/>
      <c r="EZ734" s="410"/>
      <c r="FA734" s="410"/>
      <c r="FB734" s="410"/>
      <c r="FC734" s="410"/>
      <c r="FD734" s="410"/>
      <c r="FE734" s="410"/>
      <c r="FF734" s="410"/>
      <c r="FG734" s="410"/>
      <c r="FH734" s="410"/>
      <c r="FI734" s="410"/>
      <c r="FJ734" s="410"/>
      <c r="FK734" s="410"/>
      <c r="FL734" s="410"/>
      <c r="FM734" s="410"/>
      <c r="FN734" s="410"/>
      <c r="FO734" s="410"/>
      <c r="FP734" s="410"/>
      <c r="FQ734" s="410"/>
      <c r="FR734" s="410"/>
      <c r="FS734" s="410"/>
      <c r="FT734" s="410"/>
      <c r="FU734" s="410"/>
      <c r="FV734" s="410"/>
      <c r="FW734" s="410"/>
      <c r="FX734" s="410"/>
      <c r="FY734" s="410"/>
      <c r="FZ734" s="410"/>
      <c r="GA734" s="410"/>
      <c r="GB734" s="410"/>
      <c r="GC734" s="410"/>
      <c r="GD734" s="410"/>
      <c r="GE734" s="410"/>
      <c r="GF734" s="410"/>
      <c r="GG734" s="410"/>
      <c r="GH734" s="410"/>
      <c r="GI734" s="410"/>
      <c r="GJ734" s="410"/>
      <c r="GK734" s="410"/>
      <c r="GL734" s="410"/>
      <c r="GM734" s="410"/>
      <c r="GN734" s="410"/>
      <c r="GO734" s="410"/>
      <c r="GP734" s="410"/>
      <c r="GQ734" s="410"/>
      <c r="GR734" s="410"/>
      <c r="GS734" s="410"/>
      <c r="GT734" s="410"/>
      <c r="GU734" s="410"/>
      <c r="GV734" s="410"/>
      <c r="GW734" s="410"/>
      <c r="GX734" s="410"/>
      <c r="GY734" s="410"/>
      <c r="GZ734" s="410"/>
      <c r="HA734" s="410"/>
      <c r="HB734" s="410"/>
      <c r="HC734" s="410"/>
      <c r="HD734" s="410"/>
      <c r="HE734" s="410"/>
      <c r="HF734" s="410"/>
      <c r="HG734" s="410"/>
      <c r="HH734" s="410"/>
      <c r="HI734" s="410"/>
      <c r="HJ734" s="410"/>
      <c r="HK734" s="410"/>
      <c r="HL734" s="410"/>
      <c r="HM734" s="410"/>
      <c r="HN734" s="410"/>
      <c r="HO734" s="410"/>
      <c r="HP734" s="410"/>
      <c r="HQ734" s="410"/>
      <c r="HR734" s="410"/>
      <c r="HS734" s="410"/>
      <c r="HT734" s="410"/>
      <c r="HU734" s="410"/>
      <c r="HV734" s="410"/>
      <c r="HW734" s="410"/>
      <c r="HX734" s="410"/>
      <c r="HY734" s="410"/>
      <c r="HZ734" s="410"/>
      <c r="IA734" s="410"/>
      <c r="IB734" s="410"/>
      <c r="IC734" s="410"/>
      <c r="ID734" s="410"/>
      <c r="IE734" s="410"/>
      <c r="IF734" s="410"/>
      <c r="IG734" s="410"/>
      <c r="IH734" s="410"/>
      <c r="II734" s="410"/>
      <c r="IJ734" s="410"/>
      <c r="IK734" s="410"/>
      <c r="IL734" s="410"/>
      <c r="IM734" s="410"/>
      <c r="IN734" s="410"/>
      <c r="IO734" s="410"/>
      <c r="IP734" s="410"/>
      <c r="IQ734" s="410"/>
      <c r="IR734" s="410"/>
      <c r="IS734" s="410"/>
      <c r="IT734" s="410"/>
      <c r="IU734" s="410"/>
      <c r="IV734" s="410"/>
    </row>
    <row r="735" spans="1:256" s="2" customFormat="1" ht="12.75" hidden="1" customHeight="1" outlineLevel="2">
      <c r="A735" s="14"/>
      <c r="B735" s="14"/>
      <c r="C735" s="324"/>
      <c r="D735" s="413"/>
      <c r="E735" s="261">
        <v>7</v>
      </c>
      <c r="F735" s="372"/>
      <c r="G735" s="269"/>
      <c r="H735" s="271"/>
      <c r="I735" s="271"/>
      <c r="J735" s="271"/>
      <c r="K735" s="271"/>
      <c r="L735" s="271"/>
      <c r="M735" s="270"/>
      <c r="N735" s="155">
        <f>IF(A20taxstdlife="n/a","n/a",IF(N$3&gt;(A20taxstdlife+$E735),(Input!$M$230*$M$7)-SUM($M735:M735),(Input!$M$230*$M$7)/A20taxstdlife))</f>
        <v>0</v>
      </c>
      <c r="O735" s="155">
        <f>IF(A20taxstdlife="n/a","n/a",IF(O$3&gt;(A20taxstdlife+$E735),(Input!$M$230*$M$7)-SUM($M735:N735),(Input!$M$230*$M$7)/A20taxstdlife))</f>
        <v>0</v>
      </c>
      <c r="P735" s="155">
        <f>IF(A20taxstdlife="n/a","n/a",IF(P$3&gt;(A20taxstdlife+$E735),(Input!$M$230*$M$7)-SUM($M735:O735),(Input!$M$230*$M$7)/A20taxstdlife))</f>
        <v>0</v>
      </c>
      <c r="Q735" s="155">
        <f>IF(A20taxstdlife="n/a","n/a",IF(Q$3&gt;(A20taxstdlife+$E735),(Input!$M$230*$M$7)-SUM($M735:P735),(Input!$M$230*$M$7)/A20taxstdlife))</f>
        <v>0</v>
      </c>
      <c r="R735" s="155">
        <f>IF(A20taxstdlife="n/a","n/a",IF(R$3&gt;(A20taxstdlife+$E735),(Input!$M$230*$M$7)-SUM($M735:Q735),(Input!$M$230*$M$7)/A20taxstdlife))</f>
        <v>0</v>
      </c>
      <c r="S735" s="155">
        <f>IF(A20taxstdlife="n/a","n/a",IF(S$3&gt;(A20taxstdlife+$E735),(Input!$M$230*$M$7)-SUM($M735:R735),(Input!$M$230*$M$7)/A20taxstdlife))</f>
        <v>0</v>
      </c>
      <c r="T735" s="155">
        <f>IF(A20taxstdlife="n/a","n/a",IF(T$3&gt;(A20taxstdlife+$E735),(Input!$M$230*$M$7)-SUM($M735:S735),(Input!$M$230*$M$7)/A20taxstdlife))</f>
        <v>0</v>
      </c>
      <c r="U735" s="155">
        <f>IF(A20taxstdlife="n/a","n/a",IF(U$3&gt;(A20taxstdlife+$E735),(Input!$M$230*$M$7)-SUM($M735:T735),(Input!$M$230*$M$7)/A20taxstdlife))</f>
        <v>0</v>
      </c>
      <c r="V735" s="155">
        <f>IF(A20taxstdlife="n/a","n/a",IF(V$3&gt;(A20taxstdlife+$E735),(Input!$M$230*$M$7)-SUM($M735:U735),(Input!$M$230*$M$7)/A20taxstdlife))</f>
        <v>0</v>
      </c>
      <c r="W735" s="155">
        <f>IF(A20taxstdlife="n/a","n/a",IF(W$3&gt;(A20taxstdlife+$E735),(Input!$M$230*$M$7)-SUM($M735:V735),(Input!$M$230*$M$7)/A20taxstdlife))</f>
        <v>0</v>
      </c>
      <c r="X735" s="155">
        <f>IF(A20taxstdlife="n/a","n/a",IF(X$3&gt;(A20taxstdlife+$E735),(Input!$M$230*$M$7)-SUM($M735:W735),(Input!$M$230*$M$7)/A20taxstdlife))</f>
        <v>0</v>
      </c>
      <c r="Y735" s="155">
        <f>IF(A20taxstdlife="n/a","n/a",IF(Y$3&gt;(A20taxstdlife+$E735),(Input!$M$230*$M$7)-SUM($M735:X735),(Input!$M$230*$M$7)/A20taxstdlife))</f>
        <v>0</v>
      </c>
      <c r="Z735" s="155">
        <f>IF(A20taxstdlife="n/a","n/a",IF(Z$3&gt;(A20taxstdlife+$E735),(Input!$M$230*$M$7)-SUM($M735:Y735),(Input!$M$230*$M$7)/A20taxstdlife))</f>
        <v>0</v>
      </c>
      <c r="AA735" s="155">
        <f>IF(A20taxstdlife="n/a","n/a",IF(AA$3&gt;(A20taxstdlife+$E735),(Input!$M$230*$M$7)-SUM($M735:Z735),(Input!$M$230*$M$7)/A20taxstdlife))</f>
        <v>0</v>
      </c>
      <c r="AB735" s="155">
        <f>IF(A20taxstdlife="n/a","n/a",IF(AB$3&gt;(A20taxstdlife+$E735),(Input!$M$230*$M$7)-SUM($M735:AA735),(Input!$M$230*$M$7)/A20taxstdlife))</f>
        <v>0</v>
      </c>
      <c r="AC735" s="155">
        <f>IF(A20taxstdlife="n/a","n/a",IF(AC$3&gt;(A20taxstdlife+$E735),(Input!$M$230*$M$7)-SUM($M735:AB735),(Input!$M$230*$M$7)/A20taxstdlife))</f>
        <v>0</v>
      </c>
      <c r="AD735" s="155">
        <f>IF(A20taxstdlife="n/a","n/a",IF(AD$3&gt;(A20taxstdlife+$E735),(Input!$M$230*$M$7)-SUM($M735:AC735),(Input!$M$230*$M$7)/A20taxstdlife))</f>
        <v>0</v>
      </c>
      <c r="AE735" s="155">
        <f>IF(A20taxstdlife="n/a","n/a",IF(AE$3&gt;(A20taxstdlife+$E735),(Input!$M$230*$M$7)-SUM($M735:AD735),(Input!$M$230*$M$7)/A20taxstdlife))</f>
        <v>0</v>
      </c>
      <c r="AF735" s="155">
        <f>IF(A20taxstdlife="n/a","n/a",IF(AF$3&gt;(A20taxstdlife+$E735),(Input!$M$230*$M$7)-SUM($M735:AE735),(Input!$M$230*$M$7)/A20taxstdlife))</f>
        <v>0</v>
      </c>
      <c r="AG735" s="155">
        <f>IF(A20taxstdlife="n/a","n/a",IF(AG$3&gt;(A20taxstdlife+$E735),(Input!$M$230*$M$7)-SUM($M735:AF735),(Input!$M$230*$M$7)/A20taxstdlife))</f>
        <v>0</v>
      </c>
      <c r="AH735" s="155">
        <f>IF(A20taxstdlife="n/a","n/a",IF(AH$3&gt;(A20taxstdlife+$E735),(Input!$M$230*$M$7)-SUM($M735:AG735),(Input!$M$230*$M$7)/A20taxstdlife))</f>
        <v>0</v>
      </c>
      <c r="AI735" s="155">
        <f>IF(A20taxstdlife="n/a","n/a",IF(AI$3&gt;(A20taxstdlife+$E735),(Input!$M$230*$M$7)-SUM($M735:AH735),(Input!$M$230*$M$7)/A20taxstdlife))</f>
        <v>0</v>
      </c>
      <c r="AJ735" s="155">
        <f>IF(A20taxstdlife="n/a","n/a",IF(AJ$3&gt;(A20taxstdlife+$E735),(Input!$M$230*$M$7)-SUM($M735:AI735),(Input!$M$230*$M$7)/A20taxstdlife))</f>
        <v>0</v>
      </c>
      <c r="AK735" s="155">
        <f>IF(A20taxstdlife="n/a","n/a",IF(AK$3&gt;(A20taxstdlife+$E735),(Input!$M$230*$M$7)-SUM($M735:AJ735),(Input!$M$230*$M$7)/A20taxstdlife))</f>
        <v>0</v>
      </c>
      <c r="AL735" s="155">
        <f>IF(A20taxstdlife="n/a","n/a",IF(AL$3&gt;(A20taxstdlife+$E735),(Input!$M$230*$M$7)-SUM($M735:AK735),(Input!$M$230*$M$7)/A20taxstdlife))</f>
        <v>0</v>
      </c>
      <c r="AM735" s="155">
        <f>IF(A20taxstdlife="n/a","n/a",IF(AM$3&gt;(A20taxstdlife+$E735),(Input!$M$230*$M$7)-SUM($M735:AL735),(Input!$M$230*$M$7)/A20taxstdlife))</f>
        <v>0</v>
      </c>
      <c r="AN735" s="155">
        <f>IF(A20taxstdlife="n/a","n/a",IF(AN$3&gt;(A20taxstdlife+$E735),(Input!$M$230*$M$7)-SUM($M735:AM735),(Input!$M$230*$M$7)/A20taxstdlife))</f>
        <v>0</v>
      </c>
      <c r="AO735" s="155">
        <f>IF(A20taxstdlife="n/a","n/a",IF(AO$3&gt;(A20taxstdlife+$E735),(Input!$M$230*$M$7)-SUM($M735:AN735),(Input!$M$230*$M$7)/A20taxstdlife))</f>
        <v>0</v>
      </c>
      <c r="AP735" s="155">
        <f>IF(A20taxstdlife="n/a","n/a",IF(AP$3&gt;(A20taxstdlife+$E735),(Input!$M$230*$M$7)-SUM($M735:AO735),(Input!$M$230*$M$7)/A20taxstdlife))</f>
        <v>0</v>
      </c>
      <c r="AQ735" s="155">
        <f>IF(A20taxstdlife="n/a","n/a",IF(AQ$3&gt;(A20taxstdlife+$E735),(Input!$M$230*$M$7)-SUM($M735:AP735),(Input!$M$230*$M$7)/A20taxstdlife))</f>
        <v>0</v>
      </c>
      <c r="AR735" s="155">
        <f>IF(A20taxstdlife="n/a","n/a",IF(AR$3&gt;(A20taxstdlife+$E735),(Input!$M$230*$M$7)-SUM($M735:AQ735),(Input!$M$230*$M$7)/A20taxstdlife))</f>
        <v>0</v>
      </c>
      <c r="AS735" s="155">
        <f>IF(A20taxstdlife="n/a","n/a",IF(AS$3&gt;(A20taxstdlife+$E735),(Input!$M$230*$M$7)-SUM($M735:AR735),(Input!$M$230*$M$7)/A20taxstdlife))</f>
        <v>0</v>
      </c>
      <c r="AT735" s="155">
        <f>IF(A20taxstdlife="n/a","n/a",IF(AT$3&gt;(A20taxstdlife+$E735),(Input!$M$230*$M$7)-SUM($M735:AS735),(Input!$M$230*$M$7)/A20taxstdlife))</f>
        <v>0</v>
      </c>
      <c r="AU735" s="155">
        <f>IF(A20taxstdlife="n/a","n/a",IF(AU$3&gt;(A20taxstdlife+$E735),(Input!$M$230*$M$7)-SUM($M735:AT735),(Input!$M$230*$M$7)/A20taxstdlife))</f>
        <v>0</v>
      </c>
      <c r="AV735" s="155">
        <f>IF(A20taxstdlife="n/a","n/a",IF(AV$3&gt;(A20taxstdlife+$E735),(Input!$M$230*$M$7)-SUM($M735:AU735),(Input!$M$230*$M$7)/A20taxstdlife))</f>
        <v>0</v>
      </c>
      <c r="AW735" s="155">
        <f>IF(A20taxstdlife="n/a","n/a",IF(AW$3&gt;(A20taxstdlife+$E735),(Input!$M$230*$M$7)-SUM($M735:AV735),(Input!$M$230*$M$7)/A20taxstdlife))</f>
        <v>0</v>
      </c>
      <c r="AX735" s="155">
        <f>IF(A20taxstdlife="n/a","n/a",IF(AX$3&gt;(A20taxstdlife+$E735),(Input!$M$230*$M$7)-SUM($M735:AW735),(Input!$M$230*$M$7)/A20taxstdlife))</f>
        <v>0</v>
      </c>
      <c r="AY735" s="155">
        <f>IF(A20taxstdlife="n/a","n/a",IF(AY$3&gt;(A20taxstdlife+$E735),(Input!$M$230*$M$7)-SUM($M735:AX735),(Input!$M$230*$M$7)/A20taxstdlife))</f>
        <v>0</v>
      </c>
      <c r="AZ735" s="155">
        <f>IF(A20taxstdlife="n/a","n/a",IF(AZ$3&gt;(A20taxstdlife+$E735),(Input!$M$230*$M$7)-SUM($M735:AY735),(Input!$M$230*$M$7)/A20taxstdlife))</f>
        <v>0</v>
      </c>
      <c r="BA735" s="155">
        <f>IF(A20taxstdlife="n/a","n/a",IF(BA$3&gt;(A20taxstdlife+$E735),(Input!$M$230*$M$7)-SUM($M735:AZ735),(Input!$M$230*$M$7)/A20taxstdlife))</f>
        <v>0</v>
      </c>
      <c r="BB735" s="155">
        <f>IF(A20taxstdlife="n/a","n/a",IF(BB$3&gt;(A20taxstdlife+$E735),(Input!$M$230*$M$7)-SUM($M735:BA735),(Input!$M$230*$M$7)/A20taxstdlife))</f>
        <v>0</v>
      </c>
      <c r="BC735" s="155">
        <f>IF(A20taxstdlife="n/a","n/a",IF(BC$3&gt;(A20taxstdlife+$E735),(Input!$M$230*$M$7)-SUM($M735:BB735),(Input!$M$230*$M$7)/A20taxstdlife))</f>
        <v>0</v>
      </c>
      <c r="BD735" s="155">
        <f>IF(A20taxstdlife="n/a","n/a",IF(BD$3&gt;(A20taxstdlife+$E735),(Input!$M$230*$M$7)-SUM($M735:BC735),(Input!$M$230*$M$7)/A20taxstdlife))</f>
        <v>0</v>
      </c>
      <c r="BE735" s="155">
        <f>IF(A20taxstdlife="n/a","n/a",IF(BE$3&gt;(A20taxstdlife+$E735),(Input!$M$230*$M$7)-SUM($M735:BD735),(Input!$M$230*$M$7)/A20taxstdlife))</f>
        <v>0</v>
      </c>
      <c r="BF735" s="155">
        <f>IF(A20taxstdlife="n/a","n/a",IF(BF$3&gt;(A20taxstdlife+$E735),(Input!$M$230*$M$7)-SUM($M735:BE735),(Input!$M$230*$M$7)/A20taxstdlife))</f>
        <v>0</v>
      </c>
      <c r="BG735" s="155">
        <f>IF(A20taxstdlife="n/a","n/a",IF(BG$3&gt;(A20taxstdlife+$E735),(Input!$M$230*$M$7)-SUM($M735:BF735),(Input!$M$230*$M$7)/A20taxstdlife))</f>
        <v>0</v>
      </c>
      <c r="BH735" s="155">
        <f>IF(A20taxstdlife="n/a","n/a",IF(BH$3&gt;(A20taxstdlife+$E735),(Input!$M$230*$M$7)-SUM($M735:BG735),(Input!$M$230*$M$7)/A20taxstdlife))</f>
        <v>0</v>
      </c>
      <c r="BI735" s="155">
        <f>IF(A20taxstdlife="n/a","n/a",IF(BI$3&gt;(A20taxstdlife+$E735),(Input!$M$230*$M$7)-SUM($M735:BH735),(Input!$M$230*$M$7)/A20taxstdlife))</f>
        <v>0</v>
      </c>
      <c r="BJ735" s="14"/>
      <c r="BK735" s="14"/>
      <c r="BL735" s="14"/>
      <c r="BM735" s="14"/>
      <c r="BN735" s="14"/>
      <c r="BO735" s="14"/>
      <c r="BP735" s="14"/>
      <c r="BQ735" s="14"/>
      <c r="BR735" s="14"/>
      <c r="BS735" s="14"/>
      <c r="BT735" s="14"/>
      <c r="BU735" s="14"/>
      <c r="BV735" s="14"/>
      <c r="BW735" s="14"/>
      <c r="BX735" s="14"/>
      <c r="BY735" s="14"/>
      <c r="BZ735" s="14"/>
      <c r="CA735" s="410"/>
      <c r="CB735" s="410"/>
      <c r="CC735" s="410"/>
      <c r="CD735" s="410"/>
      <c r="CE735" s="410"/>
      <c r="CF735" s="410"/>
      <c r="CG735" s="410"/>
      <c r="CH735" s="410"/>
      <c r="CI735" s="410"/>
      <c r="CJ735" s="410"/>
      <c r="CK735" s="410"/>
      <c r="CL735" s="410"/>
      <c r="CM735" s="410"/>
      <c r="CN735" s="410"/>
      <c r="CO735" s="410"/>
      <c r="CP735" s="410"/>
      <c r="CQ735" s="410"/>
      <c r="CR735" s="410"/>
      <c r="CS735" s="410"/>
      <c r="CT735" s="410"/>
      <c r="CU735" s="410"/>
      <c r="CV735" s="410"/>
      <c r="CW735" s="410"/>
      <c r="CX735" s="410"/>
      <c r="CY735" s="410"/>
      <c r="CZ735" s="410"/>
      <c r="DA735" s="410"/>
      <c r="DB735" s="410"/>
      <c r="DC735" s="410"/>
      <c r="DD735" s="410"/>
      <c r="DE735" s="410"/>
      <c r="DF735" s="410"/>
      <c r="DG735" s="410"/>
      <c r="DH735" s="410"/>
      <c r="DI735" s="410"/>
      <c r="DJ735" s="410"/>
      <c r="DK735" s="410"/>
      <c r="DL735" s="410"/>
      <c r="DM735" s="410"/>
      <c r="DN735" s="410"/>
      <c r="DO735" s="410"/>
      <c r="DP735" s="410"/>
      <c r="DQ735" s="410"/>
      <c r="DR735" s="410"/>
      <c r="DS735" s="410"/>
      <c r="DT735" s="410"/>
      <c r="DU735" s="410"/>
      <c r="DV735" s="410"/>
      <c r="DW735" s="410"/>
      <c r="DX735" s="410"/>
      <c r="DY735" s="410"/>
      <c r="DZ735" s="410"/>
      <c r="EA735" s="410"/>
      <c r="EB735" s="410"/>
      <c r="EC735" s="410"/>
      <c r="ED735" s="410"/>
      <c r="EE735" s="410"/>
      <c r="EF735" s="410"/>
      <c r="EG735" s="410"/>
      <c r="EH735" s="410"/>
      <c r="EI735" s="410"/>
      <c r="EJ735" s="410"/>
      <c r="EK735" s="410"/>
      <c r="EL735" s="410"/>
      <c r="EM735" s="410"/>
      <c r="EN735" s="410"/>
      <c r="EO735" s="410"/>
      <c r="EP735" s="410"/>
      <c r="EQ735" s="410"/>
      <c r="ER735" s="410"/>
      <c r="ES735" s="410"/>
      <c r="ET735" s="410"/>
      <c r="EU735" s="410"/>
      <c r="EV735" s="410"/>
      <c r="EW735" s="410"/>
      <c r="EX735" s="410"/>
      <c r="EY735" s="410"/>
      <c r="EZ735" s="410"/>
      <c r="FA735" s="410"/>
      <c r="FB735" s="410"/>
      <c r="FC735" s="410"/>
      <c r="FD735" s="410"/>
      <c r="FE735" s="410"/>
      <c r="FF735" s="410"/>
      <c r="FG735" s="410"/>
      <c r="FH735" s="410"/>
      <c r="FI735" s="410"/>
      <c r="FJ735" s="410"/>
      <c r="FK735" s="410"/>
      <c r="FL735" s="410"/>
      <c r="FM735" s="410"/>
      <c r="FN735" s="410"/>
      <c r="FO735" s="410"/>
      <c r="FP735" s="410"/>
      <c r="FQ735" s="410"/>
      <c r="FR735" s="410"/>
      <c r="FS735" s="410"/>
      <c r="FT735" s="410"/>
      <c r="FU735" s="410"/>
      <c r="FV735" s="410"/>
      <c r="FW735" s="410"/>
      <c r="FX735" s="410"/>
      <c r="FY735" s="410"/>
      <c r="FZ735" s="410"/>
      <c r="GA735" s="410"/>
      <c r="GB735" s="410"/>
      <c r="GC735" s="410"/>
      <c r="GD735" s="410"/>
      <c r="GE735" s="410"/>
      <c r="GF735" s="410"/>
      <c r="GG735" s="410"/>
      <c r="GH735" s="410"/>
      <c r="GI735" s="410"/>
      <c r="GJ735" s="410"/>
      <c r="GK735" s="410"/>
      <c r="GL735" s="410"/>
      <c r="GM735" s="410"/>
      <c r="GN735" s="410"/>
      <c r="GO735" s="410"/>
      <c r="GP735" s="410"/>
      <c r="GQ735" s="410"/>
      <c r="GR735" s="410"/>
      <c r="GS735" s="410"/>
      <c r="GT735" s="410"/>
      <c r="GU735" s="410"/>
      <c r="GV735" s="410"/>
      <c r="GW735" s="410"/>
      <c r="GX735" s="410"/>
      <c r="GY735" s="410"/>
      <c r="GZ735" s="410"/>
      <c r="HA735" s="410"/>
      <c r="HB735" s="410"/>
      <c r="HC735" s="410"/>
      <c r="HD735" s="410"/>
      <c r="HE735" s="410"/>
      <c r="HF735" s="410"/>
      <c r="HG735" s="410"/>
      <c r="HH735" s="410"/>
      <c r="HI735" s="410"/>
      <c r="HJ735" s="410"/>
      <c r="HK735" s="410"/>
      <c r="HL735" s="410"/>
      <c r="HM735" s="410"/>
      <c r="HN735" s="410"/>
      <c r="HO735" s="410"/>
      <c r="HP735" s="410"/>
      <c r="HQ735" s="410"/>
      <c r="HR735" s="410"/>
      <c r="HS735" s="410"/>
      <c r="HT735" s="410"/>
      <c r="HU735" s="410"/>
      <c r="HV735" s="410"/>
      <c r="HW735" s="410"/>
      <c r="HX735" s="410"/>
      <c r="HY735" s="410"/>
      <c r="HZ735" s="410"/>
      <c r="IA735" s="410"/>
      <c r="IB735" s="410"/>
      <c r="IC735" s="410"/>
      <c r="ID735" s="410"/>
      <c r="IE735" s="410"/>
      <c r="IF735" s="410"/>
      <c r="IG735" s="410"/>
      <c r="IH735" s="410"/>
      <c r="II735" s="410"/>
      <c r="IJ735" s="410"/>
      <c r="IK735" s="410"/>
      <c r="IL735" s="410"/>
      <c r="IM735" s="410"/>
      <c r="IN735" s="410"/>
      <c r="IO735" s="410"/>
      <c r="IP735" s="410"/>
      <c r="IQ735" s="410"/>
      <c r="IR735" s="410"/>
      <c r="IS735" s="410"/>
      <c r="IT735" s="410"/>
      <c r="IU735" s="410"/>
      <c r="IV735" s="410"/>
    </row>
    <row r="736" spans="1:256" s="2" customFormat="1" ht="12.75" hidden="1" customHeight="1" outlineLevel="2">
      <c r="A736" s="14"/>
      <c r="B736" s="14"/>
      <c r="C736" s="324"/>
      <c r="D736" s="413"/>
      <c r="E736" s="261">
        <v>8</v>
      </c>
      <c r="F736" s="372"/>
      <c r="G736" s="269"/>
      <c r="H736" s="271"/>
      <c r="I736" s="271"/>
      <c r="J736" s="271"/>
      <c r="K736" s="271"/>
      <c r="L736" s="271"/>
      <c r="M736" s="271"/>
      <c r="N736" s="270"/>
      <c r="O736" s="155">
        <f>IF(A20taxstdlife="n/a","n/a",IF(O$3&gt;(A20taxstdlife+$E736),(Input!$N$230*$N$7)-SUM($N736:N736),(Input!$N$230*$N$7)/A20taxstdlife))</f>
        <v>0</v>
      </c>
      <c r="P736" s="155">
        <f>IF(A20taxstdlife="n/a","n/a",IF(P$3&gt;(A20taxstdlife+$E736),(Input!$N$230*$N$7)-SUM($N736:O736),(Input!$N$230*$N$7)/A20taxstdlife))</f>
        <v>0</v>
      </c>
      <c r="Q736" s="155">
        <f>IF(A20taxstdlife="n/a","n/a",IF(Q$3&gt;(A20taxstdlife+$E736),(Input!$N$230*$N$7)-SUM($N736:P736),(Input!$N$230*$N$7)/A20taxstdlife))</f>
        <v>0</v>
      </c>
      <c r="R736" s="155">
        <f>IF(A20taxstdlife="n/a","n/a",IF(R$3&gt;(A20taxstdlife+$E736),(Input!$N$230*$N$7)-SUM($N736:Q736),(Input!$N$230*$N$7)/A20taxstdlife))</f>
        <v>0</v>
      </c>
      <c r="S736" s="155">
        <f>IF(A20taxstdlife="n/a","n/a",IF(S$3&gt;(A20taxstdlife+$E736),(Input!$N$230*$N$7)-SUM($N736:R736),(Input!$N$230*$N$7)/A20taxstdlife))</f>
        <v>0</v>
      </c>
      <c r="T736" s="155">
        <f>IF(A20taxstdlife="n/a","n/a",IF(T$3&gt;(A20taxstdlife+$E736),(Input!$N$230*$N$7)-SUM($N736:S736),(Input!$N$230*$N$7)/A20taxstdlife))</f>
        <v>0</v>
      </c>
      <c r="U736" s="155">
        <f>IF(A20taxstdlife="n/a","n/a",IF(U$3&gt;(A20taxstdlife+$E736),(Input!$N$230*$N$7)-SUM($N736:T736),(Input!$N$230*$N$7)/A20taxstdlife))</f>
        <v>0</v>
      </c>
      <c r="V736" s="155">
        <f>IF(A20taxstdlife="n/a","n/a",IF(V$3&gt;(A20taxstdlife+$E736),(Input!$N$230*$N$7)-SUM($N736:U736),(Input!$N$230*$N$7)/A20taxstdlife))</f>
        <v>0</v>
      </c>
      <c r="W736" s="155">
        <f>IF(A20taxstdlife="n/a","n/a",IF(W$3&gt;(A20taxstdlife+$E736),(Input!$N$230*$N$7)-SUM($N736:V736),(Input!$N$230*$N$7)/A20taxstdlife))</f>
        <v>0</v>
      </c>
      <c r="X736" s="155">
        <f>IF(A20taxstdlife="n/a","n/a",IF(X$3&gt;(A20taxstdlife+$E736),(Input!$N$230*$N$7)-SUM($N736:W736),(Input!$N$230*$N$7)/A20taxstdlife))</f>
        <v>0</v>
      </c>
      <c r="Y736" s="155">
        <f>IF(A20taxstdlife="n/a","n/a",IF(Y$3&gt;(A20taxstdlife+$E736),(Input!$N$230*$N$7)-SUM($N736:X736),(Input!$N$230*$N$7)/A20taxstdlife))</f>
        <v>0</v>
      </c>
      <c r="Z736" s="155">
        <f>IF(A20taxstdlife="n/a","n/a",IF(Z$3&gt;(A20taxstdlife+$E736),(Input!$N$230*$N$7)-SUM($N736:Y736),(Input!$N$230*$N$7)/A20taxstdlife))</f>
        <v>0</v>
      </c>
      <c r="AA736" s="155">
        <f>IF(A20taxstdlife="n/a","n/a",IF(AA$3&gt;(A20taxstdlife+$E736),(Input!$N$230*$N$7)-SUM($N736:Z736),(Input!$N$230*$N$7)/A20taxstdlife))</f>
        <v>0</v>
      </c>
      <c r="AB736" s="155">
        <f>IF(A20taxstdlife="n/a","n/a",IF(AB$3&gt;(A20taxstdlife+$E736),(Input!$N$230*$N$7)-SUM($N736:AA736),(Input!$N$230*$N$7)/A20taxstdlife))</f>
        <v>0</v>
      </c>
      <c r="AC736" s="155">
        <f>IF(A20taxstdlife="n/a","n/a",IF(AC$3&gt;(A20taxstdlife+$E736),(Input!$N$230*$N$7)-SUM($N736:AB736),(Input!$N$230*$N$7)/A20taxstdlife))</f>
        <v>0</v>
      </c>
      <c r="AD736" s="155">
        <f>IF(A20taxstdlife="n/a","n/a",IF(AD$3&gt;(A20taxstdlife+$E736),(Input!$N$230*$N$7)-SUM($N736:AC736),(Input!$N$230*$N$7)/A20taxstdlife))</f>
        <v>0</v>
      </c>
      <c r="AE736" s="155">
        <f>IF(A20taxstdlife="n/a","n/a",IF(AE$3&gt;(A20taxstdlife+$E736),(Input!$N$230*$N$7)-SUM($N736:AD736),(Input!$N$230*$N$7)/A20taxstdlife))</f>
        <v>0</v>
      </c>
      <c r="AF736" s="155">
        <f>IF(A20taxstdlife="n/a","n/a",IF(AF$3&gt;(A20taxstdlife+$E736),(Input!$N$230*$N$7)-SUM($N736:AE736),(Input!$N$230*$N$7)/A20taxstdlife))</f>
        <v>0</v>
      </c>
      <c r="AG736" s="155">
        <f>IF(A20taxstdlife="n/a","n/a",IF(AG$3&gt;(A20taxstdlife+$E736),(Input!$N$230*$N$7)-SUM($N736:AF736),(Input!$N$230*$N$7)/A20taxstdlife))</f>
        <v>0</v>
      </c>
      <c r="AH736" s="155">
        <f>IF(A20taxstdlife="n/a","n/a",IF(AH$3&gt;(A20taxstdlife+$E736),(Input!$N$230*$N$7)-SUM($N736:AG736),(Input!$N$230*$N$7)/A20taxstdlife))</f>
        <v>0</v>
      </c>
      <c r="AI736" s="155">
        <f>IF(A20taxstdlife="n/a","n/a",IF(AI$3&gt;(A20taxstdlife+$E736),(Input!$N$230*$N$7)-SUM($N736:AH736),(Input!$N$230*$N$7)/A20taxstdlife))</f>
        <v>0</v>
      </c>
      <c r="AJ736" s="155">
        <f>IF(A20taxstdlife="n/a","n/a",IF(AJ$3&gt;(A20taxstdlife+$E736),(Input!$N$230*$N$7)-SUM($N736:AI736),(Input!$N$230*$N$7)/A20taxstdlife))</f>
        <v>0</v>
      </c>
      <c r="AK736" s="155">
        <f>IF(A20taxstdlife="n/a","n/a",IF(AK$3&gt;(A20taxstdlife+$E736),(Input!$N$230*$N$7)-SUM($N736:AJ736),(Input!$N$230*$N$7)/A20taxstdlife))</f>
        <v>0</v>
      </c>
      <c r="AL736" s="155">
        <f>IF(A20taxstdlife="n/a","n/a",IF(AL$3&gt;(A20taxstdlife+$E736),(Input!$N$230*$N$7)-SUM($N736:AK736),(Input!$N$230*$N$7)/A20taxstdlife))</f>
        <v>0</v>
      </c>
      <c r="AM736" s="155">
        <f>IF(A20taxstdlife="n/a","n/a",IF(AM$3&gt;(A20taxstdlife+$E736),(Input!$N$230*$N$7)-SUM($N736:AL736),(Input!$N$230*$N$7)/A20taxstdlife))</f>
        <v>0</v>
      </c>
      <c r="AN736" s="155">
        <f>IF(A20taxstdlife="n/a","n/a",IF(AN$3&gt;(A20taxstdlife+$E736),(Input!$N$230*$N$7)-SUM($N736:AM736),(Input!$N$230*$N$7)/A20taxstdlife))</f>
        <v>0</v>
      </c>
      <c r="AO736" s="155">
        <f>IF(A20taxstdlife="n/a","n/a",IF(AO$3&gt;(A20taxstdlife+$E736),(Input!$N$230*$N$7)-SUM($N736:AN736),(Input!$N$230*$N$7)/A20taxstdlife))</f>
        <v>0</v>
      </c>
      <c r="AP736" s="155">
        <f>IF(A20taxstdlife="n/a","n/a",IF(AP$3&gt;(A20taxstdlife+$E736),(Input!$N$230*$N$7)-SUM($N736:AO736),(Input!$N$230*$N$7)/A20taxstdlife))</f>
        <v>0</v>
      </c>
      <c r="AQ736" s="155">
        <f>IF(A20taxstdlife="n/a","n/a",IF(AQ$3&gt;(A20taxstdlife+$E736),(Input!$N$230*$N$7)-SUM($N736:AP736),(Input!$N$230*$N$7)/A20taxstdlife))</f>
        <v>0</v>
      </c>
      <c r="AR736" s="155">
        <f>IF(A20taxstdlife="n/a","n/a",IF(AR$3&gt;(A20taxstdlife+$E736),(Input!$N$230*$N$7)-SUM($N736:AQ736),(Input!$N$230*$N$7)/A20taxstdlife))</f>
        <v>0</v>
      </c>
      <c r="AS736" s="155">
        <f>IF(A20taxstdlife="n/a","n/a",IF(AS$3&gt;(A20taxstdlife+$E736),(Input!$N$230*$N$7)-SUM($N736:AR736),(Input!$N$230*$N$7)/A20taxstdlife))</f>
        <v>0</v>
      </c>
      <c r="AT736" s="155">
        <f>IF(A20taxstdlife="n/a","n/a",IF(AT$3&gt;(A20taxstdlife+$E736),(Input!$N$230*$N$7)-SUM($N736:AS736),(Input!$N$230*$N$7)/A20taxstdlife))</f>
        <v>0</v>
      </c>
      <c r="AU736" s="155">
        <f>IF(A20taxstdlife="n/a","n/a",IF(AU$3&gt;(A20taxstdlife+$E736),(Input!$N$230*$N$7)-SUM($N736:AT736),(Input!$N$230*$N$7)/A20taxstdlife))</f>
        <v>0</v>
      </c>
      <c r="AV736" s="155">
        <f>IF(A20taxstdlife="n/a","n/a",IF(AV$3&gt;(A20taxstdlife+$E736),(Input!$N$230*$N$7)-SUM($N736:AU736),(Input!$N$230*$N$7)/A20taxstdlife))</f>
        <v>0</v>
      </c>
      <c r="AW736" s="155">
        <f>IF(A20taxstdlife="n/a","n/a",IF(AW$3&gt;(A20taxstdlife+$E736),(Input!$N$230*$N$7)-SUM($N736:AV736),(Input!$N$230*$N$7)/A20taxstdlife))</f>
        <v>0</v>
      </c>
      <c r="AX736" s="155">
        <f>IF(A20taxstdlife="n/a","n/a",IF(AX$3&gt;(A20taxstdlife+$E736),(Input!$N$230*$N$7)-SUM($N736:AW736),(Input!$N$230*$N$7)/A20taxstdlife))</f>
        <v>0</v>
      </c>
      <c r="AY736" s="155">
        <f>IF(A20taxstdlife="n/a","n/a",IF(AY$3&gt;(A20taxstdlife+$E736),(Input!$N$230*$N$7)-SUM($N736:AX736),(Input!$N$230*$N$7)/A20taxstdlife))</f>
        <v>0</v>
      </c>
      <c r="AZ736" s="155">
        <f>IF(A20taxstdlife="n/a","n/a",IF(AZ$3&gt;(A20taxstdlife+$E736),(Input!$N$230*$N$7)-SUM($N736:AY736),(Input!$N$230*$N$7)/A20taxstdlife))</f>
        <v>0</v>
      </c>
      <c r="BA736" s="155">
        <f>IF(A20taxstdlife="n/a","n/a",IF(BA$3&gt;(A20taxstdlife+$E736),(Input!$N$230*$N$7)-SUM($N736:AZ736),(Input!$N$230*$N$7)/A20taxstdlife))</f>
        <v>0</v>
      </c>
      <c r="BB736" s="155">
        <f>IF(A20taxstdlife="n/a","n/a",IF(BB$3&gt;(A20taxstdlife+$E736),(Input!$N$230*$N$7)-SUM($N736:BA736),(Input!$N$230*$N$7)/A20taxstdlife))</f>
        <v>0</v>
      </c>
      <c r="BC736" s="155">
        <f>IF(A20taxstdlife="n/a","n/a",IF(BC$3&gt;(A20taxstdlife+$E736),(Input!$N$230*$N$7)-SUM($N736:BB736),(Input!$N$230*$N$7)/A20taxstdlife))</f>
        <v>0</v>
      </c>
      <c r="BD736" s="155">
        <f>IF(A20taxstdlife="n/a","n/a",IF(BD$3&gt;(A20taxstdlife+$E736),(Input!$N$230*$N$7)-SUM($N736:BC736),(Input!$N$230*$N$7)/A20taxstdlife))</f>
        <v>0</v>
      </c>
      <c r="BE736" s="155">
        <f>IF(A20taxstdlife="n/a","n/a",IF(BE$3&gt;(A20taxstdlife+$E736),(Input!$N$230*$N$7)-SUM($N736:BD736),(Input!$N$230*$N$7)/A20taxstdlife))</f>
        <v>0</v>
      </c>
      <c r="BF736" s="155">
        <f>IF(A20taxstdlife="n/a","n/a",IF(BF$3&gt;(A20taxstdlife+$E736),(Input!$N$230*$N$7)-SUM($N736:BE736),(Input!$N$230*$N$7)/A20taxstdlife))</f>
        <v>0</v>
      </c>
      <c r="BG736" s="155">
        <f>IF(A20taxstdlife="n/a","n/a",IF(BG$3&gt;(A20taxstdlife+$E736),(Input!$N$230*$N$7)-SUM($N736:BF736),(Input!$N$230*$N$7)/A20taxstdlife))</f>
        <v>0</v>
      </c>
      <c r="BH736" s="155">
        <f>IF(A20taxstdlife="n/a","n/a",IF(BH$3&gt;(A20taxstdlife+$E736),(Input!$N$230*$N$7)-SUM($N736:BG736),(Input!$N$230*$N$7)/A20taxstdlife))</f>
        <v>0</v>
      </c>
      <c r="BI736" s="155">
        <f>IF(A20taxstdlife="n/a","n/a",IF(BI$3&gt;(A20taxstdlife+$E736),(Input!$N$230*$N$7)-SUM($N736:BH736),(Input!$N$230*$N$7)/A20taxstdlife))</f>
        <v>0</v>
      </c>
      <c r="BJ736" s="14"/>
      <c r="BK736" s="14"/>
      <c r="BL736" s="14"/>
      <c r="BM736" s="14"/>
      <c r="BN736" s="14"/>
      <c r="BO736" s="14"/>
      <c r="BP736" s="14"/>
      <c r="BQ736" s="14"/>
      <c r="BR736" s="14"/>
      <c r="BS736" s="14"/>
      <c r="BT736" s="14"/>
      <c r="BU736" s="14"/>
      <c r="BV736" s="14"/>
      <c r="BW736" s="14"/>
      <c r="BX736" s="14"/>
      <c r="BY736" s="14"/>
      <c r="BZ736" s="14"/>
      <c r="CA736" s="410"/>
      <c r="CB736" s="410"/>
      <c r="CC736" s="410"/>
      <c r="CD736" s="410"/>
      <c r="CE736" s="410"/>
      <c r="CF736" s="410"/>
      <c r="CG736" s="410"/>
      <c r="CH736" s="410"/>
      <c r="CI736" s="410"/>
      <c r="CJ736" s="410"/>
      <c r="CK736" s="410"/>
      <c r="CL736" s="410"/>
      <c r="CM736" s="410"/>
      <c r="CN736" s="410"/>
      <c r="CO736" s="410"/>
      <c r="CP736" s="410"/>
      <c r="CQ736" s="410"/>
      <c r="CR736" s="410"/>
      <c r="CS736" s="410"/>
      <c r="CT736" s="410"/>
      <c r="CU736" s="410"/>
      <c r="CV736" s="410"/>
      <c r="CW736" s="410"/>
      <c r="CX736" s="410"/>
      <c r="CY736" s="410"/>
      <c r="CZ736" s="410"/>
      <c r="DA736" s="410"/>
      <c r="DB736" s="410"/>
      <c r="DC736" s="410"/>
      <c r="DD736" s="410"/>
      <c r="DE736" s="410"/>
      <c r="DF736" s="410"/>
      <c r="DG736" s="410"/>
      <c r="DH736" s="410"/>
      <c r="DI736" s="410"/>
      <c r="DJ736" s="410"/>
      <c r="DK736" s="410"/>
      <c r="DL736" s="410"/>
      <c r="DM736" s="410"/>
      <c r="DN736" s="410"/>
      <c r="DO736" s="410"/>
      <c r="DP736" s="410"/>
      <c r="DQ736" s="410"/>
      <c r="DR736" s="410"/>
      <c r="DS736" s="410"/>
      <c r="DT736" s="410"/>
      <c r="DU736" s="410"/>
      <c r="DV736" s="410"/>
      <c r="DW736" s="410"/>
      <c r="DX736" s="410"/>
      <c r="DY736" s="410"/>
      <c r="DZ736" s="410"/>
      <c r="EA736" s="410"/>
      <c r="EB736" s="410"/>
      <c r="EC736" s="410"/>
      <c r="ED736" s="410"/>
      <c r="EE736" s="410"/>
      <c r="EF736" s="410"/>
      <c r="EG736" s="410"/>
      <c r="EH736" s="410"/>
      <c r="EI736" s="410"/>
      <c r="EJ736" s="410"/>
      <c r="EK736" s="410"/>
      <c r="EL736" s="410"/>
      <c r="EM736" s="410"/>
      <c r="EN736" s="410"/>
      <c r="EO736" s="410"/>
      <c r="EP736" s="410"/>
      <c r="EQ736" s="410"/>
      <c r="ER736" s="410"/>
      <c r="ES736" s="410"/>
      <c r="ET736" s="410"/>
      <c r="EU736" s="410"/>
      <c r="EV736" s="410"/>
      <c r="EW736" s="410"/>
      <c r="EX736" s="410"/>
      <c r="EY736" s="410"/>
      <c r="EZ736" s="410"/>
      <c r="FA736" s="410"/>
      <c r="FB736" s="410"/>
      <c r="FC736" s="410"/>
      <c r="FD736" s="410"/>
      <c r="FE736" s="410"/>
      <c r="FF736" s="410"/>
      <c r="FG736" s="410"/>
      <c r="FH736" s="410"/>
      <c r="FI736" s="410"/>
      <c r="FJ736" s="410"/>
      <c r="FK736" s="410"/>
      <c r="FL736" s="410"/>
      <c r="FM736" s="410"/>
      <c r="FN736" s="410"/>
      <c r="FO736" s="410"/>
      <c r="FP736" s="410"/>
      <c r="FQ736" s="410"/>
      <c r="FR736" s="410"/>
      <c r="FS736" s="410"/>
      <c r="FT736" s="410"/>
      <c r="FU736" s="410"/>
      <c r="FV736" s="410"/>
      <c r="FW736" s="410"/>
      <c r="FX736" s="410"/>
      <c r="FY736" s="410"/>
      <c r="FZ736" s="410"/>
      <c r="GA736" s="410"/>
      <c r="GB736" s="410"/>
      <c r="GC736" s="410"/>
      <c r="GD736" s="410"/>
      <c r="GE736" s="410"/>
      <c r="GF736" s="410"/>
      <c r="GG736" s="410"/>
      <c r="GH736" s="410"/>
      <c r="GI736" s="410"/>
      <c r="GJ736" s="410"/>
      <c r="GK736" s="410"/>
      <c r="GL736" s="410"/>
      <c r="GM736" s="410"/>
      <c r="GN736" s="410"/>
      <c r="GO736" s="410"/>
      <c r="GP736" s="410"/>
      <c r="GQ736" s="410"/>
      <c r="GR736" s="410"/>
      <c r="GS736" s="410"/>
      <c r="GT736" s="410"/>
      <c r="GU736" s="410"/>
      <c r="GV736" s="410"/>
      <c r="GW736" s="410"/>
      <c r="GX736" s="410"/>
      <c r="GY736" s="410"/>
      <c r="GZ736" s="410"/>
      <c r="HA736" s="410"/>
      <c r="HB736" s="410"/>
      <c r="HC736" s="410"/>
      <c r="HD736" s="410"/>
      <c r="HE736" s="410"/>
      <c r="HF736" s="410"/>
      <c r="HG736" s="410"/>
      <c r="HH736" s="410"/>
      <c r="HI736" s="410"/>
      <c r="HJ736" s="410"/>
      <c r="HK736" s="410"/>
      <c r="HL736" s="410"/>
      <c r="HM736" s="410"/>
      <c r="HN736" s="410"/>
      <c r="HO736" s="410"/>
      <c r="HP736" s="410"/>
      <c r="HQ736" s="410"/>
      <c r="HR736" s="410"/>
      <c r="HS736" s="410"/>
      <c r="HT736" s="410"/>
      <c r="HU736" s="410"/>
      <c r="HV736" s="410"/>
      <c r="HW736" s="410"/>
      <c r="HX736" s="410"/>
      <c r="HY736" s="410"/>
      <c r="HZ736" s="410"/>
      <c r="IA736" s="410"/>
      <c r="IB736" s="410"/>
      <c r="IC736" s="410"/>
      <c r="ID736" s="410"/>
      <c r="IE736" s="410"/>
      <c r="IF736" s="410"/>
      <c r="IG736" s="410"/>
      <c r="IH736" s="410"/>
      <c r="II736" s="410"/>
      <c r="IJ736" s="410"/>
      <c r="IK736" s="410"/>
      <c r="IL736" s="410"/>
      <c r="IM736" s="410"/>
      <c r="IN736" s="410"/>
      <c r="IO736" s="410"/>
      <c r="IP736" s="410"/>
      <c r="IQ736" s="410"/>
      <c r="IR736" s="410"/>
      <c r="IS736" s="410"/>
      <c r="IT736" s="410"/>
      <c r="IU736" s="410"/>
      <c r="IV736" s="410"/>
    </row>
    <row r="737" spans="1:256" s="2" customFormat="1" ht="12.75" hidden="1" customHeight="1" outlineLevel="2">
      <c r="A737" s="14"/>
      <c r="B737" s="14"/>
      <c r="C737" s="324"/>
      <c r="D737" s="413"/>
      <c r="E737" s="261">
        <v>9</v>
      </c>
      <c r="F737" s="372"/>
      <c r="G737" s="269"/>
      <c r="H737" s="271"/>
      <c r="I737" s="271"/>
      <c r="J737" s="271"/>
      <c r="K737" s="271"/>
      <c r="L737" s="271"/>
      <c r="M737" s="271"/>
      <c r="N737" s="271"/>
      <c r="O737" s="270"/>
      <c r="P737" s="155">
        <f>IF(A20taxstdlife="n/a","n/a",IF(P$3&gt;(A20taxstdlife+$E737),(Input!$O$230*$O$7)-SUM($O737:O737),(Input!$O$230*$O$7)/A20taxstdlife))</f>
        <v>0</v>
      </c>
      <c r="Q737" s="155">
        <f>IF(A20taxstdlife="n/a","n/a",IF(Q$3&gt;(A20taxstdlife+$E737),(Input!$O$230*$O$7)-SUM($O737:P737),(Input!$O$230*$O$7)/A20taxstdlife))</f>
        <v>0</v>
      </c>
      <c r="R737" s="155">
        <f>IF(A20taxstdlife="n/a","n/a",IF(R$3&gt;(A20taxstdlife+$E737),(Input!$O$230*$O$7)-SUM($O737:Q737),(Input!$O$230*$O$7)/A20taxstdlife))</f>
        <v>0</v>
      </c>
      <c r="S737" s="155">
        <f>IF(A20taxstdlife="n/a","n/a",IF(S$3&gt;(A20taxstdlife+$E737),(Input!$O$230*$O$7)-SUM($O737:R737),(Input!$O$230*$O$7)/A20taxstdlife))</f>
        <v>0</v>
      </c>
      <c r="T737" s="155">
        <f>IF(A20taxstdlife="n/a","n/a",IF(T$3&gt;(A20taxstdlife+$E737),(Input!$O$230*$O$7)-SUM($O737:S737),(Input!$O$230*$O$7)/A20taxstdlife))</f>
        <v>0</v>
      </c>
      <c r="U737" s="155">
        <f>IF(A20taxstdlife="n/a","n/a",IF(U$3&gt;(A20taxstdlife+$E737),(Input!$O$230*$O$7)-SUM($O737:T737),(Input!$O$230*$O$7)/A20taxstdlife))</f>
        <v>0</v>
      </c>
      <c r="V737" s="155">
        <f>IF(A20taxstdlife="n/a","n/a",IF(V$3&gt;(A20taxstdlife+$E737),(Input!$O$230*$O$7)-SUM($O737:U737),(Input!$O$230*$O$7)/A20taxstdlife))</f>
        <v>0</v>
      </c>
      <c r="W737" s="155">
        <f>IF(A20taxstdlife="n/a","n/a",IF(W$3&gt;(A20taxstdlife+$E737),(Input!$O$230*$O$7)-SUM($O737:V737),(Input!$O$230*$O$7)/A20taxstdlife))</f>
        <v>0</v>
      </c>
      <c r="X737" s="155">
        <f>IF(A20taxstdlife="n/a","n/a",IF(X$3&gt;(A20taxstdlife+$E737),(Input!$O$230*$O$7)-SUM($O737:W737),(Input!$O$230*$O$7)/A20taxstdlife))</f>
        <v>0</v>
      </c>
      <c r="Y737" s="155">
        <f>IF(A20taxstdlife="n/a","n/a",IF(Y$3&gt;(A20taxstdlife+$E737),(Input!$O$230*$O$7)-SUM($O737:X737),(Input!$O$230*$O$7)/A20taxstdlife))</f>
        <v>0</v>
      </c>
      <c r="Z737" s="155">
        <f>IF(A20taxstdlife="n/a","n/a",IF(Z$3&gt;(A20taxstdlife+$E737),(Input!$O$230*$O$7)-SUM($O737:Y737),(Input!$O$230*$O$7)/A20taxstdlife))</f>
        <v>0</v>
      </c>
      <c r="AA737" s="155">
        <f>IF(A20taxstdlife="n/a","n/a",IF(AA$3&gt;(A20taxstdlife+$E737),(Input!$O$230*$O$7)-SUM($O737:Z737),(Input!$O$230*$O$7)/A20taxstdlife))</f>
        <v>0</v>
      </c>
      <c r="AB737" s="155">
        <f>IF(A20taxstdlife="n/a","n/a",IF(AB$3&gt;(A20taxstdlife+$E737),(Input!$O$230*$O$7)-SUM($O737:AA737),(Input!$O$230*$O$7)/A20taxstdlife))</f>
        <v>0</v>
      </c>
      <c r="AC737" s="155">
        <f>IF(A20taxstdlife="n/a","n/a",IF(AC$3&gt;(A20taxstdlife+$E737),(Input!$O$230*$O$7)-SUM($O737:AB737),(Input!$O$230*$O$7)/A20taxstdlife))</f>
        <v>0</v>
      </c>
      <c r="AD737" s="155">
        <f>IF(A20taxstdlife="n/a","n/a",IF(AD$3&gt;(A20taxstdlife+$E737),(Input!$O$230*$O$7)-SUM($O737:AC737),(Input!$O$230*$O$7)/A20taxstdlife))</f>
        <v>0</v>
      </c>
      <c r="AE737" s="155">
        <f>IF(A20taxstdlife="n/a","n/a",IF(AE$3&gt;(A20taxstdlife+$E737),(Input!$O$230*$O$7)-SUM($O737:AD737),(Input!$O$230*$O$7)/A20taxstdlife))</f>
        <v>0</v>
      </c>
      <c r="AF737" s="155">
        <f>IF(A20taxstdlife="n/a","n/a",IF(AF$3&gt;(A20taxstdlife+$E737),(Input!$O$230*$O$7)-SUM($O737:AE737),(Input!$O$230*$O$7)/A20taxstdlife))</f>
        <v>0</v>
      </c>
      <c r="AG737" s="155">
        <f>IF(A20taxstdlife="n/a","n/a",IF(AG$3&gt;(A20taxstdlife+$E737),(Input!$O$230*$O$7)-SUM($O737:AF737),(Input!$O$230*$O$7)/A20taxstdlife))</f>
        <v>0</v>
      </c>
      <c r="AH737" s="155">
        <f>IF(A20taxstdlife="n/a","n/a",IF(AH$3&gt;(A20taxstdlife+$E737),(Input!$O$230*$O$7)-SUM($O737:AG737),(Input!$O$230*$O$7)/A20taxstdlife))</f>
        <v>0</v>
      </c>
      <c r="AI737" s="155">
        <f>IF(A20taxstdlife="n/a","n/a",IF(AI$3&gt;(A20taxstdlife+$E737),(Input!$O$230*$O$7)-SUM($O737:AH737),(Input!$O$230*$O$7)/A20taxstdlife))</f>
        <v>0</v>
      </c>
      <c r="AJ737" s="155">
        <f>IF(A20taxstdlife="n/a","n/a",IF(AJ$3&gt;(A20taxstdlife+$E737),(Input!$O$230*$O$7)-SUM($O737:AI737),(Input!$O$230*$O$7)/A20taxstdlife))</f>
        <v>0</v>
      </c>
      <c r="AK737" s="155">
        <f>IF(A20taxstdlife="n/a","n/a",IF(AK$3&gt;(A20taxstdlife+$E737),(Input!$O$230*$O$7)-SUM($O737:AJ737),(Input!$O$230*$O$7)/A20taxstdlife))</f>
        <v>0</v>
      </c>
      <c r="AL737" s="155">
        <f>IF(A20taxstdlife="n/a","n/a",IF(AL$3&gt;(A20taxstdlife+$E737),(Input!$O$230*$O$7)-SUM($O737:AK737),(Input!$O$230*$O$7)/A20taxstdlife))</f>
        <v>0</v>
      </c>
      <c r="AM737" s="155">
        <f>IF(A20taxstdlife="n/a","n/a",IF(AM$3&gt;(A20taxstdlife+$E737),(Input!$O$230*$O$7)-SUM($O737:AL737),(Input!$O$230*$O$7)/A20taxstdlife))</f>
        <v>0</v>
      </c>
      <c r="AN737" s="155">
        <f>IF(A20taxstdlife="n/a","n/a",IF(AN$3&gt;(A20taxstdlife+$E737),(Input!$O$230*$O$7)-SUM($O737:AM737),(Input!$O$230*$O$7)/A20taxstdlife))</f>
        <v>0</v>
      </c>
      <c r="AO737" s="155">
        <f>IF(A20taxstdlife="n/a","n/a",IF(AO$3&gt;(A20taxstdlife+$E737),(Input!$O$230*$O$7)-SUM($O737:AN737),(Input!$O$230*$O$7)/A20taxstdlife))</f>
        <v>0</v>
      </c>
      <c r="AP737" s="155">
        <f>IF(A20taxstdlife="n/a","n/a",IF(AP$3&gt;(A20taxstdlife+$E737),(Input!$O$230*$O$7)-SUM($O737:AO737),(Input!$O$230*$O$7)/A20taxstdlife))</f>
        <v>0</v>
      </c>
      <c r="AQ737" s="155">
        <f>IF(A20taxstdlife="n/a","n/a",IF(AQ$3&gt;(A20taxstdlife+$E737),(Input!$O$230*$O$7)-SUM($O737:AP737),(Input!$O$230*$O$7)/A20taxstdlife))</f>
        <v>0</v>
      </c>
      <c r="AR737" s="155">
        <f>IF(A20taxstdlife="n/a","n/a",IF(AR$3&gt;(A20taxstdlife+$E737),(Input!$O$230*$O$7)-SUM($O737:AQ737),(Input!$O$230*$O$7)/A20taxstdlife))</f>
        <v>0</v>
      </c>
      <c r="AS737" s="155">
        <f>IF(A20taxstdlife="n/a","n/a",IF(AS$3&gt;(A20taxstdlife+$E737),(Input!$O$230*$O$7)-SUM($O737:AR737),(Input!$O$230*$O$7)/A20taxstdlife))</f>
        <v>0</v>
      </c>
      <c r="AT737" s="155">
        <f>IF(A20taxstdlife="n/a","n/a",IF(AT$3&gt;(A20taxstdlife+$E737),(Input!$O$230*$O$7)-SUM($O737:AS737),(Input!$O$230*$O$7)/A20taxstdlife))</f>
        <v>0</v>
      </c>
      <c r="AU737" s="155">
        <f>IF(A20taxstdlife="n/a","n/a",IF(AU$3&gt;(A20taxstdlife+$E737),(Input!$O$230*$O$7)-SUM($O737:AT737),(Input!$O$230*$O$7)/A20taxstdlife))</f>
        <v>0</v>
      </c>
      <c r="AV737" s="155">
        <f>IF(A20taxstdlife="n/a","n/a",IF(AV$3&gt;(A20taxstdlife+$E737),(Input!$O$230*$O$7)-SUM($O737:AU737),(Input!$O$230*$O$7)/A20taxstdlife))</f>
        <v>0</v>
      </c>
      <c r="AW737" s="155">
        <f>IF(A20taxstdlife="n/a","n/a",IF(AW$3&gt;(A20taxstdlife+$E737),(Input!$O$230*$O$7)-SUM($O737:AV737),(Input!$O$230*$O$7)/A20taxstdlife))</f>
        <v>0</v>
      </c>
      <c r="AX737" s="155">
        <f>IF(A20taxstdlife="n/a","n/a",IF(AX$3&gt;(A20taxstdlife+$E737),(Input!$O$230*$O$7)-SUM($O737:AW737),(Input!$O$230*$O$7)/A20taxstdlife))</f>
        <v>0</v>
      </c>
      <c r="AY737" s="155">
        <f>IF(A20taxstdlife="n/a","n/a",IF(AY$3&gt;(A20taxstdlife+$E737),(Input!$O$230*$O$7)-SUM($O737:AX737),(Input!$O$230*$O$7)/A20taxstdlife))</f>
        <v>0</v>
      </c>
      <c r="AZ737" s="155">
        <f>IF(A20taxstdlife="n/a","n/a",IF(AZ$3&gt;(A20taxstdlife+$E737),(Input!$O$230*$O$7)-SUM($O737:AY737),(Input!$O$230*$O$7)/A20taxstdlife))</f>
        <v>0</v>
      </c>
      <c r="BA737" s="155">
        <f>IF(A20taxstdlife="n/a","n/a",IF(BA$3&gt;(A20taxstdlife+$E737),(Input!$O$230*$O$7)-SUM($O737:AZ737),(Input!$O$230*$O$7)/A20taxstdlife))</f>
        <v>0</v>
      </c>
      <c r="BB737" s="155">
        <f>IF(A20taxstdlife="n/a","n/a",IF(BB$3&gt;(A20taxstdlife+$E737),(Input!$O$230*$O$7)-SUM($O737:BA737),(Input!$O$230*$O$7)/A20taxstdlife))</f>
        <v>0</v>
      </c>
      <c r="BC737" s="155">
        <f>IF(A20taxstdlife="n/a","n/a",IF(BC$3&gt;(A20taxstdlife+$E737),(Input!$O$230*$O$7)-SUM($O737:BB737),(Input!$O$230*$O$7)/A20taxstdlife))</f>
        <v>0</v>
      </c>
      <c r="BD737" s="155">
        <f>IF(A20taxstdlife="n/a","n/a",IF(BD$3&gt;(A20taxstdlife+$E737),(Input!$O$230*$O$7)-SUM($O737:BC737),(Input!$O$230*$O$7)/A20taxstdlife))</f>
        <v>0</v>
      </c>
      <c r="BE737" s="155">
        <f>IF(A20taxstdlife="n/a","n/a",IF(BE$3&gt;(A20taxstdlife+$E737),(Input!$O$230*$O$7)-SUM($O737:BD737),(Input!$O$230*$O$7)/A20taxstdlife))</f>
        <v>0</v>
      </c>
      <c r="BF737" s="155">
        <f>IF(A20taxstdlife="n/a","n/a",IF(BF$3&gt;(A20taxstdlife+$E737),(Input!$O$230*$O$7)-SUM($O737:BE737),(Input!$O$230*$O$7)/A20taxstdlife))</f>
        <v>0</v>
      </c>
      <c r="BG737" s="155">
        <f>IF(A20taxstdlife="n/a","n/a",IF(BG$3&gt;(A20taxstdlife+$E737),(Input!$O$230*$O$7)-SUM($O737:BF737),(Input!$O$230*$O$7)/A20taxstdlife))</f>
        <v>0</v>
      </c>
      <c r="BH737" s="155">
        <f>IF(A20taxstdlife="n/a","n/a",IF(BH$3&gt;(A20taxstdlife+$E737),(Input!$O$230*$O$7)-SUM($O737:BG737),(Input!$O$230*$O$7)/A20taxstdlife))</f>
        <v>0</v>
      </c>
      <c r="BI737" s="155">
        <f>IF(A20taxstdlife="n/a","n/a",IF(BI$3&gt;(A20taxstdlife+$E737),(Input!$O$230*$O$7)-SUM($O737:BH737),(Input!$O$230*$O$7)/A20taxstdlife))</f>
        <v>0</v>
      </c>
      <c r="BJ737" s="14"/>
      <c r="BK737" s="14"/>
      <c r="BL737" s="14"/>
      <c r="BM737" s="14"/>
      <c r="BN737" s="14"/>
      <c r="BO737" s="14"/>
      <c r="BP737" s="14"/>
      <c r="BQ737" s="14"/>
      <c r="BR737" s="14"/>
      <c r="BS737" s="14"/>
      <c r="BT737" s="14"/>
      <c r="BU737" s="14"/>
      <c r="BV737" s="14"/>
      <c r="BW737" s="14"/>
      <c r="BX737" s="14"/>
      <c r="BY737" s="14"/>
      <c r="BZ737" s="14"/>
      <c r="CA737" s="410"/>
      <c r="CB737" s="410"/>
      <c r="CC737" s="410"/>
      <c r="CD737" s="410"/>
      <c r="CE737" s="410"/>
      <c r="CF737" s="410"/>
      <c r="CG737" s="410"/>
      <c r="CH737" s="410"/>
      <c r="CI737" s="410"/>
      <c r="CJ737" s="410"/>
      <c r="CK737" s="410"/>
      <c r="CL737" s="410"/>
      <c r="CM737" s="410"/>
      <c r="CN737" s="410"/>
      <c r="CO737" s="410"/>
      <c r="CP737" s="410"/>
      <c r="CQ737" s="410"/>
      <c r="CR737" s="410"/>
      <c r="CS737" s="410"/>
      <c r="CT737" s="410"/>
      <c r="CU737" s="410"/>
      <c r="CV737" s="410"/>
      <c r="CW737" s="410"/>
      <c r="CX737" s="410"/>
      <c r="CY737" s="410"/>
      <c r="CZ737" s="410"/>
      <c r="DA737" s="410"/>
      <c r="DB737" s="410"/>
      <c r="DC737" s="410"/>
      <c r="DD737" s="410"/>
      <c r="DE737" s="410"/>
      <c r="DF737" s="410"/>
      <c r="DG737" s="410"/>
      <c r="DH737" s="410"/>
      <c r="DI737" s="410"/>
      <c r="DJ737" s="410"/>
      <c r="DK737" s="410"/>
      <c r="DL737" s="410"/>
      <c r="DM737" s="410"/>
      <c r="DN737" s="410"/>
      <c r="DO737" s="410"/>
      <c r="DP737" s="410"/>
      <c r="DQ737" s="410"/>
      <c r="DR737" s="410"/>
      <c r="DS737" s="410"/>
      <c r="DT737" s="410"/>
      <c r="DU737" s="410"/>
      <c r="DV737" s="410"/>
      <c r="DW737" s="410"/>
      <c r="DX737" s="410"/>
      <c r="DY737" s="410"/>
      <c r="DZ737" s="410"/>
      <c r="EA737" s="410"/>
      <c r="EB737" s="410"/>
      <c r="EC737" s="410"/>
      <c r="ED737" s="410"/>
      <c r="EE737" s="410"/>
      <c r="EF737" s="410"/>
      <c r="EG737" s="410"/>
      <c r="EH737" s="410"/>
      <c r="EI737" s="410"/>
      <c r="EJ737" s="410"/>
      <c r="EK737" s="410"/>
      <c r="EL737" s="410"/>
      <c r="EM737" s="410"/>
      <c r="EN737" s="410"/>
      <c r="EO737" s="410"/>
      <c r="EP737" s="410"/>
      <c r="EQ737" s="410"/>
      <c r="ER737" s="410"/>
      <c r="ES737" s="410"/>
      <c r="ET737" s="410"/>
      <c r="EU737" s="410"/>
      <c r="EV737" s="410"/>
      <c r="EW737" s="410"/>
      <c r="EX737" s="410"/>
      <c r="EY737" s="410"/>
      <c r="EZ737" s="410"/>
      <c r="FA737" s="410"/>
      <c r="FB737" s="410"/>
      <c r="FC737" s="410"/>
      <c r="FD737" s="410"/>
      <c r="FE737" s="410"/>
      <c r="FF737" s="410"/>
      <c r="FG737" s="410"/>
      <c r="FH737" s="410"/>
      <c r="FI737" s="410"/>
      <c r="FJ737" s="410"/>
      <c r="FK737" s="410"/>
      <c r="FL737" s="410"/>
      <c r="FM737" s="410"/>
      <c r="FN737" s="410"/>
      <c r="FO737" s="410"/>
      <c r="FP737" s="410"/>
      <c r="FQ737" s="410"/>
      <c r="FR737" s="410"/>
      <c r="FS737" s="410"/>
      <c r="FT737" s="410"/>
      <c r="FU737" s="410"/>
      <c r="FV737" s="410"/>
      <c r="FW737" s="410"/>
      <c r="FX737" s="410"/>
      <c r="FY737" s="410"/>
      <c r="FZ737" s="410"/>
      <c r="GA737" s="410"/>
      <c r="GB737" s="410"/>
      <c r="GC737" s="410"/>
      <c r="GD737" s="410"/>
      <c r="GE737" s="410"/>
      <c r="GF737" s="410"/>
      <c r="GG737" s="410"/>
      <c r="GH737" s="410"/>
      <c r="GI737" s="410"/>
      <c r="GJ737" s="410"/>
      <c r="GK737" s="410"/>
      <c r="GL737" s="410"/>
      <c r="GM737" s="410"/>
      <c r="GN737" s="410"/>
      <c r="GO737" s="410"/>
      <c r="GP737" s="410"/>
      <c r="GQ737" s="410"/>
      <c r="GR737" s="410"/>
      <c r="GS737" s="410"/>
      <c r="GT737" s="410"/>
      <c r="GU737" s="410"/>
      <c r="GV737" s="410"/>
      <c r="GW737" s="410"/>
      <c r="GX737" s="410"/>
      <c r="GY737" s="410"/>
      <c r="GZ737" s="410"/>
      <c r="HA737" s="410"/>
      <c r="HB737" s="410"/>
      <c r="HC737" s="410"/>
      <c r="HD737" s="410"/>
      <c r="HE737" s="410"/>
      <c r="HF737" s="410"/>
      <c r="HG737" s="410"/>
      <c r="HH737" s="410"/>
      <c r="HI737" s="410"/>
      <c r="HJ737" s="410"/>
      <c r="HK737" s="410"/>
      <c r="HL737" s="410"/>
      <c r="HM737" s="410"/>
      <c r="HN737" s="410"/>
      <c r="HO737" s="410"/>
      <c r="HP737" s="410"/>
      <c r="HQ737" s="410"/>
      <c r="HR737" s="410"/>
      <c r="HS737" s="410"/>
      <c r="HT737" s="410"/>
      <c r="HU737" s="410"/>
      <c r="HV737" s="410"/>
      <c r="HW737" s="410"/>
      <c r="HX737" s="410"/>
      <c r="HY737" s="410"/>
      <c r="HZ737" s="410"/>
      <c r="IA737" s="410"/>
      <c r="IB737" s="410"/>
      <c r="IC737" s="410"/>
      <c r="ID737" s="410"/>
      <c r="IE737" s="410"/>
      <c r="IF737" s="410"/>
      <c r="IG737" s="410"/>
      <c r="IH737" s="410"/>
      <c r="II737" s="410"/>
      <c r="IJ737" s="410"/>
      <c r="IK737" s="410"/>
      <c r="IL737" s="410"/>
      <c r="IM737" s="410"/>
      <c r="IN737" s="410"/>
      <c r="IO737" s="410"/>
      <c r="IP737" s="410"/>
      <c r="IQ737" s="410"/>
      <c r="IR737" s="410"/>
      <c r="IS737" s="410"/>
      <c r="IT737" s="410"/>
      <c r="IU737" s="410"/>
      <c r="IV737" s="410"/>
    </row>
    <row r="738" spans="1:256" s="2" customFormat="1" ht="12.75" hidden="1" customHeight="1" outlineLevel="2">
      <c r="A738" s="14"/>
      <c r="B738" s="14"/>
      <c r="C738" s="324"/>
      <c r="D738" s="413"/>
      <c r="E738" s="262">
        <v>10</v>
      </c>
      <c r="F738" s="372"/>
      <c r="G738" s="269"/>
      <c r="H738" s="271"/>
      <c r="I738" s="271"/>
      <c r="J738" s="271"/>
      <c r="K738" s="271"/>
      <c r="L738" s="271"/>
      <c r="M738" s="271"/>
      <c r="N738" s="271"/>
      <c r="O738" s="271"/>
      <c r="P738" s="270"/>
      <c r="Q738" s="155">
        <f>IF(A20taxstdlife="n/a","n/a",IF(Q$3&gt;(A20taxstdlife+$E738),(Input!$P$230*$P$7)-SUM($P738:P738),(Input!$P$230*$P$7)/A20taxstdlife))</f>
        <v>0</v>
      </c>
      <c r="R738" s="155">
        <f>IF(A20taxstdlife="n/a","n/a",IF(R$3&gt;(A20taxstdlife+$E738),(Input!$P$230*$P$7)-SUM($P738:Q738),(Input!$P$230*$P$7)/A20taxstdlife))</f>
        <v>0</v>
      </c>
      <c r="S738" s="155">
        <f>IF(A20taxstdlife="n/a","n/a",IF(S$3&gt;(A20taxstdlife+$E738),(Input!$P$230*$P$7)-SUM($P738:R738),(Input!$P$230*$P$7)/A20taxstdlife))</f>
        <v>0</v>
      </c>
      <c r="T738" s="155">
        <f>IF(A20taxstdlife="n/a","n/a",IF(T$3&gt;(A20taxstdlife+$E738),(Input!$P$230*$P$7)-SUM($P738:S738),(Input!$P$230*$P$7)/A20taxstdlife))</f>
        <v>0</v>
      </c>
      <c r="U738" s="155">
        <f>IF(A20taxstdlife="n/a","n/a",IF(U$3&gt;(A20taxstdlife+$E738),(Input!$P$230*$P$7)-SUM($P738:T738),(Input!$P$230*$P$7)/A20taxstdlife))</f>
        <v>0</v>
      </c>
      <c r="V738" s="155">
        <f>IF(A20taxstdlife="n/a","n/a",IF(V$3&gt;(A20taxstdlife+$E738),(Input!$P$230*$P$7)-SUM($P738:U738),(Input!$P$230*$P$7)/A20taxstdlife))</f>
        <v>0</v>
      </c>
      <c r="W738" s="155">
        <f>IF(A20taxstdlife="n/a","n/a",IF(W$3&gt;(A20taxstdlife+$E738),(Input!$P$230*$P$7)-SUM($P738:V738),(Input!$P$230*$P$7)/A20taxstdlife))</f>
        <v>0</v>
      </c>
      <c r="X738" s="155">
        <f>IF(A20taxstdlife="n/a","n/a",IF(X$3&gt;(A20taxstdlife+$E738),(Input!$P$230*$P$7)-SUM($P738:W738),(Input!$P$230*$P$7)/A20taxstdlife))</f>
        <v>0</v>
      </c>
      <c r="Y738" s="155">
        <f>IF(A20taxstdlife="n/a","n/a",IF(Y$3&gt;(A20taxstdlife+$E738),(Input!$P$230*$P$7)-SUM($P738:X738),(Input!$P$230*$P$7)/A20taxstdlife))</f>
        <v>0</v>
      </c>
      <c r="Z738" s="155">
        <f>IF(A20taxstdlife="n/a","n/a",IF(Z$3&gt;(A20taxstdlife+$E738),(Input!$P$230*$P$7)-SUM($P738:Y738),(Input!$P$230*$P$7)/A20taxstdlife))</f>
        <v>0</v>
      </c>
      <c r="AA738" s="155">
        <f>IF(A20taxstdlife="n/a","n/a",IF(AA$3&gt;(A20taxstdlife+$E738),(Input!$P$230*$P$7)-SUM($P738:Z738),(Input!$P$230*$P$7)/A20taxstdlife))</f>
        <v>0</v>
      </c>
      <c r="AB738" s="155">
        <f>IF(A20taxstdlife="n/a","n/a",IF(AB$3&gt;(A20taxstdlife+$E738),(Input!$P$230*$P$7)-SUM($P738:AA738),(Input!$P$230*$P$7)/A20taxstdlife))</f>
        <v>0</v>
      </c>
      <c r="AC738" s="155">
        <f>IF(A20taxstdlife="n/a","n/a",IF(AC$3&gt;(A20taxstdlife+$E738),(Input!$P$230*$P$7)-SUM($P738:AB738),(Input!$P$230*$P$7)/A20taxstdlife))</f>
        <v>0</v>
      </c>
      <c r="AD738" s="155">
        <f>IF(A20taxstdlife="n/a","n/a",IF(AD$3&gt;(A20taxstdlife+$E738),(Input!$P$230*$P$7)-SUM($P738:AC738),(Input!$P$230*$P$7)/A20taxstdlife))</f>
        <v>0</v>
      </c>
      <c r="AE738" s="155">
        <f>IF(A20taxstdlife="n/a","n/a",IF(AE$3&gt;(A20taxstdlife+$E738),(Input!$P$230*$P$7)-SUM($P738:AD738),(Input!$P$230*$P$7)/A20taxstdlife))</f>
        <v>0</v>
      </c>
      <c r="AF738" s="155">
        <f>IF(A20taxstdlife="n/a","n/a",IF(AF$3&gt;(A20taxstdlife+$E738),(Input!$P$230*$P$7)-SUM($P738:AE738),(Input!$P$230*$P$7)/A20taxstdlife))</f>
        <v>0</v>
      </c>
      <c r="AG738" s="155">
        <f>IF(A20taxstdlife="n/a","n/a",IF(AG$3&gt;(A20taxstdlife+$E738),(Input!$P$230*$P$7)-SUM($P738:AF738),(Input!$P$230*$P$7)/A20taxstdlife))</f>
        <v>0</v>
      </c>
      <c r="AH738" s="155">
        <f>IF(A20taxstdlife="n/a","n/a",IF(AH$3&gt;(A20taxstdlife+$E738),(Input!$P$230*$P$7)-SUM($P738:AG738),(Input!$P$230*$P$7)/A20taxstdlife))</f>
        <v>0</v>
      </c>
      <c r="AI738" s="155">
        <f>IF(A20taxstdlife="n/a","n/a",IF(AI$3&gt;(A20taxstdlife+$E738),(Input!$P$230*$P$7)-SUM($P738:AH738),(Input!$P$230*$P$7)/A20taxstdlife))</f>
        <v>0</v>
      </c>
      <c r="AJ738" s="155">
        <f>IF(A20taxstdlife="n/a","n/a",IF(AJ$3&gt;(A20taxstdlife+$E738),(Input!$P$230*$P$7)-SUM($P738:AI738),(Input!$P$230*$P$7)/A20taxstdlife))</f>
        <v>0</v>
      </c>
      <c r="AK738" s="155">
        <f>IF(A20taxstdlife="n/a","n/a",IF(AK$3&gt;(A20taxstdlife+$E738),(Input!$P$230*$P$7)-SUM($P738:AJ738),(Input!$P$230*$P$7)/A20taxstdlife))</f>
        <v>0</v>
      </c>
      <c r="AL738" s="155">
        <f>IF(A20taxstdlife="n/a","n/a",IF(AL$3&gt;(A20taxstdlife+$E738),(Input!$P$230*$P$7)-SUM($P738:AK738),(Input!$P$230*$P$7)/A20taxstdlife))</f>
        <v>0</v>
      </c>
      <c r="AM738" s="155">
        <f>IF(A20taxstdlife="n/a","n/a",IF(AM$3&gt;(A20taxstdlife+$E738),(Input!$P$230*$P$7)-SUM($P738:AL738),(Input!$P$230*$P$7)/A20taxstdlife))</f>
        <v>0</v>
      </c>
      <c r="AN738" s="155">
        <f>IF(A20taxstdlife="n/a","n/a",IF(AN$3&gt;(A20taxstdlife+$E738),(Input!$P$230*$P$7)-SUM($P738:AM738),(Input!$P$230*$P$7)/A20taxstdlife))</f>
        <v>0</v>
      </c>
      <c r="AO738" s="155">
        <f>IF(A20taxstdlife="n/a","n/a",IF(AO$3&gt;(A20taxstdlife+$E738),(Input!$P$230*$P$7)-SUM($P738:AN738),(Input!$P$230*$P$7)/A20taxstdlife))</f>
        <v>0</v>
      </c>
      <c r="AP738" s="155">
        <f>IF(A20taxstdlife="n/a","n/a",IF(AP$3&gt;(A20taxstdlife+$E738),(Input!$P$230*$P$7)-SUM($P738:AO738),(Input!$P$230*$P$7)/A20taxstdlife))</f>
        <v>0</v>
      </c>
      <c r="AQ738" s="155">
        <f>IF(A20taxstdlife="n/a","n/a",IF(AQ$3&gt;(A20taxstdlife+$E738),(Input!$P$230*$P$7)-SUM($P738:AP738),(Input!$P$230*$P$7)/A20taxstdlife))</f>
        <v>0</v>
      </c>
      <c r="AR738" s="155">
        <f>IF(A20taxstdlife="n/a","n/a",IF(AR$3&gt;(A20taxstdlife+$E738),(Input!$P$230*$P$7)-SUM($P738:AQ738),(Input!$P$230*$P$7)/A20taxstdlife))</f>
        <v>0</v>
      </c>
      <c r="AS738" s="155">
        <f>IF(A20taxstdlife="n/a","n/a",IF(AS$3&gt;(A20taxstdlife+$E738),(Input!$P$230*$P$7)-SUM($P738:AR738),(Input!$P$230*$P$7)/A20taxstdlife))</f>
        <v>0</v>
      </c>
      <c r="AT738" s="155">
        <f>IF(A20taxstdlife="n/a","n/a",IF(AT$3&gt;(A20taxstdlife+$E738),(Input!$P$230*$P$7)-SUM($P738:AS738),(Input!$P$230*$P$7)/A20taxstdlife))</f>
        <v>0</v>
      </c>
      <c r="AU738" s="155">
        <f>IF(A20taxstdlife="n/a","n/a",IF(AU$3&gt;(A20taxstdlife+$E738),(Input!$P$230*$P$7)-SUM($P738:AT738),(Input!$P$230*$P$7)/A20taxstdlife))</f>
        <v>0</v>
      </c>
      <c r="AV738" s="155">
        <f>IF(A20taxstdlife="n/a","n/a",IF(AV$3&gt;(A20taxstdlife+$E738),(Input!$P$230*$P$7)-SUM($P738:AU738),(Input!$P$230*$P$7)/A20taxstdlife))</f>
        <v>0</v>
      </c>
      <c r="AW738" s="155">
        <f>IF(A20taxstdlife="n/a","n/a",IF(AW$3&gt;(A20taxstdlife+$E738),(Input!$P$230*$P$7)-SUM($P738:AV738),(Input!$P$230*$P$7)/A20taxstdlife))</f>
        <v>0</v>
      </c>
      <c r="AX738" s="155">
        <f>IF(A20taxstdlife="n/a","n/a",IF(AX$3&gt;(A20taxstdlife+$E738),(Input!$P$230*$P$7)-SUM($P738:AW738),(Input!$P$230*$P$7)/A20taxstdlife))</f>
        <v>0</v>
      </c>
      <c r="AY738" s="155">
        <f>IF(A20taxstdlife="n/a","n/a",IF(AY$3&gt;(A20taxstdlife+$E738),(Input!$P$230*$P$7)-SUM($P738:AX738),(Input!$P$230*$P$7)/A20taxstdlife))</f>
        <v>0</v>
      </c>
      <c r="AZ738" s="155">
        <f>IF(A20taxstdlife="n/a","n/a",IF(AZ$3&gt;(A20taxstdlife+$E738),(Input!$P$230*$P$7)-SUM($P738:AY738),(Input!$P$230*$P$7)/A20taxstdlife))</f>
        <v>0</v>
      </c>
      <c r="BA738" s="155">
        <f>IF(A20taxstdlife="n/a","n/a",IF(BA$3&gt;(A20taxstdlife+$E738),(Input!$P$230*$P$7)-SUM($P738:AZ738),(Input!$P$230*$P$7)/A20taxstdlife))</f>
        <v>0</v>
      </c>
      <c r="BB738" s="155">
        <f>IF(A20taxstdlife="n/a","n/a",IF(BB$3&gt;(A20taxstdlife+$E738),(Input!$P$230*$P$7)-SUM($P738:BA738),(Input!$P$230*$P$7)/A20taxstdlife))</f>
        <v>0</v>
      </c>
      <c r="BC738" s="155">
        <f>IF(A20taxstdlife="n/a","n/a",IF(BC$3&gt;(A20taxstdlife+$E738),(Input!$P$230*$P$7)-SUM($P738:BB738),(Input!$P$230*$P$7)/A20taxstdlife))</f>
        <v>0</v>
      </c>
      <c r="BD738" s="155">
        <f>IF(A20taxstdlife="n/a","n/a",IF(BD$3&gt;(A20taxstdlife+$E738),(Input!$P$230*$P$7)-SUM($P738:BC738),(Input!$P$230*$P$7)/A20taxstdlife))</f>
        <v>0</v>
      </c>
      <c r="BE738" s="155">
        <f>IF(A20taxstdlife="n/a","n/a",IF(BE$3&gt;(A20taxstdlife+$E738),(Input!$P$230*$P$7)-SUM($P738:BD738),(Input!$P$230*$P$7)/A20taxstdlife))</f>
        <v>0</v>
      </c>
      <c r="BF738" s="155">
        <f>IF(A20taxstdlife="n/a","n/a",IF(BF$3&gt;(A20taxstdlife+$E738),(Input!$P$230*$P$7)-SUM($P738:BE738),(Input!$P$230*$P$7)/A20taxstdlife))</f>
        <v>0</v>
      </c>
      <c r="BG738" s="155">
        <f>IF(A20taxstdlife="n/a","n/a",IF(BG$3&gt;(A20taxstdlife+$E738),(Input!$P$230*$P$7)-SUM($P738:BF738),(Input!$P$230*$P$7)/A20taxstdlife))</f>
        <v>0</v>
      </c>
      <c r="BH738" s="155">
        <f>IF(A20taxstdlife="n/a","n/a",IF(BH$3&gt;(A20taxstdlife+$E738),(Input!$P$230*$P$7)-SUM($P738:BG738),(Input!$P$230*$P$7)/A20taxstdlife))</f>
        <v>0</v>
      </c>
      <c r="BI738" s="155">
        <f>IF(A20taxstdlife="n/a","n/a",IF(BI$3&gt;(A20taxstdlife+$E738),(Input!$P$230*$P$7)-SUM($P738:BH738),(Input!$P$230*$P$7)/A20taxstdlife))</f>
        <v>0</v>
      </c>
      <c r="BJ738" s="14"/>
      <c r="BK738" s="14"/>
      <c r="BL738" s="14"/>
      <c r="BM738" s="14"/>
      <c r="BN738" s="14"/>
      <c r="BO738" s="14"/>
      <c r="BP738" s="14"/>
      <c r="BQ738" s="14"/>
      <c r="BR738" s="14"/>
      <c r="BS738" s="14"/>
      <c r="BT738" s="14"/>
      <c r="BU738" s="14"/>
      <c r="BV738" s="14"/>
      <c r="BW738" s="14"/>
      <c r="BX738" s="14"/>
      <c r="BY738" s="14"/>
      <c r="BZ738" s="14"/>
      <c r="CA738" s="410"/>
      <c r="CB738" s="410"/>
      <c r="CC738" s="410"/>
      <c r="CD738" s="410"/>
      <c r="CE738" s="410"/>
      <c r="CF738" s="410"/>
      <c r="CG738" s="410"/>
      <c r="CH738" s="410"/>
      <c r="CI738" s="410"/>
      <c r="CJ738" s="410"/>
      <c r="CK738" s="410"/>
      <c r="CL738" s="410"/>
      <c r="CM738" s="410"/>
      <c r="CN738" s="410"/>
      <c r="CO738" s="410"/>
      <c r="CP738" s="410"/>
      <c r="CQ738" s="410"/>
      <c r="CR738" s="410"/>
      <c r="CS738" s="410"/>
      <c r="CT738" s="410"/>
      <c r="CU738" s="410"/>
      <c r="CV738" s="410"/>
      <c r="CW738" s="410"/>
      <c r="CX738" s="410"/>
      <c r="CY738" s="410"/>
      <c r="CZ738" s="410"/>
      <c r="DA738" s="410"/>
      <c r="DB738" s="410"/>
      <c r="DC738" s="410"/>
      <c r="DD738" s="410"/>
      <c r="DE738" s="410"/>
      <c r="DF738" s="410"/>
      <c r="DG738" s="410"/>
      <c r="DH738" s="410"/>
      <c r="DI738" s="410"/>
      <c r="DJ738" s="410"/>
      <c r="DK738" s="410"/>
      <c r="DL738" s="410"/>
      <c r="DM738" s="410"/>
      <c r="DN738" s="410"/>
      <c r="DO738" s="410"/>
      <c r="DP738" s="410"/>
      <c r="DQ738" s="410"/>
      <c r="DR738" s="410"/>
      <c r="DS738" s="410"/>
      <c r="DT738" s="410"/>
      <c r="DU738" s="410"/>
      <c r="DV738" s="410"/>
      <c r="DW738" s="410"/>
      <c r="DX738" s="410"/>
      <c r="DY738" s="410"/>
      <c r="DZ738" s="410"/>
      <c r="EA738" s="410"/>
      <c r="EB738" s="410"/>
      <c r="EC738" s="410"/>
      <c r="ED738" s="410"/>
      <c r="EE738" s="410"/>
      <c r="EF738" s="410"/>
      <c r="EG738" s="410"/>
      <c r="EH738" s="410"/>
      <c r="EI738" s="410"/>
      <c r="EJ738" s="410"/>
      <c r="EK738" s="410"/>
      <c r="EL738" s="410"/>
      <c r="EM738" s="410"/>
      <c r="EN738" s="410"/>
      <c r="EO738" s="410"/>
      <c r="EP738" s="410"/>
      <c r="EQ738" s="410"/>
      <c r="ER738" s="410"/>
      <c r="ES738" s="410"/>
      <c r="ET738" s="410"/>
      <c r="EU738" s="410"/>
      <c r="EV738" s="410"/>
      <c r="EW738" s="410"/>
      <c r="EX738" s="410"/>
      <c r="EY738" s="410"/>
      <c r="EZ738" s="410"/>
      <c r="FA738" s="410"/>
      <c r="FB738" s="410"/>
      <c r="FC738" s="410"/>
      <c r="FD738" s="410"/>
      <c r="FE738" s="410"/>
      <c r="FF738" s="410"/>
      <c r="FG738" s="410"/>
      <c r="FH738" s="410"/>
      <c r="FI738" s="410"/>
      <c r="FJ738" s="410"/>
      <c r="FK738" s="410"/>
      <c r="FL738" s="410"/>
      <c r="FM738" s="410"/>
      <c r="FN738" s="410"/>
      <c r="FO738" s="410"/>
      <c r="FP738" s="410"/>
      <c r="FQ738" s="410"/>
      <c r="FR738" s="410"/>
      <c r="FS738" s="410"/>
      <c r="FT738" s="410"/>
      <c r="FU738" s="410"/>
      <c r="FV738" s="410"/>
      <c r="FW738" s="410"/>
      <c r="FX738" s="410"/>
      <c r="FY738" s="410"/>
      <c r="FZ738" s="410"/>
      <c r="GA738" s="410"/>
      <c r="GB738" s="410"/>
      <c r="GC738" s="410"/>
      <c r="GD738" s="410"/>
      <c r="GE738" s="410"/>
      <c r="GF738" s="410"/>
      <c r="GG738" s="410"/>
      <c r="GH738" s="410"/>
      <c r="GI738" s="410"/>
      <c r="GJ738" s="410"/>
      <c r="GK738" s="410"/>
      <c r="GL738" s="410"/>
      <c r="GM738" s="410"/>
      <c r="GN738" s="410"/>
      <c r="GO738" s="410"/>
      <c r="GP738" s="410"/>
      <c r="GQ738" s="410"/>
      <c r="GR738" s="410"/>
      <c r="GS738" s="410"/>
      <c r="GT738" s="410"/>
      <c r="GU738" s="410"/>
      <c r="GV738" s="410"/>
      <c r="GW738" s="410"/>
      <c r="GX738" s="410"/>
      <c r="GY738" s="410"/>
      <c r="GZ738" s="410"/>
      <c r="HA738" s="410"/>
      <c r="HB738" s="410"/>
      <c r="HC738" s="410"/>
      <c r="HD738" s="410"/>
      <c r="HE738" s="410"/>
      <c r="HF738" s="410"/>
      <c r="HG738" s="410"/>
      <c r="HH738" s="410"/>
      <c r="HI738" s="410"/>
      <c r="HJ738" s="410"/>
      <c r="HK738" s="410"/>
      <c r="HL738" s="410"/>
      <c r="HM738" s="410"/>
      <c r="HN738" s="410"/>
      <c r="HO738" s="410"/>
      <c r="HP738" s="410"/>
      <c r="HQ738" s="410"/>
      <c r="HR738" s="410"/>
      <c r="HS738" s="410"/>
      <c r="HT738" s="410"/>
      <c r="HU738" s="410"/>
      <c r="HV738" s="410"/>
      <c r="HW738" s="410"/>
      <c r="HX738" s="410"/>
      <c r="HY738" s="410"/>
      <c r="HZ738" s="410"/>
      <c r="IA738" s="410"/>
      <c r="IB738" s="410"/>
      <c r="IC738" s="410"/>
      <c r="ID738" s="410"/>
      <c r="IE738" s="410"/>
      <c r="IF738" s="410"/>
      <c r="IG738" s="410"/>
      <c r="IH738" s="410"/>
      <c r="II738" s="410"/>
      <c r="IJ738" s="410"/>
      <c r="IK738" s="410"/>
      <c r="IL738" s="410"/>
      <c r="IM738" s="410"/>
      <c r="IN738" s="410"/>
      <c r="IO738" s="410"/>
      <c r="IP738" s="410"/>
      <c r="IQ738" s="410"/>
      <c r="IR738" s="410"/>
      <c r="IS738" s="410"/>
      <c r="IT738" s="410"/>
      <c r="IU738" s="410"/>
      <c r="IV738" s="410"/>
    </row>
    <row r="739" spans="1:256" s="2" customFormat="1" ht="12.75" customHeight="1" outlineLevel="1" collapsed="1">
      <c r="A739" s="14"/>
      <c r="B739" s="14"/>
      <c r="C739" s="324" t="str">
        <f>Asset20</f>
        <v>Equity raising costs</v>
      </c>
      <c r="D739" s="14"/>
      <c r="E739" s="14"/>
      <c r="F739" s="366"/>
      <c r="G739" s="364">
        <f t="shared" ref="G739:AL739" si="127">SUM(G727:G738)</f>
        <v>0.20323451367636838</v>
      </c>
      <c r="H739" s="364">
        <f t="shared" si="127"/>
        <v>0.39060093837057808</v>
      </c>
      <c r="I739" s="364">
        <f t="shared" si="127"/>
        <v>0.39060093837057808</v>
      </c>
      <c r="J739" s="364">
        <f t="shared" si="127"/>
        <v>0.39060093837057808</v>
      </c>
      <c r="K739" s="364">
        <f t="shared" si="127"/>
        <v>0.39060093837057808</v>
      </c>
      <c r="L739" s="364">
        <f t="shared" si="127"/>
        <v>0.39060093837057808</v>
      </c>
      <c r="M739" s="364">
        <f t="shared" si="127"/>
        <v>0.20323451367636838</v>
      </c>
      <c r="N739" s="364">
        <f t="shared" si="127"/>
        <v>0.20323451367636838</v>
      </c>
      <c r="O739" s="364">
        <f t="shared" si="127"/>
        <v>0.20323451367636838</v>
      </c>
      <c r="P739" s="364">
        <f t="shared" si="127"/>
        <v>0.20323451367636838</v>
      </c>
      <c r="Q739" s="364">
        <f t="shared" si="127"/>
        <v>0.20323451367636838</v>
      </c>
      <c r="R739" s="364">
        <f t="shared" si="127"/>
        <v>0.20323451367636838</v>
      </c>
      <c r="S739" s="364">
        <f t="shared" si="127"/>
        <v>0.20323451367636838</v>
      </c>
      <c r="T739" s="364">
        <f t="shared" si="127"/>
        <v>0.20323451367636838</v>
      </c>
      <c r="U739" s="364">
        <f t="shared" si="127"/>
        <v>0.20323451367636838</v>
      </c>
      <c r="V739" s="364">
        <f t="shared" si="127"/>
        <v>0.20323451367636838</v>
      </c>
      <c r="W739" s="364">
        <f t="shared" si="127"/>
        <v>0.20323451367636838</v>
      </c>
      <c r="X739" s="364">
        <f t="shared" si="127"/>
        <v>0.20323451367636838</v>
      </c>
      <c r="Y739" s="364">
        <f t="shared" si="127"/>
        <v>0.20323451367636838</v>
      </c>
      <c r="Z739" s="364">
        <f t="shared" si="127"/>
        <v>0.20323451367636838</v>
      </c>
      <c r="AA739" s="364">
        <f t="shared" si="127"/>
        <v>0.20323451367636838</v>
      </c>
      <c r="AB739" s="364">
        <f t="shared" si="127"/>
        <v>0.20323451367636838</v>
      </c>
      <c r="AC739" s="364">
        <f t="shared" si="127"/>
        <v>0.20323451367636838</v>
      </c>
      <c r="AD739" s="364">
        <f t="shared" si="127"/>
        <v>0.20323451367636838</v>
      </c>
      <c r="AE739" s="364">
        <f t="shared" si="127"/>
        <v>0.20323451367636838</v>
      </c>
      <c r="AF739" s="364">
        <f t="shared" si="127"/>
        <v>0.20323451367636838</v>
      </c>
      <c r="AG739" s="364">
        <f t="shared" si="127"/>
        <v>0.20323451367636838</v>
      </c>
      <c r="AH739" s="364">
        <f t="shared" si="127"/>
        <v>0.20323451367636838</v>
      </c>
      <c r="AI739" s="364">
        <f t="shared" si="127"/>
        <v>0.20323451367636838</v>
      </c>
      <c r="AJ739" s="364">
        <f t="shared" si="127"/>
        <v>0.20323451367636838</v>
      </c>
      <c r="AK739" s="364">
        <f t="shared" si="127"/>
        <v>0.20323451367636838</v>
      </c>
      <c r="AL739" s="364">
        <f t="shared" si="127"/>
        <v>0.20323451367636838</v>
      </c>
      <c r="AM739" s="364">
        <f t="shared" ref="AM739:BI739" si="128">SUM(AM727:AM738)</f>
        <v>0.20323451367636838</v>
      </c>
      <c r="AN739" s="364">
        <f t="shared" si="128"/>
        <v>0.20323451367636838</v>
      </c>
      <c r="AO739" s="364">
        <f t="shared" si="128"/>
        <v>0.20323451367636838</v>
      </c>
      <c r="AP739" s="364">
        <f t="shared" si="128"/>
        <v>0.20323451367636838</v>
      </c>
      <c r="AQ739" s="364">
        <f t="shared" si="128"/>
        <v>0.20323451367636838</v>
      </c>
      <c r="AR739" s="364">
        <f t="shared" si="128"/>
        <v>0.20323451367636838</v>
      </c>
      <c r="AS739" s="364">
        <f t="shared" si="128"/>
        <v>0.20323451367636838</v>
      </c>
      <c r="AT739" s="364">
        <f t="shared" si="128"/>
        <v>3.5527136788005009E-15</v>
      </c>
      <c r="AU739" s="364">
        <f t="shared" si="128"/>
        <v>0</v>
      </c>
      <c r="AV739" s="364">
        <f t="shared" si="128"/>
        <v>0</v>
      </c>
      <c r="AW739" s="364">
        <f t="shared" si="128"/>
        <v>0</v>
      </c>
      <c r="AX739" s="364">
        <f t="shared" si="128"/>
        <v>0</v>
      </c>
      <c r="AY739" s="364">
        <f t="shared" si="128"/>
        <v>0</v>
      </c>
      <c r="AZ739" s="364">
        <f t="shared" si="128"/>
        <v>0</v>
      </c>
      <c r="BA739" s="364">
        <f t="shared" si="128"/>
        <v>0</v>
      </c>
      <c r="BB739" s="364">
        <f t="shared" si="128"/>
        <v>0</v>
      </c>
      <c r="BC739" s="364">
        <f t="shared" si="128"/>
        <v>0</v>
      </c>
      <c r="BD739" s="364">
        <f t="shared" si="128"/>
        <v>0</v>
      </c>
      <c r="BE739" s="364">
        <f t="shared" si="128"/>
        <v>0</v>
      </c>
      <c r="BF739" s="364">
        <f t="shared" si="128"/>
        <v>0</v>
      </c>
      <c r="BG739" s="364">
        <f t="shared" si="128"/>
        <v>0</v>
      </c>
      <c r="BH739" s="364">
        <f t="shared" si="128"/>
        <v>0</v>
      </c>
      <c r="BI739" s="364">
        <f t="shared" si="128"/>
        <v>0</v>
      </c>
      <c r="BJ739" s="14"/>
      <c r="BK739" s="14"/>
      <c r="BL739" s="14"/>
      <c r="BM739" s="14"/>
      <c r="BN739" s="14"/>
      <c r="BO739" s="14"/>
      <c r="BP739" s="14"/>
      <c r="BQ739" s="14"/>
      <c r="BR739" s="14"/>
      <c r="BS739" s="14"/>
      <c r="BT739" s="14"/>
      <c r="BU739" s="14"/>
      <c r="BV739" s="14"/>
      <c r="BW739" s="14"/>
      <c r="BX739" s="14"/>
      <c r="BY739" s="14"/>
      <c r="BZ739" s="14"/>
      <c r="CA739" s="410"/>
      <c r="CB739" s="410"/>
      <c r="CC739" s="410"/>
      <c r="CD739" s="410"/>
      <c r="CE739" s="410"/>
      <c r="CF739" s="410"/>
      <c r="CG739" s="410"/>
      <c r="CH739" s="410"/>
      <c r="CI739" s="410"/>
      <c r="CJ739" s="410"/>
      <c r="CK739" s="410"/>
      <c r="CL739" s="410"/>
      <c r="CM739" s="410"/>
      <c r="CN739" s="410"/>
      <c r="CO739" s="410"/>
      <c r="CP739" s="410"/>
      <c r="CQ739" s="410"/>
      <c r="CR739" s="410"/>
      <c r="CS739" s="410"/>
      <c r="CT739" s="410"/>
      <c r="CU739" s="410"/>
      <c r="CV739" s="410"/>
      <c r="CW739" s="410"/>
      <c r="CX739" s="410"/>
      <c r="CY739" s="410"/>
      <c r="CZ739" s="410"/>
      <c r="DA739" s="410"/>
      <c r="DB739" s="410"/>
      <c r="DC739" s="410"/>
      <c r="DD739" s="410"/>
      <c r="DE739" s="410"/>
      <c r="DF739" s="410"/>
      <c r="DG739" s="410"/>
      <c r="DH739" s="410"/>
      <c r="DI739" s="410"/>
      <c r="DJ739" s="410"/>
      <c r="DK739" s="410"/>
      <c r="DL739" s="410"/>
      <c r="DM739" s="410"/>
      <c r="DN739" s="410"/>
      <c r="DO739" s="410"/>
      <c r="DP739" s="410"/>
      <c r="DQ739" s="410"/>
      <c r="DR739" s="410"/>
      <c r="DS739" s="410"/>
      <c r="DT739" s="410"/>
      <c r="DU739" s="410"/>
      <c r="DV739" s="410"/>
      <c r="DW739" s="410"/>
      <c r="DX739" s="410"/>
      <c r="DY739" s="410"/>
      <c r="DZ739" s="410"/>
      <c r="EA739" s="410"/>
      <c r="EB739" s="410"/>
      <c r="EC739" s="410"/>
      <c r="ED739" s="410"/>
      <c r="EE739" s="410"/>
      <c r="EF739" s="410"/>
      <c r="EG739" s="410"/>
      <c r="EH739" s="410"/>
      <c r="EI739" s="410"/>
      <c r="EJ739" s="410"/>
      <c r="EK739" s="410"/>
      <c r="EL739" s="410"/>
      <c r="EM739" s="410"/>
      <c r="EN739" s="410"/>
      <c r="EO739" s="410"/>
      <c r="EP739" s="410"/>
      <c r="EQ739" s="410"/>
      <c r="ER739" s="410"/>
      <c r="ES739" s="410"/>
      <c r="ET739" s="410"/>
      <c r="EU739" s="410"/>
      <c r="EV739" s="410"/>
      <c r="EW739" s="410"/>
      <c r="EX739" s="410"/>
      <c r="EY739" s="410"/>
      <c r="EZ739" s="410"/>
      <c r="FA739" s="410"/>
      <c r="FB739" s="410"/>
      <c r="FC739" s="410"/>
      <c r="FD739" s="410"/>
      <c r="FE739" s="410"/>
      <c r="FF739" s="410"/>
      <c r="FG739" s="410"/>
      <c r="FH739" s="410"/>
      <c r="FI739" s="410"/>
      <c r="FJ739" s="410"/>
      <c r="FK739" s="410"/>
      <c r="FL739" s="410"/>
      <c r="FM739" s="410"/>
      <c r="FN739" s="410"/>
      <c r="FO739" s="410"/>
      <c r="FP739" s="410"/>
      <c r="FQ739" s="410"/>
      <c r="FR739" s="410"/>
      <c r="FS739" s="410"/>
      <c r="FT739" s="410"/>
      <c r="FU739" s="410"/>
      <c r="FV739" s="410"/>
      <c r="FW739" s="410"/>
      <c r="FX739" s="410"/>
      <c r="FY739" s="410"/>
      <c r="FZ739" s="410"/>
      <c r="GA739" s="410"/>
      <c r="GB739" s="410"/>
      <c r="GC739" s="410"/>
      <c r="GD739" s="410"/>
      <c r="GE739" s="410"/>
      <c r="GF739" s="410"/>
      <c r="GG739" s="410"/>
      <c r="GH739" s="410"/>
      <c r="GI739" s="410"/>
      <c r="GJ739" s="410"/>
      <c r="GK739" s="410"/>
      <c r="GL739" s="410"/>
      <c r="GM739" s="410"/>
      <c r="GN739" s="410"/>
      <c r="GO739" s="410"/>
      <c r="GP739" s="410"/>
      <c r="GQ739" s="410"/>
      <c r="GR739" s="410"/>
      <c r="GS739" s="410"/>
      <c r="GT739" s="410"/>
      <c r="GU739" s="410"/>
      <c r="GV739" s="410"/>
      <c r="GW739" s="410"/>
      <c r="GX739" s="410"/>
      <c r="GY739" s="410"/>
      <c r="GZ739" s="410"/>
      <c r="HA739" s="410"/>
      <c r="HB739" s="410"/>
      <c r="HC739" s="410"/>
      <c r="HD739" s="410"/>
      <c r="HE739" s="410"/>
      <c r="HF739" s="410"/>
      <c r="HG739" s="410"/>
      <c r="HH739" s="410"/>
      <c r="HI739" s="410"/>
      <c r="HJ739" s="410"/>
      <c r="HK739" s="410"/>
      <c r="HL739" s="410"/>
      <c r="HM739" s="410"/>
      <c r="HN739" s="410"/>
      <c r="HO739" s="410"/>
      <c r="HP739" s="410"/>
      <c r="HQ739" s="410"/>
      <c r="HR739" s="410"/>
      <c r="HS739" s="410"/>
      <c r="HT739" s="410"/>
      <c r="HU739" s="410"/>
      <c r="HV739" s="410"/>
      <c r="HW739" s="410"/>
      <c r="HX739" s="410"/>
      <c r="HY739" s="410"/>
      <c r="HZ739" s="410"/>
      <c r="IA739" s="410"/>
      <c r="IB739" s="410"/>
      <c r="IC739" s="410"/>
      <c r="ID739" s="410"/>
      <c r="IE739" s="410"/>
      <c r="IF739" s="410"/>
      <c r="IG739" s="410"/>
      <c r="IH739" s="410"/>
      <c r="II739" s="410"/>
      <c r="IJ739" s="410"/>
      <c r="IK739" s="410"/>
      <c r="IL739" s="410"/>
      <c r="IM739" s="410"/>
      <c r="IN739" s="410"/>
      <c r="IO739" s="410"/>
      <c r="IP739" s="410"/>
      <c r="IQ739" s="410"/>
      <c r="IR739" s="410"/>
      <c r="IS739" s="410"/>
      <c r="IT739" s="410"/>
      <c r="IU739" s="410"/>
      <c r="IV739" s="410"/>
    </row>
    <row r="740" spans="1:256" s="2" customFormat="1" ht="12.75" hidden="1" customHeight="1" outlineLevel="2">
      <c r="A740" s="14"/>
      <c r="B740" s="384">
        <f>C752</f>
        <v>0</v>
      </c>
      <c r="C740" s="326"/>
      <c r="D740" s="33" t="s">
        <v>65</v>
      </c>
      <c r="E740" s="32"/>
      <c r="F740" s="371"/>
      <c r="G740" s="154">
        <f>IF(G$3&gt;A21taxremlife,A21taxvalue-SUM($F740:F740),IF(A21taxremlife="N/A","n/a",A21taxvalue/A21taxremlife))</f>
        <v>0</v>
      </c>
      <c r="H740" s="154">
        <f>IF(H$3&gt;A21taxremlife,A21taxvalue-SUM($F740:G740),IF(A21taxremlife="N/A","n/a",A21taxvalue/A21taxremlife))</f>
        <v>0</v>
      </c>
      <c r="I740" s="154">
        <f>IF(I$3&gt;A21taxremlife,A21taxvalue-SUM($F740:H740),IF(A21taxremlife="N/A","n/a",A21taxvalue/A21taxremlife))</f>
        <v>0</v>
      </c>
      <c r="J740" s="154">
        <f>IF(J$3&gt;A21taxremlife,A21taxvalue-SUM($F740:I740),IF(A21taxremlife="N/A","n/a",A21taxvalue/A21taxremlife))</f>
        <v>0</v>
      </c>
      <c r="K740" s="154">
        <f>IF(K$3&gt;A21taxremlife,A21taxvalue-SUM($F740:J740),IF(A21taxremlife="N/A","n/a",A21taxvalue/A21taxremlife))</f>
        <v>0</v>
      </c>
      <c r="L740" s="154">
        <f>IF(L$3&gt;A21taxremlife,A21taxvalue-SUM($F740:K740),IF(A21taxremlife="N/A","n/a",A21taxvalue/A21taxremlife))</f>
        <v>0</v>
      </c>
      <c r="M740" s="154">
        <f>IF(M$3&gt;A21taxremlife,A21taxvalue-SUM($F740:L740),IF(A21taxremlife="N/A","n/a",A21taxvalue/A21taxremlife))</f>
        <v>0</v>
      </c>
      <c r="N740" s="154">
        <f>IF(N$3&gt;A21taxremlife,A21taxvalue-SUM($F740:M740),IF(A21taxremlife="N/A","n/a",A21taxvalue/A21taxremlife))</f>
        <v>0</v>
      </c>
      <c r="O740" s="154">
        <f>IF(O$3&gt;A21taxremlife,A21taxvalue-SUM($F740:N740),IF(A21taxremlife="N/A","n/a",A21taxvalue/A21taxremlife))</f>
        <v>0</v>
      </c>
      <c r="P740" s="154">
        <f>IF(P$3&gt;A21taxremlife,A21taxvalue-SUM($F740:O740),IF(A21taxremlife="N/A","n/a",A21taxvalue/A21taxremlife))</f>
        <v>0</v>
      </c>
      <c r="Q740" s="154">
        <f>IF(Q$3&gt;A21taxremlife,A21taxvalue-SUM($F740:P740),IF(A21taxremlife="N/A","n/a",A21taxvalue/A21taxremlife))</f>
        <v>0</v>
      </c>
      <c r="R740" s="154">
        <f>IF(R$3&gt;A21taxremlife,A21taxvalue-SUM($F740:Q740),IF(A21taxremlife="N/A","n/a",A21taxvalue/A21taxremlife))</f>
        <v>0</v>
      </c>
      <c r="S740" s="154">
        <f>IF(S$3&gt;A21taxremlife,A21taxvalue-SUM($F740:R740),IF(A21taxremlife="N/A","n/a",A21taxvalue/A21taxremlife))</f>
        <v>0</v>
      </c>
      <c r="T740" s="154">
        <f>IF(T$3&gt;A21taxremlife,A21taxvalue-SUM($F740:S740),IF(A21taxremlife="N/A","n/a",A21taxvalue/A21taxremlife))</f>
        <v>0</v>
      </c>
      <c r="U740" s="154">
        <f>IF(U$3&gt;A21taxremlife,A21taxvalue-SUM($F740:T740),IF(A21taxremlife="N/A","n/a",A21taxvalue/A21taxremlife))</f>
        <v>0</v>
      </c>
      <c r="V740" s="154">
        <f>IF(V$3&gt;A21taxremlife,A21taxvalue-SUM($F740:U740),IF(A21taxremlife="N/A","n/a",A21taxvalue/A21taxremlife))</f>
        <v>0</v>
      </c>
      <c r="W740" s="154">
        <f>IF(W$3&gt;A21taxremlife,A21taxvalue-SUM($F740:V740),IF(A21taxremlife="N/A","n/a",A21taxvalue/A21taxremlife))</f>
        <v>0</v>
      </c>
      <c r="X740" s="154">
        <f>IF(X$3&gt;A21taxremlife,A21taxvalue-SUM($F740:W740),IF(A21taxremlife="N/A","n/a",A21taxvalue/A21taxremlife))</f>
        <v>0</v>
      </c>
      <c r="Y740" s="154">
        <f>IF(Y$3&gt;A21taxremlife,A21taxvalue-SUM($F740:X740),IF(A21taxremlife="N/A","n/a",A21taxvalue/A21taxremlife))</f>
        <v>0</v>
      </c>
      <c r="Z740" s="154">
        <f>IF(Z$3&gt;A21taxremlife,A21taxvalue-SUM($F740:Y740),IF(A21taxremlife="N/A","n/a",A21taxvalue/A21taxremlife))</f>
        <v>0</v>
      </c>
      <c r="AA740" s="154">
        <f>IF(AA$3&gt;A21taxremlife,A21taxvalue-SUM($F740:Z740),IF(A21taxremlife="N/A","n/a",A21taxvalue/A21taxremlife))</f>
        <v>0</v>
      </c>
      <c r="AB740" s="154">
        <f>IF(AB$3&gt;A21taxremlife,A21taxvalue-SUM($F740:AA740),IF(A21taxremlife="N/A","n/a",A21taxvalue/A21taxremlife))</f>
        <v>0</v>
      </c>
      <c r="AC740" s="154">
        <f>IF(AC$3&gt;A21taxremlife,A21taxvalue-SUM($F740:AB740),IF(A21taxremlife="N/A","n/a",A21taxvalue/A21taxremlife))</f>
        <v>0</v>
      </c>
      <c r="AD740" s="154">
        <f>IF(AD$3&gt;A21taxremlife,A21taxvalue-SUM($F740:AC740),IF(A21taxremlife="N/A","n/a",A21taxvalue/A21taxremlife))</f>
        <v>0</v>
      </c>
      <c r="AE740" s="154">
        <f>IF(AE$3&gt;A21taxremlife,A21taxvalue-SUM($F740:AD740),IF(A21taxremlife="N/A","n/a",A21taxvalue/A21taxremlife))</f>
        <v>0</v>
      </c>
      <c r="AF740" s="154">
        <f>IF(AF$3&gt;A21taxremlife,A21taxvalue-SUM($F740:AE740),IF(A21taxremlife="N/A","n/a",A21taxvalue/A21taxremlife))</f>
        <v>0</v>
      </c>
      <c r="AG740" s="154">
        <f>IF(AG$3&gt;A21taxremlife,A21taxvalue-SUM($F740:AF740),IF(A21taxremlife="N/A","n/a",A21taxvalue/A21taxremlife))</f>
        <v>0</v>
      </c>
      <c r="AH740" s="154">
        <f>IF(AH$3&gt;A21taxremlife,A21taxvalue-SUM($F740:AG740),IF(A21taxremlife="N/A","n/a",A21taxvalue/A21taxremlife))</f>
        <v>0</v>
      </c>
      <c r="AI740" s="154">
        <f>IF(AI$3&gt;A21taxremlife,A21taxvalue-SUM($F740:AH740),IF(A21taxremlife="N/A","n/a",A21taxvalue/A21taxremlife))</f>
        <v>0</v>
      </c>
      <c r="AJ740" s="154">
        <f>IF(AJ$3&gt;A21taxremlife,A21taxvalue-SUM($F740:AI740),IF(A21taxremlife="N/A","n/a",A21taxvalue/A21taxremlife))</f>
        <v>0</v>
      </c>
      <c r="AK740" s="154">
        <f>IF(AK$3&gt;A21taxremlife,A21taxvalue-SUM($F740:AJ740),IF(A21taxremlife="N/A","n/a",A21taxvalue/A21taxremlife))</f>
        <v>0</v>
      </c>
      <c r="AL740" s="154">
        <f>IF(AL$3&gt;A21taxremlife,A21taxvalue-SUM($F740:AK740),IF(A21taxremlife="N/A","n/a",A21taxvalue/A21taxremlife))</f>
        <v>0</v>
      </c>
      <c r="AM740" s="154">
        <f>IF(AM$3&gt;A21taxremlife,A21taxvalue-SUM($F740:AL740),IF(A21taxremlife="N/A","n/a",A21taxvalue/A21taxremlife))</f>
        <v>0</v>
      </c>
      <c r="AN740" s="154">
        <f>IF(AN$3&gt;A21taxremlife,A21taxvalue-SUM($F740:AM740),IF(A21taxremlife="N/A","n/a",A21taxvalue/A21taxremlife))</f>
        <v>0</v>
      </c>
      <c r="AO740" s="154">
        <f>IF(AO$3&gt;A21taxremlife,A21taxvalue-SUM($F740:AN740),IF(A21taxremlife="N/A","n/a",A21taxvalue/A21taxremlife))</f>
        <v>0</v>
      </c>
      <c r="AP740" s="154">
        <f>IF(AP$3&gt;A21taxremlife,A21taxvalue-SUM($F740:AO740),IF(A21taxremlife="N/A","n/a",A21taxvalue/A21taxremlife))</f>
        <v>0</v>
      </c>
      <c r="AQ740" s="154">
        <f>IF(AQ$3&gt;A21taxremlife,A21taxvalue-SUM($F740:AP740),IF(A21taxremlife="N/A","n/a",A21taxvalue/A21taxremlife))</f>
        <v>0</v>
      </c>
      <c r="AR740" s="154">
        <f>IF(AR$3&gt;A21taxremlife,A21taxvalue-SUM($F740:AQ740),IF(A21taxremlife="N/A","n/a",A21taxvalue/A21taxremlife))</f>
        <v>0</v>
      </c>
      <c r="AS740" s="154">
        <f>IF(AS$3&gt;A21taxremlife,A21taxvalue-SUM($F740:AR740),IF(A21taxremlife="N/A","n/a",A21taxvalue/A21taxremlife))</f>
        <v>0</v>
      </c>
      <c r="AT740" s="154">
        <f>IF(AT$3&gt;A21taxremlife,A21taxvalue-SUM($F740:AS740),IF(A21taxremlife="N/A","n/a",A21taxvalue/A21taxremlife))</f>
        <v>0</v>
      </c>
      <c r="AU740" s="154">
        <f>IF(AU$3&gt;A21taxremlife,A21taxvalue-SUM($F740:AT740),IF(A21taxremlife="N/A","n/a",A21taxvalue/A21taxremlife))</f>
        <v>0</v>
      </c>
      <c r="AV740" s="154">
        <f>IF(AV$3&gt;A21taxremlife,A21taxvalue-SUM($F740:AU740),IF(A21taxremlife="N/A","n/a",A21taxvalue/A21taxremlife))</f>
        <v>0</v>
      </c>
      <c r="AW740" s="154">
        <f>IF(AW$3&gt;A21taxremlife,A21taxvalue-SUM($F740:AV740),IF(A21taxremlife="N/A","n/a",A21taxvalue/A21taxremlife))</f>
        <v>0</v>
      </c>
      <c r="AX740" s="154">
        <f>IF(AX$3&gt;A21taxremlife,A21taxvalue-SUM($F740:AW740),IF(A21taxremlife="N/A","n/a",A21taxvalue/A21taxremlife))</f>
        <v>0</v>
      </c>
      <c r="AY740" s="154">
        <f>IF(AY$3&gt;A21taxremlife,A21taxvalue-SUM($F740:AX740),IF(A21taxremlife="N/A","n/a",A21taxvalue/A21taxremlife))</f>
        <v>0</v>
      </c>
      <c r="AZ740" s="154">
        <f>IF(AZ$3&gt;A21taxremlife,A21taxvalue-SUM($F740:AY740),IF(A21taxremlife="N/A","n/a",A21taxvalue/A21taxremlife))</f>
        <v>0</v>
      </c>
      <c r="BA740" s="154">
        <f>IF(BA$3&gt;A21taxremlife,A21taxvalue-SUM($F740:AZ740),IF(A21taxremlife="N/A","n/a",A21taxvalue/A21taxremlife))</f>
        <v>0</v>
      </c>
      <c r="BB740" s="154">
        <f>IF(BB$3&gt;A21taxremlife,A21taxvalue-SUM($F740:BA740),IF(A21taxremlife="N/A","n/a",A21taxvalue/A21taxremlife))</f>
        <v>0</v>
      </c>
      <c r="BC740" s="154">
        <f>IF(BC$3&gt;A21taxremlife,A21taxvalue-SUM($F740:BB740),IF(A21taxremlife="N/A","n/a",A21taxvalue/A21taxremlife))</f>
        <v>0</v>
      </c>
      <c r="BD740" s="154">
        <f>IF(BD$3&gt;A21taxremlife,A21taxvalue-SUM($F740:BC740),IF(A21taxremlife="N/A","n/a",A21taxvalue/A21taxremlife))</f>
        <v>0</v>
      </c>
      <c r="BE740" s="154">
        <f>IF(BE$3&gt;A21taxremlife,A21taxvalue-SUM($F740:BD740),IF(A21taxremlife="N/A","n/a",A21taxvalue/A21taxremlife))</f>
        <v>0</v>
      </c>
      <c r="BF740" s="154">
        <f>IF(BF$3&gt;A21taxremlife,A21taxvalue-SUM($F740:BE740),IF(A21taxremlife="N/A","n/a",A21taxvalue/A21taxremlife))</f>
        <v>0</v>
      </c>
      <c r="BG740" s="154">
        <f>IF(BG$3&gt;A21taxremlife,A21taxvalue-SUM($F740:BF740),IF(A21taxremlife="N/A","n/a",A21taxvalue/A21taxremlife))</f>
        <v>0</v>
      </c>
      <c r="BH740" s="154">
        <f>IF(BH$3&gt;A21taxremlife,A21taxvalue-SUM($F740:BG740),IF(A21taxremlife="N/A","n/a",A21taxvalue/A21taxremlife))</f>
        <v>0</v>
      </c>
      <c r="BI740" s="154">
        <f>IF(BI$3&gt;A21taxremlife,A21taxvalue-SUM($F740:BH740),IF(A21taxremlife="N/A","n/a",A21taxvalue/A21taxremlife))</f>
        <v>0</v>
      </c>
      <c r="BJ740" s="14"/>
      <c r="BK740" s="14"/>
      <c r="BL740" s="14"/>
      <c r="BM740" s="14"/>
      <c r="BN740" s="14"/>
      <c r="BO740" s="14"/>
      <c r="BP740" s="14"/>
      <c r="BQ740" s="14"/>
      <c r="BR740" s="14"/>
      <c r="BS740" s="14"/>
      <c r="BT740" s="14"/>
      <c r="BU740" s="14"/>
      <c r="BV740" s="14"/>
      <c r="BW740" s="14"/>
      <c r="BX740" s="14"/>
      <c r="BY740" s="14"/>
      <c r="BZ740" s="14"/>
      <c r="CA740" s="410"/>
      <c r="CB740" s="410"/>
      <c r="CC740" s="410"/>
      <c r="CD740" s="410"/>
      <c r="CE740" s="410"/>
      <c r="CF740" s="410"/>
      <c r="CG740" s="410"/>
      <c r="CH740" s="410"/>
      <c r="CI740" s="410"/>
      <c r="CJ740" s="410"/>
      <c r="CK740" s="410"/>
      <c r="CL740" s="410"/>
      <c r="CM740" s="410"/>
      <c r="CN740" s="410"/>
      <c r="CO740" s="410"/>
      <c r="CP740" s="410"/>
      <c r="CQ740" s="410"/>
      <c r="CR740" s="410"/>
      <c r="CS740" s="410"/>
      <c r="CT740" s="410"/>
      <c r="CU740" s="410"/>
      <c r="CV740" s="410"/>
      <c r="CW740" s="410"/>
      <c r="CX740" s="410"/>
      <c r="CY740" s="410"/>
      <c r="CZ740" s="410"/>
      <c r="DA740" s="410"/>
      <c r="DB740" s="410"/>
      <c r="DC740" s="410"/>
      <c r="DD740" s="410"/>
      <c r="DE740" s="410"/>
      <c r="DF740" s="410"/>
      <c r="DG740" s="410"/>
      <c r="DH740" s="410"/>
      <c r="DI740" s="410"/>
      <c r="DJ740" s="410"/>
      <c r="DK740" s="410"/>
      <c r="DL740" s="410"/>
      <c r="DM740" s="410"/>
      <c r="DN740" s="410"/>
      <c r="DO740" s="410"/>
      <c r="DP740" s="410"/>
      <c r="DQ740" s="410"/>
      <c r="DR740" s="410"/>
      <c r="DS740" s="410"/>
      <c r="DT740" s="410"/>
      <c r="DU740" s="410"/>
      <c r="DV740" s="410"/>
      <c r="DW740" s="410"/>
      <c r="DX740" s="410"/>
      <c r="DY740" s="410"/>
      <c r="DZ740" s="410"/>
      <c r="EA740" s="410"/>
      <c r="EB740" s="410"/>
      <c r="EC740" s="410"/>
      <c r="ED740" s="410"/>
      <c r="EE740" s="410"/>
      <c r="EF740" s="410"/>
      <c r="EG740" s="410"/>
      <c r="EH740" s="410"/>
      <c r="EI740" s="410"/>
      <c r="EJ740" s="410"/>
      <c r="EK740" s="410"/>
      <c r="EL740" s="410"/>
      <c r="EM740" s="410"/>
      <c r="EN740" s="410"/>
      <c r="EO740" s="410"/>
      <c r="EP740" s="410"/>
      <c r="EQ740" s="410"/>
      <c r="ER740" s="410"/>
      <c r="ES740" s="410"/>
      <c r="ET740" s="410"/>
      <c r="EU740" s="410"/>
      <c r="EV740" s="410"/>
      <c r="EW740" s="410"/>
      <c r="EX740" s="410"/>
      <c r="EY740" s="410"/>
      <c r="EZ740" s="410"/>
      <c r="FA740" s="410"/>
      <c r="FB740" s="410"/>
      <c r="FC740" s="410"/>
      <c r="FD740" s="410"/>
      <c r="FE740" s="410"/>
      <c r="FF740" s="410"/>
      <c r="FG740" s="410"/>
      <c r="FH740" s="410"/>
      <c r="FI740" s="410"/>
      <c r="FJ740" s="410"/>
      <c r="FK740" s="410"/>
      <c r="FL740" s="410"/>
      <c r="FM740" s="410"/>
      <c r="FN740" s="410"/>
      <c r="FO740" s="410"/>
      <c r="FP740" s="410"/>
      <c r="FQ740" s="410"/>
      <c r="FR740" s="410"/>
      <c r="FS740" s="410"/>
      <c r="FT740" s="410"/>
      <c r="FU740" s="410"/>
      <c r="FV740" s="410"/>
      <c r="FW740" s="410"/>
      <c r="FX740" s="410"/>
      <c r="FY740" s="410"/>
      <c r="FZ740" s="410"/>
      <c r="GA740" s="410"/>
      <c r="GB740" s="410"/>
      <c r="GC740" s="410"/>
      <c r="GD740" s="410"/>
      <c r="GE740" s="410"/>
      <c r="GF740" s="410"/>
      <c r="GG740" s="410"/>
      <c r="GH740" s="410"/>
      <c r="GI740" s="410"/>
      <c r="GJ740" s="410"/>
      <c r="GK740" s="410"/>
      <c r="GL740" s="410"/>
      <c r="GM740" s="410"/>
      <c r="GN740" s="410"/>
      <c r="GO740" s="410"/>
      <c r="GP740" s="410"/>
      <c r="GQ740" s="410"/>
      <c r="GR740" s="410"/>
      <c r="GS740" s="410"/>
      <c r="GT740" s="410"/>
      <c r="GU740" s="410"/>
      <c r="GV740" s="410"/>
      <c r="GW740" s="410"/>
      <c r="GX740" s="410"/>
      <c r="GY740" s="410"/>
      <c r="GZ740" s="410"/>
      <c r="HA740" s="410"/>
      <c r="HB740" s="410"/>
      <c r="HC740" s="410"/>
      <c r="HD740" s="410"/>
      <c r="HE740" s="410"/>
      <c r="HF740" s="410"/>
      <c r="HG740" s="410"/>
      <c r="HH740" s="410"/>
      <c r="HI740" s="410"/>
      <c r="HJ740" s="410"/>
      <c r="HK740" s="410"/>
      <c r="HL740" s="410"/>
      <c r="HM740" s="410"/>
      <c r="HN740" s="410"/>
      <c r="HO740" s="410"/>
      <c r="HP740" s="410"/>
      <c r="HQ740" s="410"/>
      <c r="HR740" s="410"/>
      <c r="HS740" s="410"/>
      <c r="HT740" s="410"/>
      <c r="HU740" s="410"/>
      <c r="HV740" s="410"/>
      <c r="HW740" s="410"/>
      <c r="HX740" s="410"/>
      <c r="HY740" s="410"/>
      <c r="HZ740" s="410"/>
      <c r="IA740" s="410"/>
      <c r="IB740" s="410"/>
      <c r="IC740" s="410"/>
      <c r="ID740" s="410"/>
      <c r="IE740" s="410"/>
      <c r="IF740" s="410"/>
      <c r="IG740" s="410"/>
      <c r="IH740" s="410"/>
      <c r="II740" s="410"/>
      <c r="IJ740" s="410"/>
      <c r="IK740" s="410"/>
      <c r="IL740" s="410"/>
      <c r="IM740" s="410"/>
      <c r="IN740" s="410"/>
      <c r="IO740" s="410"/>
      <c r="IP740" s="410"/>
      <c r="IQ740" s="410"/>
      <c r="IR740" s="410"/>
      <c r="IS740" s="410"/>
      <c r="IT740" s="410"/>
      <c r="IU740" s="410"/>
      <c r="IV740" s="410"/>
    </row>
    <row r="741" spans="1:256" s="2" customFormat="1" ht="12.75" hidden="1" customHeight="1" outlineLevel="2">
      <c r="A741" s="14"/>
      <c r="B741" s="14"/>
      <c r="C741" s="324"/>
      <c r="D741" s="412" t="s">
        <v>198</v>
      </c>
      <c r="E741" s="261">
        <v>0</v>
      </c>
      <c r="F741" s="372"/>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c r="AY741" s="155"/>
      <c r="AZ741" s="155"/>
      <c r="BA741" s="155"/>
      <c r="BB741" s="155"/>
      <c r="BC741" s="155"/>
      <c r="BD741" s="155"/>
      <c r="BE741" s="155"/>
      <c r="BF741" s="155"/>
      <c r="BG741" s="155"/>
      <c r="BH741" s="155"/>
      <c r="BI741" s="155"/>
      <c r="BJ741" s="14"/>
      <c r="BK741" s="14"/>
      <c r="BL741" s="14"/>
      <c r="BM741" s="14"/>
      <c r="BN741" s="14"/>
      <c r="BO741" s="14"/>
      <c r="BP741" s="14"/>
      <c r="BQ741" s="14"/>
      <c r="BR741" s="14"/>
      <c r="BS741" s="14"/>
      <c r="BT741" s="14"/>
      <c r="BU741" s="14"/>
      <c r="BV741" s="14"/>
      <c r="BW741" s="14"/>
      <c r="BX741" s="14"/>
      <c r="BY741" s="14"/>
      <c r="BZ741" s="14"/>
      <c r="CA741" s="410"/>
      <c r="CB741" s="410"/>
      <c r="CC741" s="410"/>
      <c r="CD741" s="410"/>
      <c r="CE741" s="410"/>
      <c r="CF741" s="410"/>
      <c r="CG741" s="410"/>
      <c r="CH741" s="410"/>
      <c r="CI741" s="410"/>
      <c r="CJ741" s="410"/>
      <c r="CK741" s="410"/>
      <c r="CL741" s="410"/>
      <c r="CM741" s="410"/>
      <c r="CN741" s="410"/>
      <c r="CO741" s="410"/>
      <c r="CP741" s="410"/>
      <c r="CQ741" s="410"/>
      <c r="CR741" s="410"/>
      <c r="CS741" s="410"/>
      <c r="CT741" s="410"/>
      <c r="CU741" s="410"/>
      <c r="CV741" s="410"/>
      <c r="CW741" s="410"/>
      <c r="CX741" s="410"/>
      <c r="CY741" s="410"/>
      <c r="CZ741" s="410"/>
      <c r="DA741" s="410"/>
      <c r="DB741" s="410"/>
      <c r="DC741" s="410"/>
      <c r="DD741" s="410"/>
      <c r="DE741" s="410"/>
      <c r="DF741" s="410"/>
      <c r="DG741" s="410"/>
      <c r="DH741" s="410"/>
      <c r="DI741" s="410"/>
      <c r="DJ741" s="410"/>
      <c r="DK741" s="410"/>
      <c r="DL741" s="410"/>
      <c r="DM741" s="410"/>
      <c r="DN741" s="410"/>
      <c r="DO741" s="410"/>
      <c r="DP741" s="410"/>
      <c r="DQ741" s="410"/>
      <c r="DR741" s="410"/>
      <c r="DS741" s="410"/>
      <c r="DT741" s="410"/>
      <c r="DU741" s="410"/>
      <c r="DV741" s="410"/>
      <c r="DW741" s="410"/>
      <c r="DX741" s="410"/>
      <c r="DY741" s="410"/>
      <c r="DZ741" s="410"/>
      <c r="EA741" s="410"/>
      <c r="EB741" s="410"/>
      <c r="EC741" s="410"/>
      <c r="ED741" s="410"/>
      <c r="EE741" s="410"/>
      <c r="EF741" s="410"/>
      <c r="EG741" s="410"/>
      <c r="EH741" s="410"/>
      <c r="EI741" s="410"/>
      <c r="EJ741" s="410"/>
      <c r="EK741" s="410"/>
      <c r="EL741" s="410"/>
      <c r="EM741" s="410"/>
      <c r="EN741" s="410"/>
      <c r="EO741" s="410"/>
      <c r="EP741" s="410"/>
      <c r="EQ741" s="410"/>
      <c r="ER741" s="410"/>
      <c r="ES741" s="410"/>
      <c r="ET741" s="410"/>
      <c r="EU741" s="410"/>
      <c r="EV741" s="410"/>
      <c r="EW741" s="410"/>
      <c r="EX741" s="410"/>
      <c r="EY741" s="410"/>
      <c r="EZ741" s="410"/>
      <c r="FA741" s="410"/>
      <c r="FB741" s="410"/>
      <c r="FC741" s="410"/>
      <c r="FD741" s="410"/>
      <c r="FE741" s="410"/>
      <c r="FF741" s="410"/>
      <c r="FG741" s="410"/>
      <c r="FH741" s="410"/>
      <c r="FI741" s="410"/>
      <c r="FJ741" s="410"/>
      <c r="FK741" s="410"/>
      <c r="FL741" s="410"/>
      <c r="FM741" s="410"/>
      <c r="FN741" s="410"/>
      <c r="FO741" s="410"/>
      <c r="FP741" s="410"/>
      <c r="FQ741" s="410"/>
      <c r="FR741" s="410"/>
      <c r="FS741" s="410"/>
      <c r="FT741" s="410"/>
      <c r="FU741" s="410"/>
      <c r="FV741" s="410"/>
      <c r="FW741" s="410"/>
      <c r="FX741" s="410"/>
      <c r="FY741" s="410"/>
      <c r="FZ741" s="410"/>
      <c r="GA741" s="410"/>
      <c r="GB741" s="410"/>
      <c r="GC741" s="410"/>
      <c r="GD741" s="410"/>
      <c r="GE741" s="410"/>
      <c r="GF741" s="410"/>
      <c r="GG741" s="410"/>
      <c r="GH741" s="410"/>
      <c r="GI741" s="410"/>
      <c r="GJ741" s="410"/>
      <c r="GK741" s="410"/>
      <c r="GL741" s="410"/>
      <c r="GM741" s="410"/>
      <c r="GN741" s="410"/>
      <c r="GO741" s="410"/>
      <c r="GP741" s="410"/>
      <c r="GQ741" s="410"/>
      <c r="GR741" s="410"/>
      <c r="GS741" s="410"/>
      <c r="GT741" s="410"/>
      <c r="GU741" s="410"/>
      <c r="GV741" s="410"/>
      <c r="GW741" s="410"/>
      <c r="GX741" s="410"/>
      <c r="GY741" s="410"/>
      <c r="GZ741" s="410"/>
      <c r="HA741" s="410"/>
      <c r="HB741" s="410"/>
      <c r="HC741" s="410"/>
      <c r="HD741" s="410"/>
      <c r="HE741" s="410"/>
      <c r="HF741" s="410"/>
      <c r="HG741" s="410"/>
      <c r="HH741" s="410"/>
      <c r="HI741" s="410"/>
      <c r="HJ741" s="410"/>
      <c r="HK741" s="410"/>
      <c r="HL741" s="410"/>
      <c r="HM741" s="410"/>
      <c r="HN741" s="410"/>
      <c r="HO741" s="410"/>
      <c r="HP741" s="410"/>
      <c r="HQ741" s="410"/>
      <c r="HR741" s="410"/>
      <c r="HS741" s="410"/>
      <c r="HT741" s="410"/>
      <c r="HU741" s="410"/>
      <c r="HV741" s="410"/>
      <c r="HW741" s="410"/>
      <c r="HX741" s="410"/>
      <c r="HY741" s="410"/>
      <c r="HZ741" s="410"/>
      <c r="IA741" s="410"/>
      <c r="IB741" s="410"/>
      <c r="IC741" s="410"/>
      <c r="ID741" s="410"/>
      <c r="IE741" s="410"/>
      <c r="IF741" s="410"/>
      <c r="IG741" s="410"/>
      <c r="IH741" s="410"/>
      <c r="II741" s="410"/>
      <c r="IJ741" s="410"/>
      <c r="IK741" s="410"/>
      <c r="IL741" s="410"/>
      <c r="IM741" s="410"/>
      <c r="IN741" s="410"/>
      <c r="IO741" s="410"/>
      <c r="IP741" s="410"/>
      <c r="IQ741" s="410"/>
      <c r="IR741" s="410"/>
      <c r="IS741" s="410"/>
      <c r="IT741" s="410"/>
      <c r="IU741" s="410"/>
      <c r="IV741" s="410"/>
    </row>
    <row r="742" spans="1:256" s="2" customFormat="1" ht="12.75" hidden="1" customHeight="1" outlineLevel="2">
      <c r="A742" s="14"/>
      <c r="B742" s="14"/>
      <c r="C742" s="324"/>
      <c r="D742" s="413"/>
      <c r="E742" s="261">
        <v>1</v>
      </c>
      <c r="F742" s="372"/>
      <c r="G742" s="268"/>
      <c r="H742" s="155">
        <f>IF(A21taxstdlife="n/a","n/a",IF(H$3&gt;(A21taxstdlife+$E742),(Input!$G$231*$G$7)-SUM($G742:G742),(Input!$G$231*$G$7)/A21taxstdlife))</f>
        <v>0</v>
      </c>
      <c r="I742" s="155">
        <f>IF(A21taxstdlife="n/a","n/a",IF(I$3&gt;(A21taxstdlife+$E742),(Input!$G$231*$G$7)-SUM($G742:H742),(Input!$G$231*$G$7)/A21taxstdlife))</f>
        <v>0</v>
      </c>
      <c r="J742" s="155">
        <f>IF(A21taxstdlife="n/a","n/a",IF(J$3&gt;(A21taxstdlife+$E742),(Input!$G$231*$G$7)-SUM($G742:I742),(Input!$G$231*$G$7)/A21taxstdlife))</f>
        <v>0</v>
      </c>
      <c r="K742" s="155">
        <f>IF(A21taxstdlife="n/a","n/a",IF(K$3&gt;(A21taxstdlife+$E742),(Input!$G$231*$G$7)-SUM($G742:J742),(Input!$G$231*$G$7)/A21taxstdlife))</f>
        <v>0</v>
      </c>
      <c r="L742" s="155">
        <f>IF(A21taxstdlife="n/a","n/a",IF(L$3&gt;(A21taxstdlife+$E742),(Input!$G$231*$G$7)-SUM($G742:K742),(Input!$G$231*$G$7)/A21taxstdlife))</f>
        <v>0</v>
      </c>
      <c r="M742" s="155">
        <f>IF(A21taxstdlife="n/a","n/a",IF(M$3&gt;(A21taxstdlife+$E742),(Input!$G$231*$G$7)-SUM($G742:L742),(Input!$G$231*$G$7)/A21taxstdlife))</f>
        <v>0</v>
      </c>
      <c r="N742" s="155">
        <f>IF(A21taxstdlife="n/a","n/a",IF(N$3&gt;(A21taxstdlife+$E742),(Input!$G$231*$G$7)-SUM($G742:M742),(Input!$G$231*$G$7)/A21taxstdlife))</f>
        <v>0</v>
      </c>
      <c r="O742" s="155">
        <f>IF(A21taxstdlife="n/a","n/a",IF(O$3&gt;(A21taxstdlife+$E742),(Input!$G$231*$G$7)-SUM($G742:N742),(Input!$G$231*$G$7)/A21taxstdlife))</f>
        <v>0</v>
      </c>
      <c r="P742" s="155">
        <f>IF(A21taxstdlife="n/a","n/a",IF(P$3&gt;(A21taxstdlife+$E742),(Input!$G$231*$G$7)-SUM($G742:O742),(Input!$G$231*$G$7)/A21taxstdlife))</f>
        <v>0</v>
      </c>
      <c r="Q742" s="155">
        <f>IF(A21taxstdlife="n/a","n/a",IF(Q$3&gt;(A21taxstdlife+$E742),(Input!$G$231*$G$7)-SUM($G742:P742),(Input!$G$231*$G$7)/A21taxstdlife))</f>
        <v>0</v>
      </c>
      <c r="R742" s="155">
        <f>IF(A21taxstdlife="n/a","n/a",IF(R$3&gt;(A21taxstdlife+$E742),(Input!$G$231*$G$7)-SUM($G742:Q742),(Input!$G$231*$G$7)/A21taxstdlife))</f>
        <v>0</v>
      </c>
      <c r="S742" s="155">
        <f>IF(A21taxstdlife="n/a","n/a",IF(S$3&gt;(A21taxstdlife+$E742),(Input!$G$231*$G$7)-SUM($G742:R742),(Input!$G$231*$G$7)/A21taxstdlife))</f>
        <v>0</v>
      </c>
      <c r="T742" s="155">
        <f>IF(A21taxstdlife="n/a","n/a",IF(T$3&gt;(A21taxstdlife+$E742),(Input!$G$231*$G$7)-SUM($G742:S742),(Input!$G$231*$G$7)/A21taxstdlife))</f>
        <v>0</v>
      </c>
      <c r="U742" s="155">
        <f>IF(A21taxstdlife="n/a","n/a",IF(U$3&gt;(A21taxstdlife+$E742),(Input!$G$231*$G$7)-SUM($G742:T742),(Input!$G$231*$G$7)/A21taxstdlife))</f>
        <v>0</v>
      </c>
      <c r="V742" s="155">
        <f>IF(A21taxstdlife="n/a","n/a",IF(V$3&gt;(A21taxstdlife+$E742),(Input!$G$231*$G$7)-SUM($G742:U742),(Input!$G$231*$G$7)/A21taxstdlife))</f>
        <v>0</v>
      </c>
      <c r="W742" s="155">
        <f>IF(A21taxstdlife="n/a","n/a",IF(W$3&gt;(A21taxstdlife+$E742),(Input!$G$231*$G$7)-SUM($G742:V742),(Input!$G$231*$G$7)/A21taxstdlife))</f>
        <v>0</v>
      </c>
      <c r="X742" s="155">
        <f>IF(A21taxstdlife="n/a","n/a",IF(X$3&gt;(A21taxstdlife+$E742),(Input!$G$231*$G$7)-SUM($G742:W742),(Input!$G$231*$G$7)/A21taxstdlife))</f>
        <v>0</v>
      </c>
      <c r="Y742" s="155">
        <f>IF(A21taxstdlife="n/a","n/a",IF(Y$3&gt;(A21taxstdlife+$E742),(Input!$G$231*$G$7)-SUM($G742:X742),(Input!$G$231*$G$7)/A21taxstdlife))</f>
        <v>0</v>
      </c>
      <c r="Z742" s="155">
        <f>IF(A21taxstdlife="n/a","n/a",IF(Z$3&gt;(A21taxstdlife+$E742),(Input!$G$231*$G$7)-SUM($G742:Y742),(Input!$G$231*$G$7)/A21taxstdlife))</f>
        <v>0</v>
      </c>
      <c r="AA742" s="155">
        <f>IF(A21taxstdlife="n/a","n/a",IF(AA$3&gt;(A21taxstdlife+$E742),(Input!$G$231*$G$7)-SUM($G742:Z742),(Input!$G$231*$G$7)/A21taxstdlife))</f>
        <v>0</v>
      </c>
      <c r="AB742" s="155">
        <f>IF(A21taxstdlife="n/a","n/a",IF(AB$3&gt;(A21taxstdlife+$E742),(Input!$G$231*$G$7)-SUM($G742:AA742),(Input!$G$231*$G$7)/A21taxstdlife))</f>
        <v>0</v>
      </c>
      <c r="AC742" s="155">
        <f>IF(A21taxstdlife="n/a","n/a",IF(AC$3&gt;(A21taxstdlife+$E742),(Input!$G$231*$G$7)-SUM($G742:AB742),(Input!$G$231*$G$7)/A21taxstdlife))</f>
        <v>0</v>
      </c>
      <c r="AD742" s="155">
        <f>IF(A21taxstdlife="n/a","n/a",IF(AD$3&gt;(A21taxstdlife+$E742),(Input!$G$231*$G$7)-SUM($G742:AC742),(Input!$G$231*$G$7)/A21taxstdlife))</f>
        <v>0</v>
      </c>
      <c r="AE742" s="155">
        <f>IF(A21taxstdlife="n/a","n/a",IF(AE$3&gt;(A21taxstdlife+$E742),(Input!$G$231*$G$7)-SUM($G742:AD742),(Input!$G$231*$G$7)/A21taxstdlife))</f>
        <v>0</v>
      </c>
      <c r="AF742" s="155">
        <f>IF(A21taxstdlife="n/a","n/a",IF(AF$3&gt;(A21taxstdlife+$E742),(Input!$G$231*$G$7)-SUM($G742:AE742),(Input!$G$231*$G$7)/A21taxstdlife))</f>
        <v>0</v>
      </c>
      <c r="AG742" s="155">
        <f>IF(A21taxstdlife="n/a","n/a",IF(AG$3&gt;(A21taxstdlife+$E742),(Input!$G$231*$G$7)-SUM($G742:AF742),(Input!$G$231*$G$7)/A21taxstdlife))</f>
        <v>0</v>
      </c>
      <c r="AH742" s="155">
        <f>IF(A21taxstdlife="n/a","n/a",IF(AH$3&gt;(A21taxstdlife+$E742),(Input!$G$231*$G$7)-SUM($G742:AG742),(Input!$G$231*$G$7)/A21taxstdlife))</f>
        <v>0</v>
      </c>
      <c r="AI742" s="155">
        <f>IF(A21taxstdlife="n/a","n/a",IF(AI$3&gt;(A21taxstdlife+$E742),(Input!$G$231*$G$7)-SUM($G742:AH742),(Input!$G$231*$G$7)/A21taxstdlife))</f>
        <v>0</v>
      </c>
      <c r="AJ742" s="155">
        <f>IF(A21taxstdlife="n/a","n/a",IF(AJ$3&gt;(A21taxstdlife+$E742),(Input!$G$231*$G$7)-SUM($G742:AI742),(Input!$G$231*$G$7)/A21taxstdlife))</f>
        <v>0</v>
      </c>
      <c r="AK742" s="155">
        <f>IF(A21taxstdlife="n/a","n/a",IF(AK$3&gt;(A21taxstdlife+$E742),(Input!$G$231*$G$7)-SUM($G742:AJ742),(Input!$G$231*$G$7)/A21taxstdlife))</f>
        <v>0</v>
      </c>
      <c r="AL742" s="155">
        <f>IF(A21taxstdlife="n/a","n/a",IF(AL$3&gt;(A21taxstdlife+$E742),(Input!$G$231*$G$7)-SUM($G742:AK742),(Input!$G$231*$G$7)/A21taxstdlife))</f>
        <v>0</v>
      </c>
      <c r="AM742" s="155">
        <f>IF(A21taxstdlife="n/a","n/a",IF(AM$3&gt;(A21taxstdlife+$E742),(Input!$G$231*$G$7)-SUM($G742:AL742),(Input!$G$231*$G$7)/A21taxstdlife))</f>
        <v>0</v>
      </c>
      <c r="AN742" s="155">
        <f>IF(A21taxstdlife="n/a","n/a",IF(AN$3&gt;(A21taxstdlife+$E742),(Input!$G$231*$G$7)-SUM($G742:AM742),(Input!$G$231*$G$7)/A21taxstdlife))</f>
        <v>0</v>
      </c>
      <c r="AO742" s="155">
        <f>IF(A21taxstdlife="n/a","n/a",IF(AO$3&gt;(A21taxstdlife+$E742),(Input!$G$231*$G$7)-SUM($G742:AN742),(Input!$G$231*$G$7)/A21taxstdlife))</f>
        <v>0</v>
      </c>
      <c r="AP742" s="155">
        <f>IF(A21taxstdlife="n/a","n/a",IF(AP$3&gt;(A21taxstdlife+$E742),(Input!$G$231*$G$7)-SUM($G742:AO742),(Input!$G$231*$G$7)/A21taxstdlife))</f>
        <v>0</v>
      </c>
      <c r="AQ742" s="155">
        <f>IF(A21taxstdlife="n/a","n/a",IF(AQ$3&gt;(A21taxstdlife+$E742),(Input!$G$231*$G$7)-SUM($G742:AP742),(Input!$G$231*$G$7)/A21taxstdlife))</f>
        <v>0</v>
      </c>
      <c r="AR742" s="155">
        <f>IF(A21taxstdlife="n/a","n/a",IF(AR$3&gt;(A21taxstdlife+$E742),(Input!$G$231*$G$7)-SUM($G742:AQ742),(Input!$G$231*$G$7)/A21taxstdlife))</f>
        <v>0</v>
      </c>
      <c r="AS742" s="155">
        <f>IF(A21taxstdlife="n/a","n/a",IF(AS$3&gt;(A21taxstdlife+$E742),(Input!$G$231*$G$7)-SUM($G742:AR742),(Input!$G$231*$G$7)/A21taxstdlife))</f>
        <v>0</v>
      </c>
      <c r="AT742" s="155">
        <f>IF(A21taxstdlife="n/a","n/a",IF(AT$3&gt;(A21taxstdlife+$E742),(Input!$G$231*$G$7)-SUM($G742:AS742),(Input!$G$231*$G$7)/A21taxstdlife))</f>
        <v>0</v>
      </c>
      <c r="AU742" s="155">
        <f>IF(A21taxstdlife="n/a","n/a",IF(AU$3&gt;(A21taxstdlife+$E742),(Input!$G$231*$G$7)-SUM($G742:AT742),(Input!$G$231*$G$7)/A21taxstdlife))</f>
        <v>0</v>
      </c>
      <c r="AV742" s="155">
        <f>IF(A21taxstdlife="n/a","n/a",IF(AV$3&gt;(A21taxstdlife+$E742),(Input!$G$231*$G$7)-SUM($G742:AU742),(Input!$G$231*$G$7)/A21taxstdlife))</f>
        <v>0</v>
      </c>
      <c r="AW742" s="155">
        <f>IF(A21taxstdlife="n/a","n/a",IF(AW$3&gt;(A21taxstdlife+$E742),(Input!$G$231*$G$7)-SUM($G742:AV742),(Input!$G$231*$G$7)/A21taxstdlife))</f>
        <v>0</v>
      </c>
      <c r="AX742" s="155">
        <f>IF(A21taxstdlife="n/a","n/a",IF(AX$3&gt;(A21taxstdlife+$E742),(Input!$G$231*$G$7)-SUM($G742:AW742),(Input!$G$231*$G$7)/A21taxstdlife))</f>
        <v>0</v>
      </c>
      <c r="AY742" s="155">
        <f>IF(A21taxstdlife="n/a","n/a",IF(AY$3&gt;(A21taxstdlife+$E742),(Input!$G$231*$G$7)-SUM($G742:AX742),(Input!$G$231*$G$7)/A21taxstdlife))</f>
        <v>0</v>
      </c>
      <c r="AZ742" s="155">
        <f>IF(A21taxstdlife="n/a","n/a",IF(AZ$3&gt;(A21taxstdlife+$E742),(Input!$G$231*$G$7)-SUM($G742:AY742),(Input!$G$231*$G$7)/A21taxstdlife))</f>
        <v>0</v>
      </c>
      <c r="BA742" s="155">
        <f>IF(A21taxstdlife="n/a","n/a",IF(BA$3&gt;(A21taxstdlife+$E742),(Input!$G$231*$G$7)-SUM($G742:AZ742),(Input!$G$231*$G$7)/A21taxstdlife))</f>
        <v>0</v>
      </c>
      <c r="BB742" s="155">
        <f>IF(A21taxstdlife="n/a","n/a",IF(BB$3&gt;(A21taxstdlife+$E742),(Input!$G$231*$G$7)-SUM($G742:BA742),(Input!$G$231*$G$7)/A21taxstdlife))</f>
        <v>0</v>
      </c>
      <c r="BC742" s="155">
        <f>IF(A21taxstdlife="n/a","n/a",IF(BC$3&gt;(A21taxstdlife+$E742),(Input!$G$231*$G$7)-SUM($G742:BB742),(Input!$G$231*$G$7)/A21taxstdlife))</f>
        <v>0</v>
      </c>
      <c r="BD742" s="155">
        <f>IF(A21taxstdlife="n/a","n/a",IF(BD$3&gt;(A21taxstdlife+$E742),(Input!$G$231*$G$7)-SUM($G742:BC742),(Input!$G$231*$G$7)/A21taxstdlife))</f>
        <v>0</v>
      </c>
      <c r="BE742" s="155">
        <f>IF(A21taxstdlife="n/a","n/a",IF(BE$3&gt;(A21taxstdlife+$E742),(Input!$G$231*$G$7)-SUM($G742:BD742),(Input!$G$231*$G$7)/A21taxstdlife))</f>
        <v>0</v>
      </c>
      <c r="BF742" s="155">
        <f>IF(A21taxstdlife="n/a","n/a",IF(BF$3&gt;(A21taxstdlife+$E742),(Input!$G$231*$G$7)-SUM($G742:BE742),(Input!$G$231*$G$7)/A21taxstdlife))</f>
        <v>0</v>
      </c>
      <c r="BG742" s="155">
        <f>IF(A21taxstdlife="n/a","n/a",IF(BG$3&gt;(A21taxstdlife+$E742),(Input!$G$231*$G$7)-SUM($G742:BF742),(Input!$G$231*$G$7)/A21taxstdlife))</f>
        <v>0</v>
      </c>
      <c r="BH742" s="155">
        <f>IF(A21taxstdlife="n/a","n/a",IF(BH$3&gt;(A21taxstdlife+$E742),(Input!$G$231*$G$7)-SUM($G742:BG742),(Input!$G$231*$G$7)/A21taxstdlife))</f>
        <v>0</v>
      </c>
      <c r="BI742" s="155">
        <f>IF(A21taxstdlife="n/a","n/a",IF(BI$3&gt;(A21taxstdlife+$E742),(Input!$G$231*$G$7)-SUM($G742:BH742),(Input!$G$231*$G$7)/A21taxstdlife))</f>
        <v>0</v>
      </c>
      <c r="BJ742" s="14"/>
      <c r="BK742" s="14"/>
      <c r="BL742" s="14"/>
      <c r="BM742" s="14"/>
      <c r="BN742" s="14"/>
      <c r="BO742" s="14"/>
      <c r="BP742" s="14"/>
      <c r="BQ742" s="14"/>
      <c r="BR742" s="14"/>
      <c r="BS742" s="14"/>
      <c r="BT742" s="14"/>
      <c r="BU742" s="14"/>
      <c r="BV742" s="14"/>
      <c r="BW742" s="14"/>
      <c r="BX742" s="14"/>
      <c r="BY742" s="14"/>
      <c r="BZ742" s="14"/>
      <c r="CA742" s="410"/>
      <c r="CB742" s="410"/>
      <c r="CC742" s="410"/>
      <c r="CD742" s="410"/>
      <c r="CE742" s="410"/>
      <c r="CF742" s="410"/>
      <c r="CG742" s="410"/>
      <c r="CH742" s="410"/>
      <c r="CI742" s="410"/>
      <c r="CJ742" s="410"/>
      <c r="CK742" s="410"/>
      <c r="CL742" s="410"/>
      <c r="CM742" s="410"/>
      <c r="CN742" s="410"/>
      <c r="CO742" s="410"/>
      <c r="CP742" s="410"/>
      <c r="CQ742" s="410"/>
      <c r="CR742" s="410"/>
      <c r="CS742" s="410"/>
      <c r="CT742" s="410"/>
      <c r="CU742" s="410"/>
      <c r="CV742" s="410"/>
      <c r="CW742" s="410"/>
      <c r="CX742" s="410"/>
      <c r="CY742" s="410"/>
      <c r="CZ742" s="410"/>
      <c r="DA742" s="410"/>
      <c r="DB742" s="410"/>
      <c r="DC742" s="410"/>
      <c r="DD742" s="410"/>
      <c r="DE742" s="410"/>
      <c r="DF742" s="410"/>
      <c r="DG742" s="410"/>
      <c r="DH742" s="410"/>
      <c r="DI742" s="410"/>
      <c r="DJ742" s="410"/>
      <c r="DK742" s="410"/>
      <c r="DL742" s="410"/>
      <c r="DM742" s="410"/>
      <c r="DN742" s="410"/>
      <c r="DO742" s="410"/>
      <c r="DP742" s="410"/>
      <c r="DQ742" s="410"/>
      <c r="DR742" s="410"/>
      <c r="DS742" s="410"/>
      <c r="DT742" s="410"/>
      <c r="DU742" s="410"/>
      <c r="DV742" s="410"/>
      <c r="DW742" s="410"/>
      <c r="DX742" s="410"/>
      <c r="DY742" s="410"/>
      <c r="DZ742" s="410"/>
      <c r="EA742" s="410"/>
      <c r="EB742" s="410"/>
      <c r="EC742" s="410"/>
      <c r="ED742" s="410"/>
      <c r="EE742" s="410"/>
      <c r="EF742" s="410"/>
      <c r="EG742" s="410"/>
      <c r="EH742" s="410"/>
      <c r="EI742" s="410"/>
      <c r="EJ742" s="410"/>
      <c r="EK742" s="410"/>
      <c r="EL742" s="410"/>
      <c r="EM742" s="410"/>
      <c r="EN742" s="410"/>
      <c r="EO742" s="410"/>
      <c r="EP742" s="410"/>
      <c r="EQ742" s="410"/>
      <c r="ER742" s="410"/>
      <c r="ES742" s="410"/>
      <c r="ET742" s="410"/>
      <c r="EU742" s="410"/>
      <c r="EV742" s="410"/>
      <c r="EW742" s="410"/>
      <c r="EX742" s="410"/>
      <c r="EY742" s="410"/>
      <c r="EZ742" s="410"/>
      <c r="FA742" s="410"/>
      <c r="FB742" s="410"/>
      <c r="FC742" s="410"/>
      <c r="FD742" s="410"/>
      <c r="FE742" s="410"/>
      <c r="FF742" s="410"/>
      <c r="FG742" s="410"/>
      <c r="FH742" s="410"/>
      <c r="FI742" s="410"/>
      <c r="FJ742" s="410"/>
      <c r="FK742" s="410"/>
      <c r="FL742" s="410"/>
      <c r="FM742" s="410"/>
      <c r="FN742" s="410"/>
      <c r="FO742" s="410"/>
      <c r="FP742" s="410"/>
      <c r="FQ742" s="410"/>
      <c r="FR742" s="410"/>
      <c r="FS742" s="410"/>
      <c r="FT742" s="410"/>
      <c r="FU742" s="410"/>
      <c r="FV742" s="410"/>
      <c r="FW742" s="410"/>
      <c r="FX742" s="410"/>
      <c r="FY742" s="410"/>
      <c r="FZ742" s="410"/>
      <c r="GA742" s="410"/>
      <c r="GB742" s="410"/>
      <c r="GC742" s="410"/>
      <c r="GD742" s="410"/>
      <c r="GE742" s="410"/>
      <c r="GF742" s="410"/>
      <c r="GG742" s="410"/>
      <c r="GH742" s="410"/>
      <c r="GI742" s="410"/>
      <c r="GJ742" s="410"/>
      <c r="GK742" s="410"/>
      <c r="GL742" s="410"/>
      <c r="GM742" s="410"/>
      <c r="GN742" s="410"/>
      <c r="GO742" s="410"/>
      <c r="GP742" s="410"/>
      <c r="GQ742" s="410"/>
      <c r="GR742" s="410"/>
      <c r="GS742" s="410"/>
      <c r="GT742" s="410"/>
      <c r="GU742" s="410"/>
      <c r="GV742" s="410"/>
      <c r="GW742" s="410"/>
      <c r="GX742" s="410"/>
      <c r="GY742" s="410"/>
      <c r="GZ742" s="410"/>
      <c r="HA742" s="410"/>
      <c r="HB742" s="410"/>
      <c r="HC742" s="410"/>
      <c r="HD742" s="410"/>
      <c r="HE742" s="410"/>
      <c r="HF742" s="410"/>
      <c r="HG742" s="410"/>
      <c r="HH742" s="410"/>
      <c r="HI742" s="410"/>
      <c r="HJ742" s="410"/>
      <c r="HK742" s="410"/>
      <c r="HL742" s="410"/>
      <c r="HM742" s="410"/>
      <c r="HN742" s="410"/>
      <c r="HO742" s="410"/>
      <c r="HP742" s="410"/>
      <c r="HQ742" s="410"/>
      <c r="HR742" s="410"/>
      <c r="HS742" s="410"/>
      <c r="HT742" s="410"/>
      <c r="HU742" s="410"/>
      <c r="HV742" s="410"/>
      <c r="HW742" s="410"/>
      <c r="HX742" s="410"/>
      <c r="HY742" s="410"/>
      <c r="HZ742" s="410"/>
      <c r="IA742" s="410"/>
      <c r="IB742" s="410"/>
      <c r="IC742" s="410"/>
      <c r="ID742" s="410"/>
      <c r="IE742" s="410"/>
      <c r="IF742" s="410"/>
      <c r="IG742" s="410"/>
      <c r="IH742" s="410"/>
      <c r="II742" s="410"/>
      <c r="IJ742" s="410"/>
      <c r="IK742" s="410"/>
      <c r="IL742" s="410"/>
      <c r="IM742" s="410"/>
      <c r="IN742" s="410"/>
      <c r="IO742" s="410"/>
      <c r="IP742" s="410"/>
      <c r="IQ742" s="410"/>
      <c r="IR742" s="410"/>
      <c r="IS742" s="410"/>
      <c r="IT742" s="410"/>
      <c r="IU742" s="410"/>
      <c r="IV742" s="410"/>
    </row>
    <row r="743" spans="1:256" s="2" customFormat="1" ht="12.75" hidden="1" customHeight="1" outlineLevel="2">
      <c r="A743" s="14"/>
      <c r="B743" s="14"/>
      <c r="C743" s="324"/>
      <c r="D743" s="413"/>
      <c r="E743" s="261">
        <v>2</v>
      </c>
      <c r="F743" s="372"/>
      <c r="G743" s="269"/>
      <c r="H743" s="270"/>
      <c r="I743" s="155">
        <f>IF(A21taxstdlife="n/a","n/a",IF(I$3&gt;(A21taxstdlife+$E743),(Input!$H$231*$H$7)-SUM($H743:H743),(Input!$H$231*$H$7)/A21taxstdlife))</f>
        <v>0</v>
      </c>
      <c r="J743" s="155">
        <f>IF(A21taxstdlife="n/a","n/a",IF(J$3&gt;(A21taxstdlife+$E743),(Input!$H$231*$H$7)-SUM($H743:I743),(Input!$H$231*$H$7)/A21taxstdlife))</f>
        <v>0</v>
      </c>
      <c r="K743" s="155">
        <f>IF(A21taxstdlife="n/a","n/a",IF(K$3&gt;(A21taxstdlife+$E743),(Input!$H$231*$H$7)-SUM($H743:J743),(Input!$H$231*$H$7)/A21taxstdlife))</f>
        <v>0</v>
      </c>
      <c r="L743" s="155">
        <f>IF(A21taxstdlife="n/a","n/a",IF(L$3&gt;(A21taxstdlife+$E743),(Input!$H$231*$H$7)-SUM($H743:K743),(Input!$H$231*$H$7)/A21taxstdlife))</f>
        <v>0</v>
      </c>
      <c r="M743" s="155">
        <f>IF(A21taxstdlife="n/a","n/a",IF(M$3&gt;(A21taxstdlife+$E743),(Input!$H$231*$H$7)-SUM($H743:L743),(Input!$H$231*$H$7)/A21taxstdlife))</f>
        <v>0</v>
      </c>
      <c r="N743" s="155">
        <f>IF(A21taxstdlife="n/a","n/a",IF(N$3&gt;(A21taxstdlife+$E743),(Input!$H$231*$H$7)-SUM($H743:M743),(Input!$H$231*$H$7)/A21taxstdlife))</f>
        <v>0</v>
      </c>
      <c r="O743" s="155">
        <f>IF(A21taxstdlife="n/a","n/a",IF(O$3&gt;(A21taxstdlife+$E743),(Input!$H$231*$H$7)-SUM($H743:N743),(Input!$H$231*$H$7)/A21taxstdlife))</f>
        <v>0</v>
      </c>
      <c r="P743" s="155">
        <f>IF(A21taxstdlife="n/a","n/a",IF(P$3&gt;(A21taxstdlife+$E743),(Input!$H$231*$H$7)-SUM($H743:O743),(Input!$H$231*$H$7)/A21taxstdlife))</f>
        <v>0</v>
      </c>
      <c r="Q743" s="155">
        <f>IF(A21taxstdlife="n/a","n/a",IF(Q$3&gt;(A21taxstdlife+$E743),(Input!$H$231*$H$7)-SUM($H743:P743),(Input!$H$231*$H$7)/A21taxstdlife))</f>
        <v>0</v>
      </c>
      <c r="R743" s="155">
        <f>IF(A21taxstdlife="n/a","n/a",IF(R$3&gt;(A21taxstdlife+$E743),(Input!$H$231*$H$7)-SUM($H743:Q743),(Input!$H$231*$H$7)/A21taxstdlife))</f>
        <v>0</v>
      </c>
      <c r="S743" s="155">
        <f>IF(A21taxstdlife="n/a","n/a",IF(S$3&gt;(A21taxstdlife+$E743),(Input!$H$231*$H$7)-SUM($H743:R743),(Input!$H$231*$H$7)/A21taxstdlife))</f>
        <v>0</v>
      </c>
      <c r="T743" s="155">
        <f>IF(A21taxstdlife="n/a","n/a",IF(T$3&gt;(A21taxstdlife+$E743),(Input!$H$231*$H$7)-SUM($H743:S743),(Input!$H$231*$H$7)/A21taxstdlife))</f>
        <v>0</v>
      </c>
      <c r="U743" s="155">
        <f>IF(A21taxstdlife="n/a","n/a",IF(U$3&gt;(A21taxstdlife+$E743),(Input!$H$231*$H$7)-SUM($H743:T743),(Input!$H$231*$H$7)/A21taxstdlife))</f>
        <v>0</v>
      </c>
      <c r="V743" s="155">
        <f>IF(A21taxstdlife="n/a","n/a",IF(V$3&gt;(A21taxstdlife+$E743),(Input!$H$231*$H$7)-SUM($H743:U743),(Input!$H$231*$H$7)/A21taxstdlife))</f>
        <v>0</v>
      </c>
      <c r="W743" s="155">
        <f>IF(A21taxstdlife="n/a","n/a",IF(W$3&gt;(A21taxstdlife+$E743),(Input!$H$231*$H$7)-SUM($H743:V743),(Input!$H$231*$H$7)/A21taxstdlife))</f>
        <v>0</v>
      </c>
      <c r="X743" s="155">
        <f>IF(A21taxstdlife="n/a","n/a",IF(X$3&gt;(A21taxstdlife+$E743),(Input!$H$231*$H$7)-SUM($H743:W743),(Input!$H$231*$H$7)/A21taxstdlife))</f>
        <v>0</v>
      </c>
      <c r="Y743" s="155">
        <f>IF(A21taxstdlife="n/a","n/a",IF(Y$3&gt;(A21taxstdlife+$E743),(Input!$H$231*$H$7)-SUM($H743:X743),(Input!$H$231*$H$7)/A21taxstdlife))</f>
        <v>0</v>
      </c>
      <c r="Z743" s="155">
        <f>IF(A21taxstdlife="n/a","n/a",IF(Z$3&gt;(A21taxstdlife+$E743),(Input!$H$231*$H$7)-SUM($H743:Y743),(Input!$H$231*$H$7)/A21taxstdlife))</f>
        <v>0</v>
      </c>
      <c r="AA743" s="155">
        <f>IF(A21taxstdlife="n/a","n/a",IF(AA$3&gt;(A21taxstdlife+$E743),(Input!$H$231*$H$7)-SUM($H743:Z743),(Input!$H$231*$H$7)/A21taxstdlife))</f>
        <v>0</v>
      </c>
      <c r="AB743" s="155">
        <f>IF(A21taxstdlife="n/a","n/a",IF(AB$3&gt;(A21taxstdlife+$E743),(Input!$H$231*$H$7)-SUM($H743:AA743),(Input!$H$231*$H$7)/A21taxstdlife))</f>
        <v>0</v>
      </c>
      <c r="AC743" s="155">
        <f>IF(A21taxstdlife="n/a","n/a",IF(AC$3&gt;(A21taxstdlife+$E743),(Input!$H$231*$H$7)-SUM($H743:AB743),(Input!$H$231*$H$7)/A21taxstdlife))</f>
        <v>0</v>
      </c>
      <c r="AD743" s="155">
        <f>IF(A21taxstdlife="n/a","n/a",IF(AD$3&gt;(A21taxstdlife+$E743),(Input!$H$231*$H$7)-SUM($H743:AC743),(Input!$H$231*$H$7)/A21taxstdlife))</f>
        <v>0</v>
      </c>
      <c r="AE743" s="155">
        <f>IF(A21taxstdlife="n/a","n/a",IF(AE$3&gt;(A21taxstdlife+$E743),(Input!$H$231*$H$7)-SUM($H743:AD743),(Input!$H$231*$H$7)/A21taxstdlife))</f>
        <v>0</v>
      </c>
      <c r="AF743" s="155">
        <f>IF(A21taxstdlife="n/a","n/a",IF(AF$3&gt;(A21taxstdlife+$E743),(Input!$H$231*$H$7)-SUM($H743:AE743),(Input!$H$231*$H$7)/A21taxstdlife))</f>
        <v>0</v>
      </c>
      <c r="AG743" s="155">
        <f>IF(A21taxstdlife="n/a","n/a",IF(AG$3&gt;(A21taxstdlife+$E743),(Input!$H$231*$H$7)-SUM($H743:AF743),(Input!$H$231*$H$7)/A21taxstdlife))</f>
        <v>0</v>
      </c>
      <c r="AH743" s="155">
        <f>IF(A21taxstdlife="n/a","n/a",IF(AH$3&gt;(A21taxstdlife+$E743),(Input!$H$231*$H$7)-SUM($H743:AG743),(Input!$H$231*$H$7)/A21taxstdlife))</f>
        <v>0</v>
      </c>
      <c r="AI743" s="155">
        <f>IF(A21taxstdlife="n/a","n/a",IF(AI$3&gt;(A21taxstdlife+$E743),(Input!$H$231*$H$7)-SUM($H743:AH743),(Input!$H$231*$H$7)/A21taxstdlife))</f>
        <v>0</v>
      </c>
      <c r="AJ743" s="155">
        <f>IF(A21taxstdlife="n/a","n/a",IF(AJ$3&gt;(A21taxstdlife+$E743),(Input!$H$231*$H$7)-SUM($H743:AI743),(Input!$H$231*$H$7)/A21taxstdlife))</f>
        <v>0</v>
      </c>
      <c r="AK743" s="155">
        <f>IF(A21taxstdlife="n/a","n/a",IF(AK$3&gt;(A21taxstdlife+$E743),(Input!$H$231*$H$7)-SUM($H743:AJ743),(Input!$H$231*$H$7)/A21taxstdlife))</f>
        <v>0</v>
      </c>
      <c r="AL743" s="155">
        <f>IF(A21taxstdlife="n/a","n/a",IF(AL$3&gt;(A21taxstdlife+$E743),(Input!$H$231*$H$7)-SUM($H743:AK743),(Input!$H$231*$H$7)/A21taxstdlife))</f>
        <v>0</v>
      </c>
      <c r="AM743" s="155">
        <f>IF(A21taxstdlife="n/a","n/a",IF(AM$3&gt;(A21taxstdlife+$E743),(Input!$H$231*$H$7)-SUM($H743:AL743),(Input!$H$231*$H$7)/A21taxstdlife))</f>
        <v>0</v>
      </c>
      <c r="AN743" s="155">
        <f>IF(A21taxstdlife="n/a","n/a",IF(AN$3&gt;(A21taxstdlife+$E743),(Input!$H$231*$H$7)-SUM($H743:AM743),(Input!$H$231*$H$7)/A21taxstdlife))</f>
        <v>0</v>
      </c>
      <c r="AO743" s="155">
        <f>IF(A21taxstdlife="n/a","n/a",IF(AO$3&gt;(A21taxstdlife+$E743),(Input!$H$231*$H$7)-SUM($H743:AN743),(Input!$H$231*$H$7)/A21taxstdlife))</f>
        <v>0</v>
      </c>
      <c r="AP743" s="155">
        <f>IF(A21taxstdlife="n/a","n/a",IF(AP$3&gt;(A21taxstdlife+$E743),(Input!$H$231*$H$7)-SUM($H743:AO743),(Input!$H$231*$H$7)/A21taxstdlife))</f>
        <v>0</v>
      </c>
      <c r="AQ743" s="155">
        <f>IF(A21taxstdlife="n/a","n/a",IF(AQ$3&gt;(A21taxstdlife+$E743),(Input!$H$231*$H$7)-SUM($H743:AP743),(Input!$H$231*$H$7)/A21taxstdlife))</f>
        <v>0</v>
      </c>
      <c r="AR743" s="155">
        <f>IF(A21taxstdlife="n/a","n/a",IF(AR$3&gt;(A21taxstdlife+$E743),(Input!$H$231*$H$7)-SUM($H743:AQ743),(Input!$H$231*$H$7)/A21taxstdlife))</f>
        <v>0</v>
      </c>
      <c r="AS743" s="155">
        <f>IF(A21taxstdlife="n/a","n/a",IF(AS$3&gt;(A21taxstdlife+$E743),(Input!$H$231*$H$7)-SUM($H743:AR743),(Input!$H$231*$H$7)/A21taxstdlife))</f>
        <v>0</v>
      </c>
      <c r="AT743" s="155">
        <f>IF(A21taxstdlife="n/a","n/a",IF(AT$3&gt;(A21taxstdlife+$E743),(Input!$H$231*$H$7)-SUM($H743:AS743),(Input!$H$231*$H$7)/A21taxstdlife))</f>
        <v>0</v>
      </c>
      <c r="AU743" s="155">
        <f>IF(A21taxstdlife="n/a","n/a",IF(AU$3&gt;(A21taxstdlife+$E743),(Input!$H$231*$H$7)-SUM($H743:AT743),(Input!$H$231*$H$7)/A21taxstdlife))</f>
        <v>0</v>
      </c>
      <c r="AV743" s="155">
        <f>IF(A21taxstdlife="n/a","n/a",IF(AV$3&gt;(A21taxstdlife+$E743),(Input!$H$231*$H$7)-SUM($H743:AU743),(Input!$H$231*$H$7)/A21taxstdlife))</f>
        <v>0</v>
      </c>
      <c r="AW743" s="155">
        <f>IF(A21taxstdlife="n/a","n/a",IF(AW$3&gt;(A21taxstdlife+$E743),(Input!$H$231*$H$7)-SUM($H743:AV743),(Input!$H$231*$H$7)/A21taxstdlife))</f>
        <v>0</v>
      </c>
      <c r="AX743" s="155">
        <f>IF(A21taxstdlife="n/a","n/a",IF(AX$3&gt;(A21taxstdlife+$E743),(Input!$H$231*$H$7)-SUM($H743:AW743),(Input!$H$231*$H$7)/A21taxstdlife))</f>
        <v>0</v>
      </c>
      <c r="AY743" s="155">
        <f>IF(A21taxstdlife="n/a","n/a",IF(AY$3&gt;(A21taxstdlife+$E743),(Input!$H$231*$H$7)-SUM($H743:AX743),(Input!$H$231*$H$7)/A21taxstdlife))</f>
        <v>0</v>
      </c>
      <c r="AZ743" s="155">
        <f>IF(A21taxstdlife="n/a","n/a",IF(AZ$3&gt;(A21taxstdlife+$E743),(Input!$H$231*$H$7)-SUM($H743:AY743),(Input!$H$231*$H$7)/A21taxstdlife))</f>
        <v>0</v>
      </c>
      <c r="BA743" s="155">
        <f>IF(A21taxstdlife="n/a","n/a",IF(BA$3&gt;(A21taxstdlife+$E743),(Input!$H$231*$H$7)-SUM($H743:AZ743),(Input!$H$231*$H$7)/A21taxstdlife))</f>
        <v>0</v>
      </c>
      <c r="BB743" s="155">
        <f>IF(A21taxstdlife="n/a","n/a",IF(BB$3&gt;(A21taxstdlife+$E743),(Input!$H$231*$H$7)-SUM($H743:BA743),(Input!$H$231*$H$7)/A21taxstdlife))</f>
        <v>0</v>
      </c>
      <c r="BC743" s="155">
        <f>IF(A21taxstdlife="n/a","n/a",IF(BC$3&gt;(A21taxstdlife+$E743),(Input!$H$231*$H$7)-SUM($H743:BB743),(Input!$H$231*$H$7)/A21taxstdlife))</f>
        <v>0</v>
      </c>
      <c r="BD743" s="155">
        <f>IF(A21taxstdlife="n/a","n/a",IF(BD$3&gt;(A21taxstdlife+$E743),(Input!$H$231*$H$7)-SUM($H743:BC743),(Input!$H$231*$H$7)/A21taxstdlife))</f>
        <v>0</v>
      </c>
      <c r="BE743" s="155">
        <f>IF(A21taxstdlife="n/a","n/a",IF(BE$3&gt;(A21taxstdlife+$E743),(Input!$H$231*$H$7)-SUM($H743:BD743),(Input!$H$231*$H$7)/A21taxstdlife))</f>
        <v>0</v>
      </c>
      <c r="BF743" s="155">
        <f>IF(A21taxstdlife="n/a","n/a",IF(BF$3&gt;(A21taxstdlife+$E743),(Input!$H$231*$H$7)-SUM($H743:BE743),(Input!$H$231*$H$7)/A21taxstdlife))</f>
        <v>0</v>
      </c>
      <c r="BG743" s="155">
        <f>IF(A21taxstdlife="n/a","n/a",IF(BG$3&gt;(A21taxstdlife+$E743),(Input!$H$231*$H$7)-SUM($H743:BF743),(Input!$H$231*$H$7)/A21taxstdlife))</f>
        <v>0</v>
      </c>
      <c r="BH743" s="155">
        <f>IF(A21taxstdlife="n/a","n/a",IF(BH$3&gt;(A21taxstdlife+$E743),(Input!$H$231*$H$7)-SUM($H743:BG743),(Input!$H$231*$H$7)/A21taxstdlife))</f>
        <v>0</v>
      </c>
      <c r="BI743" s="155">
        <f>IF(A21taxstdlife="n/a","n/a",IF(BI$3&gt;(A21taxstdlife+$E743),(Input!$H$231*$H$7)-SUM($H743:BH743),(Input!$H$231*$H$7)/A21taxstdlife))</f>
        <v>0</v>
      </c>
      <c r="BJ743" s="14"/>
      <c r="BK743" s="14"/>
      <c r="BL743" s="14"/>
      <c r="BM743" s="14"/>
      <c r="BN743" s="14"/>
      <c r="BO743" s="14"/>
      <c r="BP743" s="14"/>
      <c r="BQ743" s="14"/>
      <c r="BR743" s="14"/>
      <c r="BS743" s="14"/>
      <c r="BT743" s="14"/>
      <c r="BU743" s="14"/>
      <c r="BV743" s="14"/>
      <c r="BW743" s="14"/>
      <c r="BX743" s="14"/>
      <c r="BY743" s="14"/>
      <c r="BZ743" s="14"/>
      <c r="CA743" s="410"/>
      <c r="CB743" s="410"/>
      <c r="CC743" s="410"/>
      <c r="CD743" s="410"/>
      <c r="CE743" s="410"/>
      <c r="CF743" s="410"/>
      <c r="CG743" s="410"/>
      <c r="CH743" s="410"/>
      <c r="CI743" s="410"/>
      <c r="CJ743" s="410"/>
      <c r="CK743" s="410"/>
      <c r="CL743" s="410"/>
      <c r="CM743" s="410"/>
      <c r="CN743" s="410"/>
      <c r="CO743" s="410"/>
      <c r="CP743" s="410"/>
      <c r="CQ743" s="410"/>
      <c r="CR743" s="410"/>
      <c r="CS743" s="410"/>
      <c r="CT743" s="410"/>
      <c r="CU743" s="410"/>
      <c r="CV743" s="410"/>
      <c r="CW743" s="410"/>
      <c r="CX743" s="410"/>
      <c r="CY743" s="410"/>
      <c r="CZ743" s="410"/>
      <c r="DA743" s="410"/>
      <c r="DB743" s="410"/>
      <c r="DC743" s="410"/>
      <c r="DD743" s="410"/>
      <c r="DE743" s="410"/>
      <c r="DF743" s="410"/>
      <c r="DG743" s="410"/>
      <c r="DH743" s="410"/>
      <c r="DI743" s="410"/>
      <c r="DJ743" s="410"/>
      <c r="DK743" s="410"/>
      <c r="DL743" s="410"/>
      <c r="DM743" s="410"/>
      <c r="DN743" s="410"/>
      <c r="DO743" s="410"/>
      <c r="DP743" s="410"/>
      <c r="DQ743" s="410"/>
      <c r="DR743" s="410"/>
      <c r="DS743" s="410"/>
      <c r="DT743" s="410"/>
      <c r="DU743" s="410"/>
      <c r="DV743" s="410"/>
      <c r="DW743" s="410"/>
      <c r="DX743" s="410"/>
      <c r="DY743" s="410"/>
      <c r="DZ743" s="410"/>
      <c r="EA743" s="410"/>
      <c r="EB743" s="410"/>
      <c r="EC743" s="410"/>
      <c r="ED743" s="410"/>
      <c r="EE743" s="410"/>
      <c r="EF743" s="410"/>
      <c r="EG743" s="410"/>
      <c r="EH743" s="410"/>
      <c r="EI743" s="410"/>
      <c r="EJ743" s="410"/>
      <c r="EK743" s="410"/>
      <c r="EL743" s="410"/>
      <c r="EM743" s="410"/>
      <c r="EN743" s="410"/>
      <c r="EO743" s="410"/>
      <c r="EP743" s="410"/>
      <c r="EQ743" s="410"/>
      <c r="ER743" s="410"/>
      <c r="ES743" s="410"/>
      <c r="ET743" s="410"/>
      <c r="EU743" s="410"/>
      <c r="EV743" s="410"/>
      <c r="EW743" s="410"/>
      <c r="EX743" s="410"/>
      <c r="EY743" s="410"/>
      <c r="EZ743" s="410"/>
      <c r="FA743" s="410"/>
      <c r="FB743" s="410"/>
      <c r="FC743" s="410"/>
      <c r="FD743" s="410"/>
      <c r="FE743" s="410"/>
      <c r="FF743" s="410"/>
      <c r="FG743" s="410"/>
      <c r="FH743" s="410"/>
      <c r="FI743" s="410"/>
      <c r="FJ743" s="410"/>
      <c r="FK743" s="410"/>
      <c r="FL743" s="410"/>
      <c r="FM743" s="410"/>
      <c r="FN743" s="410"/>
      <c r="FO743" s="410"/>
      <c r="FP743" s="410"/>
      <c r="FQ743" s="410"/>
      <c r="FR743" s="410"/>
      <c r="FS743" s="410"/>
      <c r="FT743" s="410"/>
      <c r="FU743" s="410"/>
      <c r="FV743" s="410"/>
      <c r="FW743" s="410"/>
      <c r="FX743" s="410"/>
      <c r="FY743" s="410"/>
      <c r="FZ743" s="410"/>
      <c r="GA743" s="410"/>
      <c r="GB743" s="410"/>
      <c r="GC743" s="410"/>
      <c r="GD743" s="410"/>
      <c r="GE743" s="410"/>
      <c r="GF743" s="410"/>
      <c r="GG743" s="410"/>
      <c r="GH743" s="410"/>
      <c r="GI743" s="410"/>
      <c r="GJ743" s="410"/>
      <c r="GK743" s="410"/>
      <c r="GL743" s="410"/>
      <c r="GM743" s="410"/>
      <c r="GN743" s="410"/>
      <c r="GO743" s="410"/>
      <c r="GP743" s="410"/>
      <c r="GQ743" s="410"/>
      <c r="GR743" s="410"/>
      <c r="GS743" s="410"/>
      <c r="GT743" s="410"/>
      <c r="GU743" s="410"/>
      <c r="GV743" s="410"/>
      <c r="GW743" s="410"/>
      <c r="GX743" s="410"/>
      <c r="GY743" s="410"/>
      <c r="GZ743" s="410"/>
      <c r="HA743" s="410"/>
      <c r="HB743" s="410"/>
      <c r="HC743" s="410"/>
      <c r="HD743" s="410"/>
      <c r="HE743" s="410"/>
      <c r="HF743" s="410"/>
      <c r="HG743" s="410"/>
      <c r="HH743" s="410"/>
      <c r="HI743" s="410"/>
      <c r="HJ743" s="410"/>
      <c r="HK743" s="410"/>
      <c r="HL743" s="410"/>
      <c r="HM743" s="410"/>
      <c r="HN743" s="410"/>
      <c r="HO743" s="410"/>
      <c r="HP743" s="410"/>
      <c r="HQ743" s="410"/>
      <c r="HR743" s="410"/>
      <c r="HS743" s="410"/>
      <c r="HT743" s="410"/>
      <c r="HU743" s="410"/>
      <c r="HV743" s="410"/>
      <c r="HW743" s="410"/>
      <c r="HX743" s="410"/>
      <c r="HY743" s="410"/>
      <c r="HZ743" s="410"/>
      <c r="IA743" s="410"/>
      <c r="IB743" s="410"/>
      <c r="IC743" s="410"/>
      <c r="ID743" s="410"/>
      <c r="IE743" s="410"/>
      <c r="IF743" s="410"/>
      <c r="IG743" s="410"/>
      <c r="IH743" s="410"/>
      <c r="II743" s="410"/>
      <c r="IJ743" s="410"/>
      <c r="IK743" s="410"/>
      <c r="IL743" s="410"/>
      <c r="IM743" s="410"/>
      <c r="IN743" s="410"/>
      <c r="IO743" s="410"/>
      <c r="IP743" s="410"/>
      <c r="IQ743" s="410"/>
      <c r="IR743" s="410"/>
      <c r="IS743" s="410"/>
      <c r="IT743" s="410"/>
      <c r="IU743" s="410"/>
      <c r="IV743" s="410"/>
    </row>
    <row r="744" spans="1:256" s="2" customFormat="1" ht="12.75" hidden="1" customHeight="1" outlineLevel="2">
      <c r="A744" s="14"/>
      <c r="B744" s="14"/>
      <c r="C744" s="324"/>
      <c r="D744" s="413"/>
      <c r="E744" s="261">
        <v>3</v>
      </c>
      <c r="F744" s="372"/>
      <c r="G744" s="269"/>
      <c r="H744" s="271"/>
      <c r="I744" s="270"/>
      <c r="J744" s="155">
        <f>IF(A21taxstdlife="n/a","n/a",IF(J$3&gt;(A21taxstdlife+$E744),(Input!$I$231*$I$7)-SUM($I744:I744),(Input!$I$231*$I$7)/A21taxstdlife))</f>
        <v>0</v>
      </c>
      <c r="K744" s="155">
        <f>IF(A21taxstdlife="n/a","n/a",IF(K$3&gt;(A21taxstdlife+$E744),(Input!$I$231*$I$7)-SUM($I744:J744),(Input!$I$231*$I$7)/A21taxstdlife))</f>
        <v>0</v>
      </c>
      <c r="L744" s="155">
        <f>IF(A21taxstdlife="n/a","n/a",IF(L$3&gt;(A21taxstdlife+$E744),(Input!$I$231*$I$7)-SUM($I744:K744),(Input!$I$231*$I$7)/A21taxstdlife))</f>
        <v>0</v>
      </c>
      <c r="M744" s="155">
        <f>IF(A21taxstdlife="n/a","n/a",IF(M$3&gt;(A21taxstdlife+$E744),(Input!$I$231*$I$7)-SUM($I744:L744),(Input!$I$231*$I$7)/A21taxstdlife))</f>
        <v>0</v>
      </c>
      <c r="N744" s="155">
        <f>IF(A21taxstdlife="n/a","n/a",IF(N$3&gt;(A21taxstdlife+$E744),(Input!$I$231*$I$7)-SUM($I744:M744),(Input!$I$231*$I$7)/A21taxstdlife))</f>
        <v>0</v>
      </c>
      <c r="O744" s="155">
        <f>IF(A21taxstdlife="n/a","n/a",IF(O$3&gt;(A21taxstdlife+$E744),(Input!$I$231*$I$7)-SUM($I744:N744),(Input!$I$231*$I$7)/A21taxstdlife))</f>
        <v>0</v>
      </c>
      <c r="P744" s="155">
        <f>IF(A21taxstdlife="n/a","n/a",IF(P$3&gt;(A21taxstdlife+$E744),(Input!$I$231*$I$7)-SUM($I744:O744),(Input!$I$231*$I$7)/A21taxstdlife))</f>
        <v>0</v>
      </c>
      <c r="Q744" s="155">
        <f>IF(A21taxstdlife="n/a","n/a",IF(Q$3&gt;(A21taxstdlife+$E744),(Input!$I$231*$I$7)-SUM($I744:P744),(Input!$I$231*$I$7)/A21taxstdlife))</f>
        <v>0</v>
      </c>
      <c r="R744" s="155">
        <f>IF(A21taxstdlife="n/a","n/a",IF(R$3&gt;(A21taxstdlife+$E744),(Input!$I$231*$I$7)-SUM($I744:Q744),(Input!$I$231*$I$7)/A21taxstdlife))</f>
        <v>0</v>
      </c>
      <c r="S744" s="155">
        <f>IF(A21taxstdlife="n/a","n/a",IF(S$3&gt;(A21taxstdlife+$E744),(Input!$I$231*$I$7)-SUM($I744:R744),(Input!$I$231*$I$7)/A21taxstdlife))</f>
        <v>0</v>
      </c>
      <c r="T744" s="155">
        <f>IF(A21taxstdlife="n/a","n/a",IF(T$3&gt;(A21taxstdlife+$E744),(Input!$I$231*$I$7)-SUM($I744:S744),(Input!$I$231*$I$7)/A21taxstdlife))</f>
        <v>0</v>
      </c>
      <c r="U744" s="155">
        <f>IF(A21taxstdlife="n/a","n/a",IF(U$3&gt;(A21taxstdlife+$E744),(Input!$I$231*$I$7)-SUM($I744:T744),(Input!$I$231*$I$7)/A21taxstdlife))</f>
        <v>0</v>
      </c>
      <c r="V744" s="155">
        <f>IF(A21taxstdlife="n/a","n/a",IF(V$3&gt;(A21taxstdlife+$E744),(Input!$I$231*$I$7)-SUM($I744:U744),(Input!$I$231*$I$7)/A21taxstdlife))</f>
        <v>0</v>
      </c>
      <c r="W744" s="155">
        <f>IF(A21taxstdlife="n/a","n/a",IF(W$3&gt;(A21taxstdlife+$E744),(Input!$I$231*$I$7)-SUM($I744:V744),(Input!$I$231*$I$7)/A21taxstdlife))</f>
        <v>0</v>
      </c>
      <c r="X744" s="155">
        <f>IF(A21taxstdlife="n/a","n/a",IF(X$3&gt;(A21taxstdlife+$E744),(Input!$I$231*$I$7)-SUM($I744:W744),(Input!$I$231*$I$7)/A21taxstdlife))</f>
        <v>0</v>
      </c>
      <c r="Y744" s="155">
        <f>IF(A21taxstdlife="n/a","n/a",IF(Y$3&gt;(A21taxstdlife+$E744),(Input!$I$231*$I$7)-SUM($I744:X744),(Input!$I$231*$I$7)/A21taxstdlife))</f>
        <v>0</v>
      </c>
      <c r="Z744" s="155">
        <f>IF(A21taxstdlife="n/a","n/a",IF(Z$3&gt;(A21taxstdlife+$E744),(Input!$I$231*$I$7)-SUM($I744:Y744),(Input!$I$231*$I$7)/A21taxstdlife))</f>
        <v>0</v>
      </c>
      <c r="AA744" s="155">
        <f>IF(A21taxstdlife="n/a","n/a",IF(AA$3&gt;(A21taxstdlife+$E744),(Input!$I$231*$I$7)-SUM($I744:Z744),(Input!$I$231*$I$7)/A21taxstdlife))</f>
        <v>0</v>
      </c>
      <c r="AB744" s="155">
        <f>IF(A21taxstdlife="n/a","n/a",IF(AB$3&gt;(A21taxstdlife+$E744),(Input!$I$231*$I$7)-SUM($I744:AA744),(Input!$I$231*$I$7)/A21taxstdlife))</f>
        <v>0</v>
      </c>
      <c r="AC744" s="155">
        <f>IF(A21taxstdlife="n/a","n/a",IF(AC$3&gt;(A21taxstdlife+$E744),(Input!$I$231*$I$7)-SUM($I744:AB744),(Input!$I$231*$I$7)/A21taxstdlife))</f>
        <v>0</v>
      </c>
      <c r="AD744" s="155">
        <f>IF(A21taxstdlife="n/a","n/a",IF(AD$3&gt;(A21taxstdlife+$E744),(Input!$I$231*$I$7)-SUM($I744:AC744),(Input!$I$231*$I$7)/A21taxstdlife))</f>
        <v>0</v>
      </c>
      <c r="AE744" s="155">
        <f>IF(A21taxstdlife="n/a","n/a",IF(AE$3&gt;(A21taxstdlife+$E744),(Input!$I$231*$I$7)-SUM($I744:AD744),(Input!$I$231*$I$7)/A21taxstdlife))</f>
        <v>0</v>
      </c>
      <c r="AF744" s="155">
        <f>IF(A21taxstdlife="n/a","n/a",IF(AF$3&gt;(A21taxstdlife+$E744),(Input!$I$231*$I$7)-SUM($I744:AE744),(Input!$I$231*$I$7)/A21taxstdlife))</f>
        <v>0</v>
      </c>
      <c r="AG744" s="155">
        <f>IF(A21taxstdlife="n/a","n/a",IF(AG$3&gt;(A21taxstdlife+$E744),(Input!$I$231*$I$7)-SUM($I744:AF744),(Input!$I$231*$I$7)/A21taxstdlife))</f>
        <v>0</v>
      </c>
      <c r="AH744" s="155">
        <f>IF(A21taxstdlife="n/a","n/a",IF(AH$3&gt;(A21taxstdlife+$E744),(Input!$I$231*$I$7)-SUM($I744:AG744),(Input!$I$231*$I$7)/A21taxstdlife))</f>
        <v>0</v>
      </c>
      <c r="AI744" s="155">
        <f>IF(A21taxstdlife="n/a","n/a",IF(AI$3&gt;(A21taxstdlife+$E744),(Input!$I$231*$I$7)-SUM($I744:AH744),(Input!$I$231*$I$7)/A21taxstdlife))</f>
        <v>0</v>
      </c>
      <c r="AJ744" s="155">
        <f>IF(A21taxstdlife="n/a","n/a",IF(AJ$3&gt;(A21taxstdlife+$E744),(Input!$I$231*$I$7)-SUM($I744:AI744),(Input!$I$231*$I$7)/A21taxstdlife))</f>
        <v>0</v>
      </c>
      <c r="AK744" s="155">
        <f>IF(A21taxstdlife="n/a","n/a",IF(AK$3&gt;(A21taxstdlife+$E744),(Input!$I$231*$I$7)-SUM($I744:AJ744),(Input!$I$231*$I$7)/A21taxstdlife))</f>
        <v>0</v>
      </c>
      <c r="AL744" s="155">
        <f>IF(A21taxstdlife="n/a","n/a",IF(AL$3&gt;(A21taxstdlife+$E744),(Input!$I$231*$I$7)-SUM($I744:AK744),(Input!$I$231*$I$7)/A21taxstdlife))</f>
        <v>0</v>
      </c>
      <c r="AM744" s="155">
        <f>IF(A21taxstdlife="n/a","n/a",IF(AM$3&gt;(A21taxstdlife+$E744),(Input!$I$231*$I$7)-SUM($I744:AL744),(Input!$I$231*$I$7)/A21taxstdlife))</f>
        <v>0</v>
      </c>
      <c r="AN744" s="155">
        <f>IF(A21taxstdlife="n/a","n/a",IF(AN$3&gt;(A21taxstdlife+$E744),(Input!$I$231*$I$7)-SUM($I744:AM744),(Input!$I$231*$I$7)/A21taxstdlife))</f>
        <v>0</v>
      </c>
      <c r="AO744" s="155">
        <f>IF(A21taxstdlife="n/a","n/a",IF(AO$3&gt;(A21taxstdlife+$E744),(Input!$I$231*$I$7)-SUM($I744:AN744),(Input!$I$231*$I$7)/A21taxstdlife))</f>
        <v>0</v>
      </c>
      <c r="AP744" s="155">
        <f>IF(A21taxstdlife="n/a","n/a",IF(AP$3&gt;(A21taxstdlife+$E744),(Input!$I$231*$I$7)-SUM($I744:AO744),(Input!$I$231*$I$7)/A21taxstdlife))</f>
        <v>0</v>
      </c>
      <c r="AQ744" s="155">
        <f>IF(A21taxstdlife="n/a","n/a",IF(AQ$3&gt;(A21taxstdlife+$E744),(Input!$I$231*$I$7)-SUM($I744:AP744),(Input!$I$231*$I$7)/A21taxstdlife))</f>
        <v>0</v>
      </c>
      <c r="AR744" s="155">
        <f>IF(A21taxstdlife="n/a","n/a",IF(AR$3&gt;(A21taxstdlife+$E744),(Input!$I$231*$I$7)-SUM($I744:AQ744),(Input!$I$231*$I$7)/A21taxstdlife))</f>
        <v>0</v>
      </c>
      <c r="AS744" s="155">
        <f>IF(A21taxstdlife="n/a","n/a",IF(AS$3&gt;(A21taxstdlife+$E744),(Input!$I$231*$I$7)-SUM($I744:AR744),(Input!$I$231*$I$7)/A21taxstdlife))</f>
        <v>0</v>
      </c>
      <c r="AT744" s="155">
        <f>IF(A21taxstdlife="n/a","n/a",IF(AT$3&gt;(A21taxstdlife+$E744),(Input!$I$231*$I$7)-SUM($I744:AS744),(Input!$I$231*$I$7)/A21taxstdlife))</f>
        <v>0</v>
      </c>
      <c r="AU744" s="155">
        <f>IF(A21taxstdlife="n/a","n/a",IF(AU$3&gt;(A21taxstdlife+$E744),(Input!$I$231*$I$7)-SUM($I744:AT744),(Input!$I$231*$I$7)/A21taxstdlife))</f>
        <v>0</v>
      </c>
      <c r="AV744" s="155">
        <f>IF(A21taxstdlife="n/a","n/a",IF(AV$3&gt;(A21taxstdlife+$E744),(Input!$I$231*$I$7)-SUM($I744:AU744),(Input!$I$231*$I$7)/A21taxstdlife))</f>
        <v>0</v>
      </c>
      <c r="AW744" s="155">
        <f>IF(A21taxstdlife="n/a","n/a",IF(AW$3&gt;(A21taxstdlife+$E744),(Input!$I$231*$I$7)-SUM($I744:AV744),(Input!$I$231*$I$7)/A21taxstdlife))</f>
        <v>0</v>
      </c>
      <c r="AX744" s="155">
        <f>IF(A21taxstdlife="n/a","n/a",IF(AX$3&gt;(A21taxstdlife+$E744),(Input!$I$231*$I$7)-SUM($I744:AW744),(Input!$I$231*$I$7)/A21taxstdlife))</f>
        <v>0</v>
      </c>
      <c r="AY744" s="155">
        <f>IF(A21taxstdlife="n/a","n/a",IF(AY$3&gt;(A21taxstdlife+$E744),(Input!$I$231*$I$7)-SUM($I744:AX744),(Input!$I$231*$I$7)/A21taxstdlife))</f>
        <v>0</v>
      </c>
      <c r="AZ744" s="155">
        <f>IF(A21taxstdlife="n/a","n/a",IF(AZ$3&gt;(A21taxstdlife+$E744),(Input!$I$231*$I$7)-SUM($I744:AY744),(Input!$I$231*$I$7)/A21taxstdlife))</f>
        <v>0</v>
      </c>
      <c r="BA744" s="155">
        <f>IF(A21taxstdlife="n/a","n/a",IF(BA$3&gt;(A21taxstdlife+$E744),(Input!$I$231*$I$7)-SUM($I744:AZ744),(Input!$I$231*$I$7)/A21taxstdlife))</f>
        <v>0</v>
      </c>
      <c r="BB744" s="155">
        <f>IF(A21taxstdlife="n/a","n/a",IF(BB$3&gt;(A21taxstdlife+$E744),(Input!$I$231*$I$7)-SUM($I744:BA744),(Input!$I$231*$I$7)/A21taxstdlife))</f>
        <v>0</v>
      </c>
      <c r="BC744" s="155">
        <f>IF(A21taxstdlife="n/a","n/a",IF(BC$3&gt;(A21taxstdlife+$E744),(Input!$I$231*$I$7)-SUM($I744:BB744),(Input!$I$231*$I$7)/A21taxstdlife))</f>
        <v>0</v>
      </c>
      <c r="BD744" s="155">
        <f>IF(A21taxstdlife="n/a","n/a",IF(BD$3&gt;(A21taxstdlife+$E744),(Input!$I$231*$I$7)-SUM($I744:BC744),(Input!$I$231*$I$7)/A21taxstdlife))</f>
        <v>0</v>
      </c>
      <c r="BE744" s="155">
        <f>IF(A21taxstdlife="n/a","n/a",IF(BE$3&gt;(A21taxstdlife+$E744),(Input!$I$231*$I$7)-SUM($I744:BD744),(Input!$I$231*$I$7)/A21taxstdlife))</f>
        <v>0</v>
      </c>
      <c r="BF744" s="155">
        <f>IF(A21taxstdlife="n/a","n/a",IF(BF$3&gt;(A21taxstdlife+$E744),(Input!$I$231*$I$7)-SUM($I744:BE744),(Input!$I$231*$I$7)/A21taxstdlife))</f>
        <v>0</v>
      </c>
      <c r="BG744" s="155">
        <f>IF(A21taxstdlife="n/a","n/a",IF(BG$3&gt;(A21taxstdlife+$E744),(Input!$I$231*$I$7)-SUM($I744:BF744),(Input!$I$231*$I$7)/A21taxstdlife))</f>
        <v>0</v>
      </c>
      <c r="BH744" s="155">
        <f>IF(A21taxstdlife="n/a","n/a",IF(BH$3&gt;(A21taxstdlife+$E744),(Input!$I$231*$I$7)-SUM($I744:BG744),(Input!$I$231*$I$7)/A21taxstdlife))</f>
        <v>0</v>
      </c>
      <c r="BI744" s="155">
        <f>IF(A21taxstdlife="n/a","n/a",IF(BI$3&gt;(A21taxstdlife+$E744),(Input!$I$231*$I$7)-SUM($I744:BH744),(Input!$I$231*$I$7)/A21taxstdlife))</f>
        <v>0</v>
      </c>
      <c r="BJ744" s="155"/>
      <c r="BK744" s="14"/>
      <c r="BL744" s="14"/>
      <c r="BM744" s="14"/>
      <c r="BN744" s="14"/>
      <c r="BO744" s="14"/>
      <c r="BP744" s="14"/>
      <c r="BQ744" s="14"/>
      <c r="BR744" s="14"/>
      <c r="BS744" s="14"/>
      <c r="BT744" s="14"/>
      <c r="BU744" s="14"/>
      <c r="BV744" s="14"/>
      <c r="BW744" s="14"/>
      <c r="BX744" s="14"/>
      <c r="BY744" s="14"/>
      <c r="BZ744" s="14"/>
      <c r="CA744" s="410"/>
      <c r="CB744" s="410"/>
      <c r="CC744" s="410"/>
      <c r="CD744" s="410"/>
      <c r="CE744" s="410"/>
      <c r="CF744" s="410"/>
      <c r="CG744" s="410"/>
      <c r="CH744" s="410"/>
      <c r="CI744" s="410"/>
      <c r="CJ744" s="410"/>
      <c r="CK744" s="410"/>
      <c r="CL744" s="410"/>
      <c r="CM744" s="410"/>
      <c r="CN744" s="410"/>
      <c r="CO744" s="410"/>
      <c r="CP744" s="410"/>
      <c r="CQ744" s="410"/>
      <c r="CR744" s="410"/>
      <c r="CS744" s="410"/>
      <c r="CT744" s="410"/>
      <c r="CU744" s="410"/>
      <c r="CV744" s="410"/>
      <c r="CW744" s="410"/>
      <c r="CX744" s="410"/>
      <c r="CY744" s="410"/>
      <c r="CZ744" s="410"/>
      <c r="DA744" s="410"/>
      <c r="DB744" s="410"/>
      <c r="DC744" s="410"/>
      <c r="DD744" s="410"/>
      <c r="DE744" s="410"/>
      <c r="DF744" s="410"/>
      <c r="DG744" s="410"/>
      <c r="DH744" s="410"/>
      <c r="DI744" s="410"/>
      <c r="DJ744" s="410"/>
      <c r="DK744" s="410"/>
      <c r="DL744" s="410"/>
      <c r="DM744" s="410"/>
      <c r="DN744" s="410"/>
      <c r="DO744" s="410"/>
      <c r="DP744" s="410"/>
      <c r="DQ744" s="410"/>
      <c r="DR744" s="410"/>
      <c r="DS744" s="410"/>
      <c r="DT744" s="410"/>
      <c r="DU744" s="410"/>
      <c r="DV744" s="410"/>
      <c r="DW744" s="410"/>
      <c r="DX744" s="410"/>
      <c r="DY744" s="410"/>
      <c r="DZ744" s="410"/>
      <c r="EA744" s="410"/>
      <c r="EB744" s="410"/>
      <c r="EC744" s="410"/>
      <c r="ED744" s="410"/>
      <c r="EE744" s="410"/>
      <c r="EF744" s="410"/>
      <c r="EG744" s="410"/>
      <c r="EH744" s="410"/>
      <c r="EI744" s="410"/>
      <c r="EJ744" s="410"/>
      <c r="EK744" s="410"/>
      <c r="EL744" s="410"/>
      <c r="EM744" s="410"/>
      <c r="EN744" s="410"/>
      <c r="EO744" s="410"/>
      <c r="EP744" s="410"/>
      <c r="EQ744" s="410"/>
      <c r="ER744" s="410"/>
      <c r="ES744" s="410"/>
      <c r="ET744" s="410"/>
      <c r="EU744" s="410"/>
      <c r="EV744" s="410"/>
      <c r="EW744" s="410"/>
      <c r="EX744" s="410"/>
      <c r="EY744" s="410"/>
      <c r="EZ744" s="410"/>
      <c r="FA744" s="410"/>
      <c r="FB744" s="410"/>
      <c r="FC744" s="410"/>
      <c r="FD744" s="410"/>
      <c r="FE744" s="410"/>
      <c r="FF744" s="410"/>
      <c r="FG744" s="410"/>
      <c r="FH744" s="410"/>
      <c r="FI744" s="410"/>
      <c r="FJ744" s="410"/>
      <c r="FK744" s="410"/>
      <c r="FL744" s="410"/>
      <c r="FM744" s="410"/>
      <c r="FN744" s="410"/>
      <c r="FO744" s="410"/>
      <c r="FP744" s="410"/>
      <c r="FQ744" s="410"/>
      <c r="FR744" s="410"/>
      <c r="FS744" s="410"/>
      <c r="FT744" s="410"/>
      <c r="FU744" s="410"/>
      <c r="FV744" s="410"/>
      <c r="FW744" s="410"/>
      <c r="FX744" s="410"/>
      <c r="FY744" s="410"/>
      <c r="FZ744" s="410"/>
      <c r="GA744" s="410"/>
      <c r="GB744" s="410"/>
      <c r="GC744" s="410"/>
      <c r="GD744" s="410"/>
      <c r="GE744" s="410"/>
      <c r="GF744" s="410"/>
      <c r="GG744" s="410"/>
      <c r="GH744" s="410"/>
      <c r="GI744" s="410"/>
      <c r="GJ744" s="410"/>
      <c r="GK744" s="410"/>
      <c r="GL744" s="410"/>
      <c r="GM744" s="410"/>
      <c r="GN744" s="410"/>
      <c r="GO744" s="410"/>
      <c r="GP744" s="410"/>
      <c r="GQ744" s="410"/>
      <c r="GR744" s="410"/>
      <c r="GS744" s="410"/>
      <c r="GT744" s="410"/>
      <c r="GU744" s="410"/>
      <c r="GV744" s="410"/>
      <c r="GW744" s="410"/>
      <c r="GX744" s="410"/>
      <c r="GY744" s="410"/>
      <c r="GZ744" s="410"/>
      <c r="HA744" s="410"/>
      <c r="HB744" s="410"/>
      <c r="HC744" s="410"/>
      <c r="HD744" s="410"/>
      <c r="HE744" s="410"/>
      <c r="HF744" s="410"/>
      <c r="HG744" s="410"/>
      <c r="HH744" s="410"/>
      <c r="HI744" s="410"/>
      <c r="HJ744" s="410"/>
      <c r="HK744" s="410"/>
      <c r="HL744" s="410"/>
      <c r="HM744" s="410"/>
      <c r="HN744" s="410"/>
      <c r="HO744" s="410"/>
      <c r="HP744" s="410"/>
      <c r="HQ744" s="410"/>
      <c r="HR744" s="410"/>
      <c r="HS744" s="410"/>
      <c r="HT744" s="410"/>
      <c r="HU744" s="410"/>
      <c r="HV744" s="410"/>
      <c r="HW744" s="410"/>
      <c r="HX744" s="410"/>
      <c r="HY744" s="410"/>
      <c r="HZ744" s="410"/>
      <c r="IA744" s="410"/>
      <c r="IB744" s="410"/>
      <c r="IC744" s="410"/>
      <c r="ID744" s="410"/>
      <c r="IE744" s="410"/>
      <c r="IF744" s="410"/>
      <c r="IG744" s="410"/>
      <c r="IH744" s="410"/>
      <c r="II744" s="410"/>
      <c r="IJ744" s="410"/>
      <c r="IK744" s="410"/>
      <c r="IL744" s="410"/>
      <c r="IM744" s="410"/>
      <c r="IN744" s="410"/>
      <c r="IO744" s="410"/>
      <c r="IP744" s="410"/>
      <c r="IQ744" s="410"/>
      <c r="IR744" s="410"/>
      <c r="IS744" s="410"/>
      <c r="IT744" s="410"/>
      <c r="IU744" s="410"/>
      <c r="IV744" s="410"/>
    </row>
    <row r="745" spans="1:256" s="2" customFormat="1" ht="12.75" hidden="1" customHeight="1" outlineLevel="2">
      <c r="A745" s="14"/>
      <c r="B745" s="14"/>
      <c r="C745" s="324"/>
      <c r="D745" s="413"/>
      <c r="E745" s="261">
        <v>4</v>
      </c>
      <c r="F745" s="372"/>
      <c r="G745" s="269"/>
      <c r="H745" s="271"/>
      <c r="I745" s="271"/>
      <c r="J745" s="270"/>
      <c r="K745" s="155">
        <f>IF(A21taxstdlife="n/a","n/a",IF(K$3&gt;(A21taxstdlife+$E745),(Input!$J$231*$J$7)-SUM($J745:J745),(Input!$J$231*$J$7)/A21taxstdlife))</f>
        <v>0</v>
      </c>
      <c r="L745" s="155">
        <f>IF(A21taxstdlife="n/a","n/a",IF(L$3&gt;(A21taxstdlife+$E745),(Input!$J$231*$J$7)-SUM($J745:K745),(Input!$J$231*$J$7)/A21taxstdlife))</f>
        <v>0</v>
      </c>
      <c r="M745" s="155">
        <f>IF(A21taxstdlife="n/a","n/a",IF(M$3&gt;(A21taxstdlife+$E745),(Input!$J$231*$J$7)-SUM($J745:L745),(Input!$J$231*$J$7)/A21taxstdlife))</f>
        <v>0</v>
      </c>
      <c r="N745" s="155">
        <f>IF(A21taxstdlife="n/a","n/a",IF(N$3&gt;(A21taxstdlife+$E745),(Input!$J$231*$J$7)-SUM($J745:M745),(Input!$J$231*$J$7)/A21taxstdlife))</f>
        <v>0</v>
      </c>
      <c r="O745" s="155">
        <f>IF(A21taxstdlife="n/a","n/a",IF(O$3&gt;(A21taxstdlife+$E745),(Input!$J$231*$J$7)-SUM($J745:N745),(Input!$J$231*$J$7)/A21taxstdlife))</f>
        <v>0</v>
      </c>
      <c r="P745" s="155">
        <f>IF(A21taxstdlife="n/a","n/a",IF(P$3&gt;(A21taxstdlife+$E745),(Input!$J$231*$J$7)-SUM($J745:O745),(Input!$J$231*$J$7)/A21taxstdlife))</f>
        <v>0</v>
      </c>
      <c r="Q745" s="155">
        <f>IF(A21taxstdlife="n/a","n/a",IF(Q$3&gt;(A21taxstdlife+$E745),(Input!$J$231*$J$7)-SUM($J745:P745),(Input!$J$231*$J$7)/A21taxstdlife))</f>
        <v>0</v>
      </c>
      <c r="R745" s="155">
        <f>IF(A21taxstdlife="n/a","n/a",IF(R$3&gt;(A21taxstdlife+$E745),(Input!$J$231*$J$7)-SUM($J745:Q745),(Input!$J$231*$J$7)/A21taxstdlife))</f>
        <v>0</v>
      </c>
      <c r="S745" s="155">
        <f>IF(A21taxstdlife="n/a","n/a",IF(S$3&gt;(A21taxstdlife+$E745),(Input!$J$231*$J$7)-SUM($J745:R745),(Input!$J$231*$J$7)/A21taxstdlife))</f>
        <v>0</v>
      </c>
      <c r="T745" s="155">
        <f>IF(A21taxstdlife="n/a","n/a",IF(T$3&gt;(A21taxstdlife+$E745),(Input!$J$231*$J$7)-SUM($J745:S745),(Input!$J$231*$J$7)/A21taxstdlife))</f>
        <v>0</v>
      </c>
      <c r="U745" s="155">
        <f>IF(A21taxstdlife="n/a","n/a",IF(U$3&gt;(A21taxstdlife+$E745),(Input!$J$231*$J$7)-SUM($J745:T745),(Input!$J$231*$J$7)/A21taxstdlife))</f>
        <v>0</v>
      </c>
      <c r="V745" s="155">
        <f>IF(A21taxstdlife="n/a","n/a",IF(V$3&gt;(A21taxstdlife+$E745),(Input!$J$231*$J$7)-SUM($J745:U745),(Input!$J$231*$J$7)/A21taxstdlife))</f>
        <v>0</v>
      </c>
      <c r="W745" s="155">
        <f>IF(A21taxstdlife="n/a","n/a",IF(W$3&gt;(A21taxstdlife+$E745),(Input!$J$231*$J$7)-SUM($J745:V745),(Input!$J$231*$J$7)/A21taxstdlife))</f>
        <v>0</v>
      </c>
      <c r="X745" s="155">
        <f>IF(A21taxstdlife="n/a","n/a",IF(X$3&gt;(A21taxstdlife+$E745),(Input!$J$231*$J$7)-SUM($J745:W745),(Input!$J$231*$J$7)/A21taxstdlife))</f>
        <v>0</v>
      </c>
      <c r="Y745" s="155">
        <f>IF(A21taxstdlife="n/a","n/a",IF(Y$3&gt;(A21taxstdlife+$E745),(Input!$J$231*$J$7)-SUM($J745:X745),(Input!$J$231*$J$7)/A21taxstdlife))</f>
        <v>0</v>
      </c>
      <c r="Z745" s="155">
        <f>IF(A21taxstdlife="n/a","n/a",IF(Z$3&gt;(A21taxstdlife+$E745),(Input!$J$231*$J$7)-SUM($J745:Y745),(Input!$J$231*$J$7)/A21taxstdlife))</f>
        <v>0</v>
      </c>
      <c r="AA745" s="155">
        <f>IF(A21taxstdlife="n/a","n/a",IF(AA$3&gt;(A21taxstdlife+$E745),(Input!$J$231*$J$7)-SUM($J745:Z745),(Input!$J$231*$J$7)/A21taxstdlife))</f>
        <v>0</v>
      </c>
      <c r="AB745" s="155">
        <f>IF(A21taxstdlife="n/a","n/a",IF(AB$3&gt;(A21taxstdlife+$E745),(Input!$J$231*$J$7)-SUM($J745:AA745),(Input!$J$231*$J$7)/A21taxstdlife))</f>
        <v>0</v>
      </c>
      <c r="AC745" s="155">
        <f>IF(A21taxstdlife="n/a","n/a",IF(AC$3&gt;(A21taxstdlife+$E745),(Input!$J$231*$J$7)-SUM($J745:AB745),(Input!$J$231*$J$7)/A21taxstdlife))</f>
        <v>0</v>
      </c>
      <c r="AD745" s="155">
        <f>IF(A21taxstdlife="n/a","n/a",IF(AD$3&gt;(A21taxstdlife+$E745),(Input!$J$231*$J$7)-SUM($J745:AC745),(Input!$J$231*$J$7)/A21taxstdlife))</f>
        <v>0</v>
      </c>
      <c r="AE745" s="155">
        <f>IF(A21taxstdlife="n/a","n/a",IF(AE$3&gt;(A21taxstdlife+$E745),(Input!$J$231*$J$7)-SUM($J745:AD745),(Input!$J$231*$J$7)/A21taxstdlife))</f>
        <v>0</v>
      </c>
      <c r="AF745" s="155">
        <f>IF(A21taxstdlife="n/a","n/a",IF(AF$3&gt;(A21taxstdlife+$E745),(Input!$J$231*$J$7)-SUM($J745:AE745),(Input!$J$231*$J$7)/A21taxstdlife))</f>
        <v>0</v>
      </c>
      <c r="AG745" s="155">
        <f>IF(A21taxstdlife="n/a","n/a",IF(AG$3&gt;(A21taxstdlife+$E745),(Input!$J$231*$J$7)-SUM($J745:AF745),(Input!$J$231*$J$7)/A21taxstdlife))</f>
        <v>0</v>
      </c>
      <c r="AH745" s="155">
        <f>IF(A21taxstdlife="n/a","n/a",IF(AH$3&gt;(A21taxstdlife+$E745),(Input!$J$231*$J$7)-SUM($J745:AG745),(Input!$J$231*$J$7)/A21taxstdlife))</f>
        <v>0</v>
      </c>
      <c r="AI745" s="155">
        <f>IF(A21taxstdlife="n/a","n/a",IF(AI$3&gt;(A21taxstdlife+$E745),(Input!$J$231*$J$7)-SUM($J745:AH745),(Input!$J$231*$J$7)/A21taxstdlife))</f>
        <v>0</v>
      </c>
      <c r="AJ745" s="155">
        <f>IF(A21taxstdlife="n/a","n/a",IF(AJ$3&gt;(A21taxstdlife+$E745),(Input!$J$231*$J$7)-SUM($J745:AI745),(Input!$J$231*$J$7)/A21taxstdlife))</f>
        <v>0</v>
      </c>
      <c r="AK745" s="155">
        <f>IF(A21taxstdlife="n/a","n/a",IF(AK$3&gt;(A21taxstdlife+$E745),(Input!$J$231*$J$7)-SUM($J745:AJ745),(Input!$J$231*$J$7)/A21taxstdlife))</f>
        <v>0</v>
      </c>
      <c r="AL745" s="155">
        <f>IF(A21taxstdlife="n/a","n/a",IF(AL$3&gt;(A21taxstdlife+$E745),(Input!$J$231*$J$7)-SUM($J745:AK745),(Input!$J$231*$J$7)/A21taxstdlife))</f>
        <v>0</v>
      </c>
      <c r="AM745" s="155">
        <f>IF(A21taxstdlife="n/a","n/a",IF(AM$3&gt;(A21taxstdlife+$E745),(Input!$J$231*$J$7)-SUM($J745:AL745),(Input!$J$231*$J$7)/A21taxstdlife))</f>
        <v>0</v>
      </c>
      <c r="AN745" s="155">
        <f>IF(A21taxstdlife="n/a","n/a",IF(AN$3&gt;(A21taxstdlife+$E745),(Input!$J$231*$J$7)-SUM($J745:AM745),(Input!$J$231*$J$7)/A21taxstdlife))</f>
        <v>0</v>
      </c>
      <c r="AO745" s="155">
        <f>IF(A21taxstdlife="n/a","n/a",IF(AO$3&gt;(A21taxstdlife+$E745),(Input!$J$231*$J$7)-SUM($J745:AN745),(Input!$J$231*$J$7)/A21taxstdlife))</f>
        <v>0</v>
      </c>
      <c r="AP745" s="155">
        <f>IF(A21taxstdlife="n/a","n/a",IF(AP$3&gt;(A21taxstdlife+$E745),(Input!$J$231*$J$7)-SUM($J745:AO745),(Input!$J$231*$J$7)/A21taxstdlife))</f>
        <v>0</v>
      </c>
      <c r="AQ745" s="155">
        <f>IF(A21taxstdlife="n/a","n/a",IF(AQ$3&gt;(A21taxstdlife+$E745),(Input!$J$231*$J$7)-SUM($J745:AP745),(Input!$J$231*$J$7)/A21taxstdlife))</f>
        <v>0</v>
      </c>
      <c r="AR745" s="155">
        <f>IF(A21taxstdlife="n/a","n/a",IF(AR$3&gt;(A21taxstdlife+$E745),(Input!$J$231*$J$7)-SUM($J745:AQ745),(Input!$J$231*$J$7)/A21taxstdlife))</f>
        <v>0</v>
      </c>
      <c r="AS745" s="155">
        <f>IF(A21taxstdlife="n/a","n/a",IF(AS$3&gt;(A21taxstdlife+$E745),(Input!$J$231*$J$7)-SUM($J745:AR745),(Input!$J$231*$J$7)/A21taxstdlife))</f>
        <v>0</v>
      </c>
      <c r="AT745" s="155">
        <f>IF(A21taxstdlife="n/a","n/a",IF(AT$3&gt;(A21taxstdlife+$E745),(Input!$J$231*$J$7)-SUM($J745:AS745),(Input!$J$231*$J$7)/A21taxstdlife))</f>
        <v>0</v>
      </c>
      <c r="AU745" s="155">
        <f>IF(A21taxstdlife="n/a","n/a",IF(AU$3&gt;(A21taxstdlife+$E745),(Input!$J$231*$J$7)-SUM($J745:AT745),(Input!$J$231*$J$7)/A21taxstdlife))</f>
        <v>0</v>
      </c>
      <c r="AV745" s="155">
        <f>IF(A21taxstdlife="n/a","n/a",IF(AV$3&gt;(A21taxstdlife+$E745),(Input!$J$231*$J$7)-SUM($J745:AU745),(Input!$J$231*$J$7)/A21taxstdlife))</f>
        <v>0</v>
      </c>
      <c r="AW745" s="155">
        <f>IF(A21taxstdlife="n/a","n/a",IF(AW$3&gt;(A21taxstdlife+$E745),(Input!$J$231*$J$7)-SUM($J745:AV745),(Input!$J$231*$J$7)/A21taxstdlife))</f>
        <v>0</v>
      </c>
      <c r="AX745" s="155">
        <f>IF(A21taxstdlife="n/a","n/a",IF(AX$3&gt;(A21taxstdlife+$E745),(Input!$J$231*$J$7)-SUM($J745:AW745),(Input!$J$231*$J$7)/A21taxstdlife))</f>
        <v>0</v>
      </c>
      <c r="AY745" s="155">
        <f>IF(A21taxstdlife="n/a","n/a",IF(AY$3&gt;(A21taxstdlife+$E745),(Input!$J$231*$J$7)-SUM($J745:AX745),(Input!$J$231*$J$7)/A21taxstdlife))</f>
        <v>0</v>
      </c>
      <c r="AZ745" s="155">
        <f>IF(A21taxstdlife="n/a","n/a",IF(AZ$3&gt;(A21taxstdlife+$E745),(Input!$J$231*$J$7)-SUM($J745:AY745),(Input!$J$231*$J$7)/A21taxstdlife))</f>
        <v>0</v>
      </c>
      <c r="BA745" s="155">
        <f>IF(A21taxstdlife="n/a","n/a",IF(BA$3&gt;(A21taxstdlife+$E745),(Input!$J$231*$J$7)-SUM($J745:AZ745),(Input!$J$231*$J$7)/A21taxstdlife))</f>
        <v>0</v>
      </c>
      <c r="BB745" s="155">
        <f>IF(A21taxstdlife="n/a","n/a",IF(BB$3&gt;(A21taxstdlife+$E745),(Input!$J$231*$J$7)-SUM($J745:BA745),(Input!$J$231*$J$7)/A21taxstdlife))</f>
        <v>0</v>
      </c>
      <c r="BC745" s="155">
        <f>IF(A21taxstdlife="n/a","n/a",IF(BC$3&gt;(A21taxstdlife+$E745),(Input!$J$231*$J$7)-SUM($J745:BB745),(Input!$J$231*$J$7)/A21taxstdlife))</f>
        <v>0</v>
      </c>
      <c r="BD745" s="155">
        <f>IF(A21taxstdlife="n/a","n/a",IF(BD$3&gt;(A21taxstdlife+$E745),(Input!$J$231*$J$7)-SUM($J745:BC745),(Input!$J$231*$J$7)/A21taxstdlife))</f>
        <v>0</v>
      </c>
      <c r="BE745" s="155">
        <f>IF(A21taxstdlife="n/a","n/a",IF(BE$3&gt;(A21taxstdlife+$E745),(Input!$J$231*$J$7)-SUM($J745:BD745),(Input!$J$231*$J$7)/A21taxstdlife))</f>
        <v>0</v>
      </c>
      <c r="BF745" s="155">
        <f>IF(A21taxstdlife="n/a","n/a",IF(BF$3&gt;(A21taxstdlife+$E745),(Input!$J$231*$J$7)-SUM($J745:BE745),(Input!$J$231*$J$7)/A21taxstdlife))</f>
        <v>0</v>
      </c>
      <c r="BG745" s="155">
        <f>IF(A21taxstdlife="n/a","n/a",IF(BG$3&gt;(A21taxstdlife+$E745),(Input!$J$231*$J$7)-SUM($J745:BF745),(Input!$J$231*$J$7)/A21taxstdlife))</f>
        <v>0</v>
      </c>
      <c r="BH745" s="155">
        <f>IF(A21taxstdlife="n/a","n/a",IF(BH$3&gt;(A21taxstdlife+$E745),(Input!$J$231*$J$7)-SUM($J745:BG745),(Input!$J$231*$J$7)/A21taxstdlife))</f>
        <v>0</v>
      </c>
      <c r="BI745" s="155">
        <f>IF(A21taxstdlife="n/a","n/a",IF(BI$3&gt;(A21taxstdlife+$E745),(Input!$J$231*$J$7)-SUM($J745:BH745),(Input!$J$231*$J$7)/A21taxstdlife))</f>
        <v>0</v>
      </c>
      <c r="BJ745" s="14"/>
      <c r="BK745" s="14"/>
      <c r="BL745" s="14"/>
      <c r="BM745" s="14"/>
      <c r="BN745" s="14"/>
      <c r="BO745" s="14"/>
      <c r="BP745" s="14"/>
      <c r="BQ745" s="14"/>
      <c r="BR745" s="14"/>
      <c r="BS745" s="14"/>
      <c r="BT745" s="14"/>
      <c r="BU745" s="14"/>
      <c r="BV745" s="14"/>
      <c r="BW745" s="14"/>
      <c r="BX745" s="14"/>
      <c r="BY745" s="14"/>
      <c r="BZ745" s="14"/>
      <c r="CA745" s="410"/>
      <c r="CB745" s="410"/>
      <c r="CC745" s="410"/>
      <c r="CD745" s="410"/>
      <c r="CE745" s="410"/>
      <c r="CF745" s="410"/>
      <c r="CG745" s="410"/>
      <c r="CH745" s="410"/>
      <c r="CI745" s="410"/>
      <c r="CJ745" s="410"/>
      <c r="CK745" s="410"/>
      <c r="CL745" s="410"/>
      <c r="CM745" s="410"/>
      <c r="CN745" s="410"/>
      <c r="CO745" s="410"/>
      <c r="CP745" s="410"/>
      <c r="CQ745" s="410"/>
      <c r="CR745" s="410"/>
      <c r="CS745" s="410"/>
      <c r="CT745" s="410"/>
      <c r="CU745" s="410"/>
      <c r="CV745" s="410"/>
      <c r="CW745" s="410"/>
      <c r="CX745" s="410"/>
      <c r="CY745" s="410"/>
      <c r="CZ745" s="410"/>
      <c r="DA745" s="410"/>
      <c r="DB745" s="410"/>
      <c r="DC745" s="410"/>
      <c r="DD745" s="410"/>
      <c r="DE745" s="410"/>
      <c r="DF745" s="410"/>
      <c r="DG745" s="410"/>
      <c r="DH745" s="410"/>
      <c r="DI745" s="410"/>
      <c r="DJ745" s="410"/>
      <c r="DK745" s="410"/>
      <c r="DL745" s="410"/>
      <c r="DM745" s="410"/>
      <c r="DN745" s="410"/>
      <c r="DO745" s="410"/>
      <c r="DP745" s="410"/>
      <c r="DQ745" s="410"/>
      <c r="DR745" s="410"/>
      <c r="DS745" s="410"/>
      <c r="DT745" s="410"/>
      <c r="DU745" s="410"/>
      <c r="DV745" s="410"/>
      <c r="DW745" s="410"/>
      <c r="DX745" s="410"/>
      <c r="DY745" s="410"/>
      <c r="DZ745" s="410"/>
      <c r="EA745" s="410"/>
      <c r="EB745" s="410"/>
      <c r="EC745" s="410"/>
      <c r="ED745" s="410"/>
      <c r="EE745" s="410"/>
      <c r="EF745" s="410"/>
      <c r="EG745" s="410"/>
      <c r="EH745" s="410"/>
      <c r="EI745" s="410"/>
      <c r="EJ745" s="410"/>
      <c r="EK745" s="410"/>
      <c r="EL745" s="410"/>
      <c r="EM745" s="410"/>
      <c r="EN745" s="410"/>
      <c r="EO745" s="410"/>
      <c r="EP745" s="410"/>
      <c r="EQ745" s="410"/>
      <c r="ER745" s="410"/>
      <c r="ES745" s="410"/>
      <c r="ET745" s="410"/>
      <c r="EU745" s="410"/>
      <c r="EV745" s="410"/>
      <c r="EW745" s="410"/>
      <c r="EX745" s="410"/>
      <c r="EY745" s="410"/>
      <c r="EZ745" s="410"/>
      <c r="FA745" s="410"/>
      <c r="FB745" s="410"/>
      <c r="FC745" s="410"/>
      <c r="FD745" s="410"/>
      <c r="FE745" s="410"/>
      <c r="FF745" s="410"/>
      <c r="FG745" s="410"/>
      <c r="FH745" s="410"/>
      <c r="FI745" s="410"/>
      <c r="FJ745" s="410"/>
      <c r="FK745" s="410"/>
      <c r="FL745" s="410"/>
      <c r="FM745" s="410"/>
      <c r="FN745" s="410"/>
      <c r="FO745" s="410"/>
      <c r="FP745" s="410"/>
      <c r="FQ745" s="410"/>
      <c r="FR745" s="410"/>
      <c r="FS745" s="410"/>
      <c r="FT745" s="410"/>
      <c r="FU745" s="410"/>
      <c r="FV745" s="410"/>
      <c r="FW745" s="410"/>
      <c r="FX745" s="410"/>
      <c r="FY745" s="410"/>
      <c r="FZ745" s="410"/>
      <c r="GA745" s="410"/>
      <c r="GB745" s="410"/>
      <c r="GC745" s="410"/>
      <c r="GD745" s="410"/>
      <c r="GE745" s="410"/>
      <c r="GF745" s="410"/>
      <c r="GG745" s="410"/>
      <c r="GH745" s="410"/>
      <c r="GI745" s="410"/>
      <c r="GJ745" s="410"/>
      <c r="GK745" s="410"/>
      <c r="GL745" s="410"/>
      <c r="GM745" s="410"/>
      <c r="GN745" s="410"/>
      <c r="GO745" s="410"/>
      <c r="GP745" s="410"/>
      <c r="GQ745" s="410"/>
      <c r="GR745" s="410"/>
      <c r="GS745" s="410"/>
      <c r="GT745" s="410"/>
      <c r="GU745" s="410"/>
      <c r="GV745" s="410"/>
      <c r="GW745" s="410"/>
      <c r="GX745" s="410"/>
      <c r="GY745" s="410"/>
      <c r="GZ745" s="410"/>
      <c r="HA745" s="410"/>
      <c r="HB745" s="410"/>
      <c r="HC745" s="410"/>
      <c r="HD745" s="410"/>
      <c r="HE745" s="410"/>
      <c r="HF745" s="410"/>
      <c r="HG745" s="410"/>
      <c r="HH745" s="410"/>
      <c r="HI745" s="410"/>
      <c r="HJ745" s="410"/>
      <c r="HK745" s="410"/>
      <c r="HL745" s="410"/>
      <c r="HM745" s="410"/>
      <c r="HN745" s="410"/>
      <c r="HO745" s="410"/>
      <c r="HP745" s="410"/>
      <c r="HQ745" s="410"/>
      <c r="HR745" s="410"/>
      <c r="HS745" s="410"/>
      <c r="HT745" s="410"/>
      <c r="HU745" s="410"/>
      <c r="HV745" s="410"/>
      <c r="HW745" s="410"/>
      <c r="HX745" s="410"/>
      <c r="HY745" s="410"/>
      <c r="HZ745" s="410"/>
      <c r="IA745" s="410"/>
      <c r="IB745" s="410"/>
      <c r="IC745" s="410"/>
      <c r="ID745" s="410"/>
      <c r="IE745" s="410"/>
      <c r="IF745" s="410"/>
      <c r="IG745" s="410"/>
      <c r="IH745" s="410"/>
      <c r="II745" s="410"/>
      <c r="IJ745" s="410"/>
      <c r="IK745" s="410"/>
      <c r="IL745" s="410"/>
      <c r="IM745" s="410"/>
      <c r="IN745" s="410"/>
      <c r="IO745" s="410"/>
      <c r="IP745" s="410"/>
      <c r="IQ745" s="410"/>
      <c r="IR745" s="410"/>
      <c r="IS745" s="410"/>
      <c r="IT745" s="410"/>
      <c r="IU745" s="410"/>
      <c r="IV745" s="410"/>
    </row>
    <row r="746" spans="1:256" s="2" customFormat="1" ht="12.75" hidden="1" customHeight="1" outlineLevel="2">
      <c r="A746" s="14"/>
      <c r="B746" s="14"/>
      <c r="C746" s="324"/>
      <c r="D746" s="413"/>
      <c r="E746" s="261">
        <v>5</v>
      </c>
      <c r="F746" s="372"/>
      <c r="G746" s="269"/>
      <c r="H746" s="271"/>
      <c r="I746" s="271"/>
      <c r="J746" s="271"/>
      <c r="K746" s="270"/>
      <c r="L746" s="155">
        <f>IF(A21taxstdlife="n/a","n/a",IF(L$3&gt;(A21taxstdlife+$E746),(Input!$K$231*$K$7)-SUM($K746:K746),(Input!$K$231*$K$7)/A21taxstdlife))</f>
        <v>0</v>
      </c>
      <c r="M746" s="155">
        <f>IF(A21taxstdlife="n/a","n/a",IF(M$3&gt;(A21taxstdlife+$E746),(Input!$K$231*$K$7)-SUM($K746:L746),(Input!$K$231*$K$7)/A21taxstdlife))</f>
        <v>0</v>
      </c>
      <c r="N746" s="155">
        <f>IF(A21taxstdlife="n/a","n/a",IF(N$3&gt;(A21taxstdlife+$E746),(Input!$K$231*$K$7)-SUM($K746:M746),(Input!$K$231*$K$7)/A21taxstdlife))</f>
        <v>0</v>
      </c>
      <c r="O746" s="155">
        <f>IF(A21taxstdlife="n/a","n/a",IF(O$3&gt;(A21taxstdlife+$E746),(Input!$K$231*$K$7)-SUM($K746:N746),(Input!$K$231*$K$7)/A21taxstdlife))</f>
        <v>0</v>
      </c>
      <c r="P746" s="155">
        <f>IF(A21taxstdlife="n/a","n/a",IF(P$3&gt;(A21taxstdlife+$E746),(Input!$K$231*$K$7)-SUM($K746:O746),(Input!$K$231*$K$7)/A21taxstdlife))</f>
        <v>0</v>
      </c>
      <c r="Q746" s="155">
        <f>IF(A21taxstdlife="n/a","n/a",IF(Q$3&gt;(A21taxstdlife+$E746),(Input!$K$231*$K$7)-SUM($K746:P746),(Input!$K$231*$K$7)/A21taxstdlife))</f>
        <v>0</v>
      </c>
      <c r="R746" s="155">
        <f>IF(A21taxstdlife="n/a","n/a",IF(R$3&gt;(A21taxstdlife+$E746),(Input!$K$231*$K$7)-SUM($K746:Q746),(Input!$K$231*$K$7)/A21taxstdlife))</f>
        <v>0</v>
      </c>
      <c r="S746" s="155">
        <f>IF(A21taxstdlife="n/a","n/a",IF(S$3&gt;(A21taxstdlife+$E746),(Input!$K$231*$K$7)-SUM($K746:R746),(Input!$K$231*$K$7)/A21taxstdlife))</f>
        <v>0</v>
      </c>
      <c r="T746" s="155">
        <f>IF(A21taxstdlife="n/a","n/a",IF(T$3&gt;(A21taxstdlife+$E746),(Input!$K$231*$K$7)-SUM($K746:S746),(Input!$K$231*$K$7)/A21taxstdlife))</f>
        <v>0</v>
      </c>
      <c r="U746" s="155">
        <f>IF(A21taxstdlife="n/a","n/a",IF(U$3&gt;(A21taxstdlife+$E746),(Input!$K$231*$K$7)-SUM($K746:T746),(Input!$K$231*$K$7)/A21taxstdlife))</f>
        <v>0</v>
      </c>
      <c r="V746" s="155">
        <f>IF(A21taxstdlife="n/a","n/a",IF(V$3&gt;(A21taxstdlife+$E746),(Input!$K$231*$K$7)-SUM($K746:U746),(Input!$K$231*$K$7)/A21taxstdlife))</f>
        <v>0</v>
      </c>
      <c r="W746" s="155">
        <f>IF(A21taxstdlife="n/a","n/a",IF(W$3&gt;(A21taxstdlife+$E746),(Input!$K$231*$K$7)-SUM($K746:V746),(Input!$K$231*$K$7)/A21taxstdlife))</f>
        <v>0</v>
      </c>
      <c r="X746" s="155">
        <f>IF(A21taxstdlife="n/a","n/a",IF(X$3&gt;(A21taxstdlife+$E746),(Input!$K$231*$K$7)-SUM($K746:W746),(Input!$K$231*$K$7)/A21taxstdlife))</f>
        <v>0</v>
      </c>
      <c r="Y746" s="155">
        <f>IF(A21taxstdlife="n/a","n/a",IF(Y$3&gt;(A21taxstdlife+$E746),(Input!$K$231*$K$7)-SUM($K746:X746),(Input!$K$231*$K$7)/A21taxstdlife))</f>
        <v>0</v>
      </c>
      <c r="Z746" s="155">
        <f>IF(A21taxstdlife="n/a","n/a",IF(Z$3&gt;(A21taxstdlife+$E746),(Input!$K$231*$K$7)-SUM($K746:Y746),(Input!$K$231*$K$7)/A21taxstdlife))</f>
        <v>0</v>
      </c>
      <c r="AA746" s="155">
        <f>IF(A21taxstdlife="n/a","n/a",IF(AA$3&gt;(A21taxstdlife+$E746),(Input!$K$231*$K$7)-SUM($K746:Z746),(Input!$K$231*$K$7)/A21taxstdlife))</f>
        <v>0</v>
      </c>
      <c r="AB746" s="155">
        <f>IF(A21taxstdlife="n/a","n/a",IF(AB$3&gt;(A21taxstdlife+$E746),(Input!$K$231*$K$7)-SUM($K746:AA746),(Input!$K$231*$K$7)/A21taxstdlife))</f>
        <v>0</v>
      </c>
      <c r="AC746" s="155">
        <f>IF(A21taxstdlife="n/a","n/a",IF(AC$3&gt;(A21taxstdlife+$E746),(Input!$K$231*$K$7)-SUM($K746:AB746),(Input!$K$231*$K$7)/A21taxstdlife))</f>
        <v>0</v>
      </c>
      <c r="AD746" s="155">
        <f>IF(A21taxstdlife="n/a","n/a",IF(AD$3&gt;(A21taxstdlife+$E746),(Input!$K$231*$K$7)-SUM($K746:AC746),(Input!$K$231*$K$7)/A21taxstdlife))</f>
        <v>0</v>
      </c>
      <c r="AE746" s="155">
        <f>IF(A21taxstdlife="n/a","n/a",IF(AE$3&gt;(A21taxstdlife+$E746),(Input!$K$231*$K$7)-SUM($K746:AD746),(Input!$K$231*$K$7)/A21taxstdlife))</f>
        <v>0</v>
      </c>
      <c r="AF746" s="155">
        <f>IF(A21taxstdlife="n/a","n/a",IF(AF$3&gt;(A21taxstdlife+$E746),(Input!$K$231*$K$7)-SUM($K746:AE746),(Input!$K$231*$K$7)/A21taxstdlife))</f>
        <v>0</v>
      </c>
      <c r="AG746" s="155">
        <f>IF(A21taxstdlife="n/a","n/a",IF(AG$3&gt;(A21taxstdlife+$E746),(Input!$K$231*$K$7)-SUM($K746:AF746),(Input!$K$231*$K$7)/A21taxstdlife))</f>
        <v>0</v>
      </c>
      <c r="AH746" s="155">
        <f>IF(A21taxstdlife="n/a","n/a",IF(AH$3&gt;(A21taxstdlife+$E746),(Input!$K$231*$K$7)-SUM($K746:AG746),(Input!$K$231*$K$7)/A21taxstdlife))</f>
        <v>0</v>
      </c>
      <c r="AI746" s="155">
        <f>IF(A21taxstdlife="n/a","n/a",IF(AI$3&gt;(A21taxstdlife+$E746),(Input!$K$231*$K$7)-SUM($K746:AH746),(Input!$K$231*$K$7)/A21taxstdlife))</f>
        <v>0</v>
      </c>
      <c r="AJ746" s="155">
        <f>IF(A21taxstdlife="n/a","n/a",IF(AJ$3&gt;(A21taxstdlife+$E746),(Input!$K$231*$K$7)-SUM($K746:AI746),(Input!$K$231*$K$7)/A21taxstdlife))</f>
        <v>0</v>
      </c>
      <c r="AK746" s="155">
        <f>IF(A21taxstdlife="n/a","n/a",IF(AK$3&gt;(A21taxstdlife+$E746),(Input!$K$231*$K$7)-SUM($K746:AJ746),(Input!$K$231*$K$7)/A21taxstdlife))</f>
        <v>0</v>
      </c>
      <c r="AL746" s="155">
        <f>IF(A21taxstdlife="n/a","n/a",IF(AL$3&gt;(A21taxstdlife+$E746),(Input!$K$231*$K$7)-SUM($K746:AK746),(Input!$K$231*$K$7)/A21taxstdlife))</f>
        <v>0</v>
      </c>
      <c r="AM746" s="155">
        <f>IF(A21taxstdlife="n/a","n/a",IF(AM$3&gt;(A21taxstdlife+$E746),(Input!$K$231*$K$7)-SUM($K746:AL746),(Input!$K$231*$K$7)/A21taxstdlife))</f>
        <v>0</v>
      </c>
      <c r="AN746" s="155">
        <f>IF(A21taxstdlife="n/a","n/a",IF(AN$3&gt;(A21taxstdlife+$E746),(Input!$K$231*$K$7)-SUM($K746:AM746),(Input!$K$231*$K$7)/A21taxstdlife))</f>
        <v>0</v>
      </c>
      <c r="AO746" s="155">
        <f>IF(A21taxstdlife="n/a","n/a",IF(AO$3&gt;(A21taxstdlife+$E746),(Input!$K$231*$K$7)-SUM($K746:AN746),(Input!$K$231*$K$7)/A21taxstdlife))</f>
        <v>0</v>
      </c>
      <c r="AP746" s="155">
        <f>IF(A21taxstdlife="n/a","n/a",IF(AP$3&gt;(A21taxstdlife+$E746),(Input!$K$231*$K$7)-SUM($K746:AO746),(Input!$K$231*$K$7)/A21taxstdlife))</f>
        <v>0</v>
      </c>
      <c r="AQ746" s="155">
        <f>IF(A21taxstdlife="n/a","n/a",IF(AQ$3&gt;(A21taxstdlife+$E746),(Input!$K$231*$K$7)-SUM($K746:AP746),(Input!$K$231*$K$7)/A21taxstdlife))</f>
        <v>0</v>
      </c>
      <c r="AR746" s="155">
        <f>IF(A21taxstdlife="n/a","n/a",IF(AR$3&gt;(A21taxstdlife+$E746),(Input!$K$231*$K$7)-SUM($K746:AQ746),(Input!$K$231*$K$7)/A21taxstdlife))</f>
        <v>0</v>
      </c>
      <c r="AS746" s="155">
        <f>IF(A21taxstdlife="n/a","n/a",IF(AS$3&gt;(A21taxstdlife+$E746),(Input!$K$231*$K$7)-SUM($K746:AR746),(Input!$K$231*$K$7)/A21taxstdlife))</f>
        <v>0</v>
      </c>
      <c r="AT746" s="155">
        <f>IF(A21taxstdlife="n/a","n/a",IF(AT$3&gt;(A21taxstdlife+$E746),(Input!$K$231*$K$7)-SUM($K746:AS746),(Input!$K$231*$K$7)/A21taxstdlife))</f>
        <v>0</v>
      </c>
      <c r="AU746" s="155">
        <f>IF(A21taxstdlife="n/a","n/a",IF(AU$3&gt;(A21taxstdlife+$E746),(Input!$K$231*$K$7)-SUM($K746:AT746),(Input!$K$231*$K$7)/A21taxstdlife))</f>
        <v>0</v>
      </c>
      <c r="AV746" s="155">
        <f>IF(A21taxstdlife="n/a","n/a",IF(AV$3&gt;(A21taxstdlife+$E746),(Input!$K$231*$K$7)-SUM($K746:AU746),(Input!$K$231*$K$7)/A21taxstdlife))</f>
        <v>0</v>
      </c>
      <c r="AW746" s="155">
        <f>IF(A21taxstdlife="n/a","n/a",IF(AW$3&gt;(A21taxstdlife+$E746),(Input!$K$231*$K$7)-SUM($K746:AV746),(Input!$K$231*$K$7)/A21taxstdlife))</f>
        <v>0</v>
      </c>
      <c r="AX746" s="155">
        <f>IF(A21taxstdlife="n/a","n/a",IF(AX$3&gt;(A21taxstdlife+$E746),(Input!$K$231*$K$7)-SUM($K746:AW746),(Input!$K$231*$K$7)/A21taxstdlife))</f>
        <v>0</v>
      </c>
      <c r="AY746" s="155">
        <f>IF(A21taxstdlife="n/a","n/a",IF(AY$3&gt;(A21taxstdlife+$E746),(Input!$K$231*$K$7)-SUM($K746:AX746),(Input!$K$231*$K$7)/A21taxstdlife))</f>
        <v>0</v>
      </c>
      <c r="AZ746" s="155">
        <f>IF(A21taxstdlife="n/a","n/a",IF(AZ$3&gt;(A21taxstdlife+$E746),(Input!$K$231*$K$7)-SUM($K746:AY746),(Input!$K$231*$K$7)/A21taxstdlife))</f>
        <v>0</v>
      </c>
      <c r="BA746" s="155">
        <f>IF(A21taxstdlife="n/a","n/a",IF(BA$3&gt;(A21taxstdlife+$E746),(Input!$K$231*$K$7)-SUM($K746:AZ746),(Input!$K$231*$K$7)/A21taxstdlife))</f>
        <v>0</v>
      </c>
      <c r="BB746" s="155">
        <f>IF(A21taxstdlife="n/a","n/a",IF(BB$3&gt;(A21taxstdlife+$E746),(Input!$K$231*$K$7)-SUM($K746:BA746),(Input!$K$231*$K$7)/A21taxstdlife))</f>
        <v>0</v>
      </c>
      <c r="BC746" s="155">
        <f>IF(A21taxstdlife="n/a","n/a",IF(BC$3&gt;(A21taxstdlife+$E746),(Input!$K$231*$K$7)-SUM($K746:BB746),(Input!$K$231*$K$7)/A21taxstdlife))</f>
        <v>0</v>
      </c>
      <c r="BD746" s="155">
        <f>IF(A21taxstdlife="n/a","n/a",IF(BD$3&gt;(A21taxstdlife+$E746),(Input!$K$231*$K$7)-SUM($K746:BC746),(Input!$K$231*$K$7)/A21taxstdlife))</f>
        <v>0</v>
      </c>
      <c r="BE746" s="155">
        <f>IF(A21taxstdlife="n/a","n/a",IF(BE$3&gt;(A21taxstdlife+$E746),(Input!$K$231*$K$7)-SUM($K746:BD746),(Input!$K$231*$K$7)/A21taxstdlife))</f>
        <v>0</v>
      </c>
      <c r="BF746" s="155">
        <f>IF(A21taxstdlife="n/a","n/a",IF(BF$3&gt;(A21taxstdlife+$E746),(Input!$K$231*$K$7)-SUM($K746:BE746),(Input!$K$231*$K$7)/A21taxstdlife))</f>
        <v>0</v>
      </c>
      <c r="BG746" s="155">
        <f>IF(A21taxstdlife="n/a","n/a",IF(BG$3&gt;(A21taxstdlife+$E746),(Input!$K$231*$K$7)-SUM($K746:BF746),(Input!$K$231*$K$7)/A21taxstdlife))</f>
        <v>0</v>
      </c>
      <c r="BH746" s="155">
        <f>IF(A21taxstdlife="n/a","n/a",IF(BH$3&gt;(A21taxstdlife+$E746),(Input!$K$231*$K$7)-SUM($K746:BG746),(Input!$K$231*$K$7)/A21taxstdlife))</f>
        <v>0</v>
      </c>
      <c r="BI746" s="155">
        <f>IF(A21taxstdlife="n/a","n/a",IF(BI$3&gt;(A21taxstdlife+$E746),(Input!$K$231*$K$7)-SUM($K746:BH746),(Input!$K$231*$K$7)/A21taxstdlife))</f>
        <v>0</v>
      </c>
      <c r="BJ746" s="14"/>
      <c r="BK746" s="14"/>
      <c r="BL746" s="14"/>
      <c r="BM746" s="14"/>
      <c r="BN746" s="14"/>
      <c r="BO746" s="14"/>
      <c r="BP746" s="14"/>
      <c r="BQ746" s="14"/>
      <c r="BR746" s="14"/>
      <c r="BS746" s="14"/>
      <c r="BT746" s="14"/>
      <c r="BU746" s="14"/>
      <c r="BV746" s="14"/>
      <c r="BW746" s="14"/>
      <c r="BX746" s="14"/>
      <c r="BY746" s="14"/>
      <c r="BZ746" s="14"/>
      <c r="CA746" s="410"/>
      <c r="CB746" s="410"/>
      <c r="CC746" s="410"/>
      <c r="CD746" s="410"/>
      <c r="CE746" s="410"/>
      <c r="CF746" s="410"/>
      <c r="CG746" s="410"/>
      <c r="CH746" s="410"/>
      <c r="CI746" s="410"/>
      <c r="CJ746" s="410"/>
      <c r="CK746" s="410"/>
      <c r="CL746" s="410"/>
      <c r="CM746" s="410"/>
      <c r="CN746" s="410"/>
      <c r="CO746" s="410"/>
      <c r="CP746" s="410"/>
      <c r="CQ746" s="410"/>
      <c r="CR746" s="410"/>
      <c r="CS746" s="410"/>
      <c r="CT746" s="410"/>
      <c r="CU746" s="410"/>
      <c r="CV746" s="410"/>
      <c r="CW746" s="410"/>
      <c r="CX746" s="410"/>
      <c r="CY746" s="410"/>
      <c r="CZ746" s="410"/>
      <c r="DA746" s="410"/>
      <c r="DB746" s="410"/>
      <c r="DC746" s="410"/>
      <c r="DD746" s="410"/>
      <c r="DE746" s="410"/>
      <c r="DF746" s="410"/>
      <c r="DG746" s="410"/>
      <c r="DH746" s="410"/>
      <c r="DI746" s="410"/>
      <c r="DJ746" s="410"/>
      <c r="DK746" s="410"/>
      <c r="DL746" s="410"/>
      <c r="DM746" s="410"/>
      <c r="DN746" s="410"/>
      <c r="DO746" s="410"/>
      <c r="DP746" s="410"/>
      <c r="DQ746" s="410"/>
      <c r="DR746" s="410"/>
      <c r="DS746" s="410"/>
      <c r="DT746" s="410"/>
      <c r="DU746" s="410"/>
      <c r="DV746" s="410"/>
      <c r="DW746" s="410"/>
      <c r="DX746" s="410"/>
      <c r="DY746" s="410"/>
      <c r="DZ746" s="410"/>
      <c r="EA746" s="410"/>
      <c r="EB746" s="410"/>
      <c r="EC746" s="410"/>
      <c r="ED746" s="410"/>
      <c r="EE746" s="410"/>
      <c r="EF746" s="410"/>
      <c r="EG746" s="410"/>
      <c r="EH746" s="410"/>
      <c r="EI746" s="410"/>
      <c r="EJ746" s="410"/>
      <c r="EK746" s="410"/>
      <c r="EL746" s="410"/>
      <c r="EM746" s="410"/>
      <c r="EN746" s="410"/>
      <c r="EO746" s="410"/>
      <c r="EP746" s="410"/>
      <c r="EQ746" s="410"/>
      <c r="ER746" s="410"/>
      <c r="ES746" s="410"/>
      <c r="ET746" s="410"/>
      <c r="EU746" s="410"/>
      <c r="EV746" s="410"/>
      <c r="EW746" s="410"/>
      <c r="EX746" s="410"/>
      <c r="EY746" s="410"/>
      <c r="EZ746" s="410"/>
      <c r="FA746" s="410"/>
      <c r="FB746" s="410"/>
      <c r="FC746" s="410"/>
      <c r="FD746" s="410"/>
      <c r="FE746" s="410"/>
      <c r="FF746" s="410"/>
      <c r="FG746" s="410"/>
      <c r="FH746" s="410"/>
      <c r="FI746" s="410"/>
      <c r="FJ746" s="410"/>
      <c r="FK746" s="410"/>
      <c r="FL746" s="410"/>
      <c r="FM746" s="410"/>
      <c r="FN746" s="410"/>
      <c r="FO746" s="410"/>
      <c r="FP746" s="410"/>
      <c r="FQ746" s="410"/>
      <c r="FR746" s="410"/>
      <c r="FS746" s="410"/>
      <c r="FT746" s="410"/>
      <c r="FU746" s="410"/>
      <c r="FV746" s="410"/>
      <c r="FW746" s="410"/>
      <c r="FX746" s="410"/>
      <c r="FY746" s="410"/>
      <c r="FZ746" s="410"/>
      <c r="GA746" s="410"/>
      <c r="GB746" s="410"/>
      <c r="GC746" s="410"/>
      <c r="GD746" s="410"/>
      <c r="GE746" s="410"/>
      <c r="GF746" s="410"/>
      <c r="GG746" s="410"/>
      <c r="GH746" s="410"/>
      <c r="GI746" s="410"/>
      <c r="GJ746" s="410"/>
      <c r="GK746" s="410"/>
      <c r="GL746" s="410"/>
      <c r="GM746" s="410"/>
      <c r="GN746" s="410"/>
      <c r="GO746" s="410"/>
      <c r="GP746" s="410"/>
      <c r="GQ746" s="410"/>
      <c r="GR746" s="410"/>
      <c r="GS746" s="410"/>
      <c r="GT746" s="410"/>
      <c r="GU746" s="410"/>
      <c r="GV746" s="410"/>
      <c r="GW746" s="410"/>
      <c r="GX746" s="410"/>
      <c r="GY746" s="410"/>
      <c r="GZ746" s="410"/>
      <c r="HA746" s="410"/>
      <c r="HB746" s="410"/>
      <c r="HC746" s="410"/>
      <c r="HD746" s="410"/>
      <c r="HE746" s="410"/>
      <c r="HF746" s="410"/>
      <c r="HG746" s="410"/>
      <c r="HH746" s="410"/>
      <c r="HI746" s="410"/>
      <c r="HJ746" s="410"/>
      <c r="HK746" s="410"/>
      <c r="HL746" s="410"/>
      <c r="HM746" s="410"/>
      <c r="HN746" s="410"/>
      <c r="HO746" s="410"/>
      <c r="HP746" s="410"/>
      <c r="HQ746" s="410"/>
      <c r="HR746" s="410"/>
      <c r="HS746" s="410"/>
      <c r="HT746" s="410"/>
      <c r="HU746" s="410"/>
      <c r="HV746" s="410"/>
      <c r="HW746" s="410"/>
      <c r="HX746" s="410"/>
      <c r="HY746" s="410"/>
      <c r="HZ746" s="410"/>
      <c r="IA746" s="410"/>
      <c r="IB746" s="410"/>
      <c r="IC746" s="410"/>
      <c r="ID746" s="410"/>
      <c r="IE746" s="410"/>
      <c r="IF746" s="410"/>
      <c r="IG746" s="410"/>
      <c r="IH746" s="410"/>
      <c r="II746" s="410"/>
      <c r="IJ746" s="410"/>
      <c r="IK746" s="410"/>
      <c r="IL746" s="410"/>
      <c r="IM746" s="410"/>
      <c r="IN746" s="410"/>
      <c r="IO746" s="410"/>
      <c r="IP746" s="410"/>
      <c r="IQ746" s="410"/>
      <c r="IR746" s="410"/>
      <c r="IS746" s="410"/>
      <c r="IT746" s="410"/>
      <c r="IU746" s="410"/>
      <c r="IV746" s="410"/>
    </row>
    <row r="747" spans="1:256" s="2" customFormat="1" ht="12.75" hidden="1" customHeight="1" outlineLevel="2">
      <c r="A747" s="14"/>
      <c r="B747" s="14"/>
      <c r="C747" s="324"/>
      <c r="D747" s="413"/>
      <c r="E747" s="261">
        <v>6</v>
      </c>
      <c r="F747" s="372"/>
      <c r="G747" s="269"/>
      <c r="H747" s="271"/>
      <c r="I747" s="271"/>
      <c r="J747" s="271"/>
      <c r="K747" s="271"/>
      <c r="L747" s="270"/>
      <c r="M747" s="155">
        <f>IF(A21taxstdlife="n/a","n/a",IF(M$3&gt;(A21taxstdlife+$E747),(Input!$L$231*$L$7)-SUM($L747:L747),(Input!$L$231*$L$7)/A21taxstdlife))</f>
        <v>0</v>
      </c>
      <c r="N747" s="155">
        <f>IF(A21taxstdlife="n/a","n/a",IF(N$3&gt;(A21taxstdlife+$E747),(Input!$L$231*$L$7)-SUM($L747:M747),(Input!$L$231*$L$7)/A21taxstdlife))</f>
        <v>0</v>
      </c>
      <c r="O747" s="155">
        <f>IF(A21taxstdlife="n/a","n/a",IF(O$3&gt;(A21taxstdlife+$E747),(Input!$L$231*$L$7)-SUM($L747:N747),(Input!$L$231*$L$7)/A21taxstdlife))</f>
        <v>0</v>
      </c>
      <c r="P747" s="155">
        <f>IF(A21taxstdlife="n/a","n/a",IF(P$3&gt;(A21taxstdlife+$E747),(Input!$L$231*$L$7)-SUM($L747:O747),(Input!$L$231*$L$7)/A21taxstdlife))</f>
        <v>0</v>
      </c>
      <c r="Q747" s="155">
        <f>IF(A21taxstdlife="n/a","n/a",IF(Q$3&gt;(A21taxstdlife+$E747),(Input!$L$231*$L$7)-SUM($L747:P747),(Input!$L$231*$L$7)/A21taxstdlife))</f>
        <v>0</v>
      </c>
      <c r="R747" s="155">
        <f>IF(A21taxstdlife="n/a","n/a",IF(R$3&gt;(A21taxstdlife+$E747),(Input!$L$231*$L$7)-SUM($L747:Q747),(Input!$L$231*$L$7)/A21taxstdlife))</f>
        <v>0</v>
      </c>
      <c r="S747" s="155">
        <f>IF(A21taxstdlife="n/a","n/a",IF(S$3&gt;(A21taxstdlife+$E747),(Input!$L$231*$L$7)-SUM($L747:R747),(Input!$L$231*$L$7)/A21taxstdlife))</f>
        <v>0</v>
      </c>
      <c r="T747" s="155">
        <f>IF(A21taxstdlife="n/a","n/a",IF(T$3&gt;(A21taxstdlife+$E747),(Input!$L$231*$L$7)-SUM($L747:S747),(Input!$L$231*$L$7)/A21taxstdlife))</f>
        <v>0</v>
      </c>
      <c r="U747" s="155">
        <f>IF(A21taxstdlife="n/a","n/a",IF(U$3&gt;(A21taxstdlife+$E747),(Input!$L$231*$L$7)-SUM($L747:T747),(Input!$L$231*$L$7)/A21taxstdlife))</f>
        <v>0</v>
      </c>
      <c r="V747" s="155">
        <f>IF(A21taxstdlife="n/a","n/a",IF(V$3&gt;(A21taxstdlife+$E747),(Input!$L$231*$L$7)-SUM($L747:U747),(Input!$L$231*$L$7)/A21taxstdlife))</f>
        <v>0</v>
      </c>
      <c r="W747" s="155">
        <f>IF(A21taxstdlife="n/a","n/a",IF(W$3&gt;(A21taxstdlife+$E747),(Input!$L$231*$L$7)-SUM($L747:V747),(Input!$L$231*$L$7)/A21taxstdlife))</f>
        <v>0</v>
      </c>
      <c r="X747" s="155">
        <f>IF(A21taxstdlife="n/a","n/a",IF(X$3&gt;(A21taxstdlife+$E747),(Input!$L$231*$L$7)-SUM($L747:W747),(Input!$L$231*$L$7)/A21taxstdlife))</f>
        <v>0</v>
      </c>
      <c r="Y747" s="155">
        <f>IF(A21taxstdlife="n/a","n/a",IF(Y$3&gt;(A21taxstdlife+$E747),(Input!$L$231*$L$7)-SUM($L747:X747),(Input!$L$231*$L$7)/A21taxstdlife))</f>
        <v>0</v>
      </c>
      <c r="Z747" s="155">
        <f>IF(A21taxstdlife="n/a","n/a",IF(Z$3&gt;(A21taxstdlife+$E747),(Input!$L$231*$L$7)-SUM($L747:Y747),(Input!$L$231*$L$7)/A21taxstdlife))</f>
        <v>0</v>
      </c>
      <c r="AA747" s="155">
        <f>IF(A21taxstdlife="n/a","n/a",IF(AA$3&gt;(A21taxstdlife+$E747),(Input!$L$231*$L$7)-SUM($L747:Z747),(Input!$L$231*$L$7)/A21taxstdlife))</f>
        <v>0</v>
      </c>
      <c r="AB747" s="155">
        <f>IF(A21taxstdlife="n/a","n/a",IF(AB$3&gt;(A21taxstdlife+$E747),(Input!$L$231*$L$7)-SUM($L747:AA747),(Input!$L$231*$L$7)/A21taxstdlife))</f>
        <v>0</v>
      </c>
      <c r="AC747" s="155">
        <f>IF(A21taxstdlife="n/a","n/a",IF(AC$3&gt;(A21taxstdlife+$E747),(Input!$L$231*$L$7)-SUM($L747:AB747),(Input!$L$231*$L$7)/A21taxstdlife))</f>
        <v>0</v>
      </c>
      <c r="AD747" s="155">
        <f>IF(A21taxstdlife="n/a","n/a",IF(AD$3&gt;(A21taxstdlife+$E747),(Input!$L$231*$L$7)-SUM($L747:AC747),(Input!$L$231*$L$7)/A21taxstdlife))</f>
        <v>0</v>
      </c>
      <c r="AE747" s="155">
        <f>IF(A21taxstdlife="n/a","n/a",IF(AE$3&gt;(A21taxstdlife+$E747),(Input!$L$231*$L$7)-SUM($L747:AD747),(Input!$L$231*$L$7)/A21taxstdlife))</f>
        <v>0</v>
      </c>
      <c r="AF747" s="155">
        <f>IF(A21taxstdlife="n/a","n/a",IF(AF$3&gt;(A21taxstdlife+$E747),(Input!$L$231*$L$7)-SUM($L747:AE747),(Input!$L$231*$L$7)/A21taxstdlife))</f>
        <v>0</v>
      </c>
      <c r="AG747" s="155">
        <f>IF(A21taxstdlife="n/a","n/a",IF(AG$3&gt;(A21taxstdlife+$E747),(Input!$L$231*$L$7)-SUM($L747:AF747),(Input!$L$231*$L$7)/A21taxstdlife))</f>
        <v>0</v>
      </c>
      <c r="AH747" s="155">
        <f>IF(A21taxstdlife="n/a","n/a",IF(AH$3&gt;(A21taxstdlife+$E747),(Input!$L$231*$L$7)-SUM($L747:AG747),(Input!$L$231*$L$7)/A21taxstdlife))</f>
        <v>0</v>
      </c>
      <c r="AI747" s="155">
        <f>IF(A21taxstdlife="n/a","n/a",IF(AI$3&gt;(A21taxstdlife+$E747),(Input!$L$231*$L$7)-SUM($L747:AH747),(Input!$L$231*$L$7)/A21taxstdlife))</f>
        <v>0</v>
      </c>
      <c r="AJ747" s="155">
        <f>IF(A21taxstdlife="n/a","n/a",IF(AJ$3&gt;(A21taxstdlife+$E747),(Input!$L$231*$L$7)-SUM($L747:AI747),(Input!$L$231*$L$7)/A21taxstdlife))</f>
        <v>0</v>
      </c>
      <c r="AK747" s="155">
        <f>IF(A21taxstdlife="n/a","n/a",IF(AK$3&gt;(A21taxstdlife+$E747),(Input!$L$231*$L$7)-SUM($L747:AJ747),(Input!$L$231*$L$7)/A21taxstdlife))</f>
        <v>0</v>
      </c>
      <c r="AL747" s="155">
        <f>IF(A21taxstdlife="n/a","n/a",IF(AL$3&gt;(A21taxstdlife+$E747),(Input!$L$231*$L$7)-SUM($L747:AK747),(Input!$L$231*$L$7)/A21taxstdlife))</f>
        <v>0</v>
      </c>
      <c r="AM747" s="155">
        <f>IF(A21taxstdlife="n/a","n/a",IF(AM$3&gt;(A21taxstdlife+$E747),(Input!$L$231*$L$7)-SUM($L747:AL747),(Input!$L$231*$L$7)/A21taxstdlife))</f>
        <v>0</v>
      </c>
      <c r="AN747" s="155">
        <f>IF(A21taxstdlife="n/a","n/a",IF(AN$3&gt;(A21taxstdlife+$E747),(Input!$L$231*$L$7)-SUM($L747:AM747),(Input!$L$231*$L$7)/A21taxstdlife))</f>
        <v>0</v>
      </c>
      <c r="AO747" s="155">
        <f>IF(A21taxstdlife="n/a","n/a",IF(AO$3&gt;(A21taxstdlife+$E747),(Input!$L$231*$L$7)-SUM($L747:AN747),(Input!$L$231*$L$7)/A21taxstdlife))</f>
        <v>0</v>
      </c>
      <c r="AP747" s="155">
        <f>IF(A21taxstdlife="n/a","n/a",IF(AP$3&gt;(A21taxstdlife+$E747),(Input!$L$231*$L$7)-SUM($L747:AO747),(Input!$L$231*$L$7)/A21taxstdlife))</f>
        <v>0</v>
      </c>
      <c r="AQ747" s="155">
        <f>IF(A21taxstdlife="n/a","n/a",IF(AQ$3&gt;(A21taxstdlife+$E747),(Input!$L$231*$L$7)-SUM($L747:AP747),(Input!$L$231*$L$7)/A21taxstdlife))</f>
        <v>0</v>
      </c>
      <c r="AR747" s="155">
        <f>IF(A21taxstdlife="n/a","n/a",IF(AR$3&gt;(A21taxstdlife+$E747),(Input!$L$231*$L$7)-SUM($L747:AQ747),(Input!$L$231*$L$7)/A21taxstdlife))</f>
        <v>0</v>
      </c>
      <c r="AS747" s="155">
        <f>IF(A21taxstdlife="n/a","n/a",IF(AS$3&gt;(A21taxstdlife+$E747),(Input!$L$231*$L$7)-SUM($L747:AR747),(Input!$L$231*$L$7)/A21taxstdlife))</f>
        <v>0</v>
      </c>
      <c r="AT747" s="155">
        <f>IF(A21taxstdlife="n/a","n/a",IF(AT$3&gt;(A21taxstdlife+$E747),(Input!$L$231*$L$7)-SUM($L747:AS747),(Input!$L$231*$L$7)/A21taxstdlife))</f>
        <v>0</v>
      </c>
      <c r="AU747" s="155">
        <f>IF(A21taxstdlife="n/a","n/a",IF(AU$3&gt;(A21taxstdlife+$E747),(Input!$L$231*$L$7)-SUM($L747:AT747),(Input!$L$231*$L$7)/A21taxstdlife))</f>
        <v>0</v>
      </c>
      <c r="AV747" s="155">
        <f>IF(A21taxstdlife="n/a","n/a",IF(AV$3&gt;(A21taxstdlife+$E747),(Input!$L$231*$L$7)-SUM($L747:AU747),(Input!$L$231*$L$7)/A21taxstdlife))</f>
        <v>0</v>
      </c>
      <c r="AW747" s="155">
        <f>IF(A21taxstdlife="n/a","n/a",IF(AW$3&gt;(A21taxstdlife+$E747),(Input!$L$231*$L$7)-SUM($L747:AV747),(Input!$L$231*$L$7)/A21taxstdlife))</f>
        <v>0</v>
      </c>
      <c r="AX747" s="155">
        <f>IF(A21taxstdlife="n/a","n/a",IF(AX$3&gt;(A21taxstdlife+$E747),(Input!$L$231*$L$7)-SUM($L747:AW747),(Input!$L$231*$L$7)/A21taxstdlife))</f>
        <v>0</v>
      </c>
      <c r="AY747" s="155">
        <f>IF(A21taxstdlife="n/a","n/a",IF(AY$3&gt;(A21taxstdlife+$E747),(Input!$L$231*$L$7)-SUM($L747:AX747),(Input!$L$231*$L$7)/A21taxstdlife))</f>
        <v>0</v>
      </c>
      <c r="AZ747" s="155">
        <f>IF(A21taxstdlife="n/a","n/a",IF(AZ$3&gt;(A21taxstdlife+$E747),(Input!$L$231*$L$7)-SUM($L747:AY747),(Input!$L$231*$L$7)/A21taxstdlife))</f>
        <v>0</v>
      </c>
      <c r="BA747" s="155">
        <f>IF(A21taxstdlife="n/a","n/a",IF(BA$3&gt;(A21taxstdlife+$E747),(Input!$L$231*$L$7)-SUM($L747:AZ747),(Input!$L$231*$L$7)/A21taxstdlife))</f>
        <v>0</v>
      </c>
      <c r="BB747" s="155">
        <f>IF(A21taxstdlife="n/a","n/a",IF(BB$3&gt;(A21taxstdlife+$E747),(Input!$L$231*$L$7)-SUM($L747:BA747),(Input!$L$231*$L$7)/A21taxstdlife))</f>
        <v>0</v>
      </c>
      <c r="BC747" s="155">
        <f>IF(A21taxstdlife="n/a","n/a",IF(BC$3&gt;(A21taxstdlife+$E747),(Input!$L$231*$L$7)-SUM($L747:BB747),(Input!$L$231*$L$7)/A21taxstdlife))</f>
        <v>0</v>
      </c>
      <c r="BD747" s="155">
        <f>IF(A21taxstdlife="n/a","n/a",IF(BD$3&gt;(A21taxstdlife+$E747),(Input!$L$231*$L$7)-SUM($L747:BC747),(Input!$L$231*$L$7)/A21taxstdlife))</f>
        <v>0</v>
      </c>
      <c r="BE747" s="155">
        <f>IF(A21taxstdlife="n/a","n/a",IF(BE$3&gt;(A21taxstdlife+$E747),(Input!$L$231*$L$7)-SUM($L747:BD747),(Input!$L$231*$L$7)/A21taxstdlife))</f>
        <v>0</v>
      </c>
      <c r="BF747" s="155">
        <f>IF(A21taxstdlife="n/a","n/a",IF(BF$3&gt;(A21taxstdlife+$E747),(Input!$L$231*$L$7)-SUM($L747:BE747),(Input!$L$231*$L$7)/A21taxstdlife))</f>
        <v>0</v>
      </c>
      <c r="BG747" s="155">
        <f>IF(A21taxstdlife="n/a","n/a",IF(BG$3&gt;(A21taxstdlife+$E747),(Input!$L$231*$L$7)-SUM($L747:BF747),(Input!$L$231*$L$7)/A21taxstdlife))</f>
        <v>0</v>
      </c>
      <c r="BH747" s="155">
        <f>IF(A21taxstdlife="n/a","n/a",IF(BH$3&gt;(A21taxstdlife+$E747),(Input!$L$231*$L$7)-SUM($L747:BG747),(Input!$L$231*$L$7)/A21taxstdlife))</f>
        <v>0</v>
      </c>
      <c r="BI747" s="155">
        <f>IF(A21taxstdlife="n/a","n/a",IF(BI$3&gt;(A21taxstdlife+$E747),(Input!$L$231*$L$7)-SUM($L747:BH747),(Input!$L$231*$L$7)/A21taxstdlife))</f>
        <v>0</v>
      </c>
      <c r="BJ747" s="14"/>
      <c r="BK747" s="14"/>
      <c r="BL747" s="14"/>
      <c r="BM747" s="14"/>
      <c r="BN747" s="14"/>
      <c r="BO747" s="14"/>
      <c r="BP747" s="14"/>
      <c r="BQ747" s="14"/>
      <c r="BR747" s="14"/>
      <c r="BS747" s="14"/>
      <c r="BT747" s="14"/>
      <c r="BU747" s="14"/>
      <c r="BV747" s="14"/>
      <c r="BW747" s="14"/>
      <c r="BX747" s="14"/>
      <c r="BY747" s="14"/>
      <c r="BZ747" s="14"/>
      <c r="CA747" s="410"/>
      <c r="CB747" s="410"/>
      <c r="CC747" s="410"/>
      <c r="CD747" s="410"/>
      <c r="CE747" s="410"/>
      <c r="CF747" s="410"/>
      <c r="CG747" s="410"/>
      <c r="CH747" s="410"/>
      <c r="CI747" s="410"/>
      <c r="CJ747" s="410"/>
      <c r="CK747" s="410"/>
      <c r="CL747" s="410"/>
      <c r="CM747" s="410"/>
      <c r="CN747" s="410"/>
      <c r="CO747" s="410"/>
      <c r="CP747" s="410"/>
      <c r="CQ747" s="410"/>
      <c r="CR747" s="410"/>
      <c r="CS747" s="410"/>
      <c r="CT747" s="410"/>
      <c r="CU747" s="410"/>
      <c r="CV747" s="410"/>
      <c r="CW747" s="410"/>
      <c r="CX747" s="410"/>
      <c r="CY747" s="410"/>
      <c r="CZ747" s="410"/>
      <c r="DA747" s="410"/>
      <c r="DB747" s="410"/>
      <c r="DC747" s="410"/>
      <c r="DD747" s="410"/>
      <c r="DE747" s="410"/>
      <c r="DF747" s="410"/>
      <c r="DG747" s="410"/>
      <c r="DH747" s="410"/>
      <c r="DI747" s="410"/>
      <c r="DJ747" s="410"/>
      <c r="DK747" s="410"/>
      <c r="DL747" s="410"/>
      <c r="DM747" s="410"/>
      <c r="DN747" s="410"/>
      <c r="DO747" s="410"/>
      <c r="DP747" s="410"/>
      <c r="DQ747" s="410"/>
      <c r="DR747" s="410"/>
      <c r="DS747" s="410"/>
      <c r="DT747" s="410"/>
      <c r="DU747" s="410"/>
      <c r="DV747" s="410"/>
      <c r="DW747" s="410"/>
      <c r="DX747" s="410"/>
      <c r="DY747" s="410"/>
      <c r="DZ747" s="410"/>
      <c r="EA747" s="410"/>
      <c r="EB747" s="410"/>
      <c r="EC747" s="410"/>
      <c r="ED747" s="410"/>
      <c r="EE747" s="410"/>
      <c r="EF747" s="410"/>
      <c r="EG747" s="410"/>
      <c r="EH747" s="410"/>
      <c r="EI747" s="410"/>
      <c r="EJ747" s="410"/>
      <c r="EK747" s="410"/>
      <c r="EL747" s="410"/>
      <c r="EM747" s="410"/>
      <c r="EN747" s="410"/>
      <c r="EO747" s="410"/>
      <c r="EP747" s="410"/>
      <c r="EQ747" s="410"/>
      <c r="ER747" s="410"/>
      <c r="ES747" s="410"/>
      <c r="ET747" s="410"/>
      <c r="EU747" s="410"/>
      <c r="EV747" s="410"/>
      <c r="EW747" s="410"/>
      <c r="EX747" s="410"/>
      <c r="EY747" s="410"/>
      <c r="EZ747" s="410"/>
      <c r="FA747" s="410"/>
      <c r="FB747" s="410"/>
      <c r="FC747" s="410"/>
      <c r="FD747" s="410"/>
      <c r="FE747" s="410"/>
      <c r="FF747" s="410"/>
      <c r="FG747" s="410"/>
      <c r="FH747" s="410"/>
      <c r="FI747" s="410"/>
      <c r="FJ747" s="410"/>
      <c r="FK747" s="410"/>
      <c r="FL747" s="410"/>
      <c r="FM747" s="410"/>
      <c r="FN747" s="410"/>
      <c r="FO747" s="410"/>
      <c r="FP747" s="410"/>
      <c r="FQ747" s="410"/>
      <c r="FR747" s="410"/>
      <c r="FS747" s="410"/>
      <c r="FT747" s="410"/>
      <c r="FU747" s="410"/>
      <c r="FV747" s="410"/>
      <c r="FW747" s="410"/>
      <c r="FX747" s="410"/>
      <c r="FY747" s="410"/>
      <c r="FZ747" s="410"/>
      <c r="GA747" s="410"/>
      <c r="GB747" s="410"/>
      <c r="GC747" s="410"/>
      <c r="GD747" s="410"/>
      <c r="GE747" s="410"/>
      <c r="GF747" s="410"/>
      <c r="GG747" s="410"/>
      <c r="GH747" s="410"/>
      <c r="GI747" s="410"/>
      <c r="GJ747" s="410"/>
      <c r="GK747" s="410"/>
      <c r="GL747" s="410"/>
      <c r="GM747" s="410"/>
      <c r="GN747" s="410"/>
      <c r="GO747" s="410"/>
      <c r="GP747" s="410"/>
      <c r="GQ747" s="410"/>
      <c r="GR747" s="410"/>
      <c r="GS747" s="410"/>
      <c r="GT747" s="410"/>
      <c r="GU747" s="410"/>
      <c r="GV747" s="410"/>
      <c r="GW747" s="410"/>
      <c r="GX747" s="410"/>
      <c r="GY747" s="410"/>
      <c r="GZ747" s="410"/>
      <c r="HA747" s="410"/>
      <c r="HB747" s="410"/>
      <c r="HC747" s="410"/>
      <c r="HD747" s="410"/>
      <c r="HE747" s="410"/>
      <c r="HF747" s="410"/>
      <c r="HG747" s="410"/>
      <c r="HH747" s="410"/>
      <c r="HI747" s="410"/>
      <c r="HJ747" s="410"/>
      <c r="HK747" s="410"/>
      <c r="HL747" s="410"/>
      <c r="HM747" s="410"/>
      <c r="HN747" s="410"/>
      <c r="HO747" s="410"/>
      <c r="HP747" s="410"/>
      <c r="HQ747" s="410"/>
      <c r="HR747" s="410"/>
      <c r="HS747" s="410"/>
      <c r="HT747" s="410"/>
      <c r="HU747" s="410"/>
      <c r="HV747" s="410"/>
      <c r="HW747" s="410"/>
      <c r="HX747" s="410"/>
      <c r="HY747" s="410"/>
      <c r="HZ747" s="410"/>
      <c r="IA747" s="410"/>
      <c r="IB747" s="410"/>
      <c r="IC747" s="410"/>
      <c r="ID747" s="410"/>
      <c r="IE747" s="410"/>
      <c r="IF747" s="410"/>
      <c r="IG747" s="410"/>
      <c r="IH747" s="410"/>
      <c r="II747" s="410"/>
      <c r="IJ747" s="410"/>
      <c r="IK747" s="410"/>
      <c r="IL747" s="410"/>
      <c r="IM747" s="410"/>
      <c r="IN747" s="410"/>
      <c r="IO747" s="410"/>
      <c r="IP747" s="410"/>
      <c r="IQ747" s="410"/>
      <c r="IR747" s="410"/>
      <c r="IS747" s="410"/>
      <c r="IT747" s="410"/>
      <c r="IU747" s="410"/>
      <c r="IV747" s="410"/>
    </row>
    <row r="748" spans="1:256" s="2" customFormat="1" ht="12.75" hidden="1" customHeight="1" outlineLevel="2">
      <c r="A748" s="14"/>
      <c r="B748" s="14"/>
      <c r="C748" s="324"/>
      <c r="D748" s="413"/>
      <c r="E748" s="261">
        <v>7</v>
      </c>
      <c r="F748" s="372"/>
      <c r="G748" s="269"/>
      <c r="H748" s="271"/>
      <c r="I748" s="271"/>
      <c r="J748" s="271"/>
      <c r="K748" s="271"/>
      <c r="L748" s="271"/>
      <c r="M748" s="270"/>
      <c r="N748" s="155">
        <f>IF(A21taxstdlife="n/a","n/a",IF(N$3&gt;(A21taxstdlife+$E748),(Input!$M$231*$M$7)-SUM($M748:M748),(Input!$M$231*$M$7)/A21taxstdlife))</f>
        <v>0</v>
      </c>
      <c r="O748" s="155">
        <f>IF(A21taxstdlife="n/a","n/a",IF(O$3&gt;(A21taxstdlife+$E748),(Input!$M$231*$M$7)-SUM($M748:N748),(Input!$M$231*$M$7)/A21taxstdlife))</f>
        <v>0</v>
      </c>
      <c r="P748" s="155">
        <f>IF(A21taxstdlife="n/a","n/a",IF(P$3&gt;(A21taxstdlife+$E748),(Input!$M$231*$M$7)-SUM($M748:O748),(Input!$M$231*$M$7)/A21taxstdlife))</f>
        <v>0</v>
      </c>
      <c r="Q748" s="155">
        <f>IF(A21taxstdlife="n/a","n/a",IF(Q$3&gt;(A21taxstdlife+$E748),(Input!$M$231*$M$7)-SUM($M748:P748),(Input!$M$231*$M$7)/A21taxstdlife))</f>
        <v>0</v>
      </c>
      <c r="R748" s="155">
        <f>IF(A21taxstdlife="n/a","n/a",IF(R$3&gt;(A21taxstdlife+$E748),(Input!$M$231*$M$7)-SUM($M748:Q748),(Input!$M$231*$M$7)/A21taxstdlife))</f>
        <v>0</v>
      </c>
      <c r="S748" s="155">
        <f>IF(A21taxstdlife="n/a","n/a",IF(S$3&gt;(A21taxstdlife+$E748),(Input!$M$231*$M$7)-SUM($M748:R748),(Input!$M$231*$M$7)/A21taxstdlife))</f>
        <v>0</v>
      </c>
      <c r="T748" s="155">
        <f>IF(A21taxstdlife="n/a","n/a",IF(T$3&gt;(A21taxstdlife+$E748),(Input!$M$231*$M$7)-SUM($M748:S748),(Input!$M$231*$M$7)/A21taxstdlife))</f>
        <v>0</v>
      </c>
      <c r="U748" s="155">
        <f>IF(A21taxstdlife="n/a","n/a",IF(U$3&gt;(A21taxstdlife+$E748),(Input!$M$231*$M$7)-SUM($M748:T748),(Input!$M$231*$M$7)/A21taxstdlife))</f>
        <v>0</v>
      </c>
      <c r="V748" s="155">
        <f>IF(A21taxstdlife="n/a","n/a",IF(V$3&gt;(A21taxstdlife+$E748),(Input!$M$231*$M$7)-SUM($M748:U748),(Input!$M$231*$M$7)/A21taxstdlife))</f>
        <v>0</v>
      </c>
      <c r="W748" s="155">
        <f>IF(A21taxstdlife="n/a","n/a",IF(W$3&gt;(A21taxstdlife+$E748),(Input!$M$231*$M$7)-SUM($M748:V748),(Input!$M$231*$M$7)/A21taxstdlife))</f>
        <v>0</v>
      </c>
      <c r="X748" s="155">
        <f>IF(A21taxstdlife="n/a","n/a",IF(X$3&gt;(A21taxstdlife+$E748),(Input!$M$231*$M$7)-SUM($M748:W748),(Input!$M$231*$M$7)/A21taxstdlife))</f>
        <v>0</v>
      </c>
      <c r="Y748" s="155">
        <f>IF(A21taxstdlife="n/a","n/a",IF(Y$3&gt;(A21taxstdlife+$E748),(Input!$M$231*$M$7)-SUM($M748:X748),(Input!$M$231*$M$7)/A21taxstdlife))</f>
        <v>0</v>
      </c>
      <c r="Z748" s="155">
        <f>IF(A21taxstdlife="n/a","n/a",IF(Z$3&gt;(A21taxstdlife+$E748),(Input!$M$231*$M$7)-SUM($M748:Y748),(Input!$M$231*$M$7)/A21taxstdlife))</f>
        <v>0</v>
      </c>
      <c r="AA748" s="155">
        <f>IF(A21taxstdlife="n/a","n/a",IF(AA$3&gt;(A21taxstdlife+$E748),(Input!$M$231*$M$7)-SUM($M748:Z748),(Input!$M$231*$M$7)/A21taxstdlife))</f>
        <v>0</v>
      </c>
      <c r="AB748" s="155">
        <f>IF(A21taxstdlife="n/a","n/a",IF(AB$3&gt;(A21taxstdlife+$E748),(Input!$M$231*$M$7)-SUM($M748:AA748),(Input!$M$231*$M$7)/A21taxstdlife))</f>
        <v>0</v>
      </c>
      <c r="AC748" s="155">
        <f>IF(A21taxstdlife="n/a","n/a",IF(AC$3&gt;(A21taxstdlife+$E748),(Input!$M$231*$M$7)-SUM($M748:AB748),(Input!$M$231*$M$7)/A21taxstdlife))</f>
        <v>0</v>
      </c>
      <c r="AD748" s="155">
        <f>IF(A21taxstdlife="n/a","n/a",IF(AD$3&gt;(A21taxstdlife+$E748),(Input!$M$231*$M$7)-SUM($M748:AC748),(Input!$M$231*$M$7)/A21taxstdlife))</f>
        <v>0</v>
      </c>
      <c r="AE748" s="155">
        <f>IF(A21taxstdlife="n/a","n/a",IF(AE$3&gt;(A21taxstdlife+$E748),(Input!$M$231*$M$7)-SUM($M748:AD748),(Input!$M$231*$M$7)/A21taxstdlife))</f>
        <v>0</v>
      </c>
      <c r="AF748" s="155">
        <f>IF(A21taxstdlife="n/a","n/a",IF(AF$3&gt;(A21taxstdlife+$E748),(Input!$M$231*$M$7)-SUM($M748:AE748),(Input!$M$231*$M$7)/A21taxstdlife))</f>
        <v>0</v>
      </c>
      <c r="AG748" s="155">
        <f>IF(A21taxstdlife="n/a","n/a",IF(AG$3&gt;(A21taxstdlife+$E748),(Input!$M$231*$M$7)-SUM($M748:AF748),(Input!$M$231*$M$7)/A21taxstdlife))</f>
        <v>0</v>
      </c>
      <c r="AH748" s="155">
        <f>IF(A21taxstdlife="n/a","n/a",IF(AH$3&gt;(A21taxstdlife+$E748),(Input!$M$231*$M$7)-SUM($M748:AG748),(Input!$M$231*$M$7)/A21taxstdlife))</f>
        <v>0</v>
      </c>
      <c r="AI748" s="155">
        <f>IF(A21taxstdlife="n/a","n/a",IF(AI$3&gt;(A21taxstdlife+$E748),(Input!$M$231*$M$7)-SUM($M748:AH748),(Input!$M$231*$M$7)/A21taxstdlife))</f>
        <v>0</v>
      </c>
      <c r="AJ748" s="155">
        <f>IF(A21taxstdlife="n/a","n/a",IF(AJ$3&gt;(A21taxstdlife+$E748),(Input!$M$231*$M$7)-SUM($M748:AI748),(Input!$M$231*$M$7)/A21taxstdlife))</f>
        <v>0</v>
      </c>
      <c r="AK748" s="155">
        <f>IF(A21taxstdlife="n/a","n/a",IF(AK$3&gt;(A21taxstdlife+$E748),(Input!$M$231*$M$7)-SUM($M748:AJ748),(Input!$M$231*$M$7)/A21taxstdlife))</f>
        <v>0</v>
      </c>
      <c r="AL748" s="155">
        <f>IF(A21taxstdlife="n/a","n/a",IF(AL$3&gt;(A21taxstdlife+$E748),(Input!$M$231*$M$7)-SUM($M748:AK748),(Input!$M$231*$M$7)/A21taxstdlife))</f>
        <v>0</v>
      </c>
      <c r="AM748" s="155">
        <f>IF(A21taxstdlife="n/a","n/a",IF(AM$3&gt;(A21taxstdlife+$E748),(Input!$M$231*$M$7)-SUM($M748:AL748),(Input!$M$231*$M$7)/A21taxstdlife))</f>
        <v>0</v>
      </c>
      <c r="AN748" s="155">
        <f>IF(A21taxstdlife="n/a","n/a",IF(AN$3&gt;(A21taxstdlife+$E748),(Input!$M$231*$M$7)-SUM($M748:AM748),(Input!$M$231*$M$7)/A21taxstdlife))</f>
        <v>0</v>
      </c>
      <c r="AO748" s="155">
        <f>IF(A21taxstdlife="n/a","n/a",IF(AO$3&gt;(A21taxstdlife+$E748),(Input!$M$231*$M$7)-SUM($M748:AN748),(Input!$M$231*$M$7)/A21taxstdlife))</f>
        <v>0</v>
      </c>
      <c r="AP748" s="155">
        <f>IF(A21taxstdlife="n/a","n/a",IF(AP$3&gt;(A21taxstdlife+$E748),(Input!$M$231*$M$7)-SUM($M748:AO748),(Input!$M$231*$M$7)/A21taxstdlife))</f>
        <v>0</v>
      </c>
      <c r="AQ748" s="155">
        <f>IF(A21taxstdlife="n/a","n/a",IF(AQ$3&gt;(A21taxstdlife+$E748),(Input!$M$231*$M$7)-SUM($M748:AP748),(Input!$M$231*$M$7)/A21taxstdlife))</f>
        <v>0</v>
      </c>
      <c r="AR748" s="155">
        <f>IF(A21taxstdlife="n/a","n/a",IF(AR$3&gt;(A21taxstdlife+$E748),(Input!$M$231*$M$7)-SUM($M748:AQ748),(Input!$M$231*$M$7)/A21taxstdlife))</f>
        <v>0</v>
      </c>
      <c r="AS748" s="155">
        <f>IF(A21taxstdlife="n/a","n/a",IF(AS$3&gt;(A21taxstdlife+$E748),(Input!$M$231*$M$7)-SUM($M748:AR748),(Input!$M$231*$M$7)/A21taxstdlife))</f>
        <v>0</v>
      </c>
      <c r="AT748" s="155">
        <f>IF(A21taxstdlife="n/a","n/a",IF(AT$3&gt;(A21taxstdlife+$E748),(Input!$M$231*$M$7)-SUM($M748:AS748),(Input!$M$231*$M$7)/A21taxstdlife))</f>
        <v>0</v>
      </c>
      <c r="AU748" s="155">
        <f>IF(A21taxstdlife="n/a","n/a",IF(AU$3&gt;(A21taxstdlife+$E748),(Input!$M$231*$M$7)-SUM($M748:AT748),(Input!$M$231*$M$7)/A21taxstdlife))</f>
        <v>0</v>
      </c>
      <c r="AV748" s="155">
        <f>IF(A21taxstdlife="n/a","n/a",IF(AV$3&gt;(A21taxstdlife+$E748),(Input!$M$231*$M$7)-SUM($M748:AU748),(Input!$M$231*$M$7)/A21taxstdlife))</f>
        <v>0</v>
      </c>
      <c r="AW748" s="155">
        <f>IF(A21taxstdlife="n/a","n/a",IF(AW$3&gt;(A21taxstdlife+$E748),(Input!$M$231*$M$7)-SUM($M748:AV748),(Input!$M$231*$M$7)/A21taxstdlife))</f>
        <v>0</v>
      </c>
      <c r="AX748" s="155">
        <f>IF(A21taxstdlife="n/a","n/a",IF(AX$3&gt;(A21taxstdlife+$E748),(Input!$M$231*$M$7)-SUM($M748:AW748),(Input!$M$231*$M$7)/A21taxstdlife))</f>
        <v>0</v>
      </c>
      <c r="AY748" s="155">
        <f>IF(A21taxstdlife="n/a","n/a",IF(AY$3&gt;(A21taxstdlife+$E748),(Input!$M$231*$M$7)-SUM($M748:AX748),(Input!$M$231*$M$7)/A21taxstdlife))</f>
        <v>0</v>
      </c>
      <c r="AZ748" s="155">
        <f>IF(A21taxstdlife="n/a","n/a",IF(AZ$3&gt;(A21taxstdlife+$E748),(Input!$M$231*$M$7)-SUM($M748:AY748),(Input!$M$231*$M$7)/A21taxstdlife))</f>
        <v>0</v>
      </c>
      <c r="BA748" s="155">
        <f>IF(A21taxstdlife="n/a","n/a",IF(BA$3&gt;(A21taxstdlife+$E748),(Input!$M$231*$M$7)-SUM($M748:AZ748),(Input!$M$231*$M$7)/A21taxstdlife))</f>
        <v>0</v>
      </c>
      <c r="BB748" s="155">
        <f>IF(A21taxstdlife="n/a","n/a",IF(BB$3&gt;(A21taxstdlife+$E748),(Input!$M$231*$M$7)-SUM($M748:BA748),(Input!$M$231*$M$7)/A21taxstdlife))</f>
        <v>0</v>
      </c>
      <c r="BC748" s="155">
        <f>IF(A21taxstdlife="n/a","n/a",IF(BC$3&gt;(A21taxstdlife+$E748),(Input!$M$231*$M$7)-SUM($M748:BB748),(Input!$M$231*$M$7)/A21taxstdlife))</f>
        <v>0</v>
      </c>
      <c r="BD748" s="155">
        <f>IF(A21taxstdlife="n/a","n/a",IF(BD$3&gt;(A21taxstdlife+$E748),(Input!$M$231*$M$7)-SUM($M748:BC748),(Input!$M$231*$M$7)/A21taxstdlife))</f>
        <v>0</v>
      </c>
      <c r="BE748" s="155">
        <f>IF(A21taxstdlife="n/a","n/a",IF(BE$3&gt;(A21taxstdlife+$E748),(Input!$M$231*$M$7)-SUM($M748:BD748),(Input!$M$231*$M$7)/A21taxstdlife))</f>
        <v>0</v>
      </c>
      <c r="BF748" s="155">
        <f>IF(A21taxstdlife="n/a","n/a",IF(BF$3&gt;(A21taxstdlife+$E748),(Input!$M$231*$M$7)-SUM($M748:BE748),(Input!$M$231*$M$7)/A21taxstdlife))</f>
        <v>0</v>
      </c>
      <c r="BG748" s="155">
        <f>IF(A21taxstdlife="n/a","n/a",IF(BG$3&gt;(A21taxstdlife+$E748),(Input!$M$231*$M$7)-SUM($M748:BF748),(Input!$M$231*$M$7)/A21taxstdlife))</f>
        <v>0</v>
      </c>
      <c r="BH748" s="155">
        <f>IF(A21taxstdlife="n/a","n/a",IF(BH$3&gt;(A21taxstdlife+$E748),(Input!$M$231*$M$7)-SUM($M748:BG748),(Input!$M$231*$M$7)/A21taxstdlife))</f>
        <v>0</v>
      </c>
      <c r="BI748" s="155">
        <f>IF(A21taxstdlife="n/a","n/a",IF(BI$3&gt;(A21taxstdlife+$E748),(Input!$M$231*$M$7)-SUM($M748:BH748),(Input!$M$231*$M$7)/A21taxstdlife))</f>
        <v>0</v>
      </c>
      <c r="BJ748" s="14"/>
      <c r="BK748" s="14"/>
      <c r="BL748" s="14"/>
      <c r="BM748" s="14"/>
      <c r="BN748" s="14"/>
      <c r="BO748" s="14"/>
      <c r="BP748" s="14"/>
      <c r="BQ748" s="14"/>
      <c r="BR748" s="14"/>
      <c r="BS748" s="14"/>
      <c r="BT748" s="14"/>
      <c r="BU748" s="14"/>
      <c r="BV748" s="14"/>
      <c r="BW748" s="14"/>
      <c r="BX748" s="14"/>
      <c r="BY748" s="14"/>
      <c r="BZ748" s="14"/>
      <c r="CA748" s="410"/>
      <c r="CB748" s="410"/>
      <c r="CC748" s="410"/>
      <c r="CD748" s="410"/>
      <c r="CE748" s="410"/>
      <c r="CF748" s="410"/>
      <c r="CG748" s="410"/>
      <c r="CH748" s="410"/>
      <c r="CI748" s="410"/>
      <c r="CJ748" s="410"/>
      <c r="CK748" s="410"/>
      <c r="CL748" s="410"/>
      <c r="CM748" s="410"/>
      <c r="CN748" s="410"/>
      <c r="CO748" s="410"/>
      <c r="CP748" s="410"/>
      <c r="CQ748" s="410"/>
      <c r="CR748" s="410"/>
      <c r="CS748" s="410"/>
      <c r="CT748" s="410"/>
      <c r="CU748" s="410"/>
      <c r="CV748" s="410"/>
      <c r="CW748" s="410"/>
      <c r="CX748" s="410"/>
      <c r="CY748" s="410"/>
      <c r="CZ748" s="410"/>
      <c r="DA748" s="410"/>
      <c r="DB748" s="410"/>
      <c r="DC748" s="410"/>
      <c r="DD748" s="410"/>
      <c r="DE748" s="410"/>
      <c r="DF748" s="410"/>
      <c r="DG748" s="410"/>
      <c r="DH748" s="410"/>
      <c r="DI748" s="410"/>
      <c r="DJ748" s="410"/>
      <c r="DK748" s="410"/>
      <c r="DL748" s="410"/>
      <c r="DM748" s="410"/>
      <c r="DN748" s="410"/>
      <c r="DO748" s="410"/>
      <c r="DP748" s="410"/>
      <c r="DQ748" s="410"/>
      <c r="DR748" s="410"/>
      <c r="DS748" s="410"/>
      <c r="DT748" s="410"/>
      <c r="DU748" s="410"/>
      <c r="DV748" s="410"/>
      <c r="DW748" s="410"/>
      <c r="DX748" s="410"/>
      <c r="DY748" s="410"/>
      <c r="DZ748" s="410"/>
      <c r="EA748" s="410"/>
      <c r="EB748" s="410"/>
      <c r="EC748" s="410"/>
      <c r="ED748" s="410"/>
      <c r="EE748" s="410"/>
      <c r="EF748" s="410"/>
      <c r="EG748" s="410"/>
      <c r="EH748" s="410"/>
      <c r="EI748" s="410"/>
      <c r="EJ748" s="410"/>
      <c r="EK748" s="410"/>
      <c r="EL748" s="410"/>
      <c r="EM748" s="410"/>
      <c r="EN748" s="410"/>
      <c r="EO748" s="410"/>
      <c r="EP748" s="410"/>
      <c r="EQ748" s="410"/>
      <c r="ER748" s="410"/>
      <c r="ES748" s="410"/>
      <c r="ET748" s="410"/>
      <c r="EU748" s="410"/>
      <c r="EV748" s="410"/>
      <c r="EW748" s="410"/>
      <c r="EX748" s="410"/>
      <c r="EY748" s="410"/>
      <c r="EZ748" s="410"/>
      <c r="FA748" s="410"/>
      <c r="FB748" s="410"/>
      <c r="FC748" s="410"/>
      <c r="FD748" s="410"/>
      <c r="FE748" s="410"/>
      <c r="FF748" s="410"/>
      <c r="FG748" s="410"/>
      <c r="FH748" s="410"/>
      <c r="FI748" s="410"/>
      <c r="FJ748" s="410"/>
      <c r="FK748" s="410"/>
      <c r="FL748" s="410"/>
      <c r="FM748" s="410"/>
      <c r="FN748" s="410"/>
      <c r="FO748" s="410"/>
      <c r="FP748" s="410"/>
      <c r="FQ748" s="410"/>
      <c r="FR748" s="410"/>
      <c r="FS748" s="410"/>
      <c r="FT748" s="410"/>
      <c r="FU748" s="410"/>
      <c r="FV748" s="410"/>
      <c r="FW748" s="410"/>
      <c r="FX748" s="410"/>
      <c r="FY748" s="410"/>
      <c r="FZ748" s="410"/>
      <c r="GA748" s="410"/>
      <c r="GB748" s="410"/>
      <c r="GC748" s="410"/>
      <c r="GD748" s="410"/>
      <c r="GE748" s="410"/>
      <c r="GF748" s="410"/>
      <c r="GG748" s="410"/>
      <c r="GH748" s="410"/>
      <c r="GI748" s="410"/>
      <c r="GJ748" s="410"/>
      <c r="GK748" s="410"/>
      <c r="GL748" s="410"/>
      <c r="GM748" s="410"/>
      <c r="GN748" s="410"/>
      <c r="GO748" s="410"/>
      <c r="GP748" s="410"/>
      <c r="GQ748" s="410"/>
      <c r="GR748" s="410"/>
      <c r="GS748" s="410"/>
      <c r="GT748" s="410"/>
      <c r="GU748" s="410"/>
      <c r="GV748" s="410"/>
      <c r="GW748" s="410"/>
      <c r="GX748" s="410"/>
      <c r="GY748" s="410"/>
      <c r="GZ748" s="410"/>
      <c r="HA748" s="410"/>
      <c r="HB748" s="410"/>
      <c r="HC748" s="410"/>
      <c r="HD748" s="410"/>
      <c r="HE748" s="410"/>
      <c r="HF748" s="410"/>
      <c r="HG748" s="410"/>
      <c r="HH748" s="410"/>
      <c r="HI748" s="410"/>
      <c r="HJ748" s="410"/>
      <c r="HK748" s="410"/>
      <c r="HL748" s="410"/>
      <c r="HM748" s="410"/>
      <c r="HN748" s="410"/>
      <c r="HO748" s="410"/>
      <c r="HP748" s="410"/>
      <c r="HQ748" s="410"/>
      <c r="HR748" s="410"/>
      <c r="HS748" s="410"/>
      <c r="HT748" s="410"/>
      <c r="HU748" s="410"/>
      <c r="HV748" s="410"/>
      <c r="HW748" s="410"/>
      <c r="HX748" s="410"/>
      <c r="HY748" s="410"/>
      <c r="HZ748" s="410"/>
      <c r="IA748" s="410"/>
      <c r="IB748" s="410"/>
      <c r="IC748" s="410"/>
      <c r="ID748" s="410"/>
      <c r="IE748" s="410"/>
      <c r="IF748" s="410"/>
      <c r="IG748" s="410"/>
      <c r="IH748" s="410"/>
      <c r="II748" s="410"/>
      <c r="IJ748" s="410"/>
      <c r="IK748" s="410"/>
      <c r="IL748" s="410"/>
      <c r="IM748" s="410"/>
      <c r="IN748" s="410"/>
      <c r="IO748" s="410"/>
      <c r="IP748" s="410"/>
      <c r="IQ748" s="410"/>
      <c r="IR748" s="410"/>
      <c r="IS748" s="410"/>
      <c r="IT748" s="410"/>
      <c r="IU748" s="410"/>
      <c r="IV748" s="410"/>
    </row>
    <row r="749" spans="1:256" s="2" customFormat="1" ht="12.75" hidden="1" customHeight="1" outlineLevel="2">
      <c r="A749" s="14"/>
      <c r="B749" s="14"/>
      <c r="C749" s="324"/>
      <c r="D749" s="413"/>
      <c r="E749" s="261">
        <v>8</v>
      </c>
      <c r="F749" s="372"/>
      <c r="G749" s="269"/>
      <c r="H749" s="271"/>
      <c r="I749" s="271"/>
      <c r="J749" s="271"/>
      <c r="K749" s="271"/>
      <c r="L749" s="271"/>
      <c r="M749" s="271"/>
      <c r="N749" s="270"/>
      <c r="O749" s="155">
        <f>IF(A21taxstdlife="n/a","n/a",IF(O$3&gt;(A21taxstdlife+$E749),(Input!$N$231*$N$7)-SUM($N749:N749),(Input!$N$231*$N$7)/A21taxstdlife))</f>
        <v>0</v>
      </c>
      <c r="P749" s="155">
        <f>IF(A21taxstdlife="n/a","n/a",IF(P$3&gt;(A21taxstdlife+$E749),(Input!$N$231*$N$7)-SUM($N749:O749),(Input!$N$231*$N$7)/A21taxstdlife))</f>
        <v>0</v>
      </c>
      <c r="Q749" s="155">
        <f>IF(A21taxstdlife="n/a","n/a",IF(Q$3&gt;(A21taxstdlife+$E749),(Input!$N$231*$N$7)-SUM($N749:P749),(Input!$N$231*$N$7)/A21taxstdlife))</f>
        <v>0</v>
      </c>
      <c r="R749" s="155">
        <f>IF(A21taxstdlife="n/a","n/a",IF(R$3&gt;(A21taxstdlife+$E749),(Input!$N$231*$N$7)-SUM($N749:Q749),(Input!$N$231*$N$7)/A21taxstdlife))</f>
        <v>0</v>
      </c>
      <c r="S749" s="155">
        <f>IF(A21taxstdlife="n/a","n/a",IF(S$3&gt;(A21taxstdlife+$E749),(Input!$N$231*$N$7)-SUM($N749:R749),(Input!$N$231*$N$7)/A21taxstdlife))</f>
        <v>0</v>
      </c>
      <c r="T749" s="155">
        <f>IF(A21taxstdlife="n/a","n/a",IF(T$3&gt;(A21taxstdlife+$E749),(Input!$N$231*$N$7)-SUM($N749:S749),(Input!$N$231*$N$7)/A21taxstdlife))</f>
        <v>0</v>
      </c>
      <c r="U749" s="155">
        <f>IF(A21taxstdlife="n/a","n/a",IF(U$3&gt;(A21taxstdlife+$E749),(Input!$N$231*$N$7)-SUM($N749:T749),(Input!$N$231*$N$7)/A21taxstdlife))</f>
        <v>0</v>
      </c>
      <c r="V749" s="155">
        <f>IF(A21taxstdlife="n/a","n/a",IF(V$3&gt;(A21taxstdlife+$E749),(Input!$N$231*$N$7)-SUM($N749:U749),(Input!$N$231*$N$7)/A21taxstdlife))</f>
        <v>0</v>
      </c>
      <c r="W749" s="155">
        <f>IF(A21taxstdlife="n/a","n/a",IF(W$3&gt;(A21taxstdlife+$E749),(Input!$N$231*$N$7)-SUM($N749:V749),(Input!$N$231*$N$7)/A21taxstdlife))</f>
        <v>0</v>
      </c>
      <c r="X749" s="155">
        <f>IF(A21taxstdlife="n/a","n/a",IF(X$3&gt;(A21taxstdlife+$E749),(Input!$N$231*$N$7)-SUM($N749:W749),(Input!$N$231*$N$7)/A21taxstdlife))</f>
        <v>0</v>
      </c>
      <c r="Y749" s="155">
        <f>IF(A21taxstdlife="n/a","n/a",IF(Y$3&gt;(A21taxstdlife+$E749),(Input!$N$231*$N$7)-SUM($N749:X749),(Input!$N$231*$N$7)/A21taxstdlife))</f>
        <v>0</v>
      </c>
      <c r="Z749" s="155">
        <f>IF(A21taxstdlife="n/a","n/a",IF(Z$3&gt;(A21taxstdlife+$E749),(Input!$N$231*$N$7)-SUM($N749:Y749),(Input!$N$231*$N$7)/A21taxstdlife))</f>
        <v>0</v>
      </c>
      <c r="AA749" s="155">
        <f>IF(A21taxstdlife="n/a","n/a",IF(AA$3&gt;(A21taxstdlife+$E749),(Input!$N$231*$N$7)-SUM($N749:Z749),(Input!$N$231*$N$7)/A21taxstdlife))</f>
        <v>0</v>
      </c>
      <c r="AB749" s="155">
        <f>IF(A21taxstdlife="n/a","n/a",IF(AB$3&gt;(A21taxstdlife+$E749),(Input!$N$231*$N$7)-SUM($N749:AA749),(Input!$N$231*$N$7)/A21taxstdlife))</f>
        <v>0</v>
      </c>
      <c r="AC749" s="155">
        <f>IF(A21taxstdlife="n/a","n/a",IF(AC$3&gt;(A21taxstdlife+$E749),(Input!$N$231*$N$7)-SUM($N749:AB749),(Input!$N$231*$N$7)/A21taxstdlife))</f>
        <v>0</v>
      </c>
      <c r="AD749" s="155">
        <f>IF(A21taxstdlife="n/a","n/a",IF(AD$3&gt;(A21taxstdlife+$E749),(Input!$N$231*$N$7)-SUM($N749:AC749),(Input!$N$231*$N$7)/A21taxstdlife))</f>
        <v>0</v>
      </c>
      <c r="AE749" s="155">
        <f>IF(A21taxstdlife="n/a","n/a",IF(AE$3&gt;(A21taxstdlife+$E749),(Input!$N$231*$N$7)-SUM($N749:AD749),(Input!$N$231*$N$7)/A21taxstdlife))</f>
        <v>0</v>
      </c>
      <c r="AF749" s="155">
        <f>IF(A21taxstdlife="n/a","n/a",IF(AF$3&gt;(A21taxstdlife+$E749),(Input!$N$231*$N$7)-SUM($N749:AE749),(Input!$N$231*$N$7)/A21taxstdlife))</f>
        <v>0</v>
      </c>
      <c r="AG749" s="155">
        <f>IF(A21taxstdlife="n/a","n/a",IF(AG$3&gt;(A21taxstdlife+$E749),(Input!$N$231*$N$7)-SUM($N749:AF749),(Input!$N$231*$N$7)/A21taxstdlife))</f>
        <v>0</v>
      </c>
      <c r="AH749" s="155">
        <f>IF(A21taxstdlife="n/a","n/a",IF(AH$3&gt;(A21taxstdlife+$E749),(Input!$N$231*$N$7)-SUM($N749:AG749),(Input!$N$231*$N$7)/A21taxstdlife))</f>
        <v>0</v>
      </c>
      <c r="AI749" s="155">
        <f>IF(A21taxstdlife="n/a","n/a",IF(AI$3&gt;(A21taxstdlife+$E749),(Input!$N$231*$N$7)-SUM($N749:AH749),(Input!$N$231*$N$7)/A21taxstdlife))</f>
        <v>0</v>
      </c>
      <c r="AJ749" s="155">
        <f>IF(A21taxstdlife="n/a","n/a",IF(AJ$3&gt;(A21taxstdlife+$E749),(Input!$N$231*$N$7)-SUM($N749:AI749),(Input!$N$231*$N$7)/A21taxstdlife))</f>
        <v>0</v>
      </c>
      <c r="AK749" s="155">
        <f>IF(A21taxstdlife="n/a","n/a",IF(AK$3&gt;(A21taxstdlife+$E749),(Input!$N$231*$N$7)-SUM($N749:AJ749),(Input!$N$231*$N$7)/A21taxstdlife))</f>
        <v>0</v>
      </c>
      <c r="AL749" s="155">
        <f>IF(A21taxstdlife="n/a","n/a",IF(AL$3&gt;(A21taxstdlife+$E749),(Input!$N$231*$N$7)-SUM($N749:AK749),(Input!$N$231*$N$7)/A21taxstdlife))</f>
        <v>0</v>
      </c>
      <c r="AM749" s="155">
        <f>IF(A21taxstdlife="n/a","n/a",IF(AM$3&gt;(A21taxstdlife+$E749),(Input!$N$231*$N$7)-SUM($N749:AL749),(Input!$N$231*$N$7)/A21taxstdlife))</f>
        <v>0</v>
      </c>
      <c r="AN749" s="155">
        <f>IF(A21taxstdlife="n/a","n/a",IF(AN$3&gt;(A21taxstdlife+$E749),(Input!$N$231*$N$7)-SUM($N749:AM749),(Input!$N$231*$N$7)/A21taxstdlife))</f>
        <v>0</v>
      </c>
      <c r="AO749" s="155">
        <f>IF(A21taxstdlife="n/a","n/a",IF(AO$3&gt;(A21taxstdlife+$E749),(Input!$N$231*$N$7)-SUM($N749:AN749),(Input!$N$231*$N$7)/A21taxstdlife))</f>
        <v>0</v>
      </c>
      <c r="AP749" s="155">
        <f>IF(A21taxstdlife="n/a","n/a",IF(AP$3&gt;(A21taxstdlife+$E749),(Input!$N$231*$N$7)-SUM($N749:AO749),(Input!$N$231*$N$7)/A21taxstdlife))</f>
        <v>0</v>
      </c>
      <c r="AQ749" s="155">
        <f>IF(A21taxstdlife="n/a","n/a",IF(AQ$3&gt;(A21taxstdlife+$E749),(Input!$N$231*$N$7)-SUM($N749:AP749),(Input!$N$231*$N$7)/A21taxstdlife))</f>
        <v>0</v>
      </c>
      <c r="AR749" s="155">
        <f>IF(A21taxstdlife="n/a","n/a",IF(AR$3&gt;(A21taxstdlife+$E749),(Input!$N$231*$N$7)-SUM($N749:AQ749),(Input!$N$231*$N$7)/A21taxstdlife))</f>
        <v>0</v>
      </c>
      <c r="AS749" s="155">
        <f>IF(A21taxstdlife="n/a","n/a",IF(AS$3&gt;(A21taxstdlife+$E749),(Input!$N$231*$N$7)-SUM($N749:AR749),(Input!$N$231*$N$7)/A21taxstdlife))</f>
        <v>0</v>
      </c>
      <c r="AT749" s="155">
        <f>IF(A21taxstdlife="n/a","n/a",IF(AT$3&gt;(A21taxstdlife+$E749),(Input!$N$231*$N$7)-SUM($N749:AS749),(Input!$N$231*$N$7)/A21taxstdlife))</f>
        <v>0</v>
      </c>
      <c r="AU749" s="155">
        <f>IF(A21taxstdlife="n/a","n/a",IF(AU$3&gt;(A21taxstdlife+$E749),(Input!$N$231*$N$7)-SUM($N749:AT749),(Input!$N$231*$N$7)/A21taxstdlife))</f>
        <v>0</v>
      </c>
      <c r="AV749" s="155">
        <f>IF(A21taxstdlife="n/a","n/a",IF(AV$3&gt;(A21taxstdlife+$E749),(Input!$N$231*$N$7)-SUM($N749:AU749),(Input!$N$231*$N$7)/A21taxstdlife))</f>
        <v>0</v>
      </c>
      <c r="AW749" s="155">
        <f>IF(A21taxstdlife="n/a","n/a",IF(AW$3&gt;(A21taxstdlife+$E749),(Input!$N$231*$N$7)-SUM($N749:AV749),(Input!$N$231*$N$7)/A21taxstdlife))</f>
        <v>0</v>
      </c>
      <c r="AX749" s="155">
        <f>IF(A21taxstdlife="n/a","n/a",IF(AX$3&gt;(A21taxstdlife+$E749),(Input!$N$231*$N$7)-SUM($N749:AW749),(Input!$N$231*$N$7)/A21taxstdlife))</f>
        <v>0</v>
      </c>
      <c r="AY749" s="155">
        <f>IF(A21taxstdlife="n/a","n/a",IF(AY$3&gt;(A21taxstdlife+$E749),(Input!$N$231*$N$7)-SUM($N749:AX749),(Input!$N$231*$N$7)/A21taxstdlife))</f>
        <v>0</v>
      </c>
      <c r="AZ749" s="155">
        <f>IF(A21taxstdlife="n/a","n/a",IF(AZ$3&gt;(A21taxstdlife+$E749),(Input!$N$231*$N$7)-SUM($N749:AY749),(Input!$N$231*$N$7)/A21taxstdlife))</f>
        <v>0</v>
      </c>
      <c r="BA749" s="155">
        <f>IF(A21taxstdlife="n/a","n/a",IF(BA$3&gt;(A21taxstdlife+$E749),(Input!$N$231*$N$7)-SUM($N749:AZ749),(Input!$N$231*$N$7)/A21taxstdlife))</f>
        <v>0</v>
      </c>
      <c r="BB749" s="155">
        <f>IF(A21taxstdlife="n/a","n/a",IF(BB$3&gt;(A21taxstdlife+$E749),(Input!$N$231*$N$7)-SUM($N749:BA749),(Input!$N$231*$N$7)/A21taxstdlife))</f>
        <v>0</v>
      </c>
      <c r="BC749" s="155">
        <f>IF(A21taxstdlife="n/a","n/a",IF(BC$3&gt;(A21taxstdlife+$E749),(Input!$N$231*$N$7)-SUM($N749:BB749),(Input!$N$231*$N$7)/A21taxstdlife))</f>
        <v>0</v>
      </c>
      <c r="BD749" s="155">
        <f>IF(A21taxstdlife="n/a","n/a",IF(BD$3&gt;(A21taxstdlife+$E749),(Input!$N$231*$N$7)-SUM($N749:BC749),(Input!$N$231*$N$7)/A21taxstdlife))</f>
        <v>0</v>
      </c>
      <c r="BE749" s="155">
        <f>IF(A21taxstdlife="n/a","n/a",IF(BE$3&gt;(A21taxstdlife+$E749),(Input!$N$231*$N$7)-SUM($N749:BD749),(Input!$N$231*$N$7)/A21taxstdlife))</f>
        <v>0</v>
      </c>
      <c r="BF749" s="155">
        <f>IF(A21taxstdlife="n/a","n/a",IF(BF$3&gt;(A21taxstdlife+$E749),(Input!$N$231*$N$7)-SUM($N749:BE749),(Input!$N$231*$N$7)/A21taxstdlife))</f>
        <v>0</v>
      </c>
      <c r="BG749" s="155">
        <f>IF(A21taxstdlife="n/a","n/a",IF(BG$3&gt;(A21taxstdlife+$E749),(Input!$N$231*$N$7)-SUM($N749:BF749),(Input!$N$231*$N$7)/A21taxstdlife))</f>
        <v>0</v>
      </c>
      <c r="BH749" s="155">
        <f>IF(A21taxstdlife="n/a","n/a",IF(BH$3&gt;(A21taxstdlife+$E749),(Input!$N$231*$N$7)-SUM($N749:BG749),(Input!$N$231*$N$7)/A21taxstdlife))</f>
        <v>0</v>
      </c>
      <c r="BI749" s="155">
        <f>IF(A21taxstdlife="n/a","n/a",IF(BI$3&gt;(A21taxstdlife+$E749),(Input!$N$231*$N$7)-SUM($N749:BH749),(Input!$N$231*$N$7)/A21taxstdlife))</f>
        <v>0</v>
      </c>
      <c r="BJ749" s="14"/>
      <c r="BK749" s="14"/>
      <c r="BL749" s="14"/>
      <c r="BM749" s="14"/>
      <c r="BN749" s="14"/>
      <c r="BO749" s="14"/>
      <c r="BP749" s="14"/>
      <c r="BQ749" s="14"/>
      <c r="BR749" s="14"/>
      <c r="BS749" s="14"/>
      <c r="BT749" s="14"/>
      <c r="BU749" s="14"/>
      <c r="BV749" s="14"/>
      <c r="BW749" s="14"/>
      <c r="BX749" s="14"/>
      <c r="BY749" s="14"/>
      <c r="BZ749" s="14"/>
      <c r="CA749" s="410"/>
      <c r="CB749" s="410"/>
      <c r="CC749" s="410"/>
      <c r="CD749" s="410"/>
      <c r="CE749" s="410"/>
      <c r="CF749" s="410"/>
      <c r="CG749" s="410"/>
      <c r="CH749" s="410"/>
      <c r="CI749" s="410"/>
      <c r="CJ749" s="410"/>
      <c r="CK749" s="410"/>
      <c r="CL749" s="410"/>
      <c r="CM749" s="410"/>
      <c r="CN749" s="410"/>
      <c r="CO749" s="410"/>
      <c r="CP749" s="410"/>
      <c r="CQ749" s="410"/>
      <c r="CR749" s="410"/>
      <c r="CS749" s="410"/>
      <c r="CT749" s="410"/>
      <c r="CU749" s="410"/>
      <c r="CV749" s="410"/>
      <c r="CW749" s="410"/>
      <c r="CX749" s="410"/>
      <c r="CY749" s="410"/>
      <c r="CZ749" s="410"/>
      <c r="DA749" s="410"/>
      <c r="DB749" s="410"/>
      <c r="DC749" s="410"/>
      <c r="DD749" s="410"/>
      <c r="DE749" s="410"/>
      <c r="DF749" s="410"/>
      <c r="DG749" s="410"/>
      <c r="DH749" s="410"/>
      <c r="DI749" s="410"/>
      <c r="DJ749" s="410"/>
      <c r="DK749" s="410"/>
      <c r="DL749" s="410"/>
      <c r="DM749" s="410"/>
      <c r="DN749" s="410"/>
      <c r="DO749" s="410"/>
      <c r="DP749" s="410"/>
      <c r="DQ749" s="410"/>
      <c r="DR749" s="410"/>
      <c r="DS749" s="410"/>
      <c r="DT749" s="410"/>
      <c r="DU749" s="410"/>
      <c r="DV749" s="410"/>
      <c r="DW749" s="410"/>
      <c r="DX749" s="410"/>
      <c r="DY749" s="410"/>
      <c r="DZ749" s="410"/>
      <c r="EA749" s="410"/>
      <c r="EB749" s="410"/>
      <c r="EC749" s="410"/>
      <c r="ED749" s="410"/>
      <c r="EE749" s="410"/>
      <c r="EF749" s="410"/>
      <c r="EG749" s="410"/>
      <c r="EH749" s="410"/>
      <c r="EI749" s="410"/>
      <c r="EJ749" s="410"/>
      <c r="EK749" s="410"/>
      <c r="EL749" s="410"/>
      <c r="EM749" s="410"/>
      <c r="EN749" s="410"/>
      <c r="EO749" s="410"/>
      <c r="EP749" s="410"/>
      <c r="EQ749" s="410"/>
      <c r="ER749" s="410"/>
      <c r="ES749" s="410"/>
      <c r="ET749" s="410"/>
      <c r="EU749" s="410"/>
      <c r="EV749" s="410"/>
      <c r="EW749" s="410"/>
      <c r="EX749" s="410"/>
      <c r="EY749" s="410"/>
      <c r="EZ749" s="410"/>
      <c r="FA749" s="410"/>
      <c r="FB749" s="410"/>
      <c r="FC749" s="410"/>
      <c r="FD749" s="410"/>
      <c r="FE749" s="410"/>
      <c r="FF749" s="410"/>
      <c r="FG749" s="410"/>
      <c r="FH749" s="410"/>
      <c r="FI749" s="410"/>
      <c r="FJ749" s="410"/>
      <c r="FK749" s="410"/>
      <c r="FL749" s="410"/>
      <c r="FM749" s="410"/>
      <c r="FN749" s="410"/>
      <c r="FO749" s="410"/>
      <c r="FP749" s="410"/>
      <c r="FQ749" s="410"/>
      <c r="FR749" s="410"/>
      <c r="FS749" s="410"/>
      <c r="FT749" s="410"/>
      <c r="FU749" s="410"/>
      <c r="FV749" s="410"/>
      <c r="FW749" s="410"/>
      <c r="FX749" s="410"/>
      <c r="FY749" s="410"/>
      <c r="FZ749" s="410"/>
      <c r="GA749" s="410"/>
      <c r="GB749" s="410"/>
      <c r="GC749" s="410"/>
      <c r="GD749" s="410"/>
      <c r="GE749" s="410"/>
      <c r="GF749" s="410"/>
      <c r="GG749" s="410"/>
      <c r="GH749" s="410"/>
      <c r="GI749" s="410"/>
      <c r="GJ749" s="410"/>
      <c r="GK749" s="410"/>
      <c r="GL749" s="410"/>
      <c r="GM749" s="410"/>
      <c r="GN749" s="410"/>
      <c r="GO749" s="410"/>
      <c r="GP749" s="410"/>
      <c r="GQ749" s="410"/>
      <c r="GR749" s="410"/>
      <c r="GS749" s="410"/>
      <c r="GT749" s="410"/>
      <c r="GU749" s="410"/>
      <c r="GV749" s="410"/>
      <c r="GW749" s="410"/>
      <c r="GX749" s="410"/>
      <c r="GY749" s="410"/>
      <c r="GZ749" s="410"/>
      <c r="HA749" s="410"/>
      <c r="HB749" s="410"/>
      <c r="HC749" s="410"/>
      <c r="HD749" s="410"/>
      <c r="HE749" s="410"/>
      <c r="HF749" s="410"/>
      <c r="HG749" s="410"/>
      <c r="HH749" s="410"/>
      <c r="HI749" s="410"/>
      <c r="HJ749" s="410"/>
      <c r="HK749" s="410"/>
      <c r="HL749" s="410"/>
      <c r="HM749" s="410"/>
      <c r="HN749" s="410"/>
      <c r="HO749" s="410"/>
      <c r="HP749" s="410"/>
      <c r="HQ749" s="410"/>
      <c r="HR749" s="410"/>
      <c r="HS749" s="410"/>
      <c r="HT749" s="410"/>
      <c r="HU749" s="410"/>
      <c r="HV749" s="410"/>
      <c r="HW749" s="410"/>
      <c r="HX749" s="410"/>
      <c r="HY749" s="410"/>
      <c r="HZ749" s="410"/>
      <c r="IA749" s="410"/>
      <c r="IB749" s="410"/>
      <c r="IC749" s="410"/>
      <c r="ID749" s="410"/>
      <c r="IE749" s="410"/>
      <c r="IF749" s="410"/>
      <c r="IG749" s="410"/>
      <c r="IH749" s="410"/>
      <c r="II749" s="410"/>
      <c r="IJ749" s="410"/>
      <c r="IK749" s="410"/>
      <c r="IL749" s="410"/>
      <c r="IM749" s="410"/>
      <c r="IN749" s="410"/>
      <c r="IO749" s="410"/>
      <c r="IP749" s="410"/>
      <c r="IQ749" s="410"/>
      <c r="IR749" s="410"/>
      <c r="IS749" s="410"/>
      <c r="IT749" s="410"/>
      <c r="IU749" s="410"/>
      <c r="IV749" s="410"/>
    </row>
    <row r="750" spans="1:256" s="2" customFormat="1" ht="12.75" hidden="1" customHeight="1" outlineLevel="2">
      <c r="A750" s="14"/>
      <c r="B750" s="14"/>
      <c r="C750" s="324"/>
      <c r="D750" s="413"/>
      <c r="E750" s="261">
        <v>9</v>
      </c>
      <c r="F750" s="372"/>
      <c r="G750" s="269"/>
      <c r="H750" s="271"/>
      <c r="I750" s="271"/>
      <c r="J750" s="271"/>
      <c r="K750" s="271"/>
      <c r="L750" s="271"/>
      <c r="M750" s="271"/>
      <c r="N750" s="271"/>
      <c r="O750" s="270"/>
      <c r="P750" s="155">
        <f>IF(A21taxstdlife="n/a","n/a",IF(P$3&gt;(A21taxstdlife+$E750),(Input!$O$231*$O$7)-SUM($O750:O750),(Input!$O$231*$O$7)/A21taxstdlife))</f>
        <v>0</v>
      </c>
      <c r="Q750" s="155">
        <f>IF(A21taxstdlife="n/a","n/a",IF(Q$3&gt;(A21taxstdlife+$E750),(Input!$O$231*$O$7)-SUM($O750:P750),(Input!$O$231*$O$7)/A21taxstdlife))</f>
        <v>0</v>
      </c>
      <c r="R750" s="155">
        <f>IF(A21taxstdlife="n/a","n/a",IF(R$3&gt;(A21taxstdlife+$E750),(Input!$O$231*$O$7)-SUM($O750:Q750),(Input!$O$231*$O$7)/A21taxstdlife))</f>
        <v>0</v>
      </c>
      <c r="S750" s="155">
        <f>IF(A21taxstdlife="n/a","n/a",IF(S$3&gt;(A21taxstdlife+$E750),(Input!$O$231*$O$7)-SUM($O750:R750),(Input!$O$231*$O$7)/A21taxstdlife))</f>
        <v>0</v>
      </c>
      <c r="T750" s="155">
        <f>IF(A21taxstdlife="n/a","n/a",IF(T$3&gt;(A21taxstdlife+$E750),(Input!$O$231*$O$7)-SUM($O750:S750),(Input!$O$231*$O$7)/A21taxstdlife))</f>
        <v>0</v>
      </c>
      <c r="U750" s="155">
        <f>IF(A21taxstdlife="n/a","n/a",IF(U$3&gt;(A21taxstdlife+$E750),(Input!$O$231*$O$7)-SUM($O750:T750),(Input!$O$231*$O$7)/A21taxstdlife))</f>
        <v>0</v>
      </c>
      <c r="V750" s="155">
        <f>IF(A21taxstdlife="n/a","n/a",IF(V$3&gt;(A21taxstdlife+$E750),(Input!$O$231*$O$7)-SUM($O750:U750),(Input!$O$231*$O$7)/A21taxstdlife))</f>
        <v>0</v>
      </c>
      <c r="W750" s="155">
        <f>IF(A21taxstdlife="n/a","n/a",IF(W$3&gt;(A21taxstdlife+$E750),(Input!$O$231*$O$7)-SUM($O750:V750),(Input!$O$231*$O$7)/A21taxstdlife))</f>
        <v>0</v>
      </c>
      <c r="X750" s="155">
        <f>IF(A21taxstdlife="n/a","n/a",IF(X$3&gt;(A21taxstdlife+$E750),(Input!$O$231*$O$7)-SUM($O750:W750),(Input!$O$231*$O$7)/A21taxstdlife))</f>
        <v>0</v>
      </c>
      <c r="Y750" s="155">
        <f>IF(A21taxstdlife="n/a","n/a",IF(Y$3&gt;(A21taxstdlife+$E750),(Input!$O$231*$O$7)-SUM($O750:X750),(Input!$O$231*$O$7)/A21taxstdlife))</f>
        <v>0</v>
      </c>
      <c r="Z750" s="155">
        <f>IF(A21taxstdlife="n/a","n/a",IF(Z$3&gt;(A21taxstdlife+$E750),(Input!$O$231*$O$7)-SUM($O750:Y750),(Input!$O$231*$O$7)/A21taxstdlife))</f>
        <v>0</v>
      </c>
      <c r="AA750" s="155">
        <f>IF(A21taxstdlife="n/a","n/a",IF(AA$3&gt;(A21taxstdlife+$E750),(Input!$O$231*$O$7)-SUM($O750:Z750),(Input!$O$231*$O$7)/A21taxstdlife))</f>
        <v>0</v>
      </c>
      <c r="AB750" s="155">
        <f>IF(A21taxstdlife="n/a","n/a",IF(AB$3&gt;(A21taxstdlife+$E750),(Input!$O$231*$O$7)-SUM($O750:AA750),(Input!$O$231*$O$7)/A21taxstdlife))</f>
        <v>0</v>
      </c>
      <c r="AC750" s="155">
        <f>IF(A21taxstdlife="n/a","n/a",IF(AC$3&gt;(A21taxstdlife+$E750),(Input!$O$231*$O$7)-SUM($O750:AB750),(Input!$O$231*$O$7)/A21taxstdlife))</f>
        <v>0</v>
      </c>
      <c r="AD750" s="155">
        <f>IF(A21taxstdlife="n/a","n/a",IF(AD$3&gt;(A21taxstdlife+$E750),(Input!$O$231*$O$7)-SUM($O750:AC750),(Input!$O$231*$O$7)/A21taxstdlife))</f>
        <v>0</v>
      </c>
      <c r="AE750" s="155">
        <f>IF(A21taxstdlife="n/a","n/a",IF(AE$3&gt;(A21taxstdlife+$E750),(Input!$O$231*$O$7)-SUM($O750:AD750),(Input!$O$231*$O$7)/A21taxstdlife))</f>
        <v>0</v>
      </c>
      <c r="AF750" s="155">
        <f>IF(A21taxstdlife="n/a","n/a",IF(AF$3&gt;(A21taxstdlife+$E750),(Input!$O$231*$O$7)-SUM($O750:AE750),(Input!$O$231*$O$7)/A21taxstdlife))</f>
        <v>0</v>
      </c>
      <c r="AG750" s="155">
        <f>IF(A21taxstdlife="n/a","n/a",IF(AG$3&gt;(A21taxstdlife+$E750),(Input!$O$231*$O$7)-SUM($O750:AF750),(Input!$O$231*$O$7)/A21taxstdlife))</f>
        <v>0</v>
      </c>
      <c r="AH750" s="155">
        <f>IF(A21taxstdlife="n/a","n/a",IF(AH$3&gt;(A21taxstdlife+$E750),(Input!$O$231*$O$7)-SUM($O750:AG750),(Input!$O$231*$O$7)/A21taxstdlife))</f>
        <v>0</v>
      </c>
      <c r="AI750" s="155">
        <f>IF(A21taxstdlife="n/a","n/a",IF(AI$3&gt;(A21taxstdlife+$E750),(Input!$O$231*$O$7)-SUM($O750:AH750),(Input!$O$231*$O$7)/A21taxstdlife))</f>
        <v>0</v>
      </c>
      <c r="AJ750" s="155">
        <f>IF(A21taxstdlife="n/a","n/a",IF(AJ$3&gt;(A21taxstdlife+$E750),(Input!$O$231*$O$7)-SUM($O750:AI750),(Input!$O$231*$O$7)/A21taxstdlife))</f>
        <v>0</v>
      </c>
      <c r="AK750" s="155">
        <f>IF(A21taxstdlife="n/a","n/a",IF(AK$3&gt;(A21taxstdlife+$E750),(Input!$O$231*$O$7)-SUM($O750:AJ750),(Input!$O$231*$O$7)/A21taxstdlife))</f>
        <v>0</v>
      </c>
      <c r="AL750" s="155">
        <f>IF(A21taxstdlife="n/a","n/a",IF(AL$3&gt;(A21taxstdlife+$E750),(Input!$O$231*$O$7)-SUM($O750:AK750),(Input!$O$231*$O$7)/A21taxstdlife))</f>
        <v>0</v>
      </c>
      <c r="AM750" s="155">
        <f>IF(A21taxstdlife="n/a","n/a",IF(AM$3&gt;(A21taxstdlife+$E750),(Input!$O$231*$O$7)-SUM($O750:AL750),(Input!$O$231*$O$7)/A21taxstdlife))</f>
        <v>0</v>
      </c>
      <c r="AN750" s="155">
        <f>IF(A21taxstdlife="n/a","n/a",IF(AN$3&gt;(A21taxstdlife+$E750),(Input!$O$231*$O$7)-SUM($O750:AM750),(Input!$O$231*$O$7)/A21taxstdlife))</f>
        <v>0</v>
      </c>
      <c r="AO750" s="155">
        <f>IF(A21taxstdlife="n/a","n/a",IF(AO$3&gt;(A21taxstdlife+$E750),(Input!$O$231*$O$7)-SUM($O750:AN750),(Input!$O$231*$O$7)/A21taxstdlife))</f>
        <v>0</v>
      </c>
      <c r="AP750" s="155">
        <f>IF(A21taxstdlife="n/a","n/a",IF(AP$3&gt;(A21taxstdlife+$E750),(Input!$O$231*$O$7)-SUM($O750:AO750),(Input!$O$231*$O$7)/A21taxstdlife))</f>
        <v>0</v>
      </c>
      <c r="AQ750" s="155">
        <f>IF(A21taxstdlife="n/a","n/a",IF(AQ$3&gt;(A21taxstdlife+$E750),(Input!$O$231*$O$7)-SUM($O750:AP750),(Input!$O$231*$O$7)/A21taxstdlife))</f>
        <v>0</v>
      </c>
      <c r="AR750" s="155">
        <f>IF(A21taxstdlife="n/a","n/a",IF(AR$3&gt;(A21taxstdlife+$E750),(Input!$O$231*$O$7)-SUM($O750:AQ750),(Input!$O$231*$O$7)/A21taxstdlife))</f>
        <v>0</v>
      </c>
      <c r="AS750" s="155">
        <f>IF(A21taxstdlife="n/a","n/a",IF(AS$3&gt;(A21taxstdlife+$E750),(Input!$O$231*$O$7)-SUM($O750:AR750),(Input!$O$231*$O$7)/A21taxstdlife))</f>
        <v>0</v>
      </c>
      <c r="AT750" s="155">
        <f>IF(A21taxstdlife="n/a","n/a",IF(AT$3&gt;(A21taxstdlife+$E750),(Input!$O$231*$O$7)-SUM($O750:AS750),(Input!$O$231*$O$7)/A21taxstdlife))</f>
        <v>0</v>
      </c>
      <c r="AU750" s="155">
        <f>IF(A21taxstdlife="n/a","n/a",IF(AU$3&gt;(A21taxstdlife+$E750),(Input!$O$231*$O$7)-SUM($O750:AT750),(Input!$O$231*$O$7)/A21taxstdlife))</f>
        <v>0</v>
      </c>
      <c r="AV750" s="155">
        <f>IF(A21taxstdlife="n/a","n/a",IF(AV$3&gt;(A21taxstdlife+$E750),(Input!$O$231*$O$7)-SUM($O750:AU750),(Input!$O$231*$O$7)/A21taxstdlife))</f>
        <v>0</v>
      </c>
      <c r="AW750" s="155">
        <f>IF(A21taxstdlife="n/a","n/a",IF(AW$3&gt;(A21taxstdlife+$E750),(Input!$O$231*$O$7)-SUM($O750:AV750),(Input!$O$231*$O$7)/A21taxstdlife))</f>
        <v>0</v>
      </c>
      <c r="AX750" s="155">
        <f>IF(A21taxstdlife="n/a","n/a",IF(AX$3&gt;(A21taxstdlife+$E750),(Input!$O$231*$O$7)-SUM($O750:AW750),(Input!$O$231*$O$7)/A21taxstdlife))</f>
        <v>0</v>
      </c>
      <c r="AY750" s="155">
        <f>IF(A21taxstdlife="n/a","n/a",IF(AY$3&gt;(A21taxstdlife+$E750),(Input!$O$231*$O$7)-SUM($O750:AX750),(Input!$O$231*$O$7)/A21taxstdlife))</f>
        <v>0</v>
      </c>
      <c r="AZ750" s="155">
        <f>IF(A21taxstdlife="n/a","n/a",IF(AZ$3&gt;(A21taxstdlife+$E750),(Input!$O$231*$O$7)-SUM($O750:AY750),(Input!$O$231*$O$7)/A21taxstdlife))</f>
        <v>0</v>
      </c>
      <c r="BA750" s="155">
        <f>IF(A21taxstdlife="n/a","n/a",IF(BA$3&gt;(A21taxstdlife+$E750),(Input!$O$231*$O$7)-SUM($O750:AZ750),(Input!$O$231*$O$7)/A21taxstdlife))</f>
        <v>0</v>
      </c>
      <c r="BB750" s="155">
        <f>IF(A21taxstdlife="n/a","n/a",IF(BB$3&gt;(A21taxstdlife+$E750),(Input!$O$231*$O$7)-SUM($O750:BA750),(Input!$O$231*$O$7)/A21taxstdlife))</f>
        <v>0</v>
      </c>
      <c r="BC750" s="155">
        <f>IF(A21taxstdlife="n/a","n/a",IF(BC$3&gt;(A21taxstdlife+$E750),(Input!$O$231*$O$7)-SUM($O750:BB750),(Input!$O$231*$O$7)/A21taxstdlife))</f>
        <v>0</v>
      </c>
      <c r="BD750" s="155">
        <f>IF(A21taxstdlife="n/a","n/a",IF(BD$3&gt;(A21taxstdlife+$E750),(Input!$O$231*$O$7)-SUM($O750:BC750),(Input!$O$231*$O$7)/A21taxstdlife))</f>
        <v>0</v>
      </c>
      <c r="BE750" s="155">
        <f>IF(A21taxstdlife="n/a","n/a",IF(BE$3&gt;(A21taxstdlife+$E750),(Input!$O$231*$O$7)-SUM($O750:BD750),(Input!$O$231*$O$7)/A21taxstdlife))</f>
        <v>0</v>
      </c>
      <c r="BF750" s="155">
        <f>IF(A21taxstdlife="n/a","n/a",IF(BF$3&gt;(A21taxstdlife+$E750),(Input!$O$231*$O$7)-SUM($O750:BE750),(Input!$O$231*$O$7)/A21taxstdlife))</f>
        <v>0</v>
      </c>
      <c r="BG750" s="155">
        <f>IF(A21taxstdlife="n/a","n/a",IF(BG$3&gt;(A21taxstdlife+$E750),(Input!$O$231*$O$7)-SUM($O750:BF750),(Input!$O$231*$O$7)/A21taxstdlife))</f>
        <v>0</v>
      </c>
      <c r="BH750" s="155">
        <f>IF(A21taxstdlife="n/a","n/a",IF(BH$3&gt;(A21taxstdlife+$E750),(Input!$O$231*$O$7)-SUM($O750:BG750),(Input!$O$231*$O$7)/A21taxstdlife))</f>
        <v>0</v>
      </c>
      <c r="BI750" s="155">
        <f>IF(A21taxstdlife="n/a","n/a",IF(BI$3&gt;(A21taxstdlife+$E750),(Input!$O$231*$O$7)-SUM($O750:BH750),(Input!$O$231*$O$7)/A21taxstdlife))</f>
        <v>0</v>
      </c>
      <c r="BJ750" s="14"/>
      <c r="BK750" s="14"/>
      <c r="BL750" s="14"/>
      <c r="BM750" s="14"/>
      <c r="BN750" s="14"/>
      <c r="BO750" s="14"/>
      <c r="BP750" s="14"/>
      <c r="BQ750" s="14"/>
      <c r="BR750" s="14"/>
      <c r="BS750" s="14"/>
      <c r="BT750" s="14"/>
      <c r="BU750" s="14"/>
      <c r="BV750" s="14"/>
      <c r="BW750" s="14"/>
      <c r="BX750" s="14"/>
      <c r="BY750" s="14"/>
      <c r="BZ750" s="14"/>
      <c r="CA750" s="410"/>
      <c r="CB750" s="410"/>
      <c r="CC750" s="410"/>
      <c r="CD750" s="410"/>
      <c r="CE750" s="410"/>
      <c r="CF750" s="410"/>
      <c r="CG750" s="410"/>
      <c r="CH750" s="410"/>
      <c r="CI750" s="410"/>
      <c r="CJ750" s="410"/>
      <c r="CK750" s="410"/>
      <c r="CL750" s="410"/>
      <c r="CM750" s="410"/>
      <c r="CN750" s="410"/>
      <c r="CO750" s="410"/>
      <c r="CP750" s="410"/>
      <c r="CQ750" s="410"/>
      <c r="CR750" s="410"/>
      <c r="CS750" s="410"/>
      <c r="CT750" s="410"/>
      <c r="CU750" s="410"/>
      <c r="CV750" s="410"/>
      <c r="CW750" s="410"/>
      <c r="CX750" s="410"/>
      <c r="CY750" s="410"/>
      <c r="CZ750" s="410"/>
      <c r="DA750" s="410"/>
      <c r="DB750" s="410"/>
      <c r="DC750" s="410"/>
      <c r="DD750" s="410"/>
      <c r="DE750" s="410"/>
      <c r="DF750" s="410"/>
      <c r="DG750" s="410"/>
      <c r="DH750" s="410"/>
      <c r="DI750" s="410"/>
      <c r="DJ750" s="410"/>
      <c r="DK750" s="410"/>
      <c r="DL750" s="410"/>
      <c r="DM750" s="410"/>
      <c r="DN750" s="410"/>
      <c r="DO750" s="410"/>
      <c r="DP750" s="410"/>
      <c r="DQ750" s="410"/>
      <c r="DR750" s="410"/>
      <c r="DS750" s="410"/>
      <c r="DT750" s="410"/>
      <c r="DU750" s="410"/>
      <c r="DV750" s="410"/>
      <c r="DW750" s="410"/>
      <c r="DX750" s="410"/>
      <c r="DY750" s="410"/>
      <c r="DZ750" s="410"/>
      <c r="EA750" s="410"/>
      <c r="EB750" s="410"/>
      <c r="EC750" s="410"/>
      <c r="ED750" s="410"/>
      <c r="EE750" s="410"/>
      <c r="EF750" s="410"/>
      <c r="EG750" s="410"/>
      <c r="EH750" s="410"/>
      <c r="EI750" s="410"/>
      <c r="EJ750" s="410"/>
      <c r="EK750" s="410"/>
      <c r="EL750" s="410"/>
      <c r="EM750" s="410"/>
      <c r="EN750" s="410"/>
      <c r="EO750" s="410"/>
      <c r="EP750" s="410"/>
      <c r="EQ750" s="410"/>
      <c r="ER750" s="410"/>
      <c r="ES750" s="410"/>
      <c r="ET750" s="410"/>
      <c r="EU750" s="410"/>
      <c r="EV750" s="410"/>
      <c r="EW750" s="410"/>
      <c r="EX750" s="410"/>
      <c r="EY750" s="410"/>
      <c r="EZ750" s="410"/>
      <c r="FA750" s="410"/>
      <c r="FB750" s="410"/>
      <c r="FC750" s="410"/>
      <c r="FD750" s="410"/>
      <c r="FE750" s="410"/>
      <c r="FF750" s="410"/>
      <c r="FG750" s="410"/>
      <c r="FH750" s="410"/>
      <c r="FI750" s="410"/>
      <c r="FJ750" s="410"/>
      <c r="FK750" s="410"/>
      <c r="FL750" s="410"/>
      <c r="FM750" s="410"/>
      <c r="FN750" s="410"/>
      <c r="FO750" s="410"/>
      <c r="FP750" s="410"/>
      <c r="FQ750" s="410"/>
      <c r="FR750" s="410"/>
      <c r="FS750" s="410"/>
      <c r="FT750" s="410"/>
      <c r="FU750" s="410"/>
      <c r="FV750" s="410"/>
      <c r="FW750" s="410"/>
      <c r="FX750" s="410"/>
      <c r="FY750" s="410"/>
      <c r="FZ750" s="410"/>
      <c r="GA750" s="410"/>
      <c r="GB750" s="410"/>
      <c r="GC750" s="410"/>
      <c r="GD750" s="410"/>
      <c r="GE750" s="410"/>
      <c r="GF750" s="410"/>
      <c r="GG750" s="410"/>
      <c r="GH750" s="410"/>
      <c r="GI750" s="410"/>
      <c r="GJ750" s="410"/>
      <c r="GK750" s="410"/>
      <c r="GL750" s="410"/>
      <c r="GM750" s="410"/>
      <c r="GN750" s="410"/>
      <c r="GO750" s="410"/>
      <c r="GP750" s="410"/>
      <c r="GQ750" s="410"/>
      <c r="GR750" s="410"/>
      <c r="GS750" s="410"/>
      <c r="GT750" s="410"/>
      <c r="GU750" s="410"/>
      <c r="GV750" s="410"/>
      <c r="GW750" s="410"/>
      <c r="GX750" s="410"/>
      <c r="GY750" s="410"/>
      <c r="GZ750" s="410"/>
      <c r="HA750" s="410"/>
      <c r="HB750" s="410"/>
      <c r="HC750" s="410"/>
      <c r="HD750" s="410"/>
      <c r="HE750" s="410"/>
      <c r="HF750" s="410"/>
      <c r="HG750" s="410"/>
      <c r="HH750" s="410"/>
      <c r="HI750" s="410"/>
      <c r="HJ750" s="410"/>
      <c r="HK750" s="410"/>
      <c r="HL750" s="410"/>
      <c r="HM750" s="410"/>
      <c r="HN750" s="410"/>
      <c r="HO750" s="410"/>
      <c r="HP750" s="410"/>
      <c r="HQ750" s="410"/>
      <c r="HR750" s="410"/>
      <c r="HS750" s="410"/>
      <c r="HT750" s="410"/>
      <c r="HU750" s="410"/>
      <c r="HV750" s="410"/>
      <c r="HW750" s="410"/>
      <c r="HX750" s="410"/>
      <c r="HY750" s="410"/>
      <c r="HZ750" s="410"/>
      <c r="IA750" s="410"/>
      <c r="IB750" s="410"/>
      <c r="IC750" s="410"/>
      <c r="ID750" s="410"/>
      <c r="IE750" s="410"/>
      <c r="IF750" s="410"/>
      <c r="IG750" s="410"/>
      <c r="IH750" s="410"/>
      <c r="II750" s="410"/>
      <c r="IJ750" s="410"/>
      <c r="IK750" s="410"/>
      <c r="IL750" s="410"/>
      <c r="IM750" s="410"/>
      <c r="IN750" s="410"/>
      <c r="IO750" s="410"/>
      <c r="IP750" s="410"/>
      <c r="IQ750" s="410"/>
      <c r="IR750" s="410"/>
      <c r="IS750" s="410"/>
      <c r="IT750" s="410"/>
      <c r="IU750" s="410"/>
      <c r="IV750" s="410"/>
    </row>
    <row r="751" spans="1:256" s="2" customFormat="1" ht="12.75" hidden="1" customHeight="1" outlineLevel="2">
      <c r="A751" s="14"/>
      <c r="B751" s="14"/>
      <c r="C751" s="324"/>
      <c r="D751" s="413"/>
      <c r="E751" s="262">
        <v>10</v>
      </c>
      <c r="F751" s="372"/>
      <c r="G751" s="269"/>
      <c r="H751" s="271"/>
      <c r="I751" s="271"/>
      <c r="J751" s="271"/>
      <c r="K751" s="271"/>
      <c r="L751" s="271"/>
      <c r="M751" s="271"/>
      <c r="N751" s="271"/>
      <c r="O751" s="271"/>
      <c r="P751" s="270"/>
      <c r="Q751" s="155">
        <f>IF(A21taxstdlife="n/a","n/a",IF(Q$3&gt;(A21taxstdlife+$E751),(Input!$P$231*$P$7)-SUM($P751:P751),(Input!$P$231*$P$7)/A21taxstdlife))</f>
        <v>0</v>
      </c>
      <c r="R751" s="155">
        <f>IF(A21taxstdlife="n/a","n/a",IF(R$3&gt;(A21taxstdlife+$E751),(Input!$P$231*$P$7)-SUM($P751:Q751),(Input!$P$231*$P$7)/A21taxstdlife))</f>
        <v>0</v>
      </c>
      <c r="S751" s="155">
        <f>IF(A21taxstdlife="n/a","n/a",IF(S$3&gt;(A21taxstdlife+$E751),(Input!$P$231*$P$7)-SUM($P751:R751),(Input!$P$231*$P$7)/A21taxstdlife))</f>
        <v>0</v>
      </c>
      <c r="T751" s="155">
        <f>IF(A21taxstdlife="n/a","n/a",IF(T$3&gt;(A21taxstdlife+$E751),(Input!$P$231*$P$7)-SUM($P751:S751),(Input!$P$231*$P$7)/A21taxstdlife))</f>
        <v>0</v>
      </c>
      <c r="U751" s="155">
        <f>IF(A21taxstdlife="n/a","n/a",IF(U$3&gt;(A21taxstdlife+$E751),(Input!$P$231*$P$7)-SUM($P751:T751),(Input!$P$231*$P$7)/A21taxstdlife))</f>
        <v>0</v>
      </c>
      <c r="V751" s="155">
        <f>IF(A21taxstdlife="n/a","n/a",IF(V$3&gt;(A21taxstdlife+$E751),(Input!$P$231*$P$7)-SUM($P751:U751),(Input!$P$231*$P$7)/A21taxstdlife))</f>
        <v>0</v>
      </c>
      <c r="W751" s="155">
        <f>IF(A21taxstdlife="n/a","n/a",IF(W$3&gt;(A21taxstdlife+$E751),(Input!$P$231*$P$7)-SUM($P751:V751),(Input!$P$231*$P$7)/A21taxstdlife))</f>
        <v>0</v>
      </c>
      <c r="X751" s="155">
        <f>IF(A21taxstdlife="n/a","n/a",IF(X$3&gt;(A21taxstdlife+$E751),(Input!$P$231*$P$7)-SUM($P751:W751),(Input!$P$231*$P$7)/A21taxstdlife))</f>
        <v>0</v>
      </c>
      <c r="Y751" s="155">
        <f>IF(A21taxstdlife="n/a","n/a",IF(Y$3&gt;(A21taxstdlife+$E751),(Input!$P$231*$P$7)-SUM($P751:X751),(Input!$P$231*$P$7)/A21taxstdlife))</f>
        <v>0</v>
      </c>
      <c r="Z751" s="155">
        <f>IF(A21taxstdlife="n/a","n/a",IF(Z$3&gt;(A21taxstdlife+$E751),(Input!$P$231*$P$7)-SUM($P751:Y751),(Input!$P$231*$P$7)/A21taxstdlife))</f>
        <v>0</v>
      </c>
      <c r="AA751" s="155">
        <f>IF(A21taxstdlife="n/a","n/a",IF(AA$3&gt;(A21taxstdlife+$E751),(Input!$P$231*$P$7)-SUM($P751:Z751),(Input!$P$231*$P$7)/A21taxstdlife))</f>
        <v>0</v>
      </c>
      <c r="AB751" s="155">
        <f>IF(A21taxstdlife="n/a","n/a",IF(AB$3&gt;(A21taxstdlife+$E751),(Input!$P$231*$P$7)-SUM($P751:AA751),(Input!$P$231*$P$7)/A21taxstdlife))</f>
        <v>0</v>
      </c>
      <c r="AC751" s="155">
        <f>IF(A21taxstdlife="n/a","n/a",IF(AC$3&gt;(A21taxstdlife+$E751),(Input!$P$231*$P$7)-SUM($P751:AB751),(Input!$P$231*$P$7)/A21taxstdlife))</f>
        <v>0</v>
      </c>
      <c r="AD751" s="155">
        <f>IF(A21taxstdlife="n/a","n/a",IF(AD$3&gt;(A21taxstdlife+$E751),(Input!$P$231*$P$7)-SUM($P751:AC751),(Input!$P$231*$P$7)/A21taxstdlife))</f>
        <v>0</v>
      </c>
      <c r="AE751" s="155">
        <f>IF(A21taxstdlife="n/a","n/a",IF(AE$3&gt;(A21taxstdlife+$E751),(Input!$P$231*$P$7)-SUM($P751:AD751),(Input!$P$231*$P$7)/A21taxstdlife))</f>
        <v>0</v>
      </c>
      <c r="AF751" s="155">
        <f>IF(A21taxstdlife="n/a","n/a",IF(AF$3&gt;(A21taxstdlife+$E751),(Input!$P$231*$P$7)-SUM($P751:AE751),(Input!$P$231*$P$7)/A21taxstdlife))</f>
        <v>0</v>
      </c>
      <c r="AG751" s="155">
        <f>IF(A21taxstdlife="n/a","n/a",IF(AG$3&gt;(A21taxstdlife+$E751),(Input!$P$231*$P$7)-SUM($P751:AF751),(Input!$P$231*$P$7)/A21taxstdlife))</f>
        <v>0</v>
      </c>
      <c r="AH751" s="155">
        <f>IF(A21taxstdlife="n/a","n/a",IF(AH$3&gt;(A21taxstdlife+$E751),(Input!$P$231*$P$7)-SUM($P751:AG751),(Input!$P$231*$P$7)/A21taxstdlife))</f>
        <v>0</v>
      </c>
      <c r="AI751" s="155">
        <f>IF(A21taxstdlife="n/a","n/a",IF(AI$3&gt;(A21taxstdlife+$E751),(Input!$P$231*$P$7)-SUM($P751:AH751),(Input!$P$231*$P$7)/A21taxstdlife))</f>
        <v>0</v>
      </c>
      <c r="AJ751" s="155">
        <f>IF(A21taxstdlife="n/a","n/a",IF(AJ$3&gt;(A21taxstdlife+$E751),(Input!$P$231*$P$7)-SUM($P751:AI751),(Input!$P$231*$P$7)/A21taxstdlife))</f>
        <v>0</v>
      </c>
      <c r="AK751" s="155">
        <f>IF(A21taxstdlife="n/a","n/a",IF(AK$3&gt;(A21taxstdlife+$E751),(Input!$P$231*$P$7)-SUM($P751:AJ751),(Input!$P$231*$P$7)/A21taxstdlife))</f>
        <v>0</v>
      </c>
      <c r="AL751" s="155">
        <f>IF(A21taxstdlife="n/a","n/a",IF(AL$3&gt;(A21taxstdlife+$E751),(Input!$P$231*$P$7)-SUM($P751:AK751),(Input!$P$231*$P$7)/A21taxstdlife))</f>
        <v>0</v>
      </c>
      <c r="AM751" s="155">
        <f>IF(A21taxstdlife="n/a","n/a",IF(AM$3&gt;(A21taxstdlife+$E751),(Input!$P$231*$P$7)-SUM($P751:AL751),(Input!$P$231*$P$7)/A21taxstdlife))</f>
        <v>0</v>
      </c>
      <c r="AN751" s="155">
        <f>IF(A21taxstdlife="n/a","n/a",IF(AN$3&gt;(A21taxstdlife+$E751),(Input!$P$231*$P$7)-SUM($P751:AM751),(Input!$P$231*$P$7)/A21taxstdlife))</f>
        <v>0</v>
      </c>
      <c r="AO751" s="155">
        <f>IF(A21taxstdlife="n/a","n/a",IF(AO$3&gt;(A21taxstdlife+$E751),(Input!$P$231*$P$7)-SUM($P751:AN751),(Input!$P$231*$P$7)/A21taxstdlife))</f>
        <v>0</v>
      </c>
      <c r="AP751" s="155">
        <f>IF(A21taxstdlife="n/a","n/a",IF(AP$3&gt;(A21taxstdlife+$E751),(Input!$P$231*$P$7)-SUM($P751:AO751),(Input!$P$231*$P$7)/A21taxstdlife))</f>
        <v>0</v>
      </c>
      <c r="AQ751" s="155">
        <f>IF(A21taxstdlife="n/a","n/a",IF(AQ$3&gt;(A21taxstdlife+$E751),(Input!$P$231*$P$7)-SUM($P751:AP751),(Input!$P$231*$P$7)/A21taxstdlife))</f>
        <v>0</v>
      </c>
      <c r="AR751" s="155">
        <f>IF(A21taxstdlife="n/a","n/a",IF(AR$3&gt;(A21taxstdlife+$E751),(Input!$P$231*$P$7)-SUM($P751:AQ751),(Input!$P$231*$P$7)/A21taxstdlife))</f>
        <v>0</v>
      </c>
      <c r="AS751" s="155">
        <f>IF(A21taxstdlife="n/a","n/a",IF(AS$3&gt;(A21taxstdlife+$E751),(Input!$P$231*$P$7)-SUM($P751:AR751),(Input!$P$231*$P$7)/A21taxstdlife))</f>
        <v>0</v>
      </c>
      <c r="AT751" s="155">
        <f>IF(A21taxstdlife="n/a","n/a",IF(AT$3&gt;(A21taxstdlife+$E751),(Input!$P$231*$P$7)-SUM($P751:AS751),(Input!$P$231*$P$7)/A21taxstdlife))</f>
        <v>0</v>
      </c>
      <c r="AU751" s="155">
        <f>IF(A21taxstdlife="n/a","n/a",IF(AU$3&gt;(A21taxstdlife+$E751),(Input!$P$231*$P$7)-SUM($P751:AT751),(Input!$P$231*$P$7)/A21taxstdlife))</f>
        <v>0</v>
      </c>
      <c r="AV751" s="155">
        <f>IF(A21taxstdlife="n/a","n/a",IF(AV$3&gt;(A21taxstdlife+$E751),(Input!$P$231*$P$7)-SUM($P751:AU751),(Input!$P$231*$P$7)/A21taxstdlife))</f>
        <v>0</v>
      </c>
      <c r="AW751" s="155">
        <f>IF(A21taxstdlife="n/a","n/a",IF(AW$3&gt;(A21taxstdlife+$E751),(Input!$P$231*$P$7)-SUM($P751:AV751),(Input!$P$231*$P$7)/A21taxstdlife))</f>
        <v>0</v>
      </c>
      <c r="AX751" s="155">
        <f>IF(A21taxstdlife="n/a","n/a",IF(AX$3&gt;(A21taxstdlife+$E751),(Input!$P$231*$P$7)-SUM($P751:AW751),(Input!$P$231*$P$7)/A21taxstdlife))</f>
        <v>0</v>
      </c>
      <c r="AY751" s="155">
        <f>IF(A21taxstdlife="n/a","n/a",IF(AY$3&gt;(A21taxstdlife+$E751),(Input!$P$231*$P$7)-SUM($P751:AX751),(Input!$P$231*$P$7)/A21taxstdlife))</f>
        <v>0</v>
      </c>
      <c r="AZ751" s="155">
        <f>IF(A21taxstdlife="n/a","n/a",IF(AZ$3&gt;(A21taxstdlife+$E751),(Input!$P$231*$P$7)-SUM($P751:AY751),(Input!$P$231*$P$7)/A21taxstdlife))</f>
        <v>0</v>
      </c>
      <c r="BA751" s="155">
        <f>IF(A21taxstdlife="n/a","n/a",IF(BA$3&gt;(A21taxstdlife+$E751),(Input!$P$231*$P$7)-SUM($P751:AZ751),(Input!$P$231*$P$7)/A21taxstdlife))</f>
        <v>0</v>
      </c>
      <c r="BB751" s="155">
        <f>IF(A21taxstdlife="n/a","n/a",IF(BB$3&gt;(A21taxstdlife+$E751),(Input!$P$231*$P$7)-SUM($P751:BA751),(Input!$P$231*$P$7)/A21taxstdlife))</f>
        <v>0</v>
      </c>
      <c r="BC751" s="155">
        <f>IF(A21taxstdlife="n/a","n/a",IF(BC$3&gt;(A21taxstdlife+$E751),(Input!$P$231*$P$7)-SUM($P751:BB751),(Input!$P$231*$P$7)/A21taxstdlife))</f>
        <v>0</v>
      </c>
      <c r="BD751" s="155">
        <f>IF(A21taxstdlife="n/a","n/a",IF(BD$3&gt;(A21taxstdlife+$E751),(Input!$P$231*$P$7)-SUM($P751:BC751),(Input!$P$231*$P$7)/A21taxstdlife))</f>
        <v>0</v>
      </c>
      <c r="BE751" s="155">
        <f>IF(A21taxstdlife="n/a","n/a",IF(BE$3&gt;(A21taxstdlife+$E751),(Input!$P$231*$P$7)-SUM($P751:BD751),(Input!$P$231*$P$7)/A21taxstdlife))</f>
        <v>0</v>
      </c>
      <c r="BF751" s="155">
        <f>IF(A21taxstdlife="n/a","n/a",IF(BF$3&gt;(A21taxstdlife+$E751),(Input!$P$231*$P$7)-SUM($P751:BE751),(Input!$P$231*$P$7)/A21taxstdlife))</f>
        <v>0</v>
      </c>
      <c r="BG751" s="155">
        <f>IF(A21taxstdlife="n/a","n/a",IF(BG$3&gt;(A21taxstdlife+$E751),(Input!$P$231*$P$7)-SUM($P751:BF751),(Input!$P$231*$P$7)/A21taxstdlife))</f>
        <v>0</v>
      </c>
      <c r="BH751" s="155">
        <f>IF(A21taxstdlife="n/a","n/a",IF(BH$3&gt;(A21taxstdlife+$E751),(Input!$P$231*$P$7)-SUM($P751:BG751),(Input!$P$231*$P$7)/A21taxstdlife))</f>
        <v>0</v>
      </c>
      <c r="BI751" s="155">
        <f>IF(A21taxstdlife="n/a","n/a",IF(BI$3&gt;(A21taxstdlife+$E751),(Input!$P$231*$P$7)-SUM($P751:BH751),(Input!$P$231*$P$7)/A21taxstdlife))</f>
        <v>0</v>
      </c>
      <c r="BJ751" s="14"/>
      <c r="BK751" s="14"/>
      <c r="BL751" s="14"/>
      <c r="BM751" s="14"/>
      <c r="BN751" s="14"/>
      <c r="BO751" s="14"/>
      <c r="BP751" s="14"/>
      <c r="BQ751" s="14"/>
      <c r="BR751" s="14"/>
      <c r="BS751" s="14"/>
      <c r="BT751" s="14"/>
      <c r="BU751" s="14"/>
      <c r="BV751" s="14"/>
      <c r="BW751" s="14"/>
      <c r="BX751" s="14"/>
      <c r="BY751" s="14"/>
      <c r="BZ751" s="14"/>
      <c r="CA751" s="410"/>
      <c r="CB751" s="410"/>
      <c r="CC751" s="410"/>
      <c r="CD751" s="410"/>
      <c r="CE751" s="410"/>
      <c r="CF751" s="410"/>
      <c r="CG751" s="410"/>
      <c r="CH751" s="410"/>
      <c r="CI751" s="410"/>
      <c r="CJ751" s="410"/>
      <c r="CK751" s="410"/>
      <c r="CL751" s="410"/>
      <c r="CM751" s="410"/>
      <c r="CN751" s="410"/>
      <c r="CO751" s="410"/>
      <c r="CP751" s="410"/>
      <c r="CQ751" s="410"/>
      <c r="CR751" s="410"/>
      <c r="CS751" s="410"/>
      <c r="CT751" s="410"/>
      <c r="CU751" s="410"/>
      <c r="CV751" s="410"/>
      <c r="CW751" s="410"/>
      <c r="CX751" s="410"/>
      <c r="CY751" s="410"/>
      <c r="CZ751" s="410"/>
      <c r="DA751" s="410"/>
      <c r="DB751" s="410"/>
      <c r="DC751" s="410"/>
      <c r="DD751" s="410"/>
      <c r="DE751" s="410"/>
      <c r="DF751" s="410"/>
      <c r="DG751" s="410"/>
      <c r="DH751" s="410"/>
      <c r="DI751" s="410"/>
      <c r="DJ751" s="410"/>
      <c r="DK751" s="410"/>
      <c r="DL751" s="410"/>
      <c r="DM751" s="410"/>
      <c r="DN751" s="410"/>
      <c r="DO751" s="410"/>
      <c r="DP751" s="410"/>
      <c r="DQ751" s="410"/>
      <c r="DR751" s="410"/>
      <c r="DS751" s="410"/>
      <c r="DT751" s="410"/>
      <c r="DU751" s="410"/>
      <c r="DV751" s="410"/>
      <c r="DW751" s="410"/>
      <c r="DX751" s="410"/>
      <c r="DY751" s="410"/>
      <c r="DZ751" s="410"/>
      <c r="EA751" s="410"/>
      <c r="EB751" s="410"/>
      <c r="EC751" s="410"/>
      <c r="ED751" s="410"/>
      <c r="EE751" s="410"/>
      <c r="EF751" s="410"/>
      <c r="EG751" s="410"/>
      <c r="EH751" s="410"/>
      <c r="EI751" s="410"/>
      <c r="EJ751" s="410"/>
      <c r="EK751" s="410"/>
      <c r="EL751" s="410"/>
      <c r="EM751" s="410"/>
      <c r="EN751" s="410"/>
      <c r="EO751" s="410"/>
      <c r="EP751" s="410"/>
      <c r="EQ751" s="410"/>
      <c r="ER751" s="410"/>
      <c r="ES751" s="410"/>
      <c r="ET751" s="410"/>
      <c r="EU751" s="410"/>
      <c r="EV751" s="410"/>
      <c r="EW751" s="410"/>
      <c r="EX751" s="410"/>
      <c r="EY751" s="410"/>
      <c r="EZ751" s="410"/>
      <c r="FA751" s="410"/>
      <c r="FB751" s="410"/>
      <c r="FC751" s="410"/>
      <c r="FD751" s="410"/>
      <c r="FE751" s="410"/>
      <c r="FF751" s="410"/>
      <c r="FG751" s="410"/>
      <c r="FH751" s="410"/>
      <c r="FI751" s="410"/>
      <c r="FJ751" s="410"/>
      <c r="FK751" s="410"/>
      <c r="FL751" s="410"/>
      <c r="FM751" s="410"/>
      <c r="FN751" s="410"/>
      <c r="FO751" s="410"/>
      <c r="FP751" s="410"/>
      <c r="FQ751" s="410"/>
      <c r="FR751" s="410"/>
      <c r="FS751" s="410"/>
      <c r="FT751" s="410"/>
      <c r="FU751" s="410"/>
      <c r="FV751" s="410"/>
      <c r="FW751" s="410"/>
      <c r="FX751" s="410"/>
      <c r="FY751" s="410"/>
      <c r="FZ751" s="410"/>
      <c r="GA751" s="410"/>
      <c r="GB751" s="410"/>
      <c r="GC751" s="410"/>
      <c r="GD751" s="410"/>
      <c r="GE751" s="410"/>
      <c r="GF751" s="410"/>
      <c r="GG751" s="410"/>
      <c r="GH751" s="410"/>
      <c r="GI751" s="410"/>
      <c r="GJ751" s="410"/>
      <c r="GK751" s="410"/>
      <c r="GL751" s="410"/>
      <c r="GM751" s="410"/>
      <c r="GN751" s="410"/>
      <c r="GO751" s="410"/>
      <c r="GP751" s="410"/>
      <c r="GQ751" s="410"/>
      <c r="GR751" s="410"/>
      <c r="GS751" s="410"/>
      <c r="GT751" s="410"/>
      <c r="GU751" s="410"/>
      <c r="GV751" s="410"/>
      <c r="GW751" s="410"/>
      <c r="GX751" s="410"/>
      <c r="GY751" s="410"/>
      <c r="GZ751" s="410"/>
      <c r="HA751" s="410"/>
      <c r="HB751" s="410"/>
      <c r="HC751" s="410"/>
      <c r="HD751" s="410"/>
      <c r="HE751" s="410"/>
      <c r="HF751" s="410"/>
      <c r="HG751" s="410"/>
      <c r="HH751" s="410"/>
      <c r="HI751" s="410"/>
      <c r="HJ751" s="410"/>
      <c r="HK751" s="410"/>
      <c r="HL751" s="410"/>
      <c r="HM751" s="410"/>
      <c r="HN751" s="410"/>
      <c r="HO751" s="410"/>
      <c r="HP751" s="410"/>
      <c r="HQ751" s="410"/>
      <c r="HR751" s="410"/>
      <c r="HS751" s="410"/>
      <c r="HT751" s="410"/>
      <c r="HU751" s="410"/>
      <c r="HV751" s="410"/>
      <c r="HW751" s="410"/>
      <c r="HX751" s="410"/>
      <c r="HY751" s="410"/>
      <c r="HZ751" s="410"/>
      <c r="IA751" s="410"/>
      <c r="IB751" s="410"/>
      <c r="IC751" s="410"/>
      <c r="ID751" s="410"/>
      <c r="IE751" s="410"/>
      <c r="IF751" s="410"/>
      <c r="IG751" s="410"/>
      <c r="IH751" s="410"/>
      <c r="II751" s="410"/>
      <c r="IJ751" s="410"/>
      <c r="IK751" s="410"/>
      <c r="IL751" s="410"/>
      <c r="IM751" s="410"/>
      <c r="IN751" s="410"/>
      <c r="IO751" s="410"/>
      <c r="IP751" s="410"/>
      <c r="IQ751" s="410"/>
      <c r="IR751" s="410"/>
      <c r="IS751" s="410"/>
      <c r="IT751" s="410"/>
      <c r="IU751" s="410"/>
      <c r="IV751" s="410"/>
    </row>
    <row r="752" spans="1:256" s="2" customFormat="1" ht="12.75" customHeight="1" outlineLevel="1" collapsed="1">
      <c r="A752" s="14"/>
      <c r="B752" s="14"/>
      <c r="C752" s="324">
        <f>Asset21</f>
        <v>0</v>
      </c>
      <c r="D752" s="14"/>
      <c r="E752" s="14"/>
      <c r="F752" s="366"/>
      <c r="G752" s="364">
        <f t="shared" ref="G752:AL752" si="129">SUM(G740:G751)</f>
        <v>0</v>
      </c>
      <c r="H752" s="364">
        <f t="shared" si="129"/>
        <v>0</v>
      </c>
      <c r="I752" s="364">
        <f t="shared" si="129"/>
        <v>0</v>
      </c>
      <c r="J752" s="364">
        <f t="shared" si="129"/>
        <v>0</v>
      </c>
      <c r="K752" s="364">
        <f t="shared" si="129"/>
        <v>0</v>
      </c>
      <c r="L752" s="364">
        <f t="shared" si="129"/>
        <v>0</v>
      </c>
      <c r="M752" s="364">
        <f t="shared" si="129"/>
        <v>0</v>
      </c>
      <c r="N752" s="364">
        <f t="shared" si="129"/>
        <v>0</v>
      </c>
      <c r="O752" s="364">
        <f t="shared" si="129"/>
        <v>0</v>
      </c>
      <c r="P752" s="364">
        <f t="shared" si="129"/>
        <v>0</v>
      </c>
      <c r="Q752" s="364">
        <f t="shared" si="129"/>
        <v>0</v>
      </c>
      <c r="R752" s="364">
        <f t="shared" si="129"/>
        <v>0</v>
      </c>
      <c r="S752" s="364">
        <f t="shared" si="129"/>
        <v>0</v>
      </c>
      <c r="T752" s="364">
        <f t="shared" si="129"/>
        <v>0</v>
      </c>
      <c r="U752" s="364">
        <f t="shared" si="129"/>
        <v>0</v>
      </c>
      <c r="V752" s="364">
        <f t="shared" si="129"/>
        <v>0</v>
      </c>
      <c r="W752" s="364">
        <f t="shared" si="129"/>
        <v>0</v>
      </c>
      <c r="X752" s="364">
        <f t="shared" si="129"/>
        <v>0</v>
      </c>
      <c r="Y752" s="364">
        <f t="shared" si="129"/>
        <v>0</v>
      </c>
      <c r="Z752" s="364">
        <f t="shared" si="129"/>
        <v>0</v>
      </c>
      <c r="AA752" s="364">
        <f t="shared" si="129"/>
        <v>0</v>
      </c>
      <c r="AB752" s="364">
        <f t="shared" si="129"/>
        <v>0</v>
      </c>
      <c r="AC752" s="364">
        <f t="shared" si="129"/>
        <v>0</v>
      </c>
      <c r="AD752" s="364">
        <f t="shared" si="129"/>
        <v>0</v>
      </c>
      <c r="AE752" s="364">
        <f t="shared" si="129"/>
        <v>0</v>
      </c>
      <c r="AF752" s="364">
        <f t="shared" si="129"/>
        <v>0</v>
      </c>
      <c r="AG752" s="364">
        <f t="shared" si="129"/>
        <v>0</v>
      </c>
      <c r="AH752" s="364">
        <f t="shared" si="129"/>
        <v>0</v>
      </c>
      <c r="AI752" s="364">
        <f t="shared" si="129"/>
        <v>0</v>
      </c>
      <c r="AJ752" s="364">
        <f t="shared" si="129"/>
        <v>0</v>
      </c>
      <c r="AK752" s="364">
        <f t="shared" si="129"/>
        <v>0</v>
      </c>
      <c r="AL752" s="364">
        <f t="shared" si="129"/>
        <v>0</v>
      </c>
      <c r="AM752" s="364">
        <f t="shared" ref="AM752:BI752" si="130">SUM(AM740:AM751)</f>
        <v>0</v>
      </c>
      <c r="AN752" s="364">
        <f t="shared" si="130"/>
        <v>0</v>
      </c>
      <c r="AO752" s="364">
        <f t="shared" si="130"/>
        <v>0</v>
      </c>
      <c r="AP752" s="364">
        <f t="shared" si="130"/>
        <v>0</v>
      </c>
      <c r="AQ752" s="364">
        <f t="shared" si="130"/>
        <v>0</v>
      </c>
      <c r="AR752" s="364">
        <f t="shared" si="130"/>
        <v>0</v>
      </c>
      <c r="AS752" s="364">
        <f t="shared" si="130"/>
        <v>0</v>
      </c>
      <c r="AT752" s="364">
        <f t="shared" si="130"/>
        <v>0</v>
      </c>
      <c r="AU752" s="364">
        <f t="shared" si="130"/>
        <v>0</v>
      </c>
      <c r="AV752" s="364">
        <f t="shared" si="130"/>
        <v>0</v>
      </c>
      <c r="AW752" s="364">
        <f t="shared" si="130"/>
        <v>0</v>
      </c>
      <c r="AX752" s="364">
        <f t="shared" si="130"/>
        <v>0</v>
      </c>
      <c r="AY752" s="364">
        <f t="shared" si="130"/>
        <v>0</v>
      </c>
      <c r="AZ752" s="364">
        <f t="shared" si="130"/>
        <v>0</v>
      </c>
      <c r="BA752" s="364">
        <f t="shared" si="130"/>
        <v>0</v>
      </c>
      <c r="BB752" s="364">
        <f t="shared" si="130"/>
        <v>0</v>
      </c>
      <c r="BC752" s="364">
        <f t="shared" si="130"/>
        <v>0</v>
      </c>
      <c r="BD752" s="364">
        <f t="shared" si="130"/>
        <v>0</v>
      </c>
      <c r="BE752" s="364">
        <f t="shared" si="130"/>
        <v>0</v>
      </c>
      <c r="BF752" s="364">
        <f t="shared" si="130"/>
        <v>0</v>
      </c>
      <c r="BG752" s="364">
        <f t="shared" si="130"/>
        <v>0</v>
      </c>
      <c r="BH752" s="364">
        <f t="shared" si="130"/>
        <v>0</v>
      </c>
      <c r="BI752" s="364">
        <f t="shared" si="130"/>
        <v>0</v>
      </c>
      <c r="BJ752" s="14"/>
      <c r="BK752" s="14"/>
      <c r="BL752" s="14"/>
      <c r="BM752" s="14"/>
      <c r="BN752" s="14"/>
      <c r="BO752" s="14"/>
      <c r="BP752" s="14"/>
      <c r="BQ752" s="14"/>
      <c r="BR752" s="14"/>
      <c r="BS752" s="14"/>
      <c r="BT752" s="14"/>
      <c r="BU752" s="14"/>
      <c r="BV752" s="14"/>
      <c r="BW752" s="14"/>
      <c r="BX752" s="14"/>
      <c r="BY752" s="14"/>
      <c r="BZ752" s="14"/>
      <c r="CA752" s="410"/>
      <c r="CB752" s="410"/>
      <c r="CC752" s="410"/>
      <c r="CD752" s="410"/>
      <c r="CE752" s="410"/>
      <c r="CF752" s="410"/>
      <c r="CG752" s="410"/>
      <c r="CH752" s="410"/>
      <c r="CI752" s="410"/>
      <c r="CJ752" s="410"/>
      <c r="CK752" s="410"/>
      <c r="CL752" s="410"/>
      <c r="CM752" s="410"/>
      <c r="CN752" s="410"/>
      <c r="CO752" s="410"/>
      <c r="CP752" s="410"/>
      <c r="CQ752" s="410"/>
      <c r="CR752" s="410"/>
      <c r="CS752" s="410"/>
      <c r="CT752" s="410"/>
      <c r="CU752" s="410"/>
      <c r="CV752" s="410"/>
      <c r="CW752" s="410"/>
      <c r="CX752" s="410"/>
      <c r="CY752" s="410"/>
      <c r="CZ752" s="410"/>
      <c r="DA752" s="410"/>
      <c r="DB752" s="410"/>
      <c r="DC752" s="410"/>
      <c r="DD752" s="410"/>
      <c r="DE752" s="410"/>
      <c r="DF752" s="410"/>
      <c r="DG752" s="410"/>
      <c r="DH752" s="410"/>
      <c r="DI752" s="410"/>
      <c r="DJ752" s="410"/>
      <c r="DK752" s="410"/>
      <c r="DL752" s="410"/>
      <c r="DM752" s="410"/>
      <c r="DN752" s="410"/>
      <c r="DO752" s="410"/>
      <c r="DP752" s="410"/>
      <c r="DQ752" s="410"/>
      <c r="DR752" s="410"/>
      <c r="DS752" s="410"/>
      <c r="DT752" s="410"/>
      <c r="DU752" s="410"/>
      <c r="DV752" s="410"/>
      <c r="DW752" s="410"/>
      <c r="DX752" s="410"/>
      <c r="DY752" s="410"/>
      <c r="DZ752" s="410"/>
      <c r="EA752" s="410"/>
      <c r="EB752" s="410"/>
      <c r="EC752" s="410"/>
      <c r="ED752" s="410"/>
      <c r="EE752" s="410"/>
      <c r="EF752" s="410"/>
      <c r="EG752" s="410"/>
      <c r="EH752" s="410"/>
      <c r="EI752" s="410"/>
      <c r="EJ752" s="410"/>
      <c r="EK752" s="410"/>
      <c r="EL752" s="410"/>
      <c r="EM752" s="410"/>
      <c r="EN752" s="410"/>
      <c r="EO752" s="410"/>
      <c r="EP752" s="410"/>
      <c r="EQ752" s="410"/>
      <c r="ER752" s="410"/>
      <c r="ES752" s="410"/>
      <c r="ET752" s="410"/>
      <c r="EU752" s="410"/>
      <c r="EV752" s="410"/>
      <c r="EW752" s="410"/>
      <c r="EX752" s="410"/>
      <c r="EY752" s="410"/>
      <c r="EZ752" s="410"/>
      <c r="FA752" s="410"/>
      <c r="FB752" s="410"/>
      <c r="FC752" s="410"/>
      <c r="FD752" s="410"/>
      <c r="FE752" s="410"/>
      <c r="FF752" s="410"/>
      <c r="FG752" s="410"/>
      <c r="FH752" s="410"/>
      <c r="FI752" s="410"/>
      <c r="FJ752" s="410"/>
      <c r="FK752" s="410"/>
      <c r="FL752" s="410"/>
      <c r="FM752" s="410"/>
      <c r="FN752" s="410"/>
      <c r="FO752" s="410"/>
      <c r="FP752" s="410"/>
      <c r="FQ752" s="410"/>
      <c r="FR752" s="410"/>
      <c r="FS752" s="410"/>
      <c r="FT752" s="410"/>
      <c r="FU752" s="410"/>
      <c r="FV752" s="410"/>
      <c r="FW752" s="410"/>
      <c r="FX752" s="410"/>
      <c r="FY752" s="410"/>
      <c r="FZ752" s="410"/>
      <c r="GA752" s="410"/>
      <c r="GB752" s="410"/>
      <c r="GC752" s="410"/>
      <c r="GD752" s="410"/>
      <c r="GE752" s="410"/>
      <c r="GF752" s="410"/>
      <c r="GG752" s="410"/>
      <c r="GH752" s="410"/>
      <c r="GI752" s="410"/>
      <c r="GJ752" s="410"/>
      <c r="GK752" s="410"/>
      <c r="GL752" s="410"/>
      <c r="GM752" s="410"/>
      <c r="GN752" s="410"/>
      <c r="GO752" s="410"/>
      <c r="GP752" s="410"/>
      <c r="GQ752" s="410"/>
      <c r="GR752" s="410"/>
      <c r="GS752" s="410"/>
      <c r="GT752" s="410"/>
      <c r="GU752" s="410"/>
      <c r="GV752" s="410"/>
      <c r="GW752" s="410"/>
      <c r="GX752" s="410"/>
      <c r="GY752" s="410"/>
      <c r="GZ752" s="410"/>
      <c r="HA752" s="410"/>
      <c r="HB752" s="410"/>
      <c r="HC752" s="410"/>
      <c r="HD752" s="410"/>
      <c r="HE752" s="410"/>
      <c r="HF752" s="410"/>
      <c r="HG752" s="410"/>
      <c r="HH752" s="410"/>
      <c r="HI752" s="410"/>
      <c r="HJ752" s="410"/>
      <c r="HK752" s="410"/>
      <c r="HL752" s="410"/>
      <c r="HM752" s="410"/>
      <c r="HN752" s="410"/>
      <c r="HO752" s="410"/>
      <c r="HP752" s="410"/>
      <c r="HQ752" s="410"/>
      <c r="HR752" s="410"/>
      <c r="HS752" s="410"/>
      <c r="HT752" s="410"/>
      <c r="HU752" s="410"/>
      <c r="HV752" s="410"/>
      <c r="HW752" s="410"/>
      <c r="HX752" s="410"/>
      <c r="HY752" s="410"/>
      <c r="HZ752" s="410"/>
      <c r="IA752" s="410"/>
      <c r="IB752" s="410"/>
      <c r="IC752" s="410"/>
      <c r="ID752" s="410"/>
      <c r="IE752" s="410"/>
      <c r="IF752" s="410"/>
      <c r="IG752" s="410"/>
      <c r="IH752" s="410"/>
      <c r="II752" s="410"/>
      <c r="IJ752" s="410"/>
      <c r="IK752" s="410"/>
      <c r="IL752" s="410"/>
      <c r="IM752" s="410"/>
      <c r="IN752" s="410"/>
      <c r="IO752" s="410"/>
      <c r="IP752" s="410"/>
      <c r="IQ752" s="410"/>
      <c r="IR752" s="410"/>
      <c r="IS752" s="410"/>
      <c r="IT752" s="410"/>
      <c r="IU752" s="410"/>
      <c r="IV752" s="410"/>
    </row>
    <row r="753" spans="1:256" s="2" customFormat="1" ht="12.75" hidden="1" customHeight="1" outlineLevel="2">
      <c r="A753" s="14"/>
      <c r="B753" s="384">
        <f>C765</f>
        <v>0</v>
      </c>
      <c r="C753" s="326"/>
      <c r="D753" s="33" t="s">
        <v>65</v>
      </c>
      <c r="E753" s="32"/>
      <c r="F753" s="371"/>
      <c r="G753" s="154">
        <f>IF(G$3&gt;A22taxremlife,A22taxvalue-SUM($F753:F753),IF(A22taxremlife="N/A","n/a",A22taxvalue/A22taxremlife))</f>
        <v>0</v>
      </c>
      <c r="H753" s="154">
        <f>IF(H$3&gt;A22taxremlife,A22taxvalue-SUM($F753:G753),IF(A22taxremlife="N/A","n/a",A22taxvalue/A22taxremlife))</f>
        <v>0</v>
      </c>
      <c r="I753" s="154">
        <f>IF(I$3&gt;A22taxremlife,A22taxvalue-SUM($F753:H753),IF(A22taxremlife="N/A","n/a",A22taxvalue/A22taxremlife))</f>
        <v>0</v>
      </c>
      <c r="J753" s="154">
        <f>IF(J$3&gt;A22taxremlife,A22taxvalue-SUM($F753:I753),IF(A22taxremlife="N/A","n/a",A22taxvalue/A22taxremlife))</f>
        <v>0</v>
      </c>
      <c r="K753" s="154">
        <f>IF(K$3&gt;A22taxremlife,A22taxvalue-SUM($F753:J753),IF(A22taxremlife="N/A","n/a",A22taxvalue/A22taxremlife))</f>
        <v>0</v>
      </c>
      <c r="L753" s="154">
        <f>IF(L$3&gt;A22taxremlife,A22taxvalue-SUM($F753:K753),IF(A22taxremlife="N/A","n/a",A22taxvalue/A22taxremlife))</f>
        <v>0</v>
      </c>
      <c r="M753" s="154">
        <f>IF(M$3&gt;A22taxremlife,A22taxvalue-SUM($F753:L753),IF(A22taxremlife="N/A","n/a",A22taxvalue/A22taxremlife))</f>
        <v>0</v>
      </c>
      <c r="N753" s="154">
        <f>IF(N$3&gt;A22taxremlife,A22taxvalue-SUM($F753:M753),IF(A22taxremlife="N/A","n/a",A22taxvalue/A22taxremlife))</f>
        <v>0</v>
      </c>
      <c r="O753" s="154">
        <f>IF(O$3&gt;A22taxremlife,A22taxvalue-SUM($F753:N753),IF(A22taxremlife="N/A","n/a",A22taxvalue/A22taxremlife))</f>
        <v>0</v>
      </c>
      <c r="P753" s="154">
        <f>IF(P$3&gt;A22taxremlife,A22taxvalue-SUM($F753:O753),IF(A22taxremlife="N/A","n/a",A22taxvalue/A22taxremlife))</f>
        <v>0</v>
      </c>
      <c r="Q753" s="154">
        <f>IF(Q$3&gt;A22taxremlife,A22taxvalue-SUM($F753:P753),IF(A22taxremlife="N/A","n/a",A22taxvalue/A22taxremlife))</f>
        <v>0</v>
      </c>
      <c r="R753" s="154">
        <f>IF(R$3&gt;A22taxremlife,A22taxvalue-SUM($F753:Q753),IF(A22taxremlife="N/A","n/a",A22taxvalue/A22taxremlife))</f>
        <v>0</v>
      </c>
      <c r="S753" s="154">
        <f>IF(S$3&gt;A22taxremlife,A22taxvalue-SUM($F753:R753),IF(A22taxremlife="N/A","n/a",A22taxvalue/A22taxremlife))</f>
        <v>0</v>
      </c>
      <c r="T753" s="154">
        <f>IF(T$3&gt;A22taxremlife,A22taxvalue-SUM($F753:S753),IF(A22taxremlife="N/A","n/a",A22taxvalue/A22taxremlife))</f>
        <v>0</v>
      </c>
      <c r="U753" s="154">
        <f>IF(U$3&gt;A22taxremlife,A22taxvalue-SUM($F753:T753),IF(A22taxremlife="N/A","n/a",A22taxvalue/A22taxremlife))</f>
        <v>0</v>
      </c>
      <c r="V753" s="154">
        <f>IF(V$3&gt;A22taxremlife,A22taxvalue-SUM($F753:U753),IF(A22taxremlife="N/A","n/a",A22taxvalue/A22taxremlife))</f>
        <v>0</v>
      </c>
      <c r="W753" s="154">
        <f>IF(W$3&gt;A22taxremlife,A22taxvalue-SUM($F753:V753),IF(A22taxremlife="N/A","n/a",A22taxvalue/A22taxremlife))</f>
        <v>0</v>
      </c>
      <c r="X753" s="154">
        <f>IF(X$3&gt;A22taxremlife,A22taxvalue-SUM($F753:W753),IF(A22taxremlife="N/A","n/a",A22taxvalue/A22taxremlife))</f>
        <v>0</v>
      </c>
      <c r="Y753" s="154">
        <f>IF(Y$3&gt;A22taxremlife,A22taxvalue-SUM($F753:X753),IF(A22taxremlife="N/A","n/a",A22taxvalue/A22taxremlife))</f>
        <v>0</v>
      </c>
      <c r="Z753" s="154">
        <f>IF(Z$3&gt;A22taxremlife,A22taxvalue-SUM($F753:Y753),IF(A22taxremlife="N/A","n/a",A22taxvalue/A22taxremlife))</f>
        <v>0</v>
      </c>
      <c r="AA753" s="154">
        <f>IF(AA$3&gt;A22taxremlife,A22taxvalue-SUM($F753:Z753),IF(A22taxremlife="N/A","n/a",A22taxvalue/A22taxremlife))</f>
        <v>0</v>
      </c>
      <c r="AB753" s="154">
        <f>IF(AB$3&gt;A22taxremlife,A22taxvalue-SUM($F753:AA753),IF(A22taxremlife="N/A","n/a",A22taxvalue/A22taxremlife))</f>
        <v>0</v>
      </c>
      <c r="AC753" s="154">
        <f>IF(AC$3&gt;A22taxremlife,A22taxvalue-SUM($F753:AB753),IF(A22taxremlife="N/A","n/a",A22taxvalue/A22taxremlife))</f>
        <v>0</v>
      </c>
      <c r="AD753" s="154">
        <f>IF(AD$3&gt;A22taxremlife,A22taxvalue-SUM($F753:AC753),IF(A22taxremlife="N/A","n/a",A22taxvalue/A22taxremlife))</f>
        <v>0</v>
      </c>
      <c r="AE753" s="154">
        <f>IF(AE$3&gt;A22taxremlife,A22taxvalue-SUM($F753:AD753),IF(A22taxremlife="N/A","n/a",A22taxvalue/A22taxremlife))</f>
        <v>0</v>
      </c>
      <c r="AF753" s="154">
        <f>IF(AF$3&gt;A22taxremlife,A22taxvalue-SUM($F753:AE753),IF(A22taxremlife="N/A","n/a",A22taxvalue/A22taxremlife))</f>
        <v>0</v>
      </c>
      <c r="AG753" s="154">
        <f>IF(AG$3&gt;A22taxremlife,A22taxvalue-SUM($F753:AF753),IF(A22taxremlife="N/A","n/a",A22taxvalue/A22taxremlife))</f>
        <v>0</v>
      </c>
      <c r="AH753" s="154">
        <f>IF(AH$3&gt;A22taxremlife,A22taxvalue-SUM($F753:AG753),IF(A22taxremlife="N/A","n/a",A22taxvalue/A22taxremlife))</f>
        <v>0</v>
      </c>
      <c r="AI753" s="154">
        <f>IF(AI$3&gt;A22taxremlife,A22taxvalue-SUM($F753:AH753),IF(A22taxremlife="N/A","n/a",A22taxvalue/A22taxremlife))</f>
        <v>0</v>
      </c>
      <c r="AJ753" s="154">
        <f>IF(AJ$3&gt;A22taxremlife,A22taxvalue-SUM($F753:AI753),IF(A22taxremlife="N/A","n/a",A22taxvalue/A22taxremlife))</f>
        <v>0</v>
      </c>
      <c r="AK753" s="154">
        <f>IF(AK$3&gt;A22taxremlife,A22taxvalue-SUM($F753:AJ753),IF(A22taxremlife="N/A","n/a",A22taxvalue/A22taxremlife))</f>
        <v>0</v>
      </c>
      <c r="AL753" s="154">
        <f>IF(AL$3&gt;A22taxremlife,A22taxvalue-SUM($F753:AK753),IF(A22taxremlife="N/A","n/a",A22taxvalue/A22taxremlife))</f>
        <v>0</v>
      </c>
      <c r="AM753" s="154">
        <f>IF(AM$3&gt;A22taxremlife,A22taxvalue-SUM($F753:AL753),IF(A22taxremlife="N/A","n/a",A22taxvalue/A22taxremlife))</f>
        <v>0</v>
      </c>
      <c r="AN753" s="154">
        <f>IF(AN$3&gt;A22taxremlife,A22taxvalue-SUM($F753:AM753),IF(A22taxremlife="N/A","n/a",A22taxvalue/A22taxremlife))</f>
        <v>0</v>
      </c>
      <c r="AO753" s="154">
        <f>IF(AO$3&gt;A22taxremlife,A22taxvalue-SUM($F753:AN753),IF(A22taxremlife="N/A","n/a",A22taxvalue/A22taxremlife))</f>
        <v>0</v>
      </c>
      <c r="AP753" s="154">
        <f>IF(AP$3&gt;A22taxremlife,A22taxvalue-SUM($F753:AO753),IF(A22taxremlife="N/A","n/a",A22taxvalue/A22taxremlife))</f>
        <v>0</v>
      </c>
      <c r="AQ753" s="154">
        <f>IF(AQ$3&gt;A22taxremlife,A22taxvalue-SUM($F753:AP753),IF(A22taxremlife="N/A","n/a",A22taxvalue/A22taxremlife))</f>
        <v>0</v>
      </c>
      <c r="AR753" s="154">
        <f>IF(AR$3&gt;A22taxremlife,A22taxvalue-SUM($F753:AQ753),IF(A22taxremlife="N/A","n/a",A22taxvalue/A22taxremlife))</f>
        <v>0</v>
      </c>
      <c r="AS753" s="154">
        <f>IF(AS$3&gt;A22taxremlife,A22taxvalue-SUM($F753:AR753),IF(A22taxremlife="N/A","n/a",A22taxvalue/A22taxremlife))</f>
        <v>0</v>
      </c>
      <c r="AT753" s="154">
        <f>IF(AT$3&gt;A22taxremlife,A22taxvalue-SUM($F753:AS753),IF(A22taxremlife="N/A","n/a",A22taxvalue/A22taxremlife))</f>
        <v>0</v>
      </c>
      <c r="AU753" s="154">
        <f>IF(AU$3&gt;A22taxremlife,A22taxvalue-SUM($F753:AT753),IF(A22taxremlife="N/A","n/a",A22taxvalue/A22taxremlife))</f>
        <v>0</v>
      </c>
      <c r="AV753" s="154">
        <f>IF(AV$3&gt;A22taxremlife,A22taxvalue-SUM($F753:AU753),IF(A22taxremlife="N/A","n/a",A22taxvalue/A22taxremlife))</f>
        <v>0</v>
      </c>
      <c r="AW753" s="154">
        <f>IF(AW$3&gt;A22taxremlife,A22taxvalue-SUM($F753:AV753),IF(A22taxremlife="N/A","n/a",A22taxvalue/A22taxremlife))</f>
        <v>0</v>
      </c>
      <c r="AX753" s="154">
        <f>IF(AX$3&gt;A22taxremlife,A22taxvalue-SUM($F753:AW753),IF(A22taxremlife="N/A","n/a",A22taxvalue/A22taxremlife))</f>
        <v>0</v>
      </c>
      <c r="AY753" s="154">
        <f>IF(AY$3&gt;A22taxremlife,A22taxvalue-SUM($F753:AX753),IF(A22taxremlife="N/A","n/a",A22taxvalue/A22taxremlife))</f>
        <v>0</v>
      </c>
      <c r="AZ753" s="154">
        <f>IF(AZ$3&gt;A22taxremlife,A22taxvalue-SUM($F753:AY753),IF(A22taxremlife="N/A","n/a",A22taxvalue/A22taxremlife))</f>
        <v>0</v>
      </c>
      <c r="BA753" s="154">
        <f>IF(BA$3&gt;A22taxremlife,A22taxvalue-SUM($F753:AZ753),IF(A22taxremlife="N/A","n/a",A22taxvalue/A22taxremlife))</f>
        <v>0</v>
      </c>
      <c r="BB753" s="154">
        <f>IF(BB$3&gt;A22taxremlife,A22taxvalue-SUM($F753:BA753),IF(A22taxremlife="N/A","n/a",A22taxvalue/A22taxremlife))</f>
        <v>0</v>
      </c>
      <c r="BC753" s="154">
        <f>IF(BC$3&gt;A22taxremlife,A22taxvalue-SUM($F753:BB753),IF(A22taxremlife="N/A","n/a",A22taxvalue/A22taxremlife))</f>
        <v>0</v>
      </c>
      <c r="BD753" s="154">
        <f>IF(BD$3&gt;A22taxremlife,A22taxvalue-SUM($F753:BC753),IF(A22taxremlife="N/A","n/a",A22taxvalue/A22taxremlife))</f>
        <v>0</v>
      </c>
      <c r="BE753" s="154">
        <f>IF(BE$3&gt;A22taxremlife,A22taxvalue-SUM($F753:BD753),IF(A22taxremlife="N/A","n/a",A22taxvalue/A22taxremlife))</f>
        <v>0</v>
      </c>
      <c r="BF753" s="154">
        <f>IF(BF$3&gt;A22taxremlife,A22taxvalue-SUM($F753:BE753),IF(A22taxremlife="N/A","n/a",A22taxvalue/A22taxremlife))</f>
        <v>0</v>
      </c>
      <c r="BG753" s="154">
        <f>IF(BG$3&gt;A22taxremlife,A22taxvalue-SUM($F753:BF753),IF(A22taxremlife="N/A","n/a",A22taxvalue/A22taxremlife))</f>
        <v>0</v>
      </c>
      <c r="BH753" s="154">
        <f>IF(BH$3&gt;A22taxremlife,A22taxvalue-SUM($F753:BG753),IF(A22taxremlife="N/A","n/a",A22taxvalue/A22taxremlife))</f>
        <v>0</v>
      </c>
      <c r="BI753" s="154">
        <f>IF(BI$3&gt;A22taxremlife,A22taxvalue-SUM($F753:BH753),IF(A22taxremlife="N/A","n/a",A22taxvalue/A22taxremlife))</f>
        <v>0</v>
      </c>
      <c r="BJ753" s="14"/>
      <c r="BK753" s="14"/>
      <c r="BL753" s="14"/>
      <c r="BM753" s="14"/>
      <c r="BN753" s="14"/>
      <c r="BO753" s="14"/>
      <c r="BP753" s="14"/>
      <c r="BQ753" s="14"/>
      <c r="BR753" s="14"/>
      <c r="BS753" s="14"/>
      <c r="BT753" s="14"/>
      <c r="BU753" s="14"/>
      <c r="BV753" s="14"/>
      <c r="BW753" s="14"/>
      <c r="BX753" s="14"/>
      <c r="BY753" s="14"/>
      <c r="BZ753" s="14"/>
      <c r="CA753" s="410"/>
      <c r="CB753" s="410"/>
      <c r="CC753" s="410"/>
      <c r="CD753" s="410"/>
      <c r="CE753" s="410"/>
      <c r="CF753" s="410"/>
      <c r="CG753" s="410"/>
      <c r="CH753" s="410"/>
      <c r="CI753" s="410"/>
      <c r="CJ753" s="410"/>
      <c r="CK753" s="410"/>
      <c r="CL753" s="410"/>
      <c r="CM753" s="410"/>
      <c r="CN753" s="410"/>
      <c r="CO753" s="410"/>
      <c r="CP753" s="410"/>
      <c r="CQ753" s="410"/>
      <c r="CR753" s="410"/>
      <c r="CS753" s="410"/>
      <c r="CT753" s="410"/>
      <c r="CU753" s="410"/>
      <c r="CV753" s="410"/>
      <c r="CW753" s="410"/>
      <c r="CX753" s="410"/>
      <c r="CY753" s="410"/>
      <c r="CZ753" s="410"/>
      <c r="DA753" s="410"/>
      <c r="DB753" s="410"/>
      <c r="DC753" s="410"/>
      <c r="DD753" s="410"/>
      <c r="DE753" s="410"/>
      <c r="DF753" s="410"/>
      <c r="DG753" s="410"/>
      <c r="DH753" s="410"/>
      <c r="DI753" s="410"/>
      <c r="DJ753" s="410"/>
      <c r="DK753" s="410"/>
      <c r="DL753" s="410"/>
      <c r="DM753" s="410"/>
      <c r="DN753" s="410"/>
      <c r="DO753" s="410"/>
      <c r="DP753" s="410"/>
      <c r="DQ753" s="410"/>
      <c r="DR753" s="410"/>
      <c r="DS753" s="410"/>
      <c r="DT753" s="410"/>
      <c r="DU753" s="410"/>
      <c r="DV753" s="410"/>
      <c r="DW753" s="410"/>
      <c r="DX753" s="410"/>
      <c r="DY753" s="410"/>
      <c r="DZ753" s="410"/>
      <c r="EA753" s="410"/>
      <c r="EB753" s="410"/>
      <c r="EC753" s="410"/>
      <c r="ED753" s="410"/>
      <c r="EE753" s="410"/>
      <c r="EF753" s="410"/>
      <c r="EG753" s="410"/>
      <c r="EH753" s="410"/>
      <c r="EI753" s="410"/>
      <c r="EJ753" s="410"/>
      <c r="EK753" s="410"/>
      <c r="EL753" s="410"/>
      <c r="EM753" s="410"/>
      <c r="EN753" s="410"/>
      <c r="EO753" s="410"/>
      <c r="EP753" s="410"/>
      <c r="EQ753" s="410"/>
      <c r="ER753" s="410"/>
      <c r="ES753" s="410"/>
      <c r="ET753" s="410"/>
      <c r="EU753" s="410"/>
      <c r="EV753" s="410"/>
      <c r="EW753" s="410"/>
      <c r="EX753" s="410"/>
      <c r="EY753" s="410"/>
      <c r="EZ753" s="410"/>
      <c r="FA753" s="410"/>
      <c r="FB753" s="410"/>
      <c r="FC753" s="410"/>
      <c r="FD753" s="410"/>
      <c r="FE753" s="410"/>
      <c r="FF753" s="410"/>
      <c r="FG753" s="410"/>
      <c r="FH753" s="410"/>
      <c r="FI753" s="410"/>
      <c r="FJ753" s="410"/>
      <c r="FK753" s="410"/>
      <c r="FL753" s="410"/>
      <c r="FM753" s="410"/>
      <c r="FN753" s="410"/>
      <c r="FO753" s="410"/>
      <c r="FP753" s="410"/>
      <c r="FQ753" s="410"/>
      <c r="FR753" s="410"/>
      <c r="FS753" s="410"/>
      <c r="FT753" s="410"/>
      <c r="FU753" s="410"/>
      <c r="FV753" s="410"/>
      <c r="FW753" s="410"/>
      <c r="FX753" s="410"/>
      <c r="FY753" s="410"/>
      <c r="FZ753" s="410"/>
      <c r="GA753" s="410"/>
      <c r="GB753" s="410"/>
      <c r="GC753" s="410"/>
      <c r="GD753" s="410"/>
      <c r="GE753" s="410"/>
      <c r="GF753" s="410"/>
      <c r="GG753" s="410"/>
      <c r="GH753" s="410"/>
      <c r="GI753" s="410"/>
      <c r="GJ753" s="410"/>
      <c r="GK753" s="410"/>
      <c r="GL753" s="410"/>
      <c r="GM753" s="410"/>
      <c r="GN753" s="410"/>
      <c r="GO753" s="410"/>
      <c r="GP753" s="410"/>
      <c r="GQ753" s="410"/>
      <c r="GR753" s="410"/>
      <c r="GS753" s="410"/>
      <c r="GT753" s="410"/>
      <c r="GU753" s="410"/>
      <c r="GV753" s="410"/>
      <c r="GW753" s="410"/>
      <c r="GX753" s="410"/>
      <c r="GY753" s="410"/>
      <c r="GZ753" s="410"/>
      <c r="HA753" s="410"/>
      <c r="HB753" s="410"/>
      <c r="HC753" s="410"/>
      <c r="HD753" s="410"/>
      <c r="HE753" s="410"/>
      <c r="HF753" s="410"/>
      <c r="HG753" s="410"/>
      <c r="HH753" s="410"/>
      <c r="HI753" s="410"/>
      <c r="HJ753" s="410"/>
      <c r="HK753" s="410"/>
      <c r="HL753" s="410"/>
      <c r="HM753" s="410"/>
      <c r="HN753" s="410"/>
      <c r="HO753" s="410"/>
      <c r="HP753" s="410"/>
      <c r="HQ753" s="410"/>
      <c r="HR753" s="410"/>
      <c r="HS753" s="410"/>
      <c r="HT753" s="410"/>
      <c r="HU753" s="410"/>
      <c r="HV753" s="410"/>
      <c r="HW753" s="410"/>
      <c r="HX753" s="410"/>
      <c r="HY753" s="410"/>
      <c r="HZ753" s="410"/>
      <c r="IA753" s="410"/>
      <c r="IB753" s="410"/>
      <c r="IC753" s="410"/>
      <c r="ID753" s="410"/>
      <c r="IE753" s="410"/>
      <c r="IF753" s="410"/>
      <c r="IG753" s="410"/>
      <c r="IH753" s="410"/>
      <c r="II753" s="410"/>
      <c r="IJ753" s="410"/>
      <c r="IK753" s="410"/>
      <c r="IL753" s="410"/>
      <c r="IM753" s="410"/>
      <c r="IN753" s="410"/>
      <c r="IO753" s="410"/>
      <c r="IP753" s="410"/>
      <c r="IQ753" s="410"/>
      <c r="IR753" s="410"/>
      <c r="IS753" s="410"/>
      <c r="IT753" s="410"/>
      <c r="IU753" s="410"/>
      <c r="IV753" s="410"/>
    </row>
    <row r="754" spans="1:256" s="2" customFormat="1" ht="12.75" hidden="1" customHeight="1" outlineLevel="2">
      <c r="A754" s="14"/>
      <c r="B754" s="14"/>
      <c r="C754" s="324"/>
      <c r="D754" s="412" t="s">
        <v>198</v>
      </c>
      <c r="E754" s="261">
        <v>0</v>
      </c>
      <c r="F754" s="372"/>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c r="AY754" s="155"/>
      <c r="AZ754" s="155"/>
      <c r="BA754" s="155"/>
      <c r="BB754" s="155"/>
      <c r="BC754" s="155"/>
      <c r="BD754" s="155"/>
      <c r="BE754" s="155"/>
      <c r="BF754" s="155"/>
      <c r="BG754" s="155"/>
      <c r="BH754" s="155"/>
      <c r="BI754" s="155"/>
      <c r="BJ754" s="14"/>
      <c r="BK754" s="14"/>
      <c r="BL754" s="14"/>
      <c r="BM754" s="14"/>
      <c r="BN754" s="14"/>
      <c r="BO754" s="14"/>
      <c r="BP754" s="14"/>
      <c r="BQ754" s="14"/>
      <c r="BR754" s="14"/>
      <c r="BS754" s="14"/>
      <c r="BT754" s="14"/>
      <c r="BU754" s="14"/>
      <c r="BV754" s="14"/>
      <c r="BW754" s="14"/>
      <c r="BX754" s="14"/>
      <c r="BY754" s="14"/>
      <c r="BZ754" s="14"/>
      <c r="CA754" s="410"/>
      <c r="CB754" s="410"/>
      <c r="CC754" s="410"/>
      <c r="CD754" s="410"/>
      <c r="CE754" s="410"/>
      <c r="CF754" s="410"/>
      <c r="CG754" s="410"/>
      <c r="CH754" s="410"/>
      <c r="CI754" s="410"/>
      <c r="CJ754" s="410"/>
      <c r="CK754" s="410"/>
      <c r="CL754" s="410"/>
      <c r="CM754" s="410"/>
      <c r="CN754" s="410"/>
      <c r="CO754" s="410"/>
      <c r="CP754" s="410"/>
      <c r="CQ754" s="410"/>
      <c r="CR754" s="410"/>
      <c r="CS754" s="410"/>
      <c r="CT754" s="410"/>
      <c r="CU754" s="410"/>
      <c r="CV754" s="410"/>
      <c r="CW754" s="410"/>
      <c r="CX754" s="410"/>
      <c r="CY754" s="410"/>
      <c r="CZ754" s="410"/>
      <c r="DA754" s="410"/>
      <c r="DB754" s="410"/>
      <c r="DC754" s="410"/>
      <c r="DD754" s="410"/>
      <c r="DE754" s="410"/>
      <c r="DF754" s="410"/>
      <c r="DG754" s="410"/>
      <c r="DH754" s="410"/>
      <c r="DI754" s="410"/>
      <c r="DJ754" s="410"/>
      <c r="DK754" s="410"/>
      <c r="DL754" s="410"/>
      <c r="DM754" s="410"/>
      <c r="DN754" s="410"/>
      <c r="DO754" s="410"/>
      <c r="DP754" s="410"/>
      <c r="DQ754" s="410"/>
      <c r="DR754" s="410"/>
      <c r="DS754" s="410"/>
      <c r="DT754" s="410"/>
      <c r="DU754" s="410"/>
      <c r="DV754" s="410"/>
      <c r="DW754" s="410"/>
      <c r="DX754" s="410"/>
      <c r="DY754" s="410"/>
      <c r="DZ754" s="410"/>
      <c r="EA754" s="410"/>
      <c r="EB754" s="410"/>
      <c r="EC754" s="410"/>
      <c r="ED754" s="410"/>
      <c r="EE754" s="410"/>
      <c r="EF754" s="410"/>
      <c r="EG754" s="410"/>
      <c r="EH754" s="410"/>
      <c r="EI754" s="410"/>
      <c r="EJ754" s="410"/>
      <c r="EK754" s="410"/>
      <c r="EL754" s="410"/>
      <c r="EM754" s="410"/>
      <c r="EN754" s="410"/>
      <c r="EO754" s="410"/>
      <c r="EP754" s="410"/>
      <c r="EQ754" s="410"/>
      <c r="ER754" s="410"/>
      <c r="ES754" s="410"/>
      <c r="ET754" s="410"/>
      <c r="EU754" s="410"/>
      <c r="EV754" s="410"/>
      <c r="EW754" s="410"/>
      <c r="EX754" s="410"/>
      <c r="EY754" s="410"/>
      <c r="EZ754" s="410"/>
      <c r="FA754" s="410"/>
      <c r="FB754" s="410"/>
      <c r="FC754" s="410"/>
      <c r="FD754" s="410"/>
      <c r="FE754" s="410"/>
      <c r="FF754" s="410"/>
      <c r="FG754" s="410"/>
      <c r="FH754" s="410"/>
      <c r="FI754" s="410"/>
      <c r="FJ754" s="410"/>
      <c r="FK754" s="410"/>
      <c r="FL754" s="410"/>
      <c r="FM754" s="410"/>
      <c r="FN754" s="410"/>
      <c r="FO754" s="410"/>
      <c r="FP754" s="410"/>
      <c r="FQ754" s="410"/>
      <c r="FR754" s="410"/>
      <c r="FS754" s="410"/>
      <c r="FT754" s="410"/>
      <c r="FU754" s="410"/>
      <c r="FV754" s="410"/>
      <c r="FW754" s="410"/>
      <c r="FX754" s="410"/>
      <c r="FY754" s="410"/>
      <c r="FZ754" s="410"/>
      <c r="GA754" s="410"/>
      <c r="GB754" s="410"/>
      <c r="GC754" s="410"/>
      <c r="GD754" s="410"/>
      <c r="GE754" s="410"/>
      <c r="GF754" s="410"/>
      <c r="GG754" s="410"/>
      <c r="GH754" s="410"/>
      <c r="GI754" s="410"/>
      <c r="GJ754" s="410"/>
      <c r="GK754" s="410"/>
      <c r="GL754" s="410"/>
      <c r="GM754" s="410"/>
      <c r="GN754" s="410"/>
      <c r="GO754" s="410"/>
      <c r="GP754" s="410"/>
      <c r="GQ754" s="410"/>
      <c r="GR754" s="410"/>
      <c r="GS754" s="410"/>
      <c r="GT754" s="410"/>
      <c r="GU754" s="410"/>
      <c r="GV754" s="410"/>
      <c r="GW754" s="410"/>
      <c r="GX754" s="410"/>
      <c r="GY754" s="410"/>
      <c r="GZ754" s="410"/>
      <c r="HA754" s="410"/>
      <c r="HB754" s="410"/>
      <c r="HC754" s="410"/>
      <c r="HD754" s="410"/>
      <c r="HE754" s="410"/>
      <c r="HF754" s="410"/>
      <c r="HG754" s="410"/>
      <c r="HH754" s="410"/>
      <c r="HI754" s="410"/>
      <c r="HJ754" s="410"/>
      <c r="HK754" s="410"/>
      <c r="HL754" s="410"/>
      <c r="HM754" s="410"/>
      <c r="HN754" s="410"/>
      <c r="HO754" s="410"/>
      <c r="HP754" s="410"/>
      <c r="HQ754" s="410"/>
      <c r="HR754" s="410"/>
      <c r="HS754" s="410"/>
      <c r="HT754" s="410"/>
      <c r="HU754" s="410"/>
      <c r="HV754" s="410"/>
      <c r="HW754" s="410"/>
      <c r="HX754" s="410"/>
      <c r="HY754" s="410"/>
      <c r="HZ754" s="410"/>
      <c r="IA754" s="410"/>
      <c r="IB754" s="410"/>
      <c r="IC754" s="410"/>
      <c r="ID754" s="410"/>
      <c r="IE754" s="410"/>
      <c r="IF754" s="410"/>
      <c r="IG754" s="410"/>
      <c r="IH754" s="410"/>
      <c r="II754" s="410"/>
      <c r="IJ754" s="410"/>
      <c r="IK754" s="410"/>
      <c r="IL754" s="410"/>
      <c r="IM754" s="410"/>
      <c r="IN754" s="410"/>
      <c r="IO754" s="410"/>
      <c r="IP754" s="410"/>
      <c r="IQ754" s="410"/>
      <c r="IR754" s="410"/>
      <c r="IS754" s="410"/>
      <c r="IT754" s="410"/>
      <c r="IU754" s="410"/>
      <c r="IV754" s="410"/>
    </row>
    <row r="755" spans="1:256" s="2" customFormat="1" ht="12.75" hidden="1" customHeight="1" outlineLevel="2">
      <c r="A755" s="14"/>
      <c r="B755" s="14"/>
      <c r="C755" s="324"/>
      <c r="D755" s="413"/>
      <c r="E755" s="261">
        <v>1</v>
      </c>
      <c r="F755" s="372"/>
      <c r="G755" s="268"/>
      <c r="H755" s="155">
        <f>IF(A22taxstdlife="n/a","n/a",IF(H$3&gt;(A22taxstdlife+$E755),(Input!$G$232*$G$7)-SUM($G755:G755),(Input!$G$232*$G$7)/A22taxstdlife))</f>
        <v>0</v>
      </c>
      <c r="I755" s="155">
        <f>IF(A22taxstdlife="n/a","n/a",IF(I$3&gt;(A22taxstdlife+$E755),(Input!$G$232*$G$7)-SUM($G755:H755),(Input!$G$232*$G$7)/A22taxstdlife))</f>
        <v>0</v>
      </c>
      <c r="J755" s="155">
        <f>IF(A22taxstdlife="n/a","n/a",IF(J$3&gt;(A22taxstdlife+$E755),(Input!$G$232*$G$7)-SUM($G755:I755),(Input!$G$232*$G$7)/A22taxstdlife))</f>
        <v>0</v>
      </c>
      <c r="K755" s="155">
        <f>IF(A22taxstdlife="n/a","n/a",IF(K$3&gt;(A22taxstdlife+$E755),(Input!$G$232*$G$7)-SUM($G755:J755),(Input!$G$232*$G$7)/A22taxstdlife))</f>
        <v>0</v>
      </c>
      <c r="L755" s="155">
        <f>IF(A22taxstdlife="n/a","n/a",IF(L$3&gt;(A22taxstdlife+$E755),(Input!$G$232*$G$7)-SUM($G755:K755),(Input!$G$232*$G$7)/A22taxstdlife))</f>
        <v>0</v>
      </c>
      <c r="M755" s="155">
        <f>IF(A22taxstdlife="n/a","n/a",IF(M$3&gt;(A22taxstdlife+$E755),(Input!$G$232*$G$7)-SUM($G755:L755),(Input!$G$232*$G$7)/A22taxstdlife))</f>
        <v>0</v>
      </c>
      <c r="N755" s="155">
        <f>IF(A22taxstdlife="n/a","n/a",IF(N$3&gt;(A22taxstdlife+$E755),(Input!$G$232*$G$7)-SUM($G755:M755),(Input!$G$232*$G$7)/A22taxstdlife))</f>
        <v>0</v>
      </c>
      <c r="O755" s="155">
        <f>IF(A22taxstdlife="n/a","n/a",IF(O$3&gt;(A22taxstdlife+$E755),(Input!$G$232*$G$7)-SUM($G755:N755),(Input!$G$232*$G$7)/A22taxstdlife))</f>
        <v>0</v>
      </c>
      <c r="P755" s="155">
        <f>IF(A22taxstdlife="n/a","n/a",IF(P$3&gt;(A22taxstdlife+$E755),(Input!$G$232*$G$7)-SUM($G755:O755),(Input!$G$232*$G$7)/A22taxstdlife))</f>
        <v>0</v>
      </c>
      <c r="Q755" s="155">
        <f>IF(A22taxstdlife="n/a","n/a",IF(Q$3&gt;(A22taxstdlife+$E755),(Input!$G$232*$G$7)-SUM($G755:P755),(Input!$G$232*$G$7)/A22taxstdlife))</f>
        <v>0</v>
      </c>
      <c r="R755" s="155">
        <f>IF(A22taxstdlife="n/a","n/a",IF(R$3&gt;(A22taxstdlife+$E755),(Input!$G$232*$G$7)-SUM($G755:Q755),(Input!$G$232*$G$7)/A22taxstdlife))</f>
        <v>0</v>
      </c>
      <c r="S755" s="155">
        <f>IF(A22taxstdlife="n/a","n/a",IF(S$3&gt;(A22taxstdlife+$E755),(Input!$G$232*$G$7)-SUM($G755:R755),(Input!$G$232*$G$7)/A22taxstdlife))</f>
        <v>0</v>
      </c>
      <c r="T755" s="155">
        <f>IF(A22taxstdlife="n/a","n/a",IF(T$3&gt;(A22taxstdlife+$E755),(Input!$G$232*$G$7)-SUM($G755:S755),(Input!$G$232*$G$7)/A22taxstdlife))</f>
        <v>0</v>
      </c>
      <c r="U755" s="155">
        <f>IF(A22taxstdlife="n/a","n/a",IF(U$3&gt;(A22taxstdlife+$E755),(Input!$G$232*$G$7)-SUM($G755:T755),(Input!$G$232*$G$7)/A22taxstdlife))</f>
        <v>0</v>
      </c>
      <c r="V755" s="155">
        <f>IF(A22taxstdlife="n/a","n/a",IF(V$3&gt;(A22taxstdlife+$E755),(Input!$G$232*$G$7)-SUM($G755:U755),(Input!$G$232*$G$7)/A22taxstdlife))</f>
        <v>0</v>
      </c>
      <c r="W755" s="155">
        <f>IF(A22taxstdlife="n/a","n/a",IF(W$3&gt;(A22taxstdlife+$E755),(Input!$G$232*$G$7)-SUM($G755:V755),(Input!$G$232*$G$7)/A22taxstdlife))</f>
        <v>0</v>
      </c>
      <c r="X755" s="155">
        <f>IF(A22taxstdlife="n/a","n/a",IF(X$3&gt;(A22taxstdlife+$E755),(Input!$G$232*$G$7)-SUM($G755:W755),(Input!$G$232*$G$7)/A22taxstdlife))</f>
        <v>0</v>
      </c>
      <c r="Y755" s="155">
        <f>IF(A22taxstdlife="n/a","n/a",IF(Y$3&gt;(A22taxstdlife+$E755),(Input!$G$232*$G$7)-SUM($G755:X755),(Input!$G$232*$G$7)/A22taxstdlife))</f>
        <v>0</v>
      </c>
      <c r="Z755" s="155">
        <f>IF(A22taxstdlife="n/a","n/a",IF(Z$3&gt;(A22taxstdlife+$E755),(Input!$G$232*$G$7)-SUM($G755:Y755),(Input!$G$232*$G$7)/A22taxstdlife))</f>
        <v>0</v>
      </c>
      <c r="AA755" s="155">
        <f>IF(A22taxstdlife="n/a","n/a",IF(AA$3&gt;(A22taxstdlife+$E755),(Input!$G$232*$G$7)-SUM($G755:Z755),(Input!$G$232*$G$7)/A22taxstdlife))</f>
        <v>0</v>
      </c>
      <c r="AB755" s="155">
        <f>IF(A22taxstdlife="n/a","n/a",IF(AB$3&gt;(A22taxstdlife+$E755),(Input!$G$232*$G$7)-SUM($G755:AA755),(Input!$G$232*$G$7)/A22taxstdlife))</f>
        <v>0</v>
      </c>
      <c r="AC755" s="155">
        <f>IF(A22taxstdlife="n/a","n/a",IF(AC$3&gt;(A22taxstdlife+$E755),(Input!$G$232*$G$7)-SUM($G755:AB755),(Input!$G$232*$G$7)/A22taxstdlife))</f>
        <v>0</v>
      </c>
      <c r="AD755" s="155">
        <f>IF(A22taxstdlife="n/a","n/a",IF(AD$3&gt;(A22taxstdlife+$E755),(Input!$G$232*$G$7)-SUM($G755:AC755),(Input!$G$232*$G$7)/A22taxstdlife))</f>
        <v>0</v>
      </c>
      <c r="AE755" s="155">
        <f>IF(A22taxstdlife="n/a","n/a",IF(AE$3&gt;(A22taxstdlife+$E755),(Input!$G$232*$G$7)-SUM($G755:AD755),(Input!$G$232*$G$7)/A22taxstdlife))</f>
        <v>0</v>
      </c>
      <c r="AF755" s="155">
        <f>IF(A22taxstdlife="n/a","n/a",IF(AF$3&gt;(A22taxstdlife+$E755),(Input!$G$232*$G$7)-SUM($G755:AE755),(Input!$G$232*$G$7)/A22taxstdlife))</f>
        <v>0</v>
      </c>
      <c r="AG755" s="155">
        <f>IF(A22taxstdlife="n/a","n/a",IF(AG$3&gt;(A22taxstdlife+$E755),(Input!$G$232*$G$7)-SUM($G755:AF755),(Input!$G$232*$G$7)/A22taxstdlife))</f>
        <v>0</v>
      </c>
      <c r="AH755" s="155">
        <f>IF(A22taxstdlife="n/a","n/a",IF(AH$3&gt;(A22taxstdlife+$E755),(Input!$G$232*$G$7)-SUM($G755:AG755),(Input!$G$232*$G$7)/A22taxstdlife))</f>
        <v>0</v>
      </c>
      <c r="AI755" s="155">
        <f>IF(A22taxstdlife="n/a","n/a",IF(AI$3&gt;(A22taxstdlife+$E755),(Input!$G$232*$G$7)-SUM($G755:AH755),(Input!$G$232*$G$7)/A22taxstdlife))</f>
        <v>0</v>
      </c>
      <c r="AJ755" s="155">
        <f>IF(A22taxstdlife="n/a","n/a",IF(AJ$3&gt;(A22taxstdlife+$E755),(Input!$G$232*$G$7)-SUM($G755:AI755),(Input!$G$232*$G$7)/A22taxstdlife))</f>
        <v>0</v>
      </c>
      <c r="AK755" s="155">
        <f>IF(A22taxstdlife="n/a","n/a",IF(AK$3&gt;(A22taxstdlife+$E755),(Input!$G$232*$G$7)-SUM($G755:AJ755),(Input!$G$232*$G$7)/A22taxstdlife))</f>
        <v>0</v>
      </c>
      <c r="AL755" s="155">
        <f>IF(A22taxstdlife="n/a","n/a",IF(AL$3&gt;(A22taxstdlife+$E755),(Input!$G$232*$G$7)-SUM($G755:AK755),(Input!$G$232*$G$7)/A22taxstdlife))</f>
        <v>0</v>
      </c>
      <c r="AM755" s="155">
        <f>IF(A22taxstdlife="n/a","n/a",IF(AM$3&gt;(A22taxstdlife+$E755),(Input!$G$232*$G$7)-SUM($G755:AL755),(Input!$G$232*$G$7)/A22taxstdlife))</f>
        <v>0</v>
      </c>
      <c r="AN755" s="155">
        <f>IF(A22taxstdlife="n/a","n/a",IF(AN$3&gt;(A22taxstdlife+$E755),(Input!$G$232*$G$7)-SUM($G755:AM755),(Input!$G$232*$G$7)/A22taxstdlife))</f>
        <v>0</v>
      </c>
      <c r="AO755" s="155">
        <f>IF(A22taxstdlife="n/a","n/a",IF(AO$3&gt;(A22taxstdlife+$E755),(Input!$G$232*$G$7)-SUM($G755:AN755),(Input!$G$232*$G$7)/A22taxstdlife))</f>
        <v>0</v>
      </c>
      <c r="AP755" s="155">
        <f>IF(A22taxstdlife="n/a","n/a",IF(AP$3&gt;(A22taxstdlife+$E755),(Input!$G$232*$G$7)-SUM($G755:AO755),(Input!$G$232*$G$7)/A22taxstdlife))</f>
        <v>0</v>
      </c>
      <c r="AQ755" s="155">
        <f>IF(A22taxstdlife="n/a","n/a",IF(AQ$3&gt;(A22taxstdlife+$E755),(Input!$G$232*$G$7)-SUM($G755:AP755),(Input!$G$232*$G$7)/A22taxstdlife))</f>
        <v>0</v>
      </c>
      <c r="AR755" s="155">
        <f>IF(A22taxstdlife="n/a","n/a",IF(AR$3&gt;(A22taxstdlife+$E755),(Input!$G$232*$G$7)-SUM($G755:AQ755),(Input!$G$232*$G$7)/A22taxstdlife))</f>
        <v>0</v>
      </c>
      <c r="AS755" s="155">
        <f>IF(A22taxstdlife="n/a","n/a",IF(AS$3&gt;(A22taxstdlife+$E755),(Input!$G$232*$G$7)-SUM($G755:AR755),(Input!$G$232*$G$7)/A22taxstdlife))</f>
        <v>0</v>
      </c>
      <c r="AT755" s="155">
        <f>IF(A22taxstdlife="n/a","n/a",IF(AT$3&gt;(A22taxstdlife+$E755),(Input!$G$232*$G$7)-SUM($G755:AS755),(Input!$G$232*$G$7)/A22taxstdlife))</f>
        <v>0</v>
      </c>
      <c r="AU755" s="155">
        <f>IF(A22taxstdlife="n/a","n/a",IF(AU$3&gt;(A22taxstdlife+$E755),(Input!$G$232*$G$7)-SUM($G755:AT755),(Input!$G$232*$G$7)/A22taxstdlife))</f>
        <v>0</v>
      </c>
      <c r="AV755" s="155">
        <f>IF(A22taxstdlife="n/a","n/a",IF(AV$3&gt;(A22taxstdlife+$E755),(Input!$G$232*$G$7)-SUM($G755:AU755),(Input!$G$232*$G$7)/A22taxstdlife))</f>
        <v>0</v>
      </c>
      <c r="AW755" s="155">
        <f>IF(A22taxstdlife="n/a","n/a",IF(AW$3&gt;(A22taxstdlife+$E755),(Input!$G$232*$G$7)-SUM($G755:AV755),(Input!$G$232*$G$7)/A22taxstdlife))</f>
        <v>0</v>
      </c>
      <c r="AX755" s="155">
        <f>IF(A22taxstdlife="n/a","n/a",IF(AX$3&gt;(A22taxstdlife+$E755),(Input!$G$232*$G$7)-SUM($G755:AW755),(Input!$G$232*$G$7)/A22taxstdlife))</f>
        <v>0</v>
      </c>
      <c r="AY755" s="155">
        <f>IF(A22taxstdlife="n/a","n/a",IF(AY$3&gt;(A22taxstdlife+$E755),(Input!$G$232*$G$7)-SUM($G755:AX755),(Input!$G$232*$G$7)/A22taxstdlife))</f>
        <v>0</v>
      </c>
      <c r="AZ755" s="155">
        <f>IF(A22taxstdlife="n/a","n/a",IF(AZ$3&gt;(A22taxstdlife+$E755),(Input!$G$232*$G$7)-SUM($G755:AY755),(Input!$G$232*$G$7)/A22taxstdlife))</f>
        <v>0</v>
      </c>
      <c r="BA755" s="155">
        <f>IF(A22taxstdlife="n/a","n/a",IF(BA$3&gt;(A22taxstdlife+$E755),(Input!$G$232*$G$7)-SUM($G755:AZ755),(Input!$G$232*$G$7)/A22taxstdlife))</f>
        <v>0</v>
      </c>
      <c r="BB755" s="155">
        <f>IF(A22taxstdlife="n/a","n/a",IF(BB$3&gt;(A22taxstdlife+$E755),(Input!$G$232*$G$7)-SUM($G755:BA755),(Input!$G$232*$G$7)/A22taxstdlife))</f>
        <v>0</v>
      </c>
      <c r="BC755" s="155">
        <f>IF(A22taxstdlife="n/a","n/a",IF(BC$3&gt;(A22taxstdlife+$E755),(Input!$G$232*$G$7)-SUM($G755:BB755),(Input!$G$232*$G$7)/A22taxstdlife))</f>
        <v>0</v>
      </c>
      <c r="BD755" s="155">
        <f>IF(A22taxstdlife="n/a","n/a",IF(BD$3&gt;(A22taxstdlife+$E755),(Input!$G$232*$G$7)-SUM($G755:BC755),(Input!$G$232*$G$7)/A22taxstdlife))</f>
        <v>0</v>
      </c>
      <c r="BE755" s="155">
        <f>IF(A22taxstdlife="n/a","n/a",IF(BE$3&gt;(A22taxstdlife+$E755),(Input!$G$232*$G$7)-SUM($G755:BD755),(Input!$G$232*$G$7)/A22taxstdlife))</f>
        <v>0</v>
      </c>
      <c r="BF755" s="155">
        <f>IF(A22taxstdlife="n/a","n/a",IF(BF$3&gt;(A22taxstdlife+$E755),(Input!$G$232*$G$7)-SUM($G755:BE755),(Input!$G$232*$G$7)/A22taxstdlife))</f>
        <v>0</v>
      </c>
      <c r="BG755" s="155">
        <f>IF(A22taxstdlife="n/a","n/a",IF(BG$3&gt;(A22taxstdlife+$E755),(Input!$G$232*$G$7)-SUM($G755:BF755),(Input!$G$232*$G$7)/A22taxstdlife))</f>
        <v>0</v>
      </c>
      <c r="BH755" s="155">
        <f>IF(A22taxstdlife="n/a","n/a",IF(BH$3&gt;(A22taxstdlife+$E755),(Input!$G$232*$G$7)-SUM($G755:BG755),(Input!$G$232*$G$7)/A22taxstdlife))</f>
        <v>0</v>
      </c>
      <c r="BI755" s="155">
        <f>IF(A22taxstdlife="n/a","n/a",IF(BI$3&gt;(A22taxstdlife+$E755),(Input!$G$232*$G$7)-SUM($G755:BH755),(Input!$G$232*$G$7)/A22taxstdlife))</f>
        <v>0</v>
      </c>
      <c r="BJ755" s="14"/>
      <c r="BK755" s="14"/>
      <c r="BL755" s="14"/>
      <c r="BM755" s="14"/>
      <c r="BN755" s="14"/>
      <c r="BO755" s="14"/>
      <c r="BP755" s="14"/>
      <c r="BQ755" s="14"/>
      <c r="BR755" s="14"/>
      <c r="BS755" s="14"/>
      <c r="BT755" s="14"/>
      <c r="BU755" s="14"/>
      <c r="BV755" s="14"/>
      <c r="BW755" s="14"/>
      <c r="BX755" s="14"/>
      <c r="BY755" s="14"/>
      <c r="BZ755" s="14"/>
      <c r="CA755" s="410"/>
      <c r="CB755" s="410"/>
      <c r="CC755" s="410"/>
      <c r="CD755" s="410"/>
      <c r="CE755" s="410"/>
      <c r="CF755" s="410"/>
      <c r="CG755" s="410"/>
      <c r="CH755" s="410"/>
      <c r="CI755" s="410"/>
      <c r="CJ755" s="410"/>
      <c r="CK755" s="410"/>
      <c r="CL755" s="410"/>
      <c r="CM755" s="410"/>
      <c r="CN755" s="410"/>
      <c r="CO755" s="410"/>
      <c r="CP755" s="410"/>
      <c r="CQ755" s="410"/>
      <c r="CR755" s="410"/>
      <c r="CS755" s="410"/>
      <c r="CT755" s="410"/>
      <c r="CU755" s="410"/>
      <c r="CV755" s="410"/>
      <c r="CW755" s="410"/>
      <c r="CX755" s="410"/>
      <c r="CY755" s="410"/>
      <c r="CZ755" s="410"/>
      <c r="DA755" s="410"/>
      <c r="DB755" s="410"/>
      <c r="DC755" s="410"/>
      <c r="DD755" s="410"/>
      <c r="DE755" s="410"/>
      <c r="DF755" s="410"/>
      <c r="DG755" s="410"/>
      <c r="DH755" s="410"/>
      <c r="DI755" s="410"/>
      <c r="DJ755" s="410"/>
      <c r="DK755" s="410"/>
      <c r="DL755" s="410"/>
      <c r="DM755" s="410"/>
      <c r="DN755" s="410"/>
      <c r="DO755" s="410"/>
      <c r="DP755" s="410"/>
      <c r="DQ755" s="410"/>
      <c r="DR755" s="410"/>
      <c r="DS755" s="410"/>
      <c r="DT755" s="410"/>
      <c r="DU755" s="410"/>
      <c r="DV755" s="410"/>
      <c r="DW755" s="410"/>
      <c r="DX755" s="410"/>
      <c r="DY755" s="410"/>
      <c r="DZ755" s="410"/>
      <c r="EA755" s="410"/>
      <c r="EB755" s="410"/>
      <c r="EC755" s="410"/>
      <c r="ED755" s="410"/>
      <c r="EE755" s="410"/>
      <c r="EF755" s="410"/>
      <c r="EG755" s="410"/>
      <c r="EH755" s="410"/>
      <c r="EI755" s="410"/>
      <c r="EJ755" s="410"/>
      <c r="EK755" s="410"/>
      <c r="EL755" s="410"/>
      <c r="EM755" s="410"/>
      <c r="EN755" s="410"/>
      <c r="EO755" s="410"/>
      <c r="EP755" s="410"/>
      <c r="EQ755" s="410"/>
      <c r="ER755" s="410"/>
      <c r="ES755" s="410"/>
      <c r="ET755" s="410"/>
      <c r="EU755" s="410"/>
      <c r="EV755" s="410"/>
      <c r="EW755" s="410"/>
      <c r="EX755" s="410"/>
      <c r="EY755" s="410"/>
      <c r="EZ755" s="410"/>
      <c r="FA755" s="410"/>
      <c r="FB755" s="410"/>
      <c r="FC755" s="410"/>
      <c r="FD755" s="410"/>
      <c r="FE755" s="410"/>
      <c r="FF755" s="410"/>
      <c r="FG755" s="410"/>
      <c r="FH755" s="410"/>
      <c r="FI755" s="410"/>
      <c r="FJ755" s="410"/>
      <c r="FK755" s="410"/>
      <c r="FL755" s="410"/>
      <c r="FM755" s="410"/>
      <c r="FN755" s="410"/>
      <c r="FO755" s="410"/>
      <c r="FP755" s="410"/>
      <c r="FQ755" s="410"/>
      <c r="FR755" s="410"/>
      <c r="FS755" s="410"/>
      <c r="FT755" s="410"/>
      <c r="FU755" s="410"/>
      <c r="FV755" s="410"/>
      <c r="FW755" s="410"/>
      <c r="FX755" s="410"/>
      <c r="FY755" s="410"/>
      <c r="FZ755" s="410"/>
      <c r="GA755" s="410"/>
      <c r="GB755" s="410"/>
      <c r="GC755" s="410"/>
      <c r="GD755" s="410"/>
      <c r="GE755" s="410"/>
      <c r="GF755" s="410"/>
      <c r="GG755" s="410"/>
      <c r="GH755" s="410"/>
      <c r="GI755" s="410"/>
      <c r="GJ755" s="410"/>
      <c r="GK755" s="410"/>
      <c r="GL755" s="410"/>
      <c r="GM755" s="410"/>
      <c r="GN755" s="410"/>
      <c r="GO755" s="410"/>
      <c r="GP755" s="410"/>
      <c r="GQ755" s="410"/>
      <c r="GR755" s="410"/>
      <c r="GS755" s="410"/>
      <c r="GT755" s="410"/>
      <c r="GU755" s="410"/>
      <c r="GV755" s="410"/>
      <c r="GW755" s="410"/>
      <c r="GX755" s="410"/>
      <c r="GY755" s="410"/>
      <c r="GZ755" s="410"/>
      <c r="HA755" s="410"/>
      <c r="HB755" s="410"/>
      <c r="HC755" s="410"/>
      <c r="HD755" s="410"/>
      <c r="HE755" s="410"/>
      <c r="HF755" s="410"/>
      <c r="HG755" s="410"/>
      <c r="HH755" s="410"/>
      <c r="HI755" s="410"/>
      <c r="HJ755" s="410"/>
      <c r="HK755" s="410"/>
      <c r="HL755" s="410"/>
      <c r="HM755" s="410"/>
      <c r="HN755" s="410"/>
      <c r="HO755" s="410"/>
      <c r="HP755" s="410"/>
      <c r="HQ755" s="410"/>
      <c r="HR755" s="410"/>
      <c r="HS755" s="410"/>
      <c r="HT755" s="410"/>
      <c r="HU755" s="410"/>
      <c r="HV755" s="410"/>
      <c r="HW755" s="410"/>
      <c r="HX755" s="410"/>
      <c r="HY755" s="410"/>
      <c r="HZ755" s="410"/>
      <c r="IA755" s="410"/>
      <c r="IB755" s="410"/>
      <c r="IC755" s="410"/>
      <c r="ID755" s="410"/>
      <c r="IE755" s="410"/>
      <c r="IF755" s="410"/>
      <c r="IG755" s="410"/>
      <c r="IH755" s="410"/>
      <c r="II755" s="410"/>
      <c r="IJ755" s="410"/>
      <c r="IK755" s="410"/>
      <c r="IL755" s="410"/>
      <c r="IM755" s="410"/>
      <c r="IN755" s="410"/>
      <c r="IO755" s="410"/>
      <c r="IP755" s="410"/>
      <c r="IQ755" s="410"/>
      <c r="IR755" s="410"/>
      <c r="IS755" s="410"/>
      <c r="IT755" s="410"/>
      <c r="IU755" s="410"/>
      <c r="IV755" s="410"/>
    </row>
    <row r="756" spans="1:256" s="2" customFormat="1" ht="12.75" hidden="1" customHeight="1" outlineLevel="2">
      <c r="A756" s="14"/>
      <c r="B756" s="14"/>
      <c r="C756" s="324"/>
      <c r="D756" s="413"/>
      <c r="E756" s="261">
        <v>2</v>
      </c>
      <c r="F756" s="372"/>
      <c r="G756" s="269"/>
      <c r="H756" s="270"/>
      <c r="I756" s="155">
        <f>IF(A22taxstdlife="n/a","n/a",IF(I$3&gt;(A22taxstdlife+$E756),(Input!$H$232*$H$7)-SUM($H756:H756),(Input!$H$232*$H$7)/A22taxstdlife))</f>
        <v>0</v>
      </c>
      <c r="J756" s="155">
        <f>IF(A22taxstdlife="n/a","n/a",IF(J$3&gt;(A22taxstdlife+$E756),(Input!$H$232*$H$7)-SUM($H756:I756),(Input!$H$232*$H$7)/A22taxstdlife))</f>
        <v>0</v>
      </c>
      <c r="K756" s="155">
        <f>IF(A22taxstdlife="n/a","n/a",IF(K$3&gt;(A22taxstdlife+$E756),(Input!$H$232*$H$7)-SUM($H756:J756),(Input!$H$232*$H$7)/A22taxstdlife))</f>
        <v>0</v>
      </c>
      <c r="L756" s="155">
        <f>IF(A22taxstdlife="n/a","n/a",IF(L$3&gt;(A22taxstdlife+$E756),(Input!$H$232*$H$7)-SUM($H756:K756),(Input!$H$232*$H$7)/A22taxstdlife))</f>
        <v>0</v>
      </c>
      <c r="M756" s="155">
        <f>IF(A22taxstdlife="n/a","n/a",IF(M$3&gt;(A22taxstdlife+$E756),(Input!$H$232*$H$7)-SUM($H756:L756),(Input!$H$232*$H$7)/A22taxstdlife))</f>
        <v>0</v>
      </c>
      <c r="N756" s="155">
        <f>IF(A22taxstdlife="n/a","n/a",IF(N$3&gt;(A22taxstdlife+$E756),(Input!$H$232*$H$7)-SUM($H756:M756),(Input!$H$232*$H$7)/A22taxstdlife))</f>
        <v>0</v>
      </c>
      <c r="O756" s="155">
        <f>IF(A22taxstdlife="n/a","n/a",IF(O$3&gt;(A22taxstdlife+$E756),(Input!$H$232*$H$7)-SUM($H756:N756),(Input!$H$232*$H$7)/A22taxstdlife))</f>
        <v>0</v>
      </c>
      <c r="P756" s="155">
        <f>IF(A22taxstdlife="n/a","n/a",IF(P$3&gt;(A22taxstdlife+$E756),(Input!$H$232*$H$7)-SUM($H756:O756),(Input!$H$232*$H$7)/A22taxstdlife))</f>
        <v>0</v>
      </c>
      <c r="Q756" s="155">
        <f>IF(A22taxstdlife="n/a","n/a",IF(Q$3&gt;(A22taxstdlife+$E756),(Input!$H$232*$H$7)-SUM($H756:P756),(Input!$H$232*$H$7)/A22taxstdlife))</f>
        <v>0</v>
      </c>
      <c r="R756" s="155">
        <f>IF(A22taxstdlife="n/a","n/a",IF(R$3&gt;(A22taxstdlife+$E756),(Input!$H$232*$H$7)-SUM($H756:Q756),(Input!$H$232*$H$7)/A22taxstdlife))</f>
        <v>0</v>
      </c>
      <c r="S756" s="155">
        <f>IF(A22taxstdlife="n/a","n/a",IF(S$3&gt;(A22taxstdlife+$E756),(Input!$H$232*$H$7)-SUM($H756:R756),(Input!$H$232*$H$7)/A22taxstdlife))</f>
        <v>0</v>
      </c>
      <c r="T756" s="155">
        <f>IF(A22taxstdlife="n/a","n/a",IF(T$3&gt;(A22taxstdlife+$E756),(Input!$H$232*$H$7)-SUM($H756:S756),(Input!$H$232*$H$7)/A22taxstdlife))</f>
        <v>0</v>
      </c>
      <c r="U756" s="155">
        <f>IF(A22taxstdlife="n/a","n/a",IF(U$3&gt;(A22taxstdlife+$E756),(Input!$H$232*$H$7)-SUM($H756:T756),(Input!$H$232*$H$7)/A22taxstdlife))</f>
        <v>0</v>
      </c>
      <c r="V756" s="155">
        <f>IF(A22taxstdlife="n/a","n/a",IF(V$3&gt;(A22taxstdlife+$E756),(Input!$H$232*$H$7)-SUM($H756:U756),(Input!$H$232*$H$7)/A22taxstdlife))</f>
        <v>0</v>
      </c>
      <c r="W756" s="155">
        <f>IF(A22taxstdlife="n/a","n/a",IF(W$3&gt;(A22taxstdlife+$E756),(Input!$H$232*$H$7)-SUM($H756:V756),(Input!$H$232*$H$7)/A22taxstdlife))</f>
        <v>0</v>
      </c>
      <c r="X756" s="155">
        <f>IF(A22taxstdlife="n/a","n/a",IF(X$3&gt;(A22taxstdlife+$E756),(Input!$H$232*$H$7)-SUM($H756:W756),(Input!$H$232*$H$7)/A22taxstdlife))</f>
        <v>0</v>
      </c>
      <c r="Y756" s="155">
        <f>IF(A22taxstdlife="n/a","n/a",IF(Y$3&gt;(A22taxstdlife+$E756),(Input!$H$232*$H$7)-SUM($H756:X756),(Input!$H$232*$H$7)/A22taxstdlife))</f>
        <v>0</v>
      </c>
      <c r="Z756" s="155">
        <f>IF(A22taxstdlife="n/a","n/a",IF(Z$3&gt;(A22taxstdlife+$E756),(Input!$H$232*$H$7)-SUM($H756:Y756),(Input!$H$232*$H$7)/A22taxstdlife))</f>
        <v>0</v>
      </c>
      <c r="AA756" s="155">
        <f>IF(A22taxstdlife="n/a","n/a",IF(AA$3&gt;(A22taxstdlife+$E756),(Input!$H$232*$H$7)-SUM($H756:Z756),(Input!$H$232*$H$7)/A22taxstdlife))</f>
        <v>0</v>
      </c>
      <c r="AB756" s="155">
        <f>IF(A22taxstdlife="n/a","n/a",IF(AB$3&gt;(A22taxstdlife+$E756),(Input!$H$232*$H$7)-SUM($H756:AA756),(Input!$H$232*$H$7)/A22taxstdlife))</f>
        <v>0</v>
      </c>
      <c r="AC756" s="155">
        <f>IF(A22taxstdlife="n/a","n/a",IF(AC$3&gt;(A22taxstdlife+$E756),(Input!$H$232*$H$7)-SUM($H756:AB756),(Input!$H$232*$H$7)/A22taxstdlife))</f>
        <v>0</v>
      </c>
      <c r="AD756" s="155">
        <f>IF(A22taxstdlife="n/a","n/a",IF(AD$3&gt;(A22taxstdlife+$E756),(Input!$H$232*$H$7)-SUM($H756:AC756),(Input!$H$232*$H$7)/A22taxstdlife))</f>
        <v>0</v>
      </c>
      <c r="AE756" s="155">
        <f>IF(A22taxstdlife="n/a","n/a",IF(AE$3&gt;(A22taxstdlife+$E756),(Input!$H$232*$H$7)-SUM($H756:AD756),(Input!$H$232*$H$7)/A22taxstdlife))</f>
        <v>0</v>
      </c>
      <c r="AF756" s="155">
        <f>IF(A22taxstdlife="n/a","n/a",IF(AF$3&gt;(A22taxstdlife+$E756),(Input!$H$232*$H$7)-SUM($H756:AE756),(Input!$H$232*$H$7)/A22taxstdlife))</f>
        <v>0</v>
      </c>
      <c r="AG756" s="155">
        <f>IF(A22taxstdlife="n/a","n/a",IF(AG$3&gt;(A22taxstdlife+$E756),(Input!$H$232*$H$7)-SUM($H756:AF756),(Input!$H$232*$H$7)/A22taxstdlife))</f>
        <v>0</v>
      </c>
      <c r="AH756" s="155">
        <f>IF(A22taxstdlife="n/a","n/a",IF(AH$3&gt;(A22taxstdlife+$E756),(Input!$H$232*$H$7)-SUM($H756:AG756),(Input!$H$232*$H$7)/A22taxstdlife))</f>
        <v>0</v>
      </c>
      <c r="AI756" s="155">
        <f>IF(A22taxstdlife="n/a","n/a",IF(AI$3&gt;(A22taxstdlife+$E756),(Input!$H$232*$H$7)-SUM($H756:AH756),(Input!$H$232*$H$7)/A22taxstdlife))</f>
        <v>0</v>
      </c>
      <c r="AJ756" s="155">
        <f>IF(A22taxstdlife="n/a","n/a",IF(AJ$3&gt;(A22taxstdlife+$E756),(Input!$H$232*$H$7)-SUM($H756:AI756),(Input!$H$232*$H$7)/A22taxstdlife))</f>
        <v>0</v>
      </c>
      <c r="AK756" s="155">
        <f>IF(A22taxstdlife="n/a","n/a",IF(AK$3&gt;(A22taxstdlife+$E756),(Input!$H$232*$H$7)-SUM($H756:AJ756),(Input!$H$232*$H$7)/A22taxstdlife))</f>
        <v>0</v>
      </c>
      <c r="AL756" s="155">
        <f>IF(A22taxstdlife="n/a","n/a",IF(AL$3&gt;(A22taxstdlife+$E756),(Input!$H$232*$H$7)-SUM($H756:AK756),(Input!$H$232*$H$7)/A22taxstdlife))</f>
        <v>0</v>
      </c>
      <c r="AM756" s="155">
        <f>IF(A22taxstdlife="n/a","n/a",IF(AM$3&gt;(A22taxstdlife+$E756),(Input!$H$232*$H$7)-SUM($H756:AL756),(Input!$H$232*$H$7)/A22taxstdlife))</f>
        <v>0</v>
      </c>
      <c r="AN756" s="155">
        <f>IF(A22taxstdlife="n/a","n/a",IF(AN$3&gt;(A22taxstdlife+$E756),(Input!$H$232*$H$7)-SUM($H756:AM756),(Input!$H$232*$H$7)/A22taxstdlife))</f>
        <v>0</v>
      </c>
      <c r="AO756" s="155">
        <f>IF(A22taxstdlife="n/a","n/a",IF(AO$3&gt;(A22taxstdlife+$E756),(Input!$H$232*$H$7)-SUM($H756:AN756),(Input!$H$232*$H$7)/A22taxstdlife))</f>
        <v>0</v>
      </c>
      <c r="AP756" s="155">
        <f>IF(A22taxstdlife="n/a","n/a",IF(AP$3&gt;(A22taxstdlife+$E756),(Input!$H$232*$H$7)-SUM($H756:AO756),(Input!$H$232*$H$7)/A22taxstdlife))</f>
        <v>0</v>
      </c>
      <c r="AQ756" s="155">
        <f>IF(A22taxstdlife="n/a","n/a",IF(AQ$3&gt;(A22taxstdlife+$E756),(Input!$H$232*$H$7)-SUM($H756:AP756),(Input!$H$232*$H$7)/A22taxstdlife))</f>
        <v>0</v>
      </c>
      <c r="AR756" s="155">
        <f>IF(A22taxstdlife="n/a","n/a",IF(AR$3&gt;(A22taxstdlife+$E756),(Input!$H$232*$H$7)-SUM($H756:AQ756),(Input!$H$232*$H$7)/A22taxstdlife))</f>
        <v>0</v>
      </c>
      <c r="AS756" s="155">
        <f>IF(A22taxstdlife="n/a","n/a",IF(AS$3&gt;(A22taxstdlife+$E756),(Input!$H$232*$H$7)-SUM($H756:AR756),(Input!$H$232*$H$7)/A22taxstdlife))</f>
        <v>0</v>
      </c>
      <c r="AT756" s="155">
        <f>IF(A22taxstdlife="n/a","n/a",IF(AT$3&gt;(A22taxstdlife+$E756),(Input!$H$232*$H$7)-SUM($H756:AS756),(Input!$H$232*$H$7)/A22taxstdlife))</f>
        <v>0</v>
      </c>
      <c r="AU756" s="155">
        <f>IF(A22taxstdlife="n/a","n/a",IF(AU$3&gt;(A22taxstdlife+$E756),(Input!$H$232*$H$7)-SUM($H756:AT756),(Input!$H$232*$H$7)/A22taxstdlife))</f>
        <v>0</v>
      </c>
      <c r="AV756" s="155">
        <f>IF(A22taxstdlife="n/a","n/a",IF(AV$3&gt;(A22taxstdlife+$E756),(Input!$H$232*$H$7)-SUM($H756:AU756),(Input!$H$232*$H$7)/A22taxstdlife))</f>
        <v>0</v>
      </c>
      <c r="AW756" s="155">
        <f>IF(A22taxstdlife="n/a","n/a",IF(AW$3&gt;(A22taxstdlife+$E756),(Input!$H$232*$H$7)-SUM($H756:AV756),(Input!$H$232*$H$7)/A22taxstdlife))</f>
        <v>0</v>
      </c>
      <c r="AX756" s="155">
        <f>IF(A22taxstdlife="n/a","n/a",IF(AX$3&gt;(A22taxstdlife+$E756),(Input!$H$232*$H$7)-SUM($H756:AW756),(Input!$H$232*$H$7)/A22taxstdlife))</f>
        <v>0</v>
      </c>
      <c r="AY756" s="155">
        <f>IF(A22taxstdlife="n/a","n/a",IF(AY$3&gt;(A22taxstdlife+$E756),(Input!$H$232*$H$7)-SUM($H756:AX756),(Input!$H$232*$H$7)/A22taxstdlife))</f>
        <v>0</v>
      </c>
      <c r="AZ756" s="155">
        <f>IF(A22taxstdlife="n/a","n/a",IF(AZ$3&gt;(A22taxstdlife+$E756),(Input!$H$232*$H$7)-SUM($H756:AY756),(Input!$H$232*$H$7)/A22taxstdlife))</f>
        <v>0</v>
      </c>
      <c r="BA756" s="155">
        <f>IF(A22taxstdlife="n/a","n/a",IF(BA$3&gt;(A22taxstdlife+$E756),(Input!$H$232*$H$7)-SUM($H756:AZ756),(Input!$H$232*$H$7)/A22taxstdlife))</f>
        <v>0</v>
      </c>
      <c r="BB756" s="155">
        <f>IF(A22taxstdlife="n/a","n/a",IF(BB$3&gt;(A22taxstdlife+$E756),(Input!$H$232*$H$7)-SUM($H756:BA756),(Input!$H$232*$H$7)/A22taxstdlife))</f>
        <v>0</v>
      </c>
      <c r="BC756" s="155">
        <f>IF(A22taxstdlife="n/a","n/a",IF(BC$3&gt;(A22taxstdlife+$E756),(Input!$H$232*$H$7)-SUM($H756:BB756),(Input!$H$232*$H$7)/A22taxstdlife))</f>
        <v>0</v>
      </c>
      <c r="BD756" s="155">
        <f>IF(A22taxstdlife="n/a","n/a",IF(BD$3&gt;(A22taxstdlife+$E756),(Input!$H$232*$H$7)-SUM($H756:BC756),(Input!$H$232*$H$7)/A22taxstdlife))</f>
        <v>0</v>
      </c>
      <c r="BE756" s="155">
        <f>IF(A22taxstdlife="n/a","n/a",IF(BE$3&gt;(A22taxstdlife+$E756),(Input!$H$232*$H$7)-SUM($H756:BD756),(Input!$H$232*$H$7)/A22taxstdlife))</f>
        <v>0</v>
      </c>
      <c r="BF756" s="155">
        <f>IF(A22taxstdlife="n/a","n/a",IF(BF$3&gt;(A22taxstdlife+$E756),(Input!$H$232*$H$7)-SUM($H756:BE756),(Input!$H$232*$H$7)/A22taxstdlife))</f>
        <v>0</v>
      </c>
      <c r="BG756" s="155">
        <f>IF(A22taxstdlife="n/a","n/a",IF(BG$3&gt;(A22taxstdlife+$E756),(Input!$H$232*$H$7)-SUM($H756:BF756),(Input!$H$232*$H$7)/A22taxstdlife))</f>
        <v>0</v>
      </c>
      <c r="BH756" s="155">
        <f>IF(A22taxstdlife="n/a","n/a",IF(BH$3&gt;(A22taxstdlife+$E756),(Input!$H$232*$H$7)-SUM($H756:BG756),(Input!$H$232*$H$7)/A22taxstdlife))</f>
        <v>0</v>
      </c>
      <c r="BI756" s="155">
        <f>IF(A22taxstdlife="n/a","n/a",IF(BI$3&gt;(A22taxstdlife+$E756),(Input!$H$232*$H$7)-SUM($H756:BH756),(Input!$H$232*$H$7)/A22taxstdlife))</f>
        <v>0</v>
      </c>
      <c r="BJ756" s="14"/>
      <c r="BK756" s="14"/>
      <c r="BL756" s="14"/>
      <c r="BM756" s="14"/>
      <c r="BN756" s="14"/>
      <c r="BO756" s="14"/>
      <c r="BP756" s="14"/>
      <c r="BQ756" s="14"/>
      <c r="BR756" s="14"/>
      <c r="BS756" s="14"/>
      <c r="BT756" s="14"/>
      <c r="BU756" s="14"/>
      <c r="BV756" s="14"/>
      <c r="BW756" s="14"/>
      <c r="BX756" s="14"/>
      <c r="BY756" s="14"/>
      <c r="BZ756" s="14"/>
      <c r="CA756" s="410"/>
      <c r="CB756" s="410"/>
      <c r="CC756" s="410"/>
      <c r="CD756" s="410"/>
      <c r="CE756" s="410"/>
      <c r="CF756" s="410"/>
      <c r="CG756" s="410"/>
      <c r="CH756" s="410"/>
      <c r="CI756" s="410"/>
      <c r="CJ756" s="410"/>
      <c r="CK756" s="410"/>
      <c r="CL756" s="410"/>
      <c r="CM756" s="410"/>
      <c r="CN756" s="410"/>
      <c r="CO756" s="410"/>
      <c r="CP756" s="410"/>
      <c r="CQ756" s="410"/>
      <c r="CR756" s="410"/>
      <c r="CS756" s="410"/>
      <c r="CT756" s="410"/>
      <c r="CU756" s="410"/>
      <c r="CV756" s="410"/>
      <c r="CW756" s="410"/>
      <c r="CX756" s="410"/>
      <c r="CY756" s="410"/>
      <c r="CZ756" s="410"/>
      <c r="DA756" s="410"/>
      <c r="DB756" s="410"/>
      <c r="DC756" s="410"/>
      <c r="DD756" s="410"/>
      <c r="DE756" s="410"/>
      <c r="DF756" s="410"/>
      <c r="DG756" s="410"/>
      <c r="DH756" s="410"/>
      <c r="DI756" s="410"/>
      <c r="DJ756" s="410"/>
      <c r="DK756" s="410"/>
      <c r="DL756" s="410"/>
      <c r="DM756" s="410"/>
      <c r="DN756" s="410"/>
      <c r="DO756" s="410"/>
      <c r="DP756" s="410"/>
      <c r="DQ756" s="410"/>
      <c r="DR756" s="410"/>
      <c r="DS756" s="410"/>
      <c r="DT756" s="410"/>
      <c r="DU756" s="410"/>
      <c r="DV756" s="410"/>
      <c r="DW756" s="410"/>
      <c r="DX756" s="410"/>
      <c r="DY756" s="410"/>
      <c r="DZ756" s="410"/>
      <c r="EA756" s="410"/>
      <c r="EB756" s="410"/>
      <c r="EC756" s="410"/>
      <c r="ED756" s="410"/>
      <c r="EE756" s="410"/>
      <c r="EF756" s="410"/>
      <c r="EG756" s="410"/>
      <c r="EH756" s="410"/>
      <c r="EI756" s="410"/>
      <c r="EJ756" s="410"/>
      <c r="EK756" s="410"/>
      <c r="EL756" s="410"/>
      <c r="EM756" s="410"/>
      <c r="EN756" s="410"/>
      <c r="EO756" s="410"/>
      <c r="EP756" s="410"/>
      <c r="EQ756" s="410"/>
      <c r="ER756" s="410"/>
      <c r="ES756" s="410"/>
      <c r="ET756" s="410"/>
      <c r="EU756" s="410"/>
      <c r="EV756" s="410"/>
      <c r="EW756" s="410"/>
      <c r="EX756" s="410"/>
      <c r="EY756" s="410"/>
      <c r="EZ756" s="410"/>
      <c r="FA756" s="410"/>
      <c r="FB756" s="410"/>
      <c r="FC756" s="410"/>
      <c r="FD756" s="410"/>
      <c r="FE756" s="410"/>
      <c r="FF756" s="410"/>
      <c r="FG756" s="410"/>
      <c r="FH756" s="410"/>
      <c r="FI756" s="410"/>
      <c r="FJ756" s="410"/>
      <c r="FK756" s="410"/>
      <c r="FL756" s="410"/>
      <c r="FM756" s="410"/>
      <c r="FN756" s="410"/>
      <c r="FO756" s="410"/>
      <c r="FP756" s="410"/>
      <c r="FQ756" s="410"/>
      <c r="FR756" s="410"/>
      <c r="FS756" s="410"/>
      <c r="FT756" s="410"/>
      <c r="FU756" s="410"/>
      <c r="FV756" s="410"/>
      <c r="FW756" s="410"/>
      <c r="FX756" s="410"/>
      <c r="FY756" s="410"/>
      <c r="FZ756" s="410"/>
      <c r="GA756" s="410"/>
      <c r="GB756" s="410"/>
      <c r="GC756" s="410"/>
      <c r="GD756" s="410"/>
      <c r="GE756" s="410"/>
      <c r="GF756" s="410"/>
      <c r="GG756" s="410"/>
      <c r="GH756" s="410"/>
      <c r="GI756" s="410"/>
      <c r="GJ756" s="410"/>
      <c r="GK756" s="410"/>
      <c r="GL756" s="410"/>
      <c r="GM756" s="410"/>
      <c r="GN756" s="410"/>
      <c r="GO756" s="410"/>
      <c r="GP756" s="410"/>
      <c r="GQ756" s="410"/>
      <c r="GR756" s="410"/>
      <c r="GS756" s="410"/>
      <c r="GT756" s="410"/>
      <c r="GU756" s="410"/>
      <c r="GV756" s="410"/>
      <c r="GW756" s="410"/>
      <c r="GX756" s="410"/>
      <c r="GY756" s="410"/>
      <c r="GZ756" s="410"/>
      <c r="HA756" s="410"/>
      <c r="HB756" s="410"/>
      <c r="HC756" s="410"/>
      <c r="HD756" s="410"/>
      <c r="HE756" s="410"/>
      <c r="HF756" s="410"/>
      <c r="HG756" s="410"/>
      <c r="HH756" s="410"/>
      <c r="HI756" s="410"/>
      <c r="HJ756" s="410"/>
      <c r="HK756" s="410"/>
      <c r="HL756" s="410"/>
      <c r="HM756" s="410"/>
      <c r="HN756" s="410"/>
      <c r="HO756" s="410"/>
      <c r="HP756" s="410"/>
      <c r="HQ756" s="410"/>
      <c r="HR756" s="410"/>
      <c r="HS756" s="410"/>
      <c r="HT756" s="410"/>
      <c r="HU756" s="410"/>
      <c r="HV756" s="410"/>
      <c r="HW756" s="410"/>
      <c r="HX756" s="410"/>
      <c r="HY756" s="410"/>
      <c r="HZ756" s="410"/>
      <c r="IA756" s="410"/>
      <c r="IB756" s="410"/>
      <c r="IC756" s="410"/>
      <c r="ID756" s="410"/>
      <c r="IE756" s="410"/>
      <c r="IF756" s="410"/>
      <c r="IG756" s="410"/>
      <c r="IH756" s="410"/>
      <c r="II756" s="410"/>
      <c r="IJ756" s="410"/>
      <c r="IK756" s="410"/>
      <c r="IL756" s="410"/>
      <c r="IM756" s="410"/>
      <c r="IN756" s="410"/>
      <c r="IO756" s="410"/>
      <c r="IP756" s="410"/>
      <c r="IQ756" s="410"/>
      <c r="IR756" s="410"/>
      <c r="IS756" s="410"/>
      <c r="IT756" s="410"/>
      <c r="IU756" s="410"/>
      <c r="IV756" s="410"/>
    </row>
    <row r="757" spans="1:256" s="2" customFormat="1" ht="12.75" hidden="1" customHeight="1" outlineLevel="2">
      <c r="A757" s="14"/>
      <c r="B757" s="14"/>
      <c r="C757" s="324"/>
      <c r="D757" s="413"/>
      <c r="E757" s="261">
        <v>3</v>
      </c>
      <c r="F757" s="372"/>
      <c r="G757" s="269"/>
      <c r="H757" s="271"/>
      <c r="I757" s="270"/>
      <c r="J757" s="155">
        <f>IF(A22taxstdlife="n/a","n/a",IF(J$3&gt;(A22taxstdlife+$E757),(Input!$I$232*$I$7)-SUM($I757:I757),(Input!$I$232*$I$7)/A22taxstdlife))</f>
        <v>0</v>
      </c>
      <c r="K757" s="155">
        <f>IF(A22taxstdlife="n/a","n/a",IF(K$3&gt;(A22taxstdlife+$E757),(Input!$I$232*$I$7)-SUM($I757:J757),(Input!$I$232*$I$7)/A22taxstdlife))</f>
        <v>0</v>
      </c>
      <c r="L757" s="155">
        <f>IF(A22taxstdlife="n/a","n/a",IF(L$3&gt;(A22taxstdlife+$E757),(Input!$I$232*$I$7)-SUM($I757:K757),(Input!$I$232*$I$7)/A22taxstdlife))</f>
        <v>0</v>
      </c>
      <c r="M757" s="155">
        <f>IF(A22taxstdlife="n/a","n/a",IF(M$3&gt;(A22taxstdlife+$E757),(Input!$I$232*$I$7)-SUM($I757:L757),(Input!$I$232*$I$7)/A22taxstdlife))</f>
        <v>0</v>
      </c>
      <c r="N757" s="155">
        <f>IF(A22taxstdlife="n/a","n/a",IF(N$3&gt;(A22taxstdlife+$E757),(Input!$I$232*$I$7)-SUM($I757:M757),(Input!$I$232*$I$7)/A22taxstdlife))</f>
        <v>0</v>
      </c>
      <c r="O757" s="155">
        <f>IF(A22taxstdlife="n/a","n/a",IF(O$3&gt;(A22taxstdlife+$E757),(Input!$I$232*$I$7)-SUM($I757:N757),(Input!$I$232*$I$7)/A22taxstdlife))</f>
        <v>0</v>
      </c>
      <c r="P757" s="155">
        <f>IF(A22taxstdlife="n/a","n/a",IF(P$3&gt;(A22taxstdlife+$E757),(Input!$I$232*$I$7)-SUM($I757:O757),(Input!$I$232*$I$7)/A22taxstdlife))</f>
        <v>0</v>
      </c>
      <c r="Q757" s="155">
        <f>IF(A22taxstdlife="n/a","n/a",IF(Q$3&gt;(A22taxstdlife+$E757),(Input!$I$232*$I$7)-SUM($I757:P757),(Input!$I$232*$I$7)/A22taxstdlife))</f>
        <v>0</v>
      </c>
      <c r="R757" s="155">
        <f>IF(A22taxstdlife="n/a","n/a",IF(R$3&gt;(A22taxstdlife+$E757),(Input!$I$232*$I$7)-SUM($I757:Q757),(Input!$I$232*$I$7)/A22taxstdlife))</f>
        <v>0</v>
      </c>
      <c r="S757" s="155">
        <f>IF(A22taxstdlife="n/a","n/a",IF(S$3&gt;(A22taxstdlife+$E757),(Input!$I$232*$I$7)-SUM($I757:R757),(Input!$I$232*$I$7)/A22taxstdlife))</f>
        <v>0</v>
      </c>
      <c r="T757" s="155">
        <f>IF(A22taxstdlife="n/a","n/a",IF(T$3&gt;(A22taxstdlife+$E757),(Input!$I$232*$I$7)-SUM($I757:S757),(Input!$I$232*$I$7)/A22taxstdlife))</f>
        <v>0</v>
      </c>
      <c r="U757" s="155">
        <f>IF(A22taxstdlife="n/a","n/a",IF(U$3&gt;(A22taxstdlife+$E757),(Input!$I$232*$I$7)-SUM($I757:T757),(Input!$I$232*$I$7)/A22taxstdlife))</f>
        <v>0</v>
      </c>
      <c r="V757" s="155">
        <f>IF(A22taxstdlife="n/a","n/a",IF(V$3&gt;(A22taxstdlife+$E757),(Input!$I$232*$I$7)-SUM($I757:U757),(Input!$I$232*$I$7)/A22taxstdlife))</f>
        <v>0</v>
      </c>
      <c r="W757" s="155">
        <f>IF(A22taxstdlife="n/a","n/a",IF(W$3&gt;(A22taxstdlife+$E757),(Input!$I$232*$I$7)-SUM($I757:V757),(Input!$I$232*$I$7)/A22taxstdlife))</f>
        <v>0</v>
      </c>
      <c r="X757" s="155">
        <f>IF(A22taxstdlife="n/a","n/a",IF(X$3&gt;(A22taxstdlife+$E757),(Input!$I$232*$I$7)-SUM($I757:W757),(Input!$I$232*$I$7)/A22taxstdlife))</f>
        <v>0</v>
      </c>
      <c r="Y757" s="155">
        <f>IF(A22taxstdlife="n/a","n/a",IF(Y$3&gt;(A22taxstdlife+$E757),(Input!$I$232*$I$7)-SUM($I757:X757),(Input!$I$232*$I$7)/A22taxstdlife))</f>
        <v>0</v>
      </c>
      <c r="Z757" s="155">
        <f>IF(A22taxstdlife="n/a","n/a",IF(Z$3&gt;(A22taxstdlife+$E757),(Input!$I$232*$I$7)-SUM($I757:Y757),(Input!$I$232*$I$7)/A22taxstdlife))</f>
        <v>0</v>
      </c>
      <c r="AA757" s="155">
        <f>IF(A22taxstdlife="n/a","n/a",IF(AA$3&gt;(A22taxstdlife+$E757),(Input!$I$232*$I$7)-SUM($I757:Z757),(Input!$I$232*$I$7)/A22taxstdlife))</f>
        <v>0</v>
      </c>
      <c r="AB757" s="155">
        <f>IF(A22taxstdlife="n/a","n/a",IF(AB$3&gt;(A22taxstdlife+$E757),(Input!$I$232*$I$7)-SUM($I757:AA757),(Input!$I$232*$I$7)/A22taxstdlife))</f>
        <v>0</v>
      </c>
      <c r="AC757" s="155">
        <f>IF(A22taxstdlife="n/a","n/a",IF(AC$3&gt;(A22taxstdlife+$E757),(Input!$I$232*$I$7)-SUM($I757:AB757),(Input!$I$232*$I$7)/A22taxstdlife))</f>
        <v>0</v>
      </c>
      <c r="AD757" s="155">
        <f>IF(A22taxstdlife="n/a","n/a",IF(AD$3&gt;(A22taxstdlife+$E757),(Input!$I$232*$I$7)-SUM($I757:AC757),(Input!$I$232*$I$7)/A22taxstdlife))</f>
        <v>0</v>
      </c>
      <c r="AE757" s="155">
        <f>IF(A22taxstdlife="n/a","n/a",IF(AE$3&gt;(A22taxstdlife+$E757),(Input!$I$232*$I$7)-SUM($I757:AD757),(Input!$I$232*$I$7)/A22taxstdlife))</f>
        <v>0</v>
      </c>
      <c r="AF757" s="155">
        <f>IF(A22taxstdlife="n/a","n/a",IF(AF$3&gt;(A22taxstdlife+$E757),(Input!$I$232*$I$7)-SUM($I757:AE757),(Input!$I$232*$I$7)/A22taxstdlife))</f>
        <v>0</v>
      </c>
      <c r="AG757" s="155">
        <f>IF(A22taxstdlife="n/a","n/a",IF(AG$3&gt;(A22taxstdlife+$E757),(Input!$I$232*$I$7)-SUM($I757:AF757),(Input!$I$232*$I$7)/A22taxstdlife))</f>
        <v>0</v>
      </c>
      <c r="AH757" s="155">
        <f>IF(A22taxstdlife="n/a","n/a",IF(AH$3&gt;(A22taxstdlife+$E757),(Input!$I$232*$I$7)-SUM($I757:AG757),(Input!$I$232*$I$7)/A22taxstdlife))</f>
        <v>0</v>
      </c>
      <c r="AI757" s="155">
        <f>IF(A22taxstdlife="n/a","n/a",IF(AI$3&gt;(A22taxstdlife+$E757),(Input!$I$232*$I$7)-SUM($I757:AH757),(Input!$I$232*$I$7)/A22taxstdlife))</f>
        <v>0</v>
      </c>
      <c r="AJ757" s="155">
        <f>IF(A22taxstdlife="n/a","n/a",IF(AJ$3&gt;(A22taxstdlife+$E757),(Input!$I$232*$I$7)-SUM($I757:AI757),(Input!$I$232*$I$7)/A22taxstdlife))</f>
        <v>0</v>
      </c>
      <c r="AK757" s="155">
        <f>IF(A22taxstdlife="n/a","n/a",IF(AK$3&gt;(A22taxstdlife+$E757),(Input!$I$232*$I$7)-SUM($I757:AJ757),(Input!$I$232*$I$7)/A22taxstdlife))</f>
        <v>0</v>
      </c>
      <c r="AL757" s="155">
        <f>IF(A22taxstdlife="n/a","n/a",IF(AL$3&gt;(A22taxstdlife+$E757),(Input!$I$232*$I$7)-SUM($I757:AK757),(Input!$I$232*$I$7)/A22taxstdlife))</f>
        <v>0</v>
      </c>
      <c r="AM757" s="155">
        <f>IF(A22taxstdlife="n/a","n/a",IF(AM$3&gt;(A22taxstdlife+$E757),(Input!$I$232*$I$7)-SUM($I757:AL757),(Input!$I$232*$I$7)/A22taxstdlife))</f>
        <v>0</v>
      </c>
      <c r="AN757" s="155">
        <f>IF(A22taxstdlife="n/a","n/a",IF(AN$3&gt;(A22taxstdlife+$E757),(Input!$I$232*$I$7)-SUM($I757:AM757),(Input!$I$232*$I$7)/A22taxstdlife))</f>
        <v>0</v>
      </c>
      <c r="AO757" s="155">
        <f>IF(A22taxstdlife="n/a","n/a",IF(AO$3&gt;(A22taxstdlife+$E757),(Input!$I$232*$I$7)-SUM($I757:AN757),(Input!$I$232*$I$7)/A22taxstdlife))</f>
        <v>0</v>
      </c>
      <c r="AP757" s="155">
        <f>IF(A22taxstdlife="n/a","n/a",IF(AP$3&gt;(A22taxstdlife+$E757),(Input!$I$232*$I$7)-SUM($I757:AO757),(Input!$I$232*$I$7)/A22taxstdlife))</f>
        <v>0</v>
      </c>
      <c r="AQ757" s="155">
        <f>IF(A22taxstdlife="n/a","n/a",IF(AQ$3&gt;(A22taxstdlife+$E757),(Input!$I$232*$I$7)-SUM($I757:AP757),(Input!$I$232*$I$7)/A22taxstdlife))</f>
        <v>0</v>
      </c>
      <c r="AR757" s="155">
        <f>IF(A22taxstdlife="n/a","n/a",IF(AR$3&gt;(A22taxstdlife+$E757),(Input!$I$232*$I$7)-SUM($I757:AQ757),(Input!$I$232*$I$7)/A22taxstdlife))</f>
        <v>0</v>
      </c>
      <c r="AS757" s="155">
        <f>IF(A22taxstdlife="n/a","n/a",IF(AS$3&gt;(A22taxstdlife+$E757),(Input!$I$232*$I$7)-SUM($I757:AR757),(Input!$I$232*$I$7)/A22taxstdlife))</f>
        <v>0</v>
      </c>
      <c r="AT757" s="155">
        <f>IF(A22taxstdlife="n/a","n/a",IF(AT$3&gt;(A22taxstdlife+$E757),(Input!$I$232*$I$7)-SUM($I757:AS757),(Input!$I$232*$I$7)/A22taxstdlife))</f>
        <v>0</v>
      </c>
      <c r="AU757" s="155">
        <f>IF(A22taxstdlife="n/a","n/a",IF(AU$3&gt;(A22taxstdlife+$E757),(Input!$I$232*$I$7)-SUM($I757:AT757),(Input!$I$232*$I$7)/A22taxstdlife))</f>
        <v>0</v>
      </c>
      <c r="AV757" s="155">
        <f>IF(A22taxstdlife="n/a","n/a",IF(AV$3&gt;(A22taxstdlife+$E757),(Input!$I$232*$I$7)-SUM($I757:AU757),(Input!$I$232*$I$7)/A22taxstdlife))</f>
        <v>0</v>
      </c>
      <c r="AW757" s="155">
        <f>IF(A22taxstdlife="n/a","n/a",IF(AW$3&gt;(A22taxstdlife+$E757),(Input!$I$232*$I$7)-SUM($I757:AV757),(Input!$I$232*$I$7)/A22taxstdlife))</f>
        <v>0</v>
      </c>
      <c r="AX757" s="155">
        <f>IF(A22taxstdlife="n/a","n/a",IF(AX$3&gt;(A22taxstdlife+$E757),(Input!$I$232*$I$7)-SUM($I757:AW757),(Input!$I$232*$I$7)/A22taxstdlife))</f>
        <v>0</v>
      </c>
      <c r="AY757" s="155">
        <f>IF(A22taxstdlife="n/a","n/a",IF(AY$3&gt;(A22taxstdlife+$E757),(Input!$I$232*$I$7)-SUM($I757:AX757),(Input!$I$232*$I$7)/A22taxstdlife))</f>
        <v>0</v>
      </c>
      <c r="AZ757" s="155">
        <f>IF(A22taxstdlife="n/a","n/a",IF(AZ$3&gt;(A22taxstdlife+$E757),(Input!$I$232*$I$7)-SUM($I757:AY757),(Input!$I$232*$I$7)/A22taxstdlife))</f>
        <v>0</v>
      </c>
      <c r="BA757" s="155">
        <f>IF(A22taxstdlife="n/a","n/a",IF(BA$3&gt;(A22taxstdlife+$E757),(Input!$I$232*$I$7)-SUM($I757:AZ757),(Input!$I$232*$I$7)/A22taxstdlife))</f>
        <v>0</v>
      </c>
      <c r="BB757" s="155">
        <f>IF(A22taxstdlife="n/a","n/a",IF(BB$3&gt;(A22taxstdlife+$E757),(Input!$I$232*$I$7)-SUM($I757:BA757),(Input!$I$232*$I$7)/A22taxstdlife))</f>
        <v>0</v>
      </c>
      <c r="BC757" s="155">
        <f>IF(A22taxstdlife="n/a","n/a",IF(BC$3&gt;(A22taxstdlife+$E757),(Input!$I$232*$I$7)-SUM($I757:BB757),(Input!$I$232*$I$7)/A22taxstdlife))</f>
        <v>0</v>
      </c>
      <c r="BD757" s="155">
        <f>IF(A22taxstdlife="n/a","n/a",IF(BD$3&gt;(A22taxstdlife+$E757),(Input!$I$232*$I$7)-SUM($I757:BC757),(Input!$I$232*$I$7)/A22taxstdlife))</f>
        <v>0</v>
      </c>
      <c r="BE757" s="155">
        <f>IF(A22taxstdlife="n/a","n/a",IF(BE$3&gt;(A22taxstdlife+$E757),(Input!$I$232*$I$7)-SUM($I757:BD757),(Input!$I$232*$I$7)/A22taxstdlife))</f>
        <v>0</v>
      </c>
      <c r="BF757" s="155">
        <f>IF(A22taxstdlife="n/a","n/a",IF(BF$3&gt;(A22taxstdlife+$E757),(Input!$I$232*$I$7)-SUM($I757:BE757),(Input!$I$232*$I$7)/A22taxstdlife))</f>
        <v>0</v>
      </c>
      <c r="BG757" s="155">
        <f>IF(A22taxstdlife="n/a","n/a",IF(BG$3&gt;(A22taxstdlife+$E757),(Input!$I$232*$I$7)-SUM($I757:BF757),(Input!$I$232*$I$7)/A22taxstdlife))</f>
        <v>0</v>
      </c>
      <c r="BH757" s="155">
        <f>IF(A22taxstdlife="n/a","n/a",IF(BH$3&gt;(A22taxstdlife+$E757),(Input!$I$232*$I$7)-SUM($I757:BG757),(Input!$I$232*$I$7)/A22taxstdlife))</f>
        <v>0</v>
      </c>
      <c r="BI757" s="155">
        <f>IF(A22taxstdlife="n/a","n/a",IF(BI$3&gt;(A22taxstdlife+$E757),(Input!$I$232*$I$7)-SUM($I757:BH757),(Input!$I$232*$I$7)/A22taxstdlife))</f>
        <v>0</v>
      </c>
      <c r="BJ757" s="155"/>
      <c r="BK757" s="14"/>
      <c r="BL757" s="14"/>
      <c r="BM757" s="14"/>
      <c r="BN757" s="14"/>
      <c r="BO757" s="14"/>
      <c r="BP757" s="14"/>
      <c r="BQ757" s="14"/>
      <c r="BR757" s="14"/>
      <c r="BS757" s="14"/>
      <c r="BT757" s="14"/>
      <c r="BU757" s="14"/>
      <c r="BV757" s="14"/>
      <c r="BW757" s="14"/>
      <c r="BX757" s="14"/>
      <c r="BY757" s="14"/>
      <c r="BZ757" s="14"/>
      <c r="CA757" s="410"/>
      <c r="CB757" s="410"/>
      <c r="CC757" s="410"/>
      <c r="CD757" s="410"/>
      <c r="CE757" s="410"/>
      <c r="CF757" s="410"/>
      <c r="CG757" s="410"/>
      <c r="CH757" s="410"/>
      <c r="CI757" s="410"/>
      <c r="CJ757" s="410"/>
      <c r="CK757" s="410"/>
      <c r="CL757" s="410"/>
      <c r="CM757" s="410"/>
      <c r="CN757" s="410"/>
      <c r="CO757" s="410"/>
      <c r="CP757" s="410"/>
      <c r="CQ757" s="410"/>
      <c r="CR757" s="410"/>
      <c r="CS757" s="410"/>
      <c r="CT757" s="410"/>
      <c r="CU757" s="410"/>
      <c r="CV757" s="410"/>
      <c r="CW757" s="410"/>
      <c r="CX757" s="410"/>
      <c r="CY757" s="410"/>
      <c r="CZ757" s="410"/>
      <c r="DA757" s="410"/>
      <c r="DB757" s="410"/>
      <c r="DC757" s="410"/>
      <c r="DD757" s="410"/>
      <c r="DE757" s="410"/>
      <c r="DF757" s="410"/>
      <c r="DG757" s="410"/>
      <c r="DH757" s="410"/>
      <c r="DI757" s="410"/>
      <c r="DJ757" s="410"/>
      <c r="DK757" s="410"/>
      <c r="DL757" s="410"/>
      <c r="DM757" s="410"/>
      <c r="DN757" s="410"/>
      <c r="DO757" s="410"/>
      <c r="DP757" s="410"/>
      <c r="DQ757" s="410"/>
      <c r="DR757" s="410"/>
      <c r="DS757" s="410"/>
      <c r="DT757" s="410"/>
      <c r="DU757" s="410"/>
      <c r="DV757" s="410"/>
      <c r="DW757" s="410"/>
      <c r="DX757" s="410"/>
      <c r="DY757" s="410"/>
      <c r="DZ757" s="410"/>
      <c r="EA757" s="410"/>
      <c r="EB757" s="410"/>
      <c r="EC757" s="410"/>
      <c r="ED757" s="410"/>
      <c r="EE757" s="410"/>
      <c r="EF757" s="410"/>
      <c r="EG757" s="410"/>
      <c r="EH757" s="410"/>
      <c r="EI757" s="410"/>
      <c r="EJ757" s="410"/>
      <c r="EK757" s="410"/>
      <c r="EL757" s="410"/>
      <c r="EM757" s="410"/>
      <c r="EN757" s="410"/>
      <c r="EO757" s="410"/>
      <c r="EP757" s="410"/>
      <c r="EQ757" s="410"/>
      <c r="ER757" s="410"/>
      <c r="ES757" s="410"/>
      <c r="ET757" s="410"/>
      <c r="EU757" s="410"/>
      <c r="EV757" s="410"/>
      <c r="EW757" s="410"/>
      <c r="EX757" s="410"/>
      <c r="EY757" s="410"/>
      <c r="EZ757" s="410"/>
      <c r="FA757" s="410"/>
      <c r="FB757" s="410"/>
      <c r="FC757" s="410"/>
      <c r="FD757" s="410"/>
      <c r="FE757" s="410"/>
      <c r="FF757" s="410"/>
      <c r="FG757" s="410"/>
      <c r="FH757" s="410"/>
      <c r="FI757" s="410"/>
      <c r="FJ757" s="410"/>
      <c r="FK757" s="410"/>
      <c r="FL757" s="410"/>
      <c r="FM757" s="410"/>
      <c r="FN757" s="410"/>
      <c r="FO757" s="410"/>
      <c r="FP757" s="410"/>
      <c r="FQ757" s="410"/>
      <c r="FR757" s="410"/>
      <c r="FS757" s="410"/>
      <c r="FT757" s="410"/>
      <c r="FU757" s="410"/>
      <c r="FV757" s="410"/>
      <c r="FW757" s="410"/>
      <c r="FX757" s="410"/>
      <c r="FY757" s="410"/>
      <c r="FZ757" s="410"/>
      <c r="GA757" s="410"/>
      <c r="GB757" s="410"/>
      <c r="GC757" s="410"/>
      <c r="GD757" s="410"/>
      <c r="GE757" s="410"/>
      <c r="GF757" s="410"/>
      <c r="GG757" s="410"/>
      <c r="GH757" s="410"/>
      <c r="GI757" s="410"/>
      <c r="GJ757" s="410"/>
      <c r="GK757" s="410"/>
      <c r="GL757" s="410"/>
      <c r="GM757" s="410"/>
      <c r="GN757" s="410"/>
      <c r="GO757" s="410"/>
      <c r="GP757" s="410"/>
      <c r="GQ757" s="410"/>
      <c r="GR757" s="410"/>
      <c r="GS757" s="410"/>
      <c r="GT757" s="410"/>
      <c r="GU757" s="410"/>
      <c r="GV757" s="410"/>
      <c r="GW757" s="410"/>
      <c r="GX757" s="410"/>
      <c r="GY757" s="410"/>
      <c r="GZ757" s="410"/>
      <c r="HA757" s="410"/>
      <c r="HB757" s="410"/>
      <c r="HC757" s="410"/>
      <c r="HD757" s="410"/>
      <c r="HE757" s="410"/>
      <c r="HF757" s="410"/>
      <c r="HG757" s="410"/>
      <c r="HH757" s="410"/>
      <c r="HI757" s="410"/>
      <c r="HJ757" s="410"/>
      <c r="HK757" s="410"/>
      <c r="HL757" s="410"/>
      <c r="HM757" s="410"/>
      <c r="HN757" s="410"/>
      <c r="HO757" s="410"/>
      <c r="HP757" s="410"/>
      <c r="HQ757" s="410"/>
      <c r="HR757" s="410"/>
      <c r="HS757" s="410"/>
      <c r="HT757" s="410"/>
      <c r="HU757" s="410"/>
      <c r="HV757" s="410"/>
      <c r="HW757" s="410"/>
      <c r="HX757" s="410"/>
      <c r="HY757" s="410"/>
      <c r="HZ757" s="410"/>
      <c r="IA757" s="410"/>
      <c r="IB757" s="410"/>
      <c r="IC757" s="410"/>
      <c r="ID757" s="410"/>
      <c r="IE757" s="410"/>
      <c r="IF757" s="410"/>
      <c r="IG757" s="410"/>
      <c r="IH757" s="410"/>
      <c r="II757" s="410"/>
      <c r="IJ757" s="410"/>
      <c r="IK757" s="410"/>
      <c r="IL757" s="410"/>
      <c r="IM757" s="410"/>
      <c r="IN757" s="410"/>
      <c r="IO757" s="410"/>
      <c r="IP757" s="410"/>
      <c r="IQ757" s="410"/>
      <c r="IR757" s="410"/>
      <c r="IS757" s="410"/>
      <c r="IT757" s="410"/>
      <c r="IU757" s="410"/>
      <c r="IV757" s="410"/>
    </row>
    <row r="758" spans="1:256" s="2" customFormat="1" ht="12.75" hidden="1" customHeight="1" outlineLevel="2">
      <c r="A758" s="14"/>
      <c r="B758" s="14"/>
      <c r="C758" s="324"/>
      <c r="D758" s="413"/>
      <c r="E758" s="261">
        <v>4</v>
      </c>
      <c r="F758" s="372"/>
      <c r="G758" s="269"/>
      <c r="H758" s="271"/>
      <c r="I758" s="271"/>
      <c r="J758" s="270"/>
      <c r="K758" s="155">
        <f>IF(A22taxstdlife="n/a","n/a",IF(K$3&gt;(A22taxstdlife+$E758),(Input!$J$232*$J$7)-SUM($J758:J758),(Input!$J$232*$J$7)/A22taxstdlife))</f>
        <v>0</v>
      </c>
      <c r="L758" s="155">
        <f>IF(A22taxstdlife="n/a","n/a",IF(L$3&gt;(A22taxstdlife+$E758),(Input!$J$232*$J$7)-SUM($J758:K758),(Input!$J$232*$J$7)/A22taxstdlife))</f>
        <v>0</v>
      </c>
      <c r="M758" s="155">
        <f>IF(A22taxstdlife="n/a","n/a",IF(M$3&gt;(A22taxstdlife+$E758),(Input!$J$232*$J$7)-SUM($J758:L758),(Input!$J$232*$J$7)/A22taxstdlife))</f>
        <v>0</v>
      </c>
      <c r="N758" s="155">
        <f>IF(A22taxstdlife="n/a","n/a",IF(N$3&gt;(A22taxstdlife+$E758),(Input!$J$232*$J$7)-SUM($J758:M758),(Input!$J$232*$J$7)/A22taxstdlife))</f>
        <v>0</v>
      </c>
      <c r="O758" s="155">
        <f>IF(A22taxstdlife="n/a","n/a",IF(O$3&gt;(A22taxstdlife+$E758),(Input!$J$232*$J$7)-SUM($J758:N758),(Input!$J$232*$J$7)/A22taxstdlife))</f>
        <v>0</v>
      </c>
      <c r="P758" s="155">
        <f>IF(A22taxstdlife="n/a","n/a",IF(P$3&gt;(A22taxstdlife+$E758),(Input!$J$232*$J$7)-SUM($J758:O758),(Input!$J$232*$J$7)/A22taxstdlife))</f>
        <v>0</v>
      </c>
      <c r="Q758" s="155">
        <f>IF(A22taxstdlife="n/a","n/a",IF(Q$3&gt;(A22taxstdlife+$E758),(Input!$J$232*$J$7)-SUM($J758:P758),(Input!$J$232*$J$7)/A22taxstdlife))</f>
        <v>0</v>
      </c>
      <c r="R758" s="155">
        <f>IF(A22taxstdlife="n/a","n/a",IF(R$3&gt;(A22taxstdlife+$E758),(Input!$J$232*$J$7)-SUM($J758:Q758),(Input!$J$232*$J$7)/A22taxstdlife))</f>
        <v>0</v>
      </c>
      <c r="S758" s="155">
        <f>IF(A22taxstdlife="n/a","n/a",IF(S$3&gt;(A22taxstdlife+$E758),(Input!$J$232*$J$7)-SUM($J758:R758),(Input!$J$232*$J$7)/A22taxstdlife))</f>
        <v>0</v>
      </c>
      <c r="T758" s="155">
        <f>IF(A22taxstdlife="n/a","n/a",IF(T$3&gt;(A22taxstdlife+$E758),(Input!$J$232*$J$7)-SUM($J758:S758),(Input!$J$232*$J$7)/A22taxstdlife))</f>
        <v>0</v>
      </c>
      <c r="U758" s="155">
        <f>IF(A22taxstdlife="n/a","n/a",IF(U$3&gt;(A22taxstdlife+$E758),(Input!$J$232*$J$7)-SUM($J758:T758),(Input!$J$232*$J$7)/A22taxstdlife))</f>
        <v>0</v>
      </c>
      <c r="V758" s="155">
        <f>IF(A22taxstdlife="n/a","n/a",IF(V$3&gt;(A22taxstdlife+$E758),(Input!$J$232*$J$7)-SUM($J758:U758),(Input!$J$232*$J$7)/A22taxstdlife))</f>
        <v>0</v>
      </c>
      <c r="W758" s="155">
        <f>IF(A22taxstdlife="n/a","n/a",IF(W$3&gt;(A22taxstdlife+$E758),(Input!$J$232*$J$7)-SUM($J758:V758),(Input!$J$232*$J$7)/A22taxstdlife))</f>
        <v>0</v>
      </c>
      <c r="X758" s="155">
        <f>IF(A22taxstdlife="n/a","n/a",IF(X$3&gt;(A22taxstdlife+$E758),(Input!$J$232*$J$7)-SUM($J758:W758),(Input!$J$232*$J$7)/A22taxstdlife))</f>
        <v>0</v>
      </c>
      <c r="Y758" s="155">
        <f>IF(A22taxstdlife="n/a","n/a",IF(Y$3&gt;(A22taxstdlife+$E758),(Input!$J$232*$J$7)-SUM($J758:X758),(Input!$J$232*$J$7)/A22taxstdlife))</f>
        <v>0</v>
      </c>
      <c r="Z758" s="155">
        <f>IF(A22taxstdlife="n/a","n/a",IF(Z$3&gt;(A22taxstdlife+$E758),(Input!$J$232*$J$7)-SUM($J758:Y758),(Input!$J$232*$J$7)/A22taxstdlife))</f>
        <v>0</v>
      </c>
      <c r="AA758" s="155">
        <f>IF(A22taxstdlife="n/a","n/a",IF(AA$3&gt;(A22taxstdlife+$E758),(Input!$J$232*$J$7)-SUM($J758:Z758),(Input!$J$232*$J$7)/A22taxstdlife))</f>
        <v>0</v>
      </c>
      <c r="AB758" s="155">
        <f>IF(A22taxstdlife="n/a","n/a",IF(AB$3&gt;(A22taxstdlife+$E758),(Input!$J$232*$J$7)-SUM($J758:AA758),(Input!$J$232*$J$7)/A22taxstdlife))</f>
        <v>0</v>
      </c>
      <c r="AC758" s="155">
        <f>IF(A22taxstdlife="n/a","n/a",IF(AC$3&gt;(A22taxstdlife+$E758),(Input!$J$232*$J$7)-SUM($J758:AB758),(Input!$J$232*$J$7)/A22taxstdlife))</f>
        <v>0</v>
      </c>
      <c r="AD758" s="155">
        <f>IF(A22taxstdlife="n/a","n/a",IF(AD$3&gt;(A22taxstdlife+$E758),(Input!$J$232*$J$7)-SUM($J758:AC758),(Input!$J$232*$J$7)/A22taxstdlife))</f>
        <v>0</v>
      </c>
      <c r="AE758" s="155">
        <f>IF(A22taxstdlife="n/a","n/a",IF(AE$3&gt;(A22taxstdlife+$E758),(Input!$J$232*$J$7)-SUM($J758:AD758),(Input!$J$232*$J$7)/A22taxstdlife))</f>
        <v>0</v>
      </c>
      <c r="AF758" s="155">
        <f>IF(A22taxstdlife="n/a","n/a",IF(AF$3&gt;(A22taxstdlife+$E758),(Input!$J$232*$J$7)-SUM($J758:AE758),(Input!$J$232*$J$7)/A22taxstdlife))</f>
        <v>0</v>
      </c>
      <c r="AG758" s="155">
        <f>IF(A22taxstdlife="n/a","n/a",IF(AG$3&gt;(A22taxstdlife+$E758),(Input!$J$232*$J$7)-SUM($J758:AF758),(Input!$J$232*$J$7)/A22taxstdlife))</f>
        <v>0</v>
      </c>
      <c r="AH758" s="155">
        <f>IF(A22taxstdlife="n/a","n/a",IF(AH$3&gt;(A22taxstdlife+$E758),(Input!$J$232*$J$7)-SUM($J758:AG758),(Input!$J$232*$J$7)/A22taxstdlife))</f>
        <v>0</v>
      </c>
      <c r="AI758" s="155">
        <f>IF(A22taxstdlife="n/a","n/a",IF(AI$3&gt;(A22taxstdlife+$E758),(Input!$J$232*$J$7)-SUM($J758:AH758),(Input!$J$232*$J$7)/A22taxstdlife))</f>
        <v>0</v>
      </c>
      <c r="AJ758" s="155">
        <f>IF(A22taxstdlife="n/a","n/a",IF(AJ$3&gt;(A22taxstdlife+$E758),(Input!$J$232*$J$7)-SUM($J758:AI758),(Input!$J$232*$J$7)/A22taxstdlife))</f>
        <v>0</v>
      </c>
      <c r="AK758" s="155">
        <f>IF(A22taxstdlife="n/a","n/a",IF(AK$3&gt;(A22taxstdlife+$E758),(Input!$J$232*$J$7)-SUM($J758:AJ758),(Input!$J$232*$J$7)/A22taxstdlife))</f>
        <v>0</v>
      </c>
      <c r="AL758" s="155">
        <f>IF(A22taxstdlife="n/a","n/a",IF(AL$3&gt;(A22taxstdlife+$E758),(Input!$J$232*$J$7)-SUM($J758:AK758),(Input!$J$232*$J$7)/A22taxstdlife))</f>
        <v>0</v>
      </c>
      <c r="AM758" s="155">
        <f>IF(A22taxstdlife="n/a","n/a",IF(AM$3&gt;(A22taxstdlife+$E758),(Input!$J$232*$J$7)-SUM($J758:AL758),(Input!$J$232*$J$7)/A22taxstdlife))</f>
        <v>0</v>
      </c>
      <c r="AN758" s="155">
        <f>IF(A22taxstdlife="n/a","n/a",IF(AN$3&gt;(A22taxstdlife+$E758),(Input!$J$232*$J$7)-SUM($J758:AM758),(Input!$J$232*$J$7)/A22taxstdlife))</f>
        <v>0</v>
      </c>
      <c r="AO758" s="155">
        <f>IF(A22taxstdlife="n/a","n/a",IF(AO$3&gt;(A22taxstdlife+$E758),(Input!$J$232*$J$7)-SUM($J758:AN758),(Input!$J$232*$J$7)/A22taxstdlife))</f>
        <v>0</v>
      </c>
      <c r="AP758" s="155">
        <f>IF(A22taxstdlife="n/a","n/a",IF(AP$3&gt;(A22taxstdlife+$E758),(Input!$J$232*$J$7)-SUM($J758:AO758),(Input!$J$232*$J$7)/A22taxstdlife))</f>
        <v>0</v>
      </c>
      <c r="AQ758" s="155">
        <f>IF(A22taxstdlife="n/a","n/a",IF(AQ$3&gt;(A22taxstdlife+$E758),(Input!$J$232*$J$7)-SUM($J758:AP758),(Input!$J$232*$J$7)/A22taxstdlife))</f>
        <v>0</v>
      </c>
      <c r="AR758" s="155">
        <f>IF(A22taxstdlife="n/a","n/a",IF(AR$3&gt;(A22taxstdlife+$E758),(Input!$J$232*$J$7)-SUM($J758:AQ758),(Input!$J$232*$J$7)/A22taxstdlife))</f>
        <v>0</v>
      </c>
      <c r="AS758" s="155">
        <f>IF(A22taxstdlife="n/a","n/a",IF(AS$3&gt;(A22taxstdlife+$E758),(Input!$J$232*$J$7)-SUM($J758:AR758),(Input!$J$232*$J$7)/A22taxstdlife))</f>
        <v>0</v>
      </c>
      <c r="AT758" s="155">
        <f>IF(A22taxstdlife="n/a","n/a",IF(AT$3&gt;(A22taxstdlife+$E758),(Input!$J$232*$J$7)-SUM($J758:AS758),(Input!$J$232*$J$7)/A22taxstdlife))</f>
        <v>0</v>
      </c>
      <c r="AU758" s="155">
        <f>IF(A22taxstdlife="n/a","n/a",IF(AU$3&gt;(A22taxstdlife+$E758),(Input!$J$232*$J$7)-SUM($J758:AT758),(Input!$J$232*$J$7)/A22taxstdlife))</f>
        <v>0</v>
      </c>
      <c r="AV758" s="155">
        <f>IF(A22taxstdlife="n/a","n/a",IF(AV$3&gt;(A22taxstdlife+$E758),(Input!$J$232*$J$7)-SUM($J758:AU758),(Input!$J$232*$J$7)/A22taxstdlife))</f>
        <v>0</v>
      </c>
      <c r="AW758" s="155">
        <f>IF(A22taxstdlife="n/a","n/a",IF(AW$3&gt;(A22taxstdlife+$E758),(Input!$J$232*$J$7)-SUM($J758:AV758),(Input!$J$232*$J$7)/A22taxstdlife))</f>
        <v>0</v>
      </c>
      <c r="AX758" s="155">
        <f>IF(A22taxstdlife="n/a","n/a",IF(AX$3&gt;(A22taxstdlife+$E758),(Input!$J$232*$J$7)-SUM($J758:AW758),(Input!$J$232*$J$7)/A22taxstdlife))</f>
        <v>0</v>
      </c>
      <c r="AY758" s="155">
        <f>IF(A22taxstdlife="n/a","n/a",IF(AY$3&gt;(A22taxstdlife+$E758),(Input!$J$232*$J$7)-SUM($J758:AX758),(Input!$J$232*$J$7)/A22taxstdlife))</f>
        <v>0</v>
      </c>
      <c r="AZ758" s="155">
        <f>IF(A22taxstdlife="n/a","n/a",IF(AZ$3&gt;(A22taxstdlife+$E758),(Input!$J$232*$J$7)-SUM($J758:AY758),(Input!$J$232*$J$7)/A22taxstdlife))</f>
        <v>0</v>
      </c>
      <c r="BA758" s="155">
        <f>IF(A22taxstdlife="n/a","n/a",IF(BA$3&gt;(A22taxstdlife+$E758),(Input!$J$232*$J$7)-SUM($J758:AZ758),(Input!$J$232*$J$7)/A22taxstdlife))</f>
        <v>0</v>
      </c>
      <c r="BB758" s="155">
        <f>IF(A22taxstdlife="n/a","n/a",IF(BB$3&gt;(A22taxstdlife+$E758),(Input!$J$232*$J$7)-SUM($J758:BA758),(Input!$J$232*$J$7)/A22taxstdlife))</f>
        <v>0</v>
      </c>
      <c r="BC758" s="155">
        <f>IF(A22taxstdlife="n/a","n/a",IF(BC$3&gt;(A22taxstdlife+$E758),(Input!$J$232*$J$7)-SUM($J758:BB758),(Input!$J$232*$J$7)/A22taxstdlife))</f>
        <v>0</v>
      </c>
      <c r="BD758" s="155">
        <f>IF(A22taxstdlife="n/a","n/a",IF(BD$3&gt;(A22taxstdlife+$E758),(Input!$J$232*$J$7)-SUM($J758:BC758),(Input!$J$232*$J$7)/A22taxstdlife))</f>
        <v>0</v>
      </c>
      <c r="BE758" s="155">
        <f>IF(A22taxstdlife="n/a","n/a",IF(BE$3&gt;(A22taxstdlife+$E758),(Input!$J$232*$J$7)-SUM($J758:BD758),(Input!$J$232*$J$7)/A22taxstdlife))</f>
        <v>0</v>
      </c>
      <c r="BF758" s="155">
        <f>IF(A22taxstdlife="n/a","n/a",IF(BF$3&gt;(A22taxstdlife+$E758),(Input!$J$232*$J$7)-SUM($J758:BE758),(Input!$J$232*$J$7)/A22taxstdlife))</f>
        <v>0</v>
      </c>
      <c r="BG758" s="155">
        <f>IF(A22taxstdlife="n/a","n/a",IF(BG$3&gt;(A22taxstdlife+$E758),(Input!$J$232*$J$7)-SUM($J758:BF758),(Input!$J$232*$J$7)/A22taxstdlife))</f>
        <v>0</v>
      </c>
      <c r="BH758" s="155">
        <f>IF(A22taxstdlife="n/a","n/a",IF(BH$3&gt;(A22taxstdlife+$E758),(Input!$J$232*$J$7)-SUM($J758:BG758),(Input!$J$232*$J$7)/A22taxstdlife))</f>
        <v>0</v>
      </c>
      <c r="BI758" s="155">
        <f>IF(A22taxstdlife="n/a","n/a",IF(BI$3&gt;(A22taxstdlife+$E758),(Input!$J$232*$J$7)-SUM($J758:BH758),(Input!$J$232*$J$7)/A22taxstdlife))</f>
        <v>0</v>
      </c>
      <c r="BJ758" s="14"/>
      <c r="BK758" s="14"/>
      <c r="BL758" s="14"/>
      <c r="BM758" s="14"/>
      <c r="BN758" s="14"/>
      <c r="BO758" s="14"/>
      <c r="BP758" s="14"/>
      <c r="BQ758" s="14"/>
      <c r="BR758" s="14"/>
      <c r="BS758" s="14"/>
      <c r="BT758" s="14"/>
      <c r="BU758" s="14"/>
      <c r="BV758" s="14"/>
      <c r="BW758" s="14"/>
      <c r="BX758" s="14"/>
      <c r="BY758" s="14"/>
      <c r="BZ758" s="14"/>
      <c r="CA758" s="410"/>
      <c r="CB758" s="410"/>
      <c r="CC758" s="410"/>
      <c r="CD758" s="410"/>
      <c r="CE758" s="410"/>
      <c r="CF758" s="410"/>
      <c r="CG758" s="410"/>
      <c r="CH758" s="410"/>
      <c r="CI758" s="410"/>
      <c r="CJ758" s="410"/>
      <c r="CK758" s="410"/>
      <c r="CL758" s="410"/>
      <c r="CM758" s="410"/>
      <c r="CN758" s="410"/>
      <c r="CO758" s="410"/>
      <c r="CP758" s="410"/>
      <c r="CQ758" s="410"/>
      <c r="CR758" s="410"/>
      <c r="CS758" s="410"/>
      <c r="CT758" s="410"/>
      <c r="CU758" s="410"/>
      <c r="CV758" s="410"/>
      <c r="CW758" s="410"/>
      <c r="CX758" s="410"/>
      <c r="CY758" s="410"/>
      <c r="CZ758" s="410"/>
      <c r="DA758" s="410"/>
      <c r="DB758" s="410"/>
      <c r="DC758" s="410"/>
      <c r="DD758" s="410"/>
      <c r="DE758" s="410"/>
      <c r="DF758" s="410"/>
      <c r="DG758" s="410"/>
      <c r="DH758" s="410"/>
      <c r="DI758" s="410"/>
      <c r="DJ758" s="410"/>
      <c r="DK758" s="410"/>
      <c r="DL758" s="410"/>
      <c r="DM758" s="410"/>
      <c r="DN758" s="410"/>
      <c r="DO758" s="410"/>
      <c r="DP758" s="410"/>
      <c r="DQ758" s="410"/>
      <c r="DR758" s="410"/>
      <c r="DS758" s="410"/>
      <c r="DT758" s="410"/>
      <c r="DU758" s="410"/>
      <c r="DV758" s="410"/>
      <c r="DW758" s="410"/>
      <c r="DX758" s="410"/>
      <c r="DY758" s="410"/>
      <c r="DZ758" s="410"/>
      <c r="EA758" s="410"/>
      <c r="EB758" s="410"/>
      <c r="EC758" s="410"/>
      <c r="ED758" s="410"/>
      <c r="EE758" s="410"/>
      <c r="EF758" s="410"/>
      <c r="EG758" s="410"/>
      <c r="EH758" s="410"/>
      <c r="EI758" s="410"/>
      <c r="EJ758" s="410"/>
      <c r="EK758" s="410"/>
      <c r="EL758" s="410"/>
      <c r="EM758" s="410"/>
      <c r="EN758" s="410"/>
      <c r="EO758" s="410"/>
      <c r="EP758" s="410"/>
      <c r="EQ758" s="410"/>
      <c r="ER758" s="410"/>
      <c r="ES758" s="410"/>
      <c r="ET758" s="410"/>
      <c r="EU758" s="410"/>
      <c r="EV758" s="410"/>
      <c r="EW758" s="410"/>
      <c r="EX758" s="410"/>
      <c r="EY758" s="410"/>
      <c r="EZ758" s="410"/>
      <c r="FA758" s="410"/>
      <c r="FB758" s="410"/>
      <c r="FC758" s="410"/>
      <c r="FD758" s="410"/>
      <c r="FE758" s="410"/>
      <c r="FF758" s="410"/>
      <c r="FG758" s="410"/>
      <c r="FH758" s="410"/>
      <c r="FI758" s="410"/>
      <c r="FJ758" s="410"/>
      <c r="FK758" s="410"/>
      <c r="FL758" s="410"/>
      <c r="FM758" s="410"/>
      <c r="FN758" s="410"/>
      <c r="FO758" s="410"/>
      <c r="FP758" s="410"/>
      <c r="FQ758" s="410"/>
      <c r="FR758" s="410"/>
      <c r="FS758" s="410"/>
      <c r="FT758" s="410"/>
      <c r="FU758" s="410"/>
      <c r="FV758" s="410"/>
      <c r="FW758" s="410"/>
      <c r="FX758" s="410"/>
      <c r="FY758" s="410"/>
      <c r="FZ758" s="410"/>
      <c r="GA758" s="410"/>
      <c r="GB758" s="410"/>
      <c r="GC758" s="410"/>
      <c r="GD758" s="410"/>
      <c r="GE758" s="410"/>
      <c r="GF758" s="410"/>
      <c r="GG758" s="410"/>
      <c r="GH758" s="410"/>
      <c r="GI758" s="410"/>
      <c r="GJ758" s="410"/>
      <c r="GK758" s="410"/>
      <c r="GL758" s="410"/>
      <c r="GM758" s="410"/>
      <c r="GN758" s="410"/>
      <c r="GO758" s="410"/>
      <c r="GP758" s="410"/>
      <c r="GQ758" s="410"/>
      <c r="GR758" s="410"/>
      <c r="GS758" s="410"/>
      <c r="GT758" s="410"/>
      <c r="GU758" s="410"/>
      <c r="GV758" s="410"/>
      <c r="GW758" s="410"/>
      <c r="GX758" s="410"/>
      <c r="GY758" s="410"/>
      <c r="GZ758" s="410"/>
      <c r="HA758" s="410"/>
      <c r="HB758" s="410"/>
      <c r="HC758" s="410"/>
      <c r="HD758" s="410"/>
      <c r="HE758" s="410"/>
      <c r="HF758" s="410"/>
      <c r="HG758" s="410"/>
      <c r="HH758" s="410"/>
      <c r="HI758" s="410"/>
      <c r="HJ758" s="410"/>
      <c r="HK758" s="410"/>
      <c r="HL758" s="410"/>
      <c r="HM758" s="410"/>
      <c r="HN758" s="410"/>
      <c r="HO758" s="410"/>
      <c r="HP758" s="410"/>
      <c r="HQ758" s="410"/>
      <c r="HR758" s="410"/>
      <c r="HS758" s="410"/>
      <c r="HT758" s="410"/>
      <c r="HU758" s="410"/>
      <c r="HV758" s="410"/>
      <c r="HW758" s="410"/>
      <c r="HX758" s="410"/>
      <c r="HY758" s="410"/>
      <c r="HZ758" s="410"/>
      <c r="IA758" s="410"/>
      <c r="IB758" s="410"/>
      <c r="IC758" s="410"/>
      <c r="ID758" s="410"/>
      <c r="IE758" s="410"/>
      <c r="IF758" s="410"/>
      <c r="IG758" s="410"/>
      <c r="IH758" s="410"/>
      <c r="II758" s="410"/>
      <c r="IJ758" s="410"/>
      <c r="IK758" s="410"/>
      <c r="IL758" s="410"/>
      <c r="IM758" s="410"/>
      <c r="IN758" s="410"/>
      <c r="IO758" s="410"/>
      <c r="IP758" s="410"/>
      <c r="IQ758" s="410"/>
      <c r="IR758" s="410"/>
      <c r="IS758" s="410"/>
      <c r="IT758" s="410"/>
      <c r="IU758" s="410"/>
      <c r="IV758" s="410"/>
    </row>
    <row r="759" spans="1:256" s="2" customFormat="1" ht="12.75" hidden="1" customHeight="1" outlineLevel="2">
      <c r="A759" s="14"/>
      <c r="B759" s="14"/>
      <c r="C759" s="324"/>
      <c r="D759" s="413"/>
      <c r="E759" s="261">
        <v>5</v>
      </c>
      <c r="F759" s="372"/>
      <c r="G759" s="269"/>
      <c r="H759" s="271"/>
      <c r="I759" s="271"/>
      <c r="J759" s="271"/>
      <c r="K759" s="270"/>
      <c r="L759" s="155">
        <f>IF(A22taxstdlife="n/a","n/a",IF(L$3&gt;(A22taxstdlife+$E759),(Input!$K$232*$K$7)-SUM($K759:K759),(Input!$K$232*$K$7)/A22taxstdlife))</f>
        <v>0</v>
      </c>
      <c r="M759" s="155">
        <f>IF(A22taxstdlife="n/a","n/a",IF(M$3&gt;(A22taxstdlife+$E759),(Input!$K$232*$K$7)-SUM($K759:L759),(Input!$K$232*$K$7)/A22taxstdlife))</f>
        <v>0</v>
      </c>
      <c r="N759" s="155">
        <f>IF(A22taxstdlife="n/a","n/a",IF(N$3&gt;(A22taxstdlife+$E759),(Input!$K$232*$K$7)-SUM($K759:M759),(Input!$K$232*$K$7)/A22taxstdlife))</f>
        <v>0</v>
      </c>
      <c r="O759" s="155">
        <f>IF(A22taxstdlife="n/a","n/a",IF(O$3&gt;(A22taxstdlife+$E759),(Input!$K$232*$K$7)-SUM($K759:N759),(Input!$K$232*$K$7)/A22taxstdlife))</f>
        <v>0</v>
      </c>
      <c r="P759" s="155">
        <f>IF(A22taxstdlife="n/a","n/a",IF(P$3&gt;(A22taxstdlife+$E759),(Input!$K$232*$K$7)-SUM($K759:O759),(Input!$K$232*$K$7)/A22taxstdlife))</f>
        <v>0</v>
      </c>
      <c r="Q759" s="155">
        <f>IF(A22taxstdlife="n/a","n/a",IF(Q$3&gt;(A22taxstdlife+$E759),(Input!$K$232*$K$7)-SUM($K759:P759),(Input!$K$232*$K$7)/A22taxstdlife))</f>
        <v>0</v>
      </c>
      <c r="R759" s="155">
        <f>IF(A22taxstdlife="n/a","n/a",IF(R$3&gt;(A22taxstdlife+$E759),(Input!$K$232*$K$7)-SUM($K759:Q759),(Input!$K$232*$K$7)/A22taxstdlife))</f>
        <v>0</v>
      </c>
      <c r="S759" s="155">
        <f>IF(A22taxstdlife="n/a","n/a",IF(S$3&gt;(A22taxstdlife+$E759),(Input!$K$232*$K$7)-SUM($K759:R759),(Input!$K$232*$K$7)/A22taxstdlife))</f>
        <v>0</v>
      </c>
      <c r="T759" s="155">
        <f>IF(A22taxstdlife="n/a","n/a",IF(T$3&gt;(A22taxstdlife+$E759),(Input!$K$232*$K$7)-SUM($K759:S759),(Input!$K$232*$K$7)/A22taxstdlife))</f>
        <v>0</v>
      </c>
      <c r="U759" s="155">
        <f>IF(A22taxstdlife="n/a","n/a",IF(U$3&gt;(A22taxstdlife+$E759),(Input!$K$232*$K$7)-SUM($K759:T759),(Input!$K$232*$K$7)/A22taxstdlife))</f>
        <v>0</v>
      </c>
      <c r="V759" s="155">
        <f>IF(A22taxstdlife="n/a","n/a",IF(V$3&gt;(A22taxstdlife+$E759),(Input!$K$232*$K$7)-SUM($K759:U759),(Input!$K$232*$K$7)/A22taxstdlife))</f>
        <v>0</v>
      </c>
      <c r="W759" s="155">
        <f>IF(A22taxstdlife="n/a","n/a",IF(W$3&gt;(A22taxstdlife+$E759),(Input!$K$232*$K$7)-SUM($K759:V759),(Input!$K$232*$K$7)/A22taxstdlife))</f>
        <v>0</v>
      </c>
      <c r="X759" s="155">
        <f>IF(A22taxstdlife="n/a","n/a",IF(X$3&gt;(A22taxstdlife+$E759),(Input!$K$232*$K$7)-SUM($K759:W759),(Input!$K$232*$K$7)/A22taxstdlife))</f>
        <v>0</v>
      </c>
      <c r="Y759" s="155">
        <f>IF(A22taxstdlife="n/a","n/a",IF(Y$3&gt;(A22taxstdlife+$E759),(Input!$K$232*$K$7)-SUM($K759:X759),(Input!$K$232*$K$7)/A22taxstdlife))</f>
        <v>0</v>
      </c>
      <c r="Z759" s="155">
        <f>IF(A22taxstdlife="n/a","n/a",IF(Z$3&gt;(A22taxstdlife+$E759),(Input!$K$232*$K$7)-SUM($K759:Y759),(Input!$K$232*$K$7)/A22taxstdlife))</f>
        <v>0</v>
      </c>
      <c r="AA759" s="155">
        <f>IF(A22taxstdlife="n/a","n/a",IF(AA$3&gt;(A22taxstdlife+$E759),(Input!$K$232*$K$7)-SUM($K759:Z759),(Input!$K$232*$K$7)/A22taxstdlife))</f>
        <v>0</v>
      </c>
      <c r="AB759" s="155">
        <f>IF(A22taxstdlife="n/a","n/a",IF(AB$3&gt;(A22taxstdlife+$E759),(Input!$K$232*$K$7)-SUM($K759:AA759),(Input!$K$232*$K$7)/A22taxstdlife))</f>
        <v>0</v>
      </c>
      <c r="AC759" s="155">
        <f>IF(A22taxstdlife="n/a","n/a",IF(AC$3&gt;(A22taxstdlife+$E759),(Input!$K$232*$K$7)-SUM($K759:AB759),(Input!$K$232*$K$7)/A22taxstdlife))</f>
        <v>0</v>
      </c>
      <c r="AD759" s="155">
        <f>IF(A22taxstdlife="n/a","n/a",IF(AD$3&gt;(A22taxstdlife+$E759),(Input!$K$232*$K$7)-SUM($K759:AC759),(Input!$K$232*$K$7)/A22taxstdlife))</f>
        <v>0</v>
      </c>
      <c r="AE759" s="155">
        <f>IF(A22taxstdlife="n/a","n/a",IF(AE$3&gt;(A22taxstdlife+$E759),(Input!$K$232*$K$7)-SUM($K759:AD759),(Input!$K$232*$K$7)/A22taxstdlife))</f>
        <v>0</v>
      </c>
      <c r="AF759" s="155">
        <f>IF(A22taxstdlife="n/a","n/a",IF(AF$3&gt;(A22taxstdlife+$E759),(Input!$K$232*$K$7)-SUM($K759:AE759),(Input!$K$232*$K$7)/A22taxstdlife))</f>
        <v>0</v>
      </c>
      <c r="AG759" s="155">
        <f>IF(A22taxstdlife="n/a","n/a",IF(AG$3&gt;(A22taxstdlife+$E759),(Input!$K$232*$K$7)-SUM($K759:AF759),(Input!$K$232*$K$7)/A22taxstdlife))</f>
        <v>0</v>
      </c>
      <c r="AH759" s="155">
        <f>IF(A22taxstdlife="n/a","n/a",IF(AH$3&gt;(A22taxstdlife+$E759),(Input!$K$232*$K$7)-SUM($K759:AG759),(Input!$K$232*$K$7)/A22taxstdlife))</f>
        <v>0</v>
      </c>
      <c r="AI759" s="155">
        <f>IF(A22taxstdlife="n/a","n/a",IF(AI$3&gt;(A22taxstdlife+$E759),(Input!$K$232*$K$7)-SUM($K759:AH759),(Input!$K$232*$K$7)/A22taxstdlife))</f>
        <v>0</v>
      </c>
      <c r="AJ759" s="155">
        <f>IF(A22taxstdlife="n/a","n/a",IF(AJ$3&gt;(A22taxstdlife+$E759),(Input!$K$232*$K$7)-SUM($K759:AI759),(Input!$K$232*$K$7)/A22taxstdlife))</f>
        <v>0</v>
      </c>
      <c r="AK759" s="155">
        <f>IF(A22taxstdlife="n/a","n/a",IF(AK$3&gt;(A22taxstdlife+$E759),(Input!$K$232*$K$7)-SUM($K759:AJ759),(Input!$K$232*$K$7)/A22taxstdlife))</f>
        <v>0</v>
      </c>
      <c r="AL759" s="155">
        <f>IF(A22taxstdlife="n/a","n/a",IF(AL$3&gt;(A22taxstdlife+$E759),(Input!$K$232*$K$7)-SUM($K759:AK759),(Input!$K$232*$K$7)/A22taxstdlife))</f>
        <v>0</v>
      </c>
      <c r="AM759" s="155">
        <f>IF(A22taxstdlife="n/a","n/a",IF(AM$3&gt;(A22taxstdlife+$E759),(Input!$K$232*$K$7)-SUM($K759:AL759),(Input!$K$232*$K$7)/A22taxstdlife))</f>
        <v>0</v>
      </c>
      <c r="AN759" s="155">
        <f>IF(A22taxstdlife="n/a","n/a",IF(AN$3&gt;(A22taxstdlife+$E759),(Input!$K$232*$K$7)-SUM($K759:AM759),(Input!$K$232*$K$7)/A22taxstdlife))</f>
        <v>0</v>
      </c>
      <c r="AO759" s="155">
        <f>IF(A22taxstdlife="n/a","n/a",IF(AO$3&gt;(A22taxstdlife+$E759),(Input!$K$232*$K$7)-SUM($K759:AN759),(Input!$K$232*$K$7)/A22taxstdlife))</f>
        <v>0</v>
      </c>
      <c r="AP759" s="155">
        <f>IF(A22taxstdlife="n/a","n/a",IF(AP$3&gt;(A22taxstdlife+$E759),(Input!$K$232*$K$7)-SUM($K759:AO759),(Input!$K$232*$K$7)/A22taxstdlife))</f>
        <v>0</v>
      </c>
      <c r="AQ759" s="155">
        <f>IF(A22taxstdlife="n/a","n/a",IF(AQ$3&gt;(A22taxstdlife+$E759),(Input!$K$232*$K$7)-SUM($K759:AP759),(Input!$K$232*$K$7)/A22taxstdlife))</f>
        <v>0</v>
      </c>
      <c r="AR759" s="155">
        <f>IF(A22taxstdlife="n/a","n/a",IF(AR$3&gt;(A22taxstdlife+$E759),(Input!$K$232*$K$7)-SUM($K759:AQ759),(Input!$K$232*$K$7)/A22taxstdlife))</f>
        <v>0</v>
      </c>
      <c r="AS759" s="155">
        <f>IF(A22taxstdlife="n/a","n/a",IF(AS$3&gt;(A22taxstdlife+$E759),(Input!$K$232*$K$7)-SUM($K759:AR759),(Input!$K$232*$K$7)/A22taxstdlife))</f>
        <v>0</v>
      </c>
      <c r="AT759" s="155">
        <f>IF(A22taxstdlife="n/a","n/a",IF(AT$3&gt;(A22taxstdlife+$E759),(Input!$K$232*$K$7)-SUM($K759:AS759),(Input!$K$232*$K$7)/A22taxstdlife))</f>
        <v>0</v>
      </c>
      <c r="AU759" s="155">
        <f>IF(A22taxstdlife="n/a","n/a",IF(AU$3&gt;(A22taxstdlife+$E759),(Input!$K$232*$K$7)-SUM($K759:AT759),(Input!$K$232*$K$7)/A22taxstdlife))</f>
        <v>0</v>
      </c>
      <c r="AV759" s="155">
        <f>IF(A22taxstdlife="n/a","n/a",IF(AV$3&gt;(A22taxstdlife+$E759),(Input!$K$232*$K$7)-SUM($K759:AU759),(Input!$K$232*$K$7)/A22taxstdlife))</f>
        <v>0</v>
      </c>
      <c r="AW759" s="155">
        <f>IF(A22taxstdlife="n/a","n/a",IF(AW$3&gt;(A22taxstdlife+$E759),(Input!$K$232*$K$7)-SUM($K759:AV759),(Input!$K$232*$K$7)/A22taxstdlife))</f>
        <v>0</v>
      </c>
      <c r="AX759" s="155">
        <f>IF(A22taxstdlife="n/a","n/a",IF(AX$3&gt;(A22taxstdlife+$E759),(Input!$K$232*$K$7)-SUM($K759:AW759),(Input!$K$232*$K$7)/A22taxstdlife))</f>
        <v>0</v>
      </c>
      <c r="AY759" s="155">
        <f>IF(A22taxstdlife="n/a","n/a",IF(AY$3&gt;(A22taxstdlife+$E759),(Input!$K$232*$K$7)-SUM($K759:AX759),(Input!$K$232*$K$7)/A22taxstdlife))</f>
        <v>0</v>
      </c>
      <c r="AZ759" s="155">
        <f>IF(A22taxstdlife="n/a","n/a",IF(AZ$3&gt;(A22taxstdlife+$E759),(Input!$K$232*$K$7)-SUM($K759:AY759),(Input!$K$232*$K$7)/A22taxstdlife))</f>
        <v>0</v>
      </c>
      <c r="BA759" s="155">
        <f>IF(A22taxstdlife="n/a","n/a",IF(BA$3&gt;(A22taxstdlife+$E759),(Input!$K$232*$K$7)-SUM($K759:AZ759),(Input!$K$232*$K$7)/A22taxstdlife))</f>
        <v>0</v>
      </c>
      <c r="BB759" s="155">
        <f>IF(A22taxstdlife="n/a","n/a",IF(BB$3&gt;(A22taxstdlife+$E759),(Input!$K$232*$K$7)-SUM($K759:BA759),(Input!$K$232*$K$7)/A22taxstdlife))</f>
        <v>0</v>
      </c>
      <c r="BC759" s="155">
        <f>IF(A22taxstdlife="n/a","n/a",IF(BC$3&gt;(A22taxstdlife+$E759),(Input!$K$232*$K$7)-SUM($K759:BB759),(Input!$K$232*$K$7)/A22taxstdlife))</f>
        <v>0</v>
      </c>
      <c r="BD759" s="155">
        <f>IF(A22taxstdlife="n/a","n/a",IF(BD$3&gt;(A22taxstdlife+$E759),(Input!$K$232*$K$7)-SUM($K759:BC759),(Input!$K$232*$K$7)/A22taxstdlife))</f>
        <v>0</v>
      </c>
      <c r="BE759" s="155">
        <f>IF(A22taxstdlife="n/a","n/a",IF(BE$3&gt;(A22taxstdlife+$E759),(Input!$K$232*$K$7)-SUM($K759:BD759),(Input!$K$232*$K$7)/A22taxstdlife))</f>
        <v>0</v>
      </c>
      <c r="BF759" s="155">
        <f>IF(A22taxstdlife="n/a","n/a",IF(BF$3&gt;(A22taxstdlife+$E759),(Input!$K$232*$K$7)-SUM($K759:BE759),(Input!$K$232*$K$7)/A22taxstdlife))</f>
        <v>0</v>
      </c>
      <c r="BG759" s="155">
        <f>IF(A22taxstdlife="n/a","n/a",IF(BG$3&gt;(A22taxstdlife+$E759),(Input!$K$232*$K$7)-SUM($K759:BF759),(Input!$K$232*$K$7)/A22taxstdlife))</f>
        <v>0</v>
      </c>
      <c r="BH759" s="155">
        <f>IF(A22taxstdlife="n/a","n/a",IF(BH$3&gt;(A22taxstdlife+$E759),(Input!$K$232*$K$7)-SUM($K759:BG759),(Input!$K$232*$K$7)/A22taxstdlife))</f>
        <v>0</v>
      </c>
      <c r="BI759" s="155">
        <f>IF(A22taxstdlife="n/a","n/a",IF(BI$3&gt;(A22taxstdlife+$E759),(Input!$K$232*$K$7)-SUM($K759:BH759),(Input!$K$232*$K$7)/A22taxstdlife))</f>
        <v>0</v>
      </c>
      <c r="BJ759" s="14"/>
      <c r="BK759" s="14"/>
      <c r="BL759" s="14"/>
      <c r="BM759" s="14"/>
      <c r="BN759" s="14"/>
      <c r="BO759" s="14"/>
      <c r="BP759" s="14"/>
      <c r="BQ759" s="14"/>
      <c r="BR759" s="14"/>
      <c r="BS759" s="14"/>
      <c r="BT759" s="14"/>
      <c r="BU759" s="14"/>
      <c r="BV759" s="14"/>
      <c r="BW759" s="14"/>
      <c r="BX759" s="14"/>
      <c r="BY759" s="14"/>
      <c r="BZ759" s="14"/>
      <c r="CA759" s="410"/>
      <c r="CB759" s="410"/>
      <c r="CC759" s="410"/>
      <c r="CD759" s="410"/>
      <c r="CE759" s="410"/>
      <c r="CF759" s="410"/>
      <c r="CG759" s="410"/>
      <c r="CH759" s="410"/>
      <c r="CI759" s="410"/>
      <c r="CJ759" s="410"/>
      <c r="CK759" s="410"/>
      <c r="CL759" s="410"/>
      <c r="CM759" s="410"/>
      <c r="CN759" s="410"/>
      <c r="CO759" s="410"/>
      <c r="CP759" s="410"/>
      <c r="CQ759" s="410"/>
      <c r="CR759" s="410"/>
      <c r="CS759" s="410"/>
      <c r="CT759" s="410"/>
      <c r="CU759" s="410"/>
      <c r="CV759" s="410"/>
      <c r="CW759" s="410"/>
      <c r="CX759" s="410"/>
      <c r="CY759" s="410"/>
      <c r="CZ759" s="410"/>
      <c r="DA759" s="410"/>
      <c r="DB759" s="410"/>
      <c r="DC759" s="410"/>
      <c r="DD759" s="410"/>
      <c r="DE759" s="410"/>
      <c r="DF759" s="410"/>
      <c r="DG759" s="410"/>
      <c r="DH759" s="410"/>
      <c r="DI759" s="410"/>
      <c r="DJ759" s="410"/>
      <c r="DK759" s="410"/>
      <c r="DL759" s="410"/>
      <c r="DM759" s="410"/>
      <c r="DN759" s="410"/>
      <c r="DO759" s="410"/>
      <c r="DP759" s="410"/>
      <c r="DQ759" s="410"/>
      <c r="DR759" s="410"/>
      <c r="DS759" s="410"/>
      <c r="DT759" s="410"/>
      <c r="DU759" s="410"/>
      <c r="DV759" s="410"/>
      <c r="DW759" s="410"/>
      <c r="DX759" s="410"/>
      <c r="DY759" s="410"/>
      <c r="DZ759" s="410"/>
      <c r="EA759" s="410"/>
      <c r="EB759" s="410"/>
      <c r="EC759" s="410"/>
      <c r="ED759" s="410"/>
      <c r="EE759" s="410"/>
      <c r="EF759" s="410"/>
      <c r="EG759" s="410"/>
      <c r="EH759" s="410"/>
      <c r="EI759" s="410"/>
      <c r="EJ759" s="410"/>
      <c r="EK759" s="410"/>
      <c r="EL759" s="410"/>
      <c r="EM759" s="410"/>
      <c r="EN759" s="410"/>
      <c r="EO759" s="410"/>
      <c r="EP759" s="410"/>
      <c r="EQ759" s="410"/>
      <c r="ER759" s="410"/>
      <c r="ES759" s="410"/>
      <c r="ET759" s="410"/>
      <c r="EU759" s="410"/>
      <c r="EV759" s="410"/>
      <c r="EW759" s="410"/>
      <c r="EX759" s="410"/>
      <c r="EY759" s="410"/>
      <c r="EZ759" s="410"/>
      <c r="FA759" s="410"/>
      <c r="FB759" s="410"/>
      <c r="FC759" s="410"/>
      <c r="FD759" s="410"/>
      <c r="FE759" s="410"/>
      <c r="FF759" s="410"/>
      <c r="FG759" s="410"/>
      <c r="FH759" s="410"/>
      <c r="FI759" s="410"/>
      <c r="FJ759" s="410"/>
      <c r="FK759" s="410"/>
      <c r="FL759" s="410"/>
      <c r="FM759" s="410"/>
      <c r="FN759" s="410"/>
      <c r="FO759" s="410"/>
      <c r="FP759" s="410"/>
      <c r="FQ759" s="410"/>
      <c r="FR759" s="410"/>
      <c r="FS759" s="410"/>
      <c r="FT759" s="410"/>
      <c r="FU759" s="410"/>
      <c r="FV759" s="410"/>
      <c r="FW759" s="410"/>
      <c r="FX759" s="410"/>
      <c r="FY759" s="410"/>
      <c r="FZ759" s="410"/>
      <c r="GA759" s="410"/>
      <c r="GB759" s="410"/>
      <c r="GC759" s="410"/>
      <c r="GD759" s="410"/>
      <c r="GE759" s="410"/>
      <c r="GF759" s="410"/>
      <c r="GG759" s="410"/>
      <c r="GH759" s="410"/>
      <c r="GI759" s="410"/>
      <c r="GJ759" s="410"/>
      <c r="GK759" s="410"/>
      <c r="GL759" s="410"/>
      <c r="GM759" s="410"/>
      <c r="GN759" s="410"/>
      <c r="GO759" s="410"/>
      <c r="GP759" s="410"/>
      <c r="GQ759" s="410"/>
      <c r="GR759" s="410"/>
      <c r="GS759" s="410"/>
      <c r="GT759" s="410"/>
      <c r="GU759" s="410"/>
      <c r="GV759" s="410"/>
      <c r="GW759" s="410"/>
      <c r="GX759" s="410"/>
      <c r="GY759" s="410"/>
      <c r="GZ759" s="410"/>
      <c r="HA759" s="410"/>
      <c r="HB759" s="410"/>
      <c r="HC759" s="410"/>
      <c r="HD759" s="410"/>
      <c r="HE759" s="410"/>
      <c r="HF759" s="410"/>
      <c r="HG759" s="410"/>
      <c r="HH759" s="410"/>
      <c r="HI759" s="410"/>
      <c r="HJ759" s="410"/>
      <c r="HK759" s="410"/>
      <c r="HL759" s="410"/>
      <c r="HM759" s="410"/>
      <c r="HN759" s="410"/>
      <c r="HO759" s="410"/>
      <c r="HP759" s="410"/>
      <c r="HQ759" s="410"/>
      <c r="HR759" s="410"/>
      <c r="HS759" s="410"/>
      <c r="HT759" s="410"/>
      <c r="HU759" s="410"/>
      <c r="HV759" s="410"/>
      <c r="HW759" s="410"/>
      <c r="HX759" s="410"/>
      <c r="HY759" s="410"/>
      <c r="HZ759" s="410"/>
      <c r="IA759" s="410"/>
      <c r="IB759" s="410"/>
      <c r="IC759" s="410"/>
      <c r="ID759" s="410"/>
      <c r="IE759" s="410"/>
      <c r="IF759" s="410"/>
      <c r="IG759" s="410"/>
      <c r="IH759" s="410"/>
      <c r="II759" s="410"/>
      <c r="IJ759" s="410"/>
      <c r="IK759" s="410"/>
      <c r="IL759" s="410"/>
      <c r="IM759" s="410"/>
      <c r="IN759" s="410"/>
      <c r="IO759" s="410"/>
      <c r="IP759" s="410"/>
      <c r="IQ759" s="410"/>
      <c r="IR759" s="410"/>
      <c r="IS759" s="410"/>
      <c r="IT759" s="410"/>
      <c r="IU759" s="410"/>
      <c r="IV759" s="410"/>
    </row>
    <row r="760" spans="1:256" s="2" customFormat="1" ht="12.75" hidden="1" customHeight="1" outlineLevel="2">
      <c r="A760" s="14"/>
      <c r="B760" s="14"/>
      <c r="C760" s="324"/>
      <c r="D760" s="413"/>
      <c r="E760" s="261">
        <v>6</v>
      </c>
      <c r="F760" s="372"/>
      <c r="G760" s="269"/>
      <c r="H760" s="271"/>
      <c r="I760" s="271"/>
      <c r="J760" s="271"/>
      <c r="K760" s="271"/>
      <c r="L760" s="270"/>
      <c r="M760" s="155">
        <f>IF(A22taxstdlife="n/a","n/a",IF(M$3&gt;(A22taxstdlife+$E760),(Input!$L$232*$L$7)-SUM($L760:L760),(Input!$L$232*$L$7)/A22taxstdlife))</f>
        <v>0</v>
      </c>
      <c r="N760" s="155">
        <f>IF(A22taxstdlife="n/a","n/a",IF(N$3&gt;(A22taxstdlife+$E760),(Input!$L$232*$L$7)-SUM($L760:M760),(Input!$L$232*$L$7)/A22taxstdlife))</f>
        <v>0</v>
      </c>
      <c r="O760" s="155">
        <f>IF(A22taxstdlife="n/a","n/a",IF(O$3&gt;(A22taxstdlife+$E760),(Input!$L$232*$L$7)-SUM($L760:N760),(Input!$L$232*$L$7)/A22taxstdlife))</f>
        <v>0</v>
      </c>
      <c r="P760" s="155">
        <f>IF(A22taxstdlife="n/a","n/a",IF(P$3&gt;(A22taxstdlife+$E760),(Input!$L$232*$L$7)-SUM($L760:O760),(Input!$L$232*$L$7)/A22taxstdlife))</f>
        <v>0</v>
      </c>
      <c r="Q760" s="155">
        <f>IF(A22taxstdlife="n/a","n/a",IF(Q$3&gt;(A22taxstdlife+$E760),(Input!$L$232*$L$7)-SUM($L760:P760),(Input!$L$232*$L$7)/A22taxstdlife))</f>
        <v>0</v>
      </c>
      <c r="R760" s="155">
        <f>IF(A22taxstdlife="n/a","n/a",IF(R$3&gt;(A22taxstdlife+$E760),(Input!$L$232*$L$7)-SUM($L760:Q760),(Input!$L$232*$L$7)/A22taxstdlife))</f>
        <v>0</v>
      </c>
      <c r="S760" s="155">
        <f>IF(A22taxstdlife="n/a","n/a",IF(S$3&gt;(A22taxstdlife+$E760),(Input!$L$232*$L$7)-SUM($L760:R760),(Input!$L$232*$L$7)/A22taxstdlife))</f>
        <v>0</v>
      </c>
      <c r="T760" s="155">
        <f>IF(A22taxstdlife="n/a","n/a",IF(T$3&gt;(A22taxstdlife+$E760),(Input!$L$232*$L$7)-SUM($L760:S760),(Input!$L$232*$L$7)/A22taxstdlife))</f>
        <v>0</v>
      </c>
      <c r="U760" s="155">
        <f>IF(A22taxstdlife="n/a","n/a",IF(U$3&gt;(A22taxstdlife+$E760),(Input!$L$232*$L$7)-SUM($L760:T760),(Input!$L$232*$L$7)/A22taxstdlife))</f>
        <v>0</v>
      </c>
      <c r="V760" s="155">
        <f>IF(A22taxstdlife="n/a","n/a",IF(V$3&gt;(A22taxstdlife+$E760),(Input!$L$232*$L$7)-SUM($L760:U760),(Input!$L$232*$L$7)/A22taxstdlife))</f>
        <v>0</v>
      </c>
      <c r="W760" s="155">
        <f>IF(A22taxstdlife="n/a","n/a",IF(W$3&gt;(A22taxstdlife+$E760),(Input!$L$232*$L$7)-SUM($L760:V760),(Input!$L$232*$L$7)/A22taxstdlife))</f>
        <v>0</v>
      </c>
      <c r="X760" s="155">
        <f>IF(A22taxstdlife="n/a","n/a",IF(X$3&gt;(A22taxstdlife+$E760),(Input!$L$232*$L$7)-SUM($L760:W760),(Input!$L$232*$L$7)/A22taxstdlife))</f>
        <v>0</v>
      </c>
      <c r="Y760" s="155">
        <f>IF(A22taxstdlife="n/a","n/a",IF(Y$3&gt;(A22taxstdlife+$E760),(Input!$L$232*$L$7)-SUM($L760:X760),(Input!$L$232*$L$7)/A22taxstdlife))</f>
        <v>0</v>
      </c>
      <c r="Z760" s="155">
        <f>IF(A22taxstdlife="n/a","n/a",IF(Z$3&gt;(A22taxstdlife+$E760),(Input!$L$232*$L$7)-SUM($L760:Y760),(Input!$L$232*$L$7)/A22taxstdlife))</f>
        <v>0</v>
      </c>
      <c r="AA760" s="155">
        <f>IF(A22taxstdlife="n/a","n/a",IF(AA$3&gt;(A22taxstdlife+$E760),(Input!$L$232*$L$7)-SUM($L760:Z760),(Input!$L$232*$L$7)/A22taxstdlife))</f>
        <v>0</v>
      </c>
      <c r="AB760" s="155">
        <f>IF(A22taxstdlife="n/a","n/a",IF(AB$3&gt;(A22taxstdlife+$E760),(Input!$L$232*$L$7)-SUM($L760:AA760),(Input!$L$232*$L$7)/A22taxstdlife))</f>
        <v>0</v>
      </c>
      <c r="AC760" s="155">
        <f>IF(A22taxstdlife="n/a","n/a",IF(AC$3&gt;(A22taxstdlife+$E760),(Input!$L$232*$L$7)-SUM($L760:AB760),(Input!$L$232*$L$7)/A22taxstdlife))</f>
        <v>0</v>
      </c>
      <c r="AD760" s="155">
        <f>IF(A22taxstdlife="n/a","n/a",IF(AD$3&gt;(A22taxstdlife+$E760),(Input!$L$232*$L$7)-SUM($L760:AC760),(Input!$L$232*$L$7)/A22taxstdlife))</f>
        <v>0</v>
      </c>
      <c r="AE760" s="155">
        <f>IF(A22taxstdlife="n/a","n/a",IF(AE$3&gt;(A22taxstdlife+$E760),(Input!$L$232*$L$7)-SUM($L760:AD760),(Input!$L$232*$L$7)/A22taxstdlife))</f>
        <v>0</v>
      </c>
      <c r="AF760" s="155">
        <f>IF(A22taxstdlife="n/a","n/a",IF(AF$3&gt;(A22taxstdlife+$E760),(Input!$L$232*$L$7)-SUM($L760:AE760),(Input!$L$232*$L$7)/A22taxstdlife))</f>
        <v>0</v>
      </c>
      <c r="AG760" s="155">
        <f>IF(A22taxstdlife="n/a","n/a",IF(AG$3&gt;(A22taxstdlife+$E760),(Input!$L$232*$L$7)-SUM($L760:AF760),(Input!$L$232*$L$7)/A22taxstdlife))</f>
        <v>0</v>
      </c>
      <c r="AH760" s="155">
        <f>IF(A22taxstdlife="n/a","n/a",IF(AH$3&gt;(A22taxstdlife+$E760),(Input!$L$232*$L$7)-SUM($L760:AG760),(Input!$L$232*$L$7)/A22taxstdlife))</f>
        <v>0</v>
      </c>
      <c r="AI760" s="155">
        <f>IF(A22taxstdlife="n/a","n/a",IF(AI$3&gt;(A22taxstdlife+$E760),(Input!$L$232*$L$7)-SUM($L760:AH760),(Input!$L$232*$L$7)/A22taxstdlife))</f>
        <v>0</v>
      </c>
      <c r="AJ760" s="155">
        <f>IF(A22taxstdlife="n/a","n/a",IF(AJ$3&gt;(A22taxstdlife+$E760),(Input!$L$232*$L$7)-SUM($L760:AI760),(Input!$L$232*$L$7)/A22taxstdlife))</f>
        <v>0</v>
      </c>
      <c r="AK760" s="155">
        <f>IF(A22taxstdlife="n/a","n/a",IF(AK$3&gt;(A22taxstdlife+$E760),(Input!$L$232*$L$7)-SUM($L760:AJ760),(Input!$L$232*$L$7)/A22taxstdlife))</f>
        <v>0</v>
      </c>
      <c r="AL760" s="155">
        <f>IF(A22taxstdlife="n/a","n/a",IF(AL$3&gt;(A22taxstdlife+$E760),(Input!$L$232*$L$7)-SUM($L760:AK760),(Input!$L$232*$L$7)/A22taxstdlife))</f>
        <v>0</v>
      </c>
      <c r="AM760" s="155">
        <f>IF(A22taxstdlife="n/a","n/a",IF(AM$3&gt;(A22taxstdlife+$E760),(Input!$L$232*$L$7)-SUM($L760:AL760),(Input!$L$232*$L$7)/A22taxstdlife))</f>
        <v>0</v>
      </c>
      <c r="AN760" s="155">
        <f>IF(A22taxstdlife="n/a","n/a",IF(AN$3&gt;(A22taxstdlife+$E760),(Input!$L$232*$L$7)-SUM($L760:AM760),(Input!$L$232*$L$7)/A22taxstdlife))</f>
        <v>0</v>
      </c>
      <c r="AO760" s="155">
        <f>IF(A22taxstdlife="n/a","n/a",IF(AO$3&gt;(A22taxstdlife+$E760),(Input!$L$232*$L$7)-SUM($L760:AN760),(Input!$L$232*$L$7)/A22taxstdlife))</f>
        <v>0</v>
      </c>
      <c r="AP760" s="155">
        <f>IF(A22taxstdlife="n/a","n/a",IF(AP$3&gt;(A22taxstdlife+$E760),(Input!$L$232*$L$7)-SUM($L760:AO760),(Input!$L$232*$L$7)/A22taxstdlife))</f>
        <v>0</v>
      </c>
      <c r="AQ760" s="155">
        <f>IF(A22taxstdlife="n/a","n/a",IF(AQ$3&gt;(A22taxstdlife+$E760),(Input!$L$232*$L$7)-SUM($L760:AP760),(Input!$L$232*$L$7)/A22taxstdlife))</f>
        <v>0</v>
      </c>
      <c r="AR760" s="155">
        <f>IF(A22taxstdlife="n/a","n/a",IF(AR$3&gt;(A22taxstdlife+$E760),(Input!$L$232*$L$7)-SUM($L760:AQ760),(Input!$L$232*$L$7)/A22taxstdlife))</f>
        <v>0</v>
      </c>
      <c r="AS760" s="155">
        <f>IF(A22taxstdlife="n/a","n/a",IF(AS$3&gt;(A22taxstdlife+$E760),(Input!$L$232*$L$7)-SUM($L760:AR760),(Input!$L$232*$L$7)/A22taxstdlife))</f>
        <v>0</v>
      </c>
      <c r="AT760" s="155">
        <f>IF(A22taxstdlife="n/a","n/a",IF(AT$3&gt;(A22taxstdlife+$E760),(Input!$L$232*$L$7)-SUM($L760:AS760),(Input!$L$232*$L$7)/A22taxstdlife))</f>
        <v>0</v>
      </c>
      <c r="AU760" s="155">
        <f>IF(A22taxstdlife="n/a","n/a",IF(AU$3&gt;(A22taxstdlife+$E760),(Input!$L$232*$L$7)-SUM($L760:AT760),(Input!$L$232*$L$7)/A22taxstdlife))</f>
        <v>0</v>
      </c>
      <c r="AV760" s="155">
        <f>IF(A22taxstdlife="n/a","n/a",IF(AV$3&gt;(A22taxstdlife+$E760),(Input!$L$232*$L$7)-SUM($L760:AU760),(Input!$L$232*$L$7)/A22taxstdlife))</f>
        <v>0</v>
      </c>
      <c r="AW760" s="155">
        <f>IF(A22taxstdlife="n/a","n/a",IF(AW$3&gt;(A22taxstdlife+$E760),(Input!$L$232*$L$7)-SUM($L760:AV760),(Input!$L$232*$L$7)/A22taxstdlife))</f>
        <v>0</v>
      </c>
      <c r="AX760" s="155">
        <f>IF(A22taxstdlife="n/a","n/a",IF(AX$3&gt;(A22taxstdlife+$E760),(Input!$L$232*$L$7)-SUM($L760:AW760),(Input!$L$232*$L$7)/A22taxstdlife))</f>
        <v>0</v>
      </c>
      <c r="AY760" s="155">
        <f>IF(A22taxstdlife="n/a","n/a",IF(AY$3&gt;(A22taxstdlife+$E760),(Input!$L$232*$L$7)-SUM($L760:AX760),(Input!$L$232*$L$7)/A22taxstdlife))</f>
        <v>0</v>
      </c>
      <c r="AZ760" s="155">
        <f>IF(A22taxstdlife="n/a","n/a",IF(AZ$3&gt;(A22taxstdlife+$E760),(Input!$L$232*$L$7)-SUM($L760:AY760),(Input!$L$232*$L$7)/A22taxstdlife))</f>
        <v>0</v>
      </c>
      <c r="BA760" s="155">
        <f>IF(A22taxstdlife="n/a","n/a",IF(BA$3&gt;(A22taxstdlife+$E760),(Input!$L$232*$L$7)-SUM($L760:AZ760),(Input!$L$232*$L$7)/A22taxstdlife))</f>
        <v>0</v>
      </c>
      <c r="BB760" s="155">
        <f>IF(A22taxstdlife="n/a","n/a",IF(BB$3&gt;(A22taxstdlife+$E760),(Input!$L$232*$L$7)-SUM($L760:BA760),(Input!$L$232*$L$7)/A22taxstdlife))</f>
        <v>0</v>
      </c>
      <c r="BC760" s="155">
        <f>IF(A22taxstdlife="n/a","n/a",IF(BC$3&gt;(A22taxstdlife+$E760),(Input!$L$232*$L$7)-SUM($L760:BB760),(Input!$L$232*$L$7)/A22taxstdlife))</f>
        <v>0</v>
      </c>
      <c r="BD760" s="155">
        <f>IF(A22taxstdlife="n/a","n/a",IF(BD$3&gt;(A22taxstdlife+$E760),(Input!$L$232*$L$7)-SUM($L760:BC760),(Input!$L$232*$L$7)/A22taxstdlife))</f>
        <v>0</v>
      </c>
      <c r="BE760" s="155">
        <f>IF(A22taxstdlife="n/a","n/a",IF(BE$3&gt;(A22taxstdlife+$E760),(Input!$L$232*$L$7)-SUM($L760:BD760),(Input!$L$232*$L$7)/A22taxstdlife))</f>
        <v>0</v>
      </c>
      <c r="BF760" s="155">
        <f>IF(A22taxstdlife="n/a","n/a",IF(BF$3&gt;(A22taxstdlife+$E760),(Input!$L$232*$L$7)-SUM($L760:BE760),(Input!$L$232*$L$7)/A22taxstdlife))</f>
        <v>0</v>
      </c>
      <c r="BG760" s="155">
        <f>IF(A22taxstdlife="n/a","n/a",IF(BG$3&gt;(A22taxstdlife+$E760),(Input!$L$232*$L$7)-SUM($L760:BF760),(Input!$L$232*$L$7)/A22taxstdlife))</f>
        <v>0</v>
      </c>
      <c r="BH760" s="155">
        <f>IF(A22taxstdlife="n/a","n/a",IF(BH$3&gt;(A22taxstdlife+$E760),(Input!$L$232*$L$7)-SUM($L760:BG760),(Input!$L$232*$L$7)/A22taxstdlife))</f>
        <v>0</v>
      </c>
      <c r="BI760" s="155">
        <f>IF(A22taxstdlife="n/a","n/a",IF(BI$3&gt;(A22taxstdlife+$E760),(Input!$L$232*$L$7)-SUM($L760:BH760),(Input!$L$232*$L$7)/A22taxstdlife))</f>
        <v>0</v>
      </c>
      <c r="BJ760" s="14"/>
      <c r="BK760" s="14"/>
      <c r="BL760" s="14"/>
      <c r="BM760" s="14"/>
      <c r="BN760" s="14"/>
      <c r="BO760" s="14"/>
      <c r="BP760" s="14"/>
      <c r="BQ760" s="14"/>
      <c r="BR760" s="14"/>
      <c r="BS760" s="14"/>
      <c r="BT760" s="14"/>
      <c r="BU760" s="14"/>
      <c r="BV760" s="14"/>
      <c r="BW760" s="14"/>
      <c r="BX760" s="14"/>
      <c r="BY760" s="14"/>
      <c r="BZ760" s="14"/>
      <c r="CA760" s="410"/>
      <c r="CB760" s="410"/>
      <c r="CC760" s="410"/>
      <c r="CD760" s="410"/>
      <c r="CE760" s="410"/>
      <c r="CF760" s="410"/>
      <c r="CG760" s="410"/>
      <c r="CH760" s="410"/>
      <c r="CI760" s="410"/>
      <c r="CJ760" s="410"/>
      <c r="CK760" s="410"/>
      <c r="CL760" s="410"/>
      <c r="CM760" s="410"/>
      <c r="CN760" s="410"/>
      <c r="CO760" s="410"/>
      <c r="CP760" s="410"/>
      <c r="CQ760" s="410"/>
      <c r="CR760" s="410"/>
      <c r="CS760" s="410"/>
      <c r="CT760" s="410"/>
      <c r="CU760" s="410"/>
      <c r="CV760" s="410"/>
      <c r="CW760" s="410"/>
      <c r="CX760" s="410"/>
      <c r="CY760" s="410"/>
      <c r="CZ760" s="410"/>
      <c r="DA760" s="410"/>
      <c r="DB760" s="410"/>
      <c r="DC760" s="410"/>
      <c r="DD760" s="410"/>
      <c r="DE760" s="410"/>
      <c r="DF760" s="410"/>
      <c r="DG760" s="410"/>
      <c r="DH760" s="410"/>
      <c r="DI760" s="410"/>
      <c r="DJ760" s="410"/>
      <c r="DK760" s="410"/>
      <c r="DL760" s="410"/>
      <c r="DM760" s="410"/>
      <c r="DN760" s="410"/>
      <c r="DO760" s="410"/>
      <c r="DP760" s="410"/>
      <c r="DQ760" s="410"/>
      <c r="DR760" s="410"/>
      <c r="DS760" s="410"/>
      <c r="DT760" s="410"/>
      <c r="DU760" s="410"/>
      <c r="DV760" s="410"/>
      <c r="DW760" s="410"/>
      <c r="DX760" s="410"/>
      <c r="DY760" s="410"/>
      <c r="DZ760" s="410"/>
      <c r="EA760" s="410"/>
      <c r="EB760" s="410"/>
      <c r="EC760" s="410"/>
      <c r="ED760" s="410"/>
      <c r="EE760" s="410"/>
      <c r="EF760" s="410"/>
      <c r="EG760" s="410"/>
      <c r="EH760" s="410"/>
      <c r="EI760" s="410"/>
      <c r="EJ760" s="410"/>
      <c r="EK760" s="410"/>
      <c r="EL760" s="410"/>
      <c r="EM760" s="410"/>
      <c r="EN760" s="410"/>
      <c r="EO760" s="410"/>
      <c r="EP760" s="410"/>
      <c r="EQ760" s="410"/>
      <c r="ER760" s="410"/>
      <c r="ES760" s="410"/>
      <c r="ET760" s="410"/>
      <c r="EU760" s="410"/>
      <c r="EV760" s="410"/>
      <c r="EW760" s="410"/>
      <c r="EX760" s="410"/>
      <c r="EY760" s="410"/>
      <c r="EZ760" s="410"/>
      <c r="FA760" s="410"/>
      <c r="FB760" s="410"/>
      <c r="FC760" s="410"/>
      <c r="FD760" s="410"/>
      <c r="FE760" s="410"/>
      <c r="FF760" s="410"/>
      <c r="FG760" s="410"/>
      <c r="FH760" s="410"/>
      <c r="FI760" s="410"/>
      <c r="FJ760" s="410"/>
      <c r="FK760" s="410"/>
      <c r="FL760" s="410"/>
      <c r="FM760" s="410"/>
      <c r="FN760" s="410"/>
      <c r="FO760" s="410"/>
      <c r="FP760" s="410"/>
      <c r="FQ760" s="410"/>
      <c r="FR760" s="410"/>
      <c r="FS760" s="410"/>
      <c r="FT760" s="410"/>
      <c r="FU760" s="410"/>
      <c r="FV760" s="410"/>
      <c r="FW760" s="410"/>
      <c r="FX760" s="410"/>
      <c r="FY760" s="410"/>
      <c r="FZ760" s="410"/>
      <c r="GA760" s="410"/>
      <c r="GB760" s="410"/>
      <c r="GC760" s="410"/>
      <c r="GD760" s="410"/>
      <c r="GE760" s="410"/>
      <c r="GF760" s="410"/>
      <c r="GG760" s="410"/>
      <c r="GH760" s="410"/>
      <c r="GI760" s="410"/>
      <c r="GJ760" s="410"/>
      <c r="GK760" s="410"/>
      <c r="GL760" s="410"/>
      <c r="GM760" s="410"/>
      <c r="GN760" s="410"/>
      <c r="GO760" s="410"/>
      <c r="GP760" s="410"/>
      <c r="GQ760" s="410"/>
      <c r="GR760" s="410"/>
      <c r="GS760" s="410"/>
      <c r="GT760" s="410"/>
      <c r="GU760" s="410"/>
      <c r="GV760" s="410"/>
      <c r="GW760" s="410"/>
      <c r="GX760" s="410"/>
      <c r="GY760" s="410"/>
      <c r="GZ760" s="410"/>
      <c r="HA760" s="410"/>
      <c r="HB760" s="410"/>
      <c r="HC760" s="410"/>
      <c r="HD760" s="410"/>
      <c r="HE760" s="410"/>
      <c r="HF760" s="410"/>
      <c r="HG760" s="410"/>
      <c r="HH760" s="410"/>
      <c r="HI760" s="410"/>
      <c r="HJ760" s="410"/>
      <c r="HK760" s="410"/>
      <c r="HL760" s="410"/>
      <c r="HM760" s="410"/>
      <c r="HN760" s="410"/>
      <c r="HO760" s="410"/>
      <c r="HP760" s="410"/>
      <c r="HQ760" s="410"/>
      <c r="HR760" s="410"/>
      <c r="HS760" s="410"/>
      <c r="HT760" s="410"/>
      <c r="HU760" s="410"/>
      <c r="HV760" s="410"/>
      <c r="HW760" s="410"/>
      <c r="HX760" s="410"/>
      <c r="HY760" s="410"/>
      <c r="HZ760" s="410"/>
      <c r="IA760" s="410"/>
      <c r="IB760" s="410"/>
      <c r="IC760" s="410"/>
      <c r="ID760" s="410"/>
      <c r="IE760" s="410"/>
      <c r="IF760" s="410"/>
      <c r="IG760" s="410"/>
      <c r="IH760" s="410"/>
      <c r="II760" s="410"/>
      <c r="IJ760" s="410"/>
      <c r="IK760" s="410"/>
      <c r="IL760" s="410"/>
      <c r="IM760" s="410"/>
      <c r="IN760" s="410"/>
      <c r="IO760" s="410"/>
      <c r="IP760" s="410"/>
      <c r="IQ760" s="410"/>
      <c r="IR760" s="410"/>
      <c r="IS760" s="410"/>
      <c r="IT760" s="410"/>
      <c r="IU760" s="410"/>
      <c r="IV760" s="410"/>
    </row>
    <row r="761" spans="1:256" s="2" customFormat="1" ht="12.75" hidden="1" customHeight="1" outlineLevel="2">
      <c r="A761" s="14"/>
      <c r="B761" s="14"/>
      <c r="C761" s="324"/>
      <c r="D761" s="413"/>
      <c r="E761" s="261">
        <v>7</v>
      </c>
      <c r="F761" s="372"/>
      <c r="G761" s="269"/>
      <c r="H761" s="271"/>
      <c r="I761" s="271"/>
      <c r="J761" s="271"/>
      <c r="K761" s="271"/>
      <c r="L761" s="271"/>
      <c r="M761" s="270"/>
      <c r="N761" s="155">
        <f>IF(A22taxstdlife="n/a","n/a",IF(N$3&gt;(A22taxstdlife+$E761),(Input!$M$232*$M$7)-SUM($M761:M761),(Input!$M$232*$M$7)/A22taxstdlife))</f>
        <v>0</v>
      </c>
      <c r="O761" s="155">
        <f>IF(A22taxstdlife="n/a","n/a",IF(O$3&gt;(A22taxstdlife+$E761),(Input!$M$232*$M$7)-SUM($M761:N761),(Input!$M$232*$M$7)/A22taxstdlife))</f>
        <v>0</v>
      </c>
      <c r="P761" s="155">
        <f>IF(A22taxstdlife="n/a","n/a",IF(P$3&gt;(A22taxstdlife+$E761),(Input!$M$232*$M$7)-SUM($M761:O761),(Input!$M$232*$M$7)/A22taxstdlife))</f>
        <v>0</v>
      </c>
      <c r="Q761" s="155">
        <f>IF(A22taxstdlife="n/a","n/a",IF(Q$3&gt;(A22taxstdlife+$E761),(Input!$M$232*$M$7)-SUM($M761:P761),(Input!$M$232*$M$7)/A22taxstdlife))</f>
        <v>0</v>
      </c>
      <c r="R761" s="155">
        <f>IF(A22taxstdlife="n/a","n/a",IF(R$3&gt;(A22taxstdlife+$E761),(Input!$M$232*$M$7)-SUM($M761:Q761),(Input!$M$232*$M$7)/A22taxstdlife))</f>
        <v>0</v>
      </c>
      <c r="S761" s="155">
        <f>IF(A22taxstdlife="n/a","n/a",IF(S$3&gt;(A22taxstdlife+$E761),(Input!$M$232*$M$7)-SUM($M761:R761),(Input!$M$232*$M$7)/A22taxstdlife))</f>
        <v>0</v>
      </c>
      <c r="T761" s="155">
        <f>IF(A22taxstdlife="n/a","n/a",IF(T$3&gt;(A22taxstdlife+$E761),(Input!$M$232*$M$7)-SUM($M761:S761),(Input!$M$232*$M$7)/A22taxstdlife))</f>
        <v>0</v>
      </c>
      <c r="U761" s="155">
        <f>IF(A22taxstdlife="n/a","n/a",IF(U$3&gt;(A22taxstdlife+$E761),(Input!$M$232*$M$7)-SUM($M761:T761),(Input!$M$232*$M$7)/A22taxstdlife))</f>
        <v>0</v>
      </c>
      <c r="V761" s="155">
        <f>IF(A22taxstdlife="n/a","n/a",IF(V$3&gt;(A22taxstdlife+$E761),(Input!$M$232*$M$7)-SUM($M761:U761),(Input!$M$232*$M$7)/A22taxstdlife))</f>
        <v>0</v>
      </c>
      <c r="W761" s="155">
        <f>IF(A22taxstdlife="n/a","n/a",IF(W$3&gt;(A22taxstdlife+$E761),(Input!$M$232*$M$7)-SUM($M761:V761),(Input!$M$232*$M$7)/A22taxstdlife))</f>
        <v>0</v>
      </c>
      <c r="X761" s="155">
        <f>IF(A22taxstdlife="n/a","n/a",IF(X$3&gt;(A22taxstdlife+$E761),(Input!$M$232*$M$7)-SUM($M761:W761),(Input!$M$232*$M$7)/A22taxstdlife))</f>
        <v>0</v>
      </c>
      <c r="Y761" s="155">
        <f>IF(A22taxstdlife="n/a","n/a",IF(Y$3&gt;(A22taxstdlife+$E761),(Input!$M$232*$M$7)-SUM($M761:X761),(Input!$M$232*$M$7)/A22taxstdlife))</f>
        <v>0</v>
      </c>
      <c r="Z761" s="155">
        <f>IF(A22taxstdlife="n/a","n/a",IF(Z$3&gt;(A22taxstdlife+$E761),(Input!$M$232*$M$7)-SUM($M761:Y761),(Input!$M$232*$M$7)/A22taxstdlife))</f>
        <v>0</v>
      </c>
      <c r="AA761" s="155">
        <f>IF(A22taxstdlife="n/a","n/a",IF(AA$3&gt;(A22taxstdlife+$E761),(Input!$M$232*$M$7)-SUM($M761:Z761),(Input!$M$232*$M$7)/A22taxstdlife))</f>
        <v>0</v>
      </c>
      <c r="AB761" s="155">
        <f>IF(A22taxstdlife="n/a","n/a",IF(AB$3&gt;(A22taxstdlife+$E761),(Input!$M$232*$M$7)-SUM($M761:AA761),(Input!$M$232*$M$7)/A22taxstdlife))</f>
        <v>0</v>
      </c>
      <c r="AC761" s="155">
        <f>IF(A22taxstdlife="n/a","n/a",IF(AC$3&gt;(A22taxstdlife+$E761),(Input!$M$232*$M$7)-SUM($M761:AB761),(Input!$M$232*$M$7)/A22taxstdlife))</f>
        <v>0</v>
      </c>
      <c r="AD761" s="155">
        <f>IF(A22taxstdlife="n/a","n/a",IF(AD$3&gt;(A22taxstdlife+$E761),(Input!$M$232*$M$7)-SUM($M761:AC761),(Input!$M$232*$M$7)/A22taxstdlife))</f>
        <v>0</v>
      </c>
      <c r="AE761" s="155">
        <f>IF(A22taxstdlife="n/a","n/a",IF(AE$3&gt;(A22taxstdlife+$E761),(Input!$M$232*$M$7)-SUM($M761:AD761),(Input!$M$232*$M$7)/A22taxstdlife))</f>
        <v>0</v>
      </c>
      <c r="AF761" s="155">
        <f>IF(A22taxstdlife="n/a","n/a",IF(AF$3&gt;(A22taxstdlife+$E761),(Input!$M$232*$M$7)-SUM($M761:AE761),(Input!$M$232*$M$7)/A22taxstdlife))</f>
        <v>0</v>
      </c>
      <c r="AG761" s="155">
        <f>IF(A22taxstdlife="n/a","n/a",IF(AG$3&gt;(A22taxstdlife+$E761),(Input!$M$232*$M$7)-SUM($M761:AF761),(Input!$M$232*$M$7)/A22taxstdlife))</f>
        <v>0</v>
      </c>
      <c r="AH761" s="155">
        <f>IF(A22taxstdlife="n/a","n/a",IF(AH$3&gt;(A22taxstdlife+$E761),(Input!$M$232*$M$7)-SUM($M761:AG761),(Input!$M$232*$M$7)/A22taxstdlife))</f>
        <v>0</v>
      </c>
      <c r="AI761" s="155">
        <f>IF(A22taxstdlife="n/a","n/a",IF(AI$3&gt;(A22taxstdlife+$E761),(Input!$M$232*$M$7)-SUM($M761:AH761),(Input!$M$232*$M$7)/A22taxstdlife))</f>
        <v>0</v>
      </c>
      <c r="AJ761" s="155">
        <f>IF(A22taxstdlife="n/a","n/a",IF(AJ$3&gt;(A22taxstdlife+$E761),(Input!$M$232*$M$7)-SUM($M761:AI761),(Input!$M$232*$M$7)/A22taxstdlife))</f>
        <v>0</v>
      </c>
      <c r="AK761" s="155">
        <f>IF(A22taxstdlife="n/a","n/a",IF(AK$3&gt;(A22taxstdlife+$E761),(Input!$M$232*$M$7)-SUM($M761:AJ761),(Input!$M$232*$M$7)/A22taxstdlife))</f>
        <v>0</v>
      </c>
      <c r="AL761" s="155">
        <f>IF(A22taxstdlife="n/a","n/a",IF(AL$3&gt;(A22taxstdlife+$E761),(Input!$M$232*$M$7)-SUM($M761:AK761),(Input!$M$232*$M$7)/A22taxstdlife))</f>
        <v>0</v>
      </c>
      <c r="AM761" s="155">
        <f>IF(A22taxstdlife="n/a","n/a",IF(AM$3&gt;(A22taxstdlife+$E761),(Input!$M$232*$M$7)-SUM($M761:AL761),(Input!$M$232*$M$7)/A22taxstdlife))</f>
        <v>0</v>
      </c>
      <c r="AN761" s="155">
        <f>IF(A22taxstdlife="n/a","n/a",IF(AN$3&gt;(A22taxstdlife+$E761),(Input!$M$232*$M$7)-SUM($M761:AM761),(Input!$M$232*$M$7)/A22taxstdlife))</f>
        <v>0</v>
      </c>
      <c r="AO761" s="155">
        <f>IF(A22taxstdlife="n/a","n/a",IF(AO$3&gt;(A22taxstdlife+$E761),(Input!$M$232*$M$7)-SUM($M761:AN761),(Input!$M$232*$M$7)/A22taxstdlife))</f>
        <v>0</v>
      </c>
      <c r="AP761" s="155">
        <f>IF(A22taxstdlife="n/a","n/a",IF(AP$3&gt;(A22taxstdlife+$E761),(Input!$M$232*$M$7)-SUM($M761:AO761),(Input!$M$232*$M$7)/A22taxstdlife))</f>
        <v>0</v>
      </c>
      <c r="AQ761" s="155">
        <f>IF(A22taxstdlife="n/a","n/a",IF(AQ$3&gt;(A22taxstdlife+$E761),(Input!$M$232*$M$7)-SUM($M761:AP761),(Input!$M$232*$M$7)/A22taxstdlife))</f>
        <v>0</v>
      </c>
      <c r="AR761" s="155">
        <f>IF(A22taxstdlife="n/a","n/a",IF(AR$3&gt;(A22taxstdlife+$E761),(Input!$M$232*$M$7)-SUM($M761:AQ761),(Input!$M$232*$M$7)/A22taxstdlife))</f>
        <v>0</v>
      </c>
      <c r="AS761" s="155">
        <f>IF(A22taxstdlife="n/a","n/a",IF(AS$3&gt;(A22taxstdlife+$E761),(Input!$M$232*$M$7)-SUM($M761:AR761),(Input!$M$232*$M$7)/A22taxstdlife))</f>
        <v>0</v>
      </c>
      <c r="AT761" s="155">
        <f>IF(A22taxstdlife="n/a","n/a",IF(AT$3&gt;(A22taxstdlife+$E761),(Input!$M$232*$M$7)-SUM($M761:AS761),(Input!$M$232*$M$7)/A22taxstdlife))</f>
        <v>0</v>
      </c>
      <c r="AU761" s="155">
        <f>IF(A22taxstdlife="n/a","n/a",IF(AU$3&gt;(A22taxstdlife+$E761),(Input!$M$232*$M$7)-SUM($M761:AT761),(Input!$M$232*$M$7)/A22taxstdlife))</f>
        <v>0</v>
      </c>
      <c r="AV761" s="155">
        <f>IF(A22taxstdlife="n/a","n/a",IF(AV$3&gt;(A22taxstdlife+$E761),(Input!$M$232*$M$7)-SUM($M761:AU761),(Input!$M$232*$M$7)/A22taxstdlife))</f>
        <v>0</v>
      </c>
      <c r="AW761" s="155">
        <f>IF(A22taxstdlife="n/a","n/a",IF(AW$3&gt;(A22taxstdlife+$E761),(Input!$M$232*$M$7)-SUM($M761:AV761),(Input!$M$232*$M$7)/A22taxstdlife))</f>
        <v>0</v>
      </c>
      <c r="AX761" s="155">
        <f>IF(A22taxstdlife="n/a","n/a",IF(AX$3&gt;(A22taxstdlife+$E761),(Input!$M$232*$M$7)-SUM($M761:AW761),(Input!$M$232*$M$7)/A22taxstdlife))</f>
        <v>0</v>
      </c>
      <c r="AY761" s="155">
        <f>IF(A22taxstdlife="n/a","n/a",IF(AY$3&gt;(A22taxstdlife+$E761),(Input!$M$232*$M$7)-SUM($M761:AX761),(Input!$M$232*$M$7)/A22taxstdlife))</f>
        <v>0</v>
      </c>
      <c r="AZ761" s="155">
        <f>IF(A22taxstdlife="n/a","n/a",IF(AZ$3&gt;(A22taxstdlife+$E761),(Input!$M$232*$M$7)-SUM($M761:AY761),(Input!$M$232*$M$7)/A22taxstdlife))</f>
        <v>0</v>
      </c>
      <c r="BA761" s="155">
        <f>IF(A22taxstdlife="n/a","n/a",IF(BA$3&gt;(A22taxstdlife+$E761),(Input!$M$232*$M$7)-SUM($M761:AZ761),(Input!$M$232*$M$7)/A22taxstdlife))</f>
        <v>0</v>
      </c>
      <c r="BB761" s="155">
        <f>IF(A22taxstdlife="n/a","n/a",IF(BB$3&gt;(A22taxstdlife+$E761),(Input!$M$232*$M$7)-SUM($M761:BA761),(Input!$M$232*$M$7)/A22taxstdlife))</f>
        <v>0</v>
      </c>
      <c r="BC761" s="155">
        <f>IF(A22taxstdlife="n/a","n/a",IF(BC$3&gt;(A22taxstdlife+$E761),(Input!$M$232*$M$7)-SUM($M761:BB761),(Input!$M$232*$M$7)/A22taxstdlife))</f>
        <v>0</v>
      </c>
      <c r="BD761" s="155">
        <f>IF(A22taxstdlife="n/a","n/a",IF(BD$3&gt;(A22taxstdlife+$E761),(Input!$M$232*$M$7)-SUM($M761:BC761),(Input!$M$232*$M$7)/A22taxstdlife))</f>
        <v>0</v>
      </c>
      <c r="BE761" s="155">
        <f>IF(A22taxstdlife="n/a","n/a",IF(BE$3&gt;(A22taxstdlife+$E761),(Input!$M$232*$M$7)-SUM($M761:BD761),(Input!$M$232*$M$7)/A22taxstdlife))</f>
        <v>0</v>
      </c>
      <c r="BF761" s="155">
        <f>IF(A22taxstdlife="n/a","n/a",IF(BF$3&gt;(A22taxstdlife+$E761),(Input!$M$232*$M$7)-SUM($M761:BE761),(Input!$M$232*$M$7)/A22taxstdlife))</f>
        <v>0</v>
      </c>
      <c r="BG761" s="155">
        <f>IF(A22taxstdlife="n/a","n/a",IF(BG$3&gt;(A22taxstdlife+$E761),(Input!$M$232*$M$7)-SUM($M761:BF761),(Input!$M$232*$M$7)/A22taxstdlife))</f>
        <v>0</v>
      </c>
      <c r="BH761" s="155">
        <f>IF(A22taxstdlife="n/a","n/a",IF(BH$3&gt;(A22taxstdlife+$E761),(Input!$M$232*$M$7)-SUM($M761:BG761),(Input!$M$232*$M$7)/A22taxstdlife))</f>
        <v>0</v>
      </c>
      <c r="BI761" s="155">
        <f>IF(A22taxstdlife="n/a","n/a",IF(BI$3&gt;(A22taxstdlife+$E761),(Input!$M$232*$M$7)-SUM($M761:BH761),(Input!$M$232*$M$7)/A22taxstdlife))</f>
        <v>0</v>
      </c>
      <c r="BJ761" s="14"/>
      <c r="BK761" s="14"/>
      <c r="BL761" s="14"/>
      <c r="BM761" s="14"/>
      <c r="BN761" s="14"/>
      <c r="BO761" s="14"/>
      <c r="BP761" s="14"/>
      <c r="BQ761" s="14"/>
      <c r="BR761" s="14"/>
      <c r="BS761" s="14"/>
      <c r="BT761" s="14"/>
      <c r="BU761" s="14"/>
      <c r="BV761" s="14"/>
      <c r="BW761" s="14"/>
      <c r="BX761" s="14"/>
      <c r="BY761" s="14"/>
      <c r="BZ761" s="14"/>
      <c r="CA761" s="410"/>
      <c r="CB761" s="410"/>
      <c r="CC761" s="410"/>
      <c r="CD761" s="410"/>
      <c r="CE761" s="410"/>
      <c r="CF761" s="410"/>
      <c r="CG761" s="410"/>
      <c r="CH761" s="410"/>
      <c r="CI761" s="410"/>
      <c r="CJ761" s="410"/>
      <c r="CK761" s="410"/>
      <c r="CL761" s="410"/>
      <c r="CM761" s="410"/>
      <c r="CN761" s="410"/>
      <c r="CO761" s="410"/>
      <c r="CP761" s="410"/>
      <c r="CQ761" s="410"/>
      <c r="CR761" s="410"/>
      <c r="CS761" s="410"/>
      <c r="CT761" s="410"/>
      <c r="CU761" s="410"/>
      <c r="CV761" s="410"/>
      <c r="CW761" s="410"/>
      <c r="CX761" s="410"/>
      <c r="CY761" s="410"/>
      <c r="CZ761" s="410"/>
      <c r="DA761" s="410"/>
      <c r="DB761" s="410"/>
      <c r="DC761" s="410"/>
      <c r="DD761" s="410"/>
      <c r="DE761" s="410"/>
      <c r="DF761" s="410"/>
      <c r="DG761" s="410"/>
      <c r="DH761" s="410"/>
      <c r="DI761" s="410"/>
      <c r="DJ761" s="410"/>
      <c r="DK761" s="410"/>
      <c r="DL761" s="410"/>
      <c r="DM761" s="410"/>
      <c r="DN761" s="410"/>
      <c r="DO761" s="410"/>
      <c r="DP761" s="410"/>
      <c r="DQ761" s="410"/>
      <c r="DR761" s="410"/>
      <c r="DS761" s="410"/>
      <c r="DT761" s="410"/>
      <c r="DU761" s="410"/>
      <c r="DV761" s="410"/>
      <c r="DW761" s="410"/>
      <c r="DX761" s="410"/>
      <c r="DY761" s="410"/>
      <c r="DZ761" s="410"/>
      <c r="EA761" s="410"/>
      <c r="EB761" s="410"/>
      <c r="EC761" s="410"/>
      <c r="ED761" s="410"/>
      <c r="EE761" s="410"/>
      <c r="EF761" s="410"/>
      <c r="EG761" s="410"/>
      <c r="EH761" s="410"/>
      <c r="EI761" s="410"/>
      <c r="EJ761" s="410"/>
      <c r="EK761" s="410"/>
      <c r="EL761" s="410"/>
      <c r="EM761" s="410"/>
      <c r="EN761" s="410"/>
      <c r="EO761" s="410"/>
      <c r="EP761" s="410"/>
      <c r="EQ761" s="410"/>
      <c r="ER761" s="410"/>
      <c r="ES761" s="410"/>
      <c r="ET761" s="410"/>
      <c r="EU761" s="410"/>
      <c r="EV761" s="410"/>
      <c r="EW761" s="410"/>
      <c r="EX761" s="410"/>
      <c r="EY761" s="410"/>
      <c r="EZ761" s="410"/>
      <c r="FA761" s="410"/>
      <c r="FB761" s="410"/>
      <c r="FC761" s="410"/>
      <c r="FD761" s="410"/>
      <c r="FE761" s="410"/>
      <c r="FF761" s="410"/>
      <c r="FG761" s="410"/>
      <c r="FH761" s="410"/>
      <c r="FI761" s="410"/>
      <c r="FJ761" s="410"/>
      <c r="FK761" s="410"/>
      <c r="FL761" s="410"/>
      <c r="FM761" s="410"/>
      <c r="FN761" s="410"/>
      <c r="FO761" s="410"/>
      <c r="FP761" s="410"/>
      <c r="FQ761" s="410"/>
      <c r="FR761" s="410"/>
      <c r="FS761" s="410"/>
      <c r="FT761" s="410"/>
      <c r="FU761" s="410"/>
      <c r="FV761" s="410"/>
      <c r="FW761" s="410"/>
      <c r="FX761" s="410"/>
      <c r="FY761" s="410"/>
      <c r="FZ761" s="410"/>
      <c r="GA761" s="410"/>
      <c r="GB761" s="410"/>
      <c r="GC761" s="410"/>
      <c r="GD761" s="410"/>
      <c r="GE761" s="410"/>
      <c r="GF761" s="410"/>
      <c r="GG761" s="410"/>
      <c r="GH761" s="410"/>
      <c r="GI761" s="410"/>
      <c r="GJ761" s="410"/>
      <c r="GK761" s="410"/>
      <c r="GL761" s="410"/>
      <c r="GM761" s="410"/>
      <c r="GN761" s="410"/>
      <c r="GO761" s="410"/>
      <c r="GP761" s="410"/>
      <c r="GQ761" s="410"/>
      <c r="GR761" s="410"/>
      <c r="GS761" s="410"/>
      <c r="GT761" s="410"/>
      <c r="GU761" s="410"/>
      <c r="GV761" s="410"/>
      <c r="GW761" s="410"/>
      <c r="GX761" s="410"/>
      <c r="GY761" s="410"/>
      <c r="GZ761" s="410"/>
      <c r="HA761" s="410"/>
      <c r="HB761" s="410"/>
      <c r="HC761" s="410"/>
      <c r="HD761" s="410"/>
      <c r="HE761" s="410"/>
      <c r="HF761" s="410"/>
      <c r="HG761" s="410"/>
      <c r="HH761" s="410"/>
      <c r="HI761" s="410"/>
      <c r="HJ761" s="410"/>
      <c r="HK761" s="410"/>
      <c r="HL761" s="410"/>
      <c r="HM761" s="410"/>
      <c r="HN761" s="410"/>
      <c r="HO761" s="410"/>
      <c r="HP761" s="410"/>
      <c r="HQ761" s="410"/>
      <c r="HR761" s="410"/>
      <c r="HS761" s="410"/>
      <c r="HT761" s="410"/>
      <c r="HU761" s="410"/>
      <c r="HV761" s="410"/>
      <c r="HW761" s="410"/>
      <c r="HX761" s="410"/>
      <c r="HY761" s="410"/>
      <c r="HZ761" s="410"/>
      <c r="IA761" s="410"/>
      <c r="IB761" s="410"/>
      <c r="IC761" s="410"/>
      <c r="ID761" s="410"/>
      <c r="IE761" s="410"/>
      <c r="IF761" s="410"/>
      <c r="IG761" s="410"/>
      <c r="IH761" s="410"/>
      <c r="II761" s="410"/>
      <c r="IJ761" s="410"/>
      <c r="IK761" s="410"/>
      <c r="IL761" s="410"/>
      <c r="IM761" s="410"/>
      <c r="IN761" s="410"/>
      <c r="IO761" s="410"/>
      <c r="IP761" s="410"/>
      <c r="IQ761" s="410"/>
      <c r="IR761" s="410"/>
      <c r="IS761" s="410"/>
      <c r="IT761" s="410"/>
      <c r="IU761" s="410"/>
      <c r="IV761" s="410"/>
    </row>
    <row r="762" spans="1:256" s="2" customFormat="1" ht="12.75" hidden="1" customHeight="1" outlineLevel="2">
      <c r="A762" s="14"/>
      <c r="B762" s="14"/>
      <c r="C762" s="324"/>
      <c r="D762" s="413"/>
      <c r="E762" s="261">
        <v>8</v>
      </c>
      <c r="F762" s="372"/>
      <c r="G762" s="269"/>
      <c r="H762" s="271"/>
      <c r="I762" s="271"/>
      <c r="J762" s="271"/>
      <c r="K762" s="271"/>
      <c r="L762" s="271"/>
      <c r="M762" s="271"/>
      <c r="N762" s="270"/>
      <c r="O762" s="155">
        <f>IF(A22taxstdlife="n/a","n/a",IF(O$3&gt;(A22taxstdlife+$E762),(Input!$N$232*$N$7)-SUM($N762:N762),(Input!$N$232*$N$7)/A22taxstdlife))</f>
        <v>0</v>
      </c>
      <c r="P762" s="155">
        <f>IF(A22taxstdlife="n/a","n/a",IF(P$3&gt;(A22taxstdlife+$E762),(Input!$N$232*$N$7)-SUM($N762:O762),(Input!$N$232*$N$7)/A22taxstdlife))</f>
        <v>0</v>
      </c>
      <c r="Q762" s="155">
        <f>IF(A22taxstdlife="n/a","n/a",IF(Q$3&gt;(A22taxstdlife+$E762),(Input!$N$232*$N$7)-SUM($N762:P762),(Input!$N$232*$N$7)/A22taxstdlife))</f>
        <v>0</v>
      </c>
      <c r="R762" s="155">
        <f>IF(A22taxstdlife="n/a","n/a",IF(R$3&gt;(A22taxstdlife+$E762),(Input!$N$232*$N$7)-SUM($N762:Q762),(Input!$N$232*$N$7)/A22taxstdlife))</f>
        <v>0</v>
      </c>
      <c r="S762" s="155">
        <f>IF(A22taxstdlife="n/a","n/a",IF(S$3&gt;(A22taxstdlife+$E762),(Input!$N$232*$N$7)-SUM($N762:R762),(Input!$N$232*$N$7)/A22taxstdlife))</f>
        <v>0</v>
      </c>
      <c r="T762" s="155">
        <f>IF(A22taxstdlife="n/a","n/a",IF(T$3&gt;(A22taxstdlife+$E762),(Input!$N$232*$N$7)-SUM($N762:S762),(Input!$N$232*$N$7)/A22taxstdlife))</f>
        <v>0</v>
      </c>
      <c r="U762" s="155">
        <f>IF(A22taxstdlife="n/a","n/a",IF(U$3&gt;(A22taxstdlife+$E762),(Input!$N$232*$N$7)-SUM($N762:T762),(Input!$N$232*$N$7)/A22taxstdlife))</f>
        <v>0</v>
      </c>
      <c r="V762" s="155">
        <f>IF(A22taxstdlife="n/a","n/a",IF(V$3&gt;(A22taxstdlife+$E762),(Input!$N$232*$N$7)-SUM($N762:U762),(Input!$N$232*$N$7)/A22taxstdlife))</f>
        <v>0</v>
      </c>
      <c r="W762" s="155">
        <f>IF(A22taxstdlife="n/a","n/a",IF(W$3&gt;(A22taxstdlife+$E762),(Input!$N$232*$N$7)-SUM($N762:V762),(Input!$N$232*$N$7)/A22taxstdlife))</f>
        <v>0</v>
      </c>
      <c r="X762" s="155">
        <f>IF(A22taxstdlife="n/a","n/a",IF(X$3&gt;(A22taxstdlife+$E762),(Input!$N$232*$N$7)-SUM($N762:W762),(Input!$N$232*$N$7)/A22taxstdlife))</f>
        <v>0</v>
      </c>
      <c r="Y762" s="155">
        <f>IF(A22taxstdlife="n/a","n/a",IF(Y$3&gt;(A22taxstdlife+$E762),(Input!$N$232*$N$7)-SUM($N762:X762),(Input!$N$232*$N$7)/A22taxstdlife))</f>
        <v>0</v>
      </c>
      <c r="Z762" s="155">
        <f>IF(A22taxstdlife="n/a","n/a",IF(Z$3&gt;(A22taxstdlife+$E762),(Input!$N$232*$N$7)-SUM($N762:Y762),(Input!$N$232*$N$7)/A22taxstdlife))</f>
        <v>0</v>
      </c>
      <c r="AA762" s="155">
        <f>IF(A22taxstdlife="n/a","n/a",IF(AA$3&gt;(A22taxstdlife+$E762),(Input!$N$232*$N$7)-SUM($N762:Z762),(Input!$N$232*$N$7)/A22taxstdlife))</f>
        <v>0</v>
      </c>
      <c r="AB762" s="155">
        <f>IF(A22taxstdlife="n/a","n/a",IF(AB$3&gt;(A22taxstdlife+$E762),(Input!$N$232*$N$7)-SUM($N762:AA762),(Input!$N$232*$N$7)/A22taxstdlife))</f>
        <v>0</v>
      </c>
      <c r="AC762" s="155">
        <f>IF(A22taxstdlife="n/a","n/a",IF(AC$3&gt;(A22taxstdlife+$E762),(Input!$N$232*$N$7)-SUM($N762:AB762),(Input!$N$232*$N$7)/A22taxstdlife))</f>
        <v>0</v>
      </c>
      <c r="AD762" s="155">
        <f>IF(A22taxstdlife="n/a","n/a",IF(AD$3&gt;(A22taxstdlife+$E762),(Input!$N$232*$N$7)-SUM($N762:AC762),(Input!$N$232*$N$7)/A22taxstdlife))</f>
        <v>0</v>
      </c>
      <c r="AE762" s="155">
        <f>IF(A22taxstdlife="n/a","n/a",IF(AE$3&gt;(A22taxstdlife+$E762),(Input!$N$232*$N$7)-SUM($N762:AD762),(Input!$N$232*$N$7)/A22taxstdlife))</f>
        <v>0</v>
      </c>
      <c r="AF762" s="155">
        <f>IF(A22taxstdlife="n/a","n/a",IF(AF$3&gt;(A22taxstdlife+$E762),(Input!$N$232*$N$7)-SUM($N762:AE762),(Input!$N$232*$N$7)/A22taxstdlife))</f>
        <v>0</v>
      </c>
      <c r="AG762" s="155">
        <f>IF(A22taxstdlife="n/a","n/a",IF(AG$3&gt;(A22taxstdlife+$E762),(Input!$N$232*$N$7)-SUM($N762:AF762),(Input!$N$232*$N$7)/A22taxstdlife))</f>
        <v>0</v>
      </c>
      <c r="AH762" s="155">
        <f>IF(A22taxstdlife="n/a","n/a",IF(AH$3&gt;(A22taxstdlife+$E762),(Input!$N$232*$N$7)-SUM($N762:AG762),(Input!$N$232*$N$7)/A22taxstdlife))</f>
        <v>0</v>
      </c>
      <c r="AI762" s="155">
        <f>IF(A22taxstdlife="n/a","n/a",IF(AI$3&gt;(A22taxstdlife+$E762),(Input!$N$232*$N$7)-SUM($N762:AH762),(Input!$N$232*$N$7)/A22taxstdlife))</f>
        <v>0</v>
      </c>
      <c r="AJ762" s="155">
        <f>IF(A22taxstdlife="n/a","n/a",IF(AJ$3&gt;(A22taxstdlife+$E762),(Input!$N$232*$N$7)-SUM($N762:AI762),(Input!$N$232*$N$7)/A22taxstdlife))</f>
        <v>0</v>
      </c>
      <c r="AK762" s="155">
        <f>IF(A22taxstdlife="n/a","n/a",IF(AK$3&gt;(A22taxstdlife+$E762),(Input!$N$232*$N$7)-SUM($N762:AJ762),(Input!$N$232*$N$7)/A22taxstdlife))</f>
        <v>0</v>
      </c>
      <c r="AL762" s="155">
        <f>IF(A22taxstdlife="n/a","n/a",IF(AL$3&gt;(A22taxstdlife+$E762),(Input!$N$232*$N$7)-SUM($N762:AK762),(Input!$N$232*$N$7)/A22taxstdlife))</f>
        <v>0</v>
      </c>
      <c r="AM762" s="155">
        <f>IF(A22taxstdlife="n/a","n/a",IF(AM$3&gt;(A22taxstdlife+$E762),(Input!$N$232*$N$7)-SUM($N762:AL762),(Input!$N$232*$N$7)/A22taxstdlife))</f>
        <v>0</v>
      </c>
      <c r="AN762" s="155">
        <f>IF(A22taxstdlife="n/a","n/a",IF(AN$3&gt;(A22taxstdlife+$E762),(Input!$N$232*$N$7)-SUM($N762:AM762),(Input!$N$232*$N$7)/A22taxstdlife))</f>
        <v>0</v>
      </c>
      <c r="AO762" s="155">
        <f>IF(A22taxstdlife="n/a","n/a",IF(AO$3&gt;(A22taxstdlife+$E762),(Input!$N$232*$N$7)-SUM($N762:AN762),(Input!$N$232*$N$7)/A22taxstdlife))</f>
        <v>0</v>
      </c>
      <c r="AP762" s="155">
        <f>IF(A22taxstdlife="n/a","n/a",IF(AP$3&gt;(A22taxstdlife+$E762),(Input!$N$232*$N$7)-SUM($N762:AO762),(Input!$N$232*$N$7)/A22taxstdlife))</f>
        <v>0</v>
      </c>
      <c r="AQ762" s="155">
        <f>IF(A22taxstdlife="n/a","n/a",IF(AQ$3&gt;(A22taxstdlife+$E762),(Input!$N$232*$N$7)-SUM($N762:AP762),(Input!$N$232*$N$7)/A22taxstdlife))</f>
        <v>0</v>
      </c>
      <c r="AR762" s="155">
        <f>IF(A22taxstdlife="n/a","n/a",IF(AR$3&gt;(A22taxstdlife+$E762),(Input!$N$232*$N$7)-SUM($N762:AQ762),(Input!$N$232*$N$7)/A22taxstdlife))</f>
        <v>0</v>
      </c>
      <c r="AS762" s="155">
        <f>IF(A22taxstdlife="n/a","n/a",IF(AS$3&gt;(A22taxstdlife+$E762),(Input!$N$232*$N$7)-SUM($N762:AR762),(Input!$N$232*$N$7)/A22taxstdlife))</f>
        <v>0</v>
      </c>
      <c r="AT762" s="155">
        <f>IF(A22taxstdlife="n/a","n/a",IF(AT$3&gt;(A22taxstdlife+$E762),(Input!$N$232*$N$7)-SUM($N762:AS762),(Input!$N$232*$N$7)/A22taxstdlife))</f>
        <v>0</v>
      </c>
      <c r="AU762" s="155">
        <f>IF(A22taxstdlife="n/a","n/a",IF(AU$3&gt;(A22taxstdlife+$E762),(Input!$N$232*$N$7)-SUM($N762:AT762),(Input!$N$232*$N$7)/A22taxstdlife))</f>
        <v>0</v>
      </c>
      <c r="AV762" s="155">
        <f>IF(A22taxstdlife="n/a","n/a",IF(AV$3&gt;(A22taxstdlife+$E762),(Input!$N$232*$N$7)-SUM($N762:AU762),(Input!$N$232*$N$7)/A22taxstdlife))</f>
        <v>0</v>
      </c>
      <c r="AW762" s="155">
        <f>IF(A22taxstdlife="n/a","n/a",IF(AW$3&gt;(A22taxstdlife+$E762),(Input!$N$232*$N$7)-SUM($N762:AV762),(Input!$N$232*$N$7)/A22taxstdlife))</f>
        <v>0</v>
      </c>
      <c r="AX762" s="155">
        <f>IF(A22taxstdlife="n/a","n/a",IF(AX$3&gt;(A22taxstdlife+$E762),(Input!$N$232*$N$7)-SUM($N762:AW762),(Input!$N$232*$N$7)/A22taxstdlife))</f>
        <v>0</v>
      </c>
      <c r="AY762" s="155">
        <f>IF(A22taxstdlife="n/a","n/a",IF(AY$3&gt;(A22taxstdlife+$E762),(Input!$N$232*$N$7)-SUM($N762:AX762),(Input!$N$232*$N$7)/A22taxstdlife))</f>
        <v>0</v>
      </c>
      <c r="AZ762" s="155">
        <f>IF(A22taxstdlife="n/a","n/a",IF(AZ$3&gt;(A22taxstdlife+$E762),(Input!$N$232*$N$7)-SUM($N762:AY762),(Input!$N$232*$N$7)/A22taxstdlife))</f>
        <v>0</v>
      </c>
      <c r="BA762" s="155">
        <f>IF(A22taxstdlife="n/a","n/a",IF(BA$3&gt;(A22taxstdlife+$E762),(Input!$N$232*$N$7)-SUM($N762:AZ762),(Input!$N$232*$N$7)/A22taxstdlife))</f>
        <v>0</v>
      </c>
      <c r="BB762" s="155">
        <f>IF(A22taxstdlife="n/a","n/a",IF(BB$3&gt;(A22taxstdlife+$E762),(Input!$N$232*$N$7)-SUM($N762:BA762),(Input!$N$232*$N$7)/A22taxstdlife))</f>
        <v>0</v>
      </c>
      <c r="BC762" s="155">
        <f>IF(A22taxstdlife="n/a","n/a",IF(BC$3&gt;(A22taxstdlife+$E762),(Input!$N$232*$N$7)-SUM($N762:BB762),(Input!$N$232*$N$7)/A22taxstdlife))</f>
        <v>0</v>
      </c>
      <c r="BD762" s="155">
        <f>IF(A22taxstdlife="n/a","n/a",IF(BD$3&gt;(A22taxstdlife+$E762),(Input!$N$232*$N$7)-SUM($N762:BC762),(Input!$N$232*$N$7)/A22taxstdlife))</f>
        <v>0</v>
      </c>
      <c r="BE762" s="155">
        <f>IF(A22taxstdlife="n/a","n/a",IF(BE$3&gt;(A22taxstdlife+$E762),(Input!$N$232*$N$7)-SUM($N762:BD762),(Input!$N$232*$N$7)/A22taxstdlife))</f>
        <v>0</v>
      </c>
      <c r="BF762" s="155">
        <f>IF(A22taxstdlife="n/a","n/a",IF(BF$3&gt;(A22taxstdlife+$E762),(Input!$N$232*$N$7)-SUM($N762:BE762),(Input!$N$232*$N$7)/A22taxstdlife))</f>
        <v>0</v>
      </c>
      <c r="BG762" s="155">
        <f>IF(A22taxstdlife="n/a","n/a",IF(BG$3&gt;(A22taxstdlife+$E762),(Input!$N$232*$N$7)-SUM($N762:BF762),(Input!$N$232*$N$7)/A22taxstdlife))</f>
        <v>0</v>
      </c>
      <c r="BH762" s="155">
        <f>IF(A22taxstdlife="n/a","n/a",IF(BH$3&gt;(A22taxstdlife+$E762),(Input!$N$232*$N$7)-SUM($N762:BG762),(Input!$N$232*$N$7)/A22taxstdlife))</f>
        <v>0</v>
      </c>
      <c r="BI762" s="155">
        <f>IF(A22taxstdlife="n/a","n/a",IF(BI$3&gt;(A22taxstdlife+$E762),(Input!$N$232*$N$7)-SUM($N762:BH762),(Input!$N$232*$N$7)/A22taxstdlife))</f>
        <v>0</v>
      </c>
      <c r="BJ762" s="14"/>
      <c r="BK762" s="14"/>
      <c r="BL762" s="14"/>
      <c r="BM762" s="14"/>
      <c r="BN762" s="14"/>
      <c r="BO762" s="14"/>
      <c r="BP762" s="14"/>
      <c r="BQ762" s="14"/>
      <c r="BR762" s="14"/>
      <c r="BS762" s="14"/>
      <c r="BT762" s="14"/>
      <c r="BU762" s="14"/>
      <c r="BV762" s="14"/>
      <c r="BW762" s="14"/>
      <c r="BX762" s="14"/>
      <c r="BY762" s="14"/>
      <c r="BZ762" s="14"/>
      <c r="CA762" s="410"/>
      <c r="CB762" s="410"/>
      <c r="CC762" s="410"/>
      <c r="CD762" s="410"/>
      <c r="CE762" s="410"/>
      <c r="CF762" s="410"/>
      <c r="CG762" s="410"/>
      <c r="CH762" s="410"/>
      <c r="CI762" s="410"/>
      <c r="CJ762" s="410"/>
      <c r="CK762" s="410"/>
      <c r="CL762" s="410"/>
      <c r="CM762" s="410"/>
      <c r="CN762" s="410"/>
      <c r="CO762" s="410"/>
      <c r="CP762" s="410"/>
      <c r="CQ762" s="410"/>
      <c r="CR762" s="410"/>
      <c r="CS762" s="410"/>
      <c r="CT762" s="410"/>
      <c r="CU762" s="410"/>
      <c r="CV762" s="410"/>
      <c r="CW762" s="410"/>
      <c r="CX762" s="410"/>
      <c r="CY762" s="410"/>
      <c r="CZ762" s="410"/>
      <c r="DA762" s="410"/>
      <c r="DB762" s="410"/>
      <c r="DC762" s="410"/>
      <c r="DD762" s="410"/>
      <c r="DE762" s="410"/>
      <c r="DF762" s="410"/>
      <c r="DG762" s="410"/>
      <c r="DH762" s="410"/>
      <c r="DI762" s="410"/>
      <c r="DJ762" s="410"/>
      <c r="DK762" s="410"/>
      <c r="DL762" s="410"/>
      <c r="DM762" s="410"/>
      <c r="DN762" s="410"/>
      <c r="DO762" s="410"/>
      <c r="DP762" s="410"/>
      <c r="DQ762" s="410"/>
      <c r="DR762" s="410"/>
      <c r="DS762" s="410"/>
      <c r="DT762" s="410"/>
      <c r="DU762" s="410"/>
      <c r="DV762" s="410"/>
      <c r="DW762" s="410"/>
      <c r="DX762" s="410"/>
      <c r="DY762" s="410"/>
      <c r="DZ762" s="410"/>
      <c r="EA762" s="410"/>
      <c r="EB762" s="410"/>
      <c r="EC762" s="410"/>
      <c r="ED762" s="410"/>
      <c r="EE762" s="410"/>
      <c r="EF762" s="410"/>
      <c r="EG762" s="410"/>
      <c r="EH762" s="410"/>
      <c r="EI762" s="410"/>
      <c r="EJ762" s="410"/>
      <c r="EK762" s="410"/>
      <c r="EL762" s="410"/>
      <c r="EM762" s="410"/>
      <c r="EN762" s="410"/>
      <c r="EO762" s="410"/>
      <c r="EP762" s="410"/>
      <c r="EQ762" s="410"/>
      <c r="ER762" s="410"/>
      <c r="ES762" s="410"/>
      <c r="ET762" s="410"/>
      <c r="EU762" s="410"/>
      <c r="EV762" s="410"/>
      <c r="EW762" s="410"/>
      <c r="EX762" s="410"/>
      <c r="EY762" s="410"/>
      <c r="EZ762" s="410"/>
      <c r="FA762" s="410"/>
      <c r="FB762" s="410"/>
      <c r="FC762" s="410"/>
      <c r="FD762" s="410"/>
      <c r="FE762" s="410"/>
      <c r="FF762" s="410"/>
      <c r="FG762" s="410"/>
      <c r="FH762" s="410"/>
      <c r="FI762" s="410"/>
      <c r="FJ762" s="410"/>
      <c r="FK762" s="410"/>
      <c r="FL762" s="410"/>
      <c r="FM762" s="410"/>
      <c r="FN762" s="410"/>
      <c r="FO762" s="410"/>
      <c r="FP762" s="410"/>
      <c r="FQ762" s="410"/>
      <c r="FR762" s="410"/>
      <c r="FS762" s="410"/>
      <c r="FT762" s="410"/>
      <c r="FU762" s="410"/>
      <c r="FV762" s="410"/>
      <c r="FW762" s="410"/>
      <c r="FX762" s="410"/>
      <c r="FY762" s="410"/>
      <c r="FZ762" s="410"/>
      <c r="GA762" s="410"/>
      <c r="GB762" s="410"/>
      <c r="GC762" s="410"/>
      <c r="GD762" s="410"/>
      <c r="GE762" s="410"/>
      <c r="GF762" s="410"/>
      <c r="GG762" s="410"/>
      <c r="GH762" s="410"/>
      <c r="GI762" s="410"/>
      <c r="GJ762" s="410"/>
      <c r="GK762" s="410"/>
      <c r="GL762" s="410"/>
      <c r="GM762" s="410"/>
      <c r="GN762" s="410"/>
      <c r="GO762" s="410"/>
      <c r="GP762" s="410"/>
      <c r="GQ762" s="410"/>
      <c r="GR762" s="410"/>
      <c r="GS762" s="410"/>
      <c r="GT762" s="410"/>
      <c r="GU762" s="410"/>
      <c r="GV762" s="410"/>
      <c r="GW762" s="410"/>
      <c r="GX762" s="410"/>
      <c r="GY762" s="410"/>
      <c r="GZ762" s="410"/>
      <c r="HA762" s="410"/>
      <c r="HB762" s="410"/>
      <c r="HC762" s="410"/>
      <c r="HD762" s="410"/>
      <c r="HE762" s="410"/>
      <c r="HF762" s="410"/>
      <c r="HG762" s="410"/>
      <c r="HH762" s="410"/>
      <c r="HI762" s="410"/>
      <c r="HJ762" s="410"/>
      <c r="HK762" s="410"/>
      <c r="HL762" s="410"/>
      <c r="HM762" s="410"/>
      <c r="HN762" s="410"/>
      <c r="HO762" s="410"/>
      <c r="HP762" s="410"/>
      <c r="HQ762" s="410"/>
      <c r="HR762" s="410"/>
      <c r="HS762" s="410"/>
      <c r="HT762" s="410"/>
      <c r="HU762" s="410"/>
      <c r="HV762" s="410"/>
      <c r="HW762" s="410"/>
      <c r="HX762" s="410"/>
      <c r="HY762" s="410"/>
      <c r="HZ762" s="410"/>
      <c r="IA762" s="410"/>
      <c r="IB762" s="410"/>
      <c r="IC762" s="410"/>
      <c r="ID762" s="410"/>
      <c r="IE762" s="410"/>
      <c r="IF762" s="410"/>
      <c r="IG762" s="410"/>
      <c r="IH762" s="410"/>
      <c r="II762" s="410"/>
      <c r="IJ762" s="410"/>
      <c r="IK762" s="410"/>
      <c r="IL762" s="410"/>
      <c r="IM762" s="410"/>
      <c r="IN762" s="410"/>
      <c r="IO762" s="410"/>
      <c r="IP762" s="410"/>
      <c r="IQ762" s="410"/>
      <c r="IR762" s="410"/>
      <c r="IS762" s="410"/>
      <c r="IT762" s="410"/>
      <c r="IU762" s="410"/>
      <c r="IV762" s="410"/>
    </row>
    <row r="763" spans="1:256" s="2" customFormat="1" ht="12.75" hidden="1" customHeight="1" outlineLevel="2">
      <c r="A763" s="14"/>
      <c r="B763" s="14"/>
      <c r="C763" s="324"/>
      <c r="D763" s="413"/>
      <c r="E763" s="261">
        <v>9</v>
      </c>
      <c r="F763" s="372"/>
      <c r="G763" s="269"/>
      <c r="H763" s="271"/>
      <c r="I763" s="271"/>
      <c r="J763" s="271"/>
      <c r="K763" s="271"/>
      <c r="L763" s="271"/>
      <c r="M763" s="271"/>
      <c r="N763" s="271"/>
      <c r="O763" s="270"/>
      <c r="P763" s="155">
        <f>IF(A22taxstdlife="n/a","n/a",IF(P$3&gt;(A22taxstdlife+$E763),(Input!$O$232*$O$7)-SUM($O763:O763),(Input!$O$232*$O$7)/A22taxstdlife))</f>
        <v>0</v>
      </c>
      <c r="Q763" s="155">
        <f>IF(A22taxstdlife="n/a","n/a",IF(Q$3&gt;(A22taxstdlife+$E763),(Input!$O$232*$O$7)-SUM($O763:P763),(Input!$O$232*$O$7)/A22taxstdlife))</f>
        <v>0</v>
      </c>
      <c r="R763" s="155">
        <f>IF(A22taxstdlife="n/a","n/a",IF(R$3&gt;(A22taxstdlife+$E763),(Input!$O$232*$O$7)-SUM($O763:Q763),(Input!$O$232*$O$7)/A22taxstdlife))</f>
        <v>0</v>
      </c>
      <c r="S763" s="155">
        <f>IF(A22taxstdlife="n/a","n/a",IF(S$3&gt;(A22taxstdlife+$E763),(Input!$O$232*$O$7)-SUM($O763:R763),(Input!$O$232*$O$7)/A22taxstdlife))</f>
        <v>0</v>
      </c>
      <c r="T763" s="155">
        <f>IF(A22taxstdlife="n/a","n/a",IF(T$3&gt;(A22taxstdlife+$E763),(Input!$O$232*$O$7)-SUM($O763:S763),(Input!$O$232*$O$7)/A22taxstdlife))</f>
        <v>0</v>
      </c>
      <c r="U763" s="155">
        <f>IF(A22taxstdlife="n/a","n/a",IF(U$3&gt;(A22taxstdlife+$E763),(Input!$O$232*$O$7)-SUM($O763:T763),(Input!$O$232*$O$7)/A22taxstdlife))</f>
        <v>0</v>
      </c>
      <c r="V763" s="155">
        <f>IF(A22taxstdlife="n/a","n/a",IF(V$3&gt;(A22taxstdlife+$E763),(Input!$O$232*$O$7)-SUM($O763:U763),(Input!$O$232*$O$7)/A22taxstdlife))</f>
        <v>0</v>
      </c>
      <c r="W763" s="155">
        <f>IF(A22taxstdlife="n/a","n/a",IF(W$3&gt;(A22taxstdlife+$E763),(Input!$O$232*$O$7)-SUM($O763:V763),(Input!$O$232*$O$7)/A22taxstdlife))</f>
        <v>0</v>
      </c>
      <c r="X763" s="155">
        <f>IF(A22taxstdlife="n/a","n/a",IF(X$3&gt;(A22taxstdlife+$E763),(Input!$O$232*$O$7)-SUM($O763:W763),(Input!$O$232*$O$7)/A22taxstdlife))</f>
        <v>0</v>
      </c>
      <c r="Y763" s="155">
        <f>IF(A22taxstdlife="n/a","n/a",IF(Y$3&gt;(A22taxstdlife+$E763),(Input!$O$232*$O$7)-SUM($O763:X763),(Input!$O$232*$O$7)/A22taxstdlife))</f>
        <v>0</v>
      </c>
      <c r="Z763" s="155">
        <f>IF(A22taxstdlife="n/a","n/a",IF(Z$3&gt;(A22taxstdlife+$E763),(Input!$O$232*$O$7)-SUM($O763:Y763),(Input!$O$232*$O$7)/A22taxstdlife))</f>
        <v>0</v>
      </c>
      <c r="AA763" s="155">
        <f>IF(A22taxstdlife="n/a","n/a",IF(AA$3&gt;(A22taxstdlife+$E763),(Input!$O$232*$O$7)-SUM($O763:Z763),(Input!$O$232*$O$7)/A22taxstdlife))</f>
        <v>0</v>
      </c>
      <c r="AB763" s="155">
        <f>IF(A22taxstdlife="n/a","n/a",IF(AB$3&gt;(A22taxstdlife+$E763),(Input!$O$232*$O$7)-SUM($O763:AA763),(Input!$O$232*$O$7)/A22taxstdlife))</f>
        <v>0</v>
      </c>
      <c r="AC763" s="155">
        <f>IF(A22taxstdlife="n/a","n/a",IF(AC$3&gt;(A22taxstdlife+$E763),(Input!$O$232*$O$7)-SUM($O763:AB763),(Input!$O$232*$O$7)/A22taxstdlife))</f>
        <v>0</v>
      </c>
      <c r="AD763" s="155">
        <f>IF(A22taxstdlife="n/a","n/a",IF(AD$3&gt;(A22taxstdlife+$E763),(Input!$O$232*$O$7)-SUM($O763:AC763),(Input!$O$232*$O$7)/A22taxstdlife))</f>
        <v>0</v>
      </c>
      <c r="AE763" s="155">
        <f>IF(A22taxstdlife="n/a","n/a",IF(AE$3&gt;(A22taxstdlife+$E763),(Input!$O$232*$O$7)-SUM($O763:AD763),(Input!$O$232*$O$7)/A22taxstdlife))</f>
        <v>0</v>
      </c>
      <c r="AF763" s="155">
        <f>IF(A22taxstdlife="n/a","n/a",IF(AF$3&gt;(A22taxstdlife+$E763),(Input!$O$232*$O$7)-SUM($O763:AE763),(Input!$O$232*$O$7)/A22taxstdlife))</f>
        <v>0</v>
      </c>
      <c r="AG763" s="155">
        <f>IF(A22taxstdlife="n/a","n/a",IF(AG$3&gt;(A22taxstdlife+$E763),(Input!$O$232*$O$7)-SUM($O763:AF763),(Input!$O$232*$O$7)/A22taxstdlife))</f>
        <v>0</v>
      </c>
      <c r="AH763" s="155">
        <f>IF(A22taxstdlife="n/a","n/a",IF(AH$3&gt;(A22taxstdlife+$E763),(Input!$O$232*$O$7)-SUM($O763:AG763),(Input!$O$232*$O$7)/A22taxstdlife))</f>
        <v>0</v>
      </c>
      <c r="AI763" s="155">
        <f>IF(A22taxstdlife="n/a","n/a",IF(AI$3&gt;(A22taxstdlife+$E763),(Input!$O$232*$O$7)-SUM($O763:AH763),(Input!$O$232*$O$7)/A22taxstdlife))</f>
        <v>0</v>
      </c>
      <c r="AJ763" s="155">
        <f>IF(A22taxstdlife="n/a","n/a",IF(AJ$3&gt;(A22taxstdlife+$E763),(Input!$O$232*$O$7)-SUM($O763:AI763),(Input!$O$232*$O$7)/A22taxstdlife))</f>
        <v>0</v>
      </c>
      <c r="AK763" s="155">
        <f>IF(A22taxstdlife="n/a","n/a",IF(AK$3&gt;(A22taxstdlife+$E763),(Input!$O$232*$O$7)-SUM($O763:AJ763),(Input!$O$232*$O$7)/A22taxstdlife))</f>
        <v>0</v>
      </c>
      <c r="AL763" s="155">
        <f>IF(A22taxstdlife="n/a","n/a",IF(AL$3&gt;(A22taxstdlife+$E763),(Input!$O$232*$O$7)-SUM($O763:AK763),(Input!$O$232*$O$7)/A22taxstdlife))</f>
        <v>0</v>
      </c>
      <c r="AM763" s="155">
        <f>IF(A22taxstdlife="n/a","n/a",IF(AM$3&gt;(A22taxstdlife+$E763),(Input!$O$232*$O$7)-SUM($O763:AL763),(Input!$O$232*$O$7)/A22taxstdlife))</f>
        <v>0</v>
      </c>
      <c r="AN763" s="155">
        <f>IF(A22taxstdlife="n/a","n/a",IF(AN$3&gt;(A22taxstdlife+$E763),(Input!$O$232*$O$7)-SUM($O763:AM763),(Input!$O$232*$O$7)/A22taxstdlife))</f>
        <v>0</v>
      </c>
      <c r="AO763" s="155">
        <f>IF(A22taxstdlife="n/a","n/a",IF(AO$3&gt;(A22taxstdlife+$E763),(Input!$O$232*$O$7)-SUM($O763:AN763),(Input!$O$232*$O$7)/A22taxstdlife))</f>
        <v>0</v>
      </c>
      <c r="AP763" s="155">
        <f>IF(A22taxstdlife="n/a","n/a",IF(AP$3&gt;(A22taxstdlife+$E763),(Input!$O$232*$O$7)-SUM($O763:AO763),(Input!$O$232*$O$7)/A22taxstdlife))</f>
        <v>0</v>
      </c>
      <c r="AQ763" s="155">
        <f>IF(A22taxstdlife="n/a","n/a",IF(AQ$3&gt;(A22taxstdlife+$E763),(Input!$O$232*$O$7)-SUM($O763:AP763),(Input!$O$232*$O$7)/A22taxstdlife))</f>
        <v>0</v>
      </c>
      <c r="AR763" s="155">
        <f>IF(A22taxstdlife="n/a","n/a",IF(AR$3&gt;(A22taxstdlife+$E763),(Input!$O$232*$O$7)-SUM($O763:AQ763),(Input!$O$232*$O$7)/A22taxstdlife))</f>
        <v>0</v>
      </c>
      <c r="AS763" s="155">
        <f>IF(A22taxstdlife="n/a","n/a",IF(AS$3&gt;(A22taxstdlife+$E763),(Input!$O$232*$O$7)-SUM($O763:AR763),(Input!$O$232*$O$7)/A22taxstdlife))</f>
        <v>0</v>
      </c>
      <c r="AT763" s="155">
        <f>IF(A22taxstdlife="n/a","n/a",IF(AT$3&gt;(A22taxstdlife+$E763),(Input!$O$232*$O$7)-SUM($O763:AS763),(Input!$O$232*$O$7)/A22taxstdlife))</f>
        <v>0</v>
      </c>
      <c r="AU763" s="155">
        <f>IF(A22taxstdlife="n/a","n/a",IF(AU$3&gt;(A22taxstdlife+$E763),(Input!$O$232*$O$7)-SUM($O763:AT763),(Input!$O$232*$O$7)/A22taxstdlife))</f>
        <v>0</v>
      </c>
      <c r="AV763" s="155">
        <f>IF(A22taxstdlife="n/a","n/a",IF(AV$3&gt;(A22taxstdlife+$E763),(Input!$O$232*$O$7)-SUM($O763:AU763),(Input!$O$232*$O$7)/A22taxstdlife))</f>
        <v>0</v>
      </c>
      <c r="AW763" s="155">
        <f>IF(A22taxstdlife="n/a","n/a",IF(AW$3&gt;(A22taxstdlife+$E763),(Input!$O$232*$O$7)-SUM($O763:AV763),(Input!$O$232*$O$7)/A22taxstdlife))</f>
        <v>0</v>
      </c>
      <c r="AX763" s="155">
        <f>IF(A22taxstdlife="n/a","n/a",IF(AX$3&gt;(A22taxstdlife+$E763),(Input!$O$232*$O$7)-SUM($O763:AW763),(Input!$O$232*$O$7)/A22taxstdlife))</f>
        <v>0</v>
      </c>
      <c r="AY763" s="155">
        <f>IF(A22taxstdlife="n/a","n/a",IF(AY$3&gt;(A22taxstdlife+$E763),(Input!$O$232*$O$7)-SUM($O763:AX763),(Input!$O$232*$O$7)/A22taxstdlife))</f>
        <v>0</v>
      </c>
      <c r="AZ763" s="155">
        <f>IF(A22taxstdlife="n/a","n/a",IF(AZ$3&gt;(A22taxstdlife+$E763),(Input!$O$232*$O$7)-SUM($O763:AY763),(Input!$O$232*$O$7)/A22taxstdlife))</f>
        <v>0</v>
      </c>
      <c r="BA763" s="155">
        <f>IF(A22taxstdlife="n/a","n/a",IF(BA$3&gt;(A22taxstdlife+$E763),(Input!$O$232*$O$7)-SUM($O763:AZ763),(Input!$O$232*$O$7)/A22taxstdlife))</f>
        <v>0</v>
      </c>
      <c r="BB763" s="155">
        <f>IF(A22taxstdlife="n/a","n/a",IF(BB$3&gt;(A22taxstdlife+$E763),(Input!$O$232*$O$7)-SUM($O763:BA763),(Input!$O$232*$O$7)/A22taxstdlife))</f>
        <v>0</v>
      </c>
      <c r="BC763" s="155">
        <f>IF(A22taxstdlife="n/a","n/a",IF(BC$3&gt;(A22taxstdlife+$E763),(Input!$O$232*$O$7)-SUM($O763:BB763),(Input!$O$232*$O$7)/A22taxstdlife))</f>
        <v>0</v>
      </c>
      <c r="BD763" s="155">
        <f>IF(A22taxstdlife="n/a","n/a",IF(BD$3&gt;(A22taxstdlife+$E763),(Input!$O$232*$O$7)-SUM($O763:BC763),(Input!$O$232*$O$7)/A22taxstdlife))</f>
        <v>0</v>
      </c>
      <c r="BE763" s="155">
        <f>IF(A22taxstdlife="n/a","n/a",IF(BE$3&gt;(A22taxstdlife+$E763),(Input!$O$232*$O$7)-SUM($O763:BD763),(Input!$O$232*$O$7)/A22taxstdlife))</f>
        <v>0</v>
      </c>
      <c r="BF763" s="155">
        <f>IF(A22taxstdlife="n/a","n/a",IF(BF$3&gt;(A22taxstdlife+$E763),(Input!$O$232*$O$7)-SUM($O763:BE763),(Input!$O$232*$O$7)/A22taxstdlife))</f>
        <v>0</v>
      </c>
      <c r="BG763" s="155">
        <f>IF(A22taxstdlife="n/a","n/a",IF(BG$3&gt;(A22taxstdlife+$E763),(Input!$O$232*$O$7)-SUM($O763:BF763),(Input!$O$232*$O$7)/A22taxstdlife))</f>
        <v>0</v>
      </c>
      <c r="BH763" s="155">
        <f>IF(A22taxstdlife="n/a","n/a",IF(BH$3&gt;(A22taxstdlife+$E763),(Input!$O$232*$O$7)-SUM($O763:BG763),(Input!$O$232*$O$7)/A22taxstdlife))</f>
        <v>0</v>
      </c>
      <c r="BI763" s="155">
        <f>IF(A22taxstdlife="n/a","n/a",IF(BI$3&gt;(A22taxstdlife+$E763),(Input!$O$232*$O$7)-SUM($O763:BH763),(Input!$O$232*$O$7)/A22taxstdlife))</f>
        <v>0</v>
      </c>
      <c r="BJ763" s="14"/>
      <c r="BK763" s="14"/>
      <c r="BL763" s="14"/>
      <c r="BM763" s="14"/>
      <c r="BN763" s="14"/>
      <c r="BO763" s="14"/>
      <c r="BP763" s="14"/>
      <c r="BQ763" s="14"/>
      <c r="BR763" s="14"/>
      <c r="BS763" s="14"/>
      <c r="BT763" s="14"/>
      <c r="BU763" s="14"/>
      <c r="BV763" s="14"/>
      <c r="BW763" s="14"/>
      <c r="BX763" s="14"/>
      <c r="BY763" s="14"/>
      <c r="BZ763" s="14"/>
      <c r="CA763" s="410"/>
      <c r="CB763" s="410"/>
      <c r="CC763" s="410"/>
      <c r="CD763" s="410"/>
      <c r="CE763" s="410"/>
      <c r="CF763" s="410"/>
      <c r="CG763" s="410"/>
      <c r="CH763" s="410"/>
      <c r="CI763" s="410"/>
      <c r="CJ763" s="410"/>
      <c r="CK763" s="410"/>
      <c r="CL763" s="410"/>
      <c r="CM763" s="410"/>
      <c r="CN763" s="410"/>
      <c r="CO763" s="410"/>
      <c r="CP763" s="410"/>
      <c r="CQ763" s="410"/>
      <c r="CR763" s="410"/>
      <c r="CS763" s="410"/>
      <c r="CT763" s="410"/>
      <c r="CU763" s="410"/>
      <c r="CV763" s="410"/>
      <c r="CW763" s="410"/>
      <c r="CX763" s="410"/>
      <c r="CY763" s="410"/>
      <c r="CZ763" s="410"/>
      <c r="DA763" s="410"/>
      <c r="DB763" s="410"/>
      <c r="DC763" s="410"/>
      <c r="DD763" s="410"/>
      <c r="DE763" s="410"/>
      <c r="DF763" s="410"/>
      <c r="DG763" s="410"/>
      <c r="DH763" s="410"/>
      <c r="DI763" s="410"/>
      <c r="DJ763" s="410"/>
      <c r="DK763" s="410"/>
      <c r="DL763" s="410"/>
      <c r="DM763" s="410"/>
      <c r="DN763" s="410"/>
      <c r="DO763" s="410"/>
      <c r="DP763" s="410"/>
      <c r="DQ763" s="410"/>
      <c r="DR763" s="410"/>
      <c r="DS763" s="410"/>
      <c r="DT763" s="410"/>
      <c r="DU763" s="410"/>
      <c r="DV763" s="410"/>
      <c r="DW763" s="410"/>
      <c r="DX763" s="410"/>
      <c r="DY763" s="410"/>
      <c r="DZ763" s="410"/>
      <c r="EA763" s="410"/>
      <c r="EB763" s="410"/>
      <c r="EC763" s="410"/>
      <c r="ED763" s="410"/>
      <c r="EE763" s="410"/>
      <c r="EF763" s="410"/>
      <c r="EG763" s="410"/>
      <c r="EH763" s="410"/>
      <c r="EI763" s="410"/>
      <c r="EJ763" s="410"/>
      <c r="EK763" s="410"/>
      <c r="EL763" s="410"/>
      <c r="EM763" s="410"/>
      <c r="EN763" s="410"/>
      <c r="EO763" s="410"/>
      <c r="EP763" s="410"/>
      <c r="EQ763" s="410"/>
      <c r="ER763" s="410"/>
      <c r="ES763" s="410"/>
      <c r="ET763" s="410"/>
      <c r="EU763" s="410"/>
      <c r="EV763" s="410"/>
      <c r="EW763" s="410"/>
      <c r="EX763" s="410"/>
      <c r="EY763" s="410"/>
      <c r="EZ763" s="410"/>
      <c r="FA763" s="410"/>
      <c r="FB763" s="410"/>
      <c r="FC763" s="410"/>
      <c r="FD763" s="410"/>
      <c r="FE763" s="410"/>
      <c r="FF763" s="410"/>
      <c r="FG763" s="410"/>
      <c r="FH763" s="410"/>
      <c r="FI763" s="410"/>
      <c r="FJ763" s="410"/>
      <c r="FK763" s="410"/>
      <c r="FL763" s="410"/>
      <c r="FM763" s="410"/>
      <c r="FN763" s="410"/>
      <c r="FO763" s="410"/>
      <c r="FP763" s="410"/>
      <c r="FQ763" s="410"/>
      <c r="FR763" s="410"/>
      <c r="FS763" s="410"/>
      <c r="FT763" s="410"/>
      <c r="FU763" s="410"/>
      <c r="FV763" s="410"/>
      <c r="FW763" s="410"/>
      <c r="FX763" s="410"/>
      <c r="FY763" s="410"/>
      <c r="FZ763" s="410"/>
      <c r="GA763" s="410"/>
      <c r="GB763" s="410"/>
      <c r="GC763" s="410"/>
      <c r="GD763" s="410"/>
      <c r="GE763" s="410"/>
      <c r="GF763" s="410"/>
      <c r="GG763" s="410"/>
      <c r="GH763" s="410"/>
      <c r="GI763" s="410"/>
      <c r="GJ763" s="410"/>
      <c r="GK763" s="410"/>
      <c r="GL763" s="410"/>
      <c r="GM763" s="410"/>
      <c r="GN763" s="410"/>
      <c r="GO763" s="410"/>
      <c r="GP763" s="410"/>
      <c r="GQ763" s="410"/>
      <c r="GR763" s="410"/>
      <c r="GS763" s="410"/>
      <c r="GT763" s="410"/>
      <c r="GU763" s="410"/>
      <c r="GV763" s="410"/>
      <c r="GW763" s="410"/>
      <c r="GX763" s="410"/>
      <c r="GY763" s="410"/>
      <c r="GZ763" s="410"/>
      <c r="HA763" s="410"/>
      <c r="HB763" s="410"/>
      <c r="HC763" s="410"/>
      <c r="HD763" s="410"/>
      <c r="HE763" s="410"/>
      <c r="HF763" s="410"/>
      <c r="HG763" s="410"/>
      <c r="HH763" s="410"/>
      <c r="HI763" s="410"/>
      <c r="HJ763" s="410"/>
      <c r="HK763" s="410"/>
      <c r="HL763" s="410"/>
      <c r="HM763" s="410"/>
      <c r="HN763" s="410"/>
      <c r="HO763" s="410"/>
      <c r="HP763" s="410"/>
      <c r="HQ763" s="410"/>
      <c r="HR763" s="410"/>
      <c r="HS763" s="410"/>
      <c r="HT763" s="410"/>
      <c r="HU763" s="410"/>
      <c r="HV763" s="410"/>
      <c r="HW763" s="410"/>
      <c r="HX763" s="410"/>
      <c r="HY763" s="410"/>
      <c r="HZ763" s="410"/>
      <c r="IA763" s="410"/>
      <c r="IB763" s="410"/>
      <c r="IC763" s="410"/>
      <c r="ID763" s="410"/>
      <c r="IE763" s="410"/>
      <c r="IF763" s="410"/>
      <c r="IG763" s="410"/>
      <c r="IH763" s="410"/>
      <c r="II763" s="410"/>
      <c r="IJ763" s="410"/>
      <c r="IK763" s="410"/>
      <c r="IL763" s="410"/>
      <c r="IM763" s="410"/>
      <c r="IN763" s="410"/>
      <c r="IO763" s="410"/>
      <c r="IP763" s="410"/>
      <c r="IQ763" s="410"/>
      <c r="IR763" s="410"/>
      <c r="IS763" s="410"/>
      <c r="IT763" s="410"/>
      <c r="IU763" s="410"/>
      <c r="IV763" s="410"/>
    </row>
    <row r="764" spans="1:256" s="2" customFormat="1" ht="12.75" hidden="1" customHeight="1" outlineLevel="2">
      <c r="A764" s="14"/>
      <c r="B764" s="14"/>
      <c r="C764" s="324"/>
      <c r="D764" s="413"/>
      <c r="E764" s="262">
        <v>10</v>
      </c>
      <c r="F764" s="372"/>
      <c r="G764" s="269"/>
      <c r="H764" s="271"/>
      <c r="I764" s="271"/>
      <c r="J764" s="271"/>
      <c r="K764" s="271"/>
      <c r="L764" s="271"/>
      <c r="M764" s="271"/>
      <c r="N764" s="271"/>
      <c r="O764" s="271"/>
      <c r="P764" s="270"/>
      <c r="Q764" s="155">
        <f>IF(A22taxstdlife="n/a","n/a",IF(Q$3&gt;(A22taxstdlife+$E764),(Input!$P$232*$P$7)-SUM($P764:P764),(Input!$P$232*$P$7)/A22taxstdlife))</f>
        <v>0</v>
      </c>
      <c r="R764" s="155">
        <f>IF(A22taxstdlife="n/a","n/a",IF(R$3&gt;(A22taxstdlife+$E764),(Input!$P$232*$P$7)-SUM($P764:Q764),(Input!$P$232*$P$7)/A22taxstdlife))</f>
        <v>0</v>
      </c>
      <c r="S764" s="155">
        <f>IF(A22taxstdlife="n/a","n/a",IF(S$3&gt;(A22taxstdlife+$E764),(Input!$P$232*$P$7)-SUM($P764:R764),(Input!$P$232*$P$7)/A22taxstdlife))</f>
        <v>0</v>
      </c>
      <c r="T764" s="155">
        <f>IF(A22taxstdlife="n/a","n/a",IF(T$3&gt;(A22taxstdlife+$E764),(Input!$P$232*$P$7)-SUM($P764:S764),(Input!$P$232*$P$7)/A22taxstdlife))</f>
        <v>0</v>
      </c>
      <c r="U764" s="155">
        <f>IF(A22taxstdlife="n/a","n/a",IF(U$3&gt;(A22taxstdlife+$E764),(Input!$P$232*$P$7)-SUM($P764:T764),(Input!$P$232*$P$7)/A22taxstdlife))</f>
        <v>0</v>
      </c>
      <c r="V764" s="155">
        <f>IF(A22taxstdlife="n/a","n/a",IF(V$3&gt;(A22taxstdlife+$E764),(Input!$P$232*$P$7)-SUM($P764:U764),(Input!$P$232*$P$7)/A22taxstdlife))</f>
        <v>0</v>
      </c>
      <c r="W764" s="155">
        <f>IF(A22taxstdlife="n/a","n/a",IF(W$3&gt;(A22taxstdlife+$E764),(Input!$P$232*$P$7)-SUM($P764:V764),(Input!$P$232*$P$7)/A22taxstdlife))</f>
        <v>0</v>
      </c>
      <c r="X764" s="155">
        <f>IF(A22taxstdlife="n/a","n/a",IF(X$3&gt;(A22taxstdlife+$E764),(Input!$P$232*$P$7)-SUM($P764:W764),(Input!$P$232*$P$7)/A22taxstdlife))</f>
        <v>0</v>
      </c>
      <c r="Y764" s="155">
        <f>IF(A22taxstdlife="n/a","n/a",IF(Y$3&gt;(A22taxstdlife+$E764),(Input!$P$232*$P$7)-SUM($P764:X764),(Input!$P$232*$P$7)/A22taxstdlife))</f>
        <v>0</v>
      </c>
      <c r="Z764" s="155">
        <f>IF(A22taxstdlife="n/a","n/a",IF(Z$3&gt;(A22taxstdlife+$E764),(Input!$P$232*$P$7)-SUM($P764:Y764),(Input!$P$232*$P$7)/A22taxstdlife))</f>
        <v>0</v>
      </c>
      <c r="AA764" s="155">
        <f>IF(A22taxstdlife="n/a","n/a",IF(AA$3&gt;(A22taxstdlife+$E764),(Input!$P$232*$P$7)-SUM($P764:Z764),(Input!$P$232*$P$7)/A22taxstdlife))</f>
        <v>0</v>
      </c>
      <c r="AB764" s="155">
        <f>IF(A22taxstdlife="n/a","n/a",IF(AB$3&gt;(A22taxstdlife+$E764),(Input!$P$232*$P$7)-SUM($P764:AA764),(Input!$P$232*$P$7)/A22taxstdlife))</f>
        <v>0</v>
      </c>
      <c r="AC764" s="155">
        <f>IF(A22taxstdlife="n/a","n/a",IF(AC$3&gt;(A22taxstdlife+$E764),(Input!$P$232*$P$7)-SUM($P764:AB764),(Input!$P$232*$P$7)/A22taxstdlife))</f>
        <v>0</v>
      </c>
      <c r="AD764" s="155">
        <f>IF(A22taxstdlife="n/a","n/a",IF(AD$3&gt;(A22taxstdlife+$E764),(Input!$P$232*$P$7)-SUM($P764:AC764),(Input!$P$232*$P$7)/A22taxstdlife))</f>
        <v>0</v>
      </c>
      <c r="AE764" s="155">
        <f>IF(A22taxstdlife="n/a","n/a",IF(AE$3&gt;(A22taxstdlife+$E764),(Input!$P$232*$P$7)-SUM($P764:AD764),(Input!$P$232*$P$7)/A22taxstdlife))</f>
        <v>0</v>
      </c>
      <c r="AF764" s="155">
        <f>IF(A22taxstdlife="n/a","n/a",IF(AF$3&gt;(A22taxstdlife+$E764),(Input!$P$232*$P$7)-SUM($P764:AE764),(Input!$P$232*$P$7)/A22taxstdlife))</f>
        <v>0</v>
      </c>
      <c r="AG764" s="155">
        <f>IF(A22taxstdlife="n/a","n/a",IF(AG$3&gt;(A22taxstdlife+$E764),(Input!$P$232*$P$7)-SUM($P764:AF764),(Input!$P$232*$P$7)/A22taxstdlife))</f>
        <v>0</v>
      </c>
      <c r="AH764" s="155">
        <f>IF(A22taxstdlife="n/a","n/a",IF(AH$3&gt;(A22taxstdlife+$E764),(Input!$P$232*$P$7)-SUM($P764:AG764),(Input!$P$232*$P$7)/A22taxstdlife))</f>
        <v>0</v>
      </c>
      <c r="AI764" s="155">
        <f>IF(A22taxstdlife="n/a","n/a",IF(AI$3&gt;(A22taxstdlife+$E764),(Input!$P$232*$P$7)-SUM($P764:AH764),(Input!$P$232*$P$7)/A22taxstdlife))</f>
        <v>0</v>
      </c>
      <c r="AJ764" s="155">
        <f>IF(A22taxstdlife="n/a","n/a",IF(AJ$3&gt;(A22taxstdlife+$E764),(Input!$P$232*$P$7)-SUM($P764:AI764),(Input!$P$232*$P$7)/A22taxstdlife))</f>
        <v>0</v>
      </c>
      <c r="AK764" s="155">
        <f>IF(A22taxstdlife="n/a","n/a",IF(AK$3&gt;(A22taxstdlife+$E764),(Input!$P$232*$P$7)-SUM($P764:AJ764),(Input!$P$232*$P$7)/A22taxstdlife))</f>
        <v>0</v>
      </c>
      <c r="AL764" s="155">
        <f>IF(A22taxstdlife="n/a","n/a",IF(AL$3&gt;(A22taxstdlife+$E764),(Input!$P$232*$P$7)-SUM($P764:AK764),(Input!$P$232*$P$7)/A22taxstdlife))</f>
        <v>0</v>
      </c>
      <c r="AM764" s="155">
        <f>IF(A22taxstdlife="n/a","n/a",IF(AM$3&gt;(A22taxstdlife+$E764),(Input!$P$232*$P$7)-SUM($P764:AL764),(Input!$P$232*$P$7)/A22taxstdlife))</f>
        <v>0</v>
      </c>
      <c r="AN764" s="155">
        <f>IF(A22taxstdlife="n/a","n/a",IF(AN$3&gt;(A22taxstdlife+$E764),(Input!$P$232*$P$7)-SUM($P764:AM764),(Input!$P$232*$P$7)/A22taxstdlife))</f>
        <v>0</v>
      </c>
      <c r="AO764" s="155">
        <f>IF(A22taxstdlife="n/a","n/a",IF(AO$3&gt;(A22taxstdlife+$E764),(Input!$P$232*$P$7)-SUM($P764:AN764),(Input!$P$232*$P$7)/A22taxstdlife))</f>
        <v>0</v>
      </c>
      <c r="AP764" s="155">
        <f>IF(A22taxstdlife="n/a","n/a",IF(AP$3&gt;(A22taxstdlife+$E764),(Input!$P$232*$P$7)-SUM($P764:AO764),(Input!$P$232*$P$7)/A22taxstdlife))</f>
        <v>0</v>
      </c>
      <c r="AQ764" s="155">
        <f>IF(A22taxstdlife="n/a","n/a",IF(AQ$3&gt;(A22taxstdlife+$E764),(Input!$P$232*$P$7)-SUM($P764:AP764),(Input!$P$232*$P$7)/A22taxstdlife))</f>
        <v>0</v>
      </c>
      <c r="AR764" s="155">
        <f>IF(A22taxstdlife="n/a","n/a",IF(AR$3&gt;(A22taxstdlife+$E764),(Input!$P$232*$P$7)-SUM($P764:AQ764),(Input!$P$232*$P$7)/A22taxstdlife))</f>
        <v>0</v>
      </c>
      <c r="AS764" s="155">
        <f>IF(A22taxstdlife="n/a","n/a",IF(AS$3&gt;(A22taxstdlife+$E764),(Input!$P$232*$P$7)-SUM($P764:AR764),(Input!$P$232*$P$7)/A22taxstdlife))</f>
        <v>0</v>
      </c>
      <c r="AT764" s="155">
        <f>IF(A22taxstdlife="n/a","n/a",IF(AT$3&gt;(A22taxstdlife+$E764),(Input!$P$232*$P$7)-SUM($P764:AS764),(Input!$P$232*$P$7)/A22taxstdlife))</f>
        <v>0</v>
      </c>
      <c r="AU764" s="155">
        <f>IF(A22taxstdlife="n/a","n/a",IF(AU$3&gt;(A22taxstdlife+$E764),(Input!$P$232*$P$7)-SUM($P764:AT764),(Input!$P$232*$P$7)/A22taxstdlife))</f>
        <v>0</v>
      </c>
      <c r="AV764" s="155">
        <f>IF(A22taxstdlife="n/a","n/a",IF(AV$3&gt;(A22taxstdlife+$E764),(Input!$P$232*$P$7)-SUM($P764:AU764),(Input!$P$232*$P$7)/A22taxstdlife))</f>
        <v>0</v>
      </c>
      <c r="AW764" s="155">
        <f>IF(A22taxstdlife="n/a","n/a",IF(AW$3&gt;(A22taxstdlife+$E764),(Input!$P$232*$P$7)-SUM($P764:AV764),(Input!$P$232*$P$7)/A22taxstdlife))</f>
        <v>0</v>
      </c>
      <c r="AX764" s="155">
        <f>IF(A22taxstdlife="n/a","n/a",IF(AX$3&gt;(A22taxstdlife+$E764),(Input!$P$232*$P$7)-SUM($P764:AW764),(Input!$P$232*$P$7)/A22taxstdlife))</f>
        <v>0</v>
      </c>
      <c r="AY764" s="155">
        <f>IF(A22taxstdlife="n/a","n/a",IF(AY$3&gt;(A22taxstdlife+$E764),(Input!$P$232*$P$7)-SUM($P764:AX764),(Input!$P$232*$P$7)/A22taxstdlife))</f>
        <v>0</v>
      </c>
      <c r="AZ764" s="155">
        <f>IF(A22taxstdlife="n/a","n/a",IF(AZ$3&gt;(A22taxstdlife+$E764),(Input!$P$232*$P$7)-SUM($P764:AY764),(Input!$P$232*$P$7)/A22taxstdlife))</f>
        <v>0</v>
      </c>
      <c r="BA764" s="155">
        <f>IF(A22taxstdlife="n/a","n/a",IF(BA$3&gt;(A22taxstdlife+$E764),(Input!$P$232*$P$7)-SUM($P764:AZ764),(Input!$P$232*$P$7)/A22taxstdlife))</f>
        <v>0</v>
      </c>
      <c r="BB764" s="155">
        <f>IF(A22taxstdlife="n/a","n/a",IF(BB$3&gt;(A22taxstdlife+$E764),(Input!$P$232*$P$7)-SUM($P764:BA764),(Input!$P$232*$P$7)/A22taxstdlife))</f>
        <v>0</v>
      </c>
      <c r="BC764" s="155">
        <f>IF(A22taxstdlife="n/a","n/a",IF(BC$3&gt;(A22taxstdlife+$E764),(Input!$P$232*$P$7)-SUM($P764:BB764),(Input!$P$232*$P$7)/A22taxstdlife))</f>
        <v>0</v>
      </c>
      <c r="BD764" s="155">
        <f>IF(A22taxstdlife="n/a","n/a",IF(BD$3&gt;(A22taxstdlife+$E764),(Input!$P$232*$P$7)-SUM($P764:BC764),(Input!$P$232*$P$7)/A22taxstdlife))</f>
        <v>0</v>
      </c>
      <c r="BE764" s="155">
        <f>IF(A22taxstdlife="n/a","n/a",IF(BE$3&gt;(A22taxstdlife+$E764),(Input!$P$232*$P$7)-SUM($P764:BD764),(Input!$P$232*$P$7)/A22taxstdlife))</f>
        <v>0</v>
      </c>
      <c r="BF764" s="155">
        <f>IF(A22taxstdlife="n/a","n/a",IF(BF$3&gt;(A22taxstdlife+$E764),(Input!$P$232*$P$7)-SUM($P764:BE764),(Input!$P$232*$P$7)/A22taxstdlife))</f>
        <v>0</v>
      </c>
      <c r="BG764" s="155">
        <f>IF(A22taxstdlife="n/a","n/a",IF(BG$3&gt;(A22taxstdlife+$E764),(Input!$P$232*$P$7)-SUM($P764:BF764),(Input!$P$232*$P$7)/A22taxstdlife))</f>
        <v>0</v>
      </c>
      <c r="BH764" s="155">
        <f>IF(A22taxstdlife="n/a","n/a",IF(BH$3&gt;(A22taxstdlife+$E764),(Input!$P$232*$P$7)-SUM($P764:BG764),(Input!$P$232*$P$7)/A22taxstdlife))</f>
        <v>0</v>
      </c>
      <c r="BI764" s="155">
        <f>IF(A22taxstdlife="n/a","n/a",IF(BI$3&gt;(A22taxstdlife+$E764),(Input!$P$232*$P$7)-SUM($P764:BH764),(Input!$P$232*$P$7)/A22taxstdlife))</f>
        <v>0</v>
      </c>
      <c r="BJ764" s="14"/>
      <c r="BK764" s="14"/>
      <c r="BL764" s="14"/>
      <c r="BM764" s="14"/>
      <c r="BN764" s="14"/>
      <c r="BO764" s="14"/>
      <c r="BP764" s="14"/>
      <c r="BQ764" s="14"/>
      <c r="BR764" s="14"/>
      <c r="BS764" s="14"/>
      <c r="BT764" s="14"/>
      <c r="BU764" s="14"/>
      <c r="BV764" s="14"/>
      <c r="BW764" s="14"/>
      <c r="BX764" s="14"/>
      <c r="BY764" s="14"/>
      <c r="BZ764" s="14"/>
      <c r="CA764" s="410"/>
      <c r="CB764" s="410"/>
      <c r="CC764" s="410"/>
      <c r="CD764" s="410"/>
      <c r="CE764" s="410"/>
      <c r="CF764" s="410"/>
      <c r="CG764" s="410"/>
      <c r="CH764" s="410"/>
      <c r="CI764" s="410"/>
      <c r="CJ764" s="410"/>
      <c r="CK764" s="410"/>
      <c r="CL764" s="410"/>
      <c r="CM764" s="410"/>
      <c r="CN764" s="410"/>
      <c r="CO764" s="410"/>
      <c r="CP764" s="410"/>
      <c r="CQ764" s="410"/>
      <c r="CR764" s="410"/>
      <c r="CS764" s="410"/>
      <c r="CT764" s="410"/>
      <c r="CU764" s="410"/>
      <c r="CV764" s="410"/>
      <c r="CW764" s="410"/>
      <c r="CX764" s="410"/>
      <c r="CY764" s="410"/>
      <c r="CZ764" s="410"/>
      <c r="DA764" s="410"/>
      <c r="DB764" s="410"/>
      <c r="DC764" s="410"/>
      <c r="DD764" s="410"/>
      <c r="DE764" s="410"/>
      <c r="DF764" s="410"/>
      <c r="DG764" s="410"/>
      <c r="DH764" s="410"/>
      <c r="DI764" s="410"/>
      <c r="DJ764" s="410"/>
      <c r="DK764" s="410"/>
      <c r="DL764" s="410"/>
      <c r="DM764" s="410"/>
      <c r="DN764" s="410"/>
      <c r="DO764" s="410"/>
      <c r="DP764" s="410"/>
      <c r="DQ764" s="410"/>
      <c r="DR764" s="410"/>
      <c r="DS764" s="410"/>
      <c r="DT764" s="410"/>
      <c r="DU764" s="410"/>
      <c r="DV764" s="410"/>
      <c r="DW764" s="410"/>
      <c r="DX764" s="410"/>
      <c r="DY764" s="410"/>
      <c r="DZ764" s="410"/>
      <c r="EA764" s="410"/>
      <c r="EB764" s="410"/>
      <c r="EC764" s="410"/>
      <c r="ED764" s="410"/>
      <c r="EE764" s="410"/>
      <c r="EF764" s="410"/>
      <c r="EG764" s="410"/>
      <c r="EH764" s="410"/>
      <c r="EI764" s="410"/>
      <c r="EJ764" s="410"/>
      <c r="EK764" s="410"/>
      <c r="EL764" s="410"/>
      <c r="EM764" s="410"/>
      <c r="EN764" s="410"/>
      <c r="EO764" s="410"/>
      <c r="EP764" s="410"/>
      <c r="EQ764" s="410"/>
      <c r="ER764" s="410"/>
      <c r="ES764" s="410"/>
      <c r="ET764" s="410"/>
      <c r="EU764" s="410"/>
      <c r="EV764" s="410"/>
      <c r="EW764" s="410"/>
      <c r="EX764" s="410"/>
      <c r="EY764" s="410"/>
      <c r="EZ764" s="410"/>
      <c r="FA764" s="410"/>
      <c r="FB764" s="410"/>
      <c r="FC764" s="410"/>
      <c r="FD764" s="410"/>
      <c r="FE764" s="410"/>
      <c r="FF764" s="410"/>
      <c r="FG764" s="410"/>
      <c r="FH764" s="410"/>
      <c r="FI764" s="410"/>
      <c r="FJ764" s="410"/>
      <c r="FK764" s="410"/>
      <c r="FL764" s="410"/>
      <c r="FM764" s="410"/>
      <c r="FN764" s="410"/>
      <c r="FO764" s="410"/>
      <c r="FP764" s="410"/>
      <c r="FQ764" s="410"/>
      <c r="FR764" s="410"/>
      <c r="FS764" s="410"/>
      <c r="FT764" s="410"/>
      <c r="FU764" s="410"/>
      <c r="FV764" s="410"/>
      <c r="FW764" s="410"/>
      <c r="FX764" s="410"/>
      <c r="FY764" s="410"/>
      <c r="FZ764" s="410"/>
      <c r="GA764" s="410"/>
      <c r="GB764" s="410"/>
      <c r="GC764" s="410"/>
      <c r="GD764" s="410"/>
      <c r="GE764" s="410"/>
      <c r="GF764" s="410"/>
      <c r="GG764" s="410"/>
      <c r="GH764" s="410"/>
      <c r="GI764" s="410"/>
      <c r="GJ764" s="410"/>
      <c r="GK764" s="410"/>
      <c r="GL764" s="410"/>
      <c r="GM764" s="410"/>
      <c r="GN764" s="410"/>
      <c r="GO764" s="410"/>
      <c r="GP764" s="410"/>
      <c r="GQ764" s="410"/>
      <c r="GR764" s="410"/>
      <c r="GS764" s="410"/>
      <c r="GT764" s="410"/>
      <c r="GU764" s="410"/>
      <c r="GV764" s="410"/>
      <c r="GW764" s="410"/>
      <c r="GX764" s="410"/>
      <c r="GY764" s="410"/>
      <c r="GZ764" s="410"/>
      <c r="HA764" s="410"/>
      <c r="HB764" s="410"/>
      <c r="HC764" s="410"/>
      <c r="HD764" s="410"/>
      <c r="HE764" s="410"/>
      <c r="HF764" s="410"/>
      <c r="HG764" s="410"/>
      <c r="HH764" s="410"/>
      <c r="HI764" s="410"/>
      <c r="HJ764" s="410"/>
      <c r="HK764" s="410"/>
      <c r="HL764" s="410"/>
      <c r="HM764" s="410"/>
      <c r="HN764" s="410"/>
      <c r="HO764" s="410"/>
      <c r="HP764" s="410"/>
      <c r="HQ764" s="410"/>
      <c r="HR764" s="410"/>
      <c r="HS764" s="410"/>
      <c r="HT764" s="410"/>
      <c r="HU764" s="410"/>
      <c r="HV764" s="410"/>
      <c r="HW764" s="410"/>
      <c r="HX764" s="410"/>
      <c r="HY764" s="410"/>
      <c r="HZ764" s="410"/>
      <c r="IA764" s="410"/>
      <c r="IB764" s="410"/>
      <c r="IC764" s="410"/>
      <c r="ID764" s="410"/>
      <c r="IE764" s="410"/>
      <c r="IF764" s="410"/>
      <c r="IG764" s="410"/>
      <c r="IH764" s="410"/>
      <c r="II764" s="410"/>
      <c r="IJ764" s="410"/>
      <c r="IK764" s="410"/>
      <c r="IL764" s="410"/>
      <c r="IM764" s="410"/>
      <c r="IN764" s="410"/>
      <c r="IO764" s="410"/>
      <c r="IP764" s="410"/>
      <c r="IQ764" s="410"/>
      <c r="IR764" s="410"/>
      <c r="IS764" s="410"/>
      <c r="IT764" s="410"/>
      <c r="IU764" s="410"/>
      <c r="IV764" s="410"/>
    </row>
    <row r="765" spans="1:256" s="2" customFormat="1" ht="12.75" customHeight="1" outlineLevel="1" collapsed="1">
      <c r="A765" s="14"/>
      <c r="B765" s="14"/>
      <c r="C765" s="324">
        <f>Asset22</f>
        <v>0</v>
      </c>
      <c r="D765" s="14"/>
      <c r="E765" s="14"/>
      <c r="F765" s="366"/>
      <c r="G765" s="364">
        <f t="shared" ref="G765:AL765" si="131">SUM(G753:G764)</f>
        <v>0</v>
      </c>
      <c r="H765" s="364">
        <f t="shared" si="131"/>
        <v>0</v>
      </c>
      <c r="I765" s="364">
        <f t="shared" si="131"/>
        <v>0</v>
      </c>
      <c r="J765" s="364">
        <f t="shared" si="131"/>
        <v>0</v>
      </c>
      <c r="K765" s="364">
        <f t="shared" si="131"/>
        <v>0</v>
      </c>
      <c r="L765" s="364">
        <f t="shared" si="131"/>
        <v>0</v>
      </c>
      <c r="M765" s="364">
        <f t="shared" si="131"/>
        <v>0</v>
      </c>
      <c r="N765" s="364">
        <f t="shared" si="131"/>
        <v>0</v>
      </c>
      <c r="O765" s="364">
        <f t="shared" si="131"/>
        <v>0</v>
      </c>
      <c r="P765" s="364">
        <f t="shared" si="131"/>
        <v>0</v>
      </c>
      <c r="Q765" s="364">
        <f t="shared" si="131"/>
        <v>0</v>
      </c>
      <c r="R765" s="364">
        <f t="shared" si="131"/>
        <v>0</v>
      </c>
      <c r="S765" s="364">
        <f t="shared" si="131"/>
        <v>0</v>
      </c>
      <c r="T765" s="364">
        <f t="shared" si="131"/>
        <v>0</v>
      </c>
      <c r="U765" s="364">
        <f t="shared" si="131"/>
        <v>0</v>
      </c>
      <c r="V765" s="364">
        <f t="shared" si="131"/>
        <v>0</v>
      </c>
      <c r="W765" s="364">
        <f t="shared" si="131"/>
        <v>0</v>
      </c>
      <c r="X765" s="364">
        <f t="shared" si="131"/>
        <v>0</v>
      </c>
      <c r="Y765" s="364">
        <f t="shared" si="131"/>
        <v>0</v>
      </c>
      <c r="Z765" s="364">
        <f t="shared" si="131"/>
        <v>0</v>
      </c>
      <c r="AA765" s="364">
        <f t="shared" si="131"/>
        <v>0</v>
      </c>
      <c r="AB765" s="364">
        <f t="shared" si="131"/>
        <v>0</v>
      </c>
      <c r="AC765" s="364">
        <f t="shared" si="131"/>
        <v>0</v>
      </c>
      <c r="AD765" s="364">
        <f t="shared" si="131"/>
        <v>0</v>
      </c>
      <c r="AE765" s="364">
        <f t="shared" si="131"/>
        <v>0</v>
      </c>
      <c r="AF765" s="364">
        <f t="shared" si="131"/>
        <v>0</v>
      </c>
      <c r="AG765" s="364">
        <f t="shared" si="131"/>
        <v>0</v>
      </c>
      <c r="AH765" s="364">
        <f t="shared" si="131"/>
        <v>0</v>
      </c>
      <c r="AI765" s="364">
        <f t="shared" si="131"/>
        <v>0</v>
      </c>
      <c r="AJ765" s="364">
        <f t="shared" si="131"/>
        <v>0</v>
      </c>
      <c r="AK765" s="364">
        <f t="shared" si="131"/>
        <v>0</v>
      </c>
      <c r="AL765" s="364">
        <f t="shared" si="131"/>
        <v>0</v>
      </c>
      <c r="AM765" s="364">
        <f t="shared" ref="AM765:BI765" si="132">SUM(AM753:AM764)</f>
        <v>0</v>
      </c>
      <c r="AN765" s="364">
        <f t="shared" si="132"/>
        <v>0</v>
      </c>
      <c r="AO765" s="364">
        <f t="shared" si="132"/>
        <v>0</v>
      </c>
      <c r="AP765" s="364">
        <f t="shared" si="132"/>
        <v>0</v>
      </c>
      <c r="AQ765" s="364">
        <f t="shared" si="132"/>
        <v>0</v>
      </c>
      <c r="AR765" s="364">
        <f t="shared" si="132"/>
        <v>0</v>
      </c>
      <c r="AS765" s="364">
        <f t="shared" si="132"/>
        <v>0</v>
      </c>
      <c r="AT765" s="364">
        <f t="shared" si="132"/>
        <v>0</v>
      </c>
      <c r="AU765" s="364">
        <f t="shared" si="132"/>
        <v>0</v>
      </c>
      <c r="AV765" s="364">
        <f t="shared" si="132"/>
        <v>0</v>
      </c>
      <c r="AW765" s="364">
        <f t="shared" si="132"/>
        <v>0</v>
      </c>
      <c r="AX765" s="364">
        <f t="shared" si="132"/>
        <v>0</v>
      </c>
      <c r="AY765" s="364">
        <f t="shared" si="132"/>
        <v>0</v>
      </c>
      <c r="AZ765" s="364">
        <f t="shared" si="132"/>
        <v>0</v>
      </c>
      <c r="BA765" s="364">
        <f t="shared" si="132"/>
        <v>0</v>
      </c>
      <c r="BB765" s="364">
        <f t="shared" si="132"/>
        <v>0</v>
      </c>
      <c r="BC765" s="364">
        <f t="shared" si="132"/>
        <v>0</v>
      </c>
      <c r="BD765" s="364">
        <f t="shared" si="132"/>
        <v>0</v>
      </c>
      <c r="BE765" s="364">
        <f t="shared" si="132"/>
        <v>0</v>
      </c>
      <c r="BF765" s="364">
        <f t="shared" si="132"/>
        <v>0</v>
      </c>
      <c r="BG765" s="364">
        <f t="shared" si="132"/>
        <v>0</v>
      </c>
      <c r="BH765" s="364">
        <f t="shared" si="132"/>
        <v>0</v>
      </c>
      <c r="BI765" s="364">
        <f t="shared" si="132"/>
        <v>0</v>
      </c>
      <c r="BJ765" s="14"/>
      <c r="BK765" s="14"/>
      <c r="BL765" s="14"/>
      <c r="BM765" s="14"/>
      <c r="BN765" s="14"/>
      <c r="BO765" s="14"/>
      <c r="BP765" s="14"/>
      <c r="BQ765" s="14"/>
      <c r="BR765" s="14"/>
      <c r="BS765" s="14"/>
      <c r="BT765" s="14"/>
      <c r="BU765" s="14"/>
      <c r="BV765" s="14"/>
      <c r="BW765" s="14"/>
      <c r="BX765" s="14"/>
      <c r="BY765" s="14"/>
      <c r="BZ765" s="14"/>
      <c r="CA765" s="410"/>
      <c r="CB765" s="410"/>
      <c r="CC765" s="410"/>
      <c r="CD765" s="410"/>
      <c r="CE765" s="410"/>
      <c r="CF765" s="410"/>
      <c r="CG765" s="410"/>
      <c r="CH765" s="410"/>
      <c r="CI765" s="410"/>
      <c r="CJ765" s="410"/>
      <c r="CK765" s="410"/>
      <c r="CL765" s="410"/>
      <c r="CM765" s="410"/>
      <c r="CN765" s="410"/>
      <c r="CO765" s="410"/>
      <c r="CP765" s="410"/>
      <c r="CQ765" s="410"/>
      <c r="CR765" s="410"/>
      <c r="CS765" s="410"/>
      <c r="CT765" s="410"/>
      <c r="CU765" s="410"/>
      <c r="CV765" s="410"/>
      <c r="CW765" s="410"/>
      <c r="CX765" s="410"/>
      <c r="CY765" s="410"/>
      <c r="CZ765" s="410"/>
      <c r="DA765" s="410"/>
      <c r="DB765" s="410"/>
      <c r="DC765" s="410"/>
      <c r="DD765" s="410"/>
      <c r="DE765" s="410"/>
      <c r="DF765" s="410"/>
      <c r="DG765" s="410"/>
      <c r="DH765" s="410"/>
      <c r="DI765" s="410"/>
      <c r="DJ765" s="410"/>
      <c r="DK765" s="410"/>
      <c r="DL765" s="410"/>
      <c r="DM765" s="410"/>
      <c r="DN765" s="410"/>
      <c r="DO765" s="410"/>
      <c r="DP765" s="410"/>
      <c r="DQ765" s="410"/>
      <c r="DR765" s="410"/>
      <c r="DS765" s="410"/>
      <c r="DT765" s="410"/>
      <c r="DU765" s="410"/>
      <c r="DV765" s="410"/>
      <c r="DW765" s="410"/>
      <c r="DX765" s="410"/>
      <c r="DY765" s="410"/>
      <c r="DZ765" s="410"/>
      <c r="EA765" s="410"/>
      <c r="EB765" s="410"/>
      <c r="EC765" s="410"/>
      <c r="ED765" s="410"/>
      <c r="EE765" s="410"/>
      <c r="EF765" s="410"/>
      <c r="EG765" s="410"/>
      <c r="EH765" s="410"/>
      <c r="EI765" s="410"/>
      <c r="EJ765" s="410"/>
      <c r="EK765" s="410"/>
      <c r="EL765" s="410"/>
      <c r="EM765" s="410"/>
      <c r="EN765" s="410"/>
      <c r="EO765" s="410"/>
      <c r="EP765" s="410"/>
      <c r="EQ765" s="410"/>
      <c r="ER765" s="410"/>
      <c r="ES765" s="410"/>
      <c r="ET765" s="410"/>
      <c r="EU765" s="410"/>
      <c r="EV765" s="410"/>
      <c r="EW765" s="410"/>
      <c r="EX765" s="410"/>
      <c r="EY765" s="410"/>
      <c r="EZ765" s="410"/>
      <c r="FA765" s="410"/>
      <c r="FB765" s="410"/>
      <c r="FC765" s="410"/>
      <c r="FD765" s="410"/>
      <c r="FE765" s="410"/>
      <c r="FF765" s="410"/>
      <c r="FG765" s="410"/>
      <c r="FH765" s="410"/>
      <c r="FI765" s="410"/>
      <c r="FJ765" s="410"/>
      <c r="FK765" s="410"/>
      <c r="FL765" s="410"/>
      <c r="FM765" s="410"/>
      <c r="FN765" s="410"/>
      <c r="FO765" s="410"/>
      <c r="FP765" s="410"/>
      <c r="FQ765" s="410"/>
      <c r="FR765" s="410"/>
      <c r="FS765" s="410"/>
      <c r="FT765" s="410"/>
      <c r="FU765" s="410"/>
      <c r="FV765" s="410"/>
      <c r="FW765" s="410"/>
      <c r="FX765" s="410"/>
      <c r="FY765" s="410"/>
      <c r="FZ765" s="410"/>
      <c r="GA765" s="410"/>
      <c r="GB765" s="410"/>
      <c r="GC765" s="410"/>
      <c r="GD765" s="410"/>
      <c r="GE765" s="410"/>
      <c r="GF765" s="410"/>
      <c r="GG765" s="410"/>
      <c r="GH765" s="410"/>
      <c r="GI765" s="410"/>
      <c r="GJ765" s="410"/>
      <c r="GK765" s="410"/>
      <c r="GL765" s="410"/>
      <c r="GM765" s="410"/>
      <c r="GN765" s="410"/>
      <c r="GO765" s="410"/>
      <c r="GP765" s="410"/>
      <c r="GQ765" s="410"/>
      <c r="GR765" s="410"/>
      <c r="GS765" s="410"/>
      <c r="GT765" s="410"/>
      <c r="GU765" s="410"/>
      <c r="GV765" s="410"/>
      <c r="GW765" s="410"/>
      <c r="GX765" s="410"/>
      <c r="GY765" s="410"/>
      <c r="GZ765" s="410"/>
      <c r="HA765" s="410"/>
      <c r="HB765" s="410"/>
      <c r="HC765" s="410"/>
      <c r="HD765" s="410"/>
      <c r="HE765" s="410"/>
      <c r="HF765" s="410"/>
      <c r="HG765" s="410"/>
      <c r="HH765" s="410"/>
      <c r="HI765" s="410"/>
      <c r="HJ765" s="410"/>
      <c r="HK765" s="410"/>
      <c r="HL765" s="410"/>
      <c r="HM765" s="410"/>
      <c r="HN765" s="410"/>
      <c r="HO765" s="410"/>
      <c r="HP765" s="410"/>
      <c r="HQ765" s="410"/>
      <c r="HR765" s="410"/>
      <c r="HS765" s="410"/>
      <c r="HT765" s="410"/>
      <c r="HU765" s="410"/>
      <c r="HV765" s="410"/>
      <c r="HW765" s="410"/>
      <c r="HX765" s="410"/>
      <c r="HY765" s="410"/>
      <c r="HZ765" s="410"/>
      <c r="IA765" s="410"/>
      <c r="IB765" s="410"/>
      <c r="IC765" s="410"/>
      <c r="ID765" s="410"/>
      <c r="IE765" s="410"/>
      <c r="IF765" s="410"/>
      <c r="IG765" s="410"/>
      <c r="IH765" s="410"/>
      <c r="II765" s="410"/>
      <c r="IJ765" s="410"/>
      <c r="IK765" s="410"/>
      <c r="IL765" s="410"/>
      <c r="IM765" s="410"/>
      <c r="IN765" s="410"/>
      <c r="IO765" s="410"/>
      <c r="IP765" s="410"/>
      <c r="IQ765" s="410"/>
      <c r="IR765" s="410"/>
      <c r="IS765" s="410"/>
      <c r="IT765" s="410"/>
      <c r="IU765" s="410"/>
      <c r="IV765" s="410"/>
    </row>
    <row r="766" spans="1:256" s="2" customFormat="1" ht="12.75" hidden="1" customHeight="1" outlineLevel="2">
      <c r="A766" s="14"/>
      <c r="B766" s="384">
        <f>C778</f>
        <v>0</v>
      </c>
      <c r="C766" s="326"/>
      <c r="D766" s="33" t="s">
        <v>65</v>
      </c>
      <c r="E766" s="32"/>
      <c r="F766" s="371"/>
      <c r="G766" s="154">
        <f>IF(G$3&gt;A23taxremlife,A23taxvalue-SUM($F766:F766),IF(A23taxremlife="N/A","n/a",A23taxvalue/A23taxremlife))</f>
        <v>0</v>
      </c>
      <c r="H766" s="154">
        <f>IF(H$3&gt;A23taxremlife,A23taxvalue-SUM($F766:G766),IF(A23taxremlife="N/A","n/a",A23taxvalue/A23taxremlife))</f>
        <v>0</v>
      </c>
      <c r="I766" s="154">
        <f>IF(I$3&gt;A23taxremlife,A23taxvalue-SUM($F766:H766),IF(A23taxremlife="N/A","n/a",A23taxvalue/A23taxremlife))</f>
        <v>0</v>
      </c>
      <c r="J766" s="154">
        <f>IF(J$3&gt;A23taxremlife,A23taxvalue-SUM($F766:I766),IF(A23taxremlife="N/A","n/a",A23taxvalue/A23taxremlife))</f>
        <v>0</v>
      </c>
      <c r="K766" s="154">
        <f>IF(K$3&gt;A23taxremlife,A23taxvalue-SUM($F766:J766),IF(A23taxremlife="N/A","n/a",A23taxvalue/A23taxremlife))</f>
        <v>0</v>
      </c>
      <c r="L766" s="154">
        <f>IF(L$3&gt;A23taxremlife,A23taxvalue-SUM($F766:K766),IF(A23taxremlife="N/A","n/a",A23taxvalue/A23taxremlife))</f>
        <v>0</v>
      </c>
      <c r="M766" s="154">
        <f>IF(M$3&gt;A23taxremlife,A23taxvalue-SUM($F766:L766),IF(A23taxremlife="N/A","n/a",A23taxvalue/A23taxremlife))</f>
        <v>0</v>
      </c>
      <c r="N766" s="154">
        <f>IF(N$3&gt;A23taxremlife,A23taxvalue-SUM($F766:M766),IF(A23taxremlife="N/A","n/a",A23taxvalue/A23taxremlife))</f>
        <v>0</v>
      </c>
      <c r="O766" s="154">
        <f>IF(O$3&gt;A23taxremlife,A23taxvalue-SUM($F766:N766),IF(A23taxremlife="N/A","n/a",A23taxvalue/A23taxremlife))</f>
        <v>0</v>
      </c>
      <c r="P766" s="154">
        <f>IF(P$3&gt;A23taxremlife,A23taxvalue-SUM($F766:O766),IF(A23taxremlife="N/A","n/a",A23taxvalue/A23taxremlife))</f>
        <v>0</v>
      </c>
      <c r="Q766" s="154">
        <f>IF(Q$3&gt;A23taxremlife,A23taxvalue-SUM($F766:P766),IF(A23taxremlife="N/A","n/a",A23taxvalue/A23taxremlife))</f>
        <v>0</v>
      </c>
      <c r="R766" s="154">
        <f>IF(R$3&gt;A23taxremlife,A23taxvalue-SUM($F766:Q766),IF(A23taxremlife="N/A","n/a",A23taxvalue/A23taxremlife))</f>
        <v>0</v>
      </c>
      <c r="S766" s="154">
        <f>IF(S$3&gt;A23taxremlife,A23taxvalue-SUM($F766:R766),IF(A23taxremlife="N/A","n/a",A23taxvalue/A23taxremlife))</f>
        <v>0</v>
      </c>
      <c r="T766" s="154">
        <f>IF(T$3&gt;A23taxremlife,A23taxvalue-SUM($F766:S766),IF(A23taxremlife="N/A","n/a",A23taxvalue/A23taxremlife))</f>
        <v>0</v>
      </c>
      <c r="U766" s="154">
        <f>IF(U$3&gt;A23taxremlife,A23taxvalue-SUM($F766:T766),IF(A23taxremlife="N/A","n/a",A23taxvalue/A23taxremlife))</f>
        <v>0</v>
      </c>
      <c r="V766" s="154">
        <f>IF(V$3&gt;A23taxremlife,A23taxvalue-SUM($F766:U766),IF(A23taxremlife="N/A","n/a",A23taxvalue/A23taxremlife))</f>
        <v>0</v>
      </c>
      <c r="W766" s="154">
        <f>IF(W$3&gt;A23taxremlife,A23taxvalue-SUM($F766:V766),IF(A23taxremlife="N/A","n/a",A23taxvalue/A23taxremlife))</f>
        <v>0</v>
      </c>
      <c r="X766" s="154">
        <f>IF(X$3&gt;A23taxremlife,A23taxvalue-SUM($F766:W766),IF(A23taxremlife="N/A","n/a",A23taxvalue/A23taxremlife))</f>
        <v>0</v>
      </c>
      <c r="Y766" s="154">
        <f>IF(Y$3&gt;A23taxremlife,A23taxvalue-SUM($F766:X766),IF(A23taxremlife="N/A","n/a",A23taxvalue/A23taxremlife))</f>
        <v>0</v>
      </c>
      <c r="Z766" s="154">
        <f>IF(Z$3&gt;A23taxremlife,A23taxvalue-SUM($F766:Y766),IF(A23taxremlife="N/A","n/a",A23taxvalue/A23taxremlife))</f>
        <v>0</v>
      </c>
      <c r="AA766" s="154">
        <f>IF(AA$3&gt;A23taxremlife,A23taxvalue-SUM($F766:Z766),IF(A23taxremlife="N/A","n/a",A23taxvalue/A23taxremlife))</f>
        <v>0</v>
      </c>
      <c r="AB766" s="154">
        <f>IF(AB$3&gt;A23taxremlife,A23taxvalue-SUM($F766:AA766),IF(A23taxremlife="N/A","n/a",A23taxvalue/A23taxremlife))</f>
        <v>0</v>
      </c>
      <c r="AC766" s="154">
        <f>IF(AC$3&gt;A23taxremlife,A23taxvalue-SUM($F766:AB766),IF(A23taxremlife="N/A","n/a",A23taxvalue/A23taxremlife))</f>
        <v>0</v>
      </c>
      <c r="AD766" s="154">
        <f>IF(AD$3&gt;A23taxremlife,A23taxvalue-SUM($F766:AC766),IF(A23taxremlife="N/A","n/a",A23taxvalue/A23taxremlife))</f>
        <v>0</v>
      </c>
      <c r="AE766" s="154">
        <f>IF(AE$3&gt;A23taxremlife,A23taxvalue-SUM($F766:AD766),IF(A23taxremlife="N/A","n/a",A23taxvalue/A23taxremlife))</f>
        <v>0</v>
      </c>
      <c r="AF766" s="154">
        <f>IF(AF$3&gt;A23taxremlife,A23taxvalue-SUM($F766:AE766),IF(A23taxremlife="N/A","n/a",A23taxvalue/A23taxremlife))</f>
        <v>0</v>
      </c>
      <c r="AG766" s="154">
        <f>IF(AG$3&gt;A23taxremlife,A23taxvalue-SUM($F766:AF766),IF(A23taxremlife="N/A","n/a",A23taxvalue/A23taxremlife))</f>
        <v>0</v>
      </c>
      <c r="AH766" s="154">
        <f>IF(AH$3&gt;A23taxremlife,A23taxvalue-SUM($F766:AG766),IF(A23taxremlife="N/A","n/a",A23taxvalue/A23taxremlife))</f>
        <v>0</v>
      </c>
      <c r="AI766" s="154">
        <f>IF(AI$3&gt;A23taxremlife,A23taxvalue-SUM($F766:AH766),IF(A23taxremlife="N/A","n/a",A23taxvalue/A23taxremlife))</f>
        <v>0</v>
      </c>
      <c r="AJ766" s="154">
        <f>IF(AJ$3&gt;A23taxremlife,A23taxvalue-SUM($F766:AI766),IF(A23taxremlife="N/A","n/a",A23taxvalue/A23taxremlife))</f>
        <v>0</v>
      </c>
      <c r="AK766" s="154">
        <f>IF(AK$3&gt;A23taxremlife,A23taxvalue-SUM($F766:AJ766),IF(A23taxremlife="N/A","n/a",A23taxvalue/A23taxremlife))</f>
        <v>0</v>
      </c>
      <c r="AL766" s="154">
        <f>IF(AL$3&gt;A23taxremlife,A23taxvalue-SUM($F766:AK766),IF(A23taxremlife="N/A","n/a",A23taxvalue/A23taxremlife))</f>
        <v>0</v>
      </c>
      <c r="AM766" s="154">
        <f>IF(AM$3&gt;A23taxremlife,A23taxvalue-SUM($F766:AL766),IF(A23taxremlife="N/A","n/a",A23taxvalue/A23taxremlife))</f>
        <v>0</v>
      </c>
      <c r="AN766" s="154">
        <f>IF(AN$3&gt;A23taxremlife,A23taxvalue-SUM($F766:AM766),IF(A23taxremlife="N/A","n/a",A23taxvalue/A23taxremlife))</f>
        <v>0</v>
      </c>
      <c r="AO766" s="154">
        <f>IF(AO$3&gt;A23taxremlife,A23taxvalue-SUM($F766:AN766),IF(A23taxremlife="N/A","n/a",A23taxvalue/A23taxremlife))</f>
        <v>0</v>
      </c>
      <c r="AP766" s="154">
        <f>IF(AP$3&gt;A23taxremlife,A23taxvalue-SUM($F766:AO766),IF(A23taxremlife="N/A","n/a",A23taxvalue/A23taxremlife))</f>
        <v>0</v>
      </c>
      <c r="AQ766" s="154">
        <f>IF(AQ$3&gt;A23taxremlife,A23taxvalue-SUM($F766:AP766),IF(A23taxremlife="N/A","n/a",A23taxvalue/A23taxremlife))</f>
        <v>0</v>
      </c>
      <c r="AR766" s="154">
        <f>IF(AR$3&gt;A23taxremlife,A23taxvalue-SUM($F766:AQ766),IF(A23taxremlife="N/A","n/a",A23taxvalue/A23taxremlife))</f>
        <v>0</v>
      </c>
      <c r="AS766" s="154">
        <f>IF(AS$3&gt;A23taxremlife,A23taxvalue-SUM($F766:AR766),IF(A23taxremlife="N/A","n/a",A23taxvalue/A23taxremlife))</f>
        <v>0</v>
      </c>
      <c r="AT766" s="154">
        <f>IF(AT$3&gt;A23taxremlife,A23taxvalue-SUM($F766:AS766),IF(A23taxremlife="N/A","n/a",A23taxvalue/A23taxremlife))</f>
        <v>0</v>
      </c>
      <c r="AU766" s="154">
        <f>IF(AU$3&gt;A23taxremlife,A23taxvalue-SUM($F766:AT766),IF(A23taxremlife="N/A","n/a",A23taxvalue/A23taxremlife))</f>
        <v>0</v>
      </c>
      <c r="AV766" s="154">
        <f>IF(AV$3&gt;A23taxremlife,A23taxvalue-SUM($F766:AU766),IF(A23taxremlife="N/A","n/a",A23taxvalue/A23taxremlife))</f>
        <v>0</v>
      </c>
      <c r="AW766" s="154">
        <f>IF(AW$3&gt;A23taxremlife,A23taxvalue-SUM($F766:AV766),IF(A23taxremlife="N/A","n/a",A23taxvalue/A23taxremlife))</f>
        <v>0</v>
      </c>
      <c r="AX766" s="154">
        <f>IF(AX$3&gt;A23taxremlife,A23taxvalue-SUM($F766:AW766),IF(A23taxremlife="N/A","n/a",A23taxvalue/A23taxremlife))</f>
        <v>0</v>
      </c>
      <c r="AY766" s="154">
        <f>IF(AY$3&gt;A23taxremlife,A23taxvalue-SUM($F766:AX766),IF(A23taxremlife="N/A","n/a",A23taxvalue/A23taxremlife))</f>
        <v>0</v>
      </c>
      <c r="AZ766" s="154">
        <f>IF(AZ$3&gt;A23taxremlife,A23taxvalue-SUM($F766:AY766),IF(A23taxremlife="N/A","n/a",A23taxvalue/A23taxremlife))</f>
        <v>0</v>
      </c>
      <c r="BA766" s="154">
        <f>IF(BA$3&gt;A23taxremlife,A23taxvalue-SUM($F766:AZ766),IF(A23taxremlife="N/A","n/a",A23taxvalue/A23taxremlife))</f>
        <v>0</v>
      </c>
      <c r="BB766" s="154">
        <f>IF(BB$3&gt;A23taxremlife,A23taxvalue-SUM($F766:BA766),IF(A23taxremlife="N/A","n/a",A23taxvalue/A23taxremlife))</f>
        <v>0</v>
      </c>
      <c r="BC766" s="154">
        <f>IF(BC$3&gt;A23taxremlife,A23taxvalue-SUM($F766:BB766),IF(A23taxremlife="N/A","n/a",A23taxvalue/A23taxremlife))</f>
        <v>0</v>
      </c>
      <c r="BD766" s="154">
        <f>IF(BD$3&gt;A23taxremlife,A23taxvalue-SUM($F766:BC766),IF(A23taxremlife="N/A","n/a",A23taxvalue/A23taxremlife))</f>
        <v>0</v>
      </c>
      <c r="BE766" s="154">
        <f>IF(BE$3&gt;A23taxremlife,A23taxvalue-SUM($F766:BD766),IF(A23taxremlife="N/A","n/a",A23taxvalue/A23taxremlife))</f>
        <v>0</v>
      </c>
      <c r="BF766" s="154">
        <f>IF(BF$3&gt;A23taxremlife,A23taxvalue-SUM($F766:BE766),IF(A23taxremlife="N/A","n/a",A23taxvalue/A23taxremlife))</f>
        <v>0</v>
      </c>
      <c r="BG766" s="154">
        <f>IF(BG$3&gt;A23taxremlife,A23taxvalue-SUM($F766:BF766),IF(A23taxremlife="N/A","n/a",A23taxvalue/A23taxremlife))</f>
        <v>0</v>
      </c>
      <c r="BH766" s="154">
        <f>IF(BH$3&gt;A23taxremlife,A23taxvalue-SUM($F766:BG766),IF(A23taxremlife="N/A","n/a",A23taxvalue/A23taxremlife))</f>
        <v>0</v>
      </c>
      <c r="BI766" s="154">
        <f>IF(BI$3&gt;A23taxremlife,A23taxvalue-SUM($F766:BH766),IF(A23taxremlife="N/A","n/a",A23taxvalue/A23taxremlife))</f>
        <v>0</v>
      </c>
      <c r="BJ766" s="14"/>
      <c r="BK766" s="14"/>
      <c r="BL766" s="14"/>
      <c r="BM766" s="14"/>
      <c r="BN766" s="14"/>
      <c r="BO766" s="14"/>
      <c r="BP766" s="14"/>
      <c r="BQ766" s="14"/>
      <c r="BR766" s="14"/>
      <c r="BS766" s="14"/>
      <c r="BT766" s="14"/>
      <c r="BU766" s="14"/>
      <c r="BV766" s="14"/>
      <c r="BW766" s="14"/>
      <c r="BX766" s="14"/>
      <c r="BY766" s="14"/>
      <c r="BZ766" s="14"/>
      <c r="CA766" s="410"/>
      <c r="CB766" s="410"/>
      <c r="CC766" s="410"/>
      <c r="CD766" s="410"/>
      <c r="CE766" s="410"/>
      <c r="CF766" s="410"/>
      <c r="CG766" s="410"/>
      <c r="CH766" s="410"/>
      <c r="CI766" s="410"/>
      <c r="CJ766" s="410"/>
      <c r="CK766" s="410"/>
      <c r="CL766" s="410"/>
      <c r="CM766" s="410"/>
      <c r="CN766" s="410"/>
      <c r="CO766" s="410"/>
      <c r="CP766" s="410"/>
      <c r="CQ766" s="410"/>
      <c r="CR766" s="410"/>
      <c r="CS766" s="410"/>
      <c r="CT766" s="410"/>
      <c r="CU766" s="410"/>
      <c r="CV766" s="410"/>
      <c r="CW766" s="410"/>
      <c r="CX766" s="410"/>
      <c r="CY766" s="410"/>
      <c r="CZ766" s="410"/>
      <c r="DA766" s="410"/>
      <c r="DB766" s="410"/>
      <c r="DC766" s="410"/>
      <c r="DD766" s="410"/>
      <c r="DE766" s="410"/>
      <c r="DF766" s="410"/>
      <c r="DG766" s="410"/>
      <c r="DH766" s="410"/>
      <c r="DI766" s="410"/>
      <c r="DJ766" s="410"/>
      <c r="DK766" s="410"/>
      <c r="DL766" s="410"/>
      <c r="DM766" s="410"/>
      <c r="DN766" s="410"/>
      <c r="DO766" s="410"/>
      <c r="DP766" s="410"/>
      <c r="DQ766" s="410"/>
      <c r="DR766" s="410"/>
      <c r="DS766" s="410"/>
      <c r="DT766" s="410"/>
      <c r="DU766" s="410"/>
      <c r="DV766" s="410"/>
      <c r="DW766" s="410"/>
      <c r="DX766" s="410"/>
      <c r="DY766" s="410"/>
      <c r="DZ766" s="410"/>
      <c r="EA766" s="410"/>
      <c r="EB766" s="410"/>
      <c r="EC766" s="410"/>
      <c r="ED766" s="410"/>
      <c r="EE766" s="410"/>
      <c r="EF766" s="410"/>
      <c r="EG766" s="410"/>
      <c r="EH766" s="410"/>
      <c r="EI766" s="410"/>
      <c r="EJ766" s="410"/>
      <c r="EK766" s="410"/>
      <c r="EL766" s="410"/>
      <c r="EM766" s="410"/>
      <c r="EN766" s="410"/>
      <c r="EO766" s="410"/>
      <c r="EP766" s="410"/>
      <c r="EQ766" s="410"/>
      <c r="ER766" s="410"/>
      <c r="ES766" s="410"/>
      <c r="ET766" s="410"/>
      <c r="EU766" s="410"/>
      <c r="EV766" s="410"/>
      <c r="EW766" s="410"/>
      <c r="EX766" s="410"/>
      <c r="EY766" s="410"/>
      <c r="EZ766" s="410"/>
      <c r="FA766" s="410"/>
      <c r="FB766" s="410"/>
      <c r="FC766" s="410"/>
      <c r="FD766" s="410"/>
      <c r="FE766" s="410"/>
      <c r="FF766" s="410"/>
      <c r="FG766" s="410"/>
      <c r="FH766" s="410"/>
      <c r="FI766" s="410"/>
      <c r="FJ766" s="410"/>
      <c r="FK766" s="410"/>
      <c r="FL766" s="410"/>
      <c r="FM766" s="410"/>
      <c r="FN766" s="410"/>
      <c r="FO766" s="410"/>
      <c r="FP766" s="410"/>
      <c r="FQ766" s="410"/>
      <c r="FR766" s="410"/>
      <c r="FS766" s="410"/>
      <c r="FT766" s="410"/>
      <c r="FU766" s="410"/>
      <c r="FV766" s="410"/>
      <c r="FW766" s="410"/>
      <c r="FX766" s="410"/>
      <c r="FY766" s="410"/>
      <c r="FZ766" s="410"/>
      <c r="GA766" s="410"/>
      <c r="GB766" s="410"/>
      <c r="GC766" s="410"/>
      <c r="GD766" s="410"/>
      <c r="GE766" s="410"/>
      <c r="GF766" s="410"/>
      <c r="GG766" s="410"/>
      <c r="GH766" s="410"/>
      <c r="GI766" s="410"/>
      <c r="GJ766" s="410"/>
      <c r="GK766" s="410"/>
      <c r="GL766" s="410"/>
      <c r="GM766" s="410"/>
      <c r="GN766" s="410"/>
      <c r="GO766" s="410"/>
      <c r="GP766" s="410"/>
      <c r="GQ766" s="410"/>
      <c r="GR766" s="410"/>
      <c r="GS766" s="410"/>
      <c r="GT766" s="410"/>
      <c r="GU766" s="410"/>
      <c r="GV766" s="410"/>
      <c r="GW766" s="410"/>
      <c r="GX766" s="410"/>
      <c r="GY766" s="410"/>
      <c r="GZ766" s="410"/>
      <c r="HA766" s="410"/>
      <c r="HB766" s="410"/>
      <c r="HC766" s="410"/>
      <c r="HD766" s="410"/>
      <c r="HE766" s="410"/>
      <c r="HF766" s="410"/>
      <c r="HG766" s="410"/>
      <c r="HH766" s="410"/>
      <c r="HI766" s="410"/>
      <c r="HJ766" s="410"/>
      <c r="HK766" s="410"/>
      <c r="HL766" s="410"/>
      <c r="HM766" s="410"/>
      <c r="HN766" s="410"/>
      <c r="HO766" s="410"/>
      <c r="HP766" s="410"/>
      <c r="HQ766" s="410"/>
      <c r="HR766" s="410"/>
      <c r="HS766" s="410"/>
      <c r="HT766" s="410"/>
      <c r="HU766" s="410"/>
      <c r="HV766" s="410"/>
      <c r="HW766" s="410"/>
      <c r="HX766" s="410"/>
      <c r="HY766" s="410"/>
      <c r="HZ766" s="410"/>
      <c r="IA766" s="410"/>
      <c r="IB766" s="410"/>
      <c r="IC766" s="410"/>
      <c r="ID766" s="410"/>
      <c r="IE766" s="410"/>
      <c r="IF766" s="410"/>
      <c r="IG766" s="410"/>
      <c r="IH766" s="410"/>
      <c r="II766" s="410"/>
      <c r="IJ766" s="410"/>
      <c r="IK766" s="410"/>
      <c r="IL766" s="410"/>
      <c r="IM766" s="410"/>
      <c r="IN766" s="410"/>
      <c r="IO766" s="410"/>
      <c r="IP766" s="410"/>
      <c r="IQ766" s="410"/>
      <c r="IR766" s="410"/>
      <c r="IS766" s="410"/>
      <c r="IT766" s="410"/>
      <c r="IU766" s="410"/>
      <c r="IV766" s="410"/>
    </row>
    <row r="767" spans="1:256" s="2" customFormat="1" ht="12.75" hidden="1" customHeight="1" outlineLevel="2">
      <c r="A767" s="14"/>
      <c r="B767" s="14"/>
      <c r="C767" s="324"/>
      <c r="D767" s="412" t="s">
        <v>198</v>
      </c>
      <c r="E767" s="261">
        <v>0</v>
      </c>
      <c r="F767" s="372"/>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c r="AY767" s="155"/>
      <c r="AZ767" s="155"/>
      <c r="BA767" s="155"/>
      <c r="BB767" s="155"/>
      <c r="BC767" s="155"/>
      <c r="BD767" s="155"/>
      <c r="BE767" s="155"/>
      <c r="BF767" s="155"/>
      <c r="BG767" s="155"/>
      <c r="BH767" s="155"/>
      <c r="BI767" s="155"/>
      <c r="BJ767" s="14"/>
      <c r="BK767" s="14"/>
      <c r="BL767" s="14"/>
      <c r="BM767" s="14"/>
      <c r="BN767" s="14"/>
      <c r="BO767" s="14"/>
      <c r="BP767" s="14"/>
      <c r="BQ767" s="14"/>
      <c r="BR767" s="14"/>
      <c r="BS767" s="14"/>
      <c r="BT767" s="14"/>
      <c r="BU767" s="14"/>
      <c r="BV767" s="14"/>
      <c r="BW767" s="14"/>
      <c r="BX767" s="14"/>
      <c r="BY767" s="14"/>
      <c r="BZ767" s="14"/>
      <c r="CA767" s="410"/>
      <c r="CB767" s="410"/>
      <c r="CC767" s="410"/>
      <c r="CD767" s="410"/>
      <c r="CE767" s="410"/>
      <c r="CF767" s="410"/>
      <c r="CG767" s="410"/>
      <c r="CH767" s="410"/>
      <c r="CI767" s="410"/>
      <c r="CJ767" s="410"/>
      <c r="CK767" s="410"/>
      <c r="CL767" s="410"/>
      <c r="CM767" s="410"/>
      <c r="CN767" s="410"/>
      <c r="CO767" s="410"/>
      <c r="CP767" s="410"/>
      <c r="CQ767" s="410"/>
      <c r="CR767" s="410"/>
      <c r="CS767" s="410"/>
      <c r="CT767" s="410"/>
      <c r="CU767" s="410"/>
      <c r="CV767" s="410"/>
      <c r="CW767" s="410"/>
      <c r="CX767" s="410"/>
      <c r="CY767" s="410"/>
      <c r="CZ767" s="410"/>
      <c r="DA767" s="410"/>
      <c r="DB767" s="410"/>
      <c r="DC767" s="410"/>
      <c r="DD767" s="410"/>
      <c r="DE767" s="410"/>
      <c r="DF767" s="410"/>
      <c r="DG767" s="410"/>
      <c r="DH767" s="410"/>
      <c r="DI767" s="410"/>
      <c r="DJ767" s="410"/>
      <c r="DK767" s="410"/>
      <c r="DL767" s="410"/>
      <c r="DM767" s="410"/>
      <c r="DN767" s="410"/>
      <c r="DO767" s="410"/>
      <c r="DP767" s="410"/>
      <c r="DQ767" s="410"/>
      <c r="DR767" s="410"/>
      <c r="DS767" s="410"/>
      <c r="DT767" s="410"/>
      <c r="DU767" s="410"/>
      <c r="DV767" s="410"/>
      <c r="DW767" s="410"/>
      <c r="DX767" s="410"/>
      <c r="DY767" s="410"/>
      <c r="DZ767" s="410"/>
      <c r="EA767" s="410"/>
      <c r="EB767" s="410"/>
      <c r="EC767" s="410"/>
      <c r="ED767" s="410"/>
      <c r="EE767" s="410"/>
      <c r="EF767" s="410"/>
      <c r="EG767" s="410"/>
      <c r="EH767" s="410"/>
      <c r="EI767" s="410"/>
      <c r="EJ767" s="410"/>
      <c r="EK767" s="410"/>
      <c r="EL767" s="410"/>
      <c r="EM767" s="410"/>
      <c r="EN767" s="410"/>
      <c r="EO767" s="410"/>
      <c r="EP767" s="410"/>
      <c r="EQ767" s="410"/>
      <c r="ER767" s="410"/>
      <c r="ES767" s="410"/>
      <c r="ET767" s="410"/>
      <c r="EU767" s="410"/>
      <c r="EV767" s="410"/>
      <c r="EW767" s="410"/>
      <c r="EX767" s="410"/>
      <c r="EY767" s="410"/>
      <c r="EZ767" s="410"/>
      <c r="FA767" s="410"/>
      <c r="FB767" s="410"/>
      <c r="FC767" s="410"/>
      <c r="FD767" s="410"/>
      <c r="FE767" s="410"/>
      <c r="FF767" s="410"/>
      <c r="FG767" s="410"/>
      <c r="FH767" s="410"/>
      <c r="FI767" s="410"/>
      <c r="FJ767" s="410"/>
      <c r="FK767" s="410"/>
      <c r="FL767" s="410"/>
      <c r="FM767" s="410"/>
      <c r="FN767" s="410"/>
      <c r="FO767" s="410"/>
      <c r="FP767" s="410"/>
      <c r="FQ767" s="410"/>
      <c r="FR767" s="410"/>
      <c r="FS767" s="410"/>
      <c r="FT767" s="410"/>
      <c r="FU767" s="410"/>
      <c r="FV767" s="410"/>
      <c r="FW767" s="410"/>
      <c r="FX767" s="410"/>
      <c r="FY767" s="410"/>
      <c r="FZ767" s="410"/>
      <c r="GA767" s="410"/>
      <c r="GB767" s="410"/>
      <c r="GC767" s="410"/>
      <c r="GD767" s="410"/>
      <c r="GE767" s="410"/>
      <c r="GF767" s="410"/>
      <c r="GG767" s="410"/>
      <c r="GH767" s="410"/>
      <c r="GI767" s="410"/>
      <c r="GJ767" s="410"/>
      <c r="GK767" s="410"/>
      <c r="GL767" s="410"/>
      <c r="GM767" s="410"/>
      <c r="GN767" s="410"/>
      <c r="GO767" s="410"/>
      <c r="GP767" s="410"/>
      <c r="GQ767" s="410"/>
      <c r="GR767" s="410"/>
      <c r="GS767" s="410"/>
      <c r="GT767" s="410"/>
      <c r="GU767" s="410"/>
      <c r="GV767" s="410"/>
      <c r="GW767" s="410"/>
      <c r="GX767" s="410"/>
      <c r="GY767" s="410"/>
      <c r="GZ767" s="410"/>
      <c r="HA767" s="410"/>
      <c r="HB767" s="410"/>
      <c r="HC767" s="410"/>
      <c r="HD767" s="410"/>
      <c r="HE767" s="410"/>
      <c r="HF767" s="410"/>
      <c r="HG767" s="410"/>
      <c r="HH767" s="410"/>
      <c r="HI767" s="410"/>
      <c r="HJ767" s="410"/>
      <c r="HK767" s="410"/>
      <c r="HL767" s="410"/>
      <c r="HM767" s="410"/>
      <c r="HN767" s="410"/>
      <c r="HO767" s="410"/>
      <c r="HP767" s="410"/>
      <c r="HQ767" s="410"/>
      <c r="HR767" s="410"/>
      <c r="HS767" s="410"/>
      <c r="HT767" s="410"/>
      <c r="HU767" s="410"/>
      <c r="HV767" s="410"/>
      <c r="HW767" s="410"/>
      <c r="HX767" s="410"/>
      <c r="HY767" s="410"/>
      <c r="HZ767" s="410"/>
      <c r="IA767" s="410"/>
      <c r="IB767" s="410"/>
      <c r="IC767" s="410"/>
      <c r="ID767" s="410"/>
      <c r="IE767" s="410"/>
      <c r="IF767" s="410"/>
      <c r="IG767" s="410"/>
      <c r="IH767" s="410"/>
      <c r="II767" s="410"/>
      <c r="IJ767" s="410"/>
      <c r="IK767" s="410"/>
      <c r="IL767" s="410"/>
      <c r="IM767" s="410"/>
      <c r="IN767" s="410"/>
      <c r="IO767" s="410"/>
      <c r="IP767" s="410"/>
      <c r="IQ767" s="410"/>
      <c r="IR767" s="410"/>
      <c r="IS767" s="410"/>
      <c r="IT767" s="410"/>
      <c r="IU767" s="410"/>
      <c r="IV767" s="410"/>
    </row>
    <row r="768" spans="1:256" s="2" customFormat="1" ht="12.75" hidden="1" customHeight="1" outlineLevel="2">
      <c r="A768" s="14"/>
      <c r="B768" s="14"/>
      <c r="C768" s="324"/>
      <c r="D768" s="413"/>
      <c r="E768" s="261">
        <v>1</v>
      </c>
      <c r="F768" s="372"/>
      <c r="G768" s="268"/>
      <c r="H768" s="155">
        <f>IF(A23taxstdlife="n/a","n/a",IF(H$3&gt;(A23taxstdlife+$E768),(Input!$G$233*$G$7)-SUM($G768:G768),(Input!$G$233*$G$7)/A23taxstdlife))</f>
        <v>0</v>
      </c>
      <c r="I768" s="155">
        <f>IF(A23taxstdlife="n/a","n/a",IF(I$3&gt;(A23taxstdlife+$E768),(Input!$G$233*$G$7)-SUM($G768:H768),(Input!$G$233*$G$7)/A23taxstdlife))</f>
        <v>0</v>
      </c>
      <c r="J768" s="155">
        <f>IF(A23taxstdlife="n/a","n/a",IF(J$3&gt;(A23taxstdlife+$E768),(Input!$G$233*$G$7)-SUM($G768:I768),(Input!$G$233*$G$7)/A23taxstdlife))</f>
        <v>0</v>
      </c>
      <c r="K768" s="155">
        <f>IF(A23taxstdlife="n/a","n/a",IF(K$3&gt;(A23taxstdlife+$E768),(Input!$G$233*$G$7)-SUM($G768:J768),(Input!$G$233*$G$7)/A23taxstdlife))</f>
        <v>0</v>
      </c>
      <c r="L768" s="155">
        <f>IF(A23taxstdlife="n/a","n/a",IF(L$3&gt;(A23taxstdlife+$E768),(Input!$G$233*$G$7)-SUM($G768:K768),(Input!$G$233*$G$7)/A23taxstdlife))</f>
        <v>0</v>
      </c>
      <c r="M768" s="155">
        <f>IF(A23taxstdlife="n/a","n/a",IF(M$3&gt;(A23taxstdlife+$E768),(Input!$G$233*$G$7)-SUM($G768:L768),(Input!$G$233*$G$7)/A23taxstdlife))</f>
        <v>0</v>
      </c>
      <c r="N768" s="155">
        <f>IF(A23taxstdlife="n/a","n/a",IF(N$3&gt;(A23taxstdlife+$E768),(Input!$G$233*$G$7)-SUM($G768:M768),(Input!$G$233*$G$7)/A23taxstdlife))</f>
        <v>0</v>
      </c>
      <c r="O768" s="155">
        <f>IF(A23taxstdlife="n/a","n/a",IF(O$3&gt;(A23taxstdlife+$E768),(Input!$G$233*$G$7)-SUM($G768:N768),(Input!$G$233*$G$7)/A23taxstdlife))</f>
        <v>0</v>
      </c>
      <c r="P768" s="155">
        <f>IF(A23taxstdlife="n/a","n/a",IF(P$3&gt;(A23taxstdlife+$E768),(Input!$G$233*$G$7)-SUM($G768:O768),(Input!$G$233*$G$7)/A23taxstdlife))</f>
        <v>0</v>
      </c>
      <c r="Q768" s="155">
        <f>IF(A23taxstdlife="n/a","n/a",IF(Q$3&gt;(A23taxstdlife+$E768),(Input!$G$233*$G$7)-SUM($G768:P768),(Input!$G$233*$G$7)/A23taxstdlife))</f>
        <v>0</v>
      </c>
      <c r="R768" s="155">
        <f>IF(A23taxstdlife="n/a","n/a",IF(R$3&gt;(A23taxstdlife+$E768),(Input!$G$233*$G$7)-SUM($G768:Q768),(Input!$G$233*$G$7)/A23taxstdlife))</f>
        <v>0</v>
      </c>
      <c r="S768" s="155">
        <f>IF(A23taxstdlife="n/a","n/a",IF(S$3&gt;(A23taxstdlife+$E768),(Input!$G$233*$G$7)-SUM($G768:R768),(Input!$G$233*$G$7)/A23taxstdlife))</f>
        <v>0</v>
      </c>
      <c r="T768" s="155">
        <f>IF(A23taxstdlife="n/a","n/a",IF(T$3&gt;(A23taxstdlife+$E768),(Input!$G$233*$G$7)-SUM($G768:S768),(Input!$G$233*$G$7)/A23taxstdlife))</f>
        <v>0</v>
      </c>
      <c r="U768" s="155">
        <f>IF(A23taxstdlife="n/a","n/a",IF(U$3&gt;(A23taxstdlife+$E768),(Input!$G$233*$G$7)-SUM($G768:T768),(Input!$G$233*$G$7)/A23taxstdlife))</f>
        <v>0</v>
      </c>
      <c r="V768" s="155">
        <f>IF(A23taxstdlife="n/a","n/a",IF(V$3&gt;(A23taxstdlife+$E768),(Input!$G$233*$G$7)-SUM($G768:U768),(Input!$G$233*$G$7)/A23taxstdlife))</f>
        <v>0</v>
      </c>
      <c r="W768" s="155">
        <f>IF(A23taxstdlife="n/a","n/a",IF(W$3&gt;(A23taxstdlife+$E768),(Input!$G$233*$G$7)-SUM($G768:V768),(Input!$G$233*$G$7)/A23taxstdlife))</f>
        <v>0</v>
      </c>
      <c r="X768" s="155">
        <f>IF(A23taxstdlife="n/a","n/a",IF(X$3&gt;(A23taxstdlife+$E768),(Input!$G$233*$G$7)-SUM($G768:W768),(Input!$G$233*$G$7)/A23taxstdlife))</f>
        <v>0</v>
      </c>
      <c r="Y768" s="155">
        <f>IF(A23taxstdlife="n/a","n/a",IF(Y$3&gt;(A23taxstdlife+$E768),(Input!$G$233*$G$7)-SUM($G768:X768),(Input!$G$233*$G$7)/A23taxstdlife))</f>
        <v>0</v>
      </c>
      <c r="Z768" s="155">
        <f>IF(A23taxstdlife="n/a","n/a",IF(Z$3&gt;(A23taxstdlife+$E768),(Input!$G$233*$G$7)-SUM($G768:Y768),(Input!$G$233*$G$7)/A23taxstdlife))</f>
        <v>0</v>
      </c>
      <c r="AA768" s="155">
        <f>IF(A23taxstdlife="n/a","n/a",IF(AA$3&gt;(A23taxstdlife+$E768),(Input!$G$233*$G$7)-SUM($G768:Z768),(Input!$G$233*$G$7)/A23taxstdlife))</f>
        <v>0</v>
      </c>
      <c r="AB768" s="155">
        <f>IF(A23taxstdlife="n/a","n/a",IF(AB$3&gt;(A23taxstdlife+$E768),(Input!$G$233*$G$7)-SUM($G768:AA768),(Input!$G$233*$G$7)/A23taxstdlife))</f>
        <v>0</v>
      </c>
      <c r="AC768" s="155">
        <f>IF(A23taxstdlife="n/a","n/a",IF(AC$3&gt;(A23taxstdlife+$E768),(Input!$G$233*$G$7)-SUM($G768:AB768),(Input!$G$233*$G$7)/A23taxstdlife))</f>
        <v>0</v>
      </c>
      <c r="AD768" s="155">
        <f>IF(A23taxstdlife="n/a","n/a",IF(AD$3&gt;(A23taxstdlife+$E768),(Input!$G$233*$G$7)-SUM($G768:AC768),(Input!$G$233*$G$7)/A23taxstdlife))</f>
        <v>0</v>
      </c>
      <c r="AE768" s="155">
        <f>IF(A23taxstdlife="n/a","n/a",IF(AE$3&gt;(A23taxstdlife+$E768),(Input!$G$233*$G$7)-SUM($G768:AD768),(Input!$G$233*$G$7)/A23taxstdlife))</f>
        <v>0</v>
      </c>
      <c r="AF768" s="155">
        <f>IF(A23taxstdlife="n/a","n/a",IF(AF$3&gt;(A23taxstdlife+$E768),(Input!$G$233*$G$7)-SUM($G768:AE768),(Input!$G$233*$G$7)/A23taxstdlife))</f>
        <v>0</v>
      </c>
      <c r="AG768" s="155">
        <f>IF(A23taxstdlife="n/a","n/a",IF(AG$3&gt;(A23taxstdlife+$E768),(Input!$G$233*$G$7)-SUM($G768:AF768),(Input!$G$233*$G$7)/A23taxstdlife))</f>
        <v>0</v>
      </c>
      <c r="AH768" s="155">
        <f>IF(A23taxstdlife="n/a","n/a",IF(AH$3&gt;(A23taxstdlife+$E768),(Input!$G$233*$G$7)-SUM($G768:AG768),(Input!$G$233*$G$7)/A23taxstdlife))</f>
        <v>0</v>
      </c>
      <c r="AI768" s="155">
        <f>IF(A23taxstdlife="n/a","n/a",IF(AI$3&gt;(A23taxstdlife+$E768),(Input!$G$233*$G$7)-SUM($G768:AH768),(Input!$G$233*$G$7)/A23taxstdlife))</f>
        <v>0</v>
      </c>
      <c r="AJ768" s="155">
        <f>IF(A23taxstdlife="n/a","n/a",IF(AJ$3&gt;(A23taxstdlife+$E768),(Input!$G$233*$G$7)-SUM($G768:AI768),(Input!$G$233*$G$7)/A23taxstdlife))</f>
        <v>0</v>
      </c>
      <c r="AK768" s="155">
        <f>IF(A23taxstdlife="n/a","n/a",IF(AK$3&gt;(A23taxstdlife+$E768),(Input!$G$233*$G$7)-SUM($G768:AJ768),(Input!$G$233*$G$7)/A23taxstdlife))</f>
        <v>0</v>
      </c>
      <c r="AL768" s="155">
        <f>IF(A23taxstdlife="n/a","n/a",IF(AL$3&gt;(A23taxstdlife+$E768),(Input!$G$233*$G$7)-SUM($G768:AK768),(Input!$G$233*$G$7)/A23taxstdlife))</f>
        <v>0</v>
      </c>
      <c r="AM768" s="155">
        <f>IF(A23taxstdlife="n/a","n/a",IF(AM$3&gt;(A23taxstdlife+$E768),(Input!$G$233*$G$7)-SUM($G768:AL768),(Input!$G$233*$G$7)/A23taxstdlife))</f>
        <v>0</v>
      </c>
      <c r="AN768" s="155">
        <f>IF(A23taxstdlife="n/a","n/a",IF(AN$3&gt;(A23taxstdlife+$E768),(Input!$G$233*$G$7)-SUM($G768:AM768),(Input!$G$233*$G$7)/A23taxstdlife))</f>
        <v>0</v>
      </c>
      <c r="AO768" s="155">
        <f>IF(A23taxstdlife="n/a","n/a",IF(AO$3&gt;(A23taxstdlife+$E768),(Input!$G$233*$G$7)-SUM($G768:AN768),(Input!$G$233*$G$7)/A23taxstdlife))</f>
        <v>0</v>
      </c>
      <c r="AP768" s="155">
        <f>IF(A23taxstdlife="n/a","n/a",IF(AP$3&gt;(A23taxstdlife+$E768),(Input!$G$233*$G$7)-SUM($G768:AO768),(Input!$G$233*$G$7)/A23taxstdlife))</f>
        <v>0</v>
      </c>
      <c r="AQ768" s="155">
        <f>IF(A23taxstdlife="n/a","n/a",IF(AQ$3&gt;(A23taxstdlife+$E768),(Input!$G$233*$G$7)-SUM($G768:AP768),(Input!$G$233*$G$7)/A23taxstdlife))</f>
        <v>0</v>
      </c>
      <c r="AR768" s="155">
        <f>IF(A23taxstdlife="n/a","n/a",IF(AR$3&gt;(A23taxstdlife+$E768),(Input!$G$233*$G$7)-SUM($G768:AQ768),(Input!$G$233*$G$7)/A23taxstdlife))</f>
        <v>0</v>
      </c>
      <c r="AS768" s="155">
        <f>IF(A23taxstdlife="n/a","n/a",IF(AS$3&gt;(A23taxstdlife+$E768),(Input!$G$233*$G$7)-SUM($G768:AR768),(Input!$G$233*$G$7)/A23taxstdlife))</f>
        <v>0</v>
      </c>
      <c r="AT768" s="155">
        <f>IF(A23taxstdlife="n/a","n/a",IF(AT$3&gt;(A23taxstdlife+$E768),(Input!$G$233*$G$7)-SUM($G768:AS768),(Input!$G$233*$G$7)/A23taxstdlife))</f>
        <v>0</v>
      </c>
      <c r="AU768" s="155">
        <f>IF(A23taxstdlife="n/a","n/a",IF(AU$3&gt;(A23taxstdlife+$E768),(Input!$G$233*$G$7)-SUM($G768:AT768),(Input!$G$233*$G$7)/A23taxstdlife))</f>
        <v>0</v>
      </c>
      <c r="AV768" s="155">
        <f>IF(A23taxstdlife="n/a","n/a",IF(AV$3&gt;(A23taxstdlife+$E768),(Input!$G$233*$G$7)-SUM($G768:AU768),(Input!$G$233*$G$7)/A23taxstdlife))</f>
        <v>0</v>
      </c>
      <c r="AW768" s="155">
        <f>IF(A23taxstdlife="n/a","n/a",IF(AW$3&gt;(A23taxstdlife+$E768),(Input!$G$233*$G$7)-SUM($G768:AV768),(Input!$G$233*$G$7)/A23taxstdlife))</f>
        <v>0</v>
      </c>
      <c r="AX768" s="155">
        <f>IF(A23taxstdlife="n/a","n/a",IF(AX$3&gt;(A23taxstdlife+$E768),(Input!$G$233*$G$7)-SUM($G768:AW768),(Input!$G$233*$G$7)/A23taxstdlife))</f>
        <v>0</v>
      </c>
      <c r="AY768" s="155">
        <f>IF(A23taxstdlife="n/a","n/a",IF(AY$3&gt;(A23taxstdlife+$E768),(Input!$G$233*$G$7)-SUM($G768:AX768),(Input!$G$233*$G$7)/A23taxstdlife))</f>
        <v>0</v>
      </c>
      <c r="AZ768" s="155">
        <f>IF(A23taxstdlife="n/a","n/a",IF(AZ$3&gt;(A23taxstdlife+$E768),(Input!$G$233*$G$7)-SUM($G768:AY768),(Input!$G$233*$G$7)/A23taxstdlife))</f>
        <v>0</v>
      </c>
      <c r="BA768" s="155">
        <f>IF(A23taxstdlife="n/a","n/a",IF(BA$3&gt;(A23taxstdlife+$E768),(Input!$G$233*$G$7)-SUM($G768:AZ768),(Input!$G$233*$G$7)/A23taxstdlife))</f>
        <v>0</v>
      </c>
      <c r="BB768" s="155">
        <f>IF(A23taxstdlife="n/a","n/a",IF(BB$3&gt;(A23taxstdlife+$E768),(Input!$G$233*$G$7)-SUM($G768:BA768),(Input!$G$233*$G$7)/A23taxstdlife))</f>
        <v>0</v>
      </c>
      <c r="BC768" s="155">
        <f>IF(A23taxstdlife="n/a","n/a",IF(BC$3&gt;(A23taxstdlife+$E768),(Input!$G$233*$G$7)-SUM($G768:BB768),(Input!$G$233*$G$7)/A23taxstdlife))</f>
        <v>0</v>
      </c>
      <c r="BD768" s="155">
        <f>IF(A23taxstdlife="n/a","n/a",IF(BD$3&gt;(A23taxstdlife+$E768),(Input!$G$233*$G$7)-SUM($G768:BC768),(Input!$G$233*$G$7)/A23taxstdlife))</f>
        <v>0</v>
      </c>
      <c r="BE768" s="155">
        <f>IF(A23taxstdlife="n/a","n/a",IF(BE$3&gt;(A23taxstdlife+$E768),(Input!$G$233*$G$7)-SUM($G768:BD768),(Input!$G$233*$G$7)/A23taxstdlife))</f>
        <v>0</v>
      </c>
      <c r="BF768" s="155">
        <f>IF(A23taxstdlife="n/a","n/a",IF(BF$3&gt;(A23taxstdlife+$E768),(Input!$G$233*$G$7)-SUM($G768:BE768),(Input!$G$233*$G$7)/A23taxstdlife))</f>
        <v>0</v>
      </c>
      <c r="BG768" s="155">
        <f>IF(A23taxstdlife="n/a","n/a",IF(BG$3&gt;(A23taxstdlife+$E768),(Input!$G$233*$G$7)-SUM($G768:BF768),(Input!$G$233*$G$7)/A23taxstdlife))</f>
        <v>0</v>
      </c>
      <c r="BH768" s="155">
        <f>IF(A23taxstdlife="n/a","n/a",IF(BH$3&gt;(A23taxstdlife+$E768),(Input!$G$233*$G$7)-SUM($G768:BG768),(Input!$G$233*$G$7)/A23taxstdlife))</f>
        <v>0</v>
      </c>
      <c r="BI768" s="155">
        <f>IF(A23taxstdlife="n/a","n/a",IF(BI$3&gt;(A23taxstdlife+$E768),(Input!$G$233*$G$7)-SUM($G768:BH768),(Input!$G$233*$G$7)/A23taxstdlife))</f>
        <v>0</v>
      </c>
      <c r="BJ768" s="14"/>
      <c r="BK768" s="14"/>
      <c r="BL768" s="14"/>
      <c r="BM768" s="14"/>
      <c r="BN768" s="14"/>
      <c r="BO768" s="14"/>
      <c r="BP768" s="14"/>
      <c r="BQ768" s="14"/>
      <c r="BR768" s="14"/>
      <c r="BS768" s="14"/>
      <c r="BT768" s="14"/>
      <c r="BU768" s="14"/>
      <c r="BV768" s="14"/>
      <c r="BW768" s="14"/>
      <c r="BX768" s="14"/>
      <c r="BY768" s="14"/>
      <c r="BZ768" s="14"/>
      <c r="CA768" s="410"/>
      <c r="CB768" s="410"/>
      <c r="CC768" s="410"/>
      <c r="CD768" s="410"/>
      <c r="CE768" s="410"/>
      <c r="CF768" s="410"/>
      <c r="CG768" s="410"/>
      <c r="CH768" s="410"/>
      <c r="CI768" s="410"/>
      <c r="CJ768" s="410"/>
      <c r="CK768" s="410"/>
      <c r="CL768" s="410"/>
      <c r="CM768" s="410"/>
      <c r="CN768" s="410"/>
      <c r="CO768" s="410"/>
      <c r="CP768" s="410"/>
      <c r="CQ768" s="410"/>
      <c r="CR768" s="410"/>
      <c r="CS768" s="410"/>
      <c r="CT768" s="410"/>
      <c r="CU768" s="410"/>
      <c r="CV768" s="410"/>
      <c r="CW768" s="410"/>
      <c r="CX768" s="410"/>
      <c r="CY768" s="410"/>
      <c r="CZ768" s="410"/>
      <c r="DA768" s="410"/>
      <c r="DB768" s="410"/>
      <c r="DC768" s="410"/>
      <c r="DD768" s="410"/>
      <c r="DE768" s="410"/>
      <c r="DF768" s="410"/>
      <c r="DG768" s="410"/>
      <c r="DH768" s="410"/>
      <c r="DI768" s="410"/>
      <c r="DJ768" s="410"/>
      <c r="DK768" s="410"/>
      <c r="DL768" s="410"/>
      <c r="DM768" s="410"/>
      <c r="DN768" s="410"/>
      <c r="DO768" s="410"/>
      <c r="DP768" s="410"/>
      <c r="DQ768" s="410"/>
      <c r="DR768" s="410"/>
      <c r="DS768" s="410"/>
      <c r="DT768" s="410"/>
      <c r="DU768" s="410"/>
      <c r="DV768" s="410"/>
      <c r="DW768" s="410"/>
      <c r="DX768" s="410"/>
      <c r="DY768" s="410"/>
      <c r="DZ768" s="410"/>
      <c r="EA768" s="410"/>
      <c r="EB768" s="410"/>
      <c r="EC768" s="410"/>
      <c r="ED768" s="410"/>
      <c r="EE768" s="410"/>
      <c r="EF768" s="410"/>
      <c r="EG768" s="410"/>
      <c r="EH768" s="410"/>
      <c r="EI768" s="410"/>
      <c r="EJ768" s="410"/>
      <c r="EK768" s="410"/>
      <c r="EL768" s="410"/>
      <c r="EM768" s="410"/>
      <c r="EN768" s="410"/>
      <c r="EO768" s="410"/>
      <c r="EP768" s="410"/>
      <c r="EQ768" s="410"/>
      <c r="ER768" s="410"/>
      <c r="ES768" s="410"/>
      <c r="ET768" s="410"/>
      <c r="EU768" s="410"/>
      <c r="EV768" s="410"/>
      <c r="EW768" s="410"/>
      <c r="EX768" s="410"/>
      <c r="EY768" s="410"/>
      <c r="EZ768" s="410"/>
      <c r="FA768" s="410"/>
      <c r="FB768" s="410"/>
      <c r="FC768" s="410"/>
      <c r="FD768" s="410"/>
      <c r="FE768" s="410"/>
      <c r="FF768" s="410"/>
      <c r="FG768" s="410"/>
      <c r="FH768" s="410"/>
      <c r="FI768" s="410"/>
      <c r="FJ768" s="410"/>
      <c r="FK768" s="410"/>
      <c r="FL768" s="410"/>
      <c r="FM768" s="410"/>
      <c r="FN768" s="410"/>
      <c r="FO768" s="410"/>
      <c r="FP768" s="410"/>
      <c r="FQ768" s="410"/>
      <c r="FR768" s="410"/>
      <c r="FS768" s="410"/>
      <c r="FT768" s="410"/>
      <c r="FU768" s="410"/>
      <c r="FV768" s="410"/>
      <c r="FW768" s="410"/>
      <c r="FX768" s="410"/>
      <c r="FY768" s="410"/>
      <c r="FZ768" s="410"/>
      <c r="GA768" s="410"/>
      <c r="GB768" s="410"/>
      <c r="GC768" s="410"/>
      <c r="GD768" s="410"/>
      <c r="GE768" s="410"/>
      <c r="GF768" s="410"/>
      <c r="GG768" s="410"/>
      <c r="GH768" s="410"/>
      <c r="GI768" s="410"/>
      <c r="GJ768" s="410"/>
      <c r="GK768" s="410"/>
      <c r="GL768" s="410"/>
      <c r="GM768" s="410"/>
      <c r="GN768" s="410"/>
      <c r="GO768" s="410"/>
      <c r="GP768" s="410"/>
      <c r="GQ768" s="410"/>
      <c r="GR768" s="410"/>
      <c r="GS768" s="410"/>
      <c r="GT768" s="410"/>
      <c r="GU768" s="410"/>
      <c r="GV768" s="410"/>
      <c r="GW768" s="410"/>
      <c r="GX768" s="410"/>
      <c r="GY768" s="410"/>
      <c r="GZ768" s="410"/>
      <c r="HA768" s="410"/>
      <c r="HB768" s="410"/>
      <c r="HC768" s="410"/>
      <c r="HD768" s="410"/>
      <c r="HE768" s="410"/>
      <c r="HF768" s="410"/>
      <c r="HG768" s="410"/>
      <c r="HH768" s="410"/>
      <c r="HI768" s="410"/>
      <c r="HJ768" s="410"/>
      <c r="HK768" s="410"/>
      <c r="HL768" s="410"/>
      <c r="HM768" s="410"/>
      <c r="HN768" s="410"/>
      <c r="HO768" s="410"/>
      <c r="HP768" s="410"/>
      <c r="HQ768" s="410"/>
      <c r="HR768" s="410"/>
      <c r="HS768" s="410"/>
      <c r="HT768" s="410"/>
      <c r="HU768" s="410"/>
      <c r="HV768" s="410"/>
      <c r="HW768" s="410"/>
      <c r="HX768" s="410"/>
      <c r="HY768" s="410"/>
      <c r="HZ768" s="410"/>
      <c r="IA768" s="410"/>
      <c r="IB768" s="410"/>
      <c r="IC768" s="410"/>
      <c r="ID768" s="410"/>
      <c r="IE768" s="410"/>
      <c r="IF768" s="410"/>
      <c r="IG768" s="410"/>
      <c r="IH768" s="410"/>
      <c r="II768" s="410"/>
      <c r="IJ768" s="410"/>
      <c r="IK768" s="410"/>
      <c r="IL768" s="410"/>
      <c r="IM768" s="410"/>
      <c r="IN768" s="410"/>
      <c r="IO768" s="410"/>
      <c r="IP768" s="410"/>
      <c r="IQ768" s="410"/>
      <c r="IR768" s="410"/>
      <c r="IS768" s="410"/>
      <c r="IT768" s="410"/>
      <c r="IU768" s="410"/>
      <c r="IV768" s="410"/>
    </row>
    <row r="769" spans="1:256" s="2" customFormat="1" ht="12.75" hidden="1" customHeight="1" outlineLevel="2">
      <c r="A769" s="14"/>
      <c r="B769" s="14"/>
      <c r="C769" s="324"/>
      <c r="D769" s="413"/>
      <c r="E769" s="261">
        <v>2</v>
      </c>
      <c r="F769" s="372"/>
      <c r="G769" s="269"/>
      <c r="H769" s="270"/>
      <c r="I769" s="155">
        <f>IF(A23taxstdlife="n/a","n/a",IF(I$3&gt;(A23taxstdlife+$E769),(Input!$H$233*$H$7)-SUM($H769:H769),(Input!$H$233*$H$7)/A23taxstdlife))</f>
        <v>0</v>
      </c>
      <c r="J769" s="155">
        <f>IF(A23taxstdlife="n/a","n/a",IF(J$3&gt;(A23taxstdlife+$E769),(Input!$H$233*$H$7)-SUM($H769:I769),(Input!$H$233*$H$7)/A23taxstdlife))</f>
        <v>0</v>
      </c>
      <c r="K769" s="155">
        <f>IF(A23taxstdlife="n/a","n/a",IF(K$3&gt;(A23taxstdlife+$E769),(Input!$H$233*$H$7)-SUM($H769:J769),(Input!$H$233*$H$7)/A23taxstdlife))</f>
        <v>0</v>
      </c>
      <c r="L769" s="155">
        <f>IF(A23taxstdlife="n/a","n/a",IF(L$3&gt;(A23taxstdlife+$E769),(Input!$H$233*$H$7)-SUM($H769:K769),(Input!$H$233*$H$7)/A23taxstdlife))</f>
        <v>0</v>
      </c>
      <c r="M769" s="155">
        <f>IF(A23taxstdlife="n/a","n/a",IF(M$3&gt;(A23taxstdlife+$E769),(Input!$H$233*$H$7)-SUM($H769:L769),(Input!$H$233*$H$7)/A23taxstdlife))</f>
        <v>0</v>
      </c>
      <c r="N769" s="155">
        <f>IF(A23taxstdlife="n/a","n/a",IF(N$3&gt;(A23taxstdlife+$E769),(Input!$H$233*$H$7)-SUM($H769:M769),(Input!$H$233*$H$7)/A23taxstdlife))</f>
        <v>0</v>
      </c>
      <c r="O769" s="155">
        <f>IF(A23taxstdlife="n/a","n/a",IF(O$3&gt;(A23taxstdlife+$E769),(Input!$H$233*$H$7)-SUM($H769:N769),(Input!$H$233*$H$7)/A23taxstdlife))</f>
        <v>0</v>
      </c>
      <c r="P769" s="155">
        <f>IF(A23taxstdlife="n/a","n/a",IF(P$3&gt;(A23taxstdlife+$E769),(Input!$H$233*$H$7)-SUM($H769:O769),(Input!$H$233*$H$7)/A23taxstdlife))</f>
        <v>0</v>
      </c>
      <c r="Q769" s="155">
        <f>IF(A23taxstdlife="n/a","n/a",IF(Q$3&gt;(A23taxstdlife+$E769),(Input!$H$233*$H$7)-SUM($H769:P769),(Input!$H$233*$H$7)/A23taxstdlife))</f>
        <v>0</v>
      </c>
      <c r="R769" s="155">
        <f>IF(A23taxstdlife="n/a","n/a",IF(R$3&gt;(A23taxstdlife+$E769),(Input!$H$233*$H$7)-SUM($H769:Q769),(Input!$H$233*$H$7)/A23taxstdlife))</f>
        <v>0</v>
      </c>
      <c r="S769" s="155">
        <f>IF(A23taxstdlife="n/a","n/a",IF(S$3&gt;(A23taxstdlife+$E769),(Input!$H$233*$H$7)-SUM($H769:R769),(Input!$H$233*$H$7)/A23taxstdlife))</f>
        <v>0</v>
      </c>
      <c r="T769" s="155">
        <f>IF(A23taxstdlife="n/a","n/a",IF(T$3&gt;(A23taxstdlife+$E769),(Input!$H$233*$H$7)-SUM($H769:S769),(Input!$H$233*$H$7)/A23taxstdlife))</f>
        <v>0</v>
      </c>
      <c r="U769" s="155">
        <f>IF(A23taxstdlife="n/a","n/a",IF(U$3&gt;(A23taxstdlife+$E769),(Input!$H$233*$H$7)-SUM($H769:T769),(Input!$H$233*$H$7)/A23taxstdlife))</f>
        <v>0</v>
      </c>
      <c r="V769" s="155">
        <f>IF(A23taxstdlife="n/a","n/a",IF(V$3&gt;(A23taxstdlife+$E769),(Input!$H$233*$H$7)-SUM($H769:U769),(Input!$H$233*$H$7)/A23taxstdlife))</f>
        <v>0</v>
      </c>
      <c r="W769" s="155">
        <f>IF(A23taxstdlife="n/a","n/a",IF(W$3&gt;(A23taxstdlife+$E769),(Input!$H$233*$H$7)-SUM($H769:V769),(Input!$H$233*$H$7)/A23taxstdlife))</f>
        <v>0</v>
      </c>
      <c r="X769" s="155">
        <f>IF(A23taxstdlife="n/a","n/a",IF(X$3&gt;(A23taxstdlife+$E769),(Input!$H$233*$H$7)-SUM($H769:W769),(Input!$H$233*$H$7)/A23taxstdlife))</f>
        <v>0</v>
      </c>
      <c r="Y769" s="155">
        <f>IF(A23taxstdlife="n/a","n/a",IF(Y$3&gt;(A23taxstdlife+$E769),(Input!$H$233*$H$7)-SUM($H769:X769),(Input!$H$233*$H$7)/A23taxstdlife))</f>
        <v>0</v>
      </c>
      <c r="Z769" s="155">
        <f>IF(A23taxstdlife="n/a","n/a",IF(Z$3&gt;(A23taxstdlife+$E769),(Input!$H$233*$H$7)-SUM($H769:Y769),(Input!$H$233*$H$7)/A23taxstdlife))</f>
        <v>0</v>
      </c>
      <c r="AA769" s="155">
        <f>IF(A23taxstdlife="n/a","n/a",IF(AA$3&gt;(A23taxstdlife+$E769),(Input!$H$233*$H$7)-SUM($H769:Z769),(Input!$H$233*$H$7)/A23taxstdlife))</f>
        <v>0</v>
      </c>
      <c r="AB769" s="155">
        <f>IF(A23taxstdlife="n/a","n/a",IF(AB$3&gt;(A23taxstdlife+$E769),(Input!$H$233*$H$7)-SUM($H769:AA769),(Input!$H$233*$H$7)/A23taxstdlife))</f>
        <v>0</v>
      </c>
      <c r="AC769" s="155">
        <f>IF(A23taxstdlife="n/a","n/a",IF(AC$3&gt;(A23taxstdlife+$E769),(Input!$H$233*$H$7)-SUM($H769:AB769),(Input!$H$233*$H$7)/A23taxstdlife))</f>
        <v>0</v>
      </c>
      <c r="AD769" s="155">
        <f>IF(A23taxstdlife="n/a","n/a",IF(AD$3&gt;(A23taxstdlife+$E769),(Input!$H$233*$H$7)-SUM($H769:AC769),(Input!$H$233*$H$7)/A23taxstdlife))</f>
        <v>0</v>
      </c>
      <c r="AE769" s="155">
        <f>IF(A23taxstdlife="n/a","n/a",IF(AE$3&gt;(A23taxstdlife+$E769),(Input!$H$233*$H$7)-SUM($H769:AD769),(Input!$H$233*$H$7)/A23taxstdlife))</f>
        <v>0</v>
      </c>
      <c r="AF769" s="155">
        <f>IF(A23taxstdlife="n/a","n/a",IF(AF$3&gt;(A23taxstdlife+$E769),(Input!$H$233*$H$7)-SUM($H769:AE769),(Input!$H$233*$H$7)/A23taxstdlife))</f>
        <v>0</v>
      </c>
      <c r="AG769" s="155">
        <f>IF(A23taxstdlife="n/a","n/a",IF(AG$3&gt;(A23taxstdlife+$E769),(Input!$H$233*$H$7)-SUM($H769:AF769),(Input!$H$233*$H$7)/A23taxstdlife))</f>
        <v>0</v>
      </c>
      <c r="AH769" s="155">
        <f>IF(A23taxstdlife="n/a","n/a",IF(AH$3&gt;(A23taxstdlife+$E769),(Input!$H$233*$H$7)-SUM($H769:AG769),(Input!$H$233*$H$7)/A23taxstdlife))</f>
        <v>0</v>
      </c>
      <c r="AI769" s="155">
        <f>IF(A23taxstdlife="n/a","n/a",IF(AI$3&gt;(A23taxstdlife+$E769),(Input!$H$233*$H$7)-SUM($H769:AH769),(Input!$H$233*$H$7)/A23taxstdlife))</f>
        <v>0</v>
      </c>
      <c r="AJ769" s="155">
        <f>IF(A23taxstdlife="n/a","n/a",IF(AJ$3&gt;(A23taxstdlife+$E769),(Input!$H$233*$H$7)-SUM($H769:AI769),(Input!$H$233*$H$7)/A23taxstdlife))</f>
        <v>0</v>
      </c>
      <c r="AK769" s="155">
        <f>IF(A23taxstdlife="n/a","n/a",IF(AK$3&gt;(A23taxstdlife+$E769),(Input!$H$233*$H$7)-SUM($H769:AJ769),(Input!$H$233*$H$7)/A23taxstdlife))</f>
        <v>0</v>
      </c>
      <c r="AL769" s="155">
        <f>IF(A23taxstdlife="n/a","n/a",IF(AL$3&gt;(A23taxstdlife+$E769),(Input!$H$233*$H$7)-SUM($H769:AK769),(Input!$H$233*$H$7)/A23taxstdlife))</f>
        <v>0</v>
      </c>
      <c r="AM769" s="155">
        <f>IF(A23taxstdlife="n/a","n/a",IF(AM$3&gt;(A23taxstdlife+$E769),(Input!$H$233*$H$7)-SUM($H769:AL769),(Input!$H$233*$H$7)/A23taxstdlife))</f>
        <v>0</v>
      </c>
      <c r="AN769" s="155">
        <f>IF(A23taxstdlife="n/a","n/a",IF(AN$3&gt;(A23taxstdlife+$E769),(Input!$H$233*$H$7)-SUM($H769:AM769),(Input!$H$233*$H$7)/A23taxstdlife))</f>
        <v>0</v>
      </c>
      <c r="AO769" s="155">
        <f>IF(A23taxstdlife="n/a","n/a",IF(AO$3&gt;(A23taxstdlife+$E769),(Input!$H$233*$H$7)-SUM($H769:AN769),(Input!$H$233*$H$7)/A23taxstdlife))</f>
        <v>0</v>
      </c>
      <c r="AP769" s="155">
        <f>IF(A23taxstdlife="n/a","n/a",IF(AP$3&gt;(A23taxstdlife+$E769),(Input!$H$233*$H$7)-SUM($H769:AO769),(Input!$H$233*$H$7)/A23taxstdlife))</f>
        <v>0</v>
      </c>
      <c r="AQ769" s="155">
        <f>IF(A23taxstdlife="n/a","n/a",IF(AQ$3&gt;(A23taxstdlife+$E769),(Input!$H$233*$H$7)-SUM($H769:AP769),(Input!$H$233*$H$7)/A23taxstdlife))</f>
        <v>0</v>
      </c>
      <c r="AR769" s="155">
        <f>IF(A23taxstdlife="n/a","n/a",IF(AR$3&gt;(A23taxstdlife+$E769),(Input!$H$233*$H$7)-SUM($H769:AQ769),(Input!$H$233*$H$7)/A23taxstdlife))</f>
        <v>0</v>
      </c>
      <c r="AS769" s="155">
        <f>IF(A23taxstdlife="n/a","n/a",IF(AS$3&gt;(A23taxstdlife+$E769),(Input!$H$233*$H$7)-SUM($H769:AR769),(Input!$H$233*$H$7)/A23taxstdlife))</f>
        <v>0</v>
      </c>
      <c r="AT769" s="155">
        <f>IF(A23taxstdlife="n/a","n/a",IF(AT$3&gt;(A23taxstdlife+$E769),(Input!$H$233*$H$7)-SUM($H769:AS769),(Input!$H$233*$H$7)/A23taxstdlife))</f>
        <v>0</v>
      </c>
      <c r="AU769" s="155">
        <f>IF(A23taxstdlife="n/a","n/a",IF(AU$3&gt;(A23taxstdlife+$E769),(Input!$H$233*$H$7)-SUM($H769:AT769),(Input!$H$233*$H$7)/A23taxstdlife))</f>
        <v>0</v>
      </c>
      <c r="AV769" s="155">
        <f>IF(A23taxstdlife="n/a","n/a",IF(AV$3&gt;(A23taxstdlife+$E769),(Input!$H$233*$H$7)-SUM($H769:AU769),(Input!$H$233*$H$7)/A23taxstdlife))</f>
        <v>0</v>
      </c>
      <c r="AW769" s="155">
        <f>IF(A23taxstdlife="n/a","n/a",IF(AW$3&gt;(A23taxstdlife+$E769),(Input!$H$233*$H$7)-SUM($H769:AV769),(Input!$H$233*$H$7)/A23taxstdlife))</f>
        <v>0</v>
      </c>
      <c r="AX769" s="155">
        <f>IF(A23taxstdlife="n/a","n/a",IF(AX$3&gt;(A23taxstdlife+$E769),(Input!$H$233*$H$7)-SUM($H769:AW769),(Input!$H$233*$H$7)/A23taxstdlife))</f>
        <v>0</v>
      </c>
      <c r="AY769" s="155">
        <f>IF(A23taxstdlife="n/a","n/a",IF(AY$3&gt;(A23taxstdlife+$E769),(Input!$H$233*$H$7)-SUM($H769:AX769),(Input!$H$233*$H$7)/A23taxstdlife))</f>
        <v>0</v>
      </c>
      <c r="AZ769" s="155">
        <f>IF(A23taxstdlife="n/a","n/a",IF(AZ$3&gt;(A23taxstdlife+$E769),(Input!$H$233*$H$7)-SUM($H769:AY769),(Input!$H$233*$H$7)/A23taxstdlife))</f>
        <v>0</v>
      </c>
      <c r="BA769" s="155">
        <f>IF(A23taxstdlife="n/a","n/a",IF(BA$3&gt;(A23taxstdlife+$E769),(Input!$H$233*$H$7)-SUM($H769:AZ769),(Input!$H$233*$H$7)/A23taxstdlife))</f>
        <v>0</v>
      </c>
      <c r="BB769" s="155">
        <f>IF(A23taxstdlife="n/a","n/a",IF(BB$3&gt;(A23taxstdlife+$E769),(Input!$H$233*$H$7)-SUM($H769:BA769),(Input!$H$233*$H$7)/A23taxstdlife))</f>
        <v>0</v>
      </c>
      <c r="BC769" s="155">
        <f>IF(A23taxstdlife="n/a","n/a",IF(BC$3&gt;(A23taxstdlife+$E769),(Input!$H$233*$H$7)-SUM($H769:BB769),(Input!$H$233*$H$7)/A23taxstdlife))</f>
        <v>0</v>
      </c>
      <c r="BD769" s="155">
        <f>IF(A23taxstdlife="n/a","n/a",IF(BD$3&gt;(A23taxstdlife+$E769),(Input!$H$233*$H$7)-SUM($H769:BC769),(Input!$H$233*$H$7)/A23taxstdlife))</f>
        <v>0</v>
      </c>
      <c r="BE769" s="155">
        <f>IF(A23taxstdlife="n/a","n/a",IF(BE$3&gt;(A23taxstdlife+$E769),(Input!$H$233*$H$7)-SUM($H769:BD769),(Input!$H$233*$H$7)/A23taxstdlife))</f>
        <v>0</v>
      </c>
      <c r="BF769" s="155">
        <f>IF(A23taxstdlife="n/a","n/a",IF(BF$3&gt;(A23taxstdlife+$E769),(Input!$H$233*$H$7)-SUM($H769:BE769),(Input!$H$233*$H$7)/A23taxstdlife))</f>
        <v>0</v>
      </c>
      <c r="BG769" s="155">
        <f>IF(A23taxstdlife="n/a","n/a",IF(BG$3&gt;(A23taxstdlife+$E769),(Input!$H$233*$H$7)-SUM($H769:BF769),(Input!$H$233*$H$7)/A23taxstdlife))</f>
        <v>0</v>
      </c>
      <c r="BH769" s="155">
        <f>IF(A23taxstdlife="n/a","n/a",IF(BH$3&gt;(A23taxstdlife+$E769),(Input!$H$233*$H$7)-SUM($H769:BG769),(Input!$H$233*$H$7)/A23taxstdlife))</f>
        <v>0</v>
      </c>
      <c r="BI769" s="155">
        <f>IF(A23taxstdlife="n/a","n/a",IF(BI$3&gt;(A23taxstdlife+$E769),(Input!$H$233*$H$7)-SUM($H769:BH769),(Input!$H$233*$H$7)/A23taxstdlife))</f>
        <v>0</v>
      </c>
      <c r="BJ769" s="14"/>
      <c r="BK769" s="14"/>
      <c r="BL769" s="14"/>
      <c r="BM769" s="14"/>
      <c r="BN769" s="14"/>
      <c r="BO769" s="14"/>
      <c r="BP769" s="14"/>
      <c r="BQ769" s="14"/>
      <c r="BR769" s="14"/>
      <c r="BS769" s="14"/>
      <c r="BT769" s="14"/>
      <c r="BU769" s="14"/>
      <c r="BV769" s="14"/>
      <c r="BW769" s="14"/>
      <c r="BX769" s="14"/>
      <c r="BY769" s="14"/>
      <c r="BZ769" s="14"/>
      <c r="CA769" s="410"/>
      <c r="CB769" s="410"/>
      <c r="CC769" s="410"/>
      <c r="CD769" s="410"/>
      <c r="CE769" s="410"/>
      <c r="CF769" s="410"/>
      <c r="CG769" s="410"/>
      <c r="CH769" s="410"/>
      <c r="CI769" s="410"/>
      <c r="CJ769" s="410"/>
      <c r="CK769" s="410"/>
      <c r="CL769" s="410"/>
      <c r="CM769" s="410"/>
      <c r="CN769" s="410"/>
      <c r="CO769" s="410"/>
      <c r="CP769" s="410"/>
      <c r="CQ769" s="410"/>
      <c r="CR769" s="410"/>
      <c r="CS769" s="410"/>
      <c r="CT769" s="410"/>
      <c r="CU769" s="410"/>
      <c r="CV769" s="410"/>
      <c r="CW769" s="410"/>
      <c r="CX769" s="410"/>
      <c r="CY769" s="410"/>
      <c r="CZ769" s="410"/>
      <c r="DA769" s="410"/>
      <c r="DB769" s="410"/>
      <c r="DC769" s="410"/>
      <c r="DD769" s="410"/>
      <c r="DE769" s="410"/>
      <c r="DF769" s="410"/>
      <c r="DG769" s="410"/>
      <c r="DH769" s="410"/>
      <c r="DI769" s="410"/>
      <c r="DJ769" s="410"/>
      <c r="DK769" s="410"/>
      <c r="DL769" s="410"/>
      <c r="DM769" s="410"/>
      <c r="DN769" s="410"/>
      <c r="DO769" s="410"/>
      <c r="DP769" s="410"/>
      <c r="DQ769" s="410"/>
      <c r="DR769" s="410"/>
      <c r="DS769" s="410"/>
      <c r="DT769" s="410"/>
      <c r="DU769" s="410"/>
      <c r="DV769" s="410"/>
      <c r="DW769" s="410"/>
      <c r="DX769" s="410"/>
      <c r="DY769" s="410"/>
      <c r="DZ769" s="410"/>
      <c r="EA769" s="410"/>
      <c r="EB769" s="410"/>
      <c r="EC769" s="410"/>
      <c r="ED769" s="410"/>
      <c r="EE769" s="410"/>
      <c r="EF769" s="410"/>
      <c r="EG769" s="410"/>
      <c r="EH769" s="410"/>
      <c r="EI769" s="410"/>
      <c r="EJ769" s="410"/>
      <c r="EK769" s="410"/>
      <c r="EL769" s="410"/>
      <c r="EM769" s="410"/>
      <c r="EN769" s="410"/>
      <c r="EO769" s="410"/>
      <c r="EP769" s="410"/>
      <c r="EQ769" s="410"/>
      <c r="ER769" s="410"/>
      <c r="ES769" s="410"/>
      <c r="ET769" s="410"/>
      <c r="EU769" s="410"/>
      <c r="EV769" s="410"/>
      <c r="EW769" s="410"/>
      <c r="EX769" s="410"/>
      <c r="EY769" s="410"/>
      <c r="EZ769" s="410"/>
      <c r="FA769" s="410"/>
      <c r="FB769" s="410"/>
      <c r="FC769" s="410"/>
      <c r="FD769" s="410"/>
      <c r="FE769" s="410"/>
      <c r="FF769" s="410"/>
      <c r="FG769" s="410"/>
      <c r="FH769" s="410"/>
      <c r="FI769" s="410"/>
      <c r="FJ769" s="410"/>
      <c r="FK769" s="410"/>
      <c r="FL769" s="410"/>
      <c r="FM769" s="410"/>
      <c r="FN769" s="410"/>
      <c r="FO769" s="410"/>
      <c r="FP769" s="410"/>
      <c r="FQ769" s="410"/>
      <c r="FR769" s="410"/>
      <c r="FS769" s="410"/>
      <c r="FT769" s="410"/>
      <c r="FU769" s="410"/>
      <c r="FV769" s="410"/>
      <c r="FW769" s="410"/>
      <c r="FX769" s="410"/>
      <c r="FY769" s="410"/>
      <c r="FZ769" s="410"/>
      <c r="GA769" s="410"/>
      <c r="GB769" s="410"/>
      <c r="GC769" s="410"/>
      <c r="GD769" s="410"/>
      <c r="GE769" s="410"/>
      <c r="GF769" s="410"/>
      <c r="GG769" s="410"/>
      <c r="GH769" s="410"/>
      <c r="GI769" s="410"/>
      <c r="GJ769" s="410"/>
      <c r="GK769" s="410"/>
      <c r="GL769" s="410"/>
      <c r="GM769" s="410"/>
      <c r="GN769" s="410"/>
      <c r="GO769" s="410"/>
      <c r="GP769" s="410"/>
      <c r="GQ769" s="410"/>
      <c r="GR769" s="410"/>
      <c r="GS769" s="410"/>
      <c r="GT769" s="410"/>
      <c r="GU769" s="410"/>
      <c r="GV769" s="410"/>
      <c r="GW769" s="410"/>
      <c r="GX769" s="410"/>
      <c r="GY769" s="410"/>
      <c r="GZ769" s="410"/>
      <c r="HA769" s="410"/>
      <c r="HB769" s="410"/>
      <c r="HC769" s="410"/>
      <c r="HD769" s="410"/>
      <c r="HE769" s="410"/>
      <c r="HF769" s="410"/>
      <c r="HG769" s="410"/>
      <c r="HH769" s="410"/>
      <c r="HI769" s="410"/>
      <c r="HJ769" s="410"/>
      <c r="HK769" s="410"/>
      <c r="HL769" s="410"/>
      <c r="HM769" s="410"/>
      <c r="HN769" s="410"/>
      <c r="HO769" s="410"/>
      <c r="HP769" s="410"/>
      <c r="HQ769" s="410"/>
      <c r="HR769" s="410"/>
      <c r="HS769" s="410"/>
      <c r="HT769" s="410"/>
      <c r="HU769" s="410"/>
      <c r="HV769" s="410"/>
      <c r="HW769" s="410"/>
      <c r="HX769" s="410"/>
      <c r="HY769" s="410"/>
      <c r="HZ769" s="410"/>
      <c r="IA769" s="410"/>
      <c r="IB769" s="410"/>
      <c r="IC769" s="410"/>
      <c r="ID769" s="410"/>
      <c r="IE769" s="410"/>
      <c r="IF769" s="410"/>
      <c r="IG769" s="410"/>
      <c r="IH769" s="410"/>
      <c r="II769" s="410"/>
      <c r="IJ769" s="410"/>
      <c r="IK769" s="410"/>
      <c r="IL769" s="410"/>
      <c r="IM769" s="410"/>
      <c r="IN769" s="410"/>
      <c r="IO769" s="410"/>
      <c r="IP769" s="410"/>
      <c r="IQ769" s="410"/>
      <c r="IR769" s="410"/>
      <c r="IS769" s="410"/>
      <c r="IT769" s="410"/>
      <c r="IU769" s="410"/>
      <c r="IV769" s="410"/>
    </row>
    <row r="770" spans="1:256" s="2" customFormat="1" ht="12.75" hidden="1" customHeight="1" outlineLevel="2">
      <c r="A770" s="14"/>
      <c r="B770" s="14"/>
      <c r="C770" s="324"/>
      <c r="D770" s="413"/>
      <c r="E770" s="261">
        <v>3</v>
      </c>
      <c r="F770" s="372"/>
      <c r="G770" s="269"/>
      <c r="H770" s="271"/>
      <c r="I770" s="270"/>
      <c r="J770" s="155">
        <f>IF(A23taxstdlife="n/a","n/a",IF(J$3&gt;(A23taxstdlife+$E770),(Input!$I$233*$I$7)-SUM($I770:I770),(Input!$I$233*$I$7)/A23taxstdlife))</f>
        <v>0</v>
      </c>
      <c r="K770" s="155">
        <f>IF(A23taxstdlife="n/a","n/a",IF(K$3&gt;(A23taxstdlife+$E770),(Input!$I$233*$I$7)-SUM($I770:J770),(Input!$I$233*$I$7)/A23taxstdlife))</f>
        <v>0</v>
      </c>
      <c r="L770" s="155">
        <f>IF(A23taxstdlife="n/a","n/a",IF(L$3&gt;(A23taxstdlife+$E770),(Input!$I$233*$I$7)-SUM($I770:K770),(Input!$I$233*$I$7)/A23taxstdlife))</f>
        <v>0</v>
      </c>
      <c r="M770" s="155">
        <f>IF(A23taxstdlife="n/a","n/a",IF(M$3&gt;(A23taxstdlife+$E770),(Input!$I$233*$I$7)-SUM($I770:L770),(Input!$I$233*$I$7)/A23taxstdlife))</f>
        <v>0</v>
      </c>
      <c r="N770" s="155">
        <f>IF(A23taxstdlife="n/a","n/a",IF(N$3&gt;(A23taxstdlife+$E770),(Input!$I$233*$I$7)-SUM($I770:M770),(Input!$I$233*$I$7)/A23taxstdlife))</f>
        <v>0</v>
      </c>
      <c r="O770" s="155">
        <f>IF(A23taxstdlife="n/a","n/a",IF(O$3&gt;(A23taxstdlife+$E770),(Input!$I$233*$I$7)-SUM($I770:N770),(Input!$I$233*$I$7)/A23taxstdlife))</f>
        <v>0</v>
      </c>
      <c r="P770" s="155">
        <f>IF(A23taxstdlife="n/a","n/a",IF(P$3&gt;(A23taxstdlife+$E770),(Input!$I$233*$I$7)-SUM($I770:O770),(Input!$I$233*$I$7)/A23taxstdlife))</f>
        <v>0</v>
      </c>
      <c r="Q770" s="155">
        <f>IF(A23taxstdlife="n/a","n/a",IF(Q$3&gt;(A23taxstdlife+$E770),(Input!$I$233*$I$7)-SUM($I770:P770),(Input!$I$233*$I$7)/A23taxstdlife))</f>
        <v>0</v>
      </c>
      <c r="R770" s="155">
        <f>IF(A23taxstdlife="n/a","n/a",IF(R$3&gt;(A23taxstdlife+$E770),(Input!$I$233*$I$7)-SUM($I770:Q770),(Input!$I$233*$I$7)/A23taxstdlife))</f>
        <v>0</v>
      </c>
      <c r="S770" s="155">
        <f>IF(A23taxstdlife="n/a","n/a",IF(S$3&gt;(A23taxstdlife+$E770),(Input!$I$233*$I$7)-SUM($I770:R770),(Input!$I$233*$I$7)/A23taxstdlife))</f>
        <v>0</v>
      </c>
      <c r="T770" s="155">
        <f>IF(A23taxstdlife="n/a","n/a",IF(T$3&gt;(A23taxstdlife+$E770),(Input!$I$233*$I$7)-SUM($I770:S770),(Input!$I$233*$I$7)/A23taxstdlife))</f>
        <v>0</v>
      </c>
      <c r="U770" s="155">
        <f>IF(A23taxstdlife="n/a","n/a",IF(U$3&gt;(A23taxstdlife+$E770),(Input!$I$233*$I$7)-SUM($I770:T770),(Input!$I$233*$I$7)/A23taxstdlife))</f>
        <v>0</v>
      </c>
      <c r="V770" s="155">
        <f>IF(A23taxstdlife="n/a","n/a",IF(V$3&gt;(A23taxstdlife+$E770),(Input!$I$233*$I$7)-SUM($I770:U770),(Input!$I$233*$I$7)/A23taxstdlife))</f>
        <v>0</v>
      </c>
      <c r="W770" s="155">
        <f>IF(A23taxstdlife="n/a","n/a",IF(W$3&gt;(A23taxstdlife+$E770),(Input!$I$233*$I$7)-SUM($I770:V770),(Input!$I$233*$I$7)/A23taxstdlife))</f>
        <v>0</v>
      </c>
      <c r="X770" s="155">
        <f>IF(A23taxstdlife="n/a","n/a",IF(X$3&gt;(A23taxstdlife+$E770),(Input!$I$233*$I$7)-SUM($I770:W770),(Input!$I$233*$I$7)/A23taxstdlife))</f>
        <v>0</v>
      </c>
      <c r="Y770" s="155">
        <f>IF(A23taxstdlife="n/a","n/a",IF(Y$3&gt;(A23taxstdlife+$E770),(Input!$I$233*$I$7)-SUM($I770:X770),(Input!$I$233*$I$7)/A23taxstdlife))</f>
        <v>0</v>
      </c>
      <c r="Z770" s="155">
        <f>IF(A23taxstdlife="n/a","n/a",IF(Z$3&gt;(A23taxstdlife+$E770),(Input!$I$233*$I$7)-SUM($I770:Y770),(Input!$I$233*$I$7)/A23taxstdlife))</f>
        <v>0</v>
      </c>
      <c r="AA770" s="155">
        <f>IF(A23taxstdlife="n/a","n/a",IF(AA$3&gt;(A23taxstdlife+$E770),(Input!$I$233*$I$7)-SUM($I770:Z770),(Input!$I$233*$I$7)/A23taxstdlife))</f>
        <v>0</v>
      </c>
      <c r="AB770" s="155">
        <f>IF(A23taxstdlife="n/a","n/a",IF(AB$3&gt;(A23taxstdlife+$E770),(Input!$I$233*$I$7)-SUM($I770:AA770),(Input!$I$233*$I$7)/A23taxstdlife))</f>
        <v>0</v>
      </c>
      <c r="AC770" s="155">
        <f>IF(A23taxstdlife="n/a","n/a",IF(AC$3&gt;(A23taxstdlife+$E770),(Input!$I$233*$I$7)-SUM($I770:AB770),(Input!$I$233*$I$7)/A23taxstdlife))</f>
        <v>0</v>
      </c>
      <c r="AD770" s="155">
        <f>IF(A23taxstdlife="n/a","n/a",IF(AD$3&gt;(A23taxstdlife+$E770),(Input!$I$233*$I$7)-SUM($I770:AC770),(Input!$I$233*$I$7)/A23taxstdlife))</f>
        <v>0</v>
      </c>
      <c r="AE770" s="155">
        <f>IF(A23taxstdlife="n/a","n/a",IF(AE$3&gt;(A23taxstdlife+$E770),(Input!$I$233*$I$7)-SUM($I770:AD770),(Input!$I$233*$I$7)/A23taxstdlife))</f>
        <v>0</v>
      </c>
      <c r="AF770" s="155">
        <f>IF(A23taxstdlife="n/a","n/a",IF(AF$3&gt;(A23taxstdlife+$E770),(Input!$I$233*$I$7)-SUM($I770:AE770),(Input!$I$233*$I$7)/A23taxstdlife))</f>
        <v>0</v>
      </c>
      <c r="AG770" s="155">
        <f>IF(A23taxstdlife="n/a","n/a",IF(AG$3&gt;(A23taxstdlife+$E770),(Input!$I$233*$I$7)-SUM($I770:AF770),(Input!$I$233*$I$7)/A23taxstdlife))</f>
        <v>0</v>
      </c>
      <c r="AH770" s="155">
        <f>IF(A23taxstdlife="n/a","n/a",IF(AH$3&gt;(A23taxstdlife+$E770),(Input!$I$233*$I$7)-SUM($I770:AG770),(Input!$I$233*$I$7)/A23taxstdlife))</f>
        <v>0</v>
      </c>
      <c r="AI770" s="155">
        <f>IF(A23taxstdlife="n/a","n/a",IF(AI$3&gt;(A23taxstdlife+$E770),(Input!$I$233*$I$7)-SUM($I770:AH770),(Input!$I$233*$I$7)/A23taxstdlife))</f>
        <v>0</v>
      </c>
      <c r="AJ770" s="155">
        <f>IF(A23taxstdlife="n/a","n/a",IF(AJ$3&gt;(A23taxstdlife+$E770),(Input!$I$233*$I$7)-SUM($I770:AI770),(Input!$I$233*$I$7)/A23taxstdlife))</f>
        <v>0</v>
      </c>
      <c r="AK770" s="155">
        <f>IF(A23taxstdlife="n/a","n/a",IF(AK$3&gt;(A23taxstdlife+$E770),(Input!$I$233*$I$7)-SUM($I770:AJ770),(Input!$I$233*$I$7)/A23taxstdlife))</f>
        <v>0</v>
      </c>
      <c r="AL770" s="155">
        <f>IF(A23taxstdlife="n/a","n/a",IF(AL$3&gt;(A23taxstdlife+$E770),(Input!$I$233*$I$7)-SUM($I770:AK770),(Input!$I$233*$I$7)/A23taxstdlife))</f>
        <v>0</v>
      </c>
      <c r="AM770" s="155">
        <f>IF(A23taxstdlife="n/a","n/a",IF(AM$3&gt;(A23taxstdlife+$E770),(Input!$I$233*$I$7)-SUM($I770:AL770),(Input!$I$233*$I$7)/A23taxstdlife))</f>
        <v>0</v>
      </c>
      <c r="AN770" s="155">
        <f>IF(A23taxstdlife="n/a","n/a",IF(AN$3&gt;(A23taxstdlife+$E770),(Input!$I$233*$I$7)-SUM($I770:AM770),(Input!$I$233*$I$7)/A23taxstdlife))</f>
        <v>0</v>
      </c>
      <c r="AO770" s="155">
        <f>IF(A23taxstdlife="n/a","n/a",IF(AO$3&gt;(A23taxstdlife+$E770),(Input!$I$233*$I$7)-SUM($I770:AN770),(Input!$I$233*$I$7)/A23taxstdlife))</f>
        <v>0</v>
      </c>
      <c r="AP770" s="155">
        <f>IF(A23taxstdlife="n/a","n/a",IF(AP$3&gt;(A23taxstdlife+$E770),(Input!$I$233*$I$7)-SUM($I770:AO770),(Input!$I$233*$I$7)/A23taxstdlife))</f>
        <v>0</v>
      </c>
      <c r="AQ770" s="155">
        <f>IF(A23taxstdlife="n/a","n/a",IF(AQ$3&gt;(A23taxstdlife+$E770),(Input!$I$233*$I$7)-SUM($I770:AP770),(Input!$I$233*$I$7)/A23taxstdlife))</f>
        <v>0</v>
      </c>
      <c r="AR770" s="155">
        <f>IF(A23taxstdlife="n/a","n/a",IF(AR$3&gt;(A23taxstdlife+$E770),(Input!$I$233*$I$7)-SUM($I770:AQ770),(Input!$I$233*$I$7)/A23taxstdlife))</f>
        <v>0</v>
      </c>
      <c r="AS770" s="155">
        <f>IF(A23taxstdlife="n/a","n/a",IF(AS$3&gt;(A23taxstdlife+$E770),(Input!$I$233*$I$7)-SUM($I770:AR770),(Input!$I$233*$I$7)/A23taxstdlife))</f>
        <v>0</v>
      </c>
      <c r="AT770" s="155">
        <f>IF(A23taxstdlife="n/a","n/a",IF(AT$3&gt;(A23taxstdlife+$E770),(Input!$I$233*$I$7)-SUM($I770:AS770),(Input!$I$233*$I$7)/A23taxstdlife))</f>
        <v>0</v>
      </c>
      <c r="AU770" s="155">
        <f>IF(A23taxstdlife="n/a","n/a",IF(AU$3&gt;(A23taxstdlife+$E770),(Input!$I$233*$I$7)-SUM($I770:AT770),(Input!$I$233*$I$7)/A23taxstdlife))</f>
        <v>0</v>
      </c>
      <c r="AV770" s="155">
        <f>IF(A23taxstdlife="n/a","n/a",IF(AV$3&gt;(A23taxstdlife+$E770),(Input!$I$233*$I$7)-SUM($I770:AU770),(Input!$I$233*$I$7)/A23taxstdlife))</f>
        <v>0</v>
      </c>
      <c r="AW770" s="155">
        <f>IF(A23taxstdlife="n/a","n/a",IF(AW$3&gt;(A23taxstdlife+$E770),(Input!$I$233*$I$7)-SUM($I770:AV770),(Input!$I$233*$I$7)/A23taxstdlife))</f>
        <v>0</v>
      </c>
      <c r="AX770" s="155">
        <f>IF(A23taxstdlife="n/a","n/a",IF(AX$3&gt;(A23taxstdlife+$E770),(Input!$I$233*$I$7)-SUM($I770:AW770),(Input!$I$233*$I$7)/A23taxstdlife))</f>
        <v>0</v>
      </c>
      <c r="AY770" s="155">
        <f>IF(A23taxstdlife="n/a","n/a",IF(AY$3&gt;(A23taxstdlife+$E770),(Input!$I$233*$I$7)-SUM($I770:AX770),(Input!$I$233*$I$7)/A23taxstdlife))</f>
        <v>0</v>
      </c>
      <c r="AZ770" s="155">
        <f>IF(A23taxstdlife="n/a","n/a",IF(AZ$3&gt;(A23taxstdlife+$E770),(Input!$I$233*$I$7)-SUM($I770:AY770),(Input!$I$233*$I$7)/A23taxstdlife))</f>
        <v>0</v>
      </c>
      <c r="BA770" s="155">
        <f>IF(A23taxstdlife="n/a","n/a",IF(BA$3&gt;(A23taxstdlife+$E770),(Input!$I$233*$I$7)-SUM($I770:AZ770),(Input!$I$233*$I$7)/A23taxstdlife))</f>
        <v>0</v>
      </c>
      <c r="BB770" s="155">
        <f>IF(A23taxstdlife="n/a","n/a",IF(BB$3&gt;(A23taxstdlife+$E770),(Input!$I$233*$I$7)-SUM($I770:BA770),(Input!$I$233*$I$7)/A23taxstdlife))</f>
        <v>0</v>
      </c>
      <c r="BC770" s="155">
        <f>IF(A23taxstdlife="n/a","n/a",IF(BC$3&gt;(A23taxstdlife+$E770),(Input!$I$233*$I$7)-SUM($I770:BB770),(Input!$I$233*$I$7)/A23taxstdlife))</f>
        <v>0</v>
      </c>
      <c r="BD770" s="155">
        <f>IF(A23taxstdlife="n/a","n/a",IF(BD$3&gt;(A23taxstdlife+$E770),(Input!$I$233*$I$7)-SUM($I770:BC770),(Input!$I$233*$I$7)/A23taxstdlife))</f>
        <v>0</v>
      </c>
      <c r="BE770" s="155">
        <f>IF(A23taxstdlife="n/a","n/a",IF(BE$3&gt;(A23taxstdlife+$E770),(Input!$I$233*$I$7)-SUM($I770:BD770),(Input!$I$233*$I$7)/A23taxstdlife))</f>
        <v>0</v>
      </c>
      <c r="BF770" s="155">
        <f>IF(A23taxstdlife="n/a","n/a",IF(BF$3&gt;(A23taxstdlife+$E770),(Input!$I$233*$I$7)-SUM($I770:BE770),(Input!$I$233*$I$7)/A23taxstdlife))</f>
        <v>0</v>
      </c>
      <c r="BG770" s="155">
        <f>IF(A23taxstdlife="n/a","n/a",IF(BG$3&gt;(A23taxstdlife+$E770),(Input!$I$233*$I$7)-SUM($I770:BF770),(Input!$I$233*$I$7)/A23taxstdlife))</f>
        <v>0</v>
      </c>
      <c r="BH770" s="155">
        <f>IF(A23taxstdlife="n/a","n/a",IF(BH$3&gt;(A23taxstdlife+$E770),(Input!$I$233*$I$7)-SUM($I770:BG770),(Input!$I$233*$I$7)/A23taxstdlife))</f>
        <v>0</v>
      </c>
      <c r="BI770" s="155">
        <f>IF(A23taxstdlife="n/a","n/a",IF(BI$3&gt;(A23taxstdlife+$E770),(Input!$I$233*$I$7)-SUM($I770:BH770),(Input!$I$233*$I$7)/A23taxstdlife))</f>
        <v>0</v>
      </c>
      <c r="BJ770" s="155"/>
      <c r="BK770" s="14"/>
      <c r="BL770" s="14"/>
      <c r="BM770" s="14"/>
      <c r="BN770" s="14"/>
      <c r="BO770" s="14"/>
      <c r="BP770" s="14"/>
      <c r="BQ770" s="14"/>
      <c r="BR770" s="14"/>
      <c r="BS770" s="14"/>
      <c r="BT770" s="14"/>
      <c r="BU770" s="14"/>
      <c r="BV770" s="14"/>
      <c r="BW770" s="14"/>
      <c r="BX770" s="14"/>
      <c r="BY770" s="14"/>
      <c r="BZ770" s="14"/>
      <c r="CA770" s="410"/>
      <c r="CB770" s="410"/>
      <c r="CC770" s="410"/>
      <c r="CD770" s="410"/>
      <c r="CE770" s="410"/>
      <c r="CF770" s="410"/>
      <c r="CG770" s="410"/>
      <c r="CH770" s="410"/>
      <c r="CI770" s="410"/>
      <c r="CJ770" s="410"/>
      <c r="CK770" s="410"/>
      <c r="CL770" s="410"/>
      <c r="CM770" s="410"/>
      <c r="CN770" s="410"/>
      <c r="CO770" s="410"/>
      <c r="CP770" s="410"/>
      <c r="CQ770" s="410"/>
      <c r="CR770" s="410"/>
      <c r="CS770" s="410"/>
      <c r="CT770" s="410"/>
      <c r="CU770" s="410"/>
      <c r="CV770" s="410"/>
      <c r="CW770" s="410"/>
      <c r="CX770" s="410"/>
      <c r="CY770" s="410"/>
      <c r="CZ770" s="410"/>
      <c r="DA770" s="410"/>
      <c r="DB770" s="410"/>
      <c r="DC770" s="410"/>
      <c r="DD770" s="410"/>
      <c r="DE770" s="410"/>
      <c r="DF770" s="410"/>
      <c r="DG770" s="410"/>
      <c r="DH770" s="410"/>
      <c r="DI770" s="410"/>
      <c r="DJ770" s="410"/>
      <c r="DK770" s="410"/>
      <c r="DL770" s="410"/>
      <c r="DM770" s="410"/>
      <c r="DN770" s="410"/>
      <c r="DO770" s="410"/>
      <c r="DP770" s="410"/>
      <c r="DQ770" s="410"/>
      <c r="DR770" s="410"/>
      <c r="DS770" s="410"/>
      <c r="DT770" s="410"/>
      <c r="DU770" s="410"/>
      <c r="DV770" s="410"/>
      <c r="DW770" s="410"/>
      <c r="DX770" s="410"/>
      <c r="DY770" s="410"/>
      <c r="DZ770" s="410"/>
      <c r="EA770" s="410"/>
      <c r="EB770" s="410"/>
      <c r="EC770" s="410"/>
      <c r="ED770" s="410"/>
      <c r="EE770" s="410"/>
      <c r="EF770" s="410"/>
      <c r="EG770" s="410"/>
      <c r="EH770" s="410"/>
      <c r="EI770" s="410"/>
      <c r="EJ770" s="410"/>
      <c r="EK770" s="410"/>
      <c r="EL770" s="410"/>
      <c r="EM770" s="410"/>
      <c r="EN770" s="410"/>
      <c r="EO770" s="410"/>
      <c r="EP770" s="410"/>
      <c r="EQ770" s="410"/>
      <c r="ER770" s="410"/>
      <c r="ES770" s="410"/>
      <c r="ET770" s="410"/>
      <c r="EU770" s="410"/>
      <c r="EV770" s="410"/>
      <c r="EW770" s="410"/>
      <c r="EX770" s="410"/>
      <c r="EY770" s="410"/>
      <c r="EZ770" s="410"/>
      <c r="FA770" s="410"/>
      <c r="FB770" s="410"/>
      <c r="FC770" s="410"/>
      <c r="FD770" s="410"/>
      <c r="FE770" s="410"/>
      <c r="FF770" s="410"/>
      <c r="FG770" s="410"/>
      <c r="FH770" s="410"/>
      <c r="FI770" s="410"/>
      <c r="FJ770" s="410"/>
      <c r="FK770" s="410"/>
      <c r="FL770" s="410"/>
      <c r="FM770" s="410"/>
      <c r="FN770" s="410"/>
      <c r="FO770" s="410"/>
      <c r="FP770" s="410"/>
      <c r="FQ770" s="410"/>
      <c r="FR770" s="410"/>
      <c r="FS770" s="410"/>
      <c r="FT770" s="410"/>
      <c r="FU770" s="410"/>
      <c r="FV770" s="410"/>
      <c r="FW770" s="410"/>
      <c r="FX770" s="410"/>
      <c r="FY770" s="410"/>
      <c r="FZ770" s="410"/>
      <c r="GA770" s="410"/>
      <c r="GB770" s="410"/>
      <c r="GC770" s="410"/>
      <c r="GD770" s="410"/>
      <c r="GE770" s="410"/>
      <c r="GF770" s="410"/>
      <c r="GG770" s="410"/>
      <c r="GH770" s="410"/>
      <c r="GI770" s="410"/>
      <c r="GJ770" s="410"/>
      <c r="GK770" s="410"/>
      <c r="GL770" s="410"/>
      <c r="GM770" s="410"/>
      <c r="GN770" s="410"/>
      <c r="GO770" s="410"/>
      <c r="GP770" s="410"/>
      <c r="GQ770" s="410"/>
      <c r="GR770" s="410"/>
      <c r="GS770" s="410"/>
      <c r="GT770" s="410"/>
      <c r="GU770" s="410"/>
      <c r="GV770" s="410"/>
      <c r="GW770" s="410"/>
      <c r="GX770" s="410"/>
      <c r="GY770" s="410"/>
      <c r="GZ770" s="410"/>
      <c r="HA770" s="410"/>
      <c r="HB770" s="410"/>
      <c r="HC770" s="410"/>
      <c r="HD770" s="410"/>
      <c r="HE770" s="410"/>
      <c r="HF770" s="410"/>
      <c r="HG770" s="410"/>
      <c r="HH770" s="410"/>
      <c r="HI770" s="410"/>
      <c r="HJ770" s="410"/>
      <c r="HK770" s="410"/>
      <c r="HL770" s="410"/>
      <c r="HM770" s="410"/>
      <c r="HN770" s="410"/>
      <c r="HO770" s="410"/>
      <c r="HP770" s="410"/>
      <c r="HQ770" s="410"/>
      <c r="HR770" s="410"/>
      <c r="HS770" s="410"/>
      <c r="HT770" s="410"/>
      <c r="HU770" s="410"/>
      <c r="HV770" s="410"/>
      <c r="HW770" s="410"/>
      <c r="HX770" s="410"/>
      <c r="HY770" s="410"/>
      <c r="HZ770" s="410"/>
      <c r="IA770" s="410"/>
      <c r="IB770" s="410"/>
      <c r="IC770" s="410"/>
      <c r="ID770" s="410"/>
      <c r="IE770" s="410"/>
      <c r="IF770" s="410"/>
      <c r="IG770" s="410"/>
      <c r="IH770" s="410"/>
      <c r="II770" s="410"/>
      <c r="IJ770" s="410"/>
      <c r="IK770" s="410"/>
      <c r="IL770" s="410"/>
      <c r="IM770" s="410"/>
      <c r="IN770" s="410"/>
      <c r="IO770" s="410"/>
      <c r="IP770" s="410"/>
      <c r="IQ770" s="410"/>
      <c r="IR770" s="410"/>
      <c r="IS770" s="410"/>
      <c r="IT770" s="410"/>
      <c r="IU770" s="410"/>
      <c r="IV770" s="410"/>
    </row>
    <row r="771" spans="1:256" s="2" customFormat="1" ht="12.75" hidden="1" customHeight="1" outlineLevel="2">
      <c r="A771" s="14"/>
      <c r="B771" s="14"/>
      <c r="C771" s="324"/>
      <c r="D771" s="413"/>
      <c r="E771" s="261">
        <v>4</v>
      </c>
      <c r="F771" s="372"/>
      <c r="G771" s="269"/>
      <c r="H771" s="271"/>
      <c r="I771" s="271"/>
      <c r="J771" s="270"/>
      <c r="K771" s="155">
        <f>IF(A23taxstdlife="n/a","n/a",IF(K$3&gt;(A23taxstdlife+$E771),(Input!$J$233*$J$7)-SUM($J771:J771),(Input!$J$233*$J$7)/A23taxstdlife))</f>
        <v>0</v>
      </c>
      <c r="L771" s="155">
        <f>IF(A23taxstdlife="n/a","n/a",IF(L$3&gt;(A23taxstdlife+$E771),(Input!$J$233*$J$7)-SUM($J771:K771),(Input!$J$233*$J$7)/A23taxstdlife))</f>
        <v>0</v>
      </c>
      <c r="M771" s="155">
        <f>IF(A23taxstdlife="n/a","n/a",IF(M$3&gt;(A23taxstdlife+$E771),(Input!$J$233*$J$7)-SUM($J771:L771),(Input!$J$233*$J$7)/A23taxstdlife))</f>
        <v>0</v>
      </c>
      <c r="N771" s="155">
        <f>IF(A23taxstdlife="n/a","n/a",IF(N$3&gt;(A23taxstdlife+$E771),(Input!$J$233*$J$7)-SUM($J771:M771),(Input!$J$233*$J$7)/A23taxstdlife))</f>
        <v>0</v>
      </c>
      <c r="O771" s="155">
        <f>IF(A23taxstdlife="n/a","n/a",IF(O$3&gt;(A23taxstdlife+$E771),(Input!$J$233*$J$7)-SUM($J771:N771),(Input!$J$233*$J$7)/A23taxstdlife))</f>
        <v>0</v>
      </c>
      <c r="P771" s="155">
        <f>IF(A23taxstdlife="n/a","n/a",IF(P$3&gt;(A23taxstdlife+$E771),(Input!$J$233*$J$7)-SUM($J771:O771),(Input!$J$233*$J$7)/A23taxstdlife))</f>
        <v>0</v>
      </c>
      <c r="Q771" s="155">
        <f>IF(A23taxstdlife="n/a","n/a",IF(Q$3&gt;(A23taxstdlife+$E771),(Input!$J$233*$J$7)-SUM($J771:P771),(Input!$J$233*$J$7)/A23taxstdlife))</f>
        <v>0</v>
      </c>
      <c r="R771" s="155">
        <f>IF(A23taxstdlife="n/a","n/a",IF(R$3&gt;(A23taxstdlife+$E771),(Input!$J$233*$J$7)-SUM($J771:Q771),(Input!$J$233*$J$7)/A23taxstdlife))</f>
        <v>0</v>
      </c>
      <c r="S771" s="155">
        <f>IF(A23taxstdlife="n/a","n/a",IF(S$3&gt;(A23taxstdlife+$E771),(Input!$J$233*$J$7)-SUM($J771:R771),(Input!$J$233*$J$7)/A23taxstdlife))</f>
        <v>0</v>
      </c>
      <c r="T771" s="155">
        <f>IF(A23taxstdlife="n/a","n/a",IF(T$3&gt;(A23taxstdlife+$E771),(Input!$J$233*$J$7)-SUM($J771:S771),(Input!$J$233*$J$7)/A23taxstdlife))</f>
        <v>0</v>
      </c>
      <c r="U771" s="155">
        <f>IF(A23taxstdlife="n/a","n/a",IF(U$3&gt;(A23taxstdlife+$E771),(Input!$J$233*$J$7)-SUM($J771:T771),(Input!$J$233*$J$7)/A23taxstdlife))</f>
        <v>0</v>
      </c>
      <c r="V771" s="155">
        <f>IF(A23taxstdlife="n/a","n/a",IF(V$3&gt;(A23taxstdlife+$E771),(Input!$J$233*$J$7)-SUM($J771:U771),(Input!$J$233*$J$7)/A23taxstdlife))</f>
        <v>0</v>
      </c>
      <c r="W771" s="155">
        <f>IF(A23taxstdlife="n/a","n/a",IF(W$3&gt;(A23taxstdlife+$E771),(Input!$J$233*$J$7)-SUM($J771:V771),(Input!$J$233*$J$7)/A23taxstdlife))</f>
        <v>0</v>
      </c>
      <c r="X771" s="155">
        <f>IF(A23taxstdlife="n/a","n/a",IF(X$3&gt;(A23taxstdlife+$E771),(Input!$J$233*$J$7)-SUM($J771:W771),(Input!$J$233*$J$7)/A23taxstdlife))</f>
        <v>0</v>
      </c>
      <c r="Y771" s="155">
        <f>IF(A23taxstdlife="n/a","n/a",IF(Y$3&gt;(A23taxstdlife+$E771),(Input!$J$233*$J$7)-SUM($J771:X771),(Input!$J$233*$J$7)/A23taxstdlife))</f>
        <v>0</v>
      </c>
      <c r="Z771" s="155">
        <f>IF(A23taxstdlife="n/a","n/a",IF(Z$3&gt;(A23taxstdlife+$E771),(Input!$J$233*$J$7)-SUM($J771:Y771),(Input!$J$233*$J$7)/A23taxstdlife))</f>
        <v>0</v>
      </c>
      <c r="AA771" s="155">
        <f>IF(A23taxstdlife="n/a","n/a",IF(AA$3&gt;(A23taxstdlife+$E771),(Input!$J$233*$J$7)-SUM($J771:Z771),(Input!$J$233*$J$7)/A23taxstdlife))</f>
        <v>0</v>
      </c>
      <c r="AB771" s="155">
        <f>IF(A23taxstdlife="n/a","n/a",IF(AB$3&gt;(A23taxstdlife+$E771),(Input!$J$233*$J$7)-SUM($J771:AA771),(Input!$J$233*$J$7)/A23taxstdlife))</f>
        <v>0</v>
      </c>
      <c r="AC771" s="155">
        <f>IF(A23taxstdlife="n/a","n/a",IF(AC$3&gt;(A23taxstdlife+$E771),(Input!$J$233*$J$7)-SUM($J771:AB771),(Input!$J$233*$J$7)/A23taxstdlife))</f>
        <v>0</v>
      </c>
      <c r="AD771" s="155">
        <f>IF(A23taxstdlife="n/a","n/a",IF(AD$3&gt;(A23taxstdlife+$E771),(Input!$J$233*$J$7)-SUM($J771:AC771),(Input!$J$233*$J$7)/A23taxstdlife))</f>
        <v>0</v>
      </c>
      <c r="AE771" s="155">
        <f>IF(A23taxstdlife="n/a","n/a",IF(AE$3&gt;(A23taxstdlife+$E771),(Input!$J$233*$J$7)-SUM($J771:AD771),(Input!$J$233*$J$7)/A23taxstdlife))</f>
        <v>0</v>
      </c>
      <c r="AF771" s="155">
        <f>IF(A23taxstdlife="n/a","n/a",IF(AF$3&gt;(A23taxstdlife+$E771),(Input!$J$233*$J$7)-SUM($J771:AE771),(Input!$J$233*$J$7)/A23taxstdlife))</f>
        <v>0</v>
      </c>
      <c r="AG771" s="155">
        <f>IF(A23taxstdlife="n/a","n/a",IF(AG$3&gt;(A23taxstdlife+$E771),(Input!$J$233*$J$7)-SUM($J771:AF771),(Input!$J$233*$J$7)/A23taxstdlife))</f>
        <v>0</v>
      </c>
      <c r="AH771" s="155">
        <f>IF(A23taxstdlife="n/a","n/a",IF(AH$3&gt;(A23taxstdlife+$E771),(Input!$J$233*$J$7)-SUM($J771:AG771),(Input!$J$233*$J$7)/A23taxstdlife))</f>
        <v>0</v>
      </c>
      <c r="AI771" s="155">
        <f>IF(A23taxstdlife="n/a","n/a",IF(AI$3&gt;(A23taxstdlife+$E771),(Input!$J$233*$J$7)-SUM($J771:AH771),(Input!$J$233*$J$7)/A23taxstdlife))</f>
        <v>0</v>
      </c>
      <c r="AJ771" s="155">
        <f>IF(A23taxstdlife="n/a","n/a",IF(AJ$3&gt;(A23taxstdlife+$E771),(Input!$J$233*$J$7)-SUM($J771:AI771),(Input!$J$233*$J$7)/A23taxstdlife))</f>
        <v>0</v>
      </c>
      <c r="AK771" s="155">
        <f>IF(A23taxstdlife="n/a","n/a",IF(AK$3&gt;(A23taxstdlife+$E771),(Input!$J$233*$J$7)-SUM($J771:AJ771),(Input!$J$233*$J$7)/A23taxstdlife))</f>
        <v>0</v>
      </c>
      <c r="AL771" s="155">
        <f>IF(A23taxstdlife="n/a","n/a",IF(AL$3&gt;(A23taxstdlife+$E771),(Input!$J$233*$J$7)-SUM($J771:AK771),(Input!$J$233*$J$7)/A23taxstdlife))</f>
        <v>0</v>
      </c>
      <c r="AM771" s="155">
        <f>IF(A23taxstdlife="n/a","n/a",IF(AM$3&gt;(A23taxstdlife+$E771),(Input!$J$233*$J$7)-SUM($J771:AL771),(Input!$J$233*$J$7)/A23taxstdlife))</f>
        <v>0</v>
      </c>
      <c r="AN771" s="155">
        <f>IF(A23taxstdlife="n/a","n/a",IF(AN$3&gt;(A23taxstdlife+$E771),(Input!$J$233*$J$7)-SUM($J771:AM771),(Input!$J$233*$J$7)/A23taxstdlife))</f>
        <v>0</v>
      </c>
      <c r="AO771" s="155">
        <f>IF(A23taxstdlife="n/a","n/a",IF(AO$3&gt;(A23taxstdlife+$E771),(Input!$J$233*$J$7)-SUM($J771:AN771),(Input!$J$233*$J$7)/A23taxstdlife))</f>
        <v>0</v>
      </c>
      <c r="AP771" s="155">
        <f>IF(A23taxstdlife="n/a","n/a",IF(AP$3&gt;(A23taxstdlife+$E771),(Input!$J$233*$J$7)-SUM($J771:AO771),(Input!$J$233*$J$7)/A23taxstdlife))</f>
        <v>0</v>
      </c>
      <c r="AQ771" s="155">
        <f>IF(A23taxstdlife="n/a","n/a",IF(AQ$3&gt;(A23taxstdlife+$E771),(Input!$J$233*$J$7)-SUM($J771:AP771),(Input!$J$233*$J$7)/A23taxstdlife))</f>
        <v>0</v>
      </c>
      <c r="AR771" s="155">
        <f>IF(A23taxstdlife="n/a","n/a",IF(AR$3&gt;(A23taxstdlife+$E771),(Input!$J$233*$J$7)-SUM($J771:AQ771),(Input!$J$233*$J$7)/A23taxstdlife))</f>
        <v>0</v>
      </c>
      <c r="AS771" s="155">
        <f>IF(A23taxstdlife="n/a","n/a",IF(AS$3&gt;(A23taxstdlife+$E771),(Input!$J$233*$J$7)-SUM($J771:AR771),(Input!$J$233*$J$7)/A23taxstdlife))</f>
        <v>0</v>
      </c>
      <c r="AT771" s="155">
        <f>IF(A23taxstdlife="n/a","n/a",IF(AT$3&gt;(A23taxstdlife+$E771),(Input!$J$233*$J$7)-SUM($J771:AS771),(Input!$J$233*$J$7)/A23taxstdlife))</f>
        <v>0</v>
      </c>
      <c r="AU771" s="155">
        <f>IF(A23taxstdlife="n/a","n/a",IF(AU$3&gt;(A23taxstdlife+$E771),(Input!$J$233*$J$7)-SUM($J771:AT771),(Input!$J$233*$J$7)/A23taxstdlife))</f>
        <v>0</v>
      </c>
      <c r="AV771" s="155">
        <f>IF(A23taxstdlife="n/a","n/a",IF(AV$3&gt;(A23taxstdlife+$E771),(Input!$J$233*$J$7)-SUM($J771:AU771),(Input!$J$233*$J$7)/A23taxstdlife))</f>
        <v>0</v>
      </c>
      <c r="AW771" s="155">
        <f>IF(A23taxstdlife="n/a","n/a",IF(AW$3&gt;(A23taxstdlife+$E771),(Input!$J$233*$J$7)-SUM($J771:AV771),(Input!$J$233*$J$7)/A23taxstdlife))</f>
        <v>0</v>
      </c>
      <c r="AX771" s="155">
        <f>IF(A23taxstdlife="n/a","n/a",IF(AX$3&gt;(A23taxstdlife+$E771),(Input!$J$233*$J$7)-SUM($J771:AW771),(Input!$J$233*$J$7)/A23taxstdlife))</f>
        <v>0</v>
      </c>
      <c r="AY771" s="155">
        <f>IF(A23taxstdlife="n/a","n/a",IF(AY$3&gt;(A23taxstdlife+$E771),(Input!$J$233*$J$7)-SUM($J771:AX771),(Input!$J$233*$J$7)/A23taxstdlife))</f>
        <v>0</v>
      </c>
      <c r="AZ771" s="155">
        <f>IF(A23taxstdlife="n/a","n/a",IF(AZ$3&gt;(A23taxstdlife+$E771),(Input!$J$233*$J$7)-SUM($J771:AY771),(Input!$J$233*$J$7)/A23taxstdlife))</f>
        <v>0</v>
      </c>
      <c r="BA771" s="155">
        <f>IF(A23taxstdlife="n/a","n/a",IF(BA$3&gt;(A23taxstdlife+$E771),(Input!$J$233*$J$7)-SUM($J771:AZ771),(Input!$J$233*$J$7)/A23taxstdlife))</f>
        <v>0</v>
      </c>
      <c r="BB771" s="155">
        <f>IF(A23taxstdlife="n/a","n/a",IF(BB$3&gt;(A23taxstdlife+$E771),(Input!$J$233*$J$7)-SUM($J771:BA771),(Input!$J$233*$J$7)/A23taxstdlife))</f>
        <v>0</v>
      </c>
      <c r="BC771" s="155">
        <f>IF(A23taxstdlife="n/a","n/a",IF(BC$3&gt;(A23taxstdlife+$E771),(Input!$J$233*$J$7)-SUM($J771:BB771),(Input!$J$233*$J$7)/A23taxstdlife))</f>
        <v>0</v>
      </c>
      <c r="BD771" s="155">
        <f>IF(A23taxstdlife="n/a","n/a",IF(BD$3&gt;(A23taxstdlife+$E771),(Input!$J$233*$J$7)-SUM($J771:BC771),(Input!$J$233*$J$7)/A23taxstdlife))</f>
        <v>0</v>
      </c>
      <c r="BE771" s="155">
        <f>IF(A23taxstdlife="n/a","n/a",IF(BE$3&gt;(A23taxstdlife+$E771),(Input!$J$233*$J$7)-SUM($J771:BD771),(Input!$J$233*$J$7)/A23taxstdlife))</f>
        <v>0</v>
      </c>
      <c r="BF771" s="155">
        <f>IF(A23taxstdlife="n/a","n/a",IF(BF$3&gt;(A23taxstdlife+$E771),(Input!$J$233*$J$7)-SUM($J771:BE771),(Input!$J$233*$J$7)/A23taxstdlife))</f>
        <v>0</v>
      </c>
      <c r="BG771" s="155">
        <f>IF(A23taxstdlife="n/a","n/a",IF(BG$3&gt;(A23taxstdlife+$E771),(Input!$J$233*$J$7)-SUM($J771:BF771),(Input!$J$233*$J$7)/A23taxstdlife))</f>
        <v>0</v>
      </c>
      <c r="BH771" s="155">
        <f>IF(A23taxstdlife="n/a","n/a",IF(BH$3&gt;(A23taxstdlife+$E771),(Input!$J$233*$J$7)-SUM($J771:BG771),(Input!$J$233*$J$7)/A23taxstdlife))</f>
        <v>0</v>
      </c>
      <c r="BI771" s="155">
        <f>IF(A23taxstdlife="n/a","n/a",IF(BI$3&gt;(A23taxstdlife+$E771),(Input!$J$233*$J$7)-SUM($J771:BH771),(Input!$J$233*$J$7)/A23taxstdlife))</f>
        <v>0</v>
      </c>
      <c r="BJ771" s="14"/>
      <c r="BK771" s="14"/>
      <c r="BL771" s="14"/>
      <c r="BM771" s="14"/>
      <c r="BN771" s="14"/>
      <c r="BO771" s="14"/>
      <c r="BP771" s="14"/>
      <c r="BQ771" s="14"/>
      <c r="BR771" s="14"/>
      <c r="BS771" s="14"/>
      <c r="BT771" s="14"/>
      <c r="BU771" s="14"/>
      <c r="BV771" s="14"/>
      <c r="BW771" s="14"/>
      <c r="BX771" s="14"/>
      <c r="BY771" s="14"/>
      <c r="BZ771" s="14"/>
      <c r="CA771" s="410"/>
      <c r="CB771" s="410"/>
      <c r="CC771" s="410"/>
      <c r="CD771" s="410"/>
      <c r="CE771" s="410"/>
      <c r="CF771" s="410"/>
      <c r="CG771" s="410"/>
      <c r="CH771" s="410"/>
      <c r="CI771" s="410"/>
      <c r="CJ771" s="410"/>
      <c r="CK771" s="410"/>
      <c r="CL771" s="410"/>
      <c r="CM771" s="410"/>
      <c r="CN771" s="410"/>
      <c r="CO771" s="410"/>
      <c r="CP771" s="410"/>
      <c r="CQ771" s="410"/>
      <c r="CR771" s="410"/>
      <c r="CS771" s="410"/>
      <c r="CT771" s="410"/>
      <c r="CU771" s="410"/>
      <c r="CV771" s="410"/>
      <c r="CW771" s="410"/>
      <c r="CX771" s="410"/>
      <c r="CY771" s="410"/>
      <c r="CZ771" s="410"/>
      <c r="DA771" s="410"/>
      <c r="DB771" s="410"/>
      <c r="DC771" s="410"/>
      <c r="DD771" s="410"/>
      <c r="DE771" s="410"/>
      <c r="DF771" s="410"/>
      <c r="DG771" s="410"/>
      <c r="DH771" s="410"/>
      <c r="DI771" s="410"/>
      <c r="DJ771" s="410"/>
      <c r="DK771" s="410"/>
      <c r="DL771" s="410"/>
      <c r="DM771" s="410"/>
      <c r="DN771" s="410"/>
      <c r="DO771" s="410"/>
      <c r="DP771" s="410"/>
      <c r="DQ771" s="410"/>
      <c r="DR771" s="410"/>
      <c r="DS771" s="410"/>
      <c r="DT771" s="410"/>
      <c r="DU771" s="410"/>
      <c r="DV771" s="410"/>
      <c r="DW771" s="410"/>
      <c r="DX771" s="410"/>
      <c r="DY771" s="410"/>
      <c r="DZ771" s="410"/>
      <c r="EA771" s="410"/>
      <c r="EB771" s="410"/>
      <c r="EC771" s="410"/>
      <c r="ED771" s="410"/>
      <c r="EE771" s="410"/>
      <c r="EF771" s="410"/>
      <c r="EG771" s="410"/>
      <c r="EH771" s="410"/>
      <c r="EI771" s="410"/>
      <c r="EJ771" s="410"/>
      <c r="EK771" s="410"/>
      <c r="EL771" s="410"/>
      <c r="EM771" s="410"/>
      <c r="EN771" s="410"/>
      <c r="EO771" s="410"/>
      <c r="EP771" s="410"/>
      <c r="EQ771" s="410"/>
      <c r="ER771" s="410"/>
      <c r="ES771" s="410"/>
      <c r="ET771" s="410"/>
      <c r="EU771" s="410"/>
      <c r="EV771" s="410"/>
      <c r="EW771" s="410"/>
      <c r="EX771" s="410"/>
      <c r="EY771" s="410"/>
      <c r="EZ771" s="410"/>
      <c r="FA771" s="410"/>
      <c r="FB771" s="410"/>
      <c r="FC771" s="410"/>
      <c r="FD771" s="410"/>
      <c r="FE771" s="410"/>
      <c r="FF771" s="410"/>
      <c r="FG771" s="410"/>
      <c r="FH771" s="410"/>
      <c r="FI771" s="410"/>
      <c r="FJ771" s="410"/>
      <c r="FK771" s="410"/>
      <c r="FL771" s="410"/>
      <c r="FM771" s="410"/>
      <c r="FN771" s="410"/>
      <c r="FO771" s="410"/>
      <c r="FP771" s="410"/>
      <c r="FQ771" s="410"/>
      <c r="FR771" s="410"/>
      <c r="FS771" s="410"/>
      <c r="FT771" s="410"/>
      <c r="FU771" s="410"/>
      <c r="FV771" s="410"/>
      <c r="FW771" s="410"/>
      <c r="FX771" s="410"/>
      <c r="FY771" s="410"/>
      <c r="FZ771" s="410"/>
      <c r="GA771" s="410"/>
      <c r="GB771" s="410"/>
      <c r="GC771" s="410"/>
      <c r="GD771" s="410"/>
      <c r="GE771" s="410"/>
      <c r="GF771" s="410"/>
      <c r="GG771" s="410"/>
      <c r="GH771" s="410"/>
      <c r="GI771" s="410"/>
      <c r="GJ771" s="410"/>
      <c r="GK771" s="410"/>
      <c r="GL771" s="410"/>
      <c r="GM771" s="410"/>
      <c r="GN771" s="410"/>
      <c r="GO771" s="410"/>
      <c r="GP771" s="410"/>
      <c r="GQ771" s="410"/>
      <c r="GR771" s="410"/>
      <c r="GS771" s="410"/>
      <c r="GT771" s="410"/>
      <c r="GU771" s="410"/>
      <c r="GV771" s="410"/>
      <c r="GW771" s="410"/>
      <c r="GX771" s="410"/>
      <c r="GY771" s="410"/>
      <c r="GZ771" s="410"/>
      <c r="HA771" s="410"/>
      <c r="HB771" s="410"/>
      <c r="HC771" s="410"/>
      <c r="HD771" s="410"/>
      <c r="HE771" s="410"/>
      <c r="HF771" s="410"/>
      <c r="HG771" s="410"/>
      <c r="HH771" s="410"/>
      <c r="HI771" s="410"/>
      <c r="HJ771" s="410"/>
      <c r="HK771" s="410"/>
      <c r="HL771" s="410"/>
      <c r="HM771" s="410"/>
      <c r="HN771" s="410"/>
      <c r="HO771" s="410"/>
      <c r="HP771" s="410"/>
      <c r="HQ771" s="410"/>
      <c r="HR771" s="410"/>
      <c r="HS771" s="410"/>
      <c r="HT771" s="410"/>
      <c r="HU771" s="410"/>
      <c r="HV771" s="410"/>
      <c r="HW771" s="410"/>
      <c r="HX771" s="410"/>
      <c r="HY771" s="410"/>
      <c r="HZ771" s="410"/>
      <c r="IA771" s="410"/>
      <c r="IB771" s="410"/>
      <c r="IC771" s="410"/>
      <c r="ID771" s="410"/>
      <c r="IE771" s="410"/>
      <c r="IF771" s="410"/>
      <c r="IG771" s="410"/>
      <c r="IH771" s="410"/>
      <c r="II771" s="410"/>
      <c r="IJ771" s="410"/>
      <c r="IK771" s="410"/>
      <c r="IL771" s="410"/>
      <c r="IM771" s="410"/>
      <c r="IN771" s="410"/>
      <c r="IO771" s="410"/>
      <c r="IP771" s="410"/>
      <c r="IQ771" s="410"/>
      <c r="IR771" s="410"/>
      <c r="IS771" s="410"/>
      <c r="IT771" s="410"/>
      <c r="IU771" s="410"/>
      <c r="IV771" s="410"/>
    </row>
    <row r="772" spans="1:256" s="2" customFormat="1" ht="12.75" hidden="1" customHeight="1" outlineLevel="2">
      <c r="A772" s="14"/>
      <c r="B772" s="14"/>
      <c r="C772" s="324"/>
      <c r="D772" s="413"/>
      <c r="E772" s="261">
        <v>5</v>
      </c>
      <c r="F772" s="372"/>
      <c r="G772" s="269"/>
      <c r="H772" s="271"/>
      <c r="I772" s="271"/>
      <c r="J772" s="271"/>
      <c r="K772" s="270"/>
      <c r="L772" s="155">
        <f>IF(A23taxstdlife="n/a","n/a",IF(L$3&gt;(A23taxstdlife+$E772),(Input!$K$233*$K$7)-SUM($K772:K772),(Input!$K$233*$K$7)/A23taxstdlife))</f>
        <v>0</v>
      </c>
      <c r="M772" s="155">
        <f>IF(A23taxstdlife="n/a","n/a",IF(M$3&gt;(A23taxstdlife+$E772),(Input!$K$233*$K$7)-SUM($K772:L772),(Input!$K$233*$K$7)/A23taxstdlife))</f>
        <v>0</v>
      </c>
      <c r="N772" s="155">
        <f>IF(A23taxstdlife="n/a","n/a",IF(N$3&gt;(A23taxstdlife+$E772),(Input!$K$233*$K$7)-SUM($K772:M772),(Input!$K$233*$K$7)/A23taxstdlife))</f>
        <v>0</v>
      </c>
      <c r="O772" s="155">
        <f>IF(A23taxstdlife="n/a","n/a",IF(O$3&gt;(A23taxstdlife+$E772),(Input!$K$233*$K$7)-SUM($K772:N772),(Input!$K$233*$K$7)/A23taxstdlife))</f>
        <v>0</v>
      </c>
      <c r="P772" s="155">
        <f>IF(A23taxstdlife="n/a","n/a",IF(P$3&gt;(A23taxstdlife+$E772),(Input!$K$233*$K$7)-SUM($K772:O772),(Input!$K$233*$K$7)/A23taxstdlife))</f>
        <v>0</v>
      </c>
      <c r="Q772" s="155">
        <f>IF(A23taxstdlife="n/a","n/a",IF(Q$3&gt;(A23taxstdlife+$E772),(Input!$K$233*$K$7)-SUM($K772:P772),(Input!$K$233*$K$7)/A23taxstdlife))</f>
        <v>0</v>
      </c>
      <c r="R772" s="155">
        <f>IF(A23taxstdlife="n/a","n/a",IF(R$3&gt;(A23taxstdlife+$E772),(Input!$K$233*$K$7)-SUM($K772:Q772),(Input!$K$233*$K$7)/A23taxstdlife))</f>
        <v>0</v>
      </c>
      <c r="S772" s="155">
        <f>IF(A23taxstdlife="n/a","n/a",IF(S$3&gt;(A23taxstdlife+$E772),(Input!$K$233*$K$7)-SUM($K772:R772),(Input!$K$233*$K$7)/A23taxstdlife))</f>
        <v>0</v>
      </c>
      <c r="T772" s="155">
        <f>IF(A23taxstdlife="n/a","n/a",IF(T$3&gt;(A23taxstdlife+$E772),(Input!$K$233*$K$7)-SUM($K772:S772),(Input!$K$233*$K$7)/A23taxstdlife))</f>
        <v>0</v>
      </c>
      <c r="U772" s="155">
        <f>IF(A23taxstdlife="n/a","n/a",IF(U$3&gt;(A23taxstdlife+$E772),(Input!$K$233*$K$7)-SUM($K772:T772),(Input!$K$233*$K$7)/A23taxstdlife))</f>
        <v>0</v>
      </c>
      <c r="V772" s="155">
        <f>IF(A23taxstdlife="n/a","n/a",IF(V$3&gt;(A23taxstdlife+$E772),(Input!$K$233*$K$7)-SUM($K772:U772),(Input!$K$233*$K$7)/A23taxstdlife))</f>
        <v>0</v>
      </c>
      <c r="W772" s="155">
        <f>IF(A23taxstdlife="n/a","n/a",IF(W$3&gt;(A23taxstdlife+$E772),(Input!$K$233*$K$7)-SUM($K772:V772),(Input!$K$233*$K$7)/A23taxstdlife))</f>
        <v>0</v>
      </c>
      <c r="X772" s="155">
        <f>IF(A23taxstdlife="n/a","n/a",IF(X$3&gt;(A23taxstdlife+$E772),(Input!$K$233*$K$7)-SUM($K772:W772),(Input!$K$233*$K$7)/A23taxstdlife))</f>
        <v>0</v>
      </c>
      <c r="Y772" s="155">
        <f>IF(A23taxstdlife="n/a","n/a",IF(Y$3&gt;(A23taxstdlife+$E772),(Input!$K$233*$K$7)-SUM($K772:X772),(Input!$K$233*$K$7)/A23taxstdlife))</f>
        <v>0</v>
      </c>
      <c r="Z772" s="155">
        <f>IF(A23taxstdlife="n/a","n/a",IF(Z$3&gt;(A23taxstdlife+$E772),(Input!$K$233*$K$7)-SUM($K772:Y772),(Input!$K$233*$K$7)/A23taxstdlife))</f>
        <v>0</v>
      </c>
      <c r="AA772" s="155">
        <f>IF(A23taxstdlife="n/a","n/a",IF(AA$3&gt;(A23taxstdlife+$E772),(Input!$K$233*$K$7)-SUM($K772:Z772),(Input!$K$233*$K$7)/A23taxstdlife))</f>
        <v>0</v>
      </c>
      <c r="AB772" s="155">
        <f>IF(A23taxstdlife="n/a","n/a",IF(AB$3&gt;(A23taxstdlife+$E772),(Input!$K$233*$K$7)-SUM($K772:AA772),(Input!$K$233*$K$7)/A23taxstdlife))</f>
        <v>0</v>
      </c>
      <c r="AC772" s="155">
        <f>IF(A23taxstdlife="n/a","n/a",IF(AC$3&gt;(A23taxstdlife+$E772),(Input!$K$233*$K$7)-SUM($K772:AB772),(Input!$K$233*$K$7)/A23taxstdlife))</f>
        <v>0</v>
      </c>
      <c r="AD772" s="155">
        <f>IF(A23taxstdlife="n/a","n/a",IF(AD$3&gt;(A23taxstdlife+$E772),(Input!$K$233*$K$7)-SUM($K772:AC772),(Input!$K$233*$K$7)/A23taxstdlife))</f>
        <v>0</v>
      </c>
      <c r="AE772" s="155">
        <f>IF(A23taxstdlife="n/a","n/a",IF(AE$3&gt;(A23taxstdlife+$E772),(Input!$K$233*$K$7)-SUM($K772:AD772),(Input!$K$233*$K$7)/A23taxstdlife))</f>
        <v>0</v>
      </c>
      <c r="AF772" s="155">
        <f>IF(A23taxstdlife="n/a","n/a",IF(AF$3&gt;(A23taxstdlife+$E772),(Input!$K$233*$K$7)-SUM($K772:AE772),(Input!$K$233*$K$7)/A23taxstdlife))</f>
        <v>0</v>
      </c>
      <c r="AG772" s="155">
        <f>IF(A23taxstdlife="n/a","n/a",IF(AG$3&gt;(A23taxstdlife+$E772),(Input!$K$233*$K$7)-SUM($K772:AF772),(Input!$K$233*$K$7)/A23taxstdlife))</f>
        <v>0</v>
      </c>
      <c r="AH772" s="155">
        <f>IF(A23taxstdlife="n/a","n/a",IF(AH$3&gt;(A23taxstdlife+$E772),(Input!$K$233*$K$7)-SUM($K772:AG772),(Input!$K$233*$K$7)/A23taxstdlife))</f>
        <v>0</v>
      </c>
      <c r="AI772" s="155">
        <f>IF(A23taxstdlife="n/a","n/a",IF(AI$3&gt;(A23taxstdlife+$E772),(Input!$K$233*$K$7)-SUM($K772:AH772),(Input!$K$233*$K$7)/A23taxstdlife))</f>
        <v>0</v>
      </c>
      <c r="AJ772" s="155">
        <f>IF(A23taxstdlife="n/a","n/a",IF(AJ$3&gt;(A23taxstdlife+$E772),(Input!$K$233*$K$7)-SUM($K772:AI772),(Input!$K$233*$K$7)/A23taxstdlife))</f>
        <v>0</v>
      </c>
      <c r="AK772" s="155">
        <f>IF(A23taxstdlife="n/a","n/a",IF(AK$3&gt;(A23taxstdlife+$E772),(Input!$K$233*$K$7)-SUM($K772:AJ772),(Input!$K$233*$K$7)/A23taxstdlife))</f>
        <v>0</v>
      </c>
      <c r="AL772" s="155">
        <f>IF(A23taxstdlife="n/a","n/a",IF(AL$3&gt;(A23taxstdlife+$E772),(Input!$K$233*$K$7)-SUM($K772:AK772),(Input!$K$233*$K$7)/A23taxstdlife))</f>
        <v>0</v>
      </c>
      <c r="AM772" s="155">
        <f>IF(A23taxstdlife="n/a","n/a",IF(AM$3&gt;(A23taxstdlife+$E772),(Input!$K$233*$K$7)-SUM($K772:AL772),(Input!$K$233*$K$7)/A23taxstdlife))</f>
        <v>0</v>
      </c>
      <c r="AN772" s="155">
        <f>IF(A23taxstdlife="n/a","n/a",IF(AN$3&gt;(A23taxstdlife+$E772),(Input!$K$233*$K$7)-SUM($K772:AM772),(Input!$K$233*$K$7)/A23taxstdlife))</f>
        <v>0</v>
      </c>
      <c r="AO772" s="155">
        <f>IF(A23taxstdlife="n/a","n/a",IF(AO$3&gt;(A23taxstdlife+$E772),(Input!$K$233*$K$7)-SUM($K772:AN772),(Input!$K$233*$K$7)/A23taxstdlife))</f>
        <v>0</v>
      </c>
      <c r="AP772" s="155">
        <f>IF(A23taxstdlife="n/a","n/a",IF(AP$3&gt;(A23taxstdlife+$E772),(Input!$K$233*$K$7)-SUM($K772:AO772),(Input!$K$233*$K$7)/A23taxstdlife))</f>
        <v>0</v>
      </c>
      <c r="AQ772" s="155">
        <f>IF(A23taxstdlife="n/a","n/a",IF(AQ$3&gt;(A23taxstdlife+$E772),(Input!$K$233*$K$7)-SUM($K772:AP772),(Input!$K$233*$K$7)/A23taxstdlife))</f>
        <v>0</v>
      </c>
      <c r="AR772" s="155">
        <f>IF(A23taxstdlife="n/a","n/a",IF(AR$3&gt;(A23taxstdlife+$E772),(Input!$K$233*$K$7)-SUM($K772:AQ772),(Input!$K$233*$K$7)/A23taxstdlife))</f>
        <v>0</v>
      </c>
      <c r="AS772" s="155">
        <f>IF(A23taxstdlife="n/a","n/a",IF(AS$3&gt;(A23taxstdlife+$E772),(Input!$K$233*$K$7)-SUM($K772:AR772),(Input!$K$233*$K$7)/A23taxstdlife))</f>
        <v>0</v>
      </c>
      <c r="AT772" s="155">
        <f>IF(A23taxstdlife="n/a","n/a",IF(AT$3&gt;(A23taxstdlife+$E772),(Input!$K$233*$K$7)-SUM($K772:AS772),(Input!$K$233*$K$7)/A23taxstdlife))</f>
        <v>0</v>
      </c>
      <c r="AU772" s="155">
        <f>IF(A23taxstdlife="n/a","n/a",IF(AU$3&gt;(A23taxstdlife+$E772),(Input!$K$233*$K$7)-SUM($K772:AT772),(Input!$K$233*$K$7)/A23taxstdlife))</f>
        <v>0</v>
      </c>
      <c r="AV772" s="155">
        <f>IF(A23taxstdlife="n/a","n/a",IF(AV$3&gt;(A23taxstdlife+$E772),(Input!$K$233*$K$7)-SUM($K772:AU772),(Input!$K$233*$K$7)/A23taxstdlife))</f>
        <v>0</v>
      </c>
      <c r="AW772" s="155">
        <f>IF(A23taxstdlife="n/a","n/a",IF(AW$3&gt;(A23taxstdlife+$E772),(Input!$K$233*$K$7)-SUM($K772:AV772),(Input!$K$233*$K$7)/A23taxstdlife))</f>
        <v>0</v>
      </c>
      <c r="AX772" s="155">
        <f>IF(A23taxstdlife="n/a","n/a",IF(AX$3&gt;(A23taxstdlife+$E772),(Input!$K$233*$K$7)-SUM($K772:AW772),(Input!$K$233*$K$7)/A23taxstdlife))</f>
        <v>0</v>
      </c>
      <c r="AY772" s="155">
        <f>IF(A23taxstdlife="n/a","n/a",IF(AY$3&gt;(A23taxstdlife+$E772),(Input!$K$233*$K$7)-SUM($K772:AX772),(Input!$K$233*$K$7)/A23taxstdlife))</f>
        <v>0</v>
      </c>
      <c r="AZ772" s="155">
        <f>IF(A23taxstdlife="n/a","n/a",IF(AZ$3&gt;(A23taxstdlife+$E772),(Input!$K$233*$K$7)-SUM($K772:AY772),(Input!$K$233*$K$7)/A23taxstdlife))</f>
        <v>0</v>
      </c>
      <c r="BA772" s="155">
        <f>IF(A23taxstdlife="n/a","n/a",IF(BA$3&gt;(A23taxstdlife+$E772),(Input!$K$233*$K$7)-SUM($K772:AZ772),(Input!$K$233*$K$7)/A23taxstdlife))</f>
        <v>0</v>
      </c>
      <c r="BB772" s="155">
        <f>IF(A23taxstdlife="n/a","n/a",IF(BB$3&gt;(A23taxstdlife+$E772),(Input!$K$233*$K$7)-SUM($K772:BA772),(Input!$K$233*$K$7)/A23taxstdlife))</f>
        <v>0</v>
      </c>
      <c r="BC772" s="155">
        <f>IF(A23taxstdlife="n/a","n/a",IF(BC$3&gt;(A23taxstdlife+$E772),(Input!$K$233*$K$7)-SUM($K772:BB772),(Input!$K$233*$K$7)/A23taxstdlife))</f>
        <v>0</v>
      </c>
      <c r="BD772" s="155">
        <f>IF(A23taxstdlife="n/a","n/a",IF(BD$3&gt;(A23taxstdlife+$E772),(Input!$K$233*$K$7)-SUM($K772:BC772),(Input!$K$233*$K$7)/A23taxstdlife))</f>
        <v>0</v>
      </c>
      <c r="BE772" s="155">
        <f>IF(A23taxstdlife="n/a","n/a",IF(BE$3&gt;(A23taxstdlife+$E772),(Input!$K$233*$K$7)-SUM($K772:BD772),(Input!$K$233*$K$7)/A23taxstdlife))</f>
        <v>0</v>
      </c>
      <c r="BF772" s="155">
        <f>IF(A23taxstdlife="n/a","n/a",IF(BF$3&gt;(A23taxstdlife+$E772),(Input!$K$233*$K$7)-SUM($K772:BE772),(Input!$K$233*$K$7)/A23taxstdlife))</f>
        <v>0</v>
      </c>
      <c r="BG772" s="155">
        <f>IF(A23taxstdlife="n/a","n/a",IF(BG$3&gt;(A23taxstdlife+$E772),(Input!$K$233*$K$7)-SUM($K772:BF772),(Input!$K$233*$K$7)/A23taxstdlife))</f>
        <v>0</v>
      </c>
      <c r="BH772" s="155">
        <f>IF(A23taxstdlife="n/a","n/a",IF(BH$3&gt;(A23taxstdlife+$E772),(Input!$K$233*$K$7)-SUM($K772:BG772),(Input!$K$233*$K$7)/A23taxstdlife))</f>
        <v>0</v>
      </c>
      <c r="BI772" s="155">
        <f>IF(A23taxstdlife="n/a","n/a",IF(BI$3&gt;(A23taxstdlife+$E772),(Input!$K$233*$K$7)-SUM($K772:BH772),(Input!$K$233*$K$7)/A23taxstdlife))</f>
        <v>0</v>
      </c>
      <c r="BJ772" s="14"/>
      <c r="BK772" s="14"/>
      <c r="BL772" s="14"/>
      <c r="BM772" s="14"/>
      <c r="BN772" s="14"/>
      <c r="BO772" s="14"/>
      <c r="BP772" s="14"/>
      <c r="BQ772" s="14"/>
      <c r="BR772" s="14"/>
      <c r="BS772" s="14"/>
      <c r="BT772" s="14"/>
      <c r="BU772" s="14"/>
      <c r="BV772" s="14"/>
      <c r="BW772" s="14"/>
      <c r="BX772" s="14"/>
      <c r="BY772" s="14"/>
      <c r="BZ772" s="14"/>
      <c r="CA772" s="410"/>
      <c r="CB772" s="410"/>
      <c r="CC772" s="410"/>
      <c r="CD772" s="410"/>
      <c r="CE772" s="410"/>
      <c r="CF772" s="410"/>
      <c r="CG772" s="410"/>
      <c r="CH772" s="410"/>
      <c r="CI772" s="410"/>
      <c r="CJ772" s="410"/>
      <c r="CK772" s="410"/>
      <c r="CL772" s="410"/>
      <c r="CM772" s="410"/>
      <c r="CN772" s="410"/>
      <c r="CO772" s="410"/>
      <c r="CP772" s="410"/>
      <c r="CQ772" s="410"/>
      <c r="CR772" s="410"/>
      <c r="CS772" s="410"/>
      <c r="CT772" s="410"/>
      <c r="CU772" s="410"/>
      <c r="CV772" s="410"/>
      <c r="CW772" s="410"/>
      <c r="CX772" s="410"/>
      <c r="CY772" s="410"/>
      <c r="CZ772" s="410"/>
      <c r="DA772" s="410"/>
      <c r="DB772" s="410"/>
      <c r="DC772" s="410"/>
      <c r="DD772" s="410"/>
      <c r="DE772" s="410"/>
      <c r="DF772" s="410"/>
      <c r="DG772" s="410"/>
      <c r="DH772" s="410"/>
      <c r="DI772" s="410"/>
      <c r="DJ772" s="410"/>
      <c r="DK772" s="410"/>
      <c r="DL772" s="410"/>
      <c r="DM772" s="410"/>
      <c r="DN772" s="410"/>
      <c r="DO772" s="410"/>
      <c r="DP772" s="410"/>
      <c r="DQ772" s="410"/>
      <c r="DR772" s="410"/>
      <c r="DS772" s="410"/>
      <c r="DT772" s="410"/>
      <c r="DU772" s="410"/>
      <c r="DV772" s="410"/>
      <c r="DW772" s="410"/>
      <c r="DX772" s="410"/>
      <c r="DY772" s="410"/>
      <c r="DZ772" s="410"/>
      <c r="EA772" s="410"/>
      <c r="EB772" s="410"/>
      <c r="EC772" s="410"/>
      <c r="ED772" s="410"/>
      <c r="EE772" s="410"/>
      <c r="EF772" s="410"/>
      <c r="EG772" s="410"/>
      <c r="EH772" s="410"/>
      <c r="EI772" s="410"/>
      <c r="EJ772" s="410"/>
      <c r="EK772" s="410"/>
      <c r="EL772" s="410"/>
      <c r="EM772" s="410"/>
      <c r="EN772" s="410"/>
      <c r="EO772" s="410"/>
      <c r="EP772" s="410"/>
      <c r="EQ772" s="410"/>
      <c r="ER772" s="410"/>
      <c r="ES772" s="410"/>
      <c r="ET772" s="410"/>
      <c r="EU772" s="410"/>
      <c r="EV772" s="410"/>
      <c r="EW772" s="410"/>
      <c r="EX772" s="410"/>
      <c r="EY772" s="410"/>
      <c r="EZ772" s="410"/>
      <c r="FA772" s="410"/>
      <c r="FB772" s="410"/>
      <c r="FC772" s="410"/>
      <c r="FD772" s="410"/>
      <c r="FE772" s="410"/>
      <c r="FF772" s="410"/>
      <c r="FG772" s="410"/>
      <c r="FH772" s="410"/>
      <c r="FI772" s="410"/>
      <c r="FJ772" s="410"/>
      <c r="FK772" s="410"/>
      <c r="FL772" s="410"/>
      <c r="FM772" s="410"/>
      <c r="FN772" s="410"/>
      <c r="FO772" s="410"/>
      <c r="FP772" s="410"/>
      <c r="FQ772" s="410"/>
      <c r="FR772" s="410"/>
      <c r="FS772" s="410"/>
      <c r="FT772" s="410"/>
      <c r="FU772" s="410"/>
      <c r="FV772" s="410"/>
      <c r="FW772" s="410"/>
      <c r="FX772" s="410"/>
      <c r="FY772" s="410"/>
      <c r="FZ772" s="410"/>
      <c r="GA772" s="410"/>
      <c r="GB772" s="410"/>
      <c r="GC772" s="410"/>
      <c r="GD772" s="410"/>
      <c r="GE772" s="410"/>
      <c r="GF772" s="410"/>
      <c r="GG772" s="410"/>
      <c r="GH772" s="410"/>
      <c r="GI772" s="410"/>
      <c r="GJ772" s="410"/>
      <c r="GK772" s="410"/>
      <c r="GL772" s="410"/>
      <c r="GM772" s="410"/>
      <c r="GN772" s="410"/>
      <c r="GO772" s="410"/>
      <c r="GP772" s="410"/>
      <c r="GQ772" s="410"/>
      <c r="GR772" s="410"/>
      <c r="GS772" s="410"/>
      <c r="GT772" s="410"/>
      <c r="GU772" s="410"/>
      <c r="GV772" s="410"/>
      <c r="GW772" s="410"/>
      <c r="GX772" s="410"/>
      <c r="GY772" s="410"/>
      <c r="GZ772" s="410"/>
      <c r="HA772" s="410"/>
      <c r="HB772" s="410"/>
      <c r="HC772" s="410"/>
      <c r="HD772" s="410"/>
      <c r="HE772" s="410"/>
      <c r="HF772" s="410"/>
      <c r="HG772" s="410"/>
      <c r="HH772" s="410"/>
      <c r="HI772" s="410"/>
      <c r="HJ772" s="410"/>
      <c r="HK772" s="410"/>
      <c r="HL772" s="410"/>
      <c r="HM772" s="410"/>
      <c r="HN772" s="410"/>
      <c r="HO772" s="410"/>
      <c r="HP772" s="410"/>
      <c r="HQ772" s="410"/>
      <c r="HR772" s="410"/>
      <c r="HS772" s="410"/>
      <c r="HT772" s="410"/>
      <c r="HU772" s="410"/>
      <c r="HV772" s="410"/>
      <c r="HW772" s="410"/>
      <c r="HX772" s="410"/>
      <c r="HY772" s="410"/>
      <c r="HZ772" s="410"/>
      <c r="IA772" s="410"/>
      <c r="IB772" s="410"/>
      <c r="IC772" s="410"/>
      <c r="ID772" s="410"/>
      <c r="IE772" s="410"/>
      <c r="IF772" s="410"/>
      <c r="IG772" s="410"/>
      <c r="IH772" s="410"/>
      <c r="II772" s="410"/>
      <c r="IJ772" s="410"/>
      <c r="IK772" s="410"/>
      <c r="IL772" s="410"/>
      <c r="IM772" s="410"/>
      <c r="IN772" s="410"/>
      <c r="IO772" s="410"/>
      <c r="IP772" s="410"/>
      <c r="IQ772" s="410"/>
      <c r="IR772" s="410"/>
      <c r="IS772" s="410"/>
      <c r="IT772" s="410"/>
      <c r="IU772" s="410"/>
      <c r="IV772" s="410"/>
    </row>
    <row r="773" spans="1:256" s="2" customFormat="1" ht="12.75" hidden="1" customHeight="1" outlineLevel="2">
      <c r="A773" s="14"/>
      <c r="B773" s="14"/>
      <c r="C773" s="324"/>
      <c r="D773" s="413"/>
      <c r="E773" s="261">
        <v>6</v>
      </c>
      <c r="F773" s="372"/>
      <c r="G773" s="269"/>
      <c r="H773" s="271"/>
      <c r="I773" s="271"/>
      <c r="J773" s="271"/>
      <c r="K773" s="271"/>
      <c r="L773" s="270"/>
      <c r="M773" s="155">
        <f>IF(A23taxstdlife="n/a","n/a",IF(M$3&gt;(A23taxstdlife+$E773),(Input!$L$233*$L$7)-SUM($L773:L773),(Input!$L$233*$L$7)/A23taxstdlife))</f>
        <v>0</v>
      </c>
      <c r="N773" s="155">
        <f>IF(A23taxstdlife="n/a","n/a",IF(N$3&gt;(A23taxstdlife+$E773),(Input!$L$233*$L$7)-SUM($L773:M773),(Input!$L$233*$L$7)/A23taxstdlife))</f>
        <v>0</v>
      </c>
      <c r="O773" s="155">
        <f>IF(A23taxstdlife="n/a","n/a",IF(O$3&gt;(A23taxstdlife+$E773),(Input!$L$233*$L$7)-SUM($L773:N773),(Input!$L$233*$L$7)/A23taxstdlife))</f>
        <v>0</v>
      </c>
      <c r="P773" s="155">
        <f>IF(A23taxstdlife="n/a","n/a",IF(P$3&gt;(A23taxstdlife+$E773),(Input!$L$233*$L$7)-SUM($L773:O773),(Input!$L$233*$L$7)/A23taxstdlife))</f>
        <v>0</v>
      </c>
      <c r="Q773" s="155">
        <f>IF(A23taxstdlife="n/a","n/a",IF(Q$3&gt;(A23taxstdlife+$E773),(Input!$L$233*$L$7)-SUM($L773:P773),(Input!$L$233*$L$7)/A23taxstdlife))</f>
        <v>0</v>
      </c>
      <c r="R773" s="155">
        <f>IF(A23taxstdlife="n/a","n/a",IF(R$3&gt;(A23taxstdlife+$E773),(Input!$L$233*$L$7)-SUM($L773:Q773),(Input!$L$233*$L$7)/A23taxstdlife))</f>
        <v>0</v>
      </c>
      <c r="S773" s="155">
        <f>IF(A23taxstdlife="n/a","n/a",IF(S$3&gt;(A23taxstdlife+$E773),(Input!$L$233*$L$7)-SUM($L773:R773),(Input!$L$233*$L$7)/A23taxstdlife))</f>
        <v>0</v>
      </c>
      <c r="T773" s="155">
        <f>IF(A23taxstdlife="n/a","n/a",IF(T$3&gt;(A23taxstdlife+$E773),(Input!$L$233*$L$7)-SUM($L773:S773),(Input!$L$233*$L$7)/A23taxstdlife))</f>
        <v>0</v>
      </c>
      <c r="U773" s="155">
        <f>IF(A23taxstdlife="n/a","n/a",IF(U$3&gt;(A23taxstdlife+$E773),(Input!$L$233*$L$7)-SUM($L773:T773),(Input!$L$233*$L$7)/A23taxstdlife))</f>
        <v>0</v>
      </c>
      <c r="V773" s="155">
        <f>IF(A23taxstdlife="n/a","n/a",IF(V$3&gt;(A23taxstdlife+$E773),(Input!$L$233*$L$7)-SUM($L773:U773),(Input!$L$233*$L$7)/A23taxstdlife))</f>
        <v>0</v>
      </c>
      <c r="W773" s="155">
        <f>IF(A23taxstdlife="n/a","n/a",IF(W$3&gt;(A23taxstdlife+$E773),(Input!$L$233*$L$7)-SUM($L773:V773),(Input!$L$233*$L$7)/A23taxstdlife))</f>
        <v>0</v>
      </c>
      <c r="X773" s="155">
        <f>IF(A23taxstdlife="n/a","n/a",IF(X$3&gt;(A23taxstdlife+$E773),(Input!$L$233*$L$7)-SUM($L773:W773),(Input!$L$233*$L$7)/A23taxstdlife))</f>
        <v>0</v>
      </c>
      <c r="Y773" s="155">
        <f>IF(A23taxstdlife="n/a","n/a",IF(Y$3&gt;(A23taxstdlife+$E773),(Input!$L$233*$L$7)-SUM($L773:X773),(Input!$L$233*$L$7)/A23taxstdlife))</f>
        <v>0</v>
      </c>
      <c r="Z773" s="155">
        <f>IF(A23taxstdlife="n/a","n/a",IF(Z$3&gt;(A23taxstdlife+$E773),(Input!$L$233*$L$7)-SUM($L773:Y773),(Input!$L$233*$L$7)/A23taxstdlife))</f>
        <v>0</v>
      </c>
      <c r="AA773" s="155">
        <f>IF(A23taxstdlife="n/a","n/a",IF(AA$3&gt;(A23taxstdlife+$E773),(Input!$L$233*$L$7)-SUM($L773:Z773),(Input!$L$233*$L$7)/A23taxstdlife))</f>
        <v>0</v>
      </c>
      <c r="AB773" s="155">
        <f>IF(A23taxstdlife="n/a","n/a",IF(AB$3&gt;(A23taxstdlife+$E773),(Input!$L$233*$L$7)-SUM($L773:AA773),(Input!$L$233*$L$7)/A23taxstdlife))</f>
        <v>0</v>
      </c>
      <c r="AC773" s="155">
        <f>IF(A23taxstdlife="n/a","n/a",IF(AC$3&gt;(A23taxstdlife+$E773),(Input!$L$233*$L$7)-SUM($L773:AB773),(Input!$L$233*$L$7)/A23taxstdlife))</f>
        <v>0</v>
      </c>
      <c r="AD773" s="155">
        <f>IF(A23taxstdlife="n/a","n/a",IF(AD$3&gt;(A23taxstdlife+$E773),(Input!$L$233*$L$7)-SUM($L773:AC773),(Input!$L$233*$L$7)/A23taxstdlife))</f>
        <v>0</v>
      </c>
      <c r="AE773" s="155">
        <f>IF(A23taxstdlife="n/a","n/a",IF(AE$3&gt;(A23taxstdlife+$E773),(Input!$L$233*$L$7)-SUM($L773:AD773),(Input!$L$233*$L$7)/A23taxstdlife))</f>
        <v>0</v>
      </c>
      <c r="AF773" s="155">
        <f>IF(A23taxstdlife="n/a","n/a",IF(AF$3&gt;(A23taxstdlife+$E773),(Input!$L$233*$L$7)-SUM($L773:AE773),(Input!$L$233*$L$7)/A23taxstdlife))</f>
        <v>0</v>
      </c>
      <c r="AG773" s="155">
        <f>IF(A23taxstdlife="n/a","n/a",IF(AG$3&gt;(A23taxstdlife+$E773),(Input!$L$233*$L$7)-SUM($L773:AF773),(Input!$L$233*$L$7)/A23taxstdlife))</f>
        <v>0</v>
      </c>
      <c r="AH773" s="155">
        <f>IF(A23taxstdlife="n/a","n/a",IF(AH$3&gt;(A23taxstdlife+$E773),(Input!$L$233*$L$7)-SUM($L773:AG773),(Input!$L$233*$L$7)/A23taxstdlife))</f>
        <v>0</v>
      </c>
      <c r="AI773" s="155">
        <f>IF(A23taxstdlife="n/a","n/a",IF(AI$3&gt;(A23taxstdlife+$E773),(Input!$L$233*$L$7)-SUM($L773:AH773),(Input!$L$233*$L$7)/A23taxstdlife))</f>
        <v>0</v>
      </c>
      <c r="AJ773" s="155">
        <f>IF(A23taxstdlife="n/a","n/a",IF(AJ$3&gt;(A23taxstdlife+$E773),(Input!$L$233*$L$7)-SUM($L773:AI773),(Input!$L$233*$L$7)/A23taxstdlife))</f>
        <v>0</v>
      </c>
      <c r="AK773" s="155">
        <f>IF(A23taxstdlife="n/a","n/a",IF(AK$3&gt;(A23taxstdlife+$E773),(Input!$L$233*$L$7)-SUM($L773:AJ773),(Input!$L$233*$L$7)/A23taxstdlife))</f>
        <v>0</v>
      </c>
      <c r="AL773" s="155">
        <f>IF(A23taxstdlife="n/a","n/a",IF(AL$3&gt;(A23taxstdlife+$E773),(Input!$L$233*$L$7)-SUM($L773:AK773),(Input!$L$233*$L$7)/A23taxstdlife))</f>
        <v>0</v>
      </c>
      <c r="AM773" s="155">
        <f>IF(A23taxstdlife="n/a","n/a",IF(AM$3&gt;(A23taxstdlife+$E773),(Input!$L$233*$L$7)-SUM($L773:AL773),(Input!$L$233*$L$7)/A23taxstdlife))</f>
        <v>0</v>
      </c>
      <c r="AN773" s="155">
        <f>IF(A23taxstdlife="n/a","n/a",IF(AN$3&gt;(A23taxstdlife+$E773),(Input!$L$233*$L$7)-SUM($L773:AM773),(Input!$L$233*$L$7)/A23taxstdlife))</f>
        <v>0</v>
      </c>
      <c r="AO773" s="155">
        <f>IF(A23taxstdlife="n/a","n/a",IF(AO$3&gt;(A23taxstdlife+$E773),(Input!$L$233*$L$7)-SUM($L773:AN773),(Input!$L$233*$L$7)/A23taxstdlife))</f>
        <v>0</v>
      </c>
      <c r="AP773" s="155">
        <f>IF(A23taxstdlife="n/a","n/a",IF(AP$3&gt;(A23taxstdlife+$E773),(Input!$L$233*$L$7)-SUM($L773:AO773),(Input!$L$233*$L$7)/A23taxstdlife))</f>
        <v>0</v>
      </c>
      <c r="AQ773" s="155">
        <f>IF(A23taxstdlife="n/a","n/a",IF(AQ$3&gt;(A23taxstdlife+$E773),(Input!$L$233*$L$7)-SUM($L773:AP773),(Input!$L$233*$L$7)/A23taxstdlife))</f>
        <v>0</v>
      </c>
      <c r="AR773" s="155">
        <f>IF(A23taxstdlife="n/a","n/a",IF(AR$3&gt;(A23taxstdlife+$E773),(Input!$L$233*$L$7)-SUM($L773:AQ773),(Input!$L$233*$L$7)/A23taxstdlife))</f>
        <v>0</v>
      </c>
      <c r="AS773" s="155">
        <f>IF(A23taxstdlife="n/a","n/a",IF(AS$3&gt;(A23taxstdlife+$E773),(Input!$L$233*$L$7)-SUM($L773:AR773),(Input!$L$233*$L$7)/A23taxstdlife))</f>
        <v>0</v>
      </c>
      <c r="AT773" s="155">
        <f>IF(A23taxstdlife="n/a","n/a",IF(AT$3&gt;(A23taxstdlife+$E773),(Input!$L$233*$L$7)-SUM($L773:AS773),(Input!$L$233*$L$7)/A23taxstdlife))</f>
        <v>0</v>
      </c>
      <c r="AU773" s="155">
        <f>IF(A23taxstdlife="n/a","n/a",IF(AU$3&gt;(A23taxstdlife+$E773),(Input!$L$233*$L$7)-SUM($L773:AT773),(Input!$L$233*$L$7)/A23taxstdlife))</f>
        <v>0</v>
      </c>
      <c r="AV773" s="155">
        <f>IF(A23taxstdlife="n/a","n/a",IF(AV$3&gt;(A23taxstdlife+$E773),(Input!$L$233*$L$7)-SUM($L773:AU773),(Input!$L$233*$L$7)/A23taxstdlife))</f>
        <v>0</v>
      </c>
      <c r="AW773" s="155">
        <f>IF(A23taxstdlife="n/a","n/a",IF(AW$3&gt;(A23taxstdlife+$E773),(Input!$L$233*$L$7)-SUM($L773:AV773),(Input!$L$233*$L$7)/A23taxstdlife))</f>
        <v>0</v>
      </c>
      <c r="AX773" s="155">
        <f>IF(A23taxstdlife="n/a","n/a",IF(AX$3&gt;(A23taxstdlife+$E773),(Input!$L$233*$L$7)-SUM($L773:AW773),(Input!$L$233*$L$7)/A23taxstdlife))</f>
        <v>0</v>
      </c>
      <c r="AY773" s="155">
        <f>IF(A23taxstdlife="n/a","n/a",IF(AY$3&gt;(A23taxstdlife+$E773),(Input!$L$233*$L$7)-SUM($L773:AX773),(Input!$L$233*$L$7)/A23taxstdlife))</f>
        <v>0</v>
      </c>
      <c r="AZ773" s="155">
        <f>IF(A23taxstdlife="n/a","n/a",IF(AZ$3&gt;(A23taxstdlife+$E773),(Input!$L$233*$L$7)-SUM($L773:AY773),(Input!$L$233*$L$7)/A23taxstdlife))</f>
        <v>0</v>
      </c>
      <c r="BA773" s="155">
        <f>IF(A23taxstdlife="n/a","n/a",IF(BA$3&gt;(A23taxstdlife+$E773),(Input!$L$233*$L$7)-SUM($L773:AZ773),(Input!$L$233*$L$7)/A23taxstdlife))</f>
        <v>0</v>
      </c>
      <c r="BB773" s="155">
        <f>IF(A23taxstdlife="n/a","n/a",IF(BB$3&gt;(A23taxstdlife+$E773),(Input!$L$233*$L$7)-SUM($L773:BA773),(Input!$L$233*$L$7)/A23taxstdlife))</f>
        <v>0</v>
      </c>
      <c r="BC773" s="155">
        <f>IF(A23taxstdlife="n/a","n/a",IF(BC$3&gt;(A23taxstdlife+$E773),(Input!$L$233*$L$7)-SUM($L773:BB773),(Input!$L$233*$L$7)/A23taxstdlife))</f>
        <v>0</v>
      </c>
      <c r="BD773" s="155">
        <f>IF(A23taxstdlife="n/a","n/a",IF(BD$3&gt;(A23taxstdlife+$E773),(Input!$L$233*$L$7)-SUM($L773:BC773),(Input!$L$233*$L$7)/A23taxstdlife))</f>
        <v>0</v>
      </c>
      <c r="BE773" s="155">
        <f>IF(A23taxstdlife="n/a","n/a",IF(BE$3&gt;(A23taxstdlife+$E773),(Input!$L$233*$L$7)-SUM($L773:BD773),(Input!$L$233*$L$7)/A23taxstdlife))</f>
        <v>0</v>
      </c>
      <c r="BF773" s="155">
        <f>IF(A23taxstdlife="n/a","n/a",IF(BF$3&gt;(A23taxstdlife+$E773),(Input!$L$233*$L$7)-SUM($L773:BE773),(Input!$L$233*$L$7)/A23taxstdlife))</f>
        <v>0</v>
      </c>
      <c r="BG773" s="155">
        <f>IF(A23taxstdlife="n/a","n/a",IF(BG$3&gt;(A23taxstdlife+$E773),(Input!$L$233*$L$7)-SUM($L773:BF773),(Input!$L$233*$L$7)/A23taxstdlife))</f>
        <v>0</v>
      </c>
      <c r="BH773" s="155">
        <f>IF(A23taxstdlife="n/a","n/a",IF(BH$3&gt;(A23taxstdlife+$E773),(Input!$L$233*$L$7)-SUM($L773:BG773),(Input!$L$233*$L$7)/A23taxstdlife))</f>
        <v>0</v>
      </c>
      <c r="BI773" s="155">
        <f>IF(A23taxstdlife="n/a","n/a",IF(BI$3&gt;(A23taxstdlife+$E773),(Input!$L$233*$L$7)-SUM($L773:BH773),(Input!$L$233*$L$7)/A23taxstdlife))</f>
        <v>0</v>
      </c>
      <c r="BJ773" s="14"/>
      <c r="BK773" s="14"/>
      <c r="BL773" s="14"/>
      <c r="BM773" s="14"/>
      <c r="BN773" s="14"/>
      <c r="BO773" s="14"/>
      <c r="BP773" s="14"/>
      <c r="BQ773" s="14"/>
      <c r="BR773" s="14"/>
      <c r="BS773" s="14"/>
      <c r="BT773" s="14"/>
      <c r="BU773" s="14"/>
      <c r="BV773" s="14"/>
      <c r="BW773" s="14"/>
      <c r="BX773" s="14"/>
      <c r="BY773" s="14"/>
      <c r="BZ773" s="14"/>
      <c r="CA773" s="410"/>
      <c r="CB773" s="410"/>
      <c r="CC773" s="410"/>
      <c r="CD773" s="410"/>
      <c r="CE773" s="410"/>
      <c r="CF773" s="410"/>
      <c r="CG773" s="410"/>
      <c r="CH773" s="410"/>
      <c r="CI773" s="410"/>
      <c r="CJ773" s="410"/>
      <c r="CK773" s="410"/>
      <c r="CL773" s="410"/>
      <c r="CM773" s="410"/>
      <c r="CN773" s="410"/>
      <c r="CO773" s="410"/>
      <c r="CP773" s="410"/>
      <c r="CQ773" s="410"/>
      <c r="CR773" s="410"/>
      <c r="CS773" s="410"/>
      <c r="CT773" s="410"/>
      <c r="CU773" s="410"/>
      <c r="CV773" s="410"/>
      <c r="CW773" s="410"/>
      <c r="CX773" s="410"/>
      <c r="CY773" s="410"/>
      <c r="CZ773" s="410"/>
      <c r="DA773" s="410"/>
      <c r="DB773" s="410"/>
      <c r="DC773" s="410"/>
      <c r="DD773" s="410"/>
      <c r="DE773" s="410"/>
      <c r="DF773" s="410"/>
      <c r="DG773" s="410"/>
      <c r="DH773" s="410"/>
      <c r="DI773" s="410"/>
      <c r="DJ773" s="410"/>
      <c r="DK773" s="410"/>
      <c r="DL773" s="410"/>
      <c r="DM773" s="410"/>
      <c r="DN773" s="410"/>
      <c r="DO773" s="410"/>
      <c r="DP773" s="410"/>
      <c r="DQ773" s="410"/>
      <c r="DR773" s="410"/>
      <c r="DS773" s="410"/>
      <c r="DT773" s="410"/>
      <c r="DU773" s="410"/>
      <c r="DV773" s="410"/>
      <c r="DW773" s="410"/>
      <c r="DX773" s="410"/>
      <c r="DY773" s="410"/>
      <c r="DZ773" s="410"/>
      <c r="EA773" s="410"/>
      <c r="EB773" s="410"/>
      <c r="EC773" s="410"/>
      <c r="ED773" s="410"/>
      <c r="EE773" s="410"/>
      <c r="EF773" s="410"/>
      <c r="EG773" s="410"/>
      <c r="EH773" s="410"/>
      <c r="EI773" s="410"/>
      <c r="EJ773" s="410"/>
      <c r="EK773" s="410"/>
      <c r="EL773" s="410"/>
      <c r="EM773" s="410"/>
      <c r="EN773" s="410"/>
      <c r="EO773" s="410"/>
      <c r="EP773" s="410"/>
      <c r="EQ773" s="410"/>
      <c r="ER773" s="410"/>
      <c r="ES773" s="410"/>
      <c r="ET773" s="410"/>
      <c r="EU773" s="410"/>
      <c r="EV773" s="410"/>
      <c r="EW773" s="410"/>
      <c r="EX773" s="410"/>
      <c r="EY773" s="410"/>
      <c r="EZ773" s="410"/>
      <c r="FA773" s="410"/>
      <c r="FB773" s="410"/>
      <c r="FC773" s="410"/>
      <c r="FD773" s="410"/>
      <c r="FE773" s="410"/>
      <c r="FF773" s="410"/>
      <c r="FG773" s="410"/>
      <c r="FH773" s="410"/>
      <c r="FI773" s="410"/>
      <c r="FJ773" s="410"/>
      <c r="FK773" s="410"/>
      <c r="FL773" s="410"/>
      <c r="FM773" s="410"/>
      <c r="FN773" s="410"/>
      <c r="FO773" s="410"/>
      <c r="FP773" s="410"/>
      <c r="FQ773" s="410"/>
      <c r="FR773" s="410"/>
      <c r="FS773" s="410"/>
      <c r="FT773" s="410"/>
      <c r="FU773" s="410"/>
      <c r="FV773" s="410"/>
      <c r="FW773" s="410"/>
      <c r="FX773" s="410"/>
      <c r="FY773" s="410"/>
      <c r="FZ773" s="410"/>
      <c r="GA773" s="410"/>
      <c r="GB773" s="410"/>
      <c r="GC773" s="410"/>
      <c r="GD773" s="410"/>
      <c r="GE773" s="410"/>
      <c r="GF773" s="410"/>
      <c r="GG773" s="410"/>
      <c r="GH773" s="410"/>
      <c r="GI773" s="410"/>
      <c r="GJ773" s="410"/>
      <c r="GK773" s="410"/>
      <c r="GL773" s="410"/>
      <c r="GM773" s="410"/>
      <c r="GN773" s="410"/>
      <c r="GO773" s="410"/>
      <c r="GP773" s="410"/>
      <c r="GQ773" s="410"/>
      <c r="GR773" s="410"/>
      <c r="GS773" s="410"/>
      <c r="GT773" s="410"/>
      <c r="GU773" s="410"/>
      <c r="GV773" s="410"/>
      <c r="GW773" s="410"/>
      <c r="GX773" s="410"/>
      <c r="GY773" s="410"/>
      <c r="GZ773" s="410"/>
      <c r="HA773" s="410"/>
      <c r="HB773" s="410"/>
      <c r="HC773" s="410"/>
      <c r="HD773" s="410"/>
      <c r="HE773" s="410"/>
      <c r="HF773" s="410"/>
      <c r="HG773" s="410"/>
      <c r="HH773" s="410"/>
      <c r="HI773" s="410"/>
      <c r="HJ773" s="410"/>
      <c r="HK773" s="410"/>
      <c r="HL773" s="410"/>
      <c r="HM773" s="410"/>
      <c r="HN773" s="410"/>
      <c r="HO773" s="410"/>
      <c r="HP773" s="410"/>
      <c r="HQ773" s="410"/>
      <c r="HR773" s="410"/>
      <c r="HS773" s="410"/>
      <c r="HT773" s="410"/>
      <c r="HU773" s="410"/>
      <c r="HV773" s="410"/>
      <c r="HW773" s="410"/>
      <c r="HX773" s="410"/>
      <c r="HY773" s="410"/>
      <c r="HZ773" s="410"/>
      <c r="IA773" s="410"/>
      <c r="IB773" s="410"/>
      <c r="IC773" s="410"/>
      <c r="ID773" s="410"/>
      <c r="IE773" s="410"/>
      <c r="IF773" s="410"/>
      <c r="IG773" s="410"/>
      <c r="IH773" s="410"/>
      <c r="II773" s="410"/>
      <c r="IJ773" s="410"/>
      <c r="IK773" s="410"/>
      <c r="IL773" s="410"/>
      <c r="IM773" s="410"/>
      <c r="IN773" s="410"/>
      <c r="IO773" s="410"/>
      <c r="IP773" s="410"/>
      <c r="IQ773" s="410"/>
      <c r="IR773" s="410"/>
      <c r="IS773" s="410"/>
      <c r="IT773" s="410"/>
      <c r="IU773" s="410"/>
      <c r="IV773" s="410"/>
    </row>
    <row r="774" spans="1:256" s="2" customFormat="1" ht="12.75" hidden="1" customHeight="1" outlineLevel="2">
      <c r="A774" s="14"/>
      <c r="B774" s="14"/>
      <c r="C774" s="324"/>
      <c r="D774" s="413"/>
      <c r="E774" s="261">
        <v>7</v>
      </c>
      <c r="F774" s="372"/>
      <c r="G774" s="269"/>
      <c r="H774" s="271"/>
      <c r="I774" s="271"/>
      <c r="J774" s="271"/>
      <c r="K774" s="271"/>
      <c r="L774" s="271"/>
      <c r="M774" s="270"/>
      <c r="N774" s="155">
        <f>IF(A23taxstdlife="n/a","n/a",IF(N$3&gt;(A23taxstdlife+$E774),(Input!$M$233*$M$7)-SUM($M774:M774),(Input!$M$233*$M$7)/A23taxstdlife))</f>
        <v>0</v>
      </c>
      <c r="O774" s="155">
        <f>IF(A23taxstdlife="n/a","n/a",IF(O$3&gt;(A23taxstdlife+$E774),(Input!$M$233*$M$7)-SUM($M774:N774),(Input!$M$233*$M$7)/A23taxstdlife))</f>
        <v>0</v>
      </c>
      <c r="P774" s="155">
        <f>IF(A23taxstdlife="n/a","n/a",IF(P$3&gt;(A23taxstdlife+$E774),(Input!$M$233*$M$7)-SUM($M774:O774),(Input!$M$233*$M$7)/A23taxstdlife))</f>
        <v>0</v>
      </c>
      <c r="Q774" s="155">
        <f>IF(A23taxstdlife="n/a","n/a",IF(Q$3&gt;(A23taxstdlife+$E774),(Input!$M$233*$M$7)-SUM($M774:P774),(Input!$M$233*$M$7)/A23taxstdlife))</f>
        <v>0</v>
      </c>
      <c r="R774" s="155">
        <f>IF(A23taxstdlife="n/a","n/a",IF(R$3&gt;(A23taxstdlife+$E774),(Input!$M$233*$M$7)-SUM($M774:Q774),(Input!$M$233*$M$7)/A23taxstdlife))</f>
        <v>0</v>
      </c>
      <c r="S774" s="155">
        <f>IF(A23taxstdlife="n/a","n/a",IF(S$3&gt;(A23taxstdlife+$E774),(Input!$M$233*$M$7)-SUM($M774:R774),(Input!$M$233*$M$7)/A23taxstdlife))</f>
        <v>0</v>
      </c>
      <c r="T774" s="155">
        <f>IF(A23taxstdlife="n/a","n/a",IF(T$3&gt;(A23taxstdlife+$E774),(Input!$M$233*$M$7)-SUM($M774:S774),(Input!$M$233*$M$7)/A23taxstdlife))</f>
        <v>0</v>
      </c>
      <c r="U774" s="155">
        <f>IF(A23taxstdlife="n/a","n/a",IF(U$3&gt;(A23taxstdlife+$E774),(Input!$M$233*$M$7)-SUM($M774:T774),(Input!$M$233*$M$7)/A23taxstdlife))</f>
        <v>0</v>
      </c>
      <c r="V774" s="155">
        <f>IF(A23taxstdlife="n/a","n/a",IF(V$3&gt;(A23taxstdlife+$E774),(Input!$M$233*$M$7)-SUM($M774:U774),(Input!$M$233*$M$7)/A23taxstdlife))</f>
        <v>0</v>
      </c>
      <c r="W774" s="155">
        <f>IF(A23taxstdlife="n/a","n/a",IF(W$3&gt;(A23taxstdlife+$E774),(Input!$M$233*$M$7)-SUM($M774:V774),(Input!$M$233*$M$7)/A23taxstdlife))</f>
        <v>0</v>
      </c>
      <c r="X774" s="155">
        <f>IF(A23taxstdlife="n/a","n/a",IF(X$3&gt;(A23taxstdlife+$E774),(Input!$M$233*$M$7)-SUM($M774:W774),(Input!$M$233*$M$7)/A23taxstdlife))</f>
        <v>0</v>
      </c>
      <c r="Y774" s="155">
        <f>IF(A23taxstdlife="n/a","n/a",IF(Y$3&gt;(A23taxstdlife+$E774),(Input!$M$233*$M$7)-SUM($M774:X774),(Input!$M$233*$M$7)/A23taxstdlife))</f>
        <v>0</v>
      </c>
      <c r="Z774" s="155">
        <f>IF(A23taxstdlife="n/a","n/a",IF(Z$3&gt;(A23taxstdlife+$E774),(Input!$M$233*$M$7)-SUM($M774:Y774),(Input!$M$233*$M$7)/A23taxstdlife))</f>
        <v>0</v>
      </c>
      <c r="AA774" s="155">
        <f>IF(A23taxstdlife="n/a","n/a",IF(AA$3&gt;(A23taxstdlife+$E774),(Input!$M$233*$M$7)-SUM($M774:Z774),(Input!$M$233*$M$7)/A23taxstdlife))</f>
        <v>0</v>
      </c>
      <c r="AB774" s="155">
        <f>IF(A23taxstdlife="n/a","n/a",IF(AB$3&gt;(A23taxstdlife+$E774),(Input!$M$233*$M$7)-SUM($M774:AA774),(Input!$M$233*$M$7)/A23taxstdlife))</f>
        <v>0</v>
      </c>
      <c r="AC774" s="155">
        <f>IF(A23taxstdlife="n/a","n/a",IF(AC$3&gt;(A23taxstdlife+$E774),(Input!$M$233*$M$7)-SUM($M774:AB774),(Input!$M$233*$M$7)/A23taxstdlife))</f>
        <v>0</v>
      </c>
      <c r="AD774" s="155">
        <f>IF(A23taxstdlife="n/a","n/a",IF(AD$3&gt;(A23taxstdlife+$E774),(Input!$M$233*$M$7)-SUM($M774:AC774),(Input!$M$233*$M$7)/A23taxstdlife))</f>
        <v>0</v>
      </c>
      <c r="AE774" s="155">
        <f>IF(A23taxstdlife="n/a","n/a",IF(AE$3&gt;(A23taxstdlife+$E774),(Input!$M$233*$M$7)-SUM($M774:AD774),(Input!$M$233*$M$7)/A23taxstdlife))</f>
        <v>0</v>
      </c>
      <c r="AF774" s="155">
        <f>IF(A23taxstdlife="n/a","n/a",IF(AF$3&gt;(A23taxstdlife+$E774),(Input!$M$233*$M$7)-SUM($M774:AE774),(Input!$M$233*$M$7)/A23taxstdlife))</f>
        <v>0</v>
      </c>
      <c r="AG774" s="155">
        <f>IF(A23taxstdlife="n/a","n/a",IF(AG$3&gt;(A23taxstdlife+$E774),(Input!$M$233*$M$7)-SUM($M774:AF774),(Input!$M$233*$M$7)/A23taxstdlife))</f>
        <v>0</v>
      </c>
      <c r="AH774" s="155">
        <f>IF(A23taxstdlife="n/a","n/a",IF(AH$3&gt;(A23taxstdlife+$E774),(Input!$M$233*$M$7)-SUM($M774:AG774),(Input!$M$233*$M$7)/A23taxstdlife))</f>
        <v>0</v>
      </c>
      <c r="AI774" s="155">
        <f>IF(A23taxstdlife="n/a","n/a",IF(AI$3&gt;(A23taxstdlife+$E774),(Input!$M$233*$M$7)-SUM($M774:AH774),(Input!$M$233*$M$7)/A23taxstdlife))</f>
        <v>0</v>
      </c>
      <c r="AJ774" s="155">
        <f>IF(A23taxstdlife="n/a","n/a",IF(AJ$3&gt;(A23taxstdlife+$E774),(Input!$M$233*$M$7)-SUM($M774:AI774),(Input!$M$233*$M$7)/A23taxstdlife))</f>
        <v>0</v>
      </c>
      <c r="AK774" s="155">
        <f>IF(A23taxstdlife="n/a","n/a",IF(AK$3&gt;(A23taxstdlife+$E774),(Input!$M$233*$M$7)-SUM($M774:AJ774),(Input!$M$233*$M$7)/A23taxstdlife))</f>
        <v>0</v>
      </c>
      <c r="AL774" s="155">
        <f>IF(A23taxstdlife="n/a","n/a",IF(AL$3&gt;(A23taxstdlife+$E774),(Input!$M$233*$M$7)-SUM($M774:AK774),(Input!$M$233*$M$7)/A23taxstdlife))</f>
        <v>0</v>
      </c>
      <c r="AM774" s="155">
        <f>IF(A23taxstdlife="n/a","n/a",IF(AM$3&gt;(A23taxstdlife+$E774),(Input!$M$233*$M$7)-SUM($M774:AL774),(Input!$M$233*$M$7)/A23taxstdlife))</f>
        <v>0</v>
      </c>
      <c r="AN774" s="155">
        <f>IF(A23taxstdlife="n/a","n/a",IF(AN$3&gt;(A23taxstdlife+$E774),(Input!$M$233*$M$7)-SUM($M774:AM774),(Input!$M$233*$M$7)/A23taxstdlife))</f>
        <v>0</v>
      </c>
      <c r="AO774" s="155">
        <f>IF(A23taxstdlife="n/a","n/a",IF(AO$3&gt;(A23taxstdlife+$E774),(Input!$M$233*$M$7)-SUM($M774:AN774),(Input!$M$233*$M$7)/A23taxstdlife))</f>
        <v>0</v>
      </c>
      <c r="AP774" s="155">
        <f>IF(A23taxstdlife="n/a","n/a",IF(AP$3&gt;(A23taxstdlife+$E774),(Input!$M$233*$M$7)-SUM($M774:AO774),(Input!$M$233*$M$7)/A23taxstdlife))</f>
        <v>0</v>
      </c>
      <c r="AQ774" s="155">
        <f>IF(A23taxstdlife="n/a","n/a",IF(AQ$3&gt;(A23taxstdlife+$E774),(Input!$M$233*$M$7)-SUM($M774:AP774),(Input!$M$233*$M$7)/A23taxstdlife))</f>
        <v>0</v>
      </c>
      <c r="AR774" s="155">
        <f>IF(A23taxstdlife="n/a","n/a",IF(AR$3&gt;(A23taxstdlife+$E774),(Input!$M$233*$M$7)-SUM($M774:AQ774),(Input!$M$233*$M$7)/A23taxstdlife))</f>
        <v>0</v>
      </c>
      <c r="AS774" s="155">
        <f>IF(A23taxstdlife="n/a","n/a",IF(AS$3&gt;(A23taxstdlife+$E774),(Input!$M$233*$M$7)-SUM($M774:AR774),(Input!$M$233*$M$7)/A23taxstdlife))</f>
        <v>0</v>
      </c>
      <c r="AT774" s="155">
        <f>IF(A23taxstdlife="n/a","n/a",IF(AT$3&gt;(A23taxstdlife+$E774),(Input!$M$233*$M$7)-SUM($M774:AS774),(Input!$M$233*$M$7)/A23taxstdlife))</f>
        <v>0</v>
      </c>
      <c r="AU774" s="155">
        <f>IF(A23taxstdlife="n/a","n/a",IF(AU$3&gt;(A23taxstdlife+$E774),(Input!$M$233*$M$7)-SUM($M774:AT774),(Input!$M$233*$M$7)/A23taxstdlife))</f>
        <v>0</v>
      </c>
      <c r="AV774" s="155">
        <f>IF(A23taxstdlife="n/a","n/a",IF(AV$3&gt;(A23taxstdlife+$E774),(Input!$M$233*$M$7)-SUM($M774:AU774),(Input!$M$233*$M$7)/A23taxstdlife))</f>
        <v>0</v>
      </c>
      <c r="AW774" s="155">
        <f>IF(A23taxstdlife="n/a","n/a",IF(AW$3&gt;(A23taxstdlife+$E774),(Input!$M$233*$M$7)-SUM($M774:AV774),(Input!$M$233*$M$7)/A23taxstdlife))</f>
        <v>0</v>
      </c>
      <c r="AX774" s="155">
        <f>IF(A23taxstdlife="n/a","n/a",IF(AX$3&gt;(A23taxstdlife+$E774),(Input!$M$233*$M$7)-SUM($M774:AW774),(Input!$M$233*$M$7)/A23taxstdlife))</f>
        <v>0</v>
      </c>
      <c r="AY774" s="155">
        <f>IF(A23taxstdlife="n/a","n/a",IF(AY$3&gt;(A23taxstdlife+$E774),(Input!$M$233*$M$7)-SUM($M774:AX774),(Input!$M$233*$M$7)/A23taxstdlife))</f>
        <v>0</v>
      </c>
      <c r="AZ774" s="155">
        <f>IF(A23taxstdlife="n/a","n/a",IF(AZ$3&gt;(A23taxstdlife+$E774),(Input!$M$233*$M$7)-SUM($M774:AY774),(Input!$M$233*$M$7)/A23taxstdlife))</f>
        <v>0</v>
      </c>
      <c r="BA774" s="155">
        <f>IF(A23taxstdlife="n/a","n/a",IF(BA$3&gt;(A23taxstdlife+$E774),(Input!$M$233*$M$7)-SUM($M774:AZ774),(Input!$M$233*$M$7)/A23taxstdlife))</f>
        <v>0</v>
      </c>
      <c r="BB774" s="155">
        <f>IF(A23taxstdlife="n/a","n/a",IF(BB$3&gt;(A23taxstdlife+$E774),(Input!$M$233*$M$7)-SUM($M774:BA774),(Input!$M$233*$M$7)/A23taxstdlife))</f>
        <v>0</v>
      </c>
      <c r="BC774" s="155">
        <f>IF(A23taxstdlife="n/a","n/a",IF(BC$3&gt;(A23taxstdlife+$E774),(Input!$M$233*$M$7)-SUM($M774:BB774),(Input!$M$233*$M$7)/A23taxstdlife))</f>
        <v>0</v>
      </c>
      <c r="BD774" s="155">
        <f>IF(A23taxstdlife="n/a","n/a",IF(BD$3&gt;(A23taxstdlife+$E774),(Input!$M$233*$M$7)-SUM($M774:BC774),(Input!$M$233*$M$7)/A23taxstdlife))</f>
        <v>0</v>
      </c>
      <c r="BE774" s="155">
        <f>IF(A23taxstdlife="n/a","n/a",IF(BE$3&gt;(A23taxstdlife+$E774),(Input!$M$233*$M$7)-SUM($M774:BD774),(Input!$M$233*$M$7)/A23taxstdlife))</f>
        <v>0</v>
      </c>
      <c r="BF774" s="155">
        <f>IF(A23taxstdlife="n/a","n/a",IF(BF$3&gt;(A23taxstdlife+$E774),(Input!$M$233*$M$7)-SUM($M774:BE774),(Input!$M$233*$M$7)/A23taxstdlife))</f>
        <v>0</v>
      </c>
      <c r="BG774" s="155">
        <f>IF(A23taxstdlife="n/a","n/a",IF(BG$3&gt;(A23taxstdlife+$E774),(Input!$M$233*$M$7)-SUM($M774:BF774),(Input!$M$233*$M$7)/A23taxstdlife))</f>
        <v>0</v>
      </c>
      <c r="BH774" s="155">
        <f>IF(A23taxstdlife="n/a","n/a",IF(BH$3&gt;(A23taxstdlife+$E774),(Input!$M$233*$M$7)-SUM($M774:BG774),(Input!$M$233*$M$7)/A23taxstdlife))</f>
        <v>0</v>
      </c>
      <c r="BI774" s="155">
        <f>IF(A23taxstdlife="n/a","n/a",IF(BI$3&gt;(A23taxstdlife+$E774),(Input!$M$233*$M$7)-SUM($M774:BH774),(Input!$M$233*$M$7)/A23taxstdlife))</f>
        <v>0</v>
      </c>
      <c r="BJ774" s="14"/>
      <c r="BK774" s="14"/>
      <c r="BL774" s="14"/>
      <c r="BM774" s="14"/>
      <c r="BN774" s="14"/>
      <c r="BO774" s="14"/>
      <c r="BP774" s="14"/>
      <c r="BQ774" s="14"/>
      <c r="BR774" s="14"/>
      <c r="BS774" s="14"/>
      <c r="BT774" s="14"/>
      <c r="BU774" s="14"/>
      <c r="BV774" s="14"/>
      <c r="BW774" s="14"/>
      <c r="BX774" s="14"/>
      <c r="BY774" s="14"/>
      <c r="BZ774" s="14"/>
      <c r="CA774" s="410"/>
      <c r="CB774" s="410"/>
      <c r="CC774" s="410"/>
      <c r="CD774" s="410"/>
      <c r="CE774" s="410"/>
      <c r="CF774" s="410"/>
      <c r="CG774" s="410"/>
      <c r="CH774" s="410"/>
      <c r="CI774" s="410"/>
      <c r="CJ774" s="410"/>
      <c r="CK774" s="410"/>
      <c r="CL774" s="410"/>
      <c r="CM774" s="410"/>
      <c r="CN774" s="410"/>
      <c r="CO774" s="410"/>
      <c r="CP774" s="410"/>
      <c r="CQ774" s="410"/>
      <c r="CR774" s="410"/>
      <c r="CS774" s="410"/>
      <c r="CT774" s="410"/>
      <c r="CU774" s="410"/>
      <c r="CV774" s="410"/>
      <c r="CW774" s="410"/>
      <c r="CX774" s="410"/>
      <c r="CY774" s="410"/>
      <c r="CZ774" s="410"/>
      <c r="DA774" s="410"/>
      <c r="DB774" s="410"/>
      <c r="DC774" s="410"/>
      <c r="DD774" s="410"/>
      <c r="DE774" s="410"/>
      <c r="DF774" s="410"/>
      <c r="DG774" s="410"/>
      <c r="DH774" s="410"/>
      <c r="DI774" s="410"/>
      <c r="DJ774" s="410"/>
      <c r="DK774" s="410"/>
      <c r="DL774" s="410"/>
      <c r="DM774" s="410"/>
      <c r="DN774" s="410"/>
      <c r="DO774" s="410"/>
      <c r="DP774" s="410"/>
      <c r="DQ774" s="410"/>
      <c r="DR774" s="410"/>
      <c r="DS774" s="410"/>
      <c r="DT774" s="410"/>
      <c r="DU774" s="410"/>
      <c r="DV774" s="410"/>
      <c r="DW774" s="410"/>
      <c r="DX774" s="410"/>
      <c r="DY774" s="410"/>
      <c r="DZ774" s="410"/>
      <c r="EA774" s="410"/>
      <c r="EB774" s="410"/>
      <c r="EC774" s="410"/>
      <c r="ED774" s="410"/>
      <c r="EE774" s="410"/>
      <c r="EF774" s="410"/>
      <c r="EG774" s="410"/>
      <c r="EH774" s="410"/>
      <c r="EI774" s="410"/>
      <c r="EJ774" s="410"/>
      <c r="EK774" s="410"/>
      <c r="EL774" s="410"/>
      <c r="EM774" s="410"/>
      <c r="EN774" s="410"/>
      <c r="EO774" s="410"/>
      <c r="EP774" s="410"/>
      <c r="EQ774" s="410"/>
      <c r="ER774" s="410"/>
      <c r="ES774" s="410"/>
      <c r="ET774" s="410"/>
      <c r="EU774" s="410"/>
      <c r="EV774" s="410"/>
      <c r="EW774" s="410"/>
      <c r="EX774" s="410"/>
      <c r="EY774" s="410"/>
      <c r="EZ774" s="410"/>
      <c r="FA774" s="410"/>
      <c r="FB774" s="410"/>
      <c r="FC774" s="410"/>
      <c r="FD774" s="410"/>
      <c r="FE774" s="410"/>
      <c r="FF774" s="410"/>
      <c r="FG774" s="410"/>
      <c r="FH774" s="410"/>
      <c r="FI774" s="410"/>
      <c r="FJ774" s="410"/>
      <c r="FK774" s="410"/>
      <c r="FL774" s="410"/>
      <c r="FM774" s="410"/>
      <c r="FN774" s="410"/>
      <c r="FO774" s="410"/>
      <c r="FP774" s="410"/>
      <c r="FQ774" s="410"/>
      <c r="FR774" s="410"/>
      <c r="FS774" s="410"/>
      <c r="FT774" s="410"/>
      <c r="FU774" s="410"/>
      <c r="FV774" s="410"/>
      <c r="FW774" s="410"/>
      <c r="FX774" s="410"/>
      <c r="FY774" s="410"/>
      <c r="FZ774" s="410"/>
      <c r="GA774" s="410"/>
      <c r="GB774" s="410"/>
      <c r="GC774" s="410"/>
      <c r="GD774" s="410"/>
      <c r="GE774" s="410"/>
      <c r="GF774" s="410"/>
      <c r="GG774" s="410"/>
      <c r="GH774" s="410"/>
      <c r="GI774" s="410"/>
      <c r="GJ774" s="410"/>
      <c r="GK774" s="410"/>
      <c r="GL774" s="410"/>
      <c r="GM774" s="410"/>
      <c r="GN774" s="410"/>
      <c r="GO774" s="410"/>
      <c r="GP774" s="410"/>
      <c r="GQ774" s="410"/>
      <c r="GR774" s="410"/>
      <c r="GS774" s="410"/>
      <c r="GT774" s="410"/>
      <c r="GU774" s="410"/>
      <c r="GV774" s="410"/>
      <c r="GW774" s="410"/>
      <c r="GX774" s="410"/>
      <c r="GY774" s="410"/>
      <c r="GZ774" s="410"/>
      <c r="HA774" s="410"/>
      <c r="HB774" s="410"/>
      <c r="HC774" s="410"/>
      <c r="HD774" s="410"/>
      <c r="HE774" s="410"/>
      <c r="HF774" s="410"/>
      <c r="HG774" s="410"/>
      <c r="HH774" s="410"/>
      <c r="HI774" s="410"/>
      <c r="HJ774" s="410"/>
      <c r="HK774" s="410"/>
      <c r="HL774" s="410"/>
      <c r="HM774" s="410"/>
      <c r="HN774" s="410"/>
      <c r="HO774" s="410"/>
      <c r="HP774" s="410"/>
      <c r="HQ774" s="410"/>
      <c r="HR774" s="410"/>
      <c r="HS774" s="410"/>
      <c r="HT774" s="410"/>
      <c r="HU774" s="410"/>
      <c r="HV774" s="410"/>
      <c r="HW774" s="410"/>
      <c r="HX774" s="410"/>
      <c r="HY774" s="410"/>
      <c r="HZ774" s="410"/>
      <c r="IA774" s="410"/>
      <c r="IB774" s="410"/>
      <c r="IC774" s="410"/>
      <c r="ID774" s="410"/>
      <c r="IE774" s="410"/>
      <c r="IF774" s="410"/>
      <c r="IG774" s="410"/>
      <c r="IH774" s="410"/>
      <c r="II774" s="410"/>
      <c r="IJ774" s="410"/>
      <c r="IK774" s="410"/>
      <c r="IL774" s="410"/>
      <c r="IM774" s="410"/>
      <c r="IN774" s="410"/>
      <c r="IO774" s="410"/>
      <c r="IP774" s="410"/>
      <c r="IQ774" s="410"/>
      <c r="IR774" s="410"/>
      <c r="IS774" s="410"/>
      <c r="IT774" s="410"/>
      <c r="IU774" s="410"/>
      <c r="IV774" s="410"/>
    </row>
    <row r="775" spans="1:256" s="2" customFormat="1" ht="12.75" hidden="1" customHeight="1" outlineLevel="2">
      <c r="A775" s="14"/>
      <c r="B775" s="14"/>
      <c r="C775" s="324"/>
      <c r="D775" s="413"/>
      <c r="E775" s="261">
        <v>8</v>
      </c>
      <c r="F775" s="372"/>
      <c r="G775" s="269"/>
      <c r="H775" s="271"/>
      <c r="I775" s="271"/>
      <c r="J775" s="271"/>
      <c r="K775" s="271"/>
      <c r="L775" s="271"/>
      <c r="M775" s="271"/>
      <c r="N775" s="270"/>
      <c r="O775" s="155">
        <f>IF(A23taxstdlife="n/a","n/a",IF(O$3&gt;(A23taxstdlife+$E775),(Input!$N$233*$N$7)-SUM($N775:N775),(Input!$N$233*$N$7)/A23taxstdlife))</f>
        <v>0</v>
      </c>
      <c r="P775" s="155">
        <f>IF(A23taxstdlife="n/a","n/a",IF(P$3&gt;(A23taxstdlife+$E775),(Input!$N$233*$N$7)-SUM($N775:O775),(Input!$N$233*$N$7)/A23taxstdlife))</f>
        <v>0</v>
      </c>
      <c r="Q775" s="155">
        <f>IF(A23taxstdlife="n/a","n/a",IF(Q$3&gt;(A23taxstdlife+$E775),(Input!$N$233*$N$7)-SUM($N775:P775),(Input!$N$233*$N$7)/A23taxstdlife))</f>
        <v>0</v>
      </c>
      <c r="R775" s="155">
        <f>IF(A23taxstdlife="n/a","n/a",IF(R$3&gt;(A23taxstdlife+$E775),(Input!$N$233*$N$7)-SUM($N775:Q775),(Input!$N$233*$N$7)/A23taxstdlife))</f>
        <v>0</v>
      </c>
      <c r="S775" s="155">
        <f>IF(A23taxstdlife="n/a","n/a",IF(S$3&gt;(A23taxstdlife+$E775),(Input!$N$233*$N$7)-SUM($N775:R775),(Input!$N$233*$N$7)/A23taxstdlife))</f>
        <v>0</v>
      </c>
      <c r="T775" s="155">
        <f>IF(A23taxstdlife="n/a","n/a",IF(T$3&gt;(A23taxstdlife+$E775),(Input!$N$233*$N$7)-SUM($N775:S775),(Input!$N$233*$N$7)/A23taxstdlife))</f>
        <v>0</v>
      </c>
      <c r="U775" s="155">
        <f>IF(A23taxstdlife="n/a","n/a",IF(U$3&gt;(A23taxstdlife+$E775),(Input!$N$233*$N$7)-SUM($N775:T775),(Input!$N$233*$N$7)/A23taxstdlife))</f>
        <v>0</v>
      </c>
      <c r="V775" s="155">
        <f>IF(A23taxstdlife="n/a","n/a",IF(V$3&gt;(A23taxstdlife+$E775),(Input!$N$233*$N$7)-SUM($N775:U775),(Input!$N$233*$N$7)/A23taxstdlife))</f>
        <v>0</v>
      </c>
      <c r="W775" s="155">
        <f>IF(A23taxstdlife="n/a","n/a",IF(W$3&gt;(A23taxstdlife+$E775),(Input!$N$233*$N$7)-SUM($N775:V775),(Input!$N$233*$N$7)/A23taxstdlife))</f>
        <v>0</v>
      </c>
      <c r="X775" s="155">
        <f>IF(A23taxstdlife="n/a","n/a",IF(X$3&gt;(A23taxstdlife+$E775),(Input!$N$233*$N$7)-SUM($N775:W775),(Input!$N$233*$N$7)/A23taxstdlife))</f>
        <v>0</v>
      </c>
      <c r="Y775" s="155">
        <f>IF(A23taxstdlife="n/a","n/a",IF(Y$3&gt;(A23taxstdlife+$E775),(Input!$N$233*$N$7)-SUM($N775:X775),(Input!$N$233*$N$7)/A23taxstdlife))</f>
        <v>0</v>
      </c>
      <c r="Z775" s="155">
        <f>IF(A23taxstdlife="n/a","n/a",IF(Z$3&gt;(A23taxstdlife+$E775),(Input!$N$233*$N$7)-SUM($N775:Y775),(Input!$N$233*$N$7)/A23taxstdlife))</f>
        <v>0</v>
      </c>
      <c r="AA775" s="155">
        <f>IF(A23taxstdlife="n/a","n/a",IF(AA$3&gt;(A23taxstdlife+$E775),(Input!$N$233*$N$7)-SUM($N775:Z775),(Input!$N$233*$N$7)/A23taxstdlife))</f>
        <v>0</v>
      </c>
      <c r="AB775" s="155">
        <f>IF(A23taxstdlife="n/a","n/a",IF(AB$3&gt;(A23taxstdlife+$E775),(Input!$N$233*$N$7)-SUM($N775:AA775),(Input!$N$233*$N$7)/A23taxstdlife))</f>
        <v>0</v>
      </c>
      <c r="AC775" s="155">
        <f>IF(A23taxstdlife="n/a","n/a",IF(AC$3&gt;(A23taxstdlife+$E775),(Input!$N$233*$N$7)-SUM($N775:AB775),(Input!$N$233*$N$7)/A23taxstdlife))</f>
        <v>0</v>
      </c>
      <c r="AD775" s="155">
        <f>IF(A23taxstdlife="n/a","n/a",IF(AD$3&gt;(A23taxstdlife+$E775),(Input!$N$233*$N$7)-SUM($N775:AC775),(Input!$N$233*$N$7)/A23taxstdlife))</f>
        <v>0</v>
      </c>
      <c r="AE775" s="155">
        <f>IF(A23taxstdlife="n/a","n/a",IF(AE$3&gt;(A23taxstdlife+$E775),(Input!$N$233*$N$7)-SUM($N775:AD775),(Input!$N$233*$N$7)/A23taxstdlife))</f>
        <v>0</v>
      </c>
      <c r="AF775" s="155">
        <f>IF(A23taxstdlife="n/a","n/a",IF(AF$3&gt;(A23taxstdlife+$E775),(Input!$N$233*$N$7)-SUM($N775:AE775),(Input!$N$233*$N$7)/A23taxstdlife))</f>
        <v>0</v>
      </c>
      <c r="AG775" s="155">
        <f>IF(A23taxstdlife="n/a","n/a",IF(AG$3&gt;(A23taxstdlife+$E775),(Input!$N$233*$N$7)-SUM($N775:AF775),(Input!$N$233*$N$7)/A23taxstdlife))</f>
        <v>0</v>
      </c>
      <c r="AH775" s="155">
        <f>IF(A23taxstdlife="n/a","n/a",IF(AH$3&gt;(A23taxstdlife+$E775),(Input!$N$233*$N$7)-SUM($N775:AG775),(Input!$N$233*$N$7)/A23taxstdlife))</f>
        <v>0</v>
      </c>
      <c r="AI775" s="155">
        <f>IF(A23taxstdlife="n/a","n/a",IF(AI$3&gt;(A23taxstdlife+$E775),(Input!$N$233*$N$7)-SUM($N775:AH775),(Input!$N$233*$N$7)/A23taxstdlife))</f>
        <v>0</v>
      </c>
      <c r="AJ775" s="155">
        <f>IF(A23taxstdlife="n/a","n/a",IF(AJ$3&gt;(A23taxstdlife+$E775),(Input!$N$233*$N$7)-SUM($N775:AI775),(Input!$N$233*$N$7)/A23taxstdlife))</f>
        <v>0</v>
      </c>
      <c r="AK775" s="155">
        <f>IF(A23taxstdlife="n/a","n/a",IF(AK$3&gt;(A23taxstdlife+$E775),(Input!$N$233*$N$7)-SUM($N775:AJ775),(Input!$N$233*$N$7)/A23taxstdlife))</f>
        <v>0</v>
      </c>
      <c r="AL775" s="155">
        <f>IF(A23taxstdlife="n/a","n/a",IF(AL$3&gt;(A23taxstdlife+$E775),(Input!$N$233*$N$7)-SUM($N775:AK775),(Input!$N$233*$N$7)/A23taxstdlife))</f>
        <v>0</v>
      </c>
      <c r="AM775" s="155">
        <f>IF(A23taxstdlife="n/a","n/a",IF(AM$3&gt;(A23taxstdlife+$E775),(Input!$N$233*$N$7)-SUM($N775:AL775),(Input!$N$233*$N$7)/A23taxstdlife))</f>
        <v>0</v>
      </c>
      <c r="AN775" s="155">
        <f>IF(A23taxstdlife="n/a","n/a",IF(AN$3&gt;(A23taxstdlife+$E775),(Input!$N$233*$N$7)-SUM($N775:AM775),(Input!$N$233*$N$7)/A23taxstdlife))</f>
        <v>0</v>
      </c>
      <c r="AO775" s="155">
        <f>IF(A23taxstdlife="n/a","n/a",IF(AO$3&gt;(A23taxstdlife+$E775),(Input!$N$233*$N$7)-SUM($N775:AN775),(Input!$N$233*$N$7)/A23taxstdlife))</f>
        <v>0</v>
      </c>
      <c r="AP775" s="155">
        <f>IF(A23taxstdlife="n/a","n/a",IF(AP$3&gt;(A23taxstdlife+$E775),(Input!$N$233*$N$7)-SUM($N775:AO775),(Input!$N$233*$N$7)/A23taxstdlife))</f>
        <v>0</v>
      </c>
      <c r="AQ775" s="155">
        <f>IF(A23taxstdlife="n/a","n/a",IF(AQ$3&gt;(A23taxstdlife+$E775),(Input!$N$233*$N$7)-SUM($N775:AP775),(Input!$N$233*$N$7)/A23taxstdlife))</f>
        <v>0</v>
      </c>
      <c r="AR775" s="155">
        <f>IF(A23taxstdlife="n/a","n/a",IF(AR$3&gt;(A23taxstdlife+$E775),(Input!$N$233*$N$7)-SUM($N775:AQ775),(Input!$N$233*$N$7)/A23taxstdlife))</f>
        <v>0</v>
      </c>
      <c r="AS775" s="155">
        <f>IF(A23taxstdlife="n/a","n/a",IF(AS$3&gt;(A23taxstdlife+$E775),(Input!$N$233*$N$7)-SUM($N775:AR775),(Input!$N$233*$N$7)/A23taxstdlife))</f>
        <v>0</v>
      </c>
      <c r="AT775" s="155">
        <f>IF(A23taxstdlife="n/a","n/a",IF(AT$3&gt;(A23taxstdlife+$E775),(Input!$N$233*$N$7)-SUM($N775:AS775),(Input!$N$233*$N$7)/A23taxstdlife))</f>
        <v>0</v>
      </c>
      <c r="AU775" s="155">
        <f>IF(A23taxstdlife="n/a","n/a",IF(AU$3&gt;(A23taxstdlife+$E775),(Input!$N$233*$N$7)-SUM($N775:AT775),(Input!$N$233*$N$7)/A23taxstdlife))</f>
        <v>0</v>
      </c>
      <c r="AV775" s="155">
        <f>IF(A23taxstdlife="n/a","n/a",IF(AV$3&gt;(A23taxstdlife+$E775),(Input!$N$233*$N$7)-SUM($N775:AU775),(Input!$N$233*$N$7)/A23taxstdlife))</f>
        <v>0</v>
      </c>
      <c r="AW775" s="155">
        <f>IF(A23taxstdlife="n/a","n/a",IF(AW$3&gt;(A23taxstdlife+$E775),(Input!$N$233*$N$7)-SUM($N775:AV775),(Input!$N$233*$N$7)/A23taxstdlife))</f>
        <v>0</v>
      </c>
      <c r="AX775" s="155">
        <f>IF(A23taxstdlife="n/a","n/a",IF(AX$3&gt;(A23taxstdlife+$E775),(Input!$N$233*$N$7)-SUM($N775:AW775),(Input!$N$233*$N$7)/A23taxstdlife))</f>
        <v>0</v>
      </c>
      <c r="AY775" s="155">
        <f>IF(A23taxstdlife="n/a","n/a",IF(AY$3&gt;(A23taxstdlife+$E775),(Input!$N$233*$N$7)-SUM($N775:AX775),(Input!$N$233*$N$7)/A23taxstdlife))</f>
        <v>0</v>
      </c>
      <c r="AZ775" s="155">
        <f>IF(A23taxstdlife="n/a","n/a",IF(AZ$3&gt;(A23taxstdlife+$E775),(Input!$N$233*$N$7)-SUM($N775:AY775),(Input!$N$233*$N$7)/A23taxstdlife))</f>
        <v>0</v>
      </c>
      <c r="BA775" s="155">
        <f>IF(A23taxstdlife="n/a","n/a",IF(BA$3&gt;(A23taxstdlife+$E775),(Input!$N$233*$N$7)-SUM($N775:AZ775),(Input!$N$233*$N$7)/A23taxstdlife))</f>
        <v>0</v>
      </c>
      <c r="BB775" s="155">
        <f>IF(A23taxstdlife="n/a","n/a",IF(BB$3&gt;(A23taxstdlife+$E775),(Input!$N$233*$N$7)-SUM($N775:BA775),(Input!$N$233*$N$7)/A23taxstdlife))</f>
        <v>0</v>
      </c>
      <c r="BC775" s="155">
        <f>IF(A23taxstdlife="n/a","n/a",IF(BC$3&gt;(A23taxstdlife+$E775),(Input!$N$233*$N$7)-SUM($N775:BB775),(Input!$N$233*$N$7)/A23taxstdlife))</f>
        <v>0</v>
      </c>
      <c r="BD775" s="155">
        <f>IF(A23taxstdlife="n/a","n/a",IF(BD$3&gt;(A23taxstdlife+$E775),(Input!$N$233*$N$7)-SUM($N775:BC775),(Input!$N$233*$N$7)/A23taxstdlife))</f>
        <v>0</v>
      </c>
      <c r="BE775" s="155">
        <f>IF(A23taxstdlife="n/a","n/a",IF(BE$3&gt;(A23taxstdlife+$E775),(Input!$N$233*$N$7)-SUM($N775:BD775),(Input!$N$233*$N$7)/A23taxstdlife))</f>
        <v>0</v>
      </c>
      <c r="BF775" s="155">
        <f>IF(A23taxstdlife="n/a","n/a",IF(BF$3&gt;(A23taxstdlife+$E775),(Input!$N$233*$N$7)-SUM($N775:BE775),(Input!$N$233*$N$7)/A23taxstdlife))</f>
        <v>0</v>
      </c>
      <c r="BG775" s="155">
        <f>IF(A23taxstdlife="n/a","n/a",IF(BG$3&gt;(A23taxstdlife+$E775),(Input!$N$233*$N$7)-SUM($N775:BF775),(Input!$N$233*$N$7)/A23taxstdlife))</f>
        <v>0</v>
      </c>
      <c r="BH775" s="155">
        <f>IF(A23taxstdlife="n/a","n/a",IF(BH$3&gt;(A23taxstdlife+$E775),(Input!$N$233*$N$7)-SUM($N775:BG775),(Input!$N$233*$N$7)/A23taxstdlife))</f>
        <v>0</v>
      </c>
      <c r="BI775" s="155">
        <f>IF(A23taxstdlife="n/a","n/a",IF(BI$3&gt;(A23taxstdlife+$E775),(Input!$N$233*$N$7)-SUM($N775:BH775),(Input!$N$233*$N$7)/A23taxstdlife))</f>
        <v>0</v>
      </c>
      <c r="BJ775" s="14"/>
      <c r="BK775" s="14"/>
      <c r="BL775" s="14"/>
      <c r="BM775" s="14"/>
      <c r="BN775" s="14"/>
      <c r="BO775" s="14"/>
      <c r="BP775" s="14"/>
      <c r="BQ775" s="14"/>
      <c r="BR775" s="14"/>
      <c r="BS775" s="14"/>
      <c r="BT775" s="14"/>
      <c r="BU775" s="14"/>
      <c r="BV775" s="14"/>
      <c r="BW775" s="14"/>
      <c r="BX775" s="14"/>
      <c r="BY775" s="14"/>
      <c r="BZ775" s="14"/>
      <c r="CA775" s="410"/>
      <c r="CB775" s="410"/>
      <c r="CC775" s="410"/>
      <c r="CD775" s="410"/>
      <c r="CE775" s="410"/>
      <c r="CF775" s="410"/>
      <c r="CG775" s="410"/>
      <c r="CH775" s="410"/>
      <c r="CI775" s="410"/>
      <c r="CJ775" s="410"/>
      <c r="CK775" s="410"/>
      <c r="CL775" s="410"/>
      <c r="CM775" s="410"/>
      <c r="CN775" s="410"/>
      <c r="CO775" s="410"/>
      <c r="CP775" s="410"/>
      <c r="CQ775" s="410"/>
      <c r="CR775" s="410"/>
      <c r="CS775" s="410"/>
      <c r="CT775" s="410"/>
      <c r="CU775" s="410"/>
      <c r="CV775" s="410"/>
      <c r="CW775" s="410"/>
      <c r="CX775" s="410"/>
      <c r="CY775" s="410"/>
      <c r="CZ775" s="410"/>
      <c r="DA775" s="410"/>
      <c r="DB775" s="410"/>
      <c r="DC775" s="410"/>
      <c r="DD775" s="410"/>
      <c r="DE775" s="410"/>
      <c r="DF775" s="410"/>
      <c r="DG775" s="410"/>
      <c r="DH775" s="410"/>
      <c r="DI775" s="410"/>
      <c r="DJ775" s="410"/>
      <c r="DK775" s="410"/>
      <c r="DL775" s="410"/>
      <c r="DM775" s="410"/>
      <c r="DN775" s="410"/>
      <c r="DO775" s="410"/>
      <c r="DP775" s="410"/>
      <c r="DQ775" s="410"/>
      <c r="DR775" s="410"/>
      <c r="DS775" s="410"/>
      <c r="DT775" s="410"/>
      <c r="DU775" s="410"/>
      <c r="DV775" s="410"/>
      <c r="DW775" s="410"/>
      <c r="DX775" s="410"/>
      <c r="DY775" s="410"/>
      <c r="DZ775" s="410"/>
      <c r="EA775" s="410"/>
      <c r="EB775" s="410"/>
      <c r="EC775" s="410"/>
      <c r="ED775" s="410"/>
      <c r="EE775" s="410"/>
      <c r="EF775" s="410"/>
      <c r="EG775" s="410"/>
      <c r="EH775" s="410"/>
      <c r="EI775" s="410"/>
      <c r="EJ775" s="410"/>
      <c r="EK775" s="410"/>
      <c r="EL775" s="410"/>
      <c r="EM775" s="410"/>
      <c r="EN775" s="410"/>
      <c r="EO775" s="410"/>
      <c r="EP775" s="410"/>
      <c r="EQ775" s="410"/>
      <c r="ER775" s="410"/>
      <c r="ES775" s="410"/>
      <c r="ET775" s="410"/>
      <c r="EU775" s="410"/>
      <c r="EV775" s="410"/>
      <c r="EW775" s="410"/>
      <c r="EX775" s="410"/>
      <c r="EY775" s="410"/>
      <c r="EZ775" s="410"/>
      <c r="FA775" s="410"/>
      <c r="FB775" s="410"/>
      <c r="FC775" s="410"/>
      <c r="FD775" s="410"/>
      <c r="FE775" s="410"/>
      <c r="FF775" s="410"/>
      <c r="FG775" s="410"/>
      <c r="FH775" s="410"/>
      <c r="FI775" s="410"/>
      <c r="FJ775" s="410"/>
      <c r="FK775" s="410"/>
      <c r="FL775" s="410"/>
      <c r="FM775" s="410"/>
      <c r="FN775" s="410"/>
      <c r="FO775" s="410"/>
      <c r="FP775" s="410"/>
      <c r="FQ775" s="410"/>
      <c r="FR775" s="410"/>
      <c r="FS775" s="410"/>
      <c r="FT775" s="410"/>
      <c r="FU775" s="410"/>
      <c r="FV775" s="410"/>
      <c r="FW775" s="410"/>
      <c r="FX775" s="410"/>
      <c r="FY775" s="410"/>
      <c r="FZ775" s="410"/>
      <c r="GA775" s="410"/>
      <c r="GB775" s="410"/>
      <c r="GC775" s="410"/>
      <c r="GD775" s="410"/>
      <c r="GE775" s="410"/>
      <c r="GF775" s="410"/>
      <c r="GG775" s="410"/>
      <c r="GH775" s="410"/>
      <c r="GI775" s="410"/>
      <c r="GJ775" s="410"/>
      <c r="GK775" s="410"/>
      <c r="GL775" s="410"/>
      <c r="GM775" s="410"/>
      <c r="GN775" s="410"/>
      <c r="GO775" s="410"/>
      <c r="GP775" s="410"/>
      <c r="GQ775" s="410"/>
      <c r="GR775" s="410"/>
      <c r="GS775" s="410"/>
      <c r="GT775" s="410"/>
      <c r="GU775" s="410"/>
      <c r="GV775" s="410"/>
      <c r="GW775" s="410"/>
      <c r="GX775" s="410"/>
      <c r="GY775" s="410"/>
      <c r="GZ775" s="410"/>
      <c r="HA775" s="410"/>
      <c r="HB775" s="410"/>
      <c r="HC775" s="410"/>
      <c r="HD775" s="410"/>
      <c r="HE775" s="410"/>
      <c r="HF775" s="410"/>
      <c r="HG775" s="410"/>
      <c r="HH775" s="410"/>
      <c r="HI775" s="410"/>
      <c r="HJ775" s="410"/>
      <c r="HK775" s="410"/>
      <c r="HL775" s="410"/>
      <c r="HM775" s="410"/>
      <c r="HN775" s="410"/>
      <c r="HO775" s="410"/>
      <c r="HP775" s="410"/>
      <c r="HQ775" s="410"/>
      <c r="HR775" s="410"/>
      <c r="HS775" s="410"/>
      <c r="HT775" s="410"/>
      <c r="HU775" s="410"/>
      <c r="HV775" s="410"/>
      <c r="HW775" s="410"/>
      <c r="HX775" s="410"/>
      <c r="HY775" s="410"/>
      <c r="HZ775" s="410"/>
      <c r="IA775" s="410"/>
      <c r="IB775" s="410"/>
      <c r="IC775" s="410"/>
      <c r="ID775" s="410"/>
      <c r="IE775" s="410"/>
      <c r="IF775" s="410"/>
      <c r="IG775" s="410"/>
      <c r="IH775" s="410"/>
      <c r="II775" s="410"/>
      <c r="IJ775" s="410"/>
      <c r="IK775" s="410"/>
      <c r="IL775" s="410"/>
      <c r="IM775" s="410"/>
      <c r="IN775" s="410"/>
      <c r="IO775" s="410"/>
      <c r="IP775" s="410"/>
      <c r="IQ775" s="410"/>
      <c r="IR775" s="410"/>
      <c r="IS775" s="410"/>
      <c r="IT775" s="410"/>
      <c r="IU775" s="410"/>
      <c r="IV775" s="410"/>
    </row>
    <row r="776" spans="1:256" s="2" customFormat="1" ht="12.75" hidden="1" customHeight="1" outlineLevel="2">
      <c r="A776" s="14"/>
      <c r="B776" s="14"/>
      <c r="C776" s="324"/>
      <c r="D776" s="413"/>
      <c r="E776" s="261">
        <v>9</v>
      </c>
      <c r="F776" s="372"/>
      <c r="G776" s="269"/>
      <c r="H776" s="271"/>
      <c r="I776" s="271"/>
      <c r="J776" s="271"/>
      <c r="K776" s="271"/>
      <c r="L776" s="271"/>
      <c r="M776" s="271"/>
      <c r="N776" s="271"/>
      <c r="O776" s="270"/>
      <c r="P776" s="155">
        <f>IF(A23taxstdlife="n/a","n/a",IF(P$3&gt;(A23taxstdlife+$E776),(Input!$O$233*$O$7)-SUM($O776:O776),(Input!$O$233*$O$7)/A23taxstdlife))</f>
        <v>0</v>
      </c>
      <c r="Q776" s="155">
        <f>IF(A23taxstdlife="n/a","n/a",IF(Q$3&gt;(A23taxstdlife+$E776),(Input!$O$233*$O$7)-SUM($O776:P776),(Input!$O$233*$O$7)/A23taxstdlife))</f>
        <v>0</v>
      </c>
      <c r="R776" s="155">
        <f>IF(A23taxstdlife="n/a","n/a",IF(R$3&gt;(A23taxstdlife+$E776),(Input!$O$233*$O$7)-SUM($O776:Q776),(Input!$O$233*$O$7)/A23taxstdlife))</f>
        <v>0</v>
      </c>
      <c r="S776" s="155">
        <f>IF(A23taxstdlife="n/a","n/a",IF(S$3&gt;(A23taxstdlife+$E776),(Input!$O$233*$O$7)-SUM($O776:R776),(Input!$O$233*$O$7)/A23taxstdlife))</f>
        <v>0</v>
      </c>
      <c r="T776" s="155">
        <f>IF(A23taxstdlife="n/a","n/a",IF(T$3&gt;(A23taxstdlife+$E776),(Input!$O$233*$O$7)-SUM($O776:S776),(Input!$O$233*$O$7)/A23taxstdlife))</f>
        <v>0</v>
      </c>
      <c r="U776" s="155">
        <f>IF(A23taxstdlife="n/a","n/a",IF(U$3&gt;(A23taxstdlife+$E776),(Input!$O$233*$O$7)-SUM($O776:T776),(Input!$O$233*$O$7)/A23taxstdlife))</f>
        <v>0</v>
      </c>
      <c r="V776" s="155">
        <f>IF(A23taxstdlife="n/a","n/a",IF(V$3&gt;(A23taxstdlife+$E776),(Input!$O$233*$O$7)-SUM($O776:U776),(Input!$O$233*$O$7)/A23taxstdlife))</f>
        <v>0</v>
      </c>
      <c r="W776" s="155">
        <f>IF(A23taxstdlife="n/a","n/a",IF(W$3&gt;(A23taxstdlife+$E776),(Input!$O$233*$O$7)-SUM($O776:V776),(Input!$O$233*$O$7)/A23taxstdlife))</f>
        <v>0</v>
      </c>
      <c r="X776" s="155">
        <f>IF(A23taxstdlife="n/a","n/a",IF(X$3&gt;(A23taxstdlife+$E776),(Input!$O$233*$O$7)-SUM($O776:W776),(Input!$O$233*$O$7)/A23taxstdlife))</f>
        <v>0</v>
      </c>
      <c r="Y776" s="155">
        <f>IF(A23taxstdlife="n/a","n/a",IF(Y$3&gt;(A23taxstdlife+$E776),(Input!$O$233*$O$7)-SUM($O776:X776),(Input!$O$233*$O$7)/A23taxstdlife))</f>
        <v>0</v>
      </c>
      <c r="Z776" s="155">
        <f>IF(A23taxstdlife="n/a","n/a",IF(Z$3&gt;(A23taxstdlife+$E776),(Input!$O$233*$O$7)-SUM($O776:Y776),(Input!$O$233*$O$7)/A23taxstdlife))</f>
        <v>0</v>
      </c>
      <c r="AA776" s="155">
        <f>IF(A23taxstdlife="n/a","n/a",IF(AA$3&gt;(A23taxstdlife+$E776),(Input!$O$233*$O$7)-SUM($O776:Z776),(Input!$O$233*$O$7)/A23taxstdlife))</f>
        <v>0</v>
      </c>
      <c r="AB776" s="155">
        <f>IF(A23taxstdlife="n/a","n/a",IF(AB$3&gt;(A23taxstdlife+$E776),(Input!$O$233*$O$7)-SUM($O776:AA776),(Input!$O$233*$O$7)/A23taxstdlife))</f>
        <v>0</v>
      </c>
      <c r="AC776" s="155">
        <f>IF(A23taxstdlife="n/a","n/a",IF(AC$3&gt;(A23taxstdlife+$E776),(Input!$O$233*$O$7)-SUM($O776:AB776),(Input!$O$233*$O$7)/A23taxstdlife))</f>
        <v>0</v>
      </c>
      <c r="AD776" s="155">
        <f>IF(A23taxstdlife="n/a","n/a",IF(AD$3&gt;(A23taxstdlife+$E776),(Input!$O$233*$O$7)-SUM($O776:AC776),(Input!$O$233*$O$7)/A23taxstdlife))</f>
        <v>0</v>
      </c>
      <c r="AE776" s="155">
        <f>IF(A23taxstdlife="n/a","n/a",IF(AE$3&gt;(A23taxstdlife+$E776),(Input!$O$233*$O$7)-SUM($O776:AD776),(Input!$O$233*$O$7)/A23taxstdlife))</f>
        <v>0</v>
      </c>
      <c r="AF776" s="155">
        <f>IF(A23taxstdlife="n/a","n/a",IF(AF$3&gt;(A23taxstdlife+$E776),(Input!$O$233*$O$7)-SUM($O776:AE776),(Input!$O$233*$O$7)/A23taxstdlife))</f>
        <v>0</v>
      </c>
      <c r="AG776" s="155">
        <f>IF(A23taxstdlife="n/a","n/a",IF(AG$3&gt;(A23taxstdlife+$E776),(Input!$O$233*$O$7)-SUM($O776:AF776),(Input!$O$233*$O$7)/A23taxstdlife))</f>
        <v>0</v>
      </c>
      <c r="AH776" s="155">
        <f>IF(A23taxstdlife="n/a","n/a",IF(AH$3&gt;(A23taxstdlife+$E776),(Input!$O$233*$O$7)-SUM($O776:AG776),(Input!$O$233*$O$7)/A23taxstdlife))</f>
        <v>0</v>
      </c>
      <c r="AI776" s="155">
        <f>IF(A23taxstdlife="n/a","n/a",IF(AI$3&gt;(A23taxstdlife+$E776),(Input!$O$233*$O$7)-SUM($O776:AH776),(Input!$O$233*$O$7)/A23taxstdlife))</f>
        <v>0</v>
      </c>
      <c r="AJ776" s="155">
        <f>IF(A23taxstdlife="n/a","n/a",IF(AJ$3&gt;(A23taxstdlife+$E776),(Input!$O$233*$O$7)-SUM($O776:AI776),(Input!$O$233*$O$7)/A23taxstdlife))</f>
        <v>0</v>
      </c>
      <c r="AK776" s="155">
        <f>IF(A23taxstdlife="n/a","n/a",IF(AK$3&gt;(A23taxstdlife+$E776),(Input!$O$233*$O$7)-SUM($O776:AJ776),(Input!$O$233*$O$7)/A23taxstdlife))</f>
        <v>0</v>
      </c>
      <c r="AL776" s="155">
        <f>IF(A23taxstdlife="n/a","n/a",IF(AL$3&gt;(A23taxstdlife+$E776),(Input!$O$233*$O$7)-SUM($O776:AK776),(Input!$O$233*$O$7)/A23taxstdlife))</f>
        <v>0</v>
      </c>
      <c r="AM776" s="155">
        <f>IF(A23taxstdlife="n/a","n/a",IF(AM$3&gt;(A23taxstdlife+$E776),(Input!$O$233*$O$7)-SUM($O776:AL776),(Input!$O$233*$O$7)/A23taxstdlife))</f>
        <v>0</v>
      </c>
      <c r="AN776" s="155">
        <f>IF(A23taxstdlife="n/a","n/a",IF(AN$3&gt;(A23taxstdlife+$E776),(Input!$O$233*$O$7)-SUM($O776:AM776),(Input!$O$233*$O$7)/A23taxstdlife))</f>
        <v>0</v>
      </c>
      <c r="AO776" s="155">
        <f>IF(A23taxstdlife="n/a","n/a",IF(AO$3&gt;(A23taxstdlife+$E776),(Input!$O$233*$O$7)-SUM($O776:AN776),(Input!$O$233*$O$7)/A23taxstdlife))</f>
        <v>0</v>
      </c>
      <c r="AP776" s="155">
        <f>IF(A23taxstdlife="n/a","n/a",IF(AP$3&gt;(A23taxstdlife+$E776),(Input!$O$233*$O$7)-SUM($O776:AO776),(Input!$O$233*$O$7)/A23taxstdlife))</f>
        <v>0</v>
      </c>
      <c r="AQ776" s="155">
        <f>IF(A23taxstdlife="n/a","n/a",IF(AQ$3&gt;(A23taxstdlife+$E776),(Input!$O$233*$O$7)-SUM($O776:AP776),(Input!$O$233*$O$7)/A23taxstdlife))</f>
        <v>0</v>
      </c>
      <c r="AR776" s="155">
        <f>IF(A23taxstdlife="n/a","n/a",IF(AR$3&gt;(A23taxstdlife+$E776),(Input!$O$233*$O$7)-SUM($O776:AQ776),(Input!$O$233*$O$7)/A23taxstdlife))</f>
        <v>0</v>
      </c>
      <c r="AS776" s="155">
        <f>IF(A23taxstdlife="n/a","n/a",IF(AS$3&gt;(A23taxstdlife+$E776),(Input!$O$233*$O$7)-SUM($O776:AR776),(Input!$O$233*$O$7)/A23taxstdlife))</f>
        <v>0</v>
      </c>
      <c r="AT776" s="155">
        <f>IF(A23taxstdlife="n/a","n/a",IF(AT$3&gt;(A23taxstdlife+$E776),(Input!$O$233*$O$7)-SUM($O776:AS776),(Input!$O$233*$O$7)/A23taxstdlife))</f>
        <v>0</v>
      </c>
      <c r="AU776" s="155">
        <f>IF(A23taxstdlife="n/a","n/a",IF(AU$3&gt;(A23taxstdlife+$E776),(Input!$O$233*$O$7)-SUM($O776:AT776),(Input!$O$233*$O$7)/A23taxstdlife))</f>
        <v>0</v>
      </c>
      <c r="AV776" s="155">
        <f>IF(A23taxstdlife="n/a","n/a",IF(AV$3&gt;(A23taxstdlife+$E776),(Input!$O$233*$O$7)-SUM($O776:AU776),(Input!$O$233*$O$7)/A23taxstdlife))</f>
        <v>0</v>
      </c>
      <c r="AW776" s="155">
        <f>IF(A23taxstdlife="n/a","n/a",IF(AW$3&gt;(A23taxstdlife+$E776),(Input!$O$233*$O$7)-SUM($O776:AV776),(Input!$O$233*$O$7)/A23taxstdlife))</f>
        <v>0</v>
      </c>
      <c r="AX776" s="155">
        <f>IF(A23taxstdlife="n/a","n/a",IF(AX$3&gt;(A23taxstdlife+$E776),(Input!$O$233*$O$7)-SUM($O776:AW776),(Input!$O$233*$O$7)/A23taxstdlife))</f>
        <v>0</v>
      </c>
      <c r="AY776" s="155">
        <f>IF(A23taxstdlife="n/a","n/a",IF(AY$3&gt;(A23taxstdlife+$E776),(Input!$O$233*$O$7)-SUM($O776:AX776),(Input!$O$233*$O$7)/A23taxstdlife))</f>
        <v>0</v>
      </c>
      <c r="AZ776" s="155">
        <f>IF(A23taxstdlife="n/a","n/a",IF(AZ$3&gt;(A23taxstdlife+$E776),(Input!$O$233*$O$7)-SUM($O776:AY776),(Input!$O$233*$O$7)/A23taxstdlife))</f>
        <v>0</v>
      </c>
      <c r="BA776" s="155">
        <f>IF(A23taxstdlife="n/a","n/a",IF(BA$3&gt;(A23taxstdlife+$E776),(Input!$O$233*$O$7)-SUM($O776:AZ776),(Input!$O$233*$O$7)/A23taxstdlife))</f>
        <v>0</v>
      </c>
      <c r="BB776" s="155">
        <f>IF(A23taxstdlife="n/a","n/a",IF(BB$3&gt;(A23taxstdlife+$E776),(Input!$O$233*$O$7)-SUM($O776:BA776),(Input!$O$233*$O$7)/A23taxstdlife))</f>
        <v>0</v>
      </c>
      <c r="BC776" s="155">
        <f>IF(A23taxstdlife="n/a","n/a",IF(BC$3&gt;(A23taxstdlife+$E776),(Input!$O$233*$O$7)-SUM($O776:BB776),(Input!$O$233*$O$7)/A23taxstdlife))</f>
        <v>0</v>
      </c>
      <c r="BD776" s="155">
        <f>IF(A23taxstdlife="n/a","n/a",IF(BD$3&gt;(A23taxstdlife+$E776),(Input!$O$233*$O$7)-SUM($O776:BC776),(Input!$O$233*$O$7)/A23taxstdlife))</f>
        <v>0</v>
      </c>
      <c r="BE776" s="155">
        <f>IF(A23taxstdlife="n/a","n/a",IF(BE$3&gt;(A23taxstdlife+$E776),(Input!$O$233*$O$7)-SUM($O776:BD776),(Input!$O$233*$O$7)/A23taxstdlife))</f>
        <v>0</v>
      </c>
      <c r="BF776" s="155">
        <f>IF(A23taxstdlife="n/a","n/a",IF(BF$3&gt;(A23taxstdlife+$E776),(Input!$O$233*$O$7)-SUM($O776:BE776),(Input!$O$233*$O$7)/A23taxstdlife))</f>
        <v>0</v>
      </c>
      <c r="BG776" s="155">
        <f>IF(A23taxstdlife="n/a","n/a",IF(BG$3&gt;(A23taxstdlife+$E776),(Input!$O$233*$O$7)-SUM($O776:BF776),(Input!$O$233*$O$7)/A23taxstdlife))</f>
        <v>0</v>
      </c>
      <c r="BH776" s="155">
        <f>IF(A23taxstdlife="n/a","n/a",IF(BH$3&gt;(A23taxstdlife+$E776),(Input!$O$233*$O$7)-SUM($O776:BG776),(Input!$O$233*$O$7)/A23taxstdlife))</f>
        <v>0</v>
      </c>
      <c r="BI776" s="155">
        <f>IF(A23taxstdlife="n/a","n/a",IF(BI$3&gt;(A23taxstdlife+$E776),(Input!$O$233*$O$7)-SUM($O776:BH776),(Input!$O$233*$O$7)/A23taxstdlife))</f>
        <v>0</v>
      </c>
      <c r="BJ776" s="14"/>
      <c r="BK776" s="14"/>
      <c r="BL776" s="14"/>
      <c r="BM776" s="14"/>
      <c r="BN776" s="14"/>
      <c r="BO776" s="14"/>
      <c r="BP776" s="14"/>
      <c r="BQ776" s="14"/>
      <c r="BR776" s="14"/>
      <c r="BS776" s="14"/>
      <c r="BT776" s="14"/>
      <c r="BU776" s="14"/>
      <c r="BV776" s="14"/>
      <c r="BW776" s="14"/>
      <c r="BX776" s="14"/>
      <c r="BY776" s="14"/>
      <c r="BZ776" s="14"/>
      <c r="CA776" s="410"/>
      <c r="CB776" s="410"/>
      <c r="CC776" s="410"/>
      <c r="CD776" s="410"/>
      <c r="CE776" s="410"/>
      <c r="CF776" s="410"/>
      <c r="CG776" s="410"/>
      <c r="CH776" s="410"/>
      <c r="CI776" s="410"/>
      <c r="CJ776" s="410"/>
      <c r="CK776" s="410"/>
      <c r="CL776" s="410"/>
      <c r="CM776" s="410"/>
      <c r="CN776" s="410"/>
      <c r="CO776" s="410"/>
      <c r="CP776" s="410"/>
      <c r="CQ776" s="410"/>
      <c r="CR776" s="410"/>
      <c r="CS776" s="410"/>
      <c r="CT776" s="410"/>
      <c r="CU776" s="410"/>
      <c r="CV776" s="410"/>
      <c r="CW776" s="410"/>
      <c r="CX776" s="410"/>
      <c r="CY776" s="410"/>
      <c r="CZ776" s="410"/>
      <c r="DA776" s="410"/>
      <c r="DB776" s="410"/>
      <c r="DC776" s="410"/>
      <c r="DD776" s="410"/>
      <c r="DE776" s="410"/>
      <c r="DF776" s="410"/>
      <c r="DG776" s="410"/>
      <c r="DH776" s="410"/>
      <c r="DI776" s="410"/>
      <c r="DJ776" s="410"/>
      <c r="DK776" s="410"/>
      <c r="DL776" s="410"/>
      <c r="DM776" s="410"/>
      <c r="DN776" s="410"/>
      <c r="DO776" s="410"/>
      <c r="DP776" s="410"/>
      <c r="DQ776" s="410"/>
      <c r="DR776" s="410"/>
      <c r="DS776" s="410"/>
      <c r="DT776" s="410"/>
      <c r="DU776" s="410"/>
      <c r="DV776" s="410"/>
      <c r="DW776" s="410"/>
      <c r="DX776" s="410"/>
      <c r="DY776" s="410"/>
      <c r="DZ776" s="410"/>
      <c r="EA776" s="410"/>
      <c r="EB776" s="410"/>
      <c r="EC776" s="410"/>
      <c r="ED776" s="410"/>
      <c r="EE776" s="410"/>
      <c r="EF776" s="410"/>
      <c r="EG776" s="410"/>
      <c r="EH776" s="410"/>
      <c r="EI776" s="410"/>
      <c r="EJ776" s="410"/>
      <c r="EK776" s="410"/>
      <c r="EL776" s="410"/>
      <c r="EM776" s="410"/>
      <c r="EN776" s="410"/>
      <c r="EO776" s="410"/>
      <c r="EP776" s="410"/>
      <c r="EQ776" s="410"/>
      <c r="ER776" s="410"/>
      <c r="ES776" s="410"/>
      <c r="ET776" s="410"/>
      <c r="EU776" s="410"/>
      <c r="EV776" s="410"/>
      <c r="EW776" s="410"/>
      <c r="EX776" s="410"/>
      <c r="EY776" s="410"/>
      <c r="EZ776" s="410"/>
      <c r="FA776" s="410"/>
      <c r="FB776" s="410"/>
      <c r="FC776" s="410"/>
      <c r="FD776" s="410"/>
      <c r="FE776" s="410"/>
      <c r="FF776" s="410"/>
      <c r="FG776" s="410"/>
      <c r="FH776" s="410"/>
      <c r="FI776" s="410"/>
      <c r="FJ776" s="410"/>
      <c r="FK776" s="410"/>
      <c r="FL776" s="410"/>
      <c r="FM776" s="410"/>
      <c r="FN776" s="410"/>
      <c r="FO776" s="410"/>
      <c r="FP776" s="410"/>
      <c r="FQ776" s="410"/>
      <c r="FR776" s="410"/>
      <c r="FS776" s="410"/>
      <c r="FT776" s="410"/>
      <c r="FU776" s="410"/>
      <c r="FV776" s="410"/>
      <c r="FW776" s="410"/>
      <c r="FX776" s="410"/>
      <c r="FY776" s="410"/>
      <c r="FZ776" s="410"/>
      <c r="GA776" s="410"/>
      <c r="GB776" s="410"/>
      <c r="GC776" s="410"/>
      <c r="GD776" s="410"/>
      <c r="GE776" s="410"/>
      <c r="GF776" s="410"/>
      <c r="GG776" s="410"/>
      <c r="GH776" s="410"/>
      <c r="GI776" s="410"/>
      <c r="GJ776" s="410"/>
      <c r="GK776" s="410"/>
      <c r="GL776" s="410"/>
      <c r="GM776" s="410"/>
      <c r="GN776" s="410"/>
      <c r="GO776" s="410"/>
      <c r="GP776" s="410"/>
      <c r="GQ776" s="410"/>
      <c r="GR776" s="410"/>
      <c r="GS776" s="410"/>
      <c r="GT776" s="410"/>
      <c r="GU776" s="410"/>
      <c r="GV776" s="410"/>
      <c r="GW776" s="410"/>
      <c r="GX776" s="410"/>
      <c r="GY776" s="410"/>
      <c r="GZ776" s="410"/>
      <c r="HA776" s="410"/>
      <c r="HB776" s="410"/>
      <c r="HC776" s="410"/>
      <c r="HD776" s="410"/>
      <c r="HE776" s="410"/>
      <c r="HF776" s="410"/>
      <c r="HG776" s="410"/>
      <c r="HH776" s="410"/>
      <c r="HI776" s="410"/>
      <c r="HJ776" s="410"/>
      <c r="HK776" s="410"/>
      <c r="HL776" s="410"/>
      <c r="HM776" s="410"/>
      <c r="HN776" s="410"/>
      <c r="HO776" s="410"/>
      <c r="HP776" s="410"/>
      <c r="HQ776" s="410"/>
      <c r="HR776" s="410"/>
      <c r="HS776" s="410"/>
      <c r="HT776" s="410"/>
      <c r="HU776" s="410"/>
      <c r="HV776" s="410"/>
      <c r="HW776" s="410"/>
      <c r="HX776" s="410"/>
      <c r="HY776" s="410"/>
      <c r="HZ776" s="410"/>
      <c r="IA776" s="410"/>
      <c r="IB776" s="410"/>
      <c r="IC776" s="410"/>
      <c r="ID776" s="410"/>
      <c r="IE776" s="410"/>
      <c r="IF776" s="410"/>
      <c r="IG776" s="410"/>
      <c r="IH776" s="410"/>
      <c r="II776" s="410"/>
      <c r="IJ776" s="410"/>
      <c r="IK776" s="410"/>
      <c r="IL776" s="410"/>
      <c r="IM776" s="410"/>
      <c r="IN776" s="410"/>
      <c r="IO776" s="410"/>
      <c r="IP776" s="410"/>
      <c r="IQ776" s="410"/>
      <c r="IR776" s="410"/>
      <c r="IS776" s="410"/>
      <c r="IT776" s="410"/>
      <c r="IU776" s="410"/>
      <c r="IV776" s="410"/>
    </row>
    <row r="777" spans="1:256" s="2" customFormat="1" ht="12.75" hidden="1" customHeight="1" outlineLevel="2">
      <c r="A777" s="14"/>
      <c r="B777" s="14"/>
      <c r="C777" s="324"/>
      <c r="D777" s="413"/>
      <c r="E777" s="262">
        <v>10</v>
      </c>
      <c r="F777" s="372"/>
      <c r="G777" s="269"/>
      <c r="H777" s="271"/>
      <c r="I777" s="271"/>
      <c r="J777" s="271"/>
      <c r="K777" s="271"/>
      <c r="L777" s="271"/>
      <c r="M777" s="271"/>
      <c r="N777" s="271"/>
      <c r="O777" s="271"/>
      <c r="P777" s="270"/>
      <c r="Q777" s="155">
        <f>IF(A23taxstdlife="n/a","n/a",IF(Q$3&gt;(A23taxstdlife+$E777),(Input!$P$233*$P$7)-SUM($P777:P777),(Input!$P$233*$P$7)/A23taxstdlife))</f>
        <v>0</v>
      </c>
      <c r="R777" s="155">
        <f>IF(A23taxstdlife="n/a","n/a",IF(R$3&gt;(A23taxstdlife+$E777),(Input!$P$233*$P$7)-SUM($P777:Q777),(Input!$P$233*$P$7)/A23taxstdlife))</f>
        <v>0</v>
      </c>
      <c r="S777" s="155">
        <f>IF(A23taxstdlife="n/a","n/a",IF(S$3&gt;(A23taxstdlife+$E777),(Input!$P$233*$P$7)-SUM($P777:R777),(Input!$P$233*$P$7)/A23taxstdlife))</f>
        <v>0</v>
      </c>
      <c r="T777" s="155">
        <f>IF(A23taxstdlife="n/a","n/a",IF(T$3&gt;(A23taxstdlife+$E777),(Input!$P$233*$P$7)-SUM($P777:S777),(Input!$P$233*$P$7)/A23taxstdlife))</f>
        <v>0</v>
      </c>
      <c r="U777" s="155">
        <f>IF(A23taxstdlife="n/a","n/a",IF(U$3&gt;(A23taxstdlife+$E777),(Input!$P$233*$P$7)-SUM($P777:T777),(Input!$P$233*$P$7)/A23taxstdlife))</f>
        <v>0</v>
      </c>
      <c r="V777" s="155">
        <f>IF(A23taxstdlife="n/a","n/a",IF(V$3&gt;(A23taxstdlife+$E777),(Input!$P$233*$P$7)-SUM($P777:U777),(Input!$P$233*$P$7)/A23taxstdlife))</f>
        <v>0</v>
      </c>
      <c r="W777" s="155">
        <f>IF(A23taxstdlife="n/a","n/a",IF(W$3&gt;(A23taxstdlife+$E777),(Input!$P$233*$P$7)-SUM($P777:V777),(Input!$P$233*$P$7)/A23taxstdlife))</f>
        <v>0</v>
      </c>
      <c r="X777" s="155">
        <f>IF(A23taxstdlife="n/a","n/a",IF(X$3&gt;(A23taxstdlife+$E777),(Input!$P$233*$P$7)-SUM($P777:W777),(Input!$P$233*$P$7)/A23taxstdlife))</f>
        <v>0</v>
      </c>
      <c r="Y777" s="155">
        <f>IF(A23taxstdlife="n/a","n/a",IF(Y$3&gt;(A23taxstdlife+$E777),(Input!$P$233*$P$7)-SUM($P777:X777),(Input!$P$233*$P$7)/A23taxstdlife))</f>
        <v>0</v>
      </c>
      <c r="Z777" s="155">
        <f>IF(A23taxstdlife="n/a","n/a",IF(Z$3&gt;(A23taxstdlife+$E777),(Input!$P$233*$P$7)-SUM($P777:Y777),(Input!$P$233*$P$7)/A23taxstdlife))</f>
        <v>0</v>
      </c>
      <c r="AA777" s="155">
        <f>IF(A23taxstdlife="n/a","n/a",IF(AA$3&gt;(A23taxstdlife+$E777),(Input!$P$233*$P$7)-SUM($P777:Z777),(Input!$P$233*$P$7)/A23taxstdlife))</f>
        <v>0</v>
      </c>
      <c r="AB777" s="155">
        <f>IF(A23taxstdlife="n/a","n/a",IF(AB$3&gt;(A23taxstdlife+$E777),(Input!$P$233*$P$7)-SUM($P777:AA777),(Input!$P$233*$P$7)/A23taxstdlife))</f>
        <v>0</v>
      </c>
      <c r="AC777" s="155">
        <f>IF(A23taxstdlife="n/a","n/a",IF(AC$3&gt;(A23taxstdlife+$E777),(Input!$P$233*$P$7)-SUM($P777:AB777),(Input!$P$233*$P$7)/A23taxstdlife))</f>
        <v>0</v>
      </c>
      <c r="AD777" s="155">
        <f>IF(A23taxstdlife="n/a","n/a",IF(AD$3&gt;(A23taxstdlife+$E777),(Input!$P$233*$P$7)-SUM($P777:AC777),(Input!$P$233*$P$7)/A23taxstdlife))</f>
        <v>0</v>
      </c>
      <c r="AE777" s="155">
        <f>IF(A23taxstdlife="n/a","n/a",IF(AE$3&gt;(A23taxstdlife+$E777),(Input!$P$233*$P$7)-SUM($P777:AD777),(Input!$P$233*$P$7)/A23taxstdlife))</f>
        <v>0</v>
      </c>
      <c r="AF777" s="155">
        <f>IF(A23taxstdlife="n/a","n/a",IF(AF$3&gt;(A23taxstdlife+$E777),(Input!$P$233*$P$7)-SUM($P777:AE777),(Input!$P$233*$P$7)/A23taxstdlife))</f>
        <v>0</v>
      </c>
      <c r="AG777" s="155">
        <f>IF(A23taxstdlife="n/a","n/a",IF(AG$3&gt;(A23taxstdlife+$E777),(Input!$P$233*$P$7)-SUM($P777:AF777),(Input!$P$233*$P$7)/A23taxstdlife))</f>
        <v>0</v>
      </c>
      <c r="AH777" s="155">
        <f>IF(A23taxstdlife="n/a","n/a",IF(AH$3&gt;(A23taxstdlife+$E777),(Input!$P$233*$P$7)-SUM($P777:AG777),(Input!$P$233*$P$7)/A23taxstdlife))</f>
        <v>0</v>
      </c>
      <c r="AI777" s="155">
        <f>IF(A23taxstdlife="n/a","n/a",IF(AI$3&gt;(A23taxstdlife+$E777),(Input!$P$233*$P$7)-SUM($P777:AH777),(Input!$P$233*$P$7)/A23taxstdlife))</f>
        <v>0</v>
      </c>
      <c r="AJ777" s="155">
        <f>IF(A23taxstdlife="n/a","n/a",IF(AJ$3&gt;(A23taxstdlife+$E777),(Input!$P$233*$P$7)-SUM($P777:AI777),(Input!$P$233*$P$7)/A23taxstdlife))</f>
        <v>0</v>
      </c>
      <c r="AK777" s="155">
        <f>IF(A23taxstdlife="n/a","n/a",IF(AK$3&gt;(A23taxstdlife+$E777),(Input!$P$233*$P$7)-SUM($P777:AJ777),(Input!$P$233*$P$7)/A23taxstdlife))</f>
        <v>0</v>
      </c>
      <c r="AL777" s="155">
        <f>IF(A23taxstdlife="n/a","n/a",IF(AL$3&gt;(A23taxstdlife+$E777),(Input!$P$233*$P$7)-SUM($P777:AK777),(Input!$P$233*$P$7)/A23taxstdlife))</f>
        <v>0</v>
      </c>
      <c r="AM777" s="155">
        <f>IF(A23taxstdlife="n/a","n/a",IF(AM$3&gt;(A23taxstdlife+$E777),(Input!$P$233*$P$7)-SUM($P777:AL777),(Input!$P$233*$P$7)/A23taxstdlife))</f>
        <v>0</v>
      </c>
      <c r="AN777" s="155">
        <f>IF(A23taxstdlife="n/a","n/a",IF(AN$3&gt;(A23taxstdlife+$E777),(Input!$P$233*$P$7)-SUM($P777:AM777),(Input!$P$233*$P$7)/A23taxstdlife))</f>
        <v>0</v>
      </c>
      <c r="AO777" s="155">
        <f>IF(A23taxstdlife="n/a","n/a",IF(AO$3&gt;(A23taxstdlife+$E777),(Input!$P$233*$P$7)-SUM($P777:AN777),(Input!$P$233*$P$7)/A23taxstdlife))</f>
        <v>0</v>
      </c>
      <c r="AP777" s="155">
        <f>IF(A23taxstdlife="n/a","n/a",IF(AP$3&gt;(A23taxstdlife+$E777),(Input!$P$233*$P$7)-SUM($P777:AO777),(Input!$P$233*$P$7)/A23taxstdlife))</f>
        <v>0</v>
      </c>
      <c r="AQ777" s="155">
        <f>IF(A23taxstdlife="n/a","n/a",IF(AQ$3&gt;(A23taxstdlife+$E777),(Input!$P$233*$P$7)-SUM($P777:AP777),(Input!$P$233*$P$7)/A23taxstdlife))</f>
        <v>0</v>
      </c>
      <c r="AR777" s="155">
        <f>IF(A23taxstdlife="n/a","n/a",IF(AR$3&gt;(A23taxstdlife+$E777),(Input!$P$233*$P$7)-SUM($P777:AQ777),(Input!$P$233*$P$7)/A23taxstdlife))</f>
        <v>0</v>
      </c>
      <c r="AS777" s="155">
        <f>IF(A23taxstdlife="n/a","n/a",IF(AS$3&gt;(A23taxstdlife+$E777),(Input!$P$233*$P$7)-SUM($P777:AR777),(Input!$P$233*$P$7)/A23taxstdlife))</f>
        <v>0</v>
      </c>
      <c r="AT777" s="155">
        <f>IF(A23taxstdlife="n/a","n/a",IF(AT$3&gt;(A23taxstdlife+$E777),(Input!$P$233*$P$7)-SUM($P777:AS777),(Input!$P$233*$P$7)/A23taxstdlife))</f>
        <v>0</v>
      </c>
      <c r="AU777" s="155">
        <f>IF(A23taxstdlife="n/a","n/a",IF(AU$3&gt;(A23taxstdlife+$E777),(Input!$P$233*$P$7)-SUM($P777:AT777),(Input!$P$233*$P$7)/A23taxstdlife))</f>
        <v>0</v>
      </c>
      <c r="AV777" s="155">
        <f>IF(A23taxstdlife="n/a","n/a",IF(AV$3&gt;(A23taxstdlife+$E777),(Input!$P$233*$P$7)-SUM($P777:AU777),(Input!$P$233*$P$7)/A23taxstdlife))</f>
        <v>0</v>
      </c>
      <c r="AW777" s="155">
        <f>IF(A23taxstdlife="n/a","n/a",IF(AW$3&gt;(A23taxstdlife+$E777),(Input!$P$233*$P$7)-SUM($P777:AV777),(Input!$P$233*$P$7)/A23taxstdlife))</f>
        <v>0</v>
      </c>
      <c r="AX777" s="155">
        <f>IF(A23taxstdlife="n/a","n/a",IF(AX$3&gt;(A23taxstdlife+$E777),(Input!$P$233*$P$7)-SUM($P777:AW777),(Input!$P$233*$P$7)/A23taxstdlife))</f>
        <v>0</v>
      </c>
      <c r="AY777" s="155">
        <f>IF(A23taxstdlife="n/a","n/a",IF(AY$3&gt;(A23taxstdlife+$E777),(Input!$P$233*$P$7)-SUM($P777:AX777),(Input!$P$233*$P$7)/A23taxstdlife))</f>
        <v>0</v>
      </c>
      <c r="AZ777" s="155">
        <f>IF(A23taxstdlife="n/a","n/a",IF(AZ$3&gt;(A23taxstdlife+$E777),(Input!$P$233*$P$7)-SUM($P777:AY777),(Input!$P$233*$P$7)/A23taxstdlife))</f>
        <v>0</v>
      </c>
      <c r="BA777" s="155">
        <f>IF(A23taxstdlife="n/a","n/a",IF(BA$3&gt;(A23taxstdlife+$E777),(Input!$P$233*$P$7)-SUM($P777:AZ777),(Input!$P$233*$P$7)/A23taxstdlife))</f>
        <v>0</v>
      </c>
      <c r="BB777" s="155">
        <f>IF(A23taxstdlife="n/a","n/a",IF(BB$3&gt;(A23taxstdlife+$E777),(Input!$P$233*$P$7)-SUM($P777:BA777),(Input!$P$233*$P$7)/A23taxstdlife))</f>
        <v>0</v>
      </c>
      <c r="BC777" s="155">
        <f>IF(A23taxstdlife="n/a","n/a",IF(BC$3&gt;(A23taxstdlife+$E777),(Input!$P$233*$P$7)-SUM($P777:BB777),(Input!$P$233*$P$7)/A23taxstdlife))</f>
        <v>0</v>
      </c>
      <c r="BD777" s="155">
        <f>IF(A23taxstdlife="n/a","n/a",IF(BD$3&gt;(A23taxstdlife+$E777),(Input!$P$233*$P$7)-SUM($P777:BC777),(Input!$P$233*$P$7)/A23taxstdlife))</f>
        <v>0</v>
      </c>
      <c r="BE777" s="155">
        <f>IF(A23taxstdlife="n/a","n/a",IF(BE$3&gt;(A23taxstdlife+$E777),(Input!$P$233*$P$7)-SUM($P777:BD777),(Input!$P$233*$P$7)/A23taxstdlife))</f>
        <v>0</v>
      </c>
      <c r="BF777" s="155">
        <f>IF(A23taxstdlife="n/a","n/a",IF(BF$3&gt;(A23taxstdlife+$E777),(Input!$P$233*$P$7)-SUM($P777:BE777),(Input!$P$233*$P$7)/A23taxstdlife))</f>
        <v>0</v>
      </c>
      <c r="BG777" s="155">
        <f>IF(A23taxstdlife="n/a","n/a",IF(BG$3&gt;(A23taxstdlife+$E777),(Input!$P$233*$P$7)-SUM($P777:BF777),(Input!$P$233*$P$7)/A23taxstdlife))</f>
        <v>0</v>
      </c>
      <c r="BH777" s="155">
        <f>IF(A23taxstdlife="n/a","n/a",IF(BH$3&gt;(A23taxstdlife+$E777),(Input!$P$233*$P$7)-SUM($P777:BG777),(Input!$P$233*$P$7)/A23taxstdlife))</f>
        <v>0</v>
      </c>
      <c r="BI777" s="155">
        <f>IF(A23taxstdlife="n/a","n/a",IF(BI$3&gt;(A23taxstdlife+$E777),(Input!$P$233*$P$7)-SUM($P777:BH777),(Input!$P$233*$P$7)/A23taxstdlife))</f>
        <v>0</v>
      </c>
      <c r="BJ777" s="14"/>
      <c r="BK777" s="14"/>
      <c r="BL777" s="14"/>
      <c r="BM777" s="14"/>
      <c r="BN777" s="14"/>
      <c r="BO777" s="14"/>
      <c r="BP777" s="14"/>
      <c r="BQ777" s="14"/>
      <c r="BR777" s="14"/>
      <c r="BS777" s="14"/>
      <c r="BT777" s="14"/>
      <c r="BU777" s="14"/>
      <c r="BV777" s="14"/>
      <c r="BW777" s="14"/>
      <c r="BX777" s="14"/>
      <c r="BY777" s="14"/>
      <c r="BZ777" s="14"/>
      <c r="CA777" s="410"/>
      <c r="CB777" s="410"/>
      <c r="CC777" s="410"/>
      <c r="CD777" s="410"/>
      <c r="CE777" s="410"/>
      <c r="CF777" s="410"/>
      <c r="CG777" s="410"/>
      <c r="CH777" s="410"/>
      <c r="CI777" s="410"/>
      <c r="CJ777" s="410"/>
      <c r="CK777" s="410"/>
      <c r="CL777" s="410"/>
      <c r="CM777" s="410"/>
      <c r="CN777" s="410"/>
      <c r="CO777" s="410"/>
      <c r="CP777" s="410"/>
      <c r="CQ777" s="410"/>
      <c r="CR777" s="410"/>
      <c r="CS777" s="410"/>
      <c r="CT777" s="410"/>
      <c r="CU777" s="410"/>
      <c r="CV777" s="410"/>
      <c r="CW777" s="410"/>
      <c r="CX777" s="410"/>
      <c r="CY777" s="410"/>
      <c r="CZ777" s="410"/>
      <c r="DA777" s="410"/>
      <c r="DB777" s="410"/>
      <c r="DC777" s="410"/>
      <c r="DD777" s="410"/>
      <c r="DE777" s="410"/>
      <c r="DF777" s="410"/>
      <c r="DG777" s="410"/>
      <c r="DH777" s="410"/>
      <c r="DI777" s="410"/>
      <c r="DJ777" s="410"/>
      <c r="DK777" s="410"/>
      <c r="DL777" s="410"/>
      <c r="DM777" s="410"/>
      <c r="DN777" s="410"/>
      <c r="DO777" s="410"/>
      <c r="DP777" s="410"/>
      <c r="DQ777" s="410"/>
      <c r="DR777" s="410"/>
      <c r="DS777" s="410"/>
      <c r="DT777" s="410"/>
      <c r="DU777" s="410"/>
      <c r="DV777" s="410"/>
      <c r="DW777" s="410"/>
      <c r="DX777" s="410"/>
      <c r="DY777" s="410"/>
      <c r="DZ777" s="410"/>
      <c r="EA777" s="410"/>
      <c r="EB777" s="410"/>
      <c r="EC777" s="410"/>
      <c r="ED777" s="410"/>
      <c r="EE777" s="410"/>
      <c r="EF777" s="410"/>
      <c r="EG777" s="410"/>
      <c r="EH777" s="410"/>
      <c r="EI777" s="410"/>
      <c r="EJ777" s="410"/>
      <c r="EK777" s="410"/>
      <c r="EL777" s="410"/>
      <c r="EM777" s="410"/>
      <c r="EN777" s="410"/>
      <c r="EO777" s="410"/>
      <c r="EP777" s="410"/>
      <c r="EQ777" s="410"/>
      <c r="ER777" s="410"/>
      <c r="ES777" s="410"/>
      <c r="ET777" s="410"/>
      <c r="EU777" s="410"/>
      <c r="EV777" s="410"/>
      <c r="EW777" s="410"/>
      <c r="EX777" s="410"/>
      <c r="EY777" s="410"/>
      <c r="EZ777" s="410"/>
      <c r="FA777" s="410"/>
      <c r="FB777" s="410"/>
      <c r="FC777" s="410"/>
      <c r="FD777" s="410"/>
      <c r="FE777" s="410"/>
      <c r="FF777" s="410"/>
      <c r="FG777" s="410"/>
      <c r="FH777" s="410"/>
      <c r="FI777" s="410"/>
      <c r="FJ777" s="410"/>
      <c r="FK777" s="410"/>
      <c r="FL777" s="410"/>
      <c r="FM777" s="410"/>
      <c r="FN777" s="410"/>
      <c r="FO777" s="410"/>
      <c r="FP777" s="410"/>
      <c r="FQ777" s="410"/>
      <c r="FR777" s="410"/>
      <c r="FS777" s="410"/>
      <c r="FT777" s="410"/>
      <c r="FU777" s="410"/>
      <c r="FV777" s="410"/>
      <c r="FW777" s="410"/>
      <c r="FX777" s="410"/>
      <c r="FY777" s="410"/>
      <c r="FZ777" s="410"/>
      <c r="GA777" s="410"/>
      <c r="GB777" s="410"/>
      <c r="GC777" s="410"/>
      <c r="GD777" s="410"/>
      <c r="GE777" s="410"/>
      <c r="GF777" s="410"/>
      <c r="GG777" s="410"/>
      <c r="GH777" s="410"/>
      <c r="GI777" s="410"/>
      <c r="GJ777" s="410"/>
      <c r="GK777" s="410"/>
      <c r="GL777" s="410"/>
      <c r="GM777" s="410"/>
      <c r="GN777" s="410"/>
      <c r="GO777" s="410"/>
      <c r="GP777" s="410"/>
      <c r="GQ777" s="410"/>
      <c r="GR777" s="410"/>
      <c r="GS777" s="410"/>
      <c r="GT777" s="410"/>
      <c r="GU777" s="410"/>
      <c r="GV777" s="410"/>
      <c r="GW777" s="410"/>
      <c r="GX777" s="410"/>
      <c r="GY777" s="410"/>
      <c r="GZ777" s="410"/>
      <c r="HA777" s="410"/>
      <c r="HB777" s="410"/>
      <c r="HC777" s="410"/>
      <c r="HD777" s="410"/>
      <c r="HE777" s="410"/>
      <c r="HF777" s="410"/>
      <c r="HG777" s="410"/>
      <c r="HH777" s="410"/>
      <c r="HI777" s="410"/>
      <c r="HJ777" s="410"/>
      <c r="HK777" s="410"/>
      <c r="HL777" s="410"/>
      <c r="HM777" s="410"/>
      <c r="HN777" s="410"/>
      <c r="HO777" s="410"/>
      <c r="HP777" s="410"/>
      <c r="HQ777" s="410"/>
      <c r="HR777" s="410"/>
      <c r="HS777" s="410"/>
      <c r="HT777" s="410"/>
      <c r="HU777" s="410"/>
      <c r="HV777" s="410"/>
      <c r="HW777" s="410"/>
      <c r="HX777" s="410"/>
      <c r="HY777" s="410"/>
      <c r="HZ777" s="410"/>
      <c r="IA777" s="410"/>
      <c r="IB777" s="410"/>
      <c r="IC777" s="410"/>
      <c r="ID777" s="410"/>
      <c r="IE777" s="410"/>
      <c r="IF777" s="410"/>
      <c r="IG777" s="410"/>
      <c r="IH777" s="410"/>
      <c r="II777" s="410"/>
      <c r="IJ777" s="410"/>
      <c r="IK777" s="410"/>
      <c r="IL777" s="410"/>
      <c r="IM777" s="410"/>
      <c r="IN777" s="410"/>
      <c r="IO777" s="410"/>
      <c r="IP777" s="410"/>
      <c r="IQ777" s="410"/>
      <c r="IR777" s="410"/>
      <c r="IS777" s="410"/>
      <c r="IT777" s="410"/>
      <c r="IU777" s="410"/>
      <c r="IV777" s="410"/>
    </row>
    <row r="778" spans="1:256" s="2" customFormat="1" ht="12.75" customHeight="1" outlineLevel="1" collapsed="1">
      <c r="A778" s="14"/>
      <c r="B778" s="14"/>
      <c r="C778" s="324">
        <f>Asset23</f>
        <v>0</v>
      </c>
      <c r="D778" s="14"/>
      <c r="E778" s="14"/>
      <c r="F778" s="366"/>
      <c r="G778" s="364">
        <f t="shared" ref="G778:AL778" si="133">SUM(G766:G777)</f>
        <v>0</v>
      </c>
      <c r="H778" s="364">
        <f t="shared" si="133"/>
        <v>0</v>
      </c>
      <c r="I778" s="364">
        <f t="shared" si="133"/>
        <v>0</v>
      </c>
      <c r="J778" s="364">
        <f t="shared" si="133"/>
        <v>0</v>
      </c>
      <c r="K778" s="364">
        <f t="shared" si="133"/>
        <v>0</v>
      </c>
      <c r="L778" s="364">
        <f t="shared" si="133"/>
        <v>0</v>
      </c>
      <c r="M778" s="364">
        <f t="shared" si="133"/>
        <v>0</v>
      </c>
      <c r="N778" s="364">
        <f t="shared" si="133"/>
        <v>0</v>
      </c>
      <c r="O778" s="364">
        <f t="shared" si="133"/>
        <v>0</v>
      </c>
      <c r="P778" s="364">
        <f t="shared" si="133"/>
        <v>0</v>
      </c>
      <c r="Q778" s="364">
        <f t="shared" si="133"/>
        <v>0</v>
      </c>
      <c r="R778" s="364">
        <f t="shared" si="133"/>
        <v>0</v>
      </c>
      <c r="S778" s="364">
        <f t="shared" si="133"/>
        <v>0</v>
      </c>
      <c r="T778" s="364">
        <f t="shared" si="133"/>
        <v>0</v>
      </c>
      <c r="U778" s="364">
        <f t="shared" si="133"/>
        <v>0</v>
      </c>
      <c r="V778" s="364">
        <f t="shared" si="133"/>
        <v>0</v>
      </c>
      <c r="W778" s="364">
        <f t="shared" si="133"/>
        <v>0</v>
      </c>
      <c r="X778" s="364">
        <f t="shared" si="133"/>
        <v>0</v>
      </c>
      <c r="Y778" s="364">
        <f t="shared" si="133"/>
        <v>0</v>
      </c>
      <c r="Z778" s="364">
        <f t="shared" si="133"/>
        <v>0</v>
      </c>
      <c r="AA778" s="364">
        <f t="shared" si="133"/>
        <v>0</v>
      </c>
      <c r="AB778" s="364">
        <f t="shared" si="133"/>
        <v>0</v>
      </c>
      <c r="AC778" s="364">
        <f t="shared" si="133"/>
        <v>0</v>
      </c>
      <c r="AD778" s="364">
        <f t="shared" si="133"/>
        <v>0</v>
      </c>
      <c r="AE778" s="364">
        <f t="shared" si="133"/>
        <v>0</v>
      </c>
      <c r="AF778" s="364">
        <f t="shared" si="133"/>
        <v>0</v>
      </c>
      <c r="AG778" s="364">
        <f t="shared" si="133"/>
        <v>0</v>
      </c>
      <c r="AH778" s="364">
        <f t="shared" si="133"/>
        <v>0</v>
      </c>
      <c r="AI778" s="364">
        <f t="shared" si="133"/>
        <v>0</v>
      </c>
      <c r="AJ778" s="364">
        <f t="shared" si="133"/>
        <v>0</v>
      </c>
      <c r="AK778" s="364">
        <f t="shared" si="133"/>
        <v>0</v>
      </c>
      <c r="AL778" s="364">
        <f t="shared" si="133"/>
        <v>0</v>
      </c>
      <c r="AM778" s="364">
        <f t="shared" ref="AM778:BI778" si="134">SUM(AM766:AM777)</f>
        <v>0</v>
      </c>
      <c r="AN778" s="364">
        <f t="shared" si="134"/>
        <v>0</v>
      </c>
      <c r="AO778" s="364">
        <f t="shared" si="134"/>
        <v>0</v>
      </c>
      <c r="AP778" s="364">
        <f t="shared" si="134"/>
        <v>0</v>
      </c>
      <c r="AQ778" s="364">
        <f t="shared" si="134"/>
        <v>0</v>
      </c>
      <c r="AR778" s="364">
        <f t="shared" si="134"/>
        <v>0</v>
      </c>
      <c r="AS778" s="364">
        <f t="shared" si="134"/>
        <v>0</v>
      </c>
      <c r="AT778" s="364">
        <f t="shared" si="134"/>
        <v>0</v>
      </c>
      <c r="AU778" s="364">
        <f t="shared" si="134"/>
        <v>0</v>
      </c>
      <c r="AV778" s="364">
        <f t="shared" si="134"/>
        <v>0</v>
      </c>
      <c r="AW778" s="364">
        <f t="shared" si="134"/>
        <v>0</v>
      </c>
      <c r="AX778" s="364">
        <f t="shared" si="134"/>
        <v>0</v>
      </c>
      <c r="AY778" s="364">
        <f t="shared" si="134"/>
        <v>0</v>
      </c>
      <c r="AZ778" s="364">
        <f t="shared" si="134"/>
        <v>0</v>
      </c>
      <c r="BA778" s="364">
        <f t="shared" si="134"/>
        <v>0</v>
      </c>
      <c r="BB778" s="364">
        <f t="shared" si="134"/>
        <v>0</v>
      </c>
      <c r="BC778" s="364">
        <f t="shared" si="134"/>
        <v>0</v>
      </c>
      <c r="BD778" s="364">
        <f t="shared" si="134"/>
        <v>0</v>
      </c>
      <c r="BE778" s="364">
        <f t="shared" si="134"/>
        <v>0</v>
      </c>
      <c r="BF778" s="364">
        <f t="shared" si="134"/>
        <v>0</v>
      </c>
      <c r="BG778" s="364">
        <f t="shared" si="134"/>
        <v>0</v>
      </c>
      <c r="BH778" s="364">
        <f t="shared" si="134"/>
        <v>0</v>
      </c>
      <c r="BI778" s="364">
        <f t="shared" si="134"/>
        <v>0</v>
      </c>
      <c r="BJ778" s="14"/>
      <c r="BK778" s="14"/>
      <c r="BL778" s="14"/>
      <c r="BM778" s="14"/>
      <c r="BN778" s="14"/>
      <c r="BO778" s="14"/>
      <c r="BP778" s="14"/>
      <c r="BQ778" s="14"/>
      <c r="BR778" s="14"/>
      <c r="BS778" s="14"/>
      <c r="BT778" s="14"/>
      <c r="BU778" s="14"/>
      <c r="BV778" s="14"/>
      <c r="BW778" s="14"/>
      <c r="BX778" s="14"/>
      <c r="BY778" s="14"/>
      <c r="BZ778" s="14"/>
      <c r="CA778" s="410"/>
      <c r="CB778" s="410"/>
      <c r="CC778" s="410"/>
      <c r="CD778" s="410"/>
      <c r="CE778" s="410"/>
      <c r="CF778" s="410"/>
      <c r="CG778" s="410"/>
      <c r="CH778" s="410"/>
      <c r="CI778" s="410"/>
      <c r="CJ778" s="410"/>
      <c r="CK778" s="410"/>
      <c r="CL778" s="410"/>
      <c r="CM778" s="410"/>
      <c r="CN778" s="410"/>
      <c r="CO778" s="410"/>
      <c r="CP778" s="410"/>
      <c r="CQ778" s="410"/>
      <c r="CR778" s="410"/>
      <c r="CS778" s="410"/>
      <c r="CT778" s="410"/>
      <c r="CU778" s="410"/>
      <c r="CV778" s="410"/>
      <c r="CW778" s="410"/>
      <c r="CX778" s="410"/>
      <c r="CY778" s="410"/>
      <c r="CZ778" s="410"/>
      <c r="DA778" s="410"/>
      <c r="DB778" s="410"/>
      <c r="DC778" s="410"/>
      <c r="DD778" s="410"/>
      <c r="DE778" s="410"/>
      <c r="DF778" s="410"/>
      <c r="DG778" s="410"/>
      <c r="DH778" s="410"/>
      <c r="DI778" s="410"/>
      <c r="DJ778" s="410"/>
      <c r="DK778" s="410"/>
      <c r="DL778" s="410"/>
      <c r="DM778" s="410"/>
      <c r="DN778" s="410"/>
      <c r="DO778" s="410"/>
      <c r="DP778" s="410"/>
      <c r="DQ778" s="410"/>
      <c r="DR778" s="410"/>
      <c r="DS778" s="410"/>
      <c r="DT778" s="410"/>
      <c r="DU778" s="410"/>
      <c r="DV778" s="410"/>
      <c r="DW778" s="410"/>
      <c r="DX778" s="410"/>
      <c r="DY778" s="410"/>
      <c r="DZ778" s="410"/>
      <c r="EA778" s="410"/>
      <c r="EB778" s="410"/>
      <c r="EC778" s="410"/>
      <c r="ED778" s="410"/>
      <c r="EE778" s="410"/>
      <c r="EF778" s="410"/>
      <c r="EG778" s="410"/>
      <c r="EH778" s="410"/>
      <c r="EI778" s="410"/>
      <c r="EJ778" s="410"/>
      <c r="EK778" s="410"/>
      <c r="EL778" s="410"/>
      <c r="EM778" s="410"/>
      <c r="EN778" s="410"/>
      <c r="EO778" s="410"/>
      <c r="EP778" s="410"/>
      <c r="EQ778" s="410"/>
      <c r="ER778" s="410"/>
      <c r="ES778" s="410"/>
      <c r="ET778" s="410"/>
      <c r="EU778" s="410"/>
      <c r="EV778" s="410"/>
      <c r="EW778" s="410"/>
      <c r="EX778" s="410"/>
      <c r="EY778" s="410"/>
      <c r="EZ778" s="410"/>
      <c r="FA778" s="410"/>
      <c r="FB778" s="410"/>
      <c r="FC778" s="410"/>
      <c r="FD778" s="410"/>
      <c r="FE778" s="410"/>
      <c r="FF778" s="410"/>
      <c r="FG778" s="410"/>
      <c r="FH778" s="410"/>
      <c r="FI778" s="410"/>
      <c r="FJ778" s="410"/>
      <c r="FK778" s="410"/>
      <c r="FL778" s="410"/>
      <c r="FM778" s="410"/>
      <c r="FN778" s="410"/>
      <c r="FO778" s="410"/>
      <c r="FP778" s="410"/>
      <c r="FQ778" s="410"/>
      <c r="FR778" s="410"/>
      <c r="FS778" s="410"/>
      <c r="FT778" s="410"/>
      <c r="FU778" s="410"/>
      <c r="FV778" s="410"/>
      <c r="FW778" s="410"/>
      <c r="FX778" s="410"/>
      <c r="FY778" s="410"/>
      <c r="FZ778" s="410"/>
      <c r="GA778" s="410"/>
      <c r="GB778" s="410"/>
      <c r="GC778" s="410"/>
      <c r="GD778" s="410"/>
      <c r="GE778" s="410"/>
      <c r="GF778" s="410"/>
      <c r="GG778" s="410"/>
      <c r="GH778" s="410"/>
      <c r="GI778" s="410"/>
      <c r="GJ778" s="410"/>
      <c r="GK778" s="410"/>
      <c r="GL778" s="410"/>
      <c r="GM778" s="410"/>
      <c r="GN778" s="410"/>
      <c r="GO778" s="410"/>
      <c r="GP778" s="410"/>
      <c r="GQ778" s="410"/>
      <c r="GR778" s="410"/>
      <c r="GS778" s="410"/>
      <c r="GT778" s="410"/>
      <c r="GU778" s="410"/>
      <c r="GV778" s="410"/>
      <c r="GW778" s="410"/>
      <c r="GX778" s="410"/>
      <c r="GY778" s="410"/>
      <c r="GZ778" s="410"/>
      <c r="HA778" s="410"/>
      <c r="HB778" s="410"/>
      <c r="HC778" s="410"/>
      <c r="HD778" s="410"/>
      <c r="HE778" s="410"/>
      <c r="HF778" s="410"/>
      <c r="HG778" s="410"/>
      <c r="HH778" s="410"/>
      <c r="HI778" s="410"/>
      <c r="HJ778" s="410"/>
      <c r="HK778" s="410"/>
      <c r="HL778" s="410"/>
      <c r="HM778" s="410"/>
      <c r="HN778" s="410"/>
      <c r="HO778" s="410"/>
      <c r="HP778" s="410"/>
      <c r="HQ778" s="410"/>
      <c r="HR778" s="410"/>
      <c r="HS778" s="410"/>
      <c r="HT778" s="410"/>
      <c r="HU778" s="410"/>
      <c r="HV778" s="410"/>
      <c r="HW778" s="410"/>
      <c r="HX778" s="410"/>
      <c r="HY778" s="410"/>
      <c r="HZ778" s="410"/>
      <c r="IA778" s="410"/>
      <c r="IB778" s="410"/>
      <c r="IC778" s="410"/>
      <c r="ID778" s="410"/>
      <c r="IE778" s="410"/>
      <c r="IF778" s="410"/>
      <c r="IG778" s="410"/>
      <c r="IH778" s="410"/>
      <c r="II778" s="410"/>
      <c r="IJ778" s="410"/>
      <c r="IK778" s="410"/>
      <c r="IL778" s="410"/>
      <c r="IM778" s="410"/>
      <c r="IN778" s="410"/>
      <c r="IO778" s="410"/>
      <c r="IP778" s="410"/>
      <c r="IQ778" s="410"/>
      <c r="IR778" s="410"/>
      <c r="IS778" s="410"/>
      <c r="IT778" s="410"/>
      <c r="IU778" s="410"/>
      <c r="IV778" s="410"/>
    </row>
    <row r="779" spans="1:256" s="2" customFormat="1" ht="12.75" hidden="1" customHeight="1" outlineLevel="2">
      <c r="A779" s="14"/>
      <c r="B779" s="384">
        <f>C791</f>
        <v>0</v>
      </c>
      <c r="C779" s="326"/>
      <c r="D779" s="33" t="s">
        <v>65</v>
      </c>
      <c r="E779" s="32"/>
      <c r="F779" s="371"/>
      <c r="G779" s="154">
        <f>IF(G$3&gt;A24taxremlife,A24taxvalue-SUM($F779:F779),IF(A24taxremlife="N/A","n/a",A24taxvalue/A24taxremlife))</f>
        <v>0</v>
      </c>
      <c r="H779" s="154">
        <f>IF(H$3&gt;A24taxremlife,A24taxvalue-SUM($F779:G779),IF(A24taxremlife="N/A","n/a",A24taxvalue/A24taxremlife))</f>
        <v>0</v>
      </c>
      <c r="I779" s="154">
        <f>IF(I$3&gt;A24taxremlife,A24taxvalue-SUM($F779:H779),IF(A24taxremlife="N/A","n/a",A24taxvalue/A24taxremlife))</f>
        <v>0</v>
      </c>
      <c r="J779" s="154">
        <f>IF(J$3&gt;A24taxremlife,A24taxvalue-SUM($F779:I779),IF(A24taxremlife="N/A","n/a",A24taxvalue/A24taxremlife))</f>
        <v>0</v>
      </c>
      <c r="K779" s="154">
        <f>IF(K$3&gt;A24taxremlife,A24taxvalue-SUM($F779:J779),IF(A24taxremlife="N/A","n/a",A24taxvalue/A24taxremlife))</f>
        <v>0</v>
      </c>
      <c r="L779" s="154">
        <f>IF(L$3&gt;A24taxremlife,A24taxvalue-SUM($F779:K779),IF(A24taxremlife="N/A","n/a",A24taxvalue/A24taxremlife))</f>
        <v>0</v>
      </c>
      <c r="M779" s="154">
        <f>IF(M$3&gt;A24taxremlife,A24taxvalue-SUM($F779:L779),IF(A24taxremlife="N/A","n/a",A24taxvalue/A24taxremlife))</f>
        <v>0</v>
      </c>
      <c r="N779" s="154">
        <f>IF(N$3&gt;A24taxremlife,A24taxvalue-SUM($F779:M779),IF(A24taxremlife="N/A","n/a",A24taxvalue/A24taxremlife))</f>
        <v>0</v>
      </c>
      <c r="O779" s="154">
        <f>IF(O$3&gt;A24taxremlife,A24taxvalue-SUM($F779:N779),IF(A24taxremlife="N/A","n/a",A24taxvalue/A24taxremlife))</f>
        <v>0</v>
      </c>
      <c r="P779" s="154">
        <f>IF(P$3&gt;A24taxremlife,A24taxvalue-SUM($F779:O779),IF(A24taxremlife="N/A","n/a",A24taxvalue/A24taxremlife))</f>
        <v>0</v>
      </c>
      <c r="Q779" s="154">
        <f>IF(Q$3&gt;A24taxremlife,A24taxvalue-SUM($F779:P779),IF(A24taxremlife="N/A","n/a",A24taxvalue/A24taxremlife))</f>
        <v>0</v>
      </c>
      <c r="R779" s="154">
        <f>IF(R$3&gt;A24taxremlife,A24taxvalue-SUM($F779:Q779),IF(A24taxremlife="N/A","n/a",A24taxvalue/A24taxremlife))</f>
        <v>0</v>
      </c>
      <c r="S779" s="154">
        <f>IF(S$3&gt;A24taxremlife,A24taxvalue-SUM($F779:R779),IF(A24taxremlife="N/A","n/a",A24taxvalue/A24taxremlife))</f>
        <v>0</v>
      </c>
      <c r="T779" s="154">
        <f>IF(T$3&gt;A24taxremlife,A24taxvalue-SUM($F779:S779),IF(A24taxremlife="N/A","n/a",A24taxvalue/A24taxremlife))</f>
        <v>0</v>
      </c>
      <c r="U779" s="154">
        <f>IF(U$3&gt;A24taxremlife,A24taxvalue-SUM($F779:T779),IF(A24taxremlife="N/A","n/a",A24taxvalue/A24taxremlife))</f>
        <v>0</v>
      </c>
      <c r="V779" s="154">
        <f>IF(V$3&gt;A24taxremlife,A24taxvalue-SUM($F779:U779),IF(A24taxremlife="N/A","n/a",A24taxvalue/A24taxremlife))</f>
        <v>0</v>
      </c>
      <c r="W779" s="154">
        <f>IF(W$3&gt;A24taxremlife,A24taxvalue-SUM($F779:V779),IF(A24taxremlife="N/A","n/a",A24taxvalue/A24taxremlife))</f>
        <v>0</v>
      </c>
      <c r="X779" s="154">
        <f>IF(X$3&gt;A24taxremlife,A24taxvalue-SUM($F779:W779),IF(A24taxremlife="N/A","n/a",A24taxvalue/A24taxremlife))</f>
        <v>0</v>
      </c>
      <c r="Y779" s="154">
        <f>IF(Y$3&gt;A24taxremlife,A24taxvalue-SUM($F779:X779),IF(A24taxremlife="N/A","n/a",A24taxvalue/A24taxremlife))</f>
        <v>0</v>
      </c>
      <c r="Z779" s="154">
        <f>IF(Z$3&gt;A24taxremlife,A24taxvalue-SUM($F779:Y779),IF(A24taxremlife="N/A","n/a",A24taxvalue/A24taxremlife))</f>
        <v>0</v>
      </c>
      <c r="AA779" s="154">
        <f>IF(AA$3&gt;A24taxremlife,A24taxvalue-SUM($F779:Z779),IF(A24taxremlife="N/A","n/a",A24taxvalue/A24taxremlife))</f>
        <v>0</v>
      </c>
      <c r="AB779" s="154">
        <f>IF(AB$3&gt;A24taxremlife,A24taxvalue-SUM($F779:AA779),IF(A24taxremlife="N/A","n/a",A24taxvalue/A24taxremlife))</f>
        <v>0</v>
      </c>
      <c r="AC779" s="154">
        <f>IF(AC$3&gt;A24taxremlife,A24taxvalue-SUM($F779:AB779),IF(A24taxremlife="N/A","n/a",A24taxvalue/A24taxremlife))</f>
        <v>0</v>
      </c>
      <c r="AD779" s="154">
        <f>IF(AD$3&gt;A24taxremlife,A24taxvalue-SUM($F779:AC779),IF(A24taxremlife="N/A","n/a",A24taxvalue/A24taxremlife))</f>
        <v>0</v>
      </c>
      <c r="AE779" s="154">
        <f>IF(AE$3&gt;A24taxremlife,A24taxvalue-SUM($F779:AD779),IF(A24taxremlife="N/A","n/a",A24taxvalue/A24taxremlife))</f>
        <v>0</v>
      </c>
      <c r="AF779" s="154">
        <f>IF(AF$3&gt;A24taxremlife,A24taxvalue-SUM($F779:AE779),IF(A24taxremlife="N/A","n/a",A24taxvalue/A24taxremlife))</f>
        <v>0</v>
      </c>
      <c r="AG779" s="154">
        <f>IF(AG$3&gt;A24taxremlife,A24taxvalue-SUM($F779:AF779),IF(A24taxremlife="N/A","n/a",A24taxvalue/A24taxremlife))</f>
        <v>0</v>
      </c>
      <c r="AH779" s="154">
        <f>IF(AH$3&gt;A24taxremlife,A24taxvalue-SUM($F779:AG779),IF(A24taxremlife="N/A","n/a",A24taxvalue/A24taxremlife))</f>
        <v>0</v>
      </c>
      <c r="AI779" s="154">
        <f>IF(AI$3&gt;A24taxremlife,A24taxvalue-SUM($F779:AH779),IF(A24taxremlife="N/A","n/a",A24taxvalue/A24taxremlife))</f>
        <v>0</v>
      </c>
      <c r="AJ779" s="154">
        <f>IF(AJ$3&gt;A24taxremlife,A24taxvalue-SUM($F779:AI779),IF(A24taxremlife="N/A","n/a",A24taxvalue/A24taxremlife))</f>
        <v>0</v>
      </c>
      <c r="AK779" s="154">
        <f>IF(AK$3&gt;A24taxremlife,A24taxvalue-SUM($F779:AJ779),IF(A24taxremlife="N/A","n/a",A24taxvalue/A24taxremlife))</f>
        <v>0</v>
      </c>
      <c r="AL779" s="154">
        <f>IF(AL$3&gt;A24taxremlife,A24taxvalue-SUM($F779:AK779),IF(A24taxremlife="N/A","n/a",A24taxvalue/A24taxremlife))</f>
        <v>0</v>
      </c>
      <c r="AM779" s="154">
        <f>IF(AM$3&gt;A24taxremlife,A24taxvalue-SUM($F779:AL779),IF(A24taxremlife="N/A","n/a",A24taxvalue/A24taxremlife))</f>
        <v>0</v>
      </c>
      <c r="AN779" s="154">
        <f>IF(AN$3&gt;A24taxremlife,A24taxvalue-SUM($F779:AM779),IF(A24taxremlife="N/A","n/a",A24taxvalue/A24taxremlife))</f>
        <v>0</v>
      </c>
      <c r="AO779" s="154">
        <f>IF(AO$3&gt;A24taxremlife,A24taxvalue-SUM($F779:AN779),IF(A24taxremlife="N/A","n/a",A24taxvalue/A24taxremlife))</f>
        <v>0</v>
      </c>
      <c r="AP779" s="154">
        <f>IF(AP$3&gt;A24taxremlife,A24taxvalue-SUM($F779:AO779),IF(A24taxremlife="N/A","n/a",A24taxvalue/A24taxremlife))</f>
        <v>0</v>
      </c>
      <c r="AQ779" s="154">
        <f>IF(AQ$3&gt;A24taxremlife,A24taxvalue-SUM($F779:AP779),IF(A24taxremlife="N/A","n/a",A24taxvalue/A24taxremlife))</f>
        <v>0</v>
      </c>
      <c r="AR779" s="154">
        <f>IF(AR$3&gt;A24taxremlife,A24taxvalue-SUM($F779:AQ779),IF(A24taxremlife="N/A","n/a",A24taxvalue/A24taxremlife))</f>
        <v>0</v>
      </c>
      <c r="AS779" s="154">
        <f>IF(AS$3&gt;A24taxremlife,A24taxvalue-SUM($F779:AR779),IF(A24taxremlife="N/A","n/a",A24taxvalue/A24taxremlife))</f>
        <v>0</v>
      </c>
      <c r="AT779" s="154">
        <f>IF(AT$3&gt;A24taxremlife,A24taxvalue-SUM($F779:AS779),IF(A24taxremlife="N/A","n/a",A24taxvalue/A24taxremlife))</f>
        <v>0</v>
      </c>
      <c r="AU779" s="154">
        <f>IF(AU$3&gt;A24taxremlife,A24taxvalue-SUM($F779:AT779),IF(A24taxremlife="N/A","n/a",A24taxvalue/A24taxremlife))</f>
        <v>0</v>
      </c>
      <c r="AV779" s="154">
        <f>IF(AV$3&gt;A24taxremlife,A24taxvalue-SUM($F779:AU779),IF(A24taxremlife="N/A","n/a",A24taxvalue/A24taxremlife))</f>
        <v>0</v>
      </c>
      <c r="AW779" s="154">
        <f>IF(AW$3&gt;A24taxremlife,A24taxvalue-SUM($F779:AV779),IF(A24taxremlife="N/A","n/a",A24taxvalue/A24taxremlife))</f>
        <v>0</v>
      </c>
      <c r="AX779" s="154">
        <f>IF(AX$3&gt;A24taxremlife,A24taxvalue-SUM($F779:AW779),IF(A24taxremlife="N/A","n/a",A24taxvalue/A24taxremlife))</f>
        <v>0</v>
      </c>
      <c r="AY779" s="154">
        <f>IF(AY$3&gt;A24taxremlife,A24taxvalue-SUM($F779:AX779),IF(A24taxremlife="N/A","n/a",A24taxvalue/A24taxremlife))</f>
        <v>0</v>
      </c>
      <c r="AZ779" s="154">
        <f>IF(AZ$3&gt;A24taxremlife,A24taxvalue-SUM($F779:AY779),IF(A24taxremlife="N/A","n/a",A24taxvalue/A24taxremlife))</f>
        <v>0</v>
      </c>
      <c r="BA779" s="154">
        <f>IF(BA$3&gt;A24taxremlife,A24taxvalue-SUM($F779:AZ779),IF(A24taxremlife="N/A","n/a",A24taxvalue/A24taxremlife))</f>
        <v>0</v>
      </c>
      <c r="BB779" s="154">
        <f>IF(BB$3&gt;A24taxremlife,A24taxvalue-SUM($F779:BA779),IF(A24taxremlife="N/A","n/a",A24taxvalue/A24taxremlife))</f>
        <v>0</v>
      </c>
      <c r="BC779" s="154">
        <f>IF(BC$3&gt;A24taxremlife,A24taxvalue-SUM($F779:BB779),IF(A24taxremlife="N/A","n/a",A24taxvalue/A24taxremlife))</f>
        <v>0</v>
      </c>
      <c r="BD779" s="154">
        <f>IF(BD$3&gt;A24taxremlife,A24taxvalue-SUM($F779:BC779),IF(A24taxremlife="N/A","n/a",A24taxvalue/A24taxremlife))</f>
        <v>0</v>
      </c>
      <c r="BE779" s="154">
        <f>IF(BE$3&gt;A24taxremlife,A24taxvalue-SUM($F779:BD779),IF(A24taxremlife="N/A","n/a",A24taxvalue/A24taxremlife))</f>
        <v>0</v>
      </c>
      <c r="BF779" s="154">
        <f>IF(BF$3&gt;A24taxremlife,A24taxvalue-SUM($F779:BE779),IF(A24taxremlife="N/A","n/a",A24taxvalue/A24taxremlife))</f>
        <v>0</v>
      </c>
      <c r="BG779" s="154">
        <f>IF(BG$3&gt;A24taxremlife,A24taxvalue-SUM($F779:BF779),IF(A24taxremlife="N/A","n/a",A24taxvalue/A24taxremlife))</f>
        <v>0</v>
      </c>
      <c r="BH779" s="154">
        <f>IF(BH$3&gt;A24taxremlife,A24taxvalue-SUM($F779:BG779),IF(A24taxremlife="N/A","n/a",A24taxvalue/A24taxremlife))</f>
        <v>0</v>
      </c>
      <c r="BI779" s="154">
        <f>IF(BI$3&gt;A24taxremlife,A24taxvalue-SUM($F779:BH779),IF(A24taxremlife="N/A","n/a",A24taxvalue/A24taxremlife))</f>
        <v>0</v>
      </c>
      <c r="BJ779" s="14"/>
      <c r="BK779" s="14"/>
      <c r="BL779" s="14"/>
      <c r="BM779" s="14"/>
      <c r="BN779" s="14"/>
      <c r="BO779" s="14"/>
      <c r="BP779" s="14"/>
      <c r="BQ779" s="14"/>
      <c r="BR779" s="14"/>
      <c r="BS779" s="14"/>
      <c r="BT779" s="14"/>
      <c r="BU779" s="14"/>
      <c r="BV779" s="14"/>
      <c r="BW779" s="14"/>
      <c r="BX779" s="14"/>
      <c r="BY779" s="14"/>
      <c r="BZ779" s="14"/>
      <c r="CA779" s="410"/>
      <c r="CB779" s="410"/>
      <c r="CC779" s="410"/>
      <c r="CD779" s="410"/>
      <c r="CE779" s="410"/>
      <c r="CF779" s="410"/>
      <c r="CG779" s="410"/>
      <c r="CH779" s="410"/>
      <c r="CI779" s="410"/>
      <c r="CJ779" s="410"/>
      <c r="CK779" s="410"/>
      <c r="CL779" s="410"/>
      <c r="CM779" s="410"/>
      <c r="CN779" s="410"/>
      <c r="CO779" s="410"/>
      <c r="CP779" s="410"/>
      <c r="CQ779" s="410"/>
      <c r="CR779" s="410"/>
      <c r="CS779" s="410"/>
      <c r="CT779" s="410"/>
      <c r="CU779" s="410"/>
      <c r="CV779" s="410"/>
      <c r="CW779" s="410"/>
      <c r="CX779" s="410"/>
      <c r="CY779" s="410"/>
      <c r="CZ779" s="410"/>
      <c r="DA779" s="410"/>
      <c r="DB779" s="410"/>
      <c r="DC779" s="410"/>
      <c r="DD779" s="410"/>
      <c r="DE779" s="410"/>
      <c r="DF779" s="410"/>
      <c r="DG779" s="410"/>
      <c r="DH779" s="410"/>
      <c r="DI779" s="410"/>
      <c r="DJ779" s="410"/>
      <c r="DK779" s="410"/>
      <c r="DL779" s="410"/>
      <c r="DM779" s="410"/>
      <c r="DN779" s="410"/>
      <c r="DO779" s="410"/>
      <c r="DP779" s="410"/>
      <c r="DQ779" s="410"/>
      <c r="DR779" s="410"/>
      <c r="DS779" s="410"/>
      <c r="DT779" s="410"/>
      <c r="DU779" s="410"/>
      <c r="DV779" s="410"/>
      <c r="DW779" s="410"/>
      <c r="DX779" s="410"/>
      <c r="DY779" s="410"/>
      <c r="DZ779" s="410"/>
      <c r="EA779" s="410"/>
      <c r="EB779" s="410"/>
      <c r="EC779" s="410"/>
      <c r="ED779" s="410"/>
      <c r="EE779" s="410"/>
      <c r="EF779" s="410"/>
      <c r="EG779" s="410"/>
      <c r="EH779" s="410"/>
      <c r="EI779" s="410"/>
      <c r="EJ779" s="410"/>
      <c r="EK779" s="410"/>
      <c r="EL779" s="410"/>
      <c r="EM779" s="410"/>
      <c r="EN779" s="410"/>
      <c r="EO779" s="410"/>
      <c r="EP779" s="410"/>
      <c r="EQ779" s="410"/>
      <c r="ER779" s="410"/>
      <c r="ES779" s="410"/>
      <c r="ET779" s="410"/>
      <c r="EU779" s="410"/>
      <c r="EV779" s="410"/>
      <c r="EW779" s="410"/>
      <c r="EX779" s="410"/>
      <c r="EY779" s="410"/>
      <c r="EZ779" s="410"/>
      <c r="FA779" s="410"/>
      <c r="FB779" s="410"/>
      <c r="FC779" s="410"/>
      <c r="FD779" s="410"/>
      <c r="FE779" s="410"/>
      <c r="FF779" s="410"/>
      <c r="FG779" s="410"/>
      <c r="FH779" s="410"/>
      <c r="FI779" s="410"/>
      <c r="FJ779" s="410"/>
      <c r="FK779" s="410"/>
      <c r="FL779" s="410"/>
      <c r="FM779" s="410"/>
      <c r="FN779" s="410"/>
      <c r="FO779" s="410"/>
      <c r="FP779" s="410"/>
      <c r="FQ779" s="410"/>
      <c r="FR779" s="410"/>
      <c r="FS779" s="410"/>
      <c r="FT779" s="410"/>
      <c r="FU779" s="410"/>
      <c r="FV779" s="410"/>
      <c r="FW779" s="410"/>
      <c r="FX779" s="410"/>
      <c r="FY779" s="410"/>
      <c r="FZ779" s="410"/>
      <c r="GA779" s="410"/>
      <c r="GB779" s="410"/>
      <c r="GC779" s="410"/>
      <c r="GD779" s="410"/>
      <c r="GE779" s="410"/>
      <c r="GF779" s="410"/>
      <c r="GG779" s="410"/>
      <c r="GH779" s="410"/>
      <c r="GI779" s="410"/>
      <c r="GJ779" s="410"/>
      <c r="GK779" s="410"/>
      <c r="GL779" s="410"/>
      <c r="GM779" s="410"/>
      <c r="GN779" s="410"/>
      <c r="GO779" s="410"/>
      <c r="GP779" s="410"/>
      <c r="GQ779" s="410"/>
      <c r="GR779" s="410"/>
      <c r="GS779" s="410"/>
      <c r="GT779" s="410"/>
      <c r="GU779" s="410"/>
      <c r="GV779" s="410"/>
      <c r="GW779" s="410"/>
      <c r="GX779" s="410"/>
      <c r="GY779" s="410"/>
      <c r="GZ779" s="410"/>
      <c r="HA779" s="410"/>
      <c r="HB779" s="410"/>
      <c r="HC779" s="410"/>
      <c r="HD779" s="410"/>
      <c r="HE779" s="410"/>
      <c r="HF779" s="410"/>
      <c r="HG779" s="410"/>
      <c r="HH779" s="410"/>
      <c r="HI779" s="410"/>
      <c r="HJ779" s="410"/>
      <c r="HK779" s="410"/>
      <c r="HL779" s="410"/>
      <c r="HM779" s="410"/>
      <c r="HN779" s="410"/>
      <c r="HO779" s="410"/>
      <c r="HP779" s="410"/>
      <c r="HQ779" s="410"/>
      <c r="HR779" s="410"/>
      <c r="HS779" s="410"/>
      <c r="HT779" s="410"/>
      <c r="HU779" s="410"/>
      <c r="HV779" s="410"/>
      <c r="HW779" s="410"/>
      <c r="HX779" s="410"/>
      <c r="HY779" s="410"/>
      <c r="HZ779" s="410"/>
      <c r="IA779" s="410"/>
      <c r="IB779" s="410"/>
      <c r="IC779" s="410"/>
      <c r="ID779" s="410"/>
      <c r="IE779" s="410"/>
      <c r="IF779" s="410"/>
      <c r="IG779" s="410"/>
      <c r="IH779" s="410"/>
      <c r="II779" s="410"/>
      <c r="IJ779" s="410"/>
      <c r="IK779" s="410"/>
      <c r="IL779" s="410"/>
      <c r="IM779" s="410"/>
      <c r="IN779" s="410"/>
      <c r="IO779" s="410"/>
      <c r="IP779" s="410"/>
      <c r="IQ779" s="410"/>
      <c r="IR779" s="410"/>
      <c r="IS779" s="410"/>
      <c r="IT779" s="410"/>
      <c r="IU779" s="410"/>
      <c r="IV779" s="410"/>
    </row>
    <row r="780" spans="1:256" s="2" customFormat="1" ht="12.75" hidden="1" customHeight="1" outlineLevel="2">
      <c r="A780" s="14"/>
      <c r="B780" s="14"/>
      <c r="C780" s="324"/>
      <c r="D780" s="412" t="s">
        <v>198</v>
      </c>
      <c r="E780" s="261">
        <v>0</v>
      </c>
      <c r="F780" s="372"/>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c r="AY780" s="155"/>
      <c r="AZ780" s="155"/>
      <c r="BA780" s="155"/>
      <c r="BB780" s="155"/>
      <c r="BC780" s="155"/>
      <c r="BD780" s="155"/>
      <c r="BE780" s="155"/>
      <c r="BF780" s="155"/>
      <c r="BG780" s="155"/>
      <c r="BH780" s="155"/>
      <c r="BI780" s="155"/>
      <c r="BJ780" s="14"/>
      <c r="BK780" s="14"/>
      <c r="BL780" s="14"/>
      <c r="BM780" s="14"/>
      <c r="BN780" s="14"/>
      <c r="BO780" s="14"/>
      <c r="BP780" s="14"/>
      <c r="BQ780" s="14"/>
      <c r="BR780" s="14"/>
      <c r="BS780" s="14"/>
      <c r="BT780" s="14"/>
      <c r="BU780" s="14"/>
      <c r="BV780" s="14"/>
      <c r="BW780" s="14"/>
      <c r="BX780" s="14"/>
      <c r="BY780" s="14"/>
      <c r="BZ780" s="14"/>
      <c r="CA780" s="410"/>
      <c r="CB780" s="410"/>
      <c r="CC780" s="410"/>
      <c r="CD780" s="410"/>
      <c r="CE780" s="410"/>
      <c r="CF780" s="410"/>
      <c r="CG780" s="410"/>
      <c r="CH780" s="410"/>
      <c r="CI780" s="410"/>
      <c r="CJ780" s="410"/>
      <c r="CK780" s="410"/>
      <c r="CL780" s="410"/>
      <c r="CM780" s="410"/>
      <c r="CN780" s="410"/>
      <c r="CO780" s="410"/>
      <c r="CP780" s="410"/>
      <c r="CQ780" s="410"/>
      <c r="CR780" s="410"/>
      <c r="CS780" s="410"/>
      <c r="CT780" s="410"/>
      <c r="CU780" s="410"/>
      <c r="CV780" s="410"/>
      <c r="CW780" s="410"/>
      <c r="CX780" s="410"/>
      <c r="CY780" s="410"/>
      <c r="CZ780" s="410"/>
      <c r="DA780" s="410"/>
      <c r="DB780" s="410"/>
      <c r="DC780" s="410"/>
      <c r="DD780" s="410"/>
      <c r="DE780" s="410"/>
      <c r="DF780" s="410"/>
      <c r="DG780" s="410"/>
      <c r="DH780" s="410"/>
      <c r="DI780" s="410"/>
      <c r="DJ780" s="410"/>
      <c r="DK780" s="410"/>
      <c r="DL780" s="410"/>
      <c r="DM780" s="410"/>
      <c r="DN780" s="410"/>
      <c r="DO780" s="410"/>
      <c r="DP780" s="410"/>
      <c r="DQ780" s="410"/>
      <c r="DR780" s="410"/>
      <c r="DS780" s="410"/>
      <c r="DT780" s="410"/>
      <c r="DU780" s="410"/>
      <c r="DV780" s="410"/>
      <c r="DW780" s="410"/>
      <c r="DX780" s="410"/>
      <c r="DY780" s="410"/>
      <c r="DZ780" s="410"/>
      <c r="EA780" s="410"/>
      <c r="EB780" s="410"/>
      <c r="EC780" s="410"/>
      <c r="ED780" s="410"/>
      <c r="EE780" s="410"/>
      <c r="EF780" s="410"/>
      <c r="EG780" s="410"/>
      <c r="EH780" s="410"/>
      <c r="EI780" s="410"/>
      <c r="EJ780" s="410"/>
      <c r="EK780" s="410"/>
      <c r="EL780" s="410"/>
      <c r="EM780" s="410"/>
      <c r="EN780" s="410"/>
      <c r="EO780" s="410"/>
      <c r="EP780" s="410"/>
      <c r="EQ780" s="410"/>
      <c r="ER780" s="410"/>
      <c r="ES780" s="410"/>
      <c r="ET780" s="410"/>
      <c r="EU780" s="410"/>
      <c r="EV780" s="410"/>
      <c r="EW780" s="410"/>
      <c r="EX780" s="410"/>
      <c r="EY780" s="410"/>
      <c r="EZ780" s="410"/>
      <c r="FA780" s="410"/>
      <c r="FB780" s="410"/>
      <c r="FC780" s="410"/>
      <c r="FD780" s="410"/>
      <c r="FE780" s="410"/>
      <c r="FF780" s="410"/>
      <c r="FG780" s="410"/>
      <c r="FH780" s="410"/>
      <c r="FI780" s="410"/>
      <c r="FJ780" s="410"/>
      <c r="FK780" s="410"/>
      <c r="FL780" s="410"/>
      <c r="FM780" s="410"/>
      <c r="FN780" s="410"/>
      <c r="FO780" s="410"/>
      <c r="FP780" s="410"/>
      <c r="FQ780" s="410"/>
      <c r="FR780" s="410"/>
      <c r="FS780" s="410"/>
      <c r="FT780" s="410"/>
      <c r="FU780" s="410"/>
      <c r="FV780" s="410"/>
      <c r="FW780" s="410"/>
      <c r="FX780" s="410"/>
      <c r="FY780" s="410"/>
      <c r="FZ780" s="410"/>
      <c r="GA780" s="410"/>
      <c r="GB780" s="410"/>
      <c r="GC780" s="410"/>
      <c r="GD780" s="410"/>
      <c r="GE780" s="410"/>
      <c r="GF780" s="410"/>
      <c r="GG780" s="410"/>
      <c r="GH780" s="410"/>
      <c r="GI780" s="410"/>
      <c r="GJ780" s="410"/>
      <c r="GK780" s="410"/>
      <c r="GL780" s="410"/>
      <c r="GM780" s="410"/>
      <c r="GN780" s="410"/>
      <c r="GO780" s="410"/>
      <c r="GP780" s="410"/>
      <c r="GQ780" s="410"/>
      <c r="GR780" s="410"/>
      <c r="GS780" s="410"/>
      <c r="GT780" s="410"/>
      <c r="GU780" s="410"/>
      <c r="GV780" s="410"/>
      <c r="GW780" s="410"/>
      <c r="GX780" s="410"/>
      <c r="GY780" s="410"/>
      <c r="GZ780" s="410"/>
      <c r="HA780" s="410"/>
      <c r="HB780" s="410"/>
      <c r="HC780" s="410"/>
      <c r="HD780" s="410"/>
      <c r="HE780" s="410"/>
      <c r="HF780" s="410"/>
      <c r="HG780" s="410"/>
      <c r="HH780" s="410"/>
      <c r="HI780" s="410"/>
      <c r="HJ780" s="410"/>
      <c r="HK780" s="410"/>
      <c r="HL780" s="410"/>
      <c r="HM780" s="410"/>
      <c r="HN780" s="410"/>
      <c r="HO780" s="410"/>
      <c r="HP780" s="410"/>
      <c r="HQ780" s="410"/>
      <c r="HR780" s="410"/>
      <c r="HS780" s="410"/>
      <c r="HT780" s="410"/>
      <c r="HU780" s="410"/>
      <c r="HV780" s="410"/>
      <c r="HW780" s="410"/>
      <c r="HX780" s="410"/>
      <c r="HY780" s="410"/>
      <c r="HZ780" s="410"/>
      <c r="IA780" s="410"/>
      <c r="IB780" s="410"/>
      <c r="IC780" s="410"/>
      <c r="ID780" s="410"/>
      <c r="IE780" s="410"/>
      <c r="IF780" s="410"/>
      <c r="IG780" s="410"/>
      <c r="IH780" s="410"/>
      <c r="II780" s="410"/>
      <c r="IJ780" s="410"/>
      <c r="IK780" s="410"/>
      <c r="IL780" s="410"/>
      <c r="IM780" s="410"/>
      <c r="IN780" s="410"/>
      <c r="IO780" s="410"/>
      <c r="IP780" s="410"/>
      <c r="IQ780" s="410"/>
      <c r="IR780" s="410"/>
      <c r="IS780" s="410"/>
      <c r="IT780" s="410"/>
      <c r="IU780" s="410"/>
      <c r="IV780" s="410"/>
    </row>
    <row r="781" spans="1:256" s="2" customFormat="1" ht="12.75" hidden="1" customHeight="1" outlineLevel="2">
      <c r="A781" s="14"/>
      <c r="B781" s="14"/>
      <c r="C781" s="324"/>
      <c r="D781" s="413"/>
      <c r="E781" s="261">
        <v>1</v>
      </c>
      <c r="F781" s="372"/>
      <c r="G781" s="268"/>
      <c r="H781" s="155">
        <f>IF(A24taxstdlife="n/a","n/a",IF(H$3&gt;(A24taxstdlife+$E781),(Input!$G$234*$G$7)-SUM($G781:G781),(Input!$G$234*$G$7)/A24taxstdlife))</f>
        <v>0</v>
      </c>
      <c r="I781" s="155">
        <f>IF(A24taxstdlife="n/a","n/a",IF(I$3&gt;(A24taxstdlife+$E781),(Input!$G$234*$G$7)-SUM($G781:H781),(Input!$G$234*$G$7)/A24taxstdlife))</f>
        <v>0</v>
      </c>
      <c r="J781" s="155">
        <f>IF(A24taxstdlife="n/a","n/a",IF(J$3&gt;(A24taxstdlife+$E781),(Input!$G$234*$G$7)-SUM($G781:I781),(Input!$G$234*$G$7)/A24taxstdlife))</f>
        <v>0</v>
      </c>
      <c r="K781" s="155">
        <f>IF(A24taxstdlife="n/a","n/a",IF(K$3&gt;(A24taxstdlife+$E781),(Input!$G$234*$G$7)-SUM($G781:J781),(Input!$G$234*$G$7)/A24taxstdlife))</f>
        <v>0</v>
      </c>
      <c r="L781" s="155">
        <f>IF(A24taxstdlife="n/a","n/a",IF(L$3&gt;(A24taxstdlife+$E781),(Input!$G$234*$G$7)-SUM($G781:K781),(Input!$G$234*$G$7)/A24taxstdlife))</f>
        <v>0</v>
      </c>
      <c r="M781" s="155">
        <f>IF(A24taxstdlife="n/a","n/a",IF(M$3&gt;(A24taxstdlife+$E781),(Input!$G$234*$G$7)-SUM($G781:L781),(Input!$G$234*$G$7)/A24taxstdlife))</f>
        <v>0</v>
      </c>
      <c r="N781" s="155">
        <f>IF(A24taxstdlife="n/a","n/a",IF(N$3&gt;(A24taxstdlife+$E781),(Input!$G$234*$G$7)-SUM($G781:M781),(Input!$G$234*$G$7)/A24taxstdlife))</f>
        <v>0</v>
      </c>
      <c r="O781" s="155">
        <f>IF(A24taxstdlife="n/a","n/a",IF(O$3&gt;(A24taxstdlife+$E781),(Input!$G$234*$G$7)-SUM($G781:N781),(Input!$G$234*$G$7)/A24taxstdlife))</f>
        <v>0</v>
      </c>
      <c r="P781" s="155">
        <f>IF(A24taxstdlife="n/a","n/a",IF(P$3&gt;(A24taxstdlife+$E781),(Input!$G$234*$G$7)-SUM($G781:O781),(Input!$G$234*$G$7)/A24taxstdlife))</f>
        <v>0</v>
      </c>
      <c r="Q781" s="155">
        <f>IF(A24taxstdlife="n/a","n/a",IF(Q$3&gt;(A24taxstdlife+$E781),(Input!$G$234*$G$7)-SUM($G781:P781),(Input!$G$234*$G$7)/A24taxstdlife))</f>
        <v>0</v>
      </c>
      <c r="R781" s="155">
        <f>IF(A24taxstdlife="n/a","n/a",IF(R$3&gt;(A24taxstdlife+$E781),(Input!$G$234*$G$7)-SUM($G781:Q781),(Input!$G$234*$G$7)/A24taxstdlife))</f>
        <v>0</v>
      </c>
      <c r="S781" s="155">
        <f>IF(A24taxstdlife="n/a","n/a",IF(S$3&gt;(A24taxstdlife+$E781),(Input!$G$234*$G$7)-SUM($G781:R781),(Input!$G$234*$G$7)/A24taxstdlife))</f>
        <v>0</v>
      </c>
      <c r="T781" s="155">
        <f>IF(A24taxstdlife="n/a","n/a",IF(T$3&gt;(A24taxstdlife+$E781),(Input!$G$234*$G$7)-SUM($G781:S781),(Input!$G$234*$G$7)/A24taxstdlife))</f>
        <v>0</v>
      </c>
      <c r="U781" s="155">
        <f>IF(A24taxstdlife="n/a","n/a",IF(U$3&gt;(A24taxstdlife+$E781),(Input!$G$234*$G$7)-SUM($G781:T781),(Input!$G$234*$G$7)/A24taxstdlife))</f>
        <v>0</v>
      </c>
      <c r="V781" s="155">
        <f>IF(A24taxstdlife="n/a","n/a",IF(V$3&gt;(A24taxstdlife+$E781),(Input!$G$234*$G$7)-SUM($G781:U781),(Input!$G$234*$G$7)/A24taxstdlife))</f>
        <v>0</v>
      </c>
      <c r="W781" s="155">
        <f>IF(A24taxstdlife="n/a","n/a",IF(W$3&gt;(A24taxstdlife+$E781),(Input!$G$234*$G$7)-SUM($G781:V781),(Input!$G$234*$G$7)/A24taxstdlife))</f>
        <v>0</v>
      </c>
      <c r="X781" s="155">
        <f>IF(A24taxstdlife="n/a","n/a",IF(X$3&gt;(A24taxstdlife+$E781),(Input!$G$234*$G$7)-SUM($G781:W781),(Input!$G$234*$G$7)/A24taxstdlife))</f>
        <v>0</v>
      </c>
      <c r="Y781" s="155">
        <f>IF(A24taxstdlife="n/a","n/a",IF(Y$3&gt;(A24taxstdlife+$E781),(Input!$G$234*$G$7)-SUM($G781:X781),(Input!$G$234*$G$7)/A24taxstdlife))</f>
        <v>0</v>
      </c>
      <c r="Z781" s="155">
        <f>IF(A24taxstdlife="n/a","n/a",IF(Z$3&gt;(A24taxstdlife+$E781),(Input!$G$234*$G$7)-SUM($G781:Y781),(Input!$G$234*$G$7)/A24taxstdlife))</f>
        <v>0</v>
      </c>
      <c r="AA781" s="155">
        <f>IF(A24taxstdlife="n/a","n/a",IF(AA$3&gt;(A24taxstdlife+$E781),(Input!$G$234*$G$7)-SUM($G781:Z781),(Input!$G$234*$G$7)/A24taxstdlife))</f>
        <v>0</v>
      </c>
      <c r="AB781" s="155">
        <f>IF(A24taxstdlife="n/a","n/a",IF(AB$3&gt;(A24taxstdlife+$E781),(Input!$G$234*$G$7)-SUM($G781:AA781),(Input!$G$234*$G$7)/A24taxstdlife))</f>
        <v>0</v>
      </c>
      <c r="AC781" s="155">
        <f>IF(A24taxstdlife="n/a","n/a",IF(AC$3&gt;(A24taxstdlife+$E781),(Input!$G$234*$G$7)-SUM($G781:AB781),(Input!$G$234*$G$7)/A24taxstdlife))</f>
        <v>0</v>
      </c>
      <c r="AD781" s="155">
        <f>IF(A24taxstdlife="n/a","n/a",IF(AD$3&gt;(A24taxstdlife+$E781),(Input!$G$234*$G$7)-SUM($G781:AC781),(Input!$G$234*$G$7)/A24taxstdlife))</f>
        <v>0</v>
      </c>
      <c r="AE781" s="155">
        <f>IF(A24taxstdlife="n/a","n/a",IF(AE$3&gt;(A24taxstdlife+$E781),(Input!$G$234*$G$7)-SUM($G781:AD781),(Input!$G$234*$G$7)/A24taxstdlife))</f>
        <v>0</v>
      </c>
      <c r="AF781" s="155">
        <f>IF(A24taxstdlife="n/a","n/a",IF(AF$3&gt;(A24taxstdlife+$E781),(Input!$G$234*$G$7)-SUM($G781:AE781),(Input!$G$234*$G$7)/A24taxstdlife))</f>
        <v>0</v>
      </c>
      <c r="AG781" s="155">
        <f>IF(A24taxstdlife="n/a","n/a",IF(AG$3&gt;(A24taxstdlife+$E781),(Input!$G$234*$G$7)-SUM($G781:AF781),(Input!$G$234*$G$7)/A24taxstdlife))</f>
        <v>0</v>
      </c>
      <c r="AH781" s="155">
        <f>IF(A24taxstdlife="n/a","n/a",IF(AH$3&gt;(A24taxstdlife+$E781),(Input!$G$234*$G$7)-SUM($G781:AG781),(Input!$G$234*$G$7)/A24taxstdlife))</f>
        <v>0</v>
      </c>
      <c r="AI781" s="155">
        <f>IF(A24taxstdlife="n/a","n/a",IF(AI$3&gt;(A24taxstdlife+$E781),(Input!$G$234*$G$7)-SUM($G781:AH781),(Input!$G$234*$G$7)/A24taxstdlife))</f>
        <v>0</v>
      </c>
      <c r="AJ781" s="155">
        <f>IF(A24taxstdlife="n/a","n/a",IF(AJ$3&gt;(A24taxstdlife+$E781),(Input!$G$234*$G$7)-SUM($G781:AI781),(Input!$G$234*$G$7)/A24taxstdlife))</f>
        <v>0</v>
      </c>
      <c r="AK781" s="155">
        <f>IF(A24taxstdlife="n/a","n/a",IF(AK$3&gt;(A24taxstdlife+$E781),(Input!$G$234*$G$7)-SUM($G781:AJ781),(Input!$G$234*$G$7)/A24taxstdlife))</f>
        <v>0</v>
      </c>
      <c r="AL781" s="155">
        <f>IF(A24taxstdlife="n/a","n/a",IF(AL$3&gt;(A24taxstdlife+$E781),(Input!$G$234*$G$7)-SUM($G781:AK781),(Input!$G$234*$G$7)/A24taxstdlife))</f>
        <v>0</v>
      </c>
      <c r="AM781" s="155">
        <f>IF(A24taxstdlife="n/a","n/a",IF(AM$3&gt;(A24taxstdlife+$E781),(Input!$G$234*$G$7)-SUM($G781:AL781),(Input!$G$234*$G$7)/A24taxstdlife))</f>
        <v>0</v>
      </c>
      <c r="AN781" s="155">
        <f>IF(A24taxstdlife="n/a","n/a",IF(AN$3&gt;(A24taxstdlife+$E781),(Input!$G$234*$G$7)-SUM($G781:AM781),(Input!$G$234*$G$7)/A24taxstdlife))</f>
        <v>0</v>
      </c>
      <c r="AO781" s="155">
        <f>IF(A24taxstdlife="n/a","n/a",IF(AO$3&gt;(A24taxstdlife+$E781),(Input!$G$234*$G$7)-SUM($G781:AN781),(Input!$G$234*$G$7)/A24taxstdlife))</f>
        <v>0</v>
      </c>
      <c r="AP781" s="155">
        <f>IF(A24taxstdlife="n/a","n/a",IF(AP$3&gt;(A24taxstdlife+$E781),(Input!$G$234*$G$7)-SUM($G781:AO781),(Input!$G$234*$G$7)/A24taxstdlife))</f>
        <v>0</v>
      </c>
      <c r="AQ781" s="155">
        <f>IF(A24taxstdlife="n/a","n/a",IF(AQ$3&gt;(A24taxstdlife+$E781),(Input!$G$234*$G$7)-SUM($G781:AP781),(Input!$G$234*$G$7)/A24taxstdlife))</f>
        <v>0</v>
      </c>
      <c r="AR781" s="155">
        <f>IF(A24taxstdlife="n/a","n/a",IF(AR$3&gt;(A24taxstdlife+$E781),(Input!$G$234*$G$7)-SUM($G781:AQ781),(Input!$G$234*$G$7)/A24taxstdlife))</f>
        <v>0</v>
      </c>
      <c r="AS781" s="155">
        <f>IF(A24taxstdlife="n/a","n/a",IF(AS$3&gt;(A24taxstdlife+$E781),(Input!$G$234*$G$7)-SUM($G781:AR781),(Input!$G$234*$G$7)/A24taxstdlife))</f>
        <v>0</v>
      </c>
      <c r="AT781" s="155">
        <f>IF(A24taxstdlife="n/a","n/a",IF(AT$3&gt;(A24taxstdlife+$E781),(Input!$G$234*$G$7)-SUM($G781:AS781),(Input!$G$234*$G$7)/A24taxstdlife))</f>
        <v>0</v>
      </c>
      <c r="AU781" s="155">
        <f>IF(A24taxstdlife="n/a","n/a",IF(AU$3&gt;(A24taxstdlife+$E781),(Input!$G$234*$G$7)-SUM($G781:AT781),(Input!$G$234*$G$7)/A24taxstdlife))</f>
        <v>0</v>
      </c>
      <c r="AV781" s="155">
        <f>IF(A24taxstdlife="n/a","n/a",IF(AV$3&gt;(A24taxstdlife+$E781),(Input!$G$234*$G$7)-SUM($G781:AU781),(Input!$G$234*$G$7)/A24taxstdlife))</f>
        <v>0</v>
      </c>
      <c r="AW781" s="155">
        <f>IF(A24taxstdlife="n/a","n/a",IF(AW$3&gt;(A24taxstdlife+$E781),(Input!$G$234*$G$7)-SUM($G781:AV781),(Input!$G$234*$G$7)/A24taxstdlife))</f>
        <v>0</v>
      </c>
      <c r="AX781" s="155">
        <f>IF(A24taxstdlife="n/a","n/a",IF(AX$3&gt;(A24taxstdlife+$E781),(Input!$G$234*$G$7)-SUM($G781:AW781),(Input!$G$234*$G$7)/A24taxstdlife))</f>
        <v>0</v>
      </c>
      <c r="AY781" s="155">
        <f>IF(A24taxstdlife="n/a","n/a",IF(AY$3&gt;(A24taxstdlife+$E781),(Input!$G$234*$G$7)-SUM($G781:AX781),(Input!$G$234*$G$7)/A24taxstdlife))</f>
        <v>0</v>
      </c>
      <c r="AZ781" s="155">
        <f>IF(A24taxstdlife="n/a","n/a",IF(AZ$3&gt;(A24taxstdlife+$E781),(Input!$G$234*$G$7)-SUM($G781:AY781),(Input!$G$234*$G$7)/A24taxstdlife))</f>
        <v>0</v>
      </c>
      <c r="BA781" s="155">
        <f>IF(A24taxstdlife="n/a","n/a",IF(BA$3&gt;(A24taxstdlife+$E781),(Input!$G$234*$G$7)-SUM($G781:AZ781),(Input!$G$234*$G$7)/A24taxstdlife))</f>
        <v>0</v>
      </c>
      <c r="BB781" s="155">
        <f>IF(A24taxstdlife="n/a","n/a",IF(BB$3&gt;(A24taxstdlife+$E781),(Input!$G$234*$G$7)-SUM($G781:BA781),(Input!$G$234*$G$7)/A24taxstdlife))</f>
        <v>0</v>
      </c>
      <c r="BC781" s="155">
        <f>IF(A24taxstdlife="n/a","n/a",IF(BC$3&gt;(A24taxstdlife+$E781),(Input!$G$234*$G$7)-SUM($G781:BB781),(Input!$G$234*$G$7)/A24taxstdlife))</f>
        <v>0</v>
      </c>
      <c r="BD781" s="155">
        <f>IF(A24taxstdlife="n/a","n/a",IF(BD$3&gt;(A24taxstdlife+$E781),(Input!$G$234*$G$7)-SUM($G781:BC781),(Input!$G$234*$G$7)/A24taxstdlife))</f>
        <v>0</v>
      </c>
      <c r="BE781" s="155">
        <f>IF(A24taxstdlife="n/a","n/a",IF(BE$3&gt;(A24taxstdlife+$E781),(Input!$G$234*$G$7)-SUM($G781:BD781),(Input!$G$234*$G$7)/A24taxstdlife))</f>
        <v>0</v>
      </c>
      <c r="BF781" s="155">
        <f>IF(A24taxstdlife="n/a","n/a",IF(BF$3&gt;(A24taxstdlife+$E781),(Input!$G$234*$G$7)-SUM($G781:BE781),(Input!$G$234*$G$7)/A24taxstdlife))</f>
        <v>0</v>
      </c>
      <c r="BG781" s="155">
        <f>IF(A24taxstdlife="n/a","n/a",IF(BG$3&gt;(A24taxstdlife+$E781),(Input!$G$234*$G$7)-SUM($G781:BF781),(Input!$G$234*$G$7)/A24taxstdlife))</f>
        <v>0</v>
      </c>
      <c r="BH781" s="155">
        <f>IF(A24taxstdlife="n/a","n/a",IF(BH$3&gt;(A24taxstdlife+$E781),(Input!$G$234*$G$7)-SUM($G781:BG781),(Input!$G$234*$G$7)/A24taxstdlife))</f>
        <v>0</v>
      </c>
      <c r="BI781" s="155">
        <f>IF(A24taxstdlife="n/a","n/a",IF(BI$3&gt;(A24taxstdlife+$E781),(Input!$G$234*$G$7)-SUM($G781:BH781),(Input!$G$234*$G$7)/A24taxstdlife))</f>
        <v>0</v>
      </c>
      <c r="BJ781" s="14"/>
      <c r="BK781" s="14"/>
      <c r="BL781" s="14"/>
      <c r="BM781" s="14"/>
      <c r="BN781" s="14"/>
      <c r="BO781" s="14"/>
      <c r="BP781" s="14"/>
      <c r="BQ781" s="14"/>
      <c r="BR781" s="14"/>
      <c r="BS781" s="14"/>
      <c r="BT781" s="14"/>
      <c r="BU781" s="14"/>
      <c r="BV781" s="14"/>
      <c r="BW781" s="14"/>
      <c r="BX781" s="14"/>
      <c r="BY781" s="14"/>
      <c r="BZ781" s="14"/>
      <c r="CA781" s="410"/>
      <c r="CB781" s="410"/>
      <c r="CC781" s="410"/>
      <c r="CD781" s="410"/>
      <c r="CE781" s="410"/>
      <c r="CF781" s="410"/>
      <c r="CG781" s="410"/>
      <c r="CH781" s="410"/>
      <c r="CI781" s="410"/>
      <c r="CJ781" s="410"/>
      <c r="CK781" s="410"/>
      <c r="CL781" s="410"/>
      <c r="CM781" s="410"/>
      <c r="CN781" s="410"/>
      <c r="CO781" s="410"/>
      <c r="CP781" s="410"/>
      <c r="CQ781" s="410"/>
      <c r="CR781" s="410"/>
      <c r="CS781" s="410"/>
      <c r="CT781" s="410"/>
      <c r="CU781" s="410"/>
      <c r="CV781" s="410"/>
      <c r="CW781" s="410"/>
      <c r="CX781" s="410"/>
      <c r="CY781" s="410"/>
      <c r="CZ781" s="410"/>
      <c r="DA781" s="410"/>
      <c r="DB781" s="410"/>
      <c r="DC781" s="410"/>
      <c r="DD781" s="410"/>
      <c r="DE781" s="410"/>
      <c r="DF781" s="410"/>
      <c r="DG781" s="410"/>
      <c r="DH781" s="410"/>
      <c r="DI781" s="410"/>
      <c r="DJ781" s="410"/>
      <c r="DK781" s="410"/>
      <c r="DL781" s="410"/>
      <c r="DM781" s="410"/>
      <c r="DN781" s="410"/>
      <c r="DO781" s="410"/>
      <c r="DP781" s="410"/>
      <c r="DQ781" s="410"/>
      <c r="DR781" s="410"/>
      <c r="DS781" s="410"/>
      <c r="DT781" s="410"/>
      <c r="DU781" s="410"/>
      <c r="DV781" s="410"/>
      <c r="DW781" s="410"/>
      <c r="DX781" s="410"/>
      <c r="DY781" s="410"/>
      <c r="DZ781" s="410"/>
      <c r="EA781" s="410"/>
      <c r="EB781" s="410"/>
      <c r="EC781" s="410"/>
      <c r="ED781" s="410"/>
      <c r="EE781" s="410"/>
      <c r="EF781" s="410"/>
      <c r="EG781" s="410"/>
      <c r="EH781" s="410"/>
      <c r="EI781" s="410"/>
      <c r="EJ781" s="410"/>
      <c r="EK781" s="410"/>
      <c r="EL781" s="410"/>
      <c r="EM781" s="410"/>
      <c r="EN781" s="410"/>
      <c r="EO781" s="410"/>
      <c r="EP781" s="410"/>
      <c r="EQ781" s="410"/>
      <c r="ER781" s="410"/>
      <c r="ES781" s="410"/>
      <c r="ET781" s="410"/>
      <c r="EU781" s="410"/>
      <c r="EV781" s="410"/>
      <c r="EW781" s="410"/>
      <c r="EX781" s="410"/>
      <c r="EY781" s="410"/>
      <c r="EZ781" s="410"/>
      <c r="FA781" s="410"/>
      <c r="FB781" s="410"/>
      <c r="FC781" s="410"/>
      <c r="FD781" s="410"/>
      <c r="FE781" s="410"/>
      <c r="FF781" s="410"/>
      <c r="FG781" s="410"/>
      <c r="FH781" s="410"/>
      <c r="FI781" s="410"/>
      <c r="FJ781" s="410"/>
      <c r="FK781" s="410"/>
      <c r="FL781" s="410"/>
      <c r="FM781" s="410"/>
      <c r="FN781" s="410"/>
      <c r="FO781" s="410"/>
      <c r="FP781" s="410"/>
      <c r="FQ781" s="410"/>
      <c r="FR781" s="410"/>
      <c r="FS781" s="410"/>
      <c r="FT781" s="410"/>
      <c r="FU781" s="410"/>
      <c r="FV781" s="410"/>
      <c r="FW781" s="410"/>
      <c r="FX781" s="410"/>
      <c r="FY781" s="410"/>
      <c r="FZ781" s="410"/>
      <c r="GA781" s="410"/>
      <c r="GB781" s="410"/>
      <c r="GC781" s="410"/>
      <c r="GD781" s="410"/>
      <c r="GE781" s="410"/>
      <c r="GF781" s="410"/>
      <c r="GG781" s="410"/>
      <c r="GH781" s="410"/>
      <c r="GI781" s="410"/>
      <c r="GJ781" s="410"/>
      <c r="GK781" s="410"/>
      <c r="GL781" s="410"/>
      <c r="GM781" s="410"/>
      <c r="GN781" s="410"/>
      <c r="GO781" s="410"/>
      <c r="GP781" s="410"/>
      <c r="GQ781" s="410"/>
      <c r="GR781" s="410"/>
      <c r="GS781" s="410"/>
      <c r="GT781" s="410"/>
      <c r="GU781" s="410"/>
      <c r="GV781" s="410"/>
      <c r="GW781" s="410"/>
      <c r="GX781" s="410"/>
      <c r="GY781" s="410"/>
      <c r="GZ781" s="410"/>
      <c r="HA781" s="410"/>
      <c r="HB781" s="410"/>
      <c r="HC781" s="410"/>
      <c r="HD781" s="410"/>
      <c r="HE781" s="410"/>
      <c r="HF781" s="410"/>
      <c r="HG781" s="410"/>
      <c r="HH781" s="410"/>
      <c r="HI781" s="410"/>
      <c r="HJ781" s="410"/>
      <c r="HK781" s="410"/>
      <c r="HL781" s="410"/>
      <c r="HM781" s="410"/>
      <c r="HN781" s="410"/>
      <c r="HO781" s="410"/>
      <c r="HP781" s="410"/>
      <c r="HQ781" s="410"/>
      <c r="HR781" s="410"/>
      <c r="HS781" s="410"/>
      <c r="HT781" s="410"/>
      <c r="HU781" s="410"/>
      <c r="HV781" s="410"/>
      <c r="HW781" s="410"/>
      <c r="HX781" s="410"/>
      <c r="HY781" s="410"/>
      <c r="HZ781" s="410"/>
      <c r="IA781" s="410"/>
      <c r="IB781" s="410"/>
      <c r="IC781" s="410"/>
      <c r="ID781" s="410"/>
      <c r="IE781" s="410"/>
      <c r="IF781" s="410"/>
      <c r="IG781" s="410"/>
      <c r="IH781" s="410"/>
      <c r="II781" s="410"/>
      <c r="IJ781" s="410"/>
      <c r="IK781" s="410"/>
      <c r="IL781" s="410"/>
      <c r="IM781" s="410"/>
      <c r="IN781" s="410"/>
      <c r="IO781" s="410"/>
      <c r="IP781" s="410"/>
      <c r="IQ781" s="410"/>
      <c r="IR781" s="410"/>
      <c r="IS781" s="410"/>
      <c r="IT781" s="410"/>
      <c r="IU781" s="410"/>
      <c r="IV781" s="410"/>
    </row>
    <row r="782" spans="1:256" s="2" customFormat="1" ht="12.75" hidden="1" customHeight="1" outlineLevel="2">
      <c r="A782" s="14"/>
      <c r="B782" s="14"/>
      <c r="C782" s="324"/>
      <c r="D782" s="413"/>
      <c r="E782" s="261">
        <v>2</v>
      </c>
      <c r="F782" s="372"/>
      <c r="G782" s="269"/>
      <c r="H782" s="270"/>
      <c r="I782" s="155">
        <f>IF(A24taxstdlife="n/a","n/a",IF(I$3&gt;(A24taxstdlife+$E782),(Input!$H$234*$H$7)-SUM($H782:H782),(Input!$H$234*$H$7)/A24taxstdlife))</f>
        <v>0</v>
      </c>
      <c r="J782" s="155">
        <f>IF(A24taxstdlife="n/a","n/a",IF(J$3&gt;(A24taxstdlife+$E782),(Input!$H$234*$H$7)-SUM($H782:I782),(Input!$H$234*$H$7)/A24taxstdlife))</f>
        <v>0</v>
      </c>
      <c r="K782" s="155">
        <f>IF(A24taxstdlife="n/a","n/a",IF(K$3&gt;(A24taxstdlife+$E782),(Input!$H$234*$H$7)-SUM($H782:J782),(Input!$H$234*$H$7)/A24taxstdlife))</f>
        <v>0</v>
      </c>
      <c r="L782" s="155">
        <f>IF(A24taxstdlife="n/a","n/a",IF(L$3&gt;(A24taxstdlife+$E782),(Input!$H$234*$H$7)-SUM($H782:K782),(Input!$H$234*$H$7)/A24taxstdlife))</f>
        <v>0</v>
      </c>
      <c r="M782" s="155">
        <f>IF(A24taxstdlife="n/a","n/a",IF(M$3&gt;(A24taxstdlife+$E782),(Input!$H$234*$H$7)-SUM($H782:L782),(Input!$H$234*$H$7)/A24taxstdlife))</f>
        <v>0</v>
      </c>
      <c r="N782" s="155">
        <f>IF(A24taxstdlife="n/a","n/a",IF(N$3&gt;(A24taxstdlife+$E782),(Input!$H$234*$H$7)-SUM($H782:M782),(Input!$H$234*$H$7)/A24taxstdlife))</f>
        <v>0</v>
      </c>
      <c r="O782" s="155">
        <f>IF(A24taxstdlife="n/a","n/a",IF(O$3&gt;(A24taxstdlife+$E782),(Input!$H$234*$H$7)-SUM($H782:N782),(Input!$H$234*$H$7)/A24taxstdlife))</f>
        <v>0</v>
      </c>
      <c r="P782" s="155">
        <f>IF(A24taxstdlife="n/a","n/a",IF(P$3&gt;(A24taxstdlife+$E782),(Input!$H$234*$H$7)-SUM($H782:O782),(Input!$H$234*$H$7)/A24taxstdlife))</f>
        <v>0</v>
      </c>
      <c r="Q782" s="155">
        <f>IF(A24taxstdlife="n/a","n/a",IF(Q$3&gt;(A24taxstdlife+$E782),(Input!$H$234*$H$7)-SUM($H782:P782),(Input!$H$234*$H$7)/A24taxstdlife))</f>
        <v>0</v>
      </c>
      <c r="R782" s="155">
        <f>IF(A24taxstdlife="n/a","n/a",IF(R$3&gt;(A24taxstdlife+$E782),(Input!$H$234*$H$7)-SUM($H782:Q782),(Input!$H$234*$H$7)/A24taxstdlife))</f>
        <v>0</v>
      </c>
      <c r="S782" s="155">
        <f>IF(A24taxstdlife="n/a","n/a",IF(S$3&gt;(A24taxstdlife+$E782),(Input!$H$234*$H$7)-SUM($H782:R782),(Input!$H$234*$H$7)/A24taxstdlife))</f>
        <v>0</v>
      </c>
      <c r="T782" s="155">
        <f>IF(A24taxstdlife="n/a","n/a",IF(T$3&gt;(A24taxstdlife+$E782),(Input!$H$234*$H$7)-SUM($H782:S782),(Input!$H$234*$H$7)/A24taxstdlife))</f>
        <v>0</v>
      </c>
      <c r="U782" s="155">
        <f>IF(A24taxstdlife="n/a","n/a",IF(U$3&gt;(A24taxstdlife+$E782),(Input!$H$234*$H$7)-SUM($H782:T782),(Input!$H$234*$H$7)/A24taxstdlife))</f>
        <v>0</v>
      </c>
      <c r="V782" s="155">
        <f>IF(A24taxstdlife="n/a","n/a",IF(V$3&gt;(A24taxstdlife+$E782),(Input!$H$234*$H$7)-SUM($H782:U782),(Input!$H$234*$H$7)/A24taxstdlife))</f>
        <v>0</v>
      </c>
      <c r="W782" s="155">
        <f>IF(A24taxstdlife="n/a","n/a",IF(W$3&gt;(A24taxstdlife+$E782),(Input!$H$234*$H$7)-SUM($H782:V782),(Input!$H$234*$H$7)/A24taxstdlife))</f>
        <v>0</v>
      </c>
      <c r="X782" s="155">
        <f>IF(A24taxstdlife="n/a","n/a",IF(X$3&gt;(A24taxstdlife+$E782),(Input!$H$234*$H$7)-SUM($H782:W782),(Input!$H$234*$H$7)/A24taxstdlife))</f>
        <v>0</v>
      </c>
      <c r="Y782" s="155">
        <f>IF(A24taxstdlife="n/a","n/a",IF(Y$3&gt;(A24taxstdlife+$E782),(Input!$H$234*$H$7)-SUM($H782:X782),(Input!$H$234*$H$7)/A24taxstdlife))</f>
        <v>0</v>
      </c>
      <c r="Z782" s="155">
        <f>IF(A24taxstdlife="n/a","n/a",IF(Z$3&gt;(A24taxstdlife+$E782),(Input!$H$234*$H$7)-SUM($H782:Y782),(Input!$H$234*$H$7)/A24taxstdlife))</f>
        <v>0</v>
      </c>
      <c r="AA782" s="155">
        <f>IF(A24taxstdlife="n/a","n/a",IF(AA$3&gt;(A24taxstdlife+$E782),(Input!$H$234*$H$7)-SUM($H782:Z782),(Input!$H$234*$H$7)/A24taxstdlife))</f>
        <v>0</v>
      </c>
      <c r="AB782" s="155">
        <f>IF(A24taxstdlife="n/a","n/a",IF(AB$3&gt;(A24taxstdlife+$E782),(Input!$H$234*$H$7)-SUM($H782:AA782),(Input!$H$234*$H$7)/A24taxstdlife))</f>
        <v>0</v>
      </c>
      <c r="AC782" s="155">
        <f>IF(A24taxstdlife="n/a","n/a",IF(AC$3&gt;(A24taxstdlife+$E782),(Input!$H$234*$H$7)-SUM($H782:AB782),(Input!$H$234*$H$7)/A24taxstdlife))</f>
        <v>0</v>
      </c>
      <c r="AD782" s="155">
        <f>IF(A24taxstdlife="n/a","n/a",IF(AD$3&gt;(A24taxstdlife+$E782),(Input!$H$234*$H$7)-SUM($H782:AC782),(Input!$H$234*$H$7)/A24taxstdlife))</f>
        <v>0</v>
      </c>
      <c r="AE782" s="155">
        <f>IF(A24taxstdlife="n/a","n/a",IF(AE$3&gt;(A24taxstdlife+$E782),(Input!$H$234*$H$7)-SUM($H782:AD782),(Input!$H$234*$H$7)/A24taxstdlife))</f>
        <v>0</v>
      </c>
      <c r="AF782" s="155">
        <f>IF(A24taxstdlife="n/a","n/a",IF(AF$3&gt;(A24taxstdlife+$E782),(Input!$H$234*$H$7)-SUM($H782:AE782),(Input!$H$234*$H$7)/A24taxstdlife))</f>
        <v>0</v>
      </c>
      <c r="AG782" s="155">
        <f>IF(A24taxstdlife="n/a","n/a",IF(AG$3&gt;(A24taxstdlife+$E782),(Input!$H$234*$H$7)-SUM($H782:AF782),(Input!$H$234*$H$7)/A24taxstdlife))</f>
        <v>0</v>
      </c>
      <c r="AH782" s="155">
        <f>IF(A24taxstdlife="n/a","n/a",IF(AH$3&gt;(A24taxstdlife+$E782),(Input!$H$234*$H$7)-SUM($H782:AG782),(Input!$H$234*$H$7)/A24taxstdlife))</f>
        <v>0</v>
      </c>
      <c r="AI782" s="155">
        <f>IF(A24taxstdlife="n/a","n/a",IF(AI$3&gt;(A24taxstdlife+$E782),(Input!$H$234*$H$7)-SUM($H782:AH782),(Input!$H$234*$H$7)/A24taxstdlife))</f>
        <v>0</v>
      </c>
      <c r="AJ782" s="155">
        <f>IF(A24taxstdlife="n/a","n/a",IF(AJ$3&gt;(A24taxstdlife+$E782),(Input!$H$234*$H$7)-SUM($H782:AI782),(Input!$H$234*$H$7)/A24taxstdlife))</f>
        <v>0</v>
      </c>
      <c r="AK782" s="155">
        <f>IF(A24taxstdlife="n/a","n/a",IF(AK$3&gt;(A24taxstdlife+$E782),(Input!$H$234*$H$7)-SUM($H782:AJ782),(Input!$H$234*$H$7)/A24taxstdlife))</f>
        <v>0</v>
      </c>
      <c r="AL782" s="155">
        <f>IF(A24taxstdlife="n/a","n/a",IF(AL$3&gt;(A24taxstdlife+$E782),(Input!$H$234*$H$7)-SUM($H782:AK782),(Input!$H$234*$H$7)/A24taxstdlife))</f>
        <v>0</v>
      </c>
      <c r="AM782" s="155">
        <f>IF(A24taxstdlife="n/a","n/a",IF(AM$3&gt;(A24taxstdlife+$E782),(Input!$H$234*$H$7)-SUM($H782:AL782),(Input!$H$234*$H$7)/A24taxstdlife))</f>
        <v>0</v>
      </c>
      <c r="AN782" s="155">
        <f>IF(A24taxstdlife="n/a","n/a",IF(AN$3&gt;(A24taxstdlife+$E782),(Input!$H$234*$H$7)-SUM($H782:AM782),(Input!$H$234*$H$7)/A24taxstdlife))</f>
        <v>0</v>
      </c>
      <c r="AO782" s="155">
        <f>IF(A24taxstdlife="n/a","n/a",IF(AO$3&gt;(A24taxstdlife+$E782),(Input!$H$234*$H$7)-SUM($H782:AN782),(Input!$H$234*$H$7)/A24taxstdlife))</f>
        <v>0</v>
      </c>
      <c r="AP782" s="155">
        <f>IF(A24taxstdlife="n/a","n/a",IF(AP$3&gt;(A24taxstdlife+$E782),(Input!$H$234*$H$7)-SUM($H782:AO782),(Input!$H$234*$H$7)/A24taxstdlife))</f>
        <v>0</v>
      </c>
      <c r="AQ782" s="155">
        <f>IF(A24taxstdlife="n/a","n/a",IF(AQ$3&gt;(A24taxstdlife+$E782),(Input!$H$234*$H$7)-SUM($H782:AP782),(Input!$H$234*$H$7)/A24taxstdlife))</f>
        <v>0</v>
      </c>
      <c r="AR782" s="155">
        <f>IF(A24taxstdlife="n/a","n/a",IF(AR$3&gt;(A24taxstdlife+$E782),(Input!$H$234*$H$7)-SUM($H782:AQ782),(Input!$H$234*$H$7)/A24taxstdlife))</f>
        <v>0</v>
      </c>
      <c r="AS782" s="155">
        <f>IF(A24taxstdlife="n/a","n/a",IF(AS$3&gt;(A24taxstdlife+$E782),(Input!$H$234*$H$7)-SUM($H782:AR782),(Input!$H$234*$H$7)/A24taxstdlife))</f>
        <v>0</v>
      </c>
      <c r="AT782" s="155">
        <f>IF(A24taxstdlife="n/a","n/a",IF(AT$3&gt;(A24taxstdlife+$E782),(Input!$H$234*$H$7)-SUM($H782:AS782),(Input!$H$234*$H$7)/A24taxstdlife))</f>
        <v>0</v>
      </c>
      <c r="AU782" s="155">
        <f>IF(A24taxstdlife="n/a","n/a",IF(AU$3&gt;(A24taxstdlife+$E782),(Input!$H$234*$H$7)-SUM($H782:AT782),(Input!$H$234*$H$7)/A24taxstdlife))</f>
        <v>0</v>
      </c>
      <c r="AV782" s="155">
        <f>IF(A24taxstdlife="n/a","n/a",IF(AV$3&gt;(A24taxstdlife+$E782),(Input!$H$234*$H$7)-SUM($H782:AU782),(Input!$H$234*$H$7)/A24taxstdlife))</f>
        <v>0</v>
      </c>
      <c r="AW782" s="155">
        <f>IF(A24taxstdlife="n/a","n/a",IF(AW$3&gt;(A24taxstdlife+$E782),(Input!$H$234*$H$7)-SUM($H782:AV782),(Input!$H$234*$H$7)/A24taxstdlife))</f>
        <v>0</v>
      </c>
      <c r="AX782" s="155">
        <f>IF(A24taxstdlife="n/a","n/a",IF(AX$3&gt;(A24taxstdlife+$E782),(Input!$H$234*$H$7)-SUM($H782:AW782),(Input!$H$234*$H$7)/A24taxstdlife))</f>
        <v>0</v>
      </c>
      <c r="AY782" s="155">
        <f>IF(A24taxstdlife="n/a","n/a",IF(AY$3&gt;(A24taxstdlife+$E782),(Input!$H$234*$H$7)-SUM($H782:AX782),(Input!$H$234*$H$7)/A24taxstdlife))</f>
        <v>0</v>
      </c>
      <c r="AZ782" s="155">
        <f>IF(A24taxstdlife="n/a","n/a",IF(AZ$3&gt;(A24taxstdlife+$E782),(Input!$H$234*$H$7)-SUM($H782:AY782),(Input!$H$234*$H$7)/A24taxstdlife))</f>
        <v>0</v>
      </c>
      <c r="BA782" s="155">
        <f>IF(A24taxstdlife="n/a","n/a",IF(BA$3&gt;(A24taxstdlife+$E782),(Input!$H$234*$H$7)-SUM($H782:AZ782),(Input!$H$234*$H$7)/A24taxstdlife))</f>
        <v>0</v>
      </c>
      <c r="BB782" s="155">
        <f>IF(A24taxstdlife="n/a","n/a",IF(BB$3&gt;(A24taxstdlife+$E782),(Input!$H$234*$H$7)-SUM($H782:BA782),(Input!$H$234*$H$7)/A24taxstdlife))</f>
        <v>0</v>
      </c>
      <c r="BC782" s="155">
        <f>IF(A24taxstdlife="n/a","n/a",IF(BC$3&gt;(A24taxstdlife+$E782),(Input!$H$234*$H$7)-SUM($H782:BB782),(Input!$H$234*$H$7)/A24taxstdlife))</f>
        <v>0</v>
      </c>
      <c r="BD782" s="155">
        <f>IF(A24taxstdlife="n/a","n/a",IF(BD$3&gt;(A24taxstdlife+$E782),(Input!$H$234*$H$7)-SUM($H782:BC782),(Input!$H$234*$H$7)/A24taxstdlife))</f>
        <v>0</v>
      </c>
      <c r="BE782" s="155">
        <f>IF(A24taxstdlife="n/a","n/a",IF(BE$3&gt;(A24taxstdlife+$E782),(Input!$H$234*$H$7)-SUM($H782:BD782),(Input!$H$234*$H$7)/A24taxstdlife))</f>
        <v>0</v>
      </c>
      <c r="BF782" s="155">
        <f>IF(A24taxstdlife="n/a","n/a",IF(BF$3&gt;(A24taxstdlife+$E782),(Input!$H$234*$H$7)-SUM($H782:BE782),(Input!$H$234*$H$7)/A24taxstdlife))</f>
        <v>0</v>
      </c>
      <c r="BG782" s="155">
        <f>IF(A24taxstdlife="n/a","n/a",IF(BG$3&gt;(A24taxstdlife+$E782),(Input!$H$234*$H$7)-SUM($H782:BF782),(Input!$H$234*$H$7)/A24taxstdlife))</f>
        <v>0</v>
      </c>
      <c r="BH782" s="155">
        <f>IF(A24taxstdlife="n/a","n/a",IF(BH$3&gt;(A24taxstdlife+$E782),(Input!$H$234*$H$7)-SUM($H782:BG782),(Input!$H$234*$H$7)/A24taxstdlife))</f>
        <v>0</v>
      </c>
      <c r="BI782" s="155">
        <f>IF(A24taxstdlife="n/a","n/a",IF(BI$3&gt;(A24taxstdlife+$E782),(Input!$H$234*$H$7)-SUM($H782:BH782),(Input!$H$234*$H$7)/A24taxstdlife))</f>
        <v>0</v>
      </c>
      <c r="BJ782" s="14"/>
      <c r="BK782" s="14"/>
      <c r="BL782" s="14"/>
      <c r="BM782" s="14"/>
      <c r="BN782" s="14"/>
      <c r="BO782" s="14"/>
      <c r="BP782" s="14"/>
      <c r="BQ782" s="14"/>
      <c r="BR782" s="14"/>
      <c r="BS782" s="14"/>
      <c r="BT782" s="14"/>
      <c r="BU782" s="14"/>
      <c r="BV782" s="14"/>
      <c r="BW782" s="14"/>
      <c r="BX782" s="14"/>
      <c r="BY782" s="14"/>
      <c r="BZ782" s="14"/>
      <c r="CA782" s="410"/>
      <c r="CB782" s="410"/>
      <c r="CC782" s="410"/>
      <c r="CD782" s="410"/>
      <c r="CE782" s="410"/>
      <c r="CF782" s="410"/>
      <c r="CG782" s="410"/>
      <c r="CH782" s="410"/>
      <c r="CI782" s="410"/>
      <c r="CJ782" s="410"/>
      <c r="CK782" s="410"/>
      <c r="CL782" s="410"/>
      <c r="CM782" s="410"/>
      <c r="CN782" s="410"/>
      <c r="CO782" s="410"/>
      <c r="CP782" s="410"/>
      <c r="CQ782" s="410"/>
      <c r="CR782" s="410"/>
      <c r="CS782" s="410"/>
      <c r="CT782" s="410"/>
      <c r="CU782" s="410"/>
      <c r="CV782" s="410"/>
      <c r="CW782" s="410"/>
      <c r="CX782" s="410"/>
      <c r="CY782" s="410"/>
      <c r="CZ782" s="410"/>
      <c r="DA782" s="410"/>
      <c r="DB782" s="410"/>
      <c r="DC782" s="410"/>
      <c r="DD782" s="410"/>
      <c r="DE782" s="410"/>
      <c r="DF782" s="410"/>
      <c r="DG782" s="410"/>
      <c r="DH782" s="410"/>
      <c r="DI782" s="410"/>
      <c r="DJ782" s="410"/>
      <c r="DK782" s="410"/>
      <c r="DL782" s="410"/>
      <c r="DM782" s="410"/>
      <c r="DN782" s="410"/>
      <c r="DO782" s="410"/>
      <c r="DP782" s="410"/>
      <c r="DQ782" s="410"/>
      <c r="DR782" s="410"/>
      <c r="DS782" s="410"/>
      <c r="DT782" s="410"/>
      <c r="DU782" s="410"/>
      <c r="DV782" s="410"/>
      <c r="DW782" s="410"/>
      <c r="DX782" s="410"/>
      <c r="DY782" s="410"/>
      <c r="DZ782" s="410"/>
      <c r="EA782" s="410"/>
      <c r="EB782" s="410"/>
      <c r="EC782" s="410"/>
      <c r="ED782" s="410"/>
      <c r="EE782" s="410"/>
      <c r="EF782" s="410"/>
      <c r="EG782" s="410"/>
      <c r="EH782" s="410"/>
      <c r="EI782" s="410"/>
      <c r="EJ782" s="410"/>
      <c r="EK782" s="410"/>
      <c r="EL782" s="410"/>
      <c r="EM782" s="410"/>
      <c r="EN782" s="410"/>
      <c r="EO782" s="410"/>
      <c r="EP782" s="410"/>
      <c r="EQ782" s="410"/>
      <c r="ER782" s="410"/>
      <c r="ES782" s="410"/>
      <c r="ET782" s="410"/>
      <c r="EU782" s="410"/>
      <c r="EV782" s="410"/>
      <c r="EW782" s="410"/>
      <c r="EX782" s="410"/>
      <c r="EY782" s="410"/>
      <c r="EZ782" s="410"/>
      <c r="FA782" s="410"/>
      <c r="FB782" s="410"/>
      <c r="FC782" s="410"/>
      <c r="FD782" s="410"/>
      <c r="FE782" s="410"/>
      <c r="FF782" s="410"/>
      <c r="FG782" s="410"/>
      <c r="FH782" s="410"/>
      <c r="FI782" s="410"/>
      <c r="FJ782" s="410"/>
      <c r="FK782" s="410"/>
      <c r="FL782" s="410"/>
      <c r="FM782" s="410"/>
      <c r="FN782" s="410"/>
      <c r="FO782" s="410"/>
      <c r="FP782" s="410"/>
      <c r="FQ782" s="410"/>
      <c r="FR782" s="410"/>
      <c r="FS782" s="410"/>
      <c r="FT782" s="410"/>
      <c r="FU782" s="410"/>
      <c r="FV782" s="410"/>
      <c r="FW782" s="410"/>
      <c r="FX782" s="410"/>
      <c r="FY782" s="410"/>
      <c r="FZ782" s="410"/>
      <c r="GA782" s="410"/>
      <c r="GB782" s="410"/>
      <c r="GC782" s="410"/>
      <c r="GD782" s="410"/>
      <c r="GE782" s="410"/>
      <c r="GF782" s="410"/>
      <c r="GG782" s="410"/>
      <c r="GH782" s="410"/>
      <c r="GI782" s="410"/>
      <c r="GJ782" s="410"/>
      <c r="GK782" s="410"/>
      <c r="GL782" s="410"/>
      <c r="GM782" s="410"/>
      <c r="GN782" s="410"/>
      <c r="GO782" s="410"/>
      <c r="GP782" s="410"/>
      <c r="GQ782" s="410"/>
      <c r="GR782" s="410"/>
      <c r="GS782" s="410"/>
      <c r="GT782" s="410"/>
      <c r="GU782" s="410"/>
      <c r="GV782" s="410"/>
      <c r="GW782" s="410"/>
      <c r="GX782" s="410"/>
      <c r="GY782" s="410"/>
      <c r="GZ782" s="410"/>
      <c r="HA782" s="410"/>
      <c r="HB782" s="410"/>
      <c r="HC782" s="410"/>
      <c r="HD782" s="410"/>
      <c r="HE782" s="410"/>
      <c r="HF782" s="410"/>
      <c r="HG782" s="410"/>
      <c r="HH782" s="410"/>
      <c r="HI782" s="410"/>
      <c r="HJ782" s="410"/>
      <c r="HK782" s="410"/>
      <c r="HL782" s="410"/>
      <c r="HM782" s="410"/>
      <c r="HN782" s="410"/>
      <c r="HO782" s="410"/>
      <c r="HP782" s="410"/>
      <c r="HQ782" s="410"/>
      <c r="HR782" s="410"/>
      <c r="HS782" s="410"/>
      <c r="HT782" s="410"/>
      <c r="HU782" s="410"/>
      <c r="HV782" s="410"/>
      <c r="HW782" s="410"/>
      <c r="HX782" s="410"/>
      <c r="HY782" s="410"/>
      <c r="HZ782" s="410"/>
      <c r="IA782" s="410"/>
      <c r="IB782" s="410"/>
      <c r="IC782" s="410"/>
      <c r="ID782" s="410"/>
      <c r="IE782" s="410"/>
      <c r="IF782" s="410"/>
      <c r="IG782" s="410"/>
      <c r="IH782" s="410"/>
      <c r="II782" s="410"/>
      <c r="IJ782" s="410"/>
      <c r="IK782" s="410"/>
      <c r="IL782" s="410"/>
      <c r="IM782" s="410"/>
      <c r="IN782" s="410"/>
      <c r="IO782" s="410"/>
      <c r="IP782" s="410"/>
      <c r="IQ782" s="410"/>
      <c r="IR782" s="410"/>
      <c r="IS782" s="410"/>
      <c r="IT782" s="410"/>
      <c r="IU782" s="410"/>
      <c r="IV782" s="410"/>
    </row>
    <row r="783" spans="1:256" s="2" customFormat="1" ht="12.75" hidden="1" customHeight="1" outlineLevel="2">
      <c r="A783" s="14"/>
      <c r="B783" s="14"/>
      <c r="C783" s="324"/>
      <c r="D783" s="413"/>
      <c r="E783" s="261">
        <v>3</v>
      </c>
      <c r="F783" s="372"/>
      <c r="G783" s="269"/>
      <c r="H783" s="271"/>
      <c r="I783" s="270"/>
      <c r="J783" s="155">
        <f>IF(A24taxstdlife="n/a","n/a",IF(J$3&gt;(A24taxstdlife+$E783),(Input!$I$234*$I$7)-SUM($I783:I783),(Input!$I$234*$I$7)/A24taxstdlife))</f>
        <v>0</v>
      </c>
      <c r="K783" s="155">
        <f>IF(A24taxstdlife="n/a","n/a",IF(K$3&gt;(A24taxstdlife+$E783),(Input!$I$234*$I$7)-SUM($I783:J783),(Input!$I$234*$I$7)/A24taxstdlife))</f>
        <v>0</v>
      </c>
      <c r="L783" s="155">
        <f>IF(A24taxstdlife="n/a","n/a",IF(L$3&gt;(A24taxstdlife+$E783),(Input!$I$234*$I$7)-SUM($I783:K783),(Input!$I$234*$I$7)/A24taxstdlife))</f>
        <v>0</v>
      </c>
      <c r="M783" s="155">
        <f>IF(A24taxstdlife="n/a","n/a",IF(M$3&gt;(A24taxstdlife+$E783),(Input!$I$234*$I$7)-SUM($I783:L783),(Input!$I$234*$I$7)/A24taxstdlife))</f>
        <v>0</v>
      </c>
      <c r="N783" s="155">
        <f>IF(A24taxstdlife="n/a","n/a",IF(N$3&gt;(A24taxstdlife+$E783),(Input!$I$234*$I$7)-SUM($I783:M783),(Input!$I$234*$I$7)/A24taxstdlife))</f>
        <v>0</v>
      </c>
      <c r="O783" s="155">
        <f>IF(A24taxstdlife="n/a","n/a",IF(O$3&gt;(A24taxstdlife+$E783),(Input!$I$234*$I$7)-SUM($I783:N783),(Input!$I$234*$I$7)/A24taxstdlife))</f>
        <v>0</v>
      </c>
      <c r="P783" s="155">
        <f>IF(A24taxstdlife="n/a","n/a",IF(P$3&gt;(A24taxstdlife+$E783),(Input!$I$234*$I$7)-SUM($I783:O783),(Input!$I$234*$I$7)/A24taxstdlife))</f>
        <v>0</v>
      </c>
      <c r="Q783" s="155">
        <f>IF(A24taxstdlife="n/a","n/a",IF(Q$3&gt;(A24taxstdlife+$E783),(Input!$I$234*$I$7)-SUM($I783:P783),(Input!$I$234*$I$7)/A24taxstdlife))</f>
        <v>0</v>
      </c>
      <c r="R783" s="155">
        <f>IF(A24taxstdlife="n/a","n/a",IF(R$3&gt;(A24taxstdlife+$E783),(Input!$I$234*$I$7)-SUM($I783:Q783),(Input!$I$234*$I$7)/A24taxstdlife))</f>
        <v>0</v>
      </c>
      <c r="S783" s="155">
        <f>IF(A24taxstdlife="n/a","n/a",IF(S$3&gt;(A24taxstdlife+$E783),(Input!$I$234*$I$7)-SUM($I783:R783),(Input!$I$234*$I$7)/A24taxstdlife))</f>
        <v>0</v>
      </c>
      <c r="T783" s="155">
        <f>IF(A24taxstdlife="n/a","n/a",IF(T$3&gt;(A24taxstdlife+$E783),(Input!$I$234*$I$7)-SUM($I783:S783),(Input!$I$234*$I$7)/A24taxstdlife))</f>
        <v>0</v>
      </c>
      <c r="U783" s="155">
        <f>IF(A24taxstdlife="n/a","n/a",IF(U$3&gt;(A24taxstdlife+$E783),(Input!$I$234*$I$7)-SUM($I783:T783),(Input!$I$234*$I$7)/A24taxstdlife))</f>
        <v>0</v>
      </c>
      <c r="V783" s="155">
        <f>IF(A24taxstdlife="n/a","n/a",IF(V$3&gt;(A24taxstdlife+$E783),(Input!$I$234*$I$7)-SUM($I783:U783),(Input!$I$234*$I$7)/A24taxstdlife))</f>
        <v>0</v>
      </c>
      <c r="W783" s="155">
        <f>IF(A24taxstdlife="n/a","n/a",IF(W$3&gt;(A24taxstdlife+$E783),(Input!$I$234*$I$7)-SUM($I783:V783),(Input!$I$234*$I$7)/A24taxstdlife))</f>
        <v>0</v>
      </c>
      <c r="X783" s="155">
        <f>IF(A24taxstdlife="n/a","n/a",IF(X$3&gt;(A24taxstdlife+$E783),(Input!$I$234*$I$7)-SUM($I783:W783),(Input!$I$234*$I$7)/A24taxstdlife))</f>
        <v>0</v>
      </c>
      <c r="Y783" s="155">
        <f>IF(A24taxstdlife="n/a","n/a",IF(Y$3&gt;(A24taxstdlife+$E783),(Input!$I$234*$I$7)-SUM($I783:X783),(Input!$I$234*$I$7)/A24taxstdlife))</f>
        <v>0</v>
      </c>
      <c r="Z783" s="155">
        <f>IF(A24taxstdlife="n/a","n/a",IF(Z$3&gt;(A24taxstdlife+$E783),(Input!$I$234*$I$7)-SUM($I783:Y783),(Input!$I$234*$I$7)/A24taxstdlife))</f>
        <v>0</v>
      </c>
      <c r="AA783" s="155">
        <f>IF(A24taxstdlife="n/a","n/a",IF(AA$3&gt;(A24taxstdlife+$E783),(Input!$I$234*$I$7)-SUM($I783:Z783),(Input!$I$234*$I$7)/A24taxstdlife))</f>
        <v>0</v>
      </c>
      <c r="AB783" s="155">
        <f>IF(A24taxstdlife="n/a","n/a",IF(AB$3&gt;(A24taxstdlife+$E783),(Input!$I$234*$I$7)-SUM($I783:AA783),(Input!$I$234*$I$7)/A24taxstdlife))</f>
        <v>0</v>
      </c>
      <c r="AC783" s="155">
        <f>IF(A24taxstdlife="n/a","n/a",IF(AC$3&gt;(A24taxstdlife+$E783),(Input!$I$234*$I$7)-SUM($I783:AB783),(Input!$I$234*$I$7)/A24taxstdlife))</f>
        <v>0</v>
      </c>
      <c r="AD783" s="155">
        <f>IF(A24taxstdlife="n/a","n/a",IF(AD$3&gt;(A24taxstdlife+$E783),(Input!$I$234*$I$7)-SUM($I783:AC783),(Input!$I$234*$I$7)/A24taxstdlife))</f>
        <v>0</v>
      </c>
      <c r="AE783" s="155">
        <f>IF(A24taxstdlife="n/a","n/a",IF(AE$3&gt;(A24taxstdlife+$E783),(Input!$I$234*$I$7)-SUM($I783:AD783),(Input!$I$234*$I$7)/A24taxstdlife))</f>
        <v>0</v>
      </c>
      <c r="AF783" s="155">
        <f>IF(A24taxstdlife="n/a","n/a",IF(AF$3&gt;(A24taxstdlife+$E783),(Input!$I$234*$I$7)-SUM($I783:AE783),(Input!$I$234*$I$7)/A24taxstdlife))</f>
        <v>0</v>
      </c>
      <c r="AG783" s="155">
        <f>IF(A24taxstdlife="n/a","n/a",IF(AG$3&gt;(A24taxstdlife+$E783),(Input!$I$234*$I$7)-SUM($I783:AF783),(Input!$I$234*$I$7)/A24taxstdlife))</f>
        <v>0</v>
      </c>
      <c r="AH783" s="155">
        <f>IF(A24taxstdlife="n/a","n/a",IF(AH$3&gt;(A24taxstdlife+$E783),(Input!$I$234*$I$7)-SUM($I783:AG783),(Input!$I$234*$I$7)/A24taxstdlife))</f>
        <v>0</v>
      </c>
      <c r="AI783" s="155">
        <f>IF(A24taxstdlife="n/a","n/a",IF(AI$3&gt;(A24taxstdlife+$E783),(Input!$I$234*$I$7)-SUM($I783:AH783),(Input!$I$234*$I$7)/A24taxstdlife))</f>
        <v>0</v>
      </c>
      <c r="AJ783" s="155">
        <f>IF(A24taxstdlife="n/a","n/a",IF(AJ$3&gt;(A24taxstdlife+$E783),(Input!$I$234*$I$7)-SUM($I783:AI783),(Input!$I$234*$I$7)/A24taxstdlife))</f>
        <v>0</v>
      </c>
      <c r="AK783" s="155">
        <f>IF(A24taxstdlife="n/a","n/a",IF(AK$3&gt;(A24taxstdlife+$E783),(Input!$I$234*$I$7)-SUM($I783:AJ783),(Input!$I$234*$I$7)/A24taxstdlife))</f>
        <v>0</v>
      </c>
      <c r="AL783" s="155">
        <f>IF(A24taxstdlife="n/a","n/a",IF(AL$3&gt;(A24taxstdlife+$E783),(Input!$I$234*$I$7)-SUM($I783:AK783),(Input!$I$234*$I$7)/A24taxstdlife))</f>
        <v>0</v>
      </c>
      <c r="AM783" s="155">
        <f>IF(A24taxstdlife="n/a","n/a",IF(AM$3&gt;(A24taxstdlife+$E783),(Input!$I$234*$I$7)-SUM($I783:AL783),(Input!$I$234*$I$7)/A24taxstdlife))</f>
        <v>0</v>
      </c>
      <c r="AN783" s="155">
        <f>IF(A24taxstdlife="n/a","n/a",IF(AN$3&gt;(A24taxstdlife+$E783),(Input!$I$234*$I$7)-SUM($I783:AM783),(Input!$I$234*$I$7)/A24taxstdlife))</f>
        <v>0</v>
      </c>
      <c r="AO783" s="155">
        <f>IF(A24taxstdlife="n/a","n/a",IF(AO$3&gt;(A24taxstdlife+$E783),(Input!$I$234*$I$7)-SUM($I783:AN783),(Input!$I$234*$I$7)/A24taxstdlife))</f>
        <v>0</v>
      </c>
      <c r="AP783" s="155">
        <f>IF(A24taxstdlife="n/a","n/a",IF(AP$3&gt;(A24taxstdlife+$E783),(Input!$I$234*$I$7)-SUM($I783:AO783),(Input!$I$234*$I$7)/A24taxstdlife))</f>
        <v>0</v>
      </c>
      <c r="AQ783" s="155">
        <f>IF(A24taxstdlife="n/a","n/a",IF(AQ$3&gt;(A24taxstdlife+$E783),(Input!$I$234*$I$7)-SUM($I783:AP783),(Input!$I$234*$I$7)/A24taxstdlife))</f>
        <v>0</v>
      </c>
      <c r="AR783" s="155">
        <f>IF(A24taxstdlife="n/a","n/a",IF(AR$3&gt;(A24taxstdlife+$E783),(Input!$I$234*$I$7)-SUM($I783:AQ783),(Input!$I$234*$I$7)/A24taxstdlife))</f>
        <v>0</v>
      </c>
      <c r="AS783" s="155">
        <f>IF(A24taxstdlife="n/a","n/a",IF(AS$3&gt;(A24taxstdlife+$E783),(Input!$I$234*$I$7)-SUM($I783:AR783),(Input!$I$234*$I$7)/A24taxstdlife))</f>
        <v>0</v>
      </c>
      <c r="AT783" s="155">
        <f>IF(A24taxstdlife="n/a","n/a",IF(AT$3&gt;(A24taxstdlife+$E783),(Input!$I$234*$I$7)-SUM($I783:AS783),(Input!$I$234*$I$7)/A24taxstdlife))</f>
        <v>0</v>
      </c>
      <c r="AU783" s="155">
        <f>IF(A24taxstdlife="n/a","n/a",IF(AU$3&gt;(A24taxstdlife+$E783),(Input!$I$234*$I$7)-SUM($I783:AT783),(Input!$I$234*$I$7)/A24taxstdlife))</f>
        <v>0</v>
      </c>
      <c r="AV783" s="155">
        <f>IF(A24taxstdlife="n/a","n/a",IF(AV$3&gt;(A24taxstdlife+$E783),(Input!$I$234*$I$7)-SUM($I783:AU783),(Input!$I$234*$I$7)/A24taxstdlife))</f>
        <v>0</v>
      </c>
      <c r="AW783" s="155">
        <f>IF(A24taxstdlife="n/a","n/a",IF(AW$3&gt;(A24taxstdlife+$E783),(Input!$I$234*$I$7)-SUM($I783:AV783),(Input!$I$234*$I$7)/A24taxstdlife))</f>
        <v>0</v>
      </c>
      <c r="AX783" s="155">
        <f>IF(A24taxstdlife="n/a","n/a",IF(AX$3&gt;(A24taxstdlife+$E783),(Input!$I$234*$I$7)-SUM($I783:AW783),(Input!$I$234*$I$7)/A24taxstdlife))</f>
        <v>0</v>
      </c>
      <c r="AY783" s="155">
        <f>IF(A24taxstdlife="n/a","n/a",IF(AY$3&gt;(A24taxstdlife+$E783),(Input!$I$234*$I$7)-SUM($I783:AX783),(Input!$I$234*$I$7)/A24taxstdlife))</f>
        <v>0</v>
      </c>
      <c r="AZ783" s="155">
        <f>IF(A24taxstdlife="n/a","n/a",IF(AZ$3&gt;(A24taxstdlife+$E783),(Input!$I$234*$I$7)-SUM($I783:AY783),(Input!$I$234*$I$7)/A24taxstdlife))</f>
        <v>0</v>
      </c>
      <c r="BA783" s="155">
        <f>IF(A24taxstdlife="n/a","n/a",IF(BA$3&gt;(A24taxstdlife+$E783),(Input!$I$234*$I$7)-SUM($I783:AZ783),(Input!$I$234*$I$7)/A24taxstdlife))</f>
        <v>0</v>
      </c>
      <c r="BB783" s="155">
        <f>IF(A24taxstdlife="n/a","n/a",IF(BB$3&gt;(A24taxstdlife+$E783),(Input!$I$234*$I$7)-SUM($I783:BA783),(Input!$I$234*$I$7)/A24taxstdlife))</f>
        <v>0</v>
      </c>
      <c r="BC783" s="155">
        <f>IF(A24taxstdlife="n/a","n/a",IF(BC$3&gt;(A24taxstdlife+$E783),(Input!$I$234*$I$7)-SUM($I783:BB783),(Input!$I$234*$I$7)/A24taxstdlife))</f>
        <v>0</v>
      </c>
      <c r="BD783" s="155">
        <f>IF(A24taxstdlife="n/a","n/a",IF(BD$3&gt;(A24taxstdlife+$E783),(Input!$I$234*$I$7)-SUM($I783:BC783),(Input!$I$234*$I$7)/A24taxstdlife))</f>
        <v>0</v>
      </c>
      <c r="BE783" s="155">
        <f>IF(A24taxstdlife="n/a","n/a",IF(BE$3&gt;(A24taxstdlife+$E783),(Input!$I$234*$I$7)-SUM($I783:BD783),(Input!$I$234*$I$7)/A24taxstdlife))</f>
        <v>0</v>
      </c>
      <c r="BF783" s="155">
        <f>IF(A24taxstdlife="n/a","n/a",IF(BF$3&gt;(A24taxstdlife+$E783),(Input!$I$234*$I$7)-SUM($I783:BE783),(Input!$I$234*$I$7)/A24taxstdlife))</f>
        <v>0</v>
      </c>
      <c r="BG783" s="155">
        <f>IF(A24taxstdlife="n/a","n/a",IF(BG$3&gt;(A24taxstdlife+$E783),(Input!$I$234*$I$7)-SUM($I783:BF783),(Input!$I$234*$I$7)/A24taxstdlife))</f>
        <v>0</v>
      </c>
      <c r="BH783" s="155">
        <f>IF(A24taxstdlife="n/a","n/a",IF(BH$3&gt;(A24taxstdlife+$E783),(Input!$I$234*$I$7)-SUM($I783:BG783),(Input!$I$234*$I$7)/A24taxstdlife))</f>
        <v>0</v>
      </c>
      <c r="BI783" s="155">
        <f>IF(A24taxstdlife="n/a","n/a",IF(BI$3&gt;(A24taxstdlife+$E783),(Input!$I$234*$I$7)-SUM($I783:BH783),(Input!$I$234*$I$7)/A24taxstdlife))</f>
        <v>0</v>
      </c>
      <c r="BJ783" s="155"/>
      <c r="BK783" s="14"/>
      <c r="BL783" s="14"/>
      <c r="BM783" s="14"/>
      <c r="BN783" s="14"/>
      <c r="BO783" s="14"/>
      <c r="BP783" s="14"/>
      <c r="BQ783" s="14"/>
      <c r="BR783" s="14"/>
      <c r="BS783" s="14"/>
      <c r="BT783" s="14"/>
      <c r="BU783" s="14"/>
      <c r="BV783" s="14"/>
      <c r="BW783" s="14"/>
      <c r="BX783" s="14"/>
      <c r="BY783" s="14"/>
      <c r="BZ783" s="14"/>
      <c r="CA783" s="410"/>
      <c r="CB783" s="410"/>
      <c r="CC783" s="410"/>
      <c r="CD783" s="410"/>
      <c r="CE783" s="410"/>
      <c r="CF783" s="410"/>
      <c r="CG783" s="410"/>
      <c r="CH783" s="410"/>
      <c r="CI783" s="410"/>
      <c r="CJ783" s="410"/>
      <c r="CK783" s="410"/>
      <c r="CL783" s="410"/>
      <c r="CM783" s="410"/>
      <c r="CN783" s="410"/>
      <c r="CO783" s="410"/>
      <c r="CP783" s="410"/>
      <c r="CQ783" s="410"/>
      <c r="CR783" s="410"/>
      <c r="CS783" s="410"/>
      <c r="CT783" s="410"/>
      <c r="CU783" s="410"/>
      <c r="CV783" s="410"/>
      <c r="CW783" s="410"/>
      <c r="CX783" s="410"/>
      <c r="CY783" s="410"/>
      <c r="CZ783" s="410"/>
      <c r="DA783" s="410"/>
      <c r="DB783" s="410"/>
      <c r="DC783" s="410"/>
      <c r="DD783" s="410"/>
      <c r="DE783" s="410"/>
      <c r="DF783" s="410"/>
      <c r="DG783" s="410"/>
      <c r="DH783" s="410"/>
      <c r="DI783" s="410"/>
      <c r="DJ783" s="410"/>
      <c r="DK783" s="410"/>
      <c r="DL783" s="410"/>
      <c r="DM783" s="410"/>
      <c r="DN783" s="410"/>
      <c r="DO783" s="410"/>
      <c r="DP783" s="410"/>
      <c r="DQ783" s="410"/>
      <c r="DR783" s="410"/>
      <c r="DS783" s="410"/>
      <c r="DT783" s="410"/>
      <c r="DU783" s="410"/>
      <c r="DV783" s="410"/>
      <c r="DW783" s="410"/>
      <c r="DX783" s="410"/>
      <c r="DY783" s="410"/>
      <c r="DZ783" s="410"/>
      <c r="EA783" s="410"/>
      <c r="EB783" s="410"/>
      <c r="EC783" s="410"/>
      <c r="ED783" s="410"/>
      <c r="EE783" s="410"/>
      <c r="EF783" s="410"/>
      <c r="EG783" s="410"/>
      <c r="EH783" s="410"/>
      <c r="EI783" s="410"/>
      <c r="EJ783" s="410"/>
      <c r="EK783" s="410"/>
      <c r="EL783" s="410"/>
      <c r="EM783" s="410"/>
      <c r="EN783" s="410"/>
      <c r="EO783" s="410"/>
      <c r="EP783" s="410"/>
      <c r="EQ783" s="410"/>
      <c r="ER783" s="410"/>
      <c r="ES783" s="410"/>
      <c r="ET783" s="410"/>
      <c r="EU783" s="410"/>
      <c r="EV783" s="410"/>
      <c r="EW783" s="410"/>
      <c r="EX783" s="410"/>
      <c r="EY783" s="410"/>
      <c r="EZ783" s="410"/>
      <c r="FA783" s="410"/>
      <c r="FB783" s="410"/>
      <c r="FC783" s="410"/>
      <c r="FD783" s="410"/>
      <c r="FE783" s="410"/>
      <c r="FF783" s="410"/>
      <c r="FG783" s="410"/>
      <c r="FH783" s="410"/>
      <c r="FI783" s="410"/>
      <c r="FJ783" s="410"/>
      <c r="FK783" s="410"/>
      <c r="FL783" s="410"/>
      <c r="FM783" s="410"/>
      <c r="FN783" s="410"/>
      <c r="FO783" s="410"/>
      <c r="FP783" s="410"/>
      <c r="FQ783" s="410"/>
      <c r="FR783" s="410"/>
      <c r="FS783" s="410"/>
      <c r="FT783" s="410"/>
      <c r="FU783" s="410"/>
      <c r="FV783" s="410"/>
      <c r="FW783" s="410"/>
      <c r="FX783" s="410"/>
      <c r="FY783" s="410"/>
      <c r="FZ783" s="410"/>
      <c r="GA783" s="410"/>
      <c r="GB783" s="410"/>
      <c r="GC783" s="410"/>
      <c r="GD783" s="410"/>
      <c r="GE783" s="410"/>
      <c r="GF783" s="410"/>
      <c r="GG783" s="410"/>
      <c r="GH783" s="410"/>
      <c r="GI783" s="410"/>
      <c r="GJ783" s="410"/>
      <c r="GK783" s="410"/>
      <c r="GL783" s="410"/>
      <c r="GM783" s="410"/>
      <c r="GN783" s="410"/>
      <c r="GO783" s="410"/>
      <c r="GP783" s="410"/>
      <c r="GQ783" s="410"/>
      <c r="GR783" s="410"/>
      <c r="GS783" s="410"/>
      <c r="GT783" s="410"/>
      <c r="GU783" s="410"/>
      <c r="GV783" s="410"/>
      <c r="GW783" s="410"/>
      <c r="GX783" s="410"/>
      <c r="GY783" s="410"/>
      <c r="GZ783" s="410"/>
      <c r="HA783" s="410"/>
      <c r="HB783" s="410"/>
      <c r="HC783" s="410"/>
      <c r="HD783" s="410"/>
      <c r="HE783" s="410"/>
      <c r="HF783" s="410"/>
      <c r="HG783" s="410"/>
      <c r="HH783" s="410"/>
      <c r="HI783" s="410"/>
      <c r="HJ783" s="410"/>
      <c r="HK783" s="410"/>
      <c r="HL783" s="410"/>
      <c r="HM783" s="410"/>
      <c r="HN783" s="410"/>
      <c r="HO783" s="410"/>
      <c r="HP783" s="410"/>
      <c r="HQ783" s="410"/>
      <c r="HR783" s="410"/>
      <c r="HS783" s="410"/>
      <c r="HT783" s="410"/>
      <c r="HU783" s="410"/>
      <c r="HV783" s="410"/>
      <c r="HW783" s="410"/>
      <c r="HX783" s="410"/>
      <c r="HY783" s="410"/>
      <c r="HZ783" s="410"/>
      <c r="IA783" s="410"/>
      <c r="IB783" s="410"/>
      <c r="IC783" s="410"/>
      <c r="ID783" s="410"/>
      <c r="IE783" s="410"/>
      <c r="IF783" s="410"/>
      <c r="IG783" s="410"/>
      <c r="IH783" s="410"/>
      <c r="II783" s="410"/>
      <c r="IJ783" s="410"/>
      <c r="IK783" s="410"/>
      <c r="IL783" s="410"/>
      <c r="IM783" s="410"/>
      <c r="IN783" s="410"/>
      <c r="IO783" s="410"/>
      <c r="IP783" s="410"/>
      <c r="IQ783" s="410"/>
      <c r="IR783" s="410"/>
      <c r="IS783" s="410"/>
      <c r="IT783" s="410"/>
      <c r="IU783" s="410"/>
      <c r="IV783" s="410"/>
    </row>
    <row r="784" spans="1:256" s="2" customFormat="1" ht="12.75" hidden="1" customHeight="1" outlineLevel="2">
      <c r="A784" s="14"/>
      <c r="B784" s="14"/>
      <c r="C784" s="324"/>
      <c r="D784" s="413"/>
      <c r="E784" s="261">
        <v>4</v>
      </c>
      <c r="F784" s="372"/>
      <c r="G784" s="269"/>
      <c r="H784" s="271"/>
      <c r="I784" s="271"/>
      <c r="J784" s="270"/>
      <c r="K784" s="155">
        <f>IF(A24taxstdlife="n/a","n/a",IF(K$3&gt;(A24taxstdlife+$E784),(Input!$J$234*$J$7)-SUM($J784:J784),(Input!$J$234*$J$7)/A24taxstdlife))</f>
        <v>0</v>
      </c>
      <c r="L784" s="155">
        <f>IF(A24taxstdlife="n/a","n/a",IF(L$3&gt;(A24taxstdlife+$E784),(Input!$J$234*$J$7)-SUM($J784:K784),(Input!$J$234*$J$7)/A24taxstdlife))</f>
        <v>0</v>
      </c>
      <c r="M784" s="155">
        <f>IF(A24taxstdlife="n/a","n/a",IF(M$3&gt;(A24taxstdlife+$E784),(Input!$J$234*$J$7)-SUM($J784:L784),(Input!$J$234*$J$7)/A24taxstdlife))</f>
        <v>0</v>
      </c>
      <c r="N784" s="155">
        <f>IF(A24taxstdlife="n/a","n/a",IF(N$3&gt;(A24taxstdlife+$E784),(Input!$J$234*$J$7)-SUM($J784:M784),(Input!$J$234*$J$7)/A24taxstdlife))</f>
        <v>0</v>
      </c>
      <c r="O784" s="155">
        <f>IF(A24taxstdlife="n/a","n/a",IF(O$3&gt;(A24taxstdlife+$E784),(Input!$J$234*$J$7)-SUM($J784:N784),(Input!$J$234*$J$7)/A24taxstdlife))</f>
        <v>0</v>
      </c>
      <c r="P784" s="155">
        <f>IF(A24taxstdlife="n/a","n/a",IF(P$3&gt;(A24taxstdlife+$E784),(Input!$J$234*$J$7)-SUM($J784:O784),(Input!$J$234*$J$7)/A24taxstdlife))</f>
        <v>0</v>
      </c>
      <c r="Q784" s="155">
        <f>IF(A24taxstdlife="n/a","n/a",IF(Q$3&gt;(A24taxstdlife+$E784),(Input!$J$234*$J$7)-SUM($J784:P784),(Input!$J$234*$J$7)/A24taxstdlife))</f>
        <v>0</v>
      </c>
      <c r="R784" s="155">
        <f>IF(A24taxstdlife="n/a","n/a",IF(R$3&gt;(A24taxstdlife+$E784),(Input!$J$234*$J$7)-SUM($J784:Q784),(Input!$J$234*$J$7)/A24taxstdlife))</f>
        <v>0</v>
      </c>
      <c r="S784" s="155">
        <f>IF(A24taxstdlife="n/a","n/a",IF(S$3&gt;(A24taxstdlife+$E784),(Input!$J$234*$J$7)-SUM($J784:R784),(Input!$J$234*$J$7)/A24taxstdlife))</f>
        <v>0</v>
      </c>
      <c r="T784" s="155">
        <f>IF(A24taxstdlife="n/a","n/a",IF(T$3&gt;(A24taxstdlife+$E784),(Input!$J$234*$J$7)-SUM($J784:S784),(Input!$J$234*$J$7)/A24taxstdlife))</f>
        <v>0</v>
      </c>
      <c r="U784" s="155">
        <f>IF(A24taxstdlife="n/a","n/a",IF(U$3&gt;(A24taxstdlife+$E784),(Input!$J$234*$J$7)-SUM($J784:T784),(Input!$J$234*$J$7)/A24taxstdlife))</f>
        <v>0</v>
      </c>
      <c r="V784" s="155">
        <f>IF(A24taxstdlife="n/a","n/a",IF(V$3&gt;(A24taxstdlife+$E784),(Input!$J$234*$J$7)-SUM($J784:U784),(Input!$J$234*$J$7)/A24taxstdlife))</f>
        <v>0</v>
      </c>
      <c r="W784" s="155">
        <f>IF(A24taxstdlife="n/a","n/a",IF(W$3&gt;(A24taxstdlife+$E784),(Input!$J$234*$J$7)-SUM($J784:V784),(Input!$J$234*$J$7)/A24taxstdlife))</f>
        <v>0</v>
      </c>
      <c r="X784" s="155">
        <f>IF(A24taxstdlife="n/a","n/a",IF(X$3&gt;(A24taxstdlife+$E784),(Input!$J$234*$J$7)-SUM($J784:W784),(Input!$J$234*$J$7)/A24taxstdlife))</f>
        <v>0</v>
      </c>
      <c r="Y784" s="155">
        <f>IF(A24taxstdlife="n/a","n/a",IF(Y$3&gt;(A24taxstdlife+$E784),(Input!$J$234*$J$7)-SUM($J784:X784),(Input!$J$234*$J$7)/A24taxstdlife))</f>
        <v>0</v>
      </c>
      <c r="Z784" s="155">
        <f>IF(A24taxstdlife="n/a","n/a",IF(Z$3&gt;(A24taxstdlife+$E784),(Input!$J$234*$J$7)-SUM($J784:Y784),(Input!$J$234*$J$7)/A24taxstdlife))</f>
        <v>0</v>
      </c>
      <c r="AA784" s="155">
        <f>IF(A24taxstdlife="n/a","n/a",IF(AA$3&gt;(A24taxstdlife+$E784),(Input!$J$234*$J$7)-SUM($J784:Z784),(Input!$J$234*$J$7)/A24taxstdlife))</f>
        <v>0</v>
      </c>
      <c r="AB784" s="155">
        <f>IF(A24taxstdlife="n/a","n/a",IF(AB$3&gt;(A24taxstdlife+$E784),(Input!$J$234*$J$7)-SUM($J784:AA784),(Input!$J$234*$J$7)/A24taxstdlife))</f>
        <v>0</v>
      </c>
      <c r="AC784" s="155">
        <f>IF(A24taxstdlife="n/a","n/a",IF(AC$3&gt;(A24taxstdlife+$E784),(Input!$J$234*$J$7)-SUM($J784:AB784),(Input!$J$234*$J$7)/A24taxstdlife))</f>
        <v>0</v>
      </c>
      <c r="AD784" s="155">
        <f>IF(A24taxstdlife="n/a","n/a",IF(AD$3&gt;(A24taxstdlife+$E784),(Input!$J$234*$J$7)-SUM($J784:AC784),(Input!$J$234*$J$7)/A24taxstdlife))</f>
        <v>0</v>
      </c>
      <c r="AE784" s="155">
        <f>IF(A24taxstdlife="n/a","n/a",IF(AE$3&gt;(A24taxstdlife+$E784),(Input!$J$234*$J$7)-SUM($J784:AD784),(Input!$J$234*$J$7)/A24taxstdlife))</f>
        <v>0</v>
      </c>
      <c r="AF784" s="155">
        <f>IF(A24taxstdlife="n/a","n/a",IF(AF$3&gt;(A24taxstdlife+$E784),(Input!$J$234*$J$7)-SUM($J784:AE784),(Input!$J$234*$J$7)/A24taxstdlife))</f>
        <v>0</v>
      </c>
      <c r="AG784" s="155">
        <f>IF(A24taxstdlife="n/a","n/a",IF(AG$3&gt;(A24taxstdlife+$E784),(Input!$J$234*$J$7)-SUM($J784:AF784),(Input!$J$234*$J$7)/A24taxstdlife))</f>
        <v>0</v>
      </c>
      <c r="AH784" s="155">
        <f>IF(A24taxstdlife="n/a","n/a",IF(AH$3&gt;(A24taxstdlife+$E784),(Input!$J$234*$J$7)-SUM($J784:AG784),(Input!$J$234*$J$7)/A24taxstdlife))</f>
        <v>0</v>
      </c>
      <c r="AI784" s="155">
        <f>IF(A24taxstdlife="n/a","n/a",IF(AI$3&gt;(A24taxstdlife+$E784),(Input!$J$234*$J$7)-SUM($J784:AH784),(Input!$J$234*$J$7)/A24taxstdlife))</f>
        <v>0</v>
      </c>
      <c r="AJ784" s="155">
        <f>IF(A24taxstdlife="n/a","n/a",IF(AJ$3&gt;(A24taxstdlife+$E784),(Input!$J$234*$J$7)-SUM($J784:AI784),(Input!$J$234*$J$7)/A24taxstdlife))</f>
        <v>0</v>
      </c>
      <c r="AK784" s="155">
        <f>IF(A24taxstdlife="n/a","n/a",IF(AK$3&gt;(A24taxstdlife+$E784),(Input!$J$234*$J$7)-SUM($J784:AJ784),(Input!$J$234*$J$7)/A24taxstdlife))</f>
        <v>0</v>
      </c>
      <c r="AL784" s="155">
        <f>IF(A24taxstdlife="n/a","n/a",IF(AL$3&gt;(A24taxstdlife+$E784),(Input!$J$234*$J$7)-SUM($J784:AK784),(Input!$J$234*$J$7)/A24taxstdlife))</f>
        <v>0</v>
      </c>
      <c r="AM784" s="155">
        <f>IF(A24taxstdlife="n/a","n/a",IF(AM$3&gt;(A24taxstdlife+$E784),(Input!$J$234*$J$7)-SUM($J784:AL784),(Input!$J$234*$J$7)/A24taxstdlife))</f>
        <v>0</v>
      </c>
      <c r="AN784" s="155">
        <f>IF(A24taxstdlife="n/a","n/a",IF(AN$3&gt;(A24taxstdlife+$E784),(Input!$J$234*$J$7)-SUM($J784:AM784),(Input!$J$234*$J$7)/A24taxstdlife))</f>
        <v>0</v>
      </c>
      <c r="AO784" s="155">
        <f>IF(A24taxstdlife="n/a","n/a",IF(AO$3&gt;(A24taxstdlife+$E784),(Input!$J$234*$J$7)-SUM($J784:AN784),(Input!$J$234*$J$7)/A24taxstdlife))</f>
        <v>0</v>
      </c>
      <c r="AP784" s="155">
        <f>IF(A24taxstdlife="n/a","n/a",IF(AP$3&gt;(A24taxstdlife+$E784),(Input!$J$234*$J$7)-SUM($J784:AO784),(Input!$J$234*$J$7)/A24taxstdlife))</f>
        <v>0</v>
      </c>
      <c r="AQ784" s="155">
        <f>IF(A24taxstdlife="n/a","n/a",IF(AQ$3&gt;(A24taxstdlife+$E784),(Input!$J$234*$J$7)-SUM($J784:AP784),(Input!$J$234*$J$7)/A24taxstdlife))</f>
        <v>0</v>
      </c>
      <c r="AR784" s="155">
        <f>IF(A24taxstdlife="n/a","n/a",IF(AR$3&gt;(A24taxstdlife+$E784),(Input!$J$234*$J$7)-SUM($J784:AQ784),(Input!$J$234*$J$7)/A24taxstdlife))</f>
        <v>0</v>
      </c>
      <c r="AS784" s="155">
        <f>IF(A24taxstdlife="n/a","n/a",IF(AS$3&gt;(A24taxstdlife+$E784),(Input!$J$234*$J$7)-SUM($J784:AR784),(Input!$J$234*$J$7)/A24taxstdlife))</f>
        <v>0</v>
      </c>
      <c r="AT784" s="155">
        <f>IF(A24taxstdlife="n/a","n/a",IF(AT$3&gt;(A24taxstdlife+$E784),(Input!$J$234*$J$7)-SUM($J784:AS784),(Input!$J$234*$J$7)/A24taxstdlife))</f>
        <v>0</v>
      </c>
      <c r="AU784" s="155">
        <f>IF(A24taxstdlife="n/a","n/a",IF(AU$3&gt;(A24taxstdlife+$E784),(Input!$J$234*$J$7)-SUM($J784:AT784),(Input!$J$234*$J$7)/A24taxstdlife))</f>
        <v>0</v>
      </c>
      <c r="AV784" s="155">
        <f>IF(A24taxstdlife="n/a","n/a",IF(AV$3&gt;(A24taxstdlife+$E784),(Input!$J$234*$J$7)-SUM($J784:AU784),(Input!$J$234*$J$7)/A24taxstdlife))</f>
        <v>0</v>
      </c>
      <c r="AW784" s="155">
        <f>IF(A24taxstdlife="n/a","n/a",IF(AW$3&gt;(A24taxstdlife+$E784),(Input!$J$234*$J$7)-SUM($J784:AV784),(Input!$J$234*$J$7)/A24taxstdlife))</f>
        <v>0</v>
      </c>
      <c r="AX784" s="155">
        <f>IF(A24taxstdlife="n/a","n/a",IF(AX$3&gt;(A24taxstdlife+$E784),(Input!$J$234*$J$7)-SUM($J784:AW784),(Input!$J$234*$J$7)/A24taxstdlife))</f>
        <v>0</v>
      </c>
      <c r="AY784" s="155">
        <f>IF(A24taxstdlife="n/a","n/a",IF(AY$3&gt;(A24taxstdlife+$E784),(Input!$J$234*$J$7)-SUM($J784:AX784),(Input!$J$234*$J$7)/A24taxstdlife))</f>
        <v>0</v>
      </c>
      <c r="AZ784" s="155">
        <f>IF(A24taxstdlife="n/a","n/a",IF(AZ$3&gt;(A24taxstdlife+$E784),(Input!$J$234*$J$7)-SUM($J784:AY784),(Input!$J$234*$J$7)/A24taxstdlife))</f>
        <v>0</v>
      </c>
      <c r="BA784" s="155">
        <f>IF(A24taxstdlife="n/a","n/a",IF(BA$3&gt;(A24taxstdlife+$E784),(Input!$J$234*$J$7)-SUM($J784:AZ784),(Input!$J$234*$J$7)/A24taxstdlife))</f>
        <v>0</v>
      </c>
      <c r="BB784" s="155">
        <f>IF(A24taxstdlife="n/a","n/a",IF(BB$3&gt;(A24taxstdlife+$E784),(Input!$J$234*$J$7)-SUM($J784:BA784),(Input!$J$234*$J$7)/A24taxstdlife))</f>
        <v>0</v>
      </c>
      <c r="BC784" s="155">
        <f>IF(A24taxstdlife="n/a","n/a",IF(BC$3&gt;(A24taxstdlife+$E784),(Input!$J$234*$J$7)-SUM($J784:BB784),(Input!$J$234*$J$7)/A24taxstdlife))</f>
        <v>0</v>
      </c>
      <c r="BD784" s="155">
        <f>IF(A24taxstdlife="n/a","n/a",IF(BD$3&gt;(A24taxstdlife+$E784),(Input!$J$234*$J$7)-SUM($J784:BC784),(Input!$J$234*$J$7)/A24taxstdlife))</f>
        <v>0</v>
      </c>
      <c r="BE784" s="155">
        <f>IF(A24taxstdlife="n/a","n/a",IF(BE$3&gt;(A24taxstdlife+$E784),(Input!$J$234*$J$7)-SUM($J784:BD784),(Input!$J$234*$J$7)/A24taxstdlife))</f>
        <v>0</v>
      </c>
      <c r="BF784" s="155">
        <f>IF(A24taxstdlife="n/a","n/a",IF(BF$3&gt;(A24taxstdlife+$E784),(Input!$J$234*$J$7)-SUM($J784:BE784),(Input!$J$234*$J$7)/A24taxstdlife))</f>
        <v>0</v>
      </c>
      <c r="BG784" s="155">
        <f>IF(A24taxstdlife="n/a","n/a",IF(BG$3&gt;(A24taxstdlife+$E784),(Input!$J$234*$J$7)-SUM($J784:BF784),(Input!$J$234*$J$7)/A24taxstdlife))</f>
        <v>0</v>
      </c>
      <c r="BH784" s="155">
        <f>IF(A24taxstdlife="n/a","n/a",IF(BH$3&gt;(A24taxstdlife+$E784),(Input!$J$234*$J$7)-SUM($J784:BG784),(Input!$J$234*$J$7)/A24taxstdlife))</f>
        <v>0</v>
      </c>
      <c r="BI784" s="155">
        <f>IF(A24taxstdlife="n/a","n/a",IF(BI$3&gt;(A24taxstdlife+$E784),(Input!$J$234*$J$7)-SUM($J784:BH784),(Input!$J$234*$J$7)/A24taxstdlife))</f>
        <v>0</v>
      </c>
      <c r="BJ784" s="14"/>
      <c r="BK784" s="14"/>
      <c r="BL784" s="14"/>
      <c r="BM784" s="14"/>
      <c r="BN784" s="14"/>
      <c r="BO784" s="14"/>
      <c r="BP784" s="14"/>
      <c r="BQ784" s="14"/>
      <c r="BR784" s="14"/>
      <c r="BS784" s="14"/>
      <c r="BT784" s="14"/>
      <c r="BU784" s="14"/>
      <c r="BV784" s="14"/>
      <c r="BW784" s="14"/>
      <c r="BX784" s="14"/>
      <c r="BY784" s="14"/>
      <c r="BZ784" s="14"/>
      <c r="CA784" s="410"/>
      <c r="CB784" s="410"/>
      <c r="CC784" s="410"/>
      <c r="CD784" s="410"/>
      <c r="CE784" s="410"/>
      <c r="CF784" s="410"/>
      <c r="CG784" s="410"/>
      <c r="CH784" s="410"/>
      <c r="CI784" s="410"/>
      <c r="CJ784" s="410"/>
      <c r="CK784" s="410"/>
      <c r="CL784" s="410"/>
      <c r="CM784" s="410"/>
      <c r="CN784" s="410"/>
      <c r="CO784" s="410"/>
      <c r="CP784" s="410"/>
      <c r="CQ784" s="410"/>
      <c r="CR784" s="410"/>
      <c r="CS784" s="410"/>
      <c r="CT784" s="410"/>
      <c r="CU784" s="410"/>
      <c r="CV784" s="410"/>
      <c r="CW784" s="410"/>
      <c r="CX784" s="410"/>
      <c r="CY784" s="410"/>
      <c r="CZ784" s="410"/>
      <c r="DA784" s="410"/>
      <c r="DB784" s="410"/>
      <c r="DC784" s="410"/>
      <c r="DD784" s="410"/>
      <c r="DE784" s="410"/>
      <c r="DF784" s="410"/>
      <c r="DG784" s="410"/>
      <c r="DH784" s="410"/>
      <c r="DI784" s="410"/>
      <c r="DJ784" s="410"/>
      <c r="DK784" s="410"/>
      <c r="DL784" s="410"/>
      <c r="DM784" s="410"/>
      <c r="DN784" s="410"/>
      <c r="DO784" s="410"/>
      <c r="DP784" s="410"/>
      <c r="DQ784" s="410"/>
      <c r="DR784" s="410"/>
      <c r="DS784" s="410"/>
      <c r="DT784" s="410"/>
      <c r="DU784" s="410"/>
      <c r="DV784" s="410"/>
      <c r="DW784" s="410"/>
      <c r="DX784" s="410"/>
      <c r="DY784" s="410"/>
      <c r="DZ784" s="410"/>
      <c r="EA784" s="410"/>
      <c r="EB784" s="410"/>
      <c r="EC784" s="410"/>
      <c r="ED784" s="410"/>
      <c r="EE784" s="410"/>
      <c r="EF784" s="410"/>
      <c r="EG784" s="410"/>
      <c r="EH784" s="410"/>
      <c r="EI784" s="410"/>
      <c r="EJ784" s="410"/>
      <c r="EK784" s="410"/>
      <c r="EL784" s="410"/>
      <c r="EM784" s="410"/>
      <c r="EN784" s="410"/>
      <c r="EO784" s="410"/>
      <c r="EP784" s="410"/>
      <c r="EQ784" s="410"/>
      <c r="ER784" s="410"/>
      <c r="ES784" s="410"/>
      <c r="ET784" s="410"/>
      <c r="EU784" s="410"/>
      <c r="EV784" s="410"/>
      <c r="EW784" s="410"/>
      <c r="EX784" s="410"/>
      <c r="EY784" s="410"/>
      <c r="EZ784" s="410"/>
      <c r="FA784" s="410"/>
      <c r="FB784" s="410"/>
      <c r="FC784" s="410"/>
      <c r="FD784" s="410"/>
      <c r="FE784" s="410"/>
      <c r="FF784" s="410"/>
      <c r="FG784" s="410"/>
      <c r="FH784" s="410"/>
      <c r="FI784" s="410"/>
      <c r="FJ784" s="410"/>
      <c r="FK784" s="410"/>
      <c r="FL784" s="410"/>
      <c r="FM784" s="410"/>
      <c r="FN784" s="410"/>
      <c r="FO784" s="410"/>
      <c r="FP784" s="410"/>
      <c r="FQ784" s="410"/>
      <c r="FR784" s="410"/>
      <c r="FS784" s="410"/>
      <c r="FT784" s="410"/>
      <c r="FU784" s="410"/>
      <c r="FV784" s="410"/>
      <c r="FW784" s="410"/>
      <c r="FX784" s="410"/>
      <c r="FY784" s="410"/>
      <c r="FZ784" s="410"/>
      <c r="GA784" s="410"/>
      <c r="GB784" s="410"/>
      <c r="GC784" s="410"/>
      <c r="GD784" s="410"/>
      <c r="GE784" s="410"/>
      <c r="GF784" s="410"/>
      <c r="GG784" s="410"/>
      <c r="GH784" s="410"/>
      <c r="GI784" s="410"/>
      <c r="GJ784" s="410"/>
      <c r="GK784" s="410"/>
      <c r="GL784" s="410"/>
      <c r="GM784" s="410"/>
      <c r="GN784" s="410"/>
      <c r="GO784" s="410"/>
      <c r="GP784" s="410"/>
      <c r="GQ784" s="410"/>
      <c r="GR784" s="410"/>
      <c r="GS784" s="410"/>
      <c r="GT784" s="410"/>
      <c r="GU784" s="410"/>
      <c r="GV784" s="410"/>
      <c r="GW784" s="410"/>
      <c r="GX784" s="410"/>
      <c r="GY784" s="410"/>
      <c r="GZ784" s="410"/>
      <c r="HA784" s="410"/>
      <c r="HB784" s="410"/>
      <c r="HC784" s="410"/>
      <c r="HD784" s="410"/>
      <c r="HE784" s="410"/>
      <c r="HF784" s="410"/>
      <c r="HG784" s="410"/>
      <c r="HH784" s="410"/>
      <c r="HI784" s="410"/>
      <c r="HJ784" s="410"/>
      <c r="HK784" s="410"/>
      <c r="HL784" s="410"/>
      <c r="HM784" s="410"/>
      <c r="HN784" s="410"/>
      <c r="HO784" s="410"/>
      <c r="HP784" s="410"/>
      <c r="HQ784" s="410"/>
      <c r="HR784" s="410"/>
      <c r="HS784" s="410"/>
      <c r="HT784" s="410"/>
      <c r="HU784" s="410"/>
      <c r="HV784" s="410"/>
      <c r="HW784" s="410"/>
      <c r="HX784" s="410"/>
      <c r="HY784" s="410"/>
      <c r="HZ784" s="410"/>
      <c r="IA784" s="410"/>
      <c r="IB784" s="410"/>
      <c r="IC784" s="410"/>
      <c r="ID784" s="410"/>
      <c r="IE784" s="410"/>
      <c r="IF784" s="410"/>
      <c r="IG784" s="410"/>
      <c r="IH784" s="410"/>
      <c r="II784" s="410"/>
      <c r="IJ784" s="410"/>
      <c r="IK784" s="410"/>
      <c r="IL784" s="410"/>
      <c r="IM784" s="410"/>
      <c r="IN784" s="410"/>
      <c r="IO784" s="410"/>
      <c r="IP784" s="410"/>
      <c r="IQ784" s="410"/>
      <c r="IR784" s="410"/>
      <c r="IS784" s="410"/>
      <c r="IT784" s="410"/>
      <c r="IU784" s="410"/>
      <c r="IV784" s="410"/>
    </row>
    <row r="785" spans="1:256" s="2" customFormat="1" ht="12.75" hidden="1" customHeight="1" outlineLevel="2">
      <c r="A785" s="14"/>
      <c r="B785" s="14"/>
      <c r="C785" s="324"/>
      <c r="D785" s="413"/>
      <c r="E785" s="261">
        <v>5</v>
      </c>
      <c r="F785" s="372"/>
      <c r="G785" s="269"/>
      <c r="H785" s="271"/>
      <c r="I785" s="271"/>
      <c r="J785" s="271"/>
      <c r="K785" s="270"/>
      <c r="L785" s="155">
        <f>IF(A24taxstdlife="n/a","n/a",IF(L$3&gt;(A24taxstdlife+$E785),(Input!$K$234*$K$7)-SUM($K785:K785),(Input!$K$234*$K$7)/A24taxstdlife))</f>
        <v>0</v>
      </c>
      <c r="M785" s="155">
        <f>IF(A24taxstdlife="n/a","n/a",IF(M$3&gt;(A24taxstdlife+$E785),(Input!$K$234*$K$7)-SUM($K785:L785),(Input!$K$234*$K$7)/A24taxstdlife))</f>
        <v>0</v>
      </c>
      <c r="N785" s="155">
        <f>IF(A24taxstdlife="n/a","n/a",IF(N$3&gt;(A24taxstdlife+$E785),(Input!$K$234*$K$7)-SUM($K785:M785),(Input!$K$234*$K$7)/A24taxstdlife))</f>
        <v>0</v>
      </c>
      <c r="O785" s="155">
        <f>IF(A24taxstdlife="n/a","n/a",IF(O$3&gt;(A24taxstdlife+$E785),(Input!$K$234*$K$7)-SUM($K785:N785),(Input!$K$234*$K$7)/A24taxstdlife))</f>
        <v>0</v>
      </c>
      <c r="P785" s="155">
        <f>IF(A24taxstdlife="n/a","n/a",IF(P$3&gt;(A24taxstdlife+$E785),(Input!$K$234*$K$7)-SUM($K785:O785),(Input!$K$234*$K$7)/A24taxstdlife))</f>
        <v>0</v>
      </c>
      <c r="Q785" s="155">
        <f>IF(A24taxstdlife="n/a","n/a",IF(Q$3&gt;(A24taxstdlife+$E785),(Input!$K$234*$K$7)-SUM($K785:P785),(Input!$K$234*$K$7)/A24taxstdlife))</f>
        <v>0</v>
      </c>
      <c r="R785" s="155">
        <f>IF(A24taxstdlife="n/a","n/a",IF(R$3&gt;(A24taxstdlife+$E785),(Input!$K$234*$K$7)-SUM($K785:Q785),(Input!$K$234*$K$7)/A24taxstdlife))</f>
        <v>0</v>
      </c>
      <c r="S785" s="155">
        <f>IF(A24taxstdlife="n/a","n/a",IF(S$3&gt;(A24taxstdlife+$E785),(Input!$K$234*$K$7)-SUM($K785:R785),(Input!$K$234*$K$7)/A24taxstdlife))</f>
        <v>0</v>
      </c>
      <c r="T785" s="155">
        <f>IF(A24taxstdlife="n/a","n/a",IF(T$3&gt;(A24taxstdlife+$E785),(Input!$K$234*$K$7)-SUM($K785:S785),(Input!$K$234*$K$7)/A24taxstdlife))</f>
        <v>0</v>
      </c>
      <c r="U785" s="155">
        <f>IF(A24taxstdlife="n/a","n/a",IF(U$3&gt;(A24taxstdlife+$E785),(Input!$K$234*$K$7)-SUM($K785:T785),(Input!$K$234*$K$7)/A24taxstdlife))</f>
        <v>0</v>
      </c>
      <c r="V785" s="155">
        <f>IF(A24taxstdlife="n/a","n/a",IF(V$3&gt;(A24taxstdlife+$E785),(Input!$K$234*$K$7)-SUM($K785:U785),(Input!$K$234*$K$7)/A24taxstdlife))</f>
        <v>0</v>
      </c>
      <c r="W785" s="155">
        <f>IF(A24taxstdlife="n/a","n/a",IF(W$3&gt;(A24taxstdlife+$E785),(Input!$K$234*$K$7)-SUM($K785:V785),(Input!$K$234*$K$7)/A24taxstdlife))</f>
        <v>0</v>
      </c>
      <c r="X785" s="155">
        <f>IF(A24taxstdlife="n/a","n/a",IF(X$3&gt;(A24taxstdlife+$E785),(Input!$K$234*$K$7)-SUM($K785:W785),(Input!$K$234*$K$7)/A24taxstdlife))</f>
        <v>0</v>
      </c>
      <c r="Y785" s="155">
        <f>IF(A24taxstdlife="n/a","n/a",IF(Y$3&gt;(A24taxstdlife+$E785),(Input!$K$234*$K$7)-SUM($K785:X785),(Input!$K$234*$K$7)/A24taxstdlife))</f>
        <v>0</v>
      </c>
      <c r="Z785" s="155">
        <f>IF(A24taxstdlife="n/a","n/a",IF(Z$3&gt;(A24taxstdlife+$E785),(Input!$K$234*$K$7)-SUM($K785:Y785),(Input!$K$234*$K$7)/A24taxstdlife))</f>
        <v>0</v>
      </c>
      <c r="AA785" s="155">
        <f>IF(A24taxstdlife="n/a","n/a",IF(AA$3&gt;(A24taxstdlife+$E785),(Input!$K$234*$K$7)-SUM($K785:Z785),(Input!$K$234*$K$7)/A24taxstdlife))</f>
        <v>0</v>
      </c>
      <c r="AB785" s="155">
        <f>IF(A24taxstdlife="n/a","n/a",IF(AB$3&gt;(A24taxstdlife+$E785),(Input!$K$234*$K$7)-SUM($K785:AA785),(Input!$K$234*$K$7)/A24taxstdlife))</f>
        <v>0</v>
      </c>
      <c r="AC785" s="155">
        <f>IF(A24taxstdlife="n/a","n/a",IF(AC$3&gt;(A24taxstdlife+$E785),(Input!$K$234*$K$7)-SUM($K785:AB785),(Input!$K$234*$K$7)/A24taxstdlife))</f>
        <v>0</v>
      </c>
      <c r="AD785" s="155">
        <f>IF(A24taxstdlife="n/a","n/a",IF(AD$3&gt;(A24taxstdlife+$E785),(Input!$K$234*$K$7)-SUM($K785:AC785),(Input!$K$234*$K$7)/A24taxstdlife))</f>
        <v>0</v>
      </c>
      <c r="AE785" s="155">
        <f>IF(A24taxstdlife="n/a","n/a",IF(AE$3&gt;(A24taxstdlife+$E785),(Input!$K$234*$K$7)-SUM($K785:AD785),(Input!$K$234*$K$7)/A24taxstdlife))</f>
        <v>0</v>
      </c>
      <c r="AF785" s="155">
        <f>IF(A24taxstdlife="n/a","n/a",IF(AF$3&gt;(A24taxstdlife+$E785),(Input!$K$234*$K$7)-SUM($K785:AE785),(Input!$K$234*$K$7)/A24taxstdlife))</f>
        <v>0</v>
      </c>
      <c r="AG785" s="155">
        <f>IF(A24taxstdlife="n/a","n/a",IF(AG$3&gt;(A24taxstdlife+$E785),(Input!$K$234*$K$7)-SUM($K785:AF785),(Input!$K$234*$K$7)/A24taxstdlife))</f>
        <v>0</v>
      </c>
      <c r="AH785" s="155">
        <f>IF(A24taxstdlife="n/a","n/a",IF(AH$3&gt;(A24taxstdlife+$E785),(Input!$K$234*$K$7)-SUM($K785:AG785),(Input!$K$234*$K$7)/A24taxstdlife))</f>
        <v>0</v>
      </c>
      <c r="AI785" s="155">
        <f>IF(A24taxstdlife="n/a","n/a",IF(AI$3&gt;(A24taxstdlife+$E785),(Input!$K$234*$K$7)-SUM($K785:AH785),(Input!$K$234*$K$7)/A24taxstdlife))</f>
        <v>0</v>
      </c>
      <c r="AJ785" s="155">
        <f>IF(A24taxstdlife="n/a","n/a",IF(AJ$3&gt;(A24taxstdlife+$E785),(Input!$K$234*$K$7)-SUM($K785:AI785),(Input!$K$234*$K$7)/A24taxstdlife))</f>
        <v>0</v>
      </c>
      <c r="AK785" s="155">
        <f>IF(A24taxstdlife="n/a","n/a",IF(AK$3&gt;(A24taxstdlife+$E785),(Input!$K$234*$K$7)-SUM($K785:AJ785),(Input!$K$234*$K$7)/A24taxstdlife))</f>
        <v>0</v>
      </c>
      <c r="AL785" s="155">
        <f>IF(A24taxstdlife="n/a","n/a",IF(AL$3&gt;(A24taxstdlife+$E785),(Input!$K$234*$K$7)-SUM($K785:AK785),(Input!$K$234*$K$7)/A24taxstdlife))</f>
        <v>0</v>
      </c>
      <c r="AM785" s="155">
        <f>IF(A24taxstdlife="n/a","n/a",IF(AM$3&gt;(A24taxstdlife+$E785),(Input!$K$234*$K$7)-SUM($K785:AL785),(Input!$K$234*$K$7)/A24taxstdlife))</f>
        <v>0</v>
      </c>
      <c r="AN785" s="155">
        <f>IF(A24taxstdlife="n/a","n/a",IF(AN$3&gt;(A24taxstdlife+$E785),(Input!$K$234*$K$7)-SUM($K785:AM785),(Input!$K$234*$K$7)/A24taxstdlife))</f>
        <v>0</v>
      </c>
      <c r="AO785" s="155">
        <f>IF(A24taxstdlife="n/a","n/a",IF(AO$3&gt;(A24taxstdlife+$E785),(Input!$K$234*$K$7)-SUM($K785:AN785),(Input!$K$234*$K$7)/A24taxstdlife))</f>
        <v>0</v>
      </c>
      <c r="AP785" s="155">
        <f>IF(A24taxstdlife="n/a","n/a",IF(AP$3&gt;(A24taxstdlife+$E785),(Input!$K$234*$K$7)-SUM($K785:AO785),(Input!$K$234*$K$7)/A24taxstdlife))</f>
        <v>0</v>
      </c>
      <c r="AQ785" s="155">
        <f>IF(A24taxstdlife="n/a","n/a",IF(AQ$3&gt;(A24taxstdlife+$E785),(Input!$K$234*$K$7)-SUM($K785:AP785),(Input!$K$234*$K$7)/A24taxstdlife))</f>
        <v>0</v>
      </c>
      <c r="AR785" s="155">
        <f>IF(A24taxstdlife="n/a","n/a",IF(AR$3&gt;(A24taxstdlife+$E785),(Input!$K$234*$K$7)-SUM($K785:AQ785),(Input!$K$234*$K$7)/A24taxstdlife))</f>
        <v>0</v>
      </c>
      <c r="AS785" s="155">
        <f>IF(A24taxstdlife="n/a","n/a",IF(AS$3&gt;(A24taxstdlife+$E785),(Input!$K$234*$K$7)-SUM($K785:AR785),(Input!$K$234*$K$7)/A24taxstdlife))</f>
        <v>0</v>
      </c>
      <c r="AT785" s="155">
        <f>IF(A24taxstdlife="n/a","n/a",IF(AT$3&gt;(A24taxstdlife+$E785),(Input!$K$234*$K$7)-SUM($K785:AS785),(Input!$K$234*$K$7)/A24taxstdlife))</f>
        <v>0</v>
      </c>
      <c r="AU785" s="155">
        <f>IF(A24taxstdlife="n/a","n/a",IF(AU$3&gt;(A24taxstdlife+$E785),(Input!$K$234*$K$7)-SUM($K785:AT785),(Input!$K$234*$K$7)/A24taxstdlife))</f>
        <v>0</v>
      </c>
      <c r="AV785" s="155">
        <f>IF(A24taxstdlife="n/a","n/a",IF(AV$3&gt;(A24taxstdlife+$E785),(Input!$K$234*$K$7)-SUM($K785:AU785),(Input!$K$234*$K$7)/A24taxstdlife))</f>
        <v>0</v>
      </c>
      <c r="AW785" s="155">
        <f>IF(A24taxstdlife="n/a","n/a",IF(AW$3&gt;(A24taxstdlife+$E785),(Input!$K$234*$K$7)-SUM($K785:AV785),(Input!$K$234*$K$7)/A24taxstdlife))</f>
        <v>0</v>
      </c>
      <c r="AX785" s="155">
        <f>IF(A24taxstdlife="n/a","n/a",IF(AX$3&gt;(A24taxstdlife+$E785),(Input!$K$234*$K$7)-SUM($K785:AW785),(Input!$K$234*$K$7)/A24taxstdlife))</f>
        <v>0</v>
      </c>
      <c r="AY785" s="155">
        <f>IF(A24taxstdlife="n/a","n/a",IF(AY$3&gt;(A24taxstdlife+$E785),(Input!$K$234*$K$7)-SUM($K785:AX785),(Input!$K$234*$K$7)/A24taxstdlife))</f>
        <v>0</v>
      </c>
      <c r="AZ785" s="155">
        <f>IF(A24taxstdlife="n/a","n/a",IF(AZ$3&gt;(A24taxstdlife+$E785),(Input!$K$234*$K$7)-SUM($K785:AY785),(Input!$K$234*$K$7)/A24taxstdlife))</f>
        <v>0</v>
      </c>
      <c r="BA785" s="155">
        <f>IF(A24taxstdlife="n/a","n/a",IF(BA$3&gt;(A24taxstdlife+$E785),(Input!$K$234*$K$7)-SUM($K785:AZ785),(Input!$K$234*$K$7)/A24taxstdlife))</f>
        <v>0</v>
      </c>
      <c r="BB785" s="155">
        <f>IF(A24taxstdlife="n/a","n/a",IF(BB$3&gt;(A24taxstdlife+$E785),(Input!$K$234*$K$7)-SUM($K785:BA785),(Input!$K$234*$K$7)/A24taxstdlife))</f>
        <v>0</v>
      </c>
      <c r="BC785" s="155">
        <f>IF(A24taxstdlife="n/a","n/a",IF(BC$3&gt;(A24taxstdlife+$E785),(Input!$K$234*$K$7)-SUM($K785:BB785),(Input!$K$234*$K$7)/A24taxstdlife))</f>
        <v>0</v>
      </c>
      <c r="BD785" s="155">
        <f>IF(A24taxstdlife="n/a","n/a",IF(BD$3&gt;(A24taxstdlife+$E785),(Input!$K$234*$K$7)-SUM($K785:BC785),(Input!$K$234*$K$7)/A24taxstdlife))</f>
        <v>0</v>
      </c>
      <c r="BE785" s="155">
        <f>IF(A24taxstdlife="n/a","n/a",IF(BE$3&gt;(A24taxstdlife+$E785),(Input!$K$234*$K$7)-SUM($K785:BD785),(Input!$K$234*$K$7)/A24taxstdlife))</f>
        <v>0</v>
      </c>
      <c r="BF785" s="155">
        <f>IF(A24taxstdlife="n/a","n/a",IF(BF$3&gt;(A24taxstdlife+$E785),(Input!$K$234*$K$7)-SUM($K785:BE785),(Input!$K$234*$K$7)/A24taxstdlife))</f>
        <v>0</v>
      </c>
      <c r="BG785" s="155">
        <f>IF(A24taxstdlife="n/a","n/a",IF(BG$3&gt;(A24taxstdlife+$E785),(Input!$K$234*$K$7)-SUM($K785:BF785),(Input!$K$234*$K$7)/A24taxstdlife))</f>
        <v>0</v>
      </c>
      <c r="BH785" s="155">
        <f>IF(A24taxstdlife="n/a","n/a",IF(BH$3&gt;(A24taxstdlife+$E785),(Input!$K$234*$K$7)-SUM($K785:BG785),(Input!$K$234*$K$7)/A24taxstdlife))</f>
        <v>0</v>
      </c>
      <c r="BI785" s="155">
        <f>IF(A24taxstdlife="n/a","n/a",IF(BI$3&gt;(A24taxstdlife+$E785),(Input!$K$234*$K$7)-SUM($K785:BH785),(Input!$K$234*$K$7)/A24taxstdlife))</f>
        <v>0</v>
      </c>
      <c r="BJ785" s="14"/>
      <c r="BK785" s="14"/>
      <c r="BL785" s="14"/>
      <c r="BM785" s="14"/>
      <c r="BN785" s="14"/>
      <c r="BO785" s="14"/>
      <c r="BP785" s="14"/>
      <c r="BQ785" s="14"/>
      <c r="BR785" s="14"/>
      <c r="BS785" s="14"/>
      <c r="BT785" s="14"/>
      <c r="BU785" s="14"/>
      <c r="BV785" s="14"/>
      <c r="BW785" s="14"/>
      <c r="BX785" s="14"/>
      <c r="BY785" s="14"/>
      <c r="BZ785" s="14"/>
      <c r="CA785" s="410"/>
      <c r="CB785" s="410"/>
      <c r="CC785" s="410"/>
      <c r="CD785" s="410"/>
      <c r="CE785" s="410"/>
      <c r="CF785" s="410"/>
      <c r="CG785" s="410"/>
      <c r="CH785" s="410"/>
      <c r="CI785" s="410"/>
      <c r="CJ785" s="410"/>
      <c r="CK785" s="410"/>
      <c r="CL785" s="410"/>
      <c r="CM785" s="410"/>
      <c r="CN785" s="410"/>
      <c r="CO785" s="410"/>
      <c r="CP785" s="410"/>
      <c r="CQ785" s="410"/>
      <c r="CR785" s="410"/>
      <c r="CS785" s="410"/>
      <c r="CT785" s="410"/>
      <c r="CU785" s="410"/>
      <c r="CV785" s="410"/>
      <c r="CW785" s="410"/>
      <c r="CX785" s="410"/>
      <c r="CY785" s="410"/>
      <c r="CZ785" s="410"/>
      <c r="DA785" s="410"/>
      <c r="DB785" s="410"/>
      <c r="DC785" s="410"/>
      <c r="DD785" s="410"/>
      <c r="DE785" s="410"/>
      <c r="DF785" s="410"/>
      <c r="DG785" s="410"/>
      <c r="DH785" s="410"/>
      <c r="DI785" s="410"/>
      <c r="DJ785" s="410"/>
      <c r="DK785" s="410"/>
      <c r="DL785" s="410"/>
      <c r="DM785" s="410"/>
      <c r="DN785" s="410"/>
      <c r="DO785" s="410"/>
      <c r="DP785" s="410"/>
      <c r="DQ785" s="410"/>
      <c r="DR785" s="410"/>
      <c r="DS785" s="410"/>
      <c r="DT785" s="410"/>
      <c r="DU785" s="410"/>
      <c r="DV785" s="410"/>
      <c r="DW785" s="410"/>
      <c r="DX785" s="410"/>
      <c r="DY785" s="410"/>
      <c r="DZ785" s="410"/>
      <c r="EA785" s="410"/>
      <c r="EB785" s="410"/>
      <c r="EC785" s="410"/>
      <c r="ED785" s="410"/>
      <c r="EE785" s="410"/>
      <c r="EF785" s="410"/>
      <c r="EG785" s="410"/>
      <c r="EH785" s="410"/>
      <c r="EI785" s="410"/>
      <c r="EJ785" s="410"/>
      <c r="EK785" s="410"/>
      <c r="EL785" s="410"/>
      <c r="EM785" s="410"/>
      <c r="EN785" s="410"/>
      <c r="EO785" s="410"/>
      <c r="EP785" s="410"/>
      <c r="EQ785" s="410"/>
      <c r="ER785" s="410"/>
      <c r="ES785" s="410"/>
      <c r="ET785" s="410"/>
      <c r="EU785" s="410"/>
      <c r="EV785" s="410"/>
      <c r="EW785" s="410"/>
      <c r="EX785" s="410"/>
      <c r="EY785" s="410"/>
      <c r="EZ785" s="410"/>
      <c r="FA785" s="410"/>
      <c r="FB785" s="410"/>
      <c r="FC785" s="410"/>
      <c r="FD785" s="410"/>
      <c r="FE785" s="410"/>
      <c r="FF785" s="410"/>
      <c r="FG785" s="410"/>
      <c r="FH785" s="410"/>
      <c r="FI785" s="410"/>
      <c r="FJ785" s="410"/>
      <c r="FK785" s="410"/>
      <c r="FL785" s="410"/>
      <c r="FM785" s="410"/>
      <c r="FN785" s="410"/>
      <c r="FO785" s="410"/>
      <c r="FP785" s="410"/>
      <c r="FQ785" s="410"/>
      <c r="FR785" s="410"/>
      <c r="FS785" s="410"/>
      <c r="FT785" s="410"/>
      <c r="FU785" s="410"/>
      <c r="FV785" s="410"/>
      <c r="FW785" s="410"/>
      <c r="FX785" s="410"/>
      <c r="FY785" s="410"/>
      <c r="FZ785" s="410"/>
      <c r="GA785" s="410"/>
      <c r="GB785" s="410"/>
      <c r="GC785" s="410"/>
      <c r="GD785" s="410"/>
      <c r="GE785" s="410"/>
      <c r="GF785" s="410"/>
      <c r="GG785" s="410"/>
      <c r="GH785" s="410"/>
      <c r="GI785" s="410"/>
      <c r="GJ785" s="410"/>
      <c r="GK785" s="410"/>
      <c r="GL785" s="410"/>
      <c r="GM785" s="410"/>
      <c r="GN785" s="410"/>
      <c r="GO785" s="410"/>
      <c r="GP785" s="410"/>
      <c r="GQ785" s="410"/>
      <c r="GR785" s="410"/>
      <c r="GS785" s="410"/>
      <c r="GT785" s="410"/>
      <c r="GU785" s="410"/>
      <c r="GV785" s="410"/>
      <c r="GW785" s="410"/>
      <c r="GX785" s="410"/>
      <c r="GY785" s="410"/>
      <c r="GZ785" s="410"/>
      <c r="HA785" s="410"/>
      <c r="HB785" s="410"/>
      <c r="HC785" s="410"/>
      <c r="HD785" s="410"/>
      <c r="HE785" s="410"/>
      <c r="HF785" s="410"/>
      <c r="HG785" s="410"/>
      <c r="HH785" s="410"/>
      <c r="HI785" s="410"/>
      <c r="HJ785" s="410"/>
      <c r="HK785" s="410"/>
      <c r="HL785" s="410"/>
      <c r="HM785" s="410"/>
      <c r="HN785" s="410"/>
      <c r="HO785" s="410"/>
      <c r="HP785" s="410"/>
      <c r="HQ785" s="410"/>
      <c r="HR785" s="410"/>
      <c r="HS785" s="410"/>
      <c r="HT785" s="410"/>
      <c r="HU785" s="410"/>
      <c r="HV785" s="410"/>
      <c r="HW785" s="410"/>
      <c r="HX785" s="410"/>
      <c r="HY785" s="410"/>
      <c r="HZ785" s="410"/>
      <c r="IA785" s="410"/>
      <c r="IB785" s="410"/>
      <c r="IC785" s="410"/>
      <c r="ID785" s="410"/>
      <c r="IE785" s="410"/>
      <c r="IF785" s="410"/>
      <c r="IG785" s="410"/>
      <c r="IH785" s="410"/>
      <c r="II785" s="410"/>
      <c r="IJ785" s="410"/>
      <c r="IK785" s="410"/>
      <c r="IL785" s="410"/>
      <c r="IM785" s="410"/>
      <c r="IN785" s="410"/>
      <c r="IO785" s="410"/>
      <c r="IP785" s="410"/>
      <c r="IQ785" s="410"/>
      <c r="IR785" s="410"/>
      <c r="IS785" s="410"/>
      <c r="IT785" s="410"/>
      <c r="IU785" s="410"/>
      <c r="IV785" s="410"/>
    </row>
    <row r="786" spans="1:256" s="2" customFormat="1" ht="12.75" hidden="1" customHeight="1" outlineLevel="2">
      <c r="A786" s="14"/>
      <c r="B786" s="14"/>
      <c r="C786" s="324"/>
      <c r="D786" s="413"/>
      <c r="E786" s="261">
        <v>6</v>
      </c>
      <c r="F786" s="372"/>
      <c r="G786" s="269"/>
      <c r="H786" s="271"/>
      <c r="I786" s="271"/>
      <c r="J786" s="271"/>
      <c r="K786" s="271"/>
      <c r="L786" s="270"/>
      <c r="M786" s="155">
        <f>IF(A24taxstdlife="n/a","n/a",IF(M$3&gt;(A24taxstdlife+$E786),(Input!$L$234*$L$7)-SUM($L786:L786),(Input!$L$234*$L$7)/A24taxstdlife))</f>
        <v>0</v>
      </c>
      <c r="N786" s="155">
        <f>IF(A24taxstdlife="n/a","n/a",IF(N$3&gt;(A24taxstdlife+$E786),(Input!$L$234*$L$7)-SUM($L786:M786),(Input!$L$234*$L$7)/A24taxstdlife))</f>
        <v>0</v>
      </c>
      <c r="O786" s="155">
        <f>IF(A24taxstdlife="n/a","n/a",IF(O$3&gt;(A24taxstdlife+$E786),(Input!$L$234*$L$7)-SUM($L786:N786),(Input!$L$234*$L$7)/A24taxstdlife))</f>
        <v>0</v>
      </c>
      <c r="P786" s="155">
        <f>IF(A24taxstdlife="n/a","n/a",IF(P$3&gt;(A24taxstdlife+$E786),(Input!$L$234*$L$7)-SUM($L786:O786),(Input!$L$234*$L$7)/A24taxstdlife))</f>
        <v>0</v>
      </c>
      <c r="Q786" s="155">
        <f>IF(A24taxstdlife="n/a","n/a",IF(Q$3&gt;(A24taxstdlife+$E786),(Input!$L$234*$L$7)-SUM($L786:P786),(Input!$L$234*$L$7)/A24taxstdlife))</f>
        <v>0</v>
      </c>
      <c r="R786" s="155">
        <f>IF(A24taxstdlife="n/a","n/a",IF(R$3&gt;(A24taxstdlife+$E786),(Input!$L$234*$L$7)-SUM($L786:Q786),(Input!$L$234*$L$7)/A24taxstdlife))</f>
        <v>0</v>
      </c>
      <c r="S786" s="155">
        <f>IF(A24taxstdlife="n/a","n/a",IF(S$3&gt;(A24taxstdlife+$E786),(Input!$L$234*$L$7)-SUM($L786:R786),(Input!$L$234*$L$7)/A24taxstdlife))</f>
        <v>0</v>
      </c>
      <c r="T786" s="155">
        <f>IF(A24taxstdlife="n/a","n/a",IF(T$3&gt;(A24taxstdlife+$E786),(Input!$L$234*$L$7)-SUM($L786:S786),(Input!$L$234*$L$7)/A24taxstdlife))</f>
        <v>0</v>
      </c>
      <c r="U786" s="155">
        <f>IF(A24taxstdlife="n/a","n/a",IF(U$3&gt;(A24taxstdlife+$E786),(Input!$L$234*$L$7)-SUM($L786:T786),(Input!$L$234*$L$7)/A24taxstdlife))</f>
        <v>0</v>
      </c>
      <c r="V786" s="155">
        <f>IF(A24taxstdlife="n/a","n/a",IF(V$3&gt;(A24taxstdlife+$E786),(Input!$L$234*$L$7)-SUM($L786:U786),(Input!$L$234*$L$7)/A24taxstdlife))</f>
        <v>0</v>
      </c>
      <c r="W786" s="155">
        <f>IF(A24taxstdlife="n/a","n/a",IF(W$3&gt;(A24taxstdlife+$E786),(Input!$L$234*$L$7)-SUM($L786:V786),(Input!$L$234*$L$7)/A24taxstdlife))</f>
        <v>0</v>
      </c>
      <c r="X786" s="155">
        <f>IF(A24taxstdlife="n/a","n/a",IF(X$3&gt;(A24taxstdlife+$E786),(Input!$L$234*$L$7)-SUM($L786:W786),(Input!$L$234*$L$7)/A24taxstdlife))</f>
        <v>0</v>
      </c>
      <c r="Y786" s="155">
        <f>IF(A24taxstdlife="n/a","n/a",IF(Y$3&gt;(A24taxstdlife+$E786),(Input!$L$234*$L$7)-SUM($L786:X786),(Input!$L$234*$L$7)/A24taxstdlife))</f>
        <v>0</v>
      </c>
      <c r="Z786" s="155">
        <f>IF(A24taxstdlife="n/a","n/a",IF(Z$3&gt;(A24taxstdlife+$E786),(Input!$L$234*$L$7)-SUM($L786:Y786),(Input!$L$234*$L$7)/A24taxstdlife))</f>
        <v>0</v>
      </c>
      <c r="AA786" s="155">
        <f>IF(A24taxstdlife="n/a","n/a",IF(AA$3&gt;(A24taxstdlife+$E786),(Input!$L$234*$L$7)-SUM($L786:Z786),(Input!$L$234*$L$7)/A24taxstdlife))</f>
        <v>0</v>
      </c>
      <c r="AB786" s="155">
        <f>IF(A24taxstdlife="n/a","n/a",IF(AB$3&gt;(A24taxstdlife+$E786),(Input!$L$234*$L$7)-SUM($L786:AA786),(Input!$L$234*$L$7)/A24taxstdlife))</f>
        <v>0</v>
      </c>
      <c r="AC786" s="155">
        <f>IF(A24taxstdlife="n/a","n/a",IF(AC$3&gt;(A24taxstdlife+$E786),(Input!$L$234*$L$7)-SUM($L786:AB786),(Input!$L$234*$L$7)/A24taxstdlife))</f>
        <v>0</v>
      </c>
      <c r="AD786" s="155">
        <f>IF(A24taxstdlife="n/a","n/a",IF(AD$3&gt;(A24taxstdlife+$E786),(Input!$L$234*$L$7)-SUM($L786:AC786),(Input!$L$234*$L$7)/A24taxstdlife))</f>
        <v>0</v>
      </c>
      <c r="AE786" s="155">
        <f>IF(A24taxstdlife="n/a","n/a",IF(AE$3&gt;(A24taxstdlife+$E786),(Input!$L$234*$L$7)-SUM($L786:AD786),(Input!$L$234*$L$7)/A24taxstdlife))</f>
        <v>0</v>
      </c>
      <c r="AF786" s="155">
        <f>IF(A24taxstdlife="n/a","n/a",IF(AF$3&gt;(A24taxstdlife+$E786),(Input!$L$234*$L$7)-SUM($L786:AE786),(Input!$L$234*$L$7)/A24taxstdlife))</f>
        <v>0</v>
      </c>
      <c r="AG786" s="155">
        <f>IF(A24taxstdlife="n/a","n/a",IF(AG$3&gt;(A24taxstdlife+$E786),(Input!$L$234*$L$7)-SUM($L786:AF786),(Input!$L$234*$L$7)/A24taxstdlife))</f>
        <v>0</v>
      </c>
      <c r="AH786" s="155">
        <f>IF(A24taxstdlife="n/a","n/a",IF(AH$3&gt;(A24taxstdlife+$E786),(Input!$L$234*$L$7)-SUM($L786:AG786),(Input!$L$234*$L$7)/A24taxstdlife))</f>
        <v>0</v>
      </c>
      <c r="AI786" s="155">
        <f>IF(A24taxstdlife="n/a","n/a",IF(AI$3&gt;(A24taxstdlife+$E786),(Input!$L$234*$L$7)-SUM($L786:AH786),(Input!$L$234*$L$7)/A24taxstdlife))</f>
        <v>0</v>
      </c>
      <c r="AJ786" s="155">
        <f>IF(A24taxstdlife="n/a","n/a",IF(AJ$3&gt;(A24taxstdlife+$E786),(Input!$L$234*$L$7)-SUM($L786:AI786),(Input!$L$234*$L$7)/A24taxstdlife))</f>
        <v>0</v>
      </c>
      <c r="AK786" s="155">
        <f>IF(A24taxstdlife="n/a","n/a",IF(AK$3&gt;(A24taxstdlife+$E786),(Input!$L$234*$L$7)-SUM($L786:AJ786),(Input!$L$234*$L$7)/A24taxstdlife))</f>
        <v>0</v>
      </c>
      <c r="AL786" s="155">
        <f>IF(A24taxstdlife="n/a","n/a",IF(AL$3&gt;(A24taxstdlife+$E786),(Input!$L$234*$L$7)-SUM($L786:AK786),(Input!$L$234*$L$7)/A24taxstdlife))</f>
        <v>0</v>
      </c>
      <c r="AM786" s="155">
        <f>IF(A24taxstdlife="n/a","n/a",IF(AM$3&gt;(A24taxstdlife+$E786),(Input!$L$234*$L$7)-SUM($L786:AL786),(Input!$L$234*$L$7)/A24taxstdlife))</f>
        <v>0</v>
      </c>
      <c r="AN786" s="155">
        <f>IF(A24taxstdlife="n/a","n/a",IF(AN$3&gt;(A24taxstdlife+$E786),(Input!$L$234*$L$7)-SUM($L786:AM786),(Input!$L$234*$L$7)/A24taxstdlife))</f>
        <v>0</v>
      </c>
      <c r="AO786" s="155">
        <f>IF(A24taxstdlife="n/a","n/a",IF(AO$3&gt;(A24taxstdlife+$E786),(Input!$L$234*$L$7)-SUM($L786:AN786),(Input!$L$234*$L$7)/A24taxstdlife))</f>
        <v>0</v>
      </c>
      <c r="AP786" s="155">
        <f>IF(A24taxstdlife="n/a","n/a",IF(AP$3&gt;(A24taxstdlife+$E786),(Input!$L$234*$L$7)-SUM($L786:AO786),(Input!$L$234*$L$7)/A24taxstdlife))</f>
        <v>0</v>
      </c>
      <c r="AQ786" s="155">
        <f>IF(A24taxstdlife="n/a","n/a",IF(AQ$3&gt;(A24taxstdlife+$E786),(Input!$L$234*$L$7)-SUM($L786:AP786),(Input!$L$234*$L$7)/A24taxstdlife))</f>
        <v>0</v>
      </c>
      <c r="AR786" s="155">
        <f>IF(A24taxstdlife="n/a","n/a",IF(AR$3&gt;(A24taxstdlife+$E786),(Input!$L$234*$L$7)-SUM($L786:AQ786),(Input!$L$234*$L$7)/A24taxstdlife))</f>
        <v>0</v>
      </c>
      <c r="AS786" s="155">
        <f>IF(A24taxstdlife="n/a","n/a",IF(AS$3&gt;(A24taxstdlife+$E786),(Input!$L$234*$L$7)-SUM($L786:AR786),(Input!$L$234*$L$7)/A24taxstdlife))</f>
        <v>0</v>
      </c>
      <c r="AT786" s="155">
        <f>IF(A24taxstdlife="n/a","n/a",IF(AT$3&gt;(A24taxstdlife+$E786),(Input!$L$234*$L$7)-SUM($L786:AS786),(Input!$L$234*$L$7)/A24taxstdlife))</f>
        <v>0</v>
      </c>
      <c r="AU786" s="155">
        <f>IF(A24taxstdlife="n/a","n/a",IF(AU$3&gt;(A24taxstdlife+$E786),(Input!$L$234*$L$7)-SUM($L786:AT786),(Input!$L$234*$L$7)/A24taxstdlife))</f>
        <v>0</v>
      </c>
      <c r="AV786" s="155">
        <f>IF(A24taxstdlife="n/a","n/a",IF(AV$3&gt;(A24taxstdlife+$E786),(Input!$L$234*$L$7)-SUM($L786:AU786),(Input!$L$234*$L$7)/A24taxstdlife))</f>
        <v>0</v>
      </c>
      <c r="AW786" s="155">
        <f>IF(A24taxstdlife="n/a","n/a",IF(AW$3&gt;(A24taxstdlife+$E786),(Input!$L$234*$L$7)-SUM($L786:AV786),(Input!$L$234*$L$7)/A24taxstdlife))</f>
        <v>0</v>
      </c>
      <c r="AX786" s="155">
        <f>IF(A24taxstdlife="n/a","n/a",IF(AX$3&gt;(A24taxstdlife+$E786),(Input!$L$234*$L$7)-SUM($L786:AW786),(Input!$L$234*$L$7)/A24taxstdlife))</f>
        <v>0</v>
      </c>
      <c r="AY786" s="155">
        <f>IF(A24taxstdlife="n/a","n/a",IF(AY$3&gt;(A24taxstdlife+$E786),(Input!$L$234*$L$7)-SUM($L786:AX786),(Input!$L$234*$L$7)/A24taxstdlife))</f>
        <v>0</v>
      </c>
      <c r="AZ786" s="155">
        <f>IF(A24taxstdlife="n/a","n/a",IF(AZ$3&gt;(A24taxstdlife+$E786),(Input!$L$234*$L$7)-SUM($L786:AY786),(Input!$L$234*$L$7)/A24taxstdlife))</f>
        <v>0</v>
      </c>
      <c r="BA786" s="155">
        <f>IF(A24taxstdlife="n/a","n/a",IF(BA$3&gt;(A24taxstdlife+$E786),(Input!$L$234*$L$7)-SUM($L786:AZ786),(Input!$L$234*$L$7)/A24taxstdlife))</f>
        <v>0</v>
      </c>
      <c r="BB786" s="155">
        <f>IF(A24taxstdlife="n/a","n/a",IF(BB$3&gt;(A24taxstdlife+$E786),(Input!$L$234*$L$7)-SUM($L786:BA786),(Input!$L$234*$L$7)/A24taxstdlife))</f>
        <v>0</v>
      </c>
      <c r="BC786" s="155">
        <f>IF(A24taxstdlife="n/a","n/a",IF(BC$3&gt;(A24taxstdlife+$E786),(Input!$L$234*$L$7)-SUM($L786:BB786),(Input!$L$234*$L$7)/A24taxstdlife))</f>
        <v>0</v>
      </c>
      <c r="BD786" s="155">
        <f>IF(A24taxstdlife="n/a","n/a",IF(BD$3&gt;(A24taxstdlife+$E786),(Input!$L$234*$L$7)-SUM($L786:BC786),(Input!$L$234*$L$7)/A24taxstdlife))</f>
        <v>0</v>
      </c>
      <c r="BE786" s="155">
        <f>IF(A24taxstdlife="n/a","n/a",IF(BE$3&gt;(A24taxstdlife+$E786),(Input!$L$234*$L$7)-SUM($L786:BD786),(Input!$L$234*$L$7)/A24taxstdlife))</f>
        <v>0</v>
      </c>
      <c r="BF786" s="155">
        <f>IF(A24taxstdlife="n/a","n/a",IF(BF$3&gt;(A24taxstdlife+$E786),(Input!$L$234*$L$7)-SUM($L786:BE786),(Input!$L$234*$L$7)/A24taxstdlife))</f>
        <v>0</v>
      </c>
      <c r="BG786" s="155">
        <f>IF(A24taxstdlife="n/a","n/a",IF(BG$3&gt;(A24taxstdlife+$E786),(Input!$L$234*$L$7)-SUM($L786:BF786),(Input!$L$234*$L$7)/A24taxstdlife))</f>
        <v>0</v>
      </c>
      <c r="BH786" s="155">
        <f>IF(A24taxstdlife="n/a","n/a",IF(BH$3&gt;(A24taxstdlife+$E786),(Input!$L$234*$L$7)-SUM($L786:BG786),(Input!$L$234*$L$7)/A24taxstdlife))</f>
        <v>0</v>
      </c>
      <c r="BI786" s="155">
        <f>IF(A24taxstdlife="n/a","n/a",IF(BI$3&gt;(A24taxstdlife+$E786),(Input!$L$234*$L$7)-SUM($L786:BH786),(Input!$L$234*$L$7)/A24taxstdlife))</f>
        <v>0</v>
      </c>
      <c r="BJ786" s="14"/>
      <c r="BK786" s="14"/>
      <c r="BL786" s="14"/>
      <c r="BM786" s="14"/>
      <c r="BN786" s="14"/>
      <c r="BO786" s="14"/>
      <c r="BP786" s="14"/>
      <c r="BQ786" s="14"/>
      <c r="BR786" s="14"/>
      <c r="BS786" s="14"/>
      <c r="BT786" s="14"/>
      <c r="BU786" s="14"/>
      <c r="BV786" s="14"/>
      <c r="BW786" s="14"/>
      <c r="BX786" s="14"/>
      <c r="BY786" s="14"/>
      <c r="BZ786" s="14"/>
      <c r="CA786" s="410"/>
      <c r="CB786" s="410"/>
      <c r="CC786" s="410"/>
      <c r="CD786" s="410"/>
      <c r="CE786" s="410"/>
      <c r="CF786" s="410"/>
      <c r="CG786" s="410"/>
      <c r="CH786" s="410"/>
      <c r="CI786" s="410"/>
      <c r="CJ786" s="410"/>
      <c r="CK786" s="410"/>
      <c r="CL786" s="410"/>
      <c r="CM786" s="410"/>
      <c r="CN786" s="410"/>
      <c r="CO786" s="410"/>
      <c r="CP786" s="410"/>
      <c r="CQ786" s="410"/>
      <c r="CR786" s="410"/>
      <c r="CS786" s="410"/>
      <c r="CT786" s="410"/>
      <c r="CU786" s="410"/>
      <c r="CV786" s="410"/>
      <c r="CW786" s="410"/>
      <c r="CX786" s="410"/>
      <c r="CY786" s="410"/>
      <c r="CZ786" s="410"/>
      <c r="DA786" s="410"/>
      <c r="DB786" s="410"/>
      <c r="DC786" s="410"/>
      <c r="DD786" s="410"/>
      <c r="DE786" s="410"/>
      <c r="DF786" s="410"/>
      <c r="DG786" s="410"/>
      <c r="DH786" s="410"/>
      <c r="DI786" s="410"/>
      <c r="DJ786" s="410"/>
      <c r="DK786" s="410"/>
      <c r="DL786" s="410"/>
      <c r="DM786" s="410"/>
      <c r="DN786" s="410"/>
      <c r="DO786" s="410"/>
      <c r="DP786" s="410"/>
      <c r="DQ786" s="410"/>
      <c r="DR786" s="410"/>
      <c r="DS786" s="410"/>
      <c r="DT786" s="410"/>
      <c r="DU786" s="410"/>
      <c r="DV786" s="410"/>
      <c r="DW786" s="410"/>
      <c r="DX786" s="410"/>
      <c r="DY786" s="410"/>
      <c r="DZ786" s="410"/>
      <c r="EA786" s="410"/>
      <c r="EB786" s="410"/>
      <c r="EC786" s="410"/>
      <c r="ED786" s="410"/>
      <c r="EE786" s="410"/>
      <c r="EF786" s="410"/>
      <c r="EG786" s="410"/>
      <c r="EH786" s="410"/>
      <c r="EI786" s="410"/>
      <c r="EJ786" s="410"/>
      <c r="EK786" s="410"/>
      <c r="EL786" s="410"/>
      <c r="EM786" s="410"/>
      <c r="EN786" s="410"/>
      <c r="EO786" s="410"/>
      <c r="EP786" s="410"/>
      <c r="EQ786" s="410"/>
      <c r="ER786" s="410"/>
      <c r="ES786" s="410"/>
      <c r="ET786" s="410"/>
      <c r="EU786" s="410"/>
      <c r="EV786" s="410"/>
      <c r="EW786" s="410"/>
      <c r="EX786" s="410"/>
      <c r="EY786" s="410"/>
      <c r="EZ786" s="410"/>
      <c r="FA786" s="410"/>
      <c r="FB786" s="410"/>
      <c r="FC786" s="410"/>
      <c r="FD786" s="410"/>
      <c r="FE786" s="410"/>
      <c r="FF786" s="410"/>
      <c r="FG786" s="410"/>
      <c r="FH786" s="410"/>
      <c r="FI786" s="410"/>
      <c r="FJ786" s="410"/>
      <c r="FK786" s="410"/>
      <c r="FL786" s="410"/>
      <c r="FM786" s="410"/>
      <c r="FN786" s="410"/>
      <c r="FO786" s="410"/>
      <c r="FP786" s="410"/>
      <c r="FQ786" s="410"/>
      <c r="FR786" s="410"/>
      <c r="FS786" s="410"/>
      <c r="FT786" s="410"/>
      <c r="FU786" s="410"/>
      <c r="FV786" s="410"/>
      <c r="FW786" s="410"/>
      <c r="FX786" s="410"/>
      <c r="FY786" s="410"/>
      <c r="FZ786" s="410"/>
      <c r="GA786" s="410"/>
      <c r="GB786" s="410"/>
      <c r="GC786" s="410"/>
      <c r="GD786" s="410"/>
      <c r="GE786" s="410"/>
      <c r="GF786" s="410"/>
      <c r="GG786" s="410"/>
      <c r="GH786" s="410"/>
      <c r="GI786" s="410"/>
      <c r="GJ786" s="410"/>
      <c r="GK786" s="410"/>
      <c r="GL786" s="410"/>
      <c r="GM786" s="410"/>
      <c r="GN786" s="410"/>
      <c r="GO786" s="410"/>
      <c r="GP786" s="410"/>
      <c r="GQ786" s="410"/>
      <c r="GR786" s="410"/>
      <c r="GS786" s="410"/>
      <c r="GT786" s="410"/>
      <c r="GU786" s="410"/>
      <c r="GV786" s="410"/>
      <c r="GW786" s="410"/>
      <c r="GX786" s="410"/>
      <c r="GY786" s="410"/>
      <c r="GZ786" s="410"/>
      <c r="HA786" s="410"/>
      <c r="HB786" s="410"/>
      <c r="HC786" s="410"/>
      <c r="HD786" s="410"/>
      <c r="HE786" s="410"/>
      <c r="HF786" s="410"/>
      <c r="HG786" s="410"/>
      <c r="HH786" s="410"/>
      <c r="HI786" s="410"/>
      <c r="HJ786" s="410"/>
      <c r="HK786" s="410"/>
      <c r="HL786" s="410"/>
      <c r="HM786" s="410"/>
      <c r="HN786" s="410"/>
      <c r="HO786" s="410"/>
      <c r="HP786" s="410"/>
      <c r="HQ786" s="410"/>
      <c r="HR786" s="410"/>
      <c r="HS786" s="410"/>
      <c r="HT786" s="410"/>
      <c r="HU786" s="410"/>
      <c r="HV786" s="410"/>
      <c r="HW786" s="410"/>
      <c r="HX786" s="410"/>
      <c r="HY786" s="410"/>
      <c r="HZ786" s="410"/>
      <c r="IA786" s="410"/>
      <c r="IB786" s="410"/>
      <c r="IC786" s="410"/>
      <c r="ID786" s="410"/>
      <c r="IE786" s="410"/>
      <c r="IF786" s="410"/>
      <c r="IG786" s="410"/>
      <c r="IH786" s="410"/>
      <c r="II786" s="410"/>
      <c r="IJ786" s="410"/>
      <c r="IK786" s="410"/>
      <c r="IL786" s="410"/>
      <c r="IM786" s="410"/>
      <c r="IN786" s="410"/>
      <c r="IO786" s="410"/>
      <c r="IP786" s="410"/>
      <c r="IQ786" s="410"/>
      <c r="IR786" s="410"/>
      <c r="IS786" s="410"/>
      <c r="IT786" s="410"/>
      <c r="IU786" s="410"/>
      <c r="IV786" s="410"/>
    </row>
    <row r="787" spans="1:256" s="2" customFormat="1" ht="12.75" hidden="1" customHeight="1" outlineLevel="2">
      <c r="A787" s="14"/>
      <c r="B787" s="14"/>
      <c r="C787" s="324"/>
      <c r="D787" s="413"/>
      <c r="E787" s="261">
        <v>7</v>
      </c>
      <c r="F787" s="372"/>
      <c r="G787" s="269"/>
      <c r="H787" s="271"/>
      <c r="I787" s="271"/>
      <c r="J787" s="271"/>
      <c r="K787" s="271"/>
      <c r="L787" s="271"/>
      <c r="M787" s="270"/>
      <c r="N787" s="155">
        <f>IF(A24taxstdlife="n/a","n/a",IF(N$3&gt;(A24taxstdlife+$E787),(Input!$M$234*$M$7)-SUM($M787:M787),(Input!$M$234*$M$7)/A24taxstdlife))</f>
        <v>0</v>
      </c>
      <c r="O787" s="155">
        <f>IF(A24taxstdlife="n/a","n/a",IF(O$3&gt;(A24taxstdlife+$E787),(Input!$M$234*$M$7)-SUM($M787:N787),(Input!$M$234*$M$7)/A24taxstdlife))</f>
        <v>0</v>
      </c>
      <c r="P787" s="155">
        <f>IF(A24taxstdlife="n/a","n/a",IF(P$3&gt;(A24taxstdlife+$E787),(Input!$M$234*$M$7)-SUM($M787:O787),(Input!$M$234*$M$7)/A24taxstdlife))</f>
        <v>0</v>
      </c>
      <c r="Q787" s="155">
        <f>IF(A24taxstdlife="n/a","n/a",IF(Q$3&gt;(A24taxstdlife+$E787),(Input!$M$234*$M$7)-SUM($M787:P787),(Input!$M$234*$M$7)/A24taxstdlife))</f>
        <v>0</v>
      </c>
      <c r="R787" s="155">
        <f>IF(A24taxstdlife="n/a","n/a",IF(R$3&gt;(A24taxstdlife+$E787),(Input!$M$234*$M$7)-SUM($M787:Q787),(Input!$M$234*$M$7)/A24taxstdlife))</f>
        <v>0</v>
      </c>
      <c r="S787" s="155">
        <f>IF(A24taxstdlife="n/a","n/a",IF(S$3&gt;(A24taxstdlife+$E787),(Input!$M$234*$M$7)-SUM($M787:R787),(Input!$M$234*$M$7)/A24taxstdlife))</f>
        <v>0</v>
      </c>
      <c r="T787" s="155">
        <f>IF(A24taxstdlife="n/a","n/a",IF(T$3&gt;(A24taxstdlife+$E787),(Input!$M$234*$M$7)-SUM($M787:S787),(Input!$M$234*$M$7)/A24taxstdlife))</f>
        <v>0</v>
      </c>
      <c r="U787" s="155">
        <f>IF(A24taxstdlife="n/a","n/a",IF(U$3&gt;(A24taxstdlife+$E787),(Input!$M$234*$M$7)-SUM($M787:T787),(Input!$M$234*$M$7)/A24taxstdlife))</f>
        <v>0</v>
      </c>
      <c r="V787" s="155">
        <f>IF(A24taxstdlife="n/a","n/a",IF(V$3&gt;(A24taxstdlife+$E787),(Input!$M$234*$M$7)-SUM($M787:U787),(Input!$M$234*$M$7)/A24taxstdlife))</f>
        <v>0</v>
      </c>
      <c r="W787" s="155">
        <f>IF(A24taxstdlife="n/a","n/a",IF(W$3&gt;(A24taxstdlife+$E787),(Input!$M$234*$M$7)-SUM($M787:V787),(Input!$M$234*$M$7)/A24taxstdlife))</f>
        <v>0</v>
      </c>
      <c r="X787" s="155">
        <f>IF(A24taxstdlife="n/a","n/a",IF(X$3&gt;(A24taxstdlife+$E787),(Input!$M$234*$M$7)-SUM($M787:W787),(Input!$M$234*$M$7)/A24taxstdlife))</f>
        <v>0</v>
      </c>
      <c r="Y787" s="155">
        <f>IF(A24taxstdlife="n/a","n/a",IF(Y$3&gt;(A24taxstdlife+$E787),(Input!$M$234*$M$7)-SUM($M787:X787),(Input!$M$234*$M$7)/A24taxstdlife))</f>
        <v>0</v>
      </c>
      <c r="Z787" s="155">
        <f>IF(A24taxstdlife="n/a","n/a",IF(Z$3&gt;(A24taxstdlife+$E787),(Input!$M$234*$M$7)-SUM($M787:Y787),(Input!$M$234*$M$7)/A24taxstdlife))</f>
        <v>0</v>
      </c>
      <c r="AA787" s="155">
        <f>IF(A24taxstdlife="n/a","n/a",IF(AA$3&gt;(A24taxstdlife+$E787),(Input!$M$234*$M$7)-SUM($M787:Z787),(Input!$M$234*$M$7)/A24taxstdlife))</f>
        <v>0</v>
      </c>
      <c r="AB787" s="155">
        <f>IF(A24taxstdlife="n/a","n/a",IF(AB$3&gt;(A24taxstdlife+$E787),(Input!$M$234*$M$7)-SUM($M787:AA787),(Input!$M$234*$M$7)/A24taxstdlife))</f>
        <v>0</v>
      </c>
      <c r="AC787" s="155">
        <f>IF(A24taxstdlife="n/a","n/a",IF(AC$3&gt;(A24taxstdlife+$E787),(Input!$M$234*$M$7)-SUM($M787:AB787),(Input!$M$234*$M$7)/A24taxstdlife))</f>
        <v>0</v>
      </c>
      <c r="AD787" s="155">
        <f>IF(A24taxstdlife="n/a","n/a",IF(AD$3&gt;(A24taxstdlife+$E787),(Input!$M$234*$M$7)-SUM($M787:AC787),(Input!$M$234*$M$7)/A24taxstdlife))</f>
        <v>0</v>
      </c>
      <c r="AE787" s="155">
        <f>IF(A24taxstdlife="n/a","n/a",IF(AE$3&gt;(A24taxstdlife+$E787),(Input!$M$234*$M$7)-SUM($M787:AD787),(Input!$M$234*$M$7)/A24taxstdlife))</f>
        <v>0</v>
      </c>
      <c r="AF787" s="155">
        <f>IF(A24taxstdlife="n/a","n/a",IF(AF$3&gt;(A24taxstdlife+$E787),(Input!$M$234*$M$7)-SUM($M787:AE787),(Input!$M$234*$M$7)/A24taxstdlife))</f>
        <v>0</v>
      </c>
      <c r="AG787" s="155">
        <f>IF(A24taxstdlife="n/a","n/a",IF(AG$3&gt;(A24taxstdlife+$E787),(Input!$M$234*$M$7)-SUM($M787:AF787),(Input!$M$234*$M$7)/A24taxstdlife))</f>
        <v>0</v>
      </c>
      <c r="AH787" s="155">
        <f>IF(A24taxstdlife="n/a","n/a",IF(AH$3&gt;(A24taxstdlife+$E787),(Input!$M$234*$M$7)-SUM($M787:AG787),(Input!$M$234*$M$7)/A24taxstdlife))</f>
        <v>0</v>
      </c>
      <c r="AI787" s="155">
        <f>IF(A24taxstdlife="n/a","n/a",IF(AI$3&gt;(A24taxstdlife+$E787),(Input!$M$234*$M$7)-SUM($M787:AH787),(Input!$M$234*$M$7)/A24taxstdlife))</f>
        <v>0</v>
      </c>
      <c r="AJ787" s="155">
        <f>IF(A24taxstdlife="n/a","n/a",IF(AJ$3&gt;(A24taxstdlife+$E787),(Input!$M$234*$M$7)-SUM($M787:AI787),(Input!$M$234*$M$7)/A24taxstdlife))</f>
        <v>0</v>
      </c>
      <c r="AK787" s="155">
        <f>IF(A24taxstdlife="n/a","n/a",IF(AK$3&gt;(A24taxstdlife+$E787),(Input!$M$234*$M$7)-SUM($M787:AJ787),(Input!$M$234*$M$7)/A24taxstdlife))</f>
        <v>0</v>
      </c>
      <c r="AL787" s="155">
        <f>IF(A24taxstdlife="n/a","n/a",IF(AL$3&gt;(A24taxstdlife+$E787),(Input!$M$234*$M$7)-SUM($M787:AK787),(Input!$M$234*$M$7)/A24taxstdlife))</f>
        <v>0</v>
      </c>
      <c r="AM787" s="155">
        <f>IF(A24taxstdlife="n/a","n/a",IF(AM$3&gt;(A24taxstdlife+$E787),(Input!$M$234*$M$7)-SUM($M787:AL787),(Input!$M$234*$M$7)/A24taxstdlife))</f>
        <v>0</v>
      </c>
      <c r="AN787" s="155">
        <f>IF(A24taxstdlife="n/a","n/a",IF(AN$3&gt;(A24taxstdlife+$E787),(Input!$M$234*$M$7)-SUM($M787:AM787),(Input!$M$234*$M$7)/A24taxstdlife))</f>
        <v>0</v>
      </c>
      <c r="AO787" s="155">
        <f>IF(A24taxstdlife="n/a","n/a",IF(AO$3&gt;(A24taxstdlife+$E787),(Input!$M$234*$M$7)-SUM($M787:AN787),(Input!$M$234*$M$7)/A24taxstdlife))</f>
        <v>0</v>
      </c>
      <c r="AP787" s="155">
        <f>IF(A24taxstdlife="n/a","n/a",IF(AP$3&gt;(A24taxstdlife+$E787),(Input!$M$234*$M$7)-SUM($M787:AO787),(Input!$M$234*$M$7)/A24taxstdlife))</f>
        <v>0</v>
      </c>
      <c r="AQ787" s="155">
        <f>IF(A24taxstdlife="n/a","n/a",IF(AQ$3&gt;(A24taxstdlife+$E787),(Input!$M$234*$M$7)-SUM($M787:AP787),(Input!$M$234*$M$7)/A24taxstdlife))</f>
        <v>0</v>
      </c>
      <c r="AR787" s="155">
        <f>IF(A24taxstdlife="n/a","n/a",IF(AR$3&gt;(A24taxstdlife+$E787),(Input!$M$234*$M$7)-SUM($M787:AQ787),(Input!$M$234*$M$7)/A24taxstdlife))</f>
        <v>0</v>
      </c>
      <c r="AS787" s="155">
        <f>IF(A24taxstdlife="n/a","n/a",IF(AS$3&gt;(A24taxstdlife+$E787),(Input!$M$234*$M$7)-SUM($M787:AR787),(Input!$M$234*$M$7)/A24taxstdlife))</f>
        <v>0</v>
      </c>
      <c r="AT787" s="155">
        <f>IF(A24taxstdlife="n/a","n/a",IF(AT$3&gt;(A24taxstdlife+$E787),(Input!$M$234*$M$7)-SUM($M787:AS787),(Input!$M$234*$M$7)/A24taxstdlife))</f>
        <v>0</v>
      </c>
      <c r="AU787" s="155">
        <f>IF(A24taxstdlife="n/a","n/a",IF(AU$3&gt;(A24taxstdlife+$E787),(Input!$M$234*$M$7)-SUM($M787:AT787),(Input!$M$234*$M$7)/A24taxstdlife))</f>
        <v>0</v>
      </c>
      <c r="AV787" s="155">
        <f>IF(A24taxstdlife="n/a","n/a",IF(AV$3&gt;(A24taxstdlife+$E787),(Input!$M$234*$M$7)-SUM($M787:AU787),(Input!$M$234*$M$7)/A24taxstdlife))</f>
        <v>0</v>
      </c>
      <c r="AW787" s="155">
        <f>IF(A24taxstdlife="n/a","n/a",IF(AW$3&gt;(A24taxstdlife+$E787),(Input!$M$234*$M$7)-SUM($M787:AV787),(Input!$M$234*$M$7)/A24taxstdlife))</f>
        <v>0</v>
      </c>
      <c r="AX787" s="155">
        <f>IF(A24taxstdlife="n/a","n/a",IF(AX$3&gt;(A24taxstdlife+$E787),(Input!$M$234*$M$7)-SUM($M787:AW787),(Input!$M$234*$M$7)/A24taxstdlife))</f>
        <v>0</v>
      </c>
      <c r="AY787" s="155">
        <f>IF(A24taxstdlife="n/a","n/a",IF(AY$3&gt;(A24taxstdlife+$E787),(Input!$M$234*$M$7)-SUM($M787:AX787),(Input!$M$234*$M$7)/A24taxstdlife))</f>
        <v>0</v>
      </c>
      <c r="AZ787" s="155">
        <f>IF(A24taxstdlife="n/a","n/a",IF(AZ$3&gt;(A24taxstdlife+$E787),(Input!$M$234*$M$7)-SUM($M787:AY787),(Input!$M$234*$M$7)/A24taxstdlife))</f>
        <v>0</v>
      </c>
      <c r="BA787" s="155">
        <f>IF(A24taxstdlife="n/a","n/a",IF(BA$3&gt;(A24taxstdlife+$E787),(Input!$M$234*$M$7)-SUM($M787:AZ787),(Input!$M$234*$M$7)/A24taxstdlife))</f>
        <v>0</v>
      </c>
      <c r="BB787" s="155">
        <f>IF(A24taxstdlife="n/a","n/a",IF(BB$3&gt;(A24taxstdlife+$E787),(Input!$M$234*$M$7)-SUM($M787:BA787),(Input!$M$234*$M$7)/A24taxstdlife))</f>
        <v>0</v>
      </c>
      <c r="BC787" s="155">
        <f>IF(A24taxstdlife="n/a","n/a",IF(BC$3&gt;(A24taxstdlife+$E787),(Input!$M$234*$M$7)-SUM($M787:BB787),(Input!$M$234*$M$7)/A24taxstdlife))</f>
        <v>0</v>
      </c>
      <c r="BD787" s="155">
        <f>IF(A24taxstdlife="n/a","n/a",IF(BD$3&gt;(A24taxstdlife+$E787),(Input!$M$234*$M$7)-SUM($M787:BC787),(Input!$M$234*$M$7)/A24taxstdlife))</f>
        <v>0</v>
      </c>
      <c r="BE787" s="155">
        <f>IF(A24taxstdlife="n/a","n/a",IF(BE$3&gt;(A24taxstdlife+$E787),(Input!$M$234*$M$7)-SUM($M787:BD787),(Input!$M$234*$M$7)/A24taxstdlife))</f>
        <v>0</v>
      </c>
      <c r="BF787" s="155">
        <f>IF(A24taxstdlife="n/a","n/a",IF(BF$3&gt;(A24taxstdlife+$E787),(Input!$M$234*$M$7)-SUM($M787:BE787),(Input!$M$234*$M$7)/A24taxstdlife))</f>
        <v>0</v>
      </c>
      <c r="BG787" s="155">
        <f>IF(A24taxstdlife="n/a","n/a",IF(BG$3&gt;(A24taxstdlife+$E787),(Input!$M$234*$M$7)-SUM($M787:BF787),(Input!$M$234*$M$7)/A24taxstdlife))</f>
        <v>0</v>
      </c>
      <c r="BH787" s="155">
        <f>IF(A24taxstdlife="n/a","n/a",IF(BH$3&gt;(A24taxstdlife+$E787),(Input!$M$234*$M$7)-SUM($M787:BG787),(Input!$M$234*$M$7)/A24taxstdlife))</f>
        <v>0</v>
      </c>
      <c r="BI787" s="155">
        <f>IF(A24taxstdlife="n/a","n/a",IF(BI$3&gt;(A24taxstdlife+$E787),(Input!$M$234*$M$7)-SUM($M787:BH787),(Input!$M$234*$M$7)/A24taxstdlife))</f>
        <v>0</v>
      </c>
      <c r="BJ787" s="14"/>
      <c r="BK787" s="14"/>
      <c r="BL787" s="14"/>
      <c r="BM787" s="14"/>
      <c r="BN787" s="14"/>
      <c r="BO787" s="14"/>
      <c r="BP787" s="14"/>
      <c r="BQ787" s="14"/>
      <c r="BR787" s="14"/>
      <c r="BS787" s="14"/>
      <c r="BT787" s="14"/>
      <c r="BU787" s="14"/>
      <c r="BV787" s="14"/>
      <c r="BW787" s="14"/>
      <c r="BX787" s="14"/>
      <c r="BY787" s="14"/>
      <c r="BZ787" s="14"/>
      <c r="CA787" s="410"/>
      <c r="CB787" s="410"/>
      <c r="CC787" s="410"/>
      <c r="CD787" s="410"/>
      <c r="CE787" s="410"/>
      <c r="CF787" s="410"/>
      <c r="CG787" s="410"/>
      <c r="CH787" s="410"/>
      <c r="CI787" s="410"/>
      <c r="CJ787" s="410"/>
      <c r="CK787" s="410"/>
      <c r="CL787" s="410"/>
      <c r="CM787" s="410"/>
      <c r="CN787" s="410"/>
      <c r="CO787" s="410"/>
      <c r="CP787" s="410"/>
      <c r="CQ787" s="410"/>
      <c r="CR787" s="410"/>
      <c r="CS787" s="410"/>
      <c r="CT787" s="410"/>
      <c r="CU787" s="410"/>
      <c r="CV787" s="410"/>
      <c r="CW787" s="410"/>
      <c r="CX787" s="410"/>
      <c r="CY787" s="410"/>
      <c r="CZ787" s="410"/>
      <c r="DA787" s="410"/>
      <c r="DB787" s="410"/>
      <c r="DC787" s="410"/>
      <c r="DD787" s="410"/>
      <c r="DE787" s="410"/>
      <c r="DF787" s="410"/>
      <c r="DG787" s="410"/>
      <c r="DH787" s="410"/>
      <c r="DI787" s="410"/>
      <c r="DJ787" s="410"/>
      <c r="DK787" s="410"/>
      <c r="DL787" s="410"/>
      <c r="DM787" s="410"/>
      <c r="DN787" s="410"/>
      <c r="DO787" s="410"/>
      <c r="DP787" s="410"/>
      <c r="DQ787" s="410"/>
      <c r="DR787" s="410"/>
      <c r="DS787" s="410"/>
      <c r="DT787" s="410"/>
      <c r="DU787" s="410"/>
      <c r="DV787" s="410"/>
      <c r="DW787" s="410"/>
      <c r="DX787" s="410"/>
      <c r="DY787" s="410"/>
      <c r="DZ787" s="410"/>
      <c r="EA787" s="410"/>
      <c r="EB787" s="410"/>
      <c r="EC787" s="410"/>
      <c r="ED787" s="410"/>
      <c r="EE787" s="410"/>
      <c r="EF787" s="410"/>
      <c r="EG787" s="410"/>
      <c r="EH787" s="410"/>
      <c r="EI787" s="410"/>
      <c r="EJ787" s="410"/>
      <c r="EK787" s="410"/>
      <c r="EL787" s="410"/>
      <c r="EM787" s="410"/>
      <c r="EN787" s="410"/>
      <c r="EO787" s="410"/>
      <c r="EP787" s="410"/>
      <c r="EQ787" s="410"/>
      <c r="ER787" s="410"/>
      <c r="ES787" s="410"/>
      <c r="ET787" s="410"/>
      <c r="EU787" s="410"/>
      <c r="EV787" s="410"/>
      <c r="EW787" s="410"/>
      <c r="EX787" s="410"/>
      <c r="EY787" s="410"/>
      <c r="EZ787" s="410"/>
      <c r="FA787" s="410"/>
      <c r="FB787" s="410"/>
      <c r="FC787" s="410"/>
      <c r="FD787" s="410"/>
      <c r="FE787" s="410"/>
      <c r="FF787" s="410"/>
      <c r="FG787" s="410"/>
      <c r="FH787" s="410"/>
      <c r="FI787" s="410"/>
      <c r="FJ787" s="410"/>
      <c r="FK787" s="410"/>
      <c r="FL787" s="410"/>
      <c r="FM787" s="410"/>
      <c r="FN787" s="410"/>
      <c r="FO787" s="410"/>
      <c r="FP787" s="410"/>
      <c r="FQ787" s="410"/>
      <c r="FR787" s="410"/>
      <c r="FS787" s="410"/>
      <c r="FT787" s="410"/>
      <c r="FU787" s="410"/>
      <c r="FV787" s="410"/>
      <c r="FW787" s="410"/>
      <c r="FX787" s="410"/>
      <c r="FY787" s="410"/>
      <c r="FZ787" s="410"/>
      <c r="GA787" s="410"/>
      <c r="GB787" s="410"/>
      <c r="GC787" s="410"/>
      <c r="GD787" s="410"/>
      <c r="GE787" s="410"/>
      <c r="GF787" s="410"/>
      <c r="GG787" s="410"/>
      <c r="GH787" s="410"/>
      <c r="GI787" s="410"/>
      <c r="GJ787" s="410"/>
      <c r="GK787" s="410"/>
      <c r="GL787" s="410"/>
      <c r="GM787" s="410"/>
      <c r="GN787" s="410"/>
      <c r="GO787" s="410"/>
      <c r="GP787" s="410"/>
      <c r="GQ787" s="410"/>
      <c r="GR787" s="410"/>
      <c r="GS787" s="410"/>
      <c r="GT787" s="410"/>
      <c r="GU787" s="410"/>
      <c r="GV787" s="410"/>
      <c r="GW787" s="410"/>
      <c r="GX787" s="410"/>
      <c r="GY787" s="410"/>
      <c r="GZ787" s="410"/>
      <c r="HA787" s="410"/>
      <c r="HB787" s="410"/>
      <c r="HC787" s="410"/>
      <c r="HD787" s="410"/>
      <c r="HE787" s="410"/>
      <c r="HF787" s="410"/>
      <c r="HG787" s="410"/>
      <c r="HH787" s="410"/>
      <c r="HI787" s="410"/>
      <c r="HJ787" s="410"/>
      <c r="HK787" s="410"/>
      <c r="HL787" s="410"/>
      <c r="HM787" s="410"/>
      <c r="HN787" s="410"/>
      <c r="HO787" s="410"/>
      <c r="HP787" s="410"/>
      <c r="HQ787" s="410"/>
      <c r="HR787" s="410"/>
      <c r="HS787" s="410"/>
      <c r="HT787" s="410"/>
      <c r="HU787" s="410"/>
      <c r="HV787" s="410"/>
      <c r="HW787" s="410"/>
      <c r="HX787" s="410"/>
      <c r="HY787" s="410"/>
      <c r="HZ787" s="410"/>
      <c r="IA787" s="410"/>
      <c r="IB787" s="410"/>
      <c r="IC787" s="410"/>
      <c r="ID787" s="410"/>
      <c r="IE787" s="410"/>
      <c r="IF787" s="410"/>
      <c r="IG787" s="410"/>
      <c r="IH787" s="410"/>
      <c r="II787" s="410"/>
      <c r="IJ787" s="410"/>
      <c r="IK787" s="410"/>
      <c r="IL787" s="410"/>
      <c r="IM787" s="410"/>
      <c r="IN787" s="410"/>
      <c r="IO787" s="410"/>
      <c r="IP787" s="410"/>
      <c r="IQ787" s="410"/>
      <c r="IR787" s="410"/>
      <c r="IS787" s="410"/>
      <c r="IT787" s="410"/>
      <c r="IU787" s="410"/>
      <c r="IV787" s="410"/>
    </row>
    <row r="788" spans="1:256" s="2" customFormat="1" ht="12.75" hidden="1" customHeight="1" outlineLevel="2">
      <c r="A788" s="14"/>
      <c r="B788" s="14"/>
      <c r="C788" s="324"/>
      <c r="D788" s="413"/>
      <c r="E788" s="261">
        <v>8</v>
      </c>
      <c r="F788" s="372"/>
      <c r="G788" s="269"/>
      <c r="H788" s="271"/>
      <c r="I788" s="271"/>
      <c r="J788" s="271"/>
      <c r="K788" s="271"/>
      <c r="L788" s="271"/>
      <c r="M788" s="271"/>
      <c r="N788" s="270"/>
      <c r="O788" s="155">
        <f>IF(A24taxstdlife="n/a","n/a",IF(O$3&gt;(A24taxstdlife+$E788),(Input!$N$234*$N$7)-SUM($N788:N788),(Input!$N$234*$N$7)/A24taxstdlife))</f>
        <v>0</v>
      </c>
      <c r="P788" s="155">
        <f>IF(A24taxstdlife="n/a","n/a",IF(P$3&gt;(A24taxstdlife+$E788),(Input!$N$234*$N$7)-SUM($N788:O788),(Input!$N$234*$N$7)/A24taxstdlife))</f>
        <v>0</v>
      </c>
      <c r="Q788" s="155">
        <f>IF(A24taxstdlife="n/a","n/a",IF(Q$3&gt;(A24taxstdlife+$E788),(Input!$N$234*$N$7)-SUM($N788:P788),(Input!$N$234*$N$7)/A24taxstdlife))</f>
        <v>0</v>
      </c>
      <c r="R788" s="155">
        <f>IF(A24taxstdlife="n/a","n/a",IF(R$3&gt;(A24taxstdlife+$E788),(Input!$N$234*$N$7)-SUM($N788:Q788),(Input!$N$234*$N$7)/A24taxstdlife))</f>
        <v>0</v>
      </c>
      <c r="S788" s="155">
        <f>IF(A24taxstdlife="n/a","n/a",IF(S$3&gt;(A24taxstdlife+$E788),(Input!$N$234*$N$7)-SUM($N788:R788),(Input!$N$234*$N$7)/A24taxstdlife))</f>
        <v>0</v>
      </c>
      <c r="T788" s="155">
        <f>IF(A24taxstdlife="n/a","n/a",IF(T$3&gt;(A24taxstdlife+$E788),(Input!$N$234*$N$7)-SUM($N788:S788),(Input!$N$234*$N$7)/A24taxstdlife))</f>
        <v>0</v>
      </c>
      <c r="U788" s="155">
        <f>IF(A24taxstdlife="n/a","n/a",IF(U$3&gt;(A24taxstdlife+$E788),(Input!$N$234*$N$7)-SUM($N788:T788),(Input!$N$234*$N$7)/A24taxstdlife))</f>
        <v>0</v>
      </c>
      <c r="V788" s="155">
        <f>IF(A24taxstdlife="n/a","n/a",IF(V$3&gt;(A24taxstdlife+$E788),(Input!$N$234*$N$7)-SUM($N788:U788),(Input!$N$234*$N$7)/A24taxstdlife))</f>
        <v>0</v>
      </c>
      <c r="W788" s="155">
        <f>IF(A24taxstdlife="n/a","n/a",IF(W$3&gt;(A24taxstdlife+$E788),(Input!$N$234*$N$7)-SUM($N788:V788),(Input!$N$234*$N$7)/A24taxstdlife))</f>
        <v>0</v>
      </c>
      <c r="X788" s="155">
        <f>IF(A24taxstdlife="n/a","n/a",IF(X$3&gt;(A24taxstdlife+$E788),(Input!$N$234*$N$7)-SUM($N788:W788),(Input!$N$234*$N$7)/A24taxstdlife))</f>
        <v>0</v>
      </c>
      <c r="Y788" s="155">
        <f>IF(A24taxstdlife="n/a","n/a",IF(Y$3&gt;(A24taxstdlife+$E788),(Input!$N$234*$N$7)-SUM($N788:X788),(Input!$N$234*$N$7)/A24taxstdlife))</f>
        <v>0</v>
      </c>
      <c r="Z788" s="155">
        <f>IF(A24taxstdlife="n/a","n/a",IF(Z$3&gt;(A24taxstdlife+$E788),(Input!$N$234*$N$7)-SUM($N788:Y788),(Input!$N$234*$N$7)/A24taxstdlife))</f>
        <v>0</v>
      </c>
      <c r="AA788" s="155">
        <f>IF(A24taxstdlife="n/a","n/a",IF(AA$3&gt;(A24taxstdlife+$E788),(Input!$N$234*$N$7)-SUM($N788:Z788),(Input!$N$234*$N$7)/A24taxstdlife))</f>
        <v>0</v>
      </c>
      <c r="AB788" s="155">
        <f>IF(A24taxstdlife="n/a","n/a",IF(AB$3&gt;(A24taxstdlife+$E788),(Input!$N$234*$N$7)-SUM($N788:AA788),(Input!$N$234*$N$7)/A24taxstdlife))</f>
        <v>0</v>
      </c>
      <c r="AC788" s="155">
        <f>IF(A24taxstdlife="n/a","n/a",IF(AC$3&gt;(A24taxstdlife+$E788),(Input!$N$234*$N$7)-SUM($N788:AB788),(Input!$N$234*$N$7)/A24taxstdlife))</f>
        <v>0</v>
      </c>
      <c r="AD788" s="155">
        <f>IF(A24taxstdlife="n/a","n/a",IF(AD$3&gt;(A24taxstdlife+$E788),(Input!$N$234*$N$7)-SUM($N788:AC788),(Input!$N$234*$N$7)/A24taxstdlife))</f>
        <v>0</v>
      </c>
      <c r="AE788" s="155">
        <f>IF(A24taxstdlife="n/a","n/a",IF(AE$3&gt;(A24taxstdlife+$E788),(Input!$N$234*$N$7)-SUM($N788:AD788),(Input!$N$234*$N$7)/A24taxstdlife))</f>
        <v>0</v>
      </c>
      <c r="AF788" s="155">
        <f>IF(A24taxstdlife="n/a","n/a",IF(AF$3&gt;(A24taxstdlife+$E788),(Input!$N$234*$N$7)-SUM($N788:AE788),(Input!$N$234*$N$7)/A24taxstdlife))</f>
        <v>0</v>
      </c>
      <c r="AG788" s="155">
        <f>IF(A24taxstdlife="n/a","n/a",IF(AG$3&gt;(A24taxstdlife+$E788),(Input!$N$234*$N$7)-SUM($N788:AF788),(Input!$N$234*$N$7)/A24taxstdlife))</f>
        <v>0</v>
      </c>
      <c r="AH788" s="155">
        <f>IF(A24taxstdlife="n/a","n/a",IF(AH$3&gt;(A24taxstdlife+$E788),(Input!$N$234*$N$7)-SUM($N788:AG788),(Input!$N$234*$N$7)/A24taxstdlife))</f>
        <v>0</v>
      </c>
      <c r="AI788" s="155">
        <f>IF(A24taxstdlife="n/a","n/a",IF(AI$3&gt;(A24taxstdlife+$E788),(Input!$N$234*$N$7)-SUM($N788:AH788),(Input!$N$234*$N$7)/A24taxstdlife))</f>
        <v>0</v>
      </c>
      <c r="AJ788" s="155">
        <f>IF(A24taxstdlife="n/a","n/a",IF(AJ$3&gt;(A24taxstdlife+$E788),(Input!$N$234*$N$7)-SUM($N788:AI788),(Input!$N$234*$N$7)/A24taxstdlife))</f>
        <v>0</v>
      </c>
      <c r="AK788" s="155">
        <f>IF(A24taxstdlife="n/a","n/a",IF(AK$3&gt;(A24taxstdlife+$E788),(Input!$N$234*$N$7)-SUM($N788:AJ788),(Input!$N$234*$N$7)/A24taxstdlife))</f>
        <v>0</v>
      </c>
      <c r="AL788" s="155">
        <f>IF(A24taxstdlife="n/a","n/a",IF(AL$3&gt;(A24taxstdlife+$E788),(Input!$N$234*$N$7)-SUM($N788:AK788),(Input!$N$234*$N$7)/A24taxstdlife))</f>
        <v>0</v>
      </c>
      <c r="AM788" s="155">
        <f>IF(A24taxstdlife="n/a","n/a",IF(AM$3&gt;(A24taxstdlife+$E788),(Input!$N$234*$N$7)-SUM($N788:AL788),(Input!$N$234*$N$7)/A24taxstdlife))</f>
        <v>0</v>
      </c>
      <c r="AN788" s="155">
        <f>IF(A24taxstdlife="n/a","n/a",IF(AN$3&gt;(A24taxstdlife+$E788),(Input!$N$234*$N$7)-SUM($N788:AM788),(Input!$N$234*$N$7)/A24taxstdlife))</f>
        <v>0</v>
      </c>
      <c r="AO788" s="155">
        <f>IF(A24taxstdlife="n/a","n/a",IF(AO$3&gt;(A24taxstdlife+$E788),(Input!$N$234*$N$7)-SUM($N788:AN788),(Input!$N$234*$N$7)/A24taxstdlife))</f>
        <v>0</v>
      </c>
      <c r="AP788" s="155">
        <f>IF(A24taxstdlife="n/a","n/a",IF(AP$3&gt;(A24taxstdlife+$E788),(Input!$N$234*$N$7)-SUM($N788:AO788),(Input!$N$234*$N$7)/A24taxstdlife))</f>
        <v>0</v>
      </c>
      <c r="AQ788" s="155">
        <f>IF(A24taxstdlife="n/a","n/a",IF(AQ$3&gt;(A24taxstdlife+$E788),(Input!$N$234*$N$7)-SUM($N788:AP788),(Input!$N$234*$N$7)/A24taxstdlife))</f>
        <v>0</v>
      </c>
      <c r="AR788" s="155">
        <f>IF(A24taxstdlife="n/a","n/a",IF(AR$3&gt;(A24taxstdlife+$E788),(Input!$N$234*$N$7)-SUM($N788:AQ788),(Input!$N$234*$N$7)/A24taxstdlife))</f>
        <v>0</v>
      </c>
      <c r="AS788" s="155">
        <f>IF(A24taxstdlife="n/a","n/a",IF(AS$3&gt;(A24taxstdlife+$E788),(Input!$N$234*$N$7)-SUM($N788:AR788),(Input!$N$234*$N$7)/A24taxstdlife))</f>
        <v>0</v>
      </c>
      <c r="AT788" s="155">
        <f>IF(A24taxstdlife="n/a","n/a",IF(AT$3&gt;(A24taxstdlife+$E788),(Input!$N$234*$N$7)-SUM($N788:AS788),(Input!$N$234*$N$7)/A24taxstdlife))</f>
        <v>0</v>
      </c>
      <c r="AU788" s="155">
        <f>IF(A24taxstdlife="n/a","n/a",IF(AU$3&gt;(A24taxstdlife+$E788),(Input!$N$234*$N$7)-SUM($N788:AT788),(Input!$N$234*$N$7)/A24taxstdlife))</f>
        <v>0</v>
      </c>
      <c r="AV788" s="155">
        <f>IF(A24taxstdlife="n/a","n/a",IF(AV$3&gt;(A24taxstdlife+$E788),(Input!$N$234*$N$7)-SUM($N788:AU788),(Input!$N$234*$N$7)/A24taxstdlife))</f>
        <v>0</v>
      </c>
      <c r="AW788" s="155">
        <f>IF(A24taxstdlife="n/a","n/a",IF(AW$3&gt;(A24taxstdlife+$E788),(Input!$N$234*$N$7)-SUM($N788:AV788),(Input!$N$234*$N$7)/A24taxstdlife))</f>
        <v>0</v>
      </c>
      <c r="AX788" s="155">
        <f>IF(A24taxstdlife="n/a","n/a",IF(AX$3&gt;(A24taxstdlife+$E788),(Input!$N$234*$N$7)-SUM($N788:AW788),(Input!$N$234*$N$7)/A24taxstdlife))</f>
        <v>0</v>
      </c>
      <c r="AY788" s="155">
        <f>IF(A24taxstdlife="n/a","n/a",IF(AY$3&gt;(A24taxstdlife+$E788),(Input!$N$234*$N$7)-SUM($N788:AX788),(Input!$N$234*$N$7)/A24taxstdlife))</f>
        <v>0</v>
      </c>
      <c r="AZ788" s="155">
        <f>IF(A24taxstdlife="n/a","n/a",IF(AZ$3&gt;(A24taxstdlife+$E788),(Input!$N$234*$N$7)-SUM($N788:AY788),(Input!$N$234*$N$7)/A24taxstdlife))</f>
        <v>0</v>
      </c>
      <c r="BA788" s="155">
        <f>IF(A24taxstdlife="n/a","n/a",IF(BA$3&gt;(A24taxstdlife+$E788),(Input!$N$234*$N$7)-SUM($N788:AZ788),(Input!$N$234*$N$7)/A24taxstdlife))</f>
        <v>0</v>
      </c>
      <c r="BB788" s="155">
        <f>IF(A24taxstdlife="n/a","n/a",IF(BB$3&gt;(A24taxstdlife+$E788),(Input!$N$234*$N$7)-SUM($N788:BA788),(Input!$N$234*$N$7)/A24taxstdlife))</f>
        <v>0</v>
      </c>
      <c r="BC788" s="155">
        <f>IF(A24taxstdlife="n/a","n/a",IF(BC$3&gt;(A24taxstdlife+$E788),(Input!$N$234*$N$7)-SUM($N788:BB788),(Input!$N$234*$N$7)/A24taxstdlife))</f>
        <v>0</v>
      </c>
      <c r="BD788" s="155">
        <f>IF(A24taxstdlife="n/a","n/a",IF(BD$3&gt;(A24taxstdlife+$E788),(Input!$N$234*$N$7)-SUM($N788:BC788),(Input!$N$234*$N$7)/A24taxstdlife))</f>
        <v>0</v>
      </c>
      <c r="BE788" s="155">
        <f>IF(A24taxstdlife="n/a","n/a",IF(BE$3&gt;(A24taxstdlife+$E788),(Input!$N$234*$N$7)-SUM($N788:BD788),(Input!$N$234*$N$7)/A24taxstdlife))</f>
        <v>0</v>
      </c>
      <c r="BF788" s="155">
        <f>IF(A24taxstdlife="n/a","n/a",IF(BF$3&gt;(A24taxstdlife+$E788),(Input!$N$234*$N$7)-SUM($N788:BE788),(Input!$N$234*$N$7)/A24taxstdlife))</f>
        <v>0</v>
      </c>
      <c r="BG788" s="155">
        <f>IF(A24taxstdlife="n/a","n/a",IF(BG$3&gt;(A24taxstdlife+$E788),(Input!$N$234*$N$7)-SUM($N788:BF788),(Input!$N$234*$N$7)/A24taxstdlife))</f>
        <v>0</v>
      </c>
      <c r="BH788" s="155">
        <f>IF(A24taxstdlife="n/a","n/a",IF(BH$3&gt;(A24taxstdlife+$E788),(Input!$N$234*$N$7)-SUM($N788:BG788),(Input!$N$234*$N$7)/A24taxstdlife))</f>
        <v>0</v>
      </c>
      <c r="BI788" s="155">
        <f>IF(A24taxstdlife="n/a","n/a",IF(BI$3&gt;(A24taxstdlife+$E788),(Input!$N$234*$N$7)-SUM($N788:BH788),(Input!$N$234*$N$7)/A24taxstdlife))</f>
        <v>0</v>
      </c>
      <c r="BJ788" s="14"/>
      <c r="BK788" s="14"/>
      <c r="BL788" s="14"/>
      <c r="BM788" s="14"/>
      <c r="BN788" s="14"/>
      <c r="BO788" s="14"/>
      <c r="BP788" s="14"/>
      <c r="BQ788" s="14"/>
      <c r="BR788" s="14"/>
      <c r="BS788" s="14"/>
      <c r="BT788" s="14"/>
      <c r="BU788" s="14"/>
      <c r="BV788" s="14"/>
      <c r="BW788" s="14"/>
      <c r="BX788" s="14"/>
      <c r="BY788" s="14"/>
      <c r="BZ788" s="14"/>
      <c r="CA788" s="410"/>
      <c r="CB788" s="410"/>
      <c r="CC788" s="410"/>
      <c r="CD788" s="410"/>
      <c r="CE788" s="410"/>
      <c r="CF788" s="410"/>
      <c r="CG788" s="410"/>
      <c r="CH788" s="410"/>
      <c r="CI788" s="410"/>
      <c r="CJ788" s="410"/>
      <c r="CK788" s="410"/>
      <c r="CL788" s="410"/>
      <c r="CM788" s="410"/>
      <c r="CN788" s="410"/>
      <c r="CO788" s="410"/>
      <c r="CP788" s="410"/>
      <c r="CQ788" s="410"/>
      <c r="CR788" s="410"/>
      <c r="CS788" s="410"/>
      <c r="CT788" s="410"/>
      <c r="CU788" s="410"/>
      <c r="CV788" s="410"/>
      <c r="CW788" s="410"/>
      <c r="CX788" s="410"/>
      <c r="CY788" s="410"/>
      <c r="CZ788" s="410"/>
      <c r="DA788" s="410"/>
      <c r="DB788" s="410"/>
      <c r="DC788" s="410"/>
      <c r="DD788" s="410"/>
      <c r="DE788" s="410"/>
      <c r="DF788" s="410"/>
      <c r="DG788" s="410"/>
      <c r="DH788" s="410"/>
      <c r="DI788" s="410"/>
      <c r="DJ788" s="410"/>
      <c r="DK788" s="410"/>
      <c r="DL788" s="410"/>
      <c r="DM788" s="410"/>
      <c r="DN788" s="410"/>
      <c r="DO788" s="410"/>
      <c r="DP788" s="410"/>
      <c r="DQ788" s="410"/>
      <c r="DR788" s="410"/>
      <c r="DS788" s="410"/>
      <c r="DT788" s="410"/>
      <c r="DU788" s="410"/>
      <c r="DV788" s="410"/>
      <c r="DW788" s="410"/>
      <c r="DX788" s="410"/>
      <c r="DY788" s="410"/>
      <c r="DZ788" s="410"/>
      <c r="EA788" s="410"/>
      <c r="EB788" s="410"/>
      <c r="EC788" s="410"/>
      <c r="ED788" s="410"/>
      <c r="EE788" s="410"/>
      <c r="EF788" s="410"/>
      <c r="EG788" s="410"/>
      <c r="EH788" s="410"/>
      <c r="EI788" s="410"/>
      <c r="EJ788" s="410"/>
      <c r="EK788" s="410"/>
      <c r="EL788" s="410"/>
      <c r="EM788" s="410"/>
      <c r="EN788" s="410"/>
      <c r="EO788" s="410"/>
      <c r="EP788" s="410"/>
      <c r="EQ788" s="410"/>
      <c r="ER788" s="410"/>
      <c r="ES788" s="410"/>
      <c r="ET788" s="410"/>
      <c r="EU788" s="410"/>
      <c r="EV788" s="410"/>
      <c r="EW788" s="410"/>
      <c r="EX788" s="410"/>
      <c r="EY788" s="410"/>
      <c r="EZ788" s="410"/>
      <c r="FA788" s="410"/>
      <c r="FB788" s="410"/>
      <c r="FC788" s="410"/>
      <c r="FD788" s="410"/>
      <c r="FE788" s="410"/>
      <c r="FF788" s="410"/>
      <c r="FG788" s="410"/>
      <c r="FH788" s="410"/>
      <c r="FI788" s="410"/>
      <c r="FJ788" s="410"/>
      <c r="FK788" s="410"/>
      <c r="FL788" s="410"/>
      <c r="FM788" s="410"/>
      <c r="FN788" s="410"/>
      <c r="FO788" s="410"/>
      <c r="FP788" s="410"/>
      <c r="FQ788" s="410"/>
      <c r="FR788" s="410"/>
      <c r="FS788" s="410"/>
      <c r="FT788" s="410"/>
      <c r="FU788" s="410"/>
      <c r="FV788" s="410"/>
      <c r="FW788" s="410"/>
      <c r="FX788" s="410"/>
      <c r="FY788" s="410"/>
      <c r="FZ788" s="410"/>
      <c r="GA788" s="410"/>
      <c r="GB788" s="410"/>
      <c r="GC788" s="410"/>
      <c r="GD788" s="410"/>
      <c r="GE788" s="410"/>
      <c r="GF788" s="410"/>
      <c r="GG788" s="410"/>
      <c r="GH788" s="410"/>
      <c r="GI788" s="410"/>
      <c r="GJ788" s="410"/>
      <c r="GK788" s="410"/>
      <c r="GL788" s="410"/>
      <c r="GM788" s="410"/>
      <c r="GN788" s="410"/>
      <c r="GO788" s="410"/>
      <c r="GP788" s="410"/>
      <c r="GQ788" s="410"/>
      <c r="GR788" s="410"/>
      <c r="GS788" s="410"/>
      <c r="GT788" s="410"/>
      <c r="GU788" s="410"/>
      <c r="GV788" s="410"/>
      <c r="GW788" s="410"/>
      <c r="GX788" s="410"/>
      <c r="GY788" s="410"/>
      <c r="GZ788" s="410"/>
      <c r="HA788" s="410"/>
      <c r="HB788" s="410"/>
      <c r="HC788" s="410"/>
      <c r="HD788" s="410"/>
      <c r="HE788" s="410"/>
      <c r="HF788" s="410"/>
      <c r="HG788" s="410"/>
      <c r="HH788" s="410"/>
      <c r="HI788" s="410"/>
      <c r="HJ788" s="410"/>
      <c r="HK788" s="410"/>
      <c r="HL788" s="410"/>
      <c r="HM788" s="410"/>
      <c r="HN788" s="410"/>
      <c r="HO788" s="410"/>
      <c r="HP788" s="410"/>
      <c r="HQ788" s="410"/>
      <c r="HR788" s="410"/>
      <c r="HS788" s="410"/>
      <c r="HT788" s="410"/>
      <c r="HU788" s="410"/>
      <c r="HV788" s="410"/>
      <c r="HW788" s="410"/>
      <c r="HX788" s="410"/>
      <c r="HY788" s="410"/>
      <c r="HZ788" s="410"/>
      <c r="IA788" s="410"/>
      <c r="IB788" s="410"/>
      <c r="IC788" s="410"/>
      <c r="ID788" s="410"/>
      <c r="IE788" s="410"/>
      <c r="IF788" s="410"/>
      <c r="IG788" s="410"/>
      <c r="IH788" s="410"/>
      <c r="II788" s="410"/>
      <c r="IJ788" s="410"/>
      <c r="IK788" s="410"/>
      <c r="IL788" s="410"/>
      <c r="IM788" s="410"/>
      <c r="IN788" s="410"/>
      <c r="IO788" s="410"/>
      <c r="IP788" s="410"/>
      <c r="IQ788" s="410"/>
      <c r="IR788" s="410"/>
      <c r="IS788" s="410"/>
      <c r="IT788" s="410"/>
      <c r="IU788" s="410"/>
      <c r="IV788" s="410"/>
    </row>
    <row r="789" spans="1:256" s="2" customFormat="1" ht="12.75" hidden="1" customHeight="1" outlineLevel="2">
      <c r="A789" s="14"/>
      <c r="B789" s="14"/>
      <c r="C789" s="324"/>
      <c r="D789" s="413"/>
      <c r="E789" s="261">
        <v>9</v>
      </c>
      <c r="F789" s="372"/>
      <c r="G789" s="269"/>
      <c r="H789" s="271"/>
      <c r="I789" s="271"/>
      <c r="J789" s="271"/>
      <c r="K789" s="271"/>
      <c r="L789" s="271"/>
      <c r="M789" s="271"/>
      <c r="N789" s="271"/>
      <c r="O789" s="270"/>
      <c r="P789" s="155">
        <f>IF(A24taxstdlife="n/a","n/a",IF(P$3&gt;(A24taxstdlife+$E789),(Input!$O$234*$O$7)-SUM($O789:O789),(Input!$O$234*$O$7)/A24taxstdlife))</f>
        <v>0</v>
      </c>
      <c r="Q789" s="155">
        <f>IF(A24taxstdlife="n/a","n/a",IF(Q$3&gt;(A24taxstdlife+$E789),(Input!$O$234*$O$7)-SUM($O789:P789),(Input!$O$234*$O$7)/A24taxstdlife))</f>
        <v>0</v>
      </c>
      <c r="R789" s="155">
        <f>IF(A24taxstdlife="n/a","n/a",IF(R$3&gt;(A24taxstdlife+$E789),(Input!$O$234*$O$7)-SUM($O789:Q789),(Input!$O$234*$O$7)/A24taxstdlife))</f>
        <v>0</v>
      </c>
      <c r="S789" s="155">
        <f>IF(A24taxstdlife="n/a","n/a",IF(S$3&gt;(A24taxstdlife+$E789),(Input!$O$234*$O$7)-SUM($O789:R789),(Input!$O$234*$O$7)/A24taxstdlife))</f>
        <v>0</v>
      </c>
      <c r="T789" s="155">
        <f>IF(A24taxstdlife="n/a","n/a",IF(T$3&gt;(A24taxstdlife+$E789),(Input!$O$234*$O$7)-SUM($O789:S789),(Input!$O$234*$O$7)/A24taxstdlife))</f>
        <v>0</v>
      </c>
      <c r="U789" s="155">
        <f>IF(A24taxstdlife="n/a","n/a",IF(U$3&gt;(A24taxstdlife+$E789),(Input!$O$234*$O$7)-SUM($O789:T789),(Input!$O$234*$O$7)/A24taxstdlife))</f>
        <v>0</v>
      </c>
      <c r="V789" s="155">
        <f>IF(A24taxstdlife="n/a","n/a",IF(V$3&gt;(A24taxstdlife+$E789),(Input!$O$234*$O$7)-SUM($O789:U789),(Input!$O$234*$O$7)/A24taxstdlife))</f>
        <v>0</v>
      </c>
      <c r="W789" s="155">
        <f>IF(A24taxstdlife="n/a","n/a",IF(W$3&gt;(A24taxstdlife+$E789),(Input!$O$234*$O$7)-SUM($O789:V789),(Input!$O$234*$O$7)/A24taxstdlife))</f>
        <v>0</v>
      </c>
      <c r="X789" s="155">
        <f>IF(A24taxstdlife="n/a","n/a",IF(X$3&gt;(A24taxstdlife+$E789),(Input!$O$234*$O$7)-SUM($O789:W789),(Input!$O$234*$O$7)/A24taxstdlife))</f>
        <v>0</v>
      </c>
      <c r="Y789" s="155">
        <f>IF(A24taxstdlife="n/a","n/a",IF(Y$3&gt;(A24taxstdlife+$E789),(Input!$O$234*$O$7)-SUM($O789:X789),(Input!$O$234*$O$7)/A24taxstdlife))</f>
        <v>0</v>
      </c>
      <c r="Z789" s="155">
        <f>IF(A24taxstdlife="n/a","n/a",IF(Z$3&gt;(A24taxstdlife+$E789),(Input!$O$234*$O$7)-SUM($O789:Y789),(Input!$O$234*$O$7)/A24taxstdlife))</f>
        <v>0</v>
      </c>
      <c r="AA789" s="155">
        <f>IF(A24taxstdlife="n/a","n/a",IF(AA$3&gt;(A24taxstdlife+$E789),(Input!$O$234*$O$7)-SUM($O789:Z789),(Input!$O$234*$O$7)/A24taxstdlife))</f>
        <v>0</v>
      </c>
      <c r="AB789" s="155">
        <f>IF(A24taxstdlife="n/a","n/a",IF(AB$3&gt;(A24taxstdlife+$E789),(Input!$O$234*$O$7)-SUM($O789:AA789),(Input!$O$234*$O$7)/A24taxstdlife))</f>
        <v>0</v>
      </c>
      <c r="AC789" s="155">
        <f>IF(A24taxstdlife="n/a","n/a",IF(AC$3&gt;(A24taxstdlife+$E789),(Input!$O$234*$O$7)-SUM($O789:AB789),(Input!$O$234*$O$7)/A24taxstdlife))</f>
        <v>0</v>
      </c>
      <c r="AD789" s="155">
        <f>IF(A24taxstdlife="n/a","n/a",IF(AD$3&gt;(A24taxstdlife+$E789),(Input!$O$234*$O$7)-SUM($O789:AC789),(Input!$O$234*$O$7)/A24taxstdlife))</f>
        <v>0</v>
      </c>
      <c r="AE789" s="155">
        <f>IF(A24taxstdlife="n/a","n/a",IF(AE$3&gt;(A24taxstdlife+$E789),(Input!$O$234*$O$7)-SUM($O789:AD789),(Input!$O$234*$O$7)/A24taxstdlife))</f>
        <v>0</v>
      </c>
      <c r="AF789" s="155">
        <f>IF(A24taxstdlife="n/a","n/a",IF(AF$3&gt;(A24taxstdlife+$E789),(Input!$O$234*$O$7)-SUM($O789:AE789),(Input!$O$234*$O$7)/A24taxstdlife))</f>
        <v>0</v>
      </c>
      <c r="AG789" s="155">
        <f>IF(A24taxstdlife="n/a","n/a",IF(AG$3&gt;(A24taxstdlife+$E789),(Input!$O$234*$O$7)-SUM($O789:AF789),(Input!$O$234*$O$7)/A24taxstdlife))</f>
        <v>0</v>
      </c>
      <c r="AH789" s="155">
        <f>IF(A24taxstdlife="n/a","n/a",IF(AH$3&gt;(A24taxstdlife+$E789),(Input!$O$234*$O$7)-SUM($O789:AG789),(Input!$O$234*$O$7)/A24taxstdlife))</f>
        <v>0</v>
      </c>
      <c r="AI789" s="155">
        <f>IF(A24taxstdlife="n/a","n/a",IF(AI$3&gt;(A24taxstdlife+$E789),(Input!$O$234*$O$7)-SUM($O789:AH789),(Input!$O$234*$O$7)/A24taxstdlife))</f>
        <v>0</v>
      </c>
      <c r="AJ789" s="155">
        <f>IF(A24taxstdlife="n/a","n/a",IF(AJ$3&gt;(A24taxstdlife+$E789),(Input!$O$234*$O$7)-SUM($O789:AI789),(Input!$O$234*$O$7)/A24taxstdlife))</f>
        <v>0</v>
      </c>
      <c r="AK789" s="155">
        <f>IF(A24taxstdlife="n/a","n/a",IF(AK$3&gt;(A24taxstdlife+$E789),(Input!$O$234*$O$7)-SUM($O789:AJ789),(Input!$O$234*$O$7)/A24taxstdlife))</f>
        <v>0</v>
      </c>
      <c r="AL789" s="155">
        <f>IF(A24taxstdlife="n/a","n/a",IF(AL$3&gt;(A24taxstdlife+$E789),(Input!$O$234*$O$7)-SUM($O789:AK789),(Input!$O$234*$O$7)/A24taxstdlife))</f>
        <v>0</v>
      </c>
      <c r="AM789" s="155">
        <f>IF(A24taxstdlife="n/a","n/a",IF(AM$3&gt;(A24taxstdlife+$E789),(Input!$O$234*$O$7)-SUM($O789:AL789),(Input!$O$234*$O$7)/A24taxstdlife))</f>
        <v>0</v>
      </c>
      <c r="AN789" s="155">
        <f>IF(A24taxstdlife="n/a","n/a",IF(AN$3&gt;(A24taxstdlife+$E789),(Input!$O$234*$O$7)-SUM($O789:AM789),(Input!$O$234*$O$7)/A24taxstdlife))</f>
        <v>0</v>
      </c>
      <c r="AO789" s="155">
        <f>IF(A24taxstdlife="n/a","n/a",IF(AO$3&gt;(A24taxstdlife+$E789),(Input!$O$234*$O$7)-SUM($O789:AN789),(Input!$O$234*$O$7)/A24taxstdlife))</f>
        <v>0</v>
      </c>
      <c r="AP789" s="155">
        <f>IF(A24taxstdlife="n/a","n/a",IF(AP$3&gt;(A24taxstdlife+$E789),(Input!$O$234*$O$7)-SUM($O789:AO789),(Input!$O$234*$O$7)/A24taxstdlife))</f>
        <v>0</v>
      </c>
      <c r="AQ789" s="155">
        <f>IF(A24taxstdlife="n/a","n/a",IF(AQ$3&gt;(A24taxstdlife+$E789),(Input!$O$234*$O$7)-SUM($O789:AP789),(Input!$O$234*$O$7)/A24taxstdlife))</f>
        <v>0</v>
      </c>
      <c r="AR789" s="155">
        <f>IF(A24taxstdlife="n/a","n/a",IF(AR$3&gt;(A24taxstdlife+$E789),(Input!$O$234*$O$7)-SUM($O789:AQ789),(Input!$O$234*$O$7)/A24taxstdlife))</f>
        <v>0</v>
      </c>
      <c r="AS789" s="155">
        <f>IF(A24taxstdlife="n/a","n/a",IF(AS$3&gt;(A24taxstdlife+$E789),(Input!$O$234*$O$7)-SUM($O789:AR789),(Input!$O$234*$O$7)/A24taxstdlife))</f>
        <v>0</v>
      </c>
      <c r="AT789" s="155">
        <f>IF(A24taxstdlife="n/a","n/a",IF(AT$3&gt;(A24taxstdlife+$E789),(Input!$O$234*$O$7)-SUM($O789:AS789),(Input!$O$234*$O$7)/A24taxstdlife))</f>
        <v>0</v>
      </c>
      <c r="AU789" s="155">
        <f>IF(A24taxstdlife="n/a","n/a",IF(AU$3&gt;(A24taxstdlife+$E789),(Input!$O$234*$O$7)-SUM($O789:AT789),(Input!$O$234*$O$7)/A24taxstdlife))</f>
        <v>0</v>
      </c>
      <c r="AV789" s="155">
        <f>IF(A24taxstdlife="n/a","n/a",IF(AV$3&gt;(A24taxstdlife+$E789),(Input!$O$234*$O$7)-SUM($O789:AU789),(Input!$O$234*$O$7)/A24taxstdlife))</f>
        <v>0</v>
      </c>
      <c r="AW789" s="155">
        <f>IF(A24taxstdlife="n/a","n/a",IF(AW$3&gt;(A24taxstdlife+$E789),(Input!$O$234*$O$7)-SUM($O789:AV789),(Input!$O$234*$O$7)/A24taxstdlife))</f>
        <v>0</v>
      </c>
      <c r="AX789" s="155">
        <f>IF(A24taxstdlife="n/a","n/a",IF(AX$3&gt;(A24taxstdlife+$E789),(Input!$O$234*$O$7)-SUM($O789:AW789),(Input!$O$234*$O$7)/A24taxstdlife))</f>
        <v>0</v>
      </c>
      <c r="AY789" s="155">
        <f>IF(A24taxstdlife="n/a","n/a",IF(AY$3&gt;(A24taxstdlife+$E789),(Input!$O$234*$O$7)-SUM($O789:AX789),(Input!$O$234*$O$7)/A24taxstdlife))</f>
        <v>0</v>
      </c>
      <c r="AZ789" s="155">
        <f>IF(A24taxstdlife="n/a","n/a",IF(AZ$3&gt;(A24taxstdlife+$E789),(Input!$O$234*$O$7)-SUM($O789:AY789),(Input!$O$234*$O$7)/A24taxstdlife))</f>
        <v>0</v>
      </c>
      <c r="BA789" s="155">
        <f>IF(A24taxstdlife="n/a","n/a",IF(BA$3&gt;(A24taxstdlife+$E789),(Input!$O$234*$O$7)-SUM($O789:AZ789),(Input!$O$234*$O$7)/A24taxstdlife))</f>
        <v>0</v>
      </c>
      <c r="BB789" s="155">
        <f>IF(A24taxstdlife="n/a","n/a",IF(BB$3&gt;(A24taxstdlife+$E789),(Input!$O$234*$O$7)-SUM($O789:BA789),(Input!$O$234*$O$7)/A24taxstdlife))</f>
        <v>0</v>
      </c>
      <c r="BC789" s="155">
        <f>IF(A24taxstdlife="n/a","n/a",IF(BC$3&gt;(A24taxstdlife+$E789),(Input!$O$234*$O$7)-SUM($O789:BB789),(Input!$O$234*$O$7)/A24taxstdlife))</f>
        <v>0</v>
      </c>
      <c r="BD789" s="155">
        <f>IF(A24taxstdlife="n/a","n/a",IF(BD$3&gt;(A24taxstdlife+$E789),(Input!$O$234*$O$7)-SUM($O789:BC789),(Input!$O$234*$O$7)/A24taxstdlife))</f>
        <v>0</v>
      </c>
      <c r="BE789" s="155">
        <f>IF(A24taxstdlife="n/a","n/a",IF(BE$3&gt;(A24taxstdlife+$E789),(Input!$O$234*$O$7)-SUM($O789:BD789),(Input!$O$234*$O$7)/A24taxstdlife))</f>
        <v>0</v>
      </c>
      <c r="BF789" s="155">
        <f>IF(A24taxstdlife="n/a","n/a",IF(BF$3&gt;(A24taxstdlife+$E789),(Input!$O$234*$O$7)-SUM($O789:BE789),(Input!$O$234*$O$7)/A24taxstdlife))</f>
        <v>0</v>
      </c>
      <c r="BG789" s="155">
        <f>IF(A24taxstdlife="n/a","n/a",IF(BG$3&gt;(A24taxstdlife+$E789),(Input!$O$234*$O$7)-SUM($O789:BF789),(Input!$O$234*$O$7)/A24taxstdlife))</f>
        <v>0</v>
      </c>
      <c r="BH789" s="155">
        <f>IF(A24taxstdlife="n/a","n/a",IF(BH$3&gt;(A24taxstdlife+$E789),(Input!$O$234*$O$7)-SUM($O789:BG789),(Input!$O$234*$O$7)/A24taxstdlife))</f>
        <v>0</v>
      </c>
      <c r="BI789" s="155">
        <f>IF(A24taxstdlife="n/a","n/a",IF(BI$3&gt;(A24taxstdlife+$E789),(Input!$O$234*$O$7)-SUM($O789:BH789),(Input!$O$234*$O$7)/A24taxstdlife))</f>
        <v>0</v>
      </c>
      <c r="BJ789" s="14"/>
      <c r="BK789" s="14"/>
      <c r="BL789" s="14"/>
      <c r="BM789" s="14"/>
      <c r="BN789" s="14"/>
      <c r="BO789" s="14"/>
      <c r="BP789" s="14"/>
      <c r="BQ789" s="14"/>
      <c r="BR789" s="14"/>
      <c r="BS789" s="14"/>
      <c r="BT789" s="14"/>
      <c r="BU789" s="14"/>
      <c r="BV789" s="14"/>
      <c r="BW789" s="14"/>
      <c r="BX789" s="14"/>
      <c r="BY789" s="14"/>
      <c r="BZ789" s="14"/>
      <c r="CA789" s="410"/>
      <c r="CB789" s="410"/>
      <c r="CC789" s="410"/>
      <c r="CD789" s="410"/>
      <c r="CE789" s="410"/>
      <c r="CF789" s="410"/>
      <c r="CG789" s="410"/>
      <c r="CH789" s="410"/>
      <c r="CI789" s="410"/>
      <c r="CJ789" s="410"/>
      <c r="CK789" s="410"/>
      <c r="CL789" s="410"/>
      <c r="CM789" s="410"/>
      <c r="CN789" s="410"/>
      <c r="CO789" s="410"/>
      <c r="CP789" s="410"/>
      <c r="CQ789" s="410"/>
      <c r="CR789" s="410"/>
      <c r="CS789" s="410"/>
      <c r="CT789" s="410"/>
      <c r="CU789" s="410"/>
      <c r="CV789" s="410"/>
      <c r="CW789" s="410"/>
      <c r="CX789" s="410"/>
      <c r="CY789" s="410"/>
      <c r="CZ789" s="410"/>
      <c r="DA789" s="410"/>
      <c r="DB789" s="410"/>
      <c r="DC789" s="410"/>
      <c r="DD789" s="410"/>
      <c r="DE789" s="410"/>
      <c r="DF789" s="410"/>
      <c r="DG789" s="410"/>
      <c r="DH789" s="410"/>
      <c r="DI789" s="410"/>
      <c r="DJ789" s="410"/>
      <c r="DK789" s="410"/>
      <c r="DL789" s="410"/>
      <c r="DM789" s="410"/>
      <c r="DN789" s="410"/>
      <c r="DO789" s="410"/>
      <c r="DP789" s="410"/>
      <c r="DQ789" s="410"/>
      <c r="DR789" s="410"/>
      <c r="DS789" s="410"/>
      <c r="DT789" s="410"/>
      <c r="DU789" s="410"/>
      <c r="DV789" s="410"/>
      <c r="DW789" s="410"/>
      <c r="DX789" s="410"/>
      <c r="DY789" s="410"/>
      <c r="DZ789" s="410"/>
      <c r="EA789" s="410"/>
      <c r="EB789" s="410"/>
      <c r="EC789" s="410"/>
      <c r="ED789" s="410"/>
      <c r="EE789" s="410"/>
      <c r="EF789" s="410"/>
      <c r="EG789" s="410"/>
      <c r="EH789" s="410"/>
      <c r="EI789" s="410"/>
      <c r="EJ789" s="410"/>
      <c r="EK789" s="410"/>
      <c r="EL789" s="410"/>
      <c r="EM789" s="410"/>
      <c r="EN789" s="410"/>
      <c r="EO789" s="410"/>
      <c r="EP789" s="410"/>
      <c r="EQ789" s="410"/>
      <c r="ER789" s="410"/>
      <c r="ES789" s="410"/>
      <c r="ET789" s="410"/>
      <c r="EU789" s="410"/>
      <c r="EV789" s="410"/>
      <c r="EW789" s="410"/>
      <c r="EX789" s="410"/>
      <c r="EY789" s="410"/>
      <c r="EZ789" s="410"/>
      <c r="FA789" s="410"/>
      <c r="FB789" s="410"/>
      <c r="FC789" s="410"/>
      <c r="FD789" s="410"/>
      <c r="FE789" s="410"/>
      <c r="FF789" s="410"/>
      <c r="FG789" s="410"/>
      <c r="FH789" s="410"/>
      <c r="FI789" s="410"/>
      <c r="FJ789" s="410"/>
      <c r="FK789" s="410"/>
      <c r="FL789" s="410"/>
      <c r="FM789" s="410"/>
      <c r="FN789" s="410"/>
      <c r="FO789" s="410"/>
      <c r="FP789" s="410"/>
      <c r="FQ789" s="410"/>
      <c r="FR789" s="410"/>
      <c r="FS789" s="410"/>
      <c r="FT789" s="410"/>
      <c r="FU789" s="410"/>
      <c r="FV789" s="410"/>
      <c r="FW789" s="410"/>
      <c r="FX789" s="410"/>
      <c r="FY789" s="410"/>
      <c r="FZ789" s="410"/>
      <c r="GA789" s="410"/>
      <c r="GB789" s="410"/>
      <c r="GC789" s="410"/>
      <c r="GD789" s="410"/>
      <c r="GE789" s="410"/>
      <c r="GF789" s="410"/>
      <c r="GG789" s="410"/>
      <c r="GH789" s="410"/>
      <c r="GI789" s="410"/>
      <c r="GJ789" s="410"/>
      <c r="GK789" s="410"/>
      <c r="GL789" s="410"/>
      <c r="GM789" s="410"/>
      <c r="GN789" s="410"/>
      <c r="GO789" s="410"/>
      <c r="GP789" s="410"/>
      <c r="GQ789" s="410"/>
      <c r="GR789" s="410"/>
      <c r="GS789" s="410"/>
      <c r="GT789" s="410"/>
      <c r="GU789" s="410"/>
      <c r="GV789" s="410"/>
      <c r="GW789" s="410"/>
      <c r="GX789" s="410"/>
      <c r="GY789" s="410"/>
      <c r="GZ789" s="410"/>
      <c r="HA789" s="410"/>
      <c r="HB789" s="410"/>
      <c r="HC789" s="410"/>
      <c r="HD789" s="410"/>
      <c r="HE789" s="410"/>
      <c r="HF789" s="410"/>
      <c r="HG789" s="410"/>
      <c r="HH789" s="410"/>
      <c r="HI789" s="410"/>
      <c r="HJ789" s="410"/>
      <c r="HK789" s="410"/>
      <c r="HL789" s="410"/>
      <c r="HM789" s="410"/>
      <c r="HN789" s="410"/>
      <c r="HO789" s="410"/>
      <c r="HP789" s="410"/>
      <c r="HQ789" s="410"/>
      <c r="HR789" s="410"/>
      <c r="HS789" s="410"/>
      <c r="HT789" s="410"/>
      <c r="HU789" s="410"/>
      <c r="HV789" s="410"/>
      <c r="HW789" s="410"/>
      <c r="HX789" s="410"/>
      <c r="HY789" s="410"/>
      <c r="HZ789" s="410"/>
      <c r="IA789" s="410"/>
      <c r="IB789" s="410"/>
      <c r="IC789" s="410"/>
      <c r="ID789" s="410"/>
      <c r="IE789" s="410"/>
      <c r="IF789" s="410"/>
      <c r="IG789" s="410"/>
      <c r="IH789" s="410"/>
      <c r="II789" s="410"/>
      <c r="IJ789" s="410"/>
      <c r="IK789" s="410"/>
      <c r="IL789" s="410"/>
      <c r="IM789" s="410"/>
      <c r="IN789" s="410"/>
      <c r="IO789" s="410"/>
      <c r="IP789" s="410"/>
      <c r="IQ789" s="410"/>
      <c r="IR789" s="410"/>
      <c r="IS789" s="410"/>
      <c r="IT789" s="410"/>
      <c r="IU789" s="410"/>
      <c r="IV789" s="410"/>
    </row>
    <row r="790" spans="1:256" s="2" customFormat="1" ht="12.75" hidden="1" customHeight="1" outlineLevel="2">
      <c r="A790" s="14"/>
      <c r="B790" s="14"/>
      <c r="C790" s="324"/>
      <c r="D790" s="413"/>
      <c r="E790" s="262">
        <v>10</v>
      </c>
      <c r="F790" s="372"/>
      <c r="G790" s="269"/>
      <c r="H790" s="271"/>
      <c r="I790" s="271"/>
      <c r="J790" s="271"/>
      <c r="K790" s="271"/>
      <c r="L790" s="271"/>
      <c r="M790" s="271"/>
      <c r="N790" s="271"/>
      <c r="O790" s="271"/>
      <c r="P790" s="270"/>
      <c r="Q790" s="155">
        <f>IF(A24taxstdlife="n/a","n/a",IF(Q$3&gt;(A24taxstdlife+$E790),(Input!$P$234*$P$7)-SUM($P790:P790),(Input!$P$234*$P$7)/A24taxstdlife))</f>
        <v>0</v>
      </c>
      <c r="R790" s="155">
        <f>IF(A24taxstdlife="n/a","n/a",IF(R$3&gt;(A24taxstdlife+$E790),(Input!$P$234*$P$7)-SUM($P790:Q790),(Input!$P$234*$P$7)/A24taxstdlife))</f>
        <v>0</v>
      </c>
      <c r="S790" s="155">
        <f>IF(A24taxstdlife="n/a","n/a",IF(S$3&gt;(A24taxstdlife+$E790),(Input!$P$234*$P$7)-SUM($P790:R790),(Input!$P$234*$P$7)/A24taxstdlife))</f>
        <v>0</v>
      </c>
      <c r="T790" s="155">
        <f>IF(A24taxstdlife="n/a","n/a",IF(T$3&gt;(A24taxstdlife+$E790),(Input!$P$234*$P$7)-SUM($P790:S790),(Input!$P$234*$P$7)/A24taxstdlife))</f>
        <v>0</v>
      </c>
      <c r="U790" s="155">
        <f>IF(A24taxstdlife="n/a","n/a",IF(U$3&gt;(A24taxstdlife+$E790),(Input!$P$234*$P$7)-SUM($P790:T790),(Input!$P$234*$P$7)/A24taxstdlife))</f>
        <v>0</v>
      </c>
      <c r="V790" s="155">
        <f>IF(A24taxstdlife="n/a","n/a",IF(V$3&gt;(A24taxstdlife+$E790),(Input!$P$234*$P$7)-SUM($P790:U790),(Input!$P$234*$P$7)/A24taxstdlife))</f>
        <v>0</v>
      </c>
      <c r="W790" s="155">
        <f>IF(A24taxstdlife="n/a","n/a",IF(W$3&gt;(A24taxstdlife+$E790),(Input!$P$234*$P$7)-SUM($P790:V790),(Input!$P$234*$P$7)/A24taxstdlife))</f>
        <v>0</v>
      </c>
      <c r="X790" s="155">
        <f>IF(A24taxstdlife="n/a","n/a",IF(X$3&gt;(A24taxstdlife+$E790),(Input!$P$234*$P$7)-SUM($P790:W790),(Input!$P$234*$P$7)/A24taxstdlife))</f>
        <v>0</v>
      </c>
      <c r="Y790" s="155">
        <f>IF(A24taxstdlife="n/a","n/a",IF(Y$3&gt;(A24taxstdlife+$E790),(Input!$P$234*$P$7)-SUM($P790:X790),(Input!$P$234*$P$7)/A24taxstdlife))</f>
        <v>0</v>
      </c>
      <c r="Z790" s="155">
        <f>IF(A24taxstdlife="n/a","n/a",IF(Z$3&gt;(A24taxstdlife+$E790),(Input!$P$234*$P$7)-SUM($P790:Y790),(Input!$P$234*$P$7)/A24taxstdlife))</f>
        <v>0</v>
      </c>
      <c r="AA790" s="155">
        <f>IF(A24taxstdlife="n/a","n/a",IF(AA$3&gt;(A24taxstdlife+$E790),(Input!$P$234*$P$7)-SUM($P790:Z790),(Input!$P$234*$P$7)/A24taxstdlife))</f>
        <v>0</v>
      </c>
      <c r="AB790" s="155">
        <f>IF(A24taxstdlife="n/a","n/a",IF(AB$3&gt;(A24taxstdlife+$E790),(Input!$P$234*$P$7)-SUM($P790:AA790),(Input!$P$234*$P$7)/A24taxstdlife))</f>
        <v>0</v>
      </c>
      <c r="AC790" s="155">
        <f>IF(A24taxstdlife="n/a","n/a",IF(AC$3&gt;(A24taxstdlife+$E790),(Input!$P$234*$P$7)-SUM($P790:AB790),(Input!$P$234*$P$7)/A24taxstdlife))</f>
        <v>0</v>
      </c>
      <c r="AD790" s="155">
        <f>IF(A24taxstdlife="n/a","n/a",IF(AD$3&gt;(A24taxstdlife+$E790),(Input!$P$234*$P$7)-SUM($P790:AC790),(Input!$P$234*$P$7)/A24taxstdlife))</f>
        <v>0</v>
      </c>
      <c r="AE790" s="155">
        <f>IF(A24taxstdlife="n/a","n/a",IF(AE$3&gt;(A24taxstdlife+$E790),(Input!$P$234*$P$7)-SUM($P790:AD790),(Input!$P$234*$P$7)/A24taxstdlife))</f>
        <v>0</v>
      </c>
      <c r="AF790" s="155">
        <f>IF(A24taxstdlife="n/a","n/a",IF(AF$3&gt;(A24taxstdlife+$E790),(Input!$P$234*$P$7)-SUM($P790:AE790),(Input!$P$234*$P$7)/A24taxstdlife))</f>
        <v>0</v>
      </c>
      <c r="AG790" s="155">
        <f>IF(A24taxstdlife="n/a","n/a",IF(AG$3&gt;(A24taxstdlife+$E790),(Input!$P$234*$P$7)-SUM($P790:AF790),(Input!$P$234*$P$7)/A24taxstdlife))</f>
        <v>0</v>
      </c>
      <c r="AH790" s="155">
        <f>IF(A24taxstdlife="n/a","n/a",IF(AH$3&gt;(A24taxstdlife+$E790),(Input!$P$234*$P$7)-SUM($P790:AG790),(Input!$P$234*$P$7)/A24taxstdlife))</f>
        <v>0</v>
      </c>
      <c r="AI790" s="155">
        <f>IF(A24taxstdlife="n/a","n/a",IF(AI$3&gt;(A24taxstdlife+$E790),(Input!$P$234*$P$7)-SUM($P790:AH790),(Input!$P$234*$P$7)/A24taxstdlife))</f>
        <v>0</v>
      </c>
      <c r="AJ790" s="155">
        <f>IF(A24taxstdlife="n/a","n/a",IF(AJ$3&gt;(A24taxstdlife+$E790),(Input!$P$234*$P$7)-SUM($P790:AI790),(Input!$P$234*$P$7)/A24taxstdlife))</f>
        <v>0</v>
      </c>
      <c r="AK790" s="155">
        <f>IF(A24taxstdlife="n/a","n/a",IF(AK$3&gt;(A24taxstdlife+$E790),(Input!$P$234*$P$7)-SUM($P790:AJ790),(Input!$P$234*$P$7)/A24taxstdlife))</f>
        <v>0</v>
      </c>
      <c r="AL790" s="155">
        <f>IF(A24taxstdlife="n/a","n/a",IF(AL$3&gt;(A24taxstdlife+$E790),(Input!$P$234*$P$7)-SUM($P790:AK790),(Input!$P$234*$P$7)/A24taxstdlife))</f>
        <v>0</v>
      </c>
      <c r="AM790" s="155">
        <f>IF(A24taxstdlife="n/a","n/a",IF(AM$3&gt;(A24taxstdlife+$E790),(Input!$P$234*$P$7)-SUM($P790:AL790),(Input!$P$234*$P$7)/A24taxstdlife))</f>
        <v>0</v>
      </c>
      <c r="AN790" s="155">
        <f>IF(A24taxstdlife="n/a","n/a",IF(AN$3&gt;(A24taxstdlife+$E790),(Input!$P$234*$P$7)-SUM($P790:AM790),(Input!$P$234*$P$7)/A24taxstdlife))</f>
        <v>0</v>
      </c>
      <c r="AO790" s="155">
        <f>IF(A24taxstdlife="n/a","n/a",IF(AO$3&gt;(A24taxstdlife+$E790),(Input!$P$234*$P$7)-SUM($P790:AN790),(Input!$P$234*$P$7)/A24taxstdlife))</f>
        <v>0</v>
      </c>
      <c r="AP790" s="155">
        <f>IF(A24taxstdlife="n/a","n/a",IF(AP$3&gt;(A24taxstdlife+$E790),(Input!$P$234*$P$7)-SUM($P790:AO790),(Input!$P$234*$P$7)/A24taxstdlife))</f>
        <v>0</v>
      </c>
      <c r="AQ790" s="155">
        <f>IF(A24taxstdlife="n/a","n/a",IF(AQ$3&gt;(A24taxstdlife+$E790),(Input!$P$234*$P$7)-SUM($P790:AP790),(Input!$P$234*$P$7)/A24taxstdlife))</f>
        <v>0</v>
      </c>
      <c r="AR790" s="155">
        <f>IF(A24taxstdlife="n/a","n/a",IF(AR$3&gt;(A24taxstdlife+$E790),(Input!$P$234*$P$7)-SUM($P790:AQ790),(Input!$P$234*$P$7)/A24taxstdlife))</f>
        <v>0</v>
      </c>
      <c r="AS790" s="155">
        <f>IF(A24taxstdlife="n/a","n/a",IF(AS$3&gt;(A24taxstdlife+$E790),(Input!$P$234*$P$7)-SUM($P790:AR790),(Input!$P$234*$P$7)/A24taxstdlife))</f>
        <v>0</v>
      </c>
      <c r="AT790" s="155">
        <f>IF(A24taxstdlife="n/a","n/a",IF(AT$3&gt;(A24taxstdlife+$E790),(Input!$P$234*$P$7)-SUM($P790:AS790),(Input!$P$234*$P$7)/A24taxstdlife))</f>
        <v>0</v>
      </c>
      <c r="AU790" s="155">
        <f>IF(A24taxstdlife="n/a","n/a",IF(AU$3&gt;(A24taxstdlife+$E790),(Input!$P$234*$P$7)-SUM($P790:AT790),(Input!$P$234*$P$7)/A24taxstdlife))</f>
        <v>0</v>
      </c>
      <c r="AV790" s="155">
        <f>IF(A24taxstdlife="n/a","n/a",IF(AV$3&gt;(A24taxstdlife+$E790),(Input!$P$234*$P$7)-SUM($P790:AU790),(Input!$P$234*$P$7)/A24taxstdlife))</f>
        <v>0</v>
      </c>
      <c r="AW790" s="155">
        <f>IF(A24taxstdlife="n/a","n/a",IF(AW$3&gt;(A24taxstdlife+$E790),(Input!$P$234*$P$7)-SUM($P790:AV790),(Input!$P$234*$P$7)/A24taxstdlife))</f>
        <v>0</v>
      </c>
      <c r="AX790" s="155">
        <f>IF(A24taxstdlife="n/a","n/a",IF(AX$3&gt;(A24taxstdlife+$E790),(Input!$P$234*$P$7)-SUM($P790:AW790),(Input!$P$234*$P$7)/A24taxstdlife))</f>
        <v>0</v>
      </c>
      <c r="AY790" s="155">
        <f>IF(A24taxstdlife="n/a","n/a",IF(AY$3&gt;(A24taxstdlife+$E790),(Input!$P$234*$P$7)-SUM($P790:AX790),(Input!$P$234*$P$7)/A24taxstdlife))</f>
        <v>0</v>
      </c>
      <c r="AZ790" s="155">
        <f>IF(A24taxstdlife="n/a","n/a",IF(AZ$3&gt;(A24taxstdlife+$E790),(Input!$P$234*$P$7)-SUM($P790:AY790),(Input!$P$234*$P$7)/A24taxstdlife))</f>
        <v>0</v>
      </c>
      <c r="BA790" s="155">
        <f>IF(A24taxstdlife="n/a","n/a",IF(BA$3&gt;(A24taxstdlife+$E790),(Input!$P$234*$P$7)-SUM($P790:AZ790),(Input!$P$234*$P$7)/A24taxstdlife))</f>
        <v>0</v>
      </c>
      <c r="BB790" s="155">
        <f>IF(A24taxstdlife="n/a","n/a",IF(BB$3&gt;(A24taxstdlife+$E790),(Input!$P$234*$P$7)-SUM($P790:BA790),(Input!$P$234*$P$7)/A24taxstdlife))</f>
        <v>0</v>
      </c>
      <c r="BC790" s="155">
        <f>IF(A24taxstdlife="n/a","n/a",IF(BC$3&gt;(A24taxstdlife+$E790),(Input!$P$234*$P$7)-SUM($P790:BB790),(Input!$P$234*$P$7)/A24taxstdlife))</f>
        <v>0</v>
      </c>
      <c r="BD790" s="155">
        <f>IF(A24taxstdlife="n/a","n/a",IF(BD$3&gt;(A24taxstdlife+$E790),(Input!$P$234*$P$7)-SUM($P790:BC790),(Input!$P$234*$P$7)/A24taxstdlife))</f>
        <v>0</v>
      </c>
      <c r="BE790" s="155">
        <f>IF(A24taxstdlife="n/a","n/a",IF(BE$3&gt;(A24taxstdlife+$E790),(Input!$P$234*$P$7)-SUM($P790:BD790),(Input!$P$234*$P$7)/A24taxstdlife))</f>
        <v>0</v>
      </c>
      <c r="BF790" s="155">
        <f>IF(A24taxstdlife="n/a","n/a",IF(BF$3&gt;(A24taxstdlife+$E790),(Input!$P$234*$P$7)-SUM($P790:BE790),(Input!$P$234*$P$7)/A24taxstdlife))</f>
        <v>0</v>
      </c>
      <c r="BG790" s="155">
        <f>IF(A24taxstdlife="n/a","n/a",IF(BG$3&gt;(A24taxstdlife+$E790),(Input!$P$234*$P$7)-SUM($P790:BF790),(Input!$P$234*$P$7)/A24taxstdlife))</f>
        <v>0</v>
      </c>
      <c r="BH790" s="155">
        <f>IF(A24taxstdlife="n/a","n/a",IF(BH$3&gt;(A24taxstdlife+$E790),(Input!$P$234*$P$7)-SUM($P790:BG790),(Input!$P$234*$P$7)/A24taxstdlife))</f>
        <v>0</v>
      </c>
      <c r="BI790" s="155">
        <f>IF(A24taxstdlife="n/a","n/a",IF(BI$3&gt;(A24taxstdlife+$E790),(Input!$P$234*$P$7)-SUM($P790:BH790),(Input!$P$234*$P$7)/A24taxstdlife))</f>
        <v>0</v>
      </c>
      <c r="BJ790" s="14"/>
      <c r="BK790" s="14"/>
      <c r="BL790" s="14"/>
      <c r="BM790" s="14"/>
      <c r="BN790" s="14"/>
      <c r="BO790" s="14"/>
      <c r="BP790" s="14"/>
      <c r="BQ790" s="14"/>
      <c r="BR790" s="14"/>
      <c r="BS790" s="14"/>
      <c r="BT790" s="14"/>
      <c r="BU790" s="14"/>
      <c r="BV790" s="14"/>
      <c r="BW790" s="14"/>
      <c r="BX790" s="14"/>
      <c r="BY790" s="14"/>
      <c r="BZ790" s="14"/>
      <c r="CA790" s="410"/>
      <c r="CB790" s="410"/>
      <c r="CC790" s="410"/>
      <c r="CD790" s="410"/>
      <c r="CE790" s="410"/>
      <c r="CF790" s="410"/>
      <c r="CG790" s="410"/>
      <c r="CH790" s="410"/>
      <c r="CI790" s="410"/>
      <c r="CJ790" s="410"/>
      <c r="CK790" s="410"/>
      <c r="CL790" s="410"/>
      <c r="CM790" s="410"/>
      <c r="CN790" s="410"/>
      <c r="CO790" s="410"/>
      <c r="CP790" s="410"/>
      <c r="CQ790" s="410"/>
      <c r="CR790" s="410"/>
      <c r="CS790" s="410"/>
      <c r="CT790" s="410"/>
      <c r="CU790" s="410"/>
      <c r="CV790" s="410"/>
      <c r="CW790" s="410"/>
      <c r="CX790" s="410"/>
      <c r="CY790" s="410"/>
      <c r="CZ790" s="410"/>
      <c r="DA790" s="410"/>
      <c r="DB790" s="410"/>
      <c r="DC790" s="410"/>
      <c r="DD790" s="410"/>
      <c r="DE790" s="410"/>
      <c r="DF790" s="410"/>
      <c r="DG790" s="410"/>
      <c r="DH790" s="410"/>
      <c r="DI790" s="410"/>
      <c r="DJ790" s="410"/>
      <c r="DK790" s="410"/>
      <c r="DL790" s="410"/>
      <c r="DM790" s="410"/>
      <c r="DN790" s="410"/>
      <c r="DO790" s="410"/>
      <c r="DP790" s="410"/>
      <c r="DQ790" s="410"/>
      <c r="DR790" s="410"/>
      <c r="DS790" s="410"/>
      <c r="DT790" s="410"/>
      <c r="DU790" s="410"/>
      <c r="DV790" s="410"/>
      <c r="DW790" s="410"/>
      <c r="DX790" s="410"/>
      <c r="DY790" s="410"/>
      <c r="DZ790" s="410"/>
      <c r="EA790" s="410"/>
      <c r="EB790" s="410"/>
      <c r="EC790" s="410"/>
      <c r="ED790" s="410"/>
      <c r="EE790" s="410"/>
      <c r="EF790" s="410"/>
      <c r="EG790" s="410"/>
      <c r="EH790" s="410"/>
      <c r="EI790" s="410"/>
      <c r="EJ790" s="410"/>
      <c r="EK790" s="410"/>
      <c r="EL790" s="410"/>
      <c r="EM790" s="410"/>
      <c r="EN790" s="410"/>
      <c r="EO790" s="410"/>
      <c r="EP790" s="410"/>
      <c r="EQ790" s="410"/>
      <c r="ER790" s="410"/>
      <c r="ES790" s="410"/>
      <c r="ET790" s="410"/>
      <c r="EU790" s="410"/>
      <c r="EV790" s="410"/>
      <c r="EW790" s="410"/>
      <c r="EX790" s="410"/>
      <c r="EY790" s="410"/>
      <c r="EZ790" s="410"/>
      <c r="FA790" s="410"/>
      <c r="FB790" s="410"/>
      <c r="FC790" s="410"/>
      <c r="FD790" s="410"/>
      <c r="FE790" s="410"/>
      <c r="FF790" s="410"/>
      <c r="FG790" s="410"/>
      <c r="FH790" s="410"/>
      <c r="FI790" s="410"/>
      <c r="FJ790" s="410"/>
      <c r="FK790" s="410"/>
      <c r="FL790" s="410"/>
      <c r="FM790" s="410"/>
      <c r="FN790" s="410"/>
      <c r="FO790" s="410"/>
      <c r="FP790" s="410"/>
      <c r="FQ790" s="410"/>
      <c r="FR790" s="410"/>
      <c r="FS790" s="410"/>
      <c r="FT790" s="410"/>
      <c r="FU790" s="410"/>
      <c r="FV790" s="410"/>
      <c r="FW790" s="410"/>
      <c r="FX790" s="410"/>
      <c r="FY790" s="410"/>
      <c r="FZ790" s="410"/>
      <c r="GA790" s="410"/>
      <c r="GB790" s="410"/>
      <c r="GC790" s="410"/>
      <c r="GD790" s="410"/>
      <c r="GE790" s="410"/>
      <c r="GF790" s="410"/>
      <c r="GG790" s="410"/>
      <c r="GH790" s="410"/>
      <c r="GI790" s="410"/>
      <c r="GJ790" s="410"/>
      <c r="GK790" s="410"/>
      <c r="GL790" s="410"/>
      <c r="GM790" s="410"/>
      <c r="GN790" s="410"/>
      <c r="GO790" s="410"/>
      <c r="GP790" s="410"/>
      <c r="GQ790" s="410"/>
      <c r="GR790" s="410"/>
      <c r="GS790" s="410"/>
      <c r="GT790" s="410"/>
      <c r="GU790" s="410"/>
      <c r="GV790" s="410"/>
      <c r="GW790" s="410"/>
      <c r="GX790" s="410"/>
      <c r="GY790" s="410"/>
      <c r="GZ790" s="410"/>
      <c r="HA790" s="410"/>
      <c r="HB790" s="410"/>
      <c r="HC790" s="410"/>
      <c r="HD790" s="410"/>
      <c r="HE790" s="410"/>
      <c r="HF790" s="410"/>
      <c r="HG790" s="410"/>
      <c r="HH790" s="410"/>
      <c r="HI790" s="410"/>
      <c r="HJ790" s="410"/>
      <c r="HK790" s="410"/>
      <c r="HL790" s="410"/>
      <c r="HM790" s="410"/>
      <c r="HN790" s="410"/>
      <c r="HO790" s="410"/>
      <c r="HP790" s="410"/>
      <c r="HQ790" s="410"/>
      <c r="HR790" s="410"/>
      <c r="HS790" s="410"/>
      <c r="HT790" s="410"/>
      <c r="HU790" s="410"/>
      <c r="HV790" s="410"/>
      <c r="HW790" s="410"/>
      <c r="HX790" s="410"/>
      <c r="HY790" s="410"/>
      <c r="HZ790" s="410"/>
      <c r="IA790" s="410"/>
      <c r="IB790" s="410"/>
      <c r="IC790" s="410"/>
      <c r="ID790" s="410"/>
      <c r="IE790" s="410"/>
      <c r="IF790" s="410"/>
      <c r="IG790" s="410"/>
      <c r="IH790" s="410"/>
      <c r="II790" s="410"/>
      <c r="IJ790" s="410"/>
      <c r="IK790" s="410"/>
      <c r="IL790" s="410"/>
      <c r="IM790" s="410"/>
      <c r="IN790" s="410"/>
      <c r="IO790" s="410"/>
      <c r="IP790" s="410"/>
      <c r="IQ790" s="410"/>
      <c r="IR790" s="410"/>
      <c r="IS790" s="410"/>
      <c r="IT790" s="410"/>
      <c r="IU790" s="410"/>
      <c r="IV790" s="410"/>
    </row>
    <row r="791" spans="1:256" s="2" customFormat="1" ht="12.75" customHeight="1" outlineLevel="1" collapsed="1">
      <c r="A791" s="14"/>
      <c r="B791" s="14"/>
      <c r="C791" s="324">
        <f>Asset24</f>
        <v>0</v>
      </c>
      <c r="D791" s="14"/>
      <c r="E791" s="14"/>
      <c r="F791" s="366"/>
      <c r="G791" s="364">
        <f t="shared" ref="G791:AL791" si="135">SUM(G779:G790)</f>
        <v>0</v>
      </c>
      <c r="H791" s="364">
        <f t="shared" si="135"/>
        <v>0</v>
      </c>
      <c r="I791" s="364">
        <f t="shared" si="135"/>
        <v>0</v>
      </c>
      <c r="J791" s="364">
        <f t="shared" si="135"/>
        <v>0</v>
      </c>
      <c r="K791" s="364">
        <f t="shared" si="135"/>
        <v>0</v>
      </c>
      <c r="L791" s="364">
        <f t="shared" si="135"/>
        <v>0</v>
      </c>
      <c r="M791" s="364">
        <f t="shared" si="135"/>
        <v>0</v>
      </c>
      <c r="N791" s="364">
        <f t="shared" si="135"/>
        <v>0</v>
      </c>
      <c r="O791" s="364">
        <f t="shared" si="135"/>
        <v>0</v>
      </c>
      <c r="P791" s="364">
        <f t="shared" si="135"/>
        <v>0</v>
      </c>
      <c r="Q791" s="364">
        <f t="shared" si="135"/>
        <v>0</v>
      </c>
      <c r="R791" s="364">
        <f t="shared" si="135"/>
        <v>0</v>
      </c>
      <c r="S791" s="364">
        <f t="shared" si="135"/>
        <v>0</v>
      </c>
      <c r="T791" s="364">
        <f t="shared" si="135"/>
        <v>0</v>
      </c>
      <c r="U791" s="364">
        <f t="shared" si="135"/>
        <v>0</v>
      </c>
      <c r="V791" s="364">
        <f t="shared" si="135"/>
        <v>0</v>
      </c>
      <c r="W791" s="364">
        <f t="shared" si="135"/>
        <v>0</v>
      </c>
      <c r="X791" s="364">
        <f t="shared" si="135"/>
        <v>0</v>
      </c>
      <c r="Y791" s="364">
        <f t="shared" si="135"/>
        <v>0</v>
      </c>
      <c r="Z791" s="364">
        <f t="shared" si="135"/>
        <v>0</v>
      </c>
      <c r="AA791" s="364">
        <f t="shared" si="135"/>
        <v>0</v>
      </c>
      <c r="AB791" s="364">
        <f t="shared" si="135"/>
        <v>0</v>
      </c>
      <c r="AC791" s="364">
        <f t="shared" si="135"/>
        <v>0</v>
      </c>
      <c r="AD791" s="364">
        <f t="shared" si="135"/>
        <v>0</v>
      </c>
      <c r="AE791" s="364">
        <f t="shared" si="135"/>
        <v>0</v>
      </c>
      <c r="AF791" s="364">
        <f t="shared" si="135"/>
        <v>0</v>
      </c>
      <c r="AG791" s="364">
        <f t="shared" si="135"/>
        <v>0</v>
      </c>
      <c r="AH791" s="364">
        <f t="shared" si="135"/>
        <v>0</v>
      </c>
      <c r="AI791" s="364">
        <f t="shared" si="135"/>
        <v>0</v>
      </c>
      <c r="AJ791" s="364">
        <f t="shared" si="135"/>
        <v>0</v>
      </c>
      <c r="AK791" s="364">
        <f t="shared" si="135"/>
        <v>0</v>
      </c>
      <c r="AL791" s="364">
        <f t="shared" si="135"/>
        <v>0</v>
      </c>
      <c r="AM791" s="364">
        <f t="shared" ref="AM791:BI791" si="136">SUM(AM779:AM790)</f>
        <v>0</v>
      </c>
      <c r="AN791" s="364">
        <f t="shared" si="136"/>
        <v>0</v>
      </c>
      <c r="AO791" s="364">
        <f t="shared" si="136"/>
        <v>0</v>
      </c>
      <c r="AP791" s="364">
        <f t="shared" si="136"/>
        <v>0</v>
      </c>
      <c r="AQ791" s="364">
        <f t="shared" si="136"/>
        <v>0</v>
      </c>
      <c r="AR791" s="364">
        <f t="shared" si="136"/>
        <v>0</v>
      </c>
      <c r="AS791" s="364">
        <f t="shared" si="136"/>
        <v>0</v>
      </c>
      <c r="AT791" s="364">
        <f t="shared" si="136"/>
        <v>0</v>
      </c>
      <c r="AU791" s="364">
        <f t="shared" si="136"/>
        <v>0</v>
      </c>
      <c r="AV791" s="364">
        <f t="shared" si="136"/>
        <v>0</v>
      </c>
      <c r="AW791" s="364">
        <f t="shared" si="136"/>
        <v>0</v>
      </c>
      <c r="AX791" s="364">
        <f t="shared" si="136"/>
        <v>0</v>
      </c>
      <c r="AY791" s="364">
        <f t="shared" si="136"/>
        <v>0</v>
      </c>
      <c r="AZ791" s="364">
        <f t="shared" si="136"/>
        <v>0</v>
      </c>
      <c r="BA791" s="364">
        <f t="shared" si="136"/>
        <v>0</v>
      </c>
      <c r="BB791" s="364">
        <f t="shared" si="136"/>
        <v>0</v>
      </c>
      <c r="BC791" s="364">
        <f t="shared" si="136"/>
        <v>0</v>
      </c>
      <c r="BD791" s="364">
        <f t="shared" si="136"/>
        <v>0</v>
      </c>
      <c r="BE791" s="364">
        <f t="shared" si="136"/>
        <v>0</v>
      </c>
      <c r="BF791" s="364">
        <f t="shared" si="136"/>
        <v>0</v>
      </c>
      <c r="BG791" s="364">
        <f t="shared" si="136"/>
        <v>0</v>
      </c>
      <c r="BH791" s="364">
        <f t="shared" si="136"/>
        <v>0</v>
      </c>
      <c r="BI791" s="364">
        <f t="shared" si="136"/>
        <v>0</v>
      </c>
      <c r="BJ791" s="14"/>
      <c r="BK791" s="14"/>
      <c r="BL791" s="14"/>
      <c r="BM791" s="14"/>
      <c r="BN791" s="14"/>
      <c r="BO791" s="14"/>
      <c r="BP791" s="14"/>
      <c r="BQ791" s="14"/>
      <c r="BR791" s="14"/>
      <c r="BS791" s="14"/>
      <c r="BT791" s="14"/>
      <c r="BU791" s="14"/>
      <c r="BV791" s="14"/>
      <c r="BW791" s="14"/>
      <c r="BX791" s="14"/>
      <c r="BY791" s="14"/>
      <c r="BZ791" s="14"/>
      <c r="CA791" s="410"/>
      <c r="CB791" s="410"/>
      <c r="CC791" s="410"/>
      <c r="CD791" s="410"/>
      <c r="CE791" s="410"/>
      <c r="CF791" s="410"/>
      <c r="CG791" s="410"/>
      <c r="CH791" s="410"/>
      <c r="CI791" s="410"/>
      <c r="CJ791" s="410"/>
      <c r="CK791" s="410"/>
      <c r="CL791" s="410"/>
      <c r="CM791" s="410"/>
      <c r="CN791" s="410"/>
      <c r="CO791" s="410"/>
      <c r="CP791" s="410"/>
      <c r="CQ791" s="410"/>
      <c r="CR791" s="410"/>
      <c r="CS791" s="410"/>
      <c r="CT791" s="410"/>
      <c r="CU791" s="410"/>
      <c r="CV791" s="410"/>
      <c r="CW791" s="410"/>
      <c r="CX791" s="410"/>
      <c r="CY791" s="410"/>
      <c r="CZ791" s="410"/>
      <c r="DA791" s="410"/>
      <c r="DB791" s="410"/>
      <c r="DC791" s="410"/>
      <c r="DD791" s="410"/>
      <c r="DE791" s="410"/>
      <c r="DF791" s="410"/>
      <c r="DG791" s="410"/>
      <c r="DH791" s="410"/>
      <c r="DI791" s="410"/>
      <c r="DJ791" s="410"/>
      <c r="DK791" s="410"/>
      <c r="DL791" s="410"/>
      <c r="DM791" s="410"/>
      <c r="DN791" s="410"/>
      <c r="DO791" s="410"/>
      <c r="DP791" s="410"/>
      <c r="DQ791" s="410"/>
      <c r="DR791" s="410"/>
      <c r="DS791" s="410"/>
      <c r="DT791" s="410"/>
      <c r="DU791" s="410"/>
      <c r="DV791" s="410"/>
      <c r="DW791" s="410"/>
      <c r="DX791" s="410"/>
      <c r="DY791" s="410"/>
      <c r="DZ791" s="410"/>
      <c r="EA791" s="410"/>
      <c r="EB791" s="410"/>
      <c r="EC791" s="410"/>
      <c r="ED791" s="410"/>
      <c r="EE791" s="410"/>
      <c r="EF791" s="410"/>
      <c r="EG791" s="410"/>
      <c r="EH791" s="410"/>
      <c r="EI791" s="410"/>
      <c r="EJ791" s="410"/>
      <c r="EK791" s="410"/>
      <c r="EL791" s="410"/>
      <c r="EM791" s="410"/>
      <c r="EN791" s="410"/>
      <c r="EO791" s="410"/>
      <c r="EP791" s="410"/>
      <c r="EQ791" s="410"/>
      <c r="ER791" s="410"/>
      <c r="ES791" s="410"/>
      <c r="ET791" s="410"/>
      <c r="EU791" s="410"/>
      <c r="EV791" s="410"/>
      <c r="EW791" s="410"/>
      <c r="EX791" s="410"/>
      <c r="EY791" s="410"/>
      <c r="EZ791" s="410"/>
      <c r="FA791" s="410"/>
      <c r="FB791" s="410"/>
      <c r="FC791" s="410"/>
      <c r="FD791" s="410"/>
      <c r="FE791" s="410"/>
      <c r="FF791" s="410"/>
      <c r="FG791" s="410"/>
      <c r="FH791" s="410"/>
      <c r="FI791" s="410"/>
      <c r="FJ791" s="410"/>
      <c r="FK791" s="410"/>
      <c r="FL791" s="410"/>
      <c r="FM791" s="410"/>
      <c r="FN791" s="410"/>
      <c r="FO791" s="410"/>
      <c r="FP791" s="410"/>
      <c r="FQ791" s="410"/>
      <c r="FR791" s="410"/>
      <c r="FS791" s="410"/>
      <c r="FT791" s="410"/>
      <c r="FU791" s="410"/>
      <c r="FV791" s="410"/>
      <c r="FW791" s="410"/>
      <c r="FX791" s="410"/>
      <c r="FY791" s="410"/>
      <c r="FZ791" s="410"/>
      <c r="GA791" s="410"/>
      <c r="GB791" s="410"/>
      <c r="GC791" s="410"/>
      <c r="GD791" s="410"/>
      <c r="GE791" s="410"/>
      <c r="GF791" s="410"/>
      <c r="GG791" s="410"/>
      <c r="GH791" s="410"/>
      <c r="GI791" s="410"/>
      <c r="GJ791" s="410"/>
      <c r="GK791" s="410"/>
      <c r="GL791" s="410"/>
      <c r="GM791" s="410"/>
      <c r="GN791" s="410"/>
      <c r="GO791" s="410"/>
      <c r="GP791" s="410"/>
      <c r="GQ791" s="410"/>
      <c r="GR791" s="410"/>
      <c r="GS791" s="410"/>
      <c r="GT791" s="410"/>
      <c r="GU791" s="410"/>
      <c r="GV791" s="410"/>
      <c r="GW791" s="410"/>
      <c r="GX791" s="410"/>
      <c r="GY791" s="410"/>
      <c r="GZ791" s="410"/>
      <c r="HA791" s="410"/>
      <c r="HB791" s="410"/>
      <c r="HC791" s="410"/>
      <c r="HD791" s="410"/>
      <c r="HE791" s="410"/>
      <c r="HF791" s="410"/>
      <c r="HG791" s="410"/>
      <c r="HH791" s="410"/>
      <c r="HI791" s="410"/>
      <c r="HJ791" s="410"/>
      <c r="HK791" s="410"/>
      <c r="HL791" s="410"/>
      <c r="HM791" s="410"/>
      <c r="HN791" s="410"/>
      <c r="HO791" s="410"/>
      <c r="HP791" s="410"/>
      <c r="HQ791" s="410"/>
      <c r="HR791" s="410"/>
      <c r="HS791" s="410"/>
      <c r="HT791" s="410"/>
      <c r="HU791" s="410"/>
      <c r="HV791" s="410"/>
      <c r="HW791" s="410"/>
      <c r="HX791" s="410"/>
      <c r="HY791" s="410"/>
      <c r="HZ791" s="410"/>
      <c r="IA791" s="410"/>
      <c r="IB791" s="410"/>
      <c r="IC791" s="410"/>
      <c r="ID791" s="410"/>
      <c r="IE791" s="410"/>
      <c r="IF791" s="410"/>
      <c r="IG791" s="410"/>
      <c r="IH791" s="410"/>
      <c r="II791" s="410"/>
      <c r="IJ791" s="410"/>
      <c r="IK791" s="410"/>
      <c r="IL791" s="410"/>
      <c r="IM791" s="410"/>
      <c r="IN791" s="410"/>
      <c r="IO791" s="410"/>
      <c r="IP791" s="410"/>
      <c r="IQ791" s="410"/>
      <c r="IR791" s="410"/>
      <c r="IS791" s="410"/>
      <c r="IT791" s="410"/>
      <c r="IU791" s="410"/>
      <c r="IV791" s="410"/>
    </row>
    <row r="792" spans="1:256" s="2" customFormat="1" ht="12.75" hidden="1" customHeight="1" outlineLevel="2">
      <c r="A792" s="14"/>
      <c r="B792" s="384">
        <f>C804</f>
        <v>0</v>
      </c>
      <c r="C792" s="326"/>
      <c r="D792" s="33" t="s">
        <v>65</v>
      </c>
      <c r="E792" s="32"/>
      <c r="F792" s="371"/>
      <c r="G792" s="154">
        <f>IF(G$3&gt;A25taxremlife,A25taxvalue-SUM($F792:F792),IF(A25taxremlife="N/A","n/a",A25taxvalue/A25taxremlife))</f>
        <v>0</v>
      </c>
      <c r="H792" s="154">
        <f>IF(H$3&gt;A25taxremlife,A25taxvalue-SUM($F792:G792),IF(A25taxremlife="N/A","n/a",A25taxvalue/A25taxremlife))</f>
        <v>0</v>
      </c>
      <c r="I792" s="154">
        <f>IF(I$3&gt;A25taxremlife,A25taxvalue-SUM($F792:H792),IF(A25taxremlife="N/A","n/a",A25taxvalue/A25taxremlife))</f>
        <v>0</v>
      </c>
      <c r="J792" s="154">
        <f>IF(J$3&gt;A25taxremlife,A25taxvalue-SUM($F792:I792),IF(A25taxremlife="N/A","n/a",A25taxvalue/A25taxremlife))</f>
        <v>0</v>
      </c>
      <c r="K792" s="154">
        <f>IF(K$3&gt;A25taxremlife,A25taxvalue-SUM($F792:J792),IF(A25taxremlife="N/A","n/a",A25taxvalue/A25taxremlife))</f>
        <v>0</v>
      </c>
      <c r="L792" s="154">
        <f>IF(L$3&gt;A25taxremlife,A25taxvalue-SUM($F792:K792),IF(A25taxremlife="N/A","n/a",A25taxvalue/A25taxremlife))</f>
        <v>0</v>
      </c>
      <c r="M792" s="154">
        <f>IF(M$3&gt;A25taxremlife,A25taxvalue-SUM($F792:L792),IF(A25taxremlife="N/A","n/a",A25taxvalue/A25taxremlife))</f>
        <v>0</v>
      </c>
      <c r="N792" s="154">
        <f>IF(N$3&gt;A25taxremlife,A25taxvalue-SUM($F792:M792),IF(A25taxremlife="N/A","n/a",A25taxvalue/A25taxremlife))</f>
        <v>0</v>
      </c>
      <c r="O792" s="154">
        <f>IF(O$3&gt;A25taxremlife,A25taxvalue-SUM($F792:N792),IF(A25taxremlife="N/A","n/a",A25taxvalue/A25taxremlife))</f>
        <v>0</v>
      </c>
      <c r="P792" s="154">
        <f>IF(P$3&gt;A25taxremlife,A25taxvalue-SUM($F792:O792),IF(A25taxremlife="N/A","n/a",A25taxvalue/A25taxremlife))</f>
        <v>0</v>
      </c>
      <c r="Q792" s="154">
        <f>IF(Q$3&gt;A25taxremlife,A25taxvalue-SUM($F792:P792),IF(A25taxremlife="N/A","n/a",A25taxvalue/A25taxremlife))</f>
        <v>0</v>
      </c>
      <c r="R792" s="154">
        <f>IF(R$3&gt;A25taxremlife,A25taxvalue-SUM($F792:Q792),IF(A25taxremlife="N/A","n/a",A25taxvalue/A25taxremlife))</f>
        <v>0</v>
      </c>
      <c r="S792" s="154">
        <f>IF(S$3&gt;A25taxremlife,A25taxvalue-SUM($F792:R792),IF(A25taxremlife="N/A","n/a",A25taxvalue/A25taxremlife))</f>
        <v>0</v>
      </c>
      <c r="T792" s="154">
        <f>IF(T$3&gt;A25taxremlife,A25taxvalue-SUM($F792:S792),IF(A25taxremlife="N/A","n/a",A25taxvalue/A25taxremlife))</f>
        <v>0</v>
      </c>
      <c r="U792" s="154">
        <f>IF(U$3&gt;A25taxremlife,A25taxvalue-SUM($F792:T792),IF(A25taxremlife="N/A","n/a",A25taxvalue/A25taxremlife))</f>
        <v>0</v>
      </c>
      <c r="V792" s="154">
        <f>IF(V$3&gt;A25taxremlife,A25taxvalue-SUM($F792:U792),IF(A25taxremlife="N/A","n/a",A25taxvalue/A25taxremlife))</f>
        <v>0</v>
      </c>
      <c r="W792" s="154">
        <f>IF(W$3&gt;A25taxremlife,A25taxvalue-SUM($F792:V792),IF(A25taxremlife="N/A","n/a",A25taxvalue/A25taxremlife))</f>
        <v>0</v>
      </c>
      <c r="X792" s="154">
        <f>IF(X$3&gt;A25taxremlife,A25taxvalue-SUM($F792:W792),IF(A25taxremlife="N/A","n/a",A25taxvalue/A25taxremlife))</f>
        <v>0</v>
      </c>
      <c r="Y792" s="154">
        <f>IF(Y$3&gt;A25taxremlife,A25taxvalue-SUM($F792:X792),IF(A25taxremlife="N/A","n/a",A25taxvalue/A25taxremlife))</f>
        <v>0</v>
      </c>
      <c r="Z792" s="154">
        <f>IF(Z$3&gt;A25taxremlife,A25taxvalue-SUM($F792:Y792),IF(A25taxremlife="N/A","n/a",A25taxvalue/A25taxremlife))</f>
        <v>0</v>
      </c>
      <c r="AA792" s="154">
        <f>IF(AA$3&gt;A25taxremlife,A25taxvalue-SUM($F792:Z792),IF(A25taxremlife="N/A","n/a",A25taxvalue/A25taxremlife))</f>
        <v>0</v>
      </c>
      <c r="AB792" s="154">
        <f>IF(AB$3&gt;A25taxremlife,A25taxvalue-SUM($F792:AA792),IF(A25taxremlife="N/A","n/a",A25taxvalue/A25taxremlife))</f>
        <v>0</v>
      </c>
      <c r="AC792" s="154">
        <f>IF(AC$3&gt;A25taxremlife,A25taxvalue-SUM($F792:AB792),IF(A25taxremlife="N/A","n/a",A25taxvalue/A25taxremlife))</f>
        <v>0</v>
      </c>
      <c r="AD792" s="154">
        <f>IF(AD$3&gt;A25taxremlife,A25taxvalue-SUM($F792:AC792),IF(A25taxremlife="N/A","n/a",A25taxvalue/A25taxremlife))</f>
        <v>0</v>
      </c>
      <c r="AE792" s="154">
        <f>IF(AE$3&gt;A25taxremlife,A25taxvalue-SUM($F792:AD792),IF(A25taxremlife="N/A","n/a",A25taxvalue/A25taxremlife))</f>
        <v>0</v>
      </c>
      <c r="AF792" s="154">
        <f>IF(AF$3&gt;A25taxremlife,A25taxvalue-SUM($F792:AE792),IF(A25taxremlife="N/A","n/a",A25taxvalue/A25taxremlife))</f>
        <v>0</v>
      </c>
      <c r="AG792" s="154">
        <f>IF(AG$3&gt;A25taxremlife,A25taxvalue-SUM($F792:AF792),IF(A25taxremlife="N/A","n/a",A25taxvalue/A25taxremlife))</f>
        <v>0</v>
      </c>
      <c r="AH792" s="154">
        <f>IF(AH$3&gt;A25taxremlife,A25taxvalue-SUM($F792:AG792),IF(A25taxremlife="N/A","n/a",A25taxvalue/A25taxremlife))</f>
        <v>0</v>
      </c>
      <c r="AI792" s="154">
        <f>IF(AI$3&gt;A25taxremlife,A25taxvalue-SUM($F792:AH792),IF(A25taxremlife="N/A","n/a",A25taxvalue/A25taxremlife))</f>
        <v>0</v>
      </c>
      <c r="AJ792" s="154">
        <f>IF(AJ$3&gt;A25taxremlife,A25taxvalue-SUM($F792:AI792),IF(A25taxremlife="N/A","n/a",A25taxvalue/A25taxremlife))</f>
        <v>0</v>
      </c>
      <c r="AK792" s="154">
        <f>IF(AK$3&gt;A25taxremlife,A25taxvalue-SUM($F792:AJ792),IF(A25taxremlife="N/A","n/a",A25taxvalue/A25taxremlife))</f>
        <v>0</v>
      </c>
      <c r="AL792" s="154">
        <f>IF(AL$3&gt;A25taxremlife,A25taxvalue-SUM($F792:AK792),IF(A25taxremlife="N/A","n/a",A25taxvalue/A25taxremlife))</f>
        <v>0</v>
      </c>
      <c r="AM792" s="154">
        <f>IF(AM$3&gt;A25taxremlife,A25taxvalue-SUM($F792:AL792),IF(A25taxremlife="N/A","n/a",A25taxvalue/A25taxremlife))</f>
        <v>0</v>
      </c>
      <c r="AN792" s="154">
        <f>IF(AN$3&gt;A25taxremlife,A25taxvalue-SUM($F792:AM792),IF(A25taxremlife="N/A","n/a",A25taxvalue/A25taxremlife))</f>
        <v>0</v>
      </c>
      <c r="AO792" s="154">
        <f>IF(AO$3&gt;A25taxremlife,A25taxvalue-SUM($F792:AN792),IF(A25taxremlife="N/A","n/a",A25taxvalue/A25taxremlife))</f>
        <v>0</v>
      </c>
      <c r="AP792" s="154">
        <f>IF(AP$3&gt;A25taxremlife,A25taxvalue-SUM($F792:AO792),IF(A25taxremlife="N/A","n/a",A25taxvalue/A25taxremlife))</f>
        <v>0</v>
      </c>
      <c r="AQ792" s="154">
        <f>IF(AQ$3&gt;A25taxremlife,A25taxvalue-SUM($F792:AP792),IF(A25taxremlife="N/A","n/a",A25taxvalue/A25taxremlife))</f>
        <v>0</v>
      </c>
      <c r="AR792" s="154">
        <f>IF(AR$3&gt;A25taxremlife,A25taxvalue-SUM($F792:AQ792),IF(A25taxremlife="N/A","n/a",A25taxvalue/A25taxremlife))</f>
        <v>0</v>
      </c>
      <c r="AS792" s="154">
        <f>IF(AS$3&gt;A25taxremlife,A25taxvalue-SUM($F792:AR792),IF(A25taxremlife="N/A","n/a",A25taxvalue/A25taxremlife))</f>
        <v>0</v>
      </c>
      <c r="AT792" s="154">
        <f>IF(AT$3&gt;A25taxremlife,A25taxvalue-SUM($F792:AS792),IF(A25taxremlife="N/A","n/a",A25taxvalue/A25taxremlife))</f>
        <v>0</v>
      </c>
      <c r="AU792" s="154">
        <f>IF(AU$3&gt;A25taxremlife,A25taxvalue-SUM($F792:AT792),IF(A25taxremlife="N/A","n/a",A25taxvalue/A25taxremlife))</f>
        <v>0</v>
      </c>
      <c r="AV792" s="154">
        <f>IF(AV$3&gt;A25taxremlife,A25taxvalue-SUM($F792:AU792),IF(A25taxremlife="N/A","n/a",A25taxvalue/A25taxremlife))</f>
        <v>0</v>
      </c>
      <c r="AW792" s="154">
        <f>IF(AW$3&gt;A25taxremlife,A25taxvalue-SUM($F792:AV792),IF(A25taxremlife="N/A","n/a",A25taxvalue/A25taxremlife))</f>
        <v>0</v>
      </c>
      <c r="AX792" s="154">
        <f>IF(AX$3&gt;A25taxremlife,A25taxvalue-SUM($F792:AW792),IF(A25taxremlife="N/A","n/a",A25taxvalue/A25taxremlife))</f>
        <v>0</v>
      </c>
      <c r="AY792" s="154">
        <f>IF(AY$3&gt;A25taxremlife,A25taxvalue-SUM($F792:AX792),IF(A25taxremlife="N/A","n/a",A25taxvalue/A25taxremlife))</f>
        <v>0</v>
      </c>
      <c r="AZ792" s="154">
        <f>IF(AZ$3&gt;A25taxremlife,A25taxvalue-SUM($F792:AY792),IF(A25taxremlife="N/A","n/a",A25taxvalue/A25taxremlife))</f>
        <v>0</v>
      </c>
      <c r="BA792" s="154">
        <f>IF(BA$3&gt;A25taxremlife,A25taxvalue-SUM($F792:AZ792),IF(A25taxremlife="N/A","n/a",A25taxvalue/A25taxremlife))</f>
        <v>0</v>
      </c>
      <c r="BB792" s="154">
        <f>IF(BB$3&gt;A25taxremlife,A25taxvalue-SUM($F792:BA792),IF(A25taxremlife="N/A","n/a",A25taxvalue/A25taxremlife))</f>
        <v>0</v>
      </c>
      <c r="BC792" s="154">
        <f>IF(BC$3&gt;A25taxremlife,A25taxvalue-SUM($F792:BB792),IF(A25taxremlife="N/A","n/a",A25taxvalue/A25taxremlife))</f>
        <v>0</v>
      </c>
      <c r="BD792" s="154">
        <f>IF(BD$3&gt;A25taxremlife,A25taxvalue-SUM($F792:BC792),IF(A25taxremlife="N/A","n/a",A25taxvalue/A25taxremlife))</f>
        <v>0</v>
      </c>
      <c r="BE792" s="154">
        <f>IF(BE$3&gt;A25taxremlife,A25taxvalue-SUM($F792:BD792),IF(A25taxremlife="N/A","n/a",A25taxvalue/A25taxremlife))</f>
        <v>0</v>
      </c>
      <c r="BF792" s="154">
        <f>IF(BF$3&gt;A25taxremlife,A25taxvalue-SUM($F792:BE792),IF(A25taxremlife="N/A","n/a",A25taxvalue/A25taxremlife))</f>
        <v>0</v>
      </c>
      <c r="BG792" s="154">
        <f>IF(BG$3&gt;A25taxremlife,A25taxvalue-SUM($F792:BF792),IF(A25taxremlife="N/A","n/a",A25taxvalue/A25taxremlife))</f>
        <v>0</v>
      </c>
      <c r="BH792" s="154">
        <f>IF(BH$3&gt;A25taxremlife,A25taxvalue-SUM($F792:BG792),IF(A25taxremlife="N/A","n/a",A25taxvalue/A25taxremlife))</f>
        <v>0</v>
      </c>
      <c r="BI792" s="154">
        <f>IF(BI$3&gt;A25taxremlife,A25taxvalue-SUM($F792:BH792),IF(A25taxremlife="N/A","n/a",A25taxvalue/A25taxremlife))</f>
        <v>0</v>
      </c>
      <c r="BJ792" s="14"/>
      <c r="BK792" s="14"/>
      <c r="BL792" s="14"/>
      <c r="BM792" s="14"/>
      <c r="BN792" s="14"/>
      <c r="BO792" s="14"/>
      <c r="BP792" s="14"/>
      <c r="BQ792" s="14"/>
      <c r="BR792" s="14"/>
      <c r="BS792" s="14"/>
      <c r="BT792" s="14"/>
      <c r="BU792" s="14"/>
      <c r="BV792" s="14"/>
      <c r="BW792" s="14"/>
      <c r="BX792" s="14"/>
      <c r="BY792" s="14"/>
      <c r="BZ792" s="14"/>
      <c r="CA792" s="410"/>
      <c r="CB792" s="410"/>
      <c r="CC792" s="410"/>
      <c r="CD792" s="410"/>
      <c r="CE792" s="410"/>
      <c r="CF792" s="410"/>
      <c r="CG792" s="410"/>
      <c r="CH792" s="410"/>
      <c r="CI792" s="410"/>
      <c r="CJ792" s="410"/>
      <c r="CK792" s="410"/>
      <c r="CL792" s="410"/>
      <c r="CM792" s="410"/>
      <c r="CN792" s="410"/>
      <c r="CO792" s="410"/>
      <c r="CP792" s="410"/>
      <c r="CQ792" s="410"/>
      <c r="CR792" s="410"/>
      <c r="CS792" s="410"/>
      <c r="CT792" s="410"/>
      <c r="CU792" s="410"/>
      <c r="CV792" s="410"/>
      <c r="CW792" s="410"/>
      <c r="CX792" s="410"/>
      <c r="CY792" s="410"/>
      <c r="CZ792" s="410"/>
      <c r="DA792" s="410"/>
      <c r="DB792" s="410"/>
      <c r="DC792" s="410"/>
      <c r="DD792" s="410"/>
      <c r="DE792" s="410"/>
      <c r="DF792" s="410"/>
      <c r="DG792" s="410"/>
      <c r="DH792" s="410"/>
      <c r="DI792" s="410"/>
      <c r="DJ792" s="410"/>
      <c r="DK792" s="410"/>
      <c r="DL792" s="410"/>
      <c r="DM792" s="410"/>
      <c r="DN792" s="410"/>
      <c r="DO792" s="410"/>
      <c r="DP792" s="410"/>
      <c r="DQ792" s="410"/>
      <c r="DR792" s="410"/>
      <c r="DS792" s="410"/>
      <c r="DT792" s="410"/>
      <c r="DU792" s="410"/>
      <c r="DV792" s="410"/>
      <c r="DW792" s="410"/>
      <c r="DX792" s="410"/>
      <c r="DY792" s="410"/>
      <c r="DZ792" s="410"/>
      <c r="EA792" s="410"/>
      <c r="EB792" s="410"/>
      <c r="EC792" s="410"/>
      <c r="ED792" s="410"/>
      <c r="EE792" s="410"/>
      <c r="EF792" s="410"/>
      <c r="EG792" s="410"/>
      <c r="EH792" s="410"/>
      <c r="EI792" s="410"/>
      <c r="EJ792" s="410"/>
      <c r="EK792" s="410"/>
      <c r="EL792" s="410"/>
      <c r="EM792" s="410"/>
      <c r="EN792" s="410"/>
      <c r="EO792" s="410"/>
      <c r="EP792" s="410"/>
      <c r="EQ792" s="410"/>
      <c r="ER792" s="410"/>
      <c r="ES792" s="410"/>
      <c r="ET792" s="410"/>
      <c r="EU792" s="410"/>
      <c r="EV792" s="410"/>
      <c r="EW792" s="410"/>
      <c r="EX792" s="410"/>
      <c r="EY792" s="410"/>
      <c r="EZ792" s="410"/>
      <c r="FA792" s="410"/>
      <c r="FB792" s="410"/>
      <c r="FC792" s="410"/>
      <c r="FD792" s="410"/>
      <c r="FE792" s="410"/>
      <c r="FF792" s="410"/>
      <c r="FG792" s="410"/>
      <c r="FH792" s="410"/>
      <c r="FI792" s="410"/>
      <c r="FJ792" s="410"/>
      <c r="FK792" s="410"/>
      <c r="FL792" s="410"/>
      <c r="FM792" s="410"/>
      <c r="FN792" s="410"/>
      <c r="FO792" s="410"/>
      <c r="FP792" s="410"/>
      <c r="FQ792" s="410"/>
      <c r="FR792" s="410"/>
      <c r="FS792" s="410"/>
      <c r="FT792" s="410"/>
      <c r="FU792" s="410"/>
      <c r="FV792" s="410"/>
      <c r="FW792" s="410"/>
      <c r="FX792" s="410"/>
      <c r="FY792" s="410"/>
      <c r="FZ792" s="410"/>
      <c r="GA792" s="410"/>
      <c r="GB792" s="410"/>
      <c r="GC792" s="410"/>
      <c r="GD792" s="410"/>
      <c r="GE792" s="410"/>
      <c r="GF792" s="410"/>
      <c r="GG792" s="410"/>
      <c r="GH792" s="410"/>
      <c r="GI792" s="410"/>
      <c r="GJ792" s="410"/>
      <c r="GK792" s="410"/>
      <c r="GL792" s="410"/>
      <c r="GM792" s="410"/>
      <c r="GN792" s="410"/>
      <c r="GO792" s="410"/>
      <c r="GP792" s="410"/>
      <c r="GQ792" s="410"/>
      <c r="GR792" s="410"/>
      <c r="GS792" s="410"/>
      <c r="GT792" s="410"/>
      <c r="GU792" s="410"/>
      <c r="GV792" s="410"/>
      <c r="GW792" s="410"/>
      <c r="GX792" s="410"/>
      <c r="GY792" s="410"/>
      <c r="GZ792" s="410"/>
      <c r="HA792" s="410"/>
      <c r="HB792" s="410"/>
      <c r="HC792" s="410"/>
      <c r="HD792" s="410"/>
      <c r="HE792" s="410"/>
      <c r="HF792" s="410"/>
      <c r="HG792" s="410"/>
      <c r="HH792" s="410"/>
      <c r="HI792" s="410"/>
      <c r="HJ792" s="410"/>
      <c r="HK792" s="410"/>
      <c r="HL792" s="410"/>
      <c r="HM792" s="410"/>
      <c r="HN792" s="410"/>
      <c r="HO792" s="410"/>
      <c r="HP792" s="410"/>
      <c r="HQ792" s="410"/>
      <c r="HR792" s="410"/>
      <c r="HS792" s="410"/>
      <c r="HT792" s="410"/>
      <c r="HU792" s="410"/>
      <c r="HV792" s="410"/>
      <c r="HW792" s="410"/>
      <c r="HX792" s="410"/>
      <c r="HY792" s="410"/>
      <c r="HZ792" s="410"/>
      <c r="IA792" s="410"/>
      <c r="IB792" s="410"/>
      <c r="IC792" s="410"/>
      <c r="ID792" s="410"/>
      <c r="IE792" s="410"/>
      <c r="IF792" s="410"/>
      <c r="IG792" s="410"/>
      <c r="IH792" s="410"/>
      <c r="II792" s="410"/>
      <c r="IJ792" s="410"/>
      <c r="IK792" s="410"/>
      <c r="IL792" s="410"/>
      <c r="IM792" s="410"/>
      <c r="IN792" s="410"/>
      <c r="IO792" s="410"/>
      <c r="IP792" s="410"/>
      <c r="IQ792" s="410"/>
      <c r="IR792" s="410"/>
      <c r="IS792" s="410"/>
      <c r="IT792" s="410"/>
      <c r="IU792" s="410"/>
      <c r="IV792" s="410"/>
    </row>
    <row r="793" spans="1:256" s="2" customFormat="1" ht="12.75" hidden="1" customHeight="1" outlineLevel="2">
      <c r="A793" s="14"/>
      <c r="B793" s="14"/>
      <c r="C793" s="324"/>
      <c r="D793" s="412" t="s">
        <v>198</v>
      </c>
      <c r="E793" s="261">
        <v>0</v>
      </c>
      <c r="F793" s="372"/>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c r="AY793" s="155"/>
      <c r="AZ793" s="155"/>
      <c r="BA793" s="155"/>
      <c r="BB793" s="155"/>
      <c r="BC793" s="155"/>
      <c r="BD793" s="155"/>
      <c r="BE793" s="155"/>
      <c r="BF793" s="155"/>
      <c r="BG793" s="155"/>
      <c r="BH793" s="155"/>
      <c r="BI793" s="155"/>
      <c r="BJ793" s="14"/>
      <c r="BK793" s="14"/>
      <c r="BL793" s="14"/>
      <c r="BM793" s="14"/>
      <c r="BN793" s="14"/>
      <c r="BO793" s="14"/>
      <c r="BP793" s="14"/>
      <c r="BQ793" s="14"/>
      <c r="BR793" s="14"/>
      <c r="BS793" s="14"/>
      <c r="BT793" s="14"/>
      <c r="BU793" s="14"/>
      <c r="BV793" s="14"/>
      <c r="BW793" s="14"/>
      <c r="BX793" s="14"/>
      <c r="BY793" s="14"/>
      <c r="BZ793" s="14"/>
      <c r="CA793" s="410"/>
      <c r="CB793" s="410"/>
      <c r="CC793" s="410"/>
      <c r="CD793" s="410"/>
      <c r="CE793" s="410"/>
      <c r="CF793" s="410"/>
      <c r="CG793" s="410"/>
      <c r="CH793" s="410"/>
      <c r="CI793" s="410"/>
      <c r="CJ793" s="410"/>
      <c r="CK793" s="410"/>
      <c r="CL793" s="410"/>
      <c r="CM793" s="410"/>
      <c r="CN793" s="410"/>
      <c r="CO793" s="410"/>
      <c r="CP793" s="410"/>
      <c r="CQ793" s="410"/>
      <c r="CR793" s="410"/>
      <c r="CS793" s="410"/>
      <c r="CT793" s="410"/>
      <c r="CU793" s="410"/>
      <c r="CV793" s="410"/>
      <c r="CW793" s="410"/>
      <c r="CX793" s="410"/>
      <c r="CY793" s="410"/>
      <c r="CZ793" s="410"/>
      <c r="DA793" s="410"/>
      <c r="DB793" s="410"/>
      <c r="DC793" s="410"/>
      <c r="DD793" s="410"/>
      <c r="DE793" s="410"/>
      <c r="DF793" s="410"/>
      <c r="DG793" s="410"/>
      <c r="DH793" s="410"/>
      <c r="DI793" s="410"/>
      <c r="DJ793" s="410"/>
      <c r="DK793" s="410"/>
      <c r="DL793" s="410"/>
      <c r="DM793" s="410"/>
      <c r="DN793" s="410"/>
      <c r="DO793" s="410"/>
      <c r="DP793" s="410"/>
      <c r="DQ793" s="410"/>
      <c r="DR793" s="410"/>
      <c r="DS793" s="410"/>
      <c r="DT793" s="410"/>
      <c r="DU793" s="410"/>
      <c r="DV793" s="410"/>
      <c r="DW793" s="410"/>
      <c r="DX793" s="410"/>
      <c r="DY793" s="410"/>
      <c r="DZ793" s="410"/>
      <c r="EA793" s="410"/>
      <c r="EB793" s="410"/>
      <c r="EC793" s="410"/>
      <c r="ED793" s="410"/>
      <c r="EE793" s="410"/>
      <c r="EF793" s="410"/>
      <c r="EG793" s="410"/>
      <c r="EH793" s="410"/>
      <c r="EI793" s="410"/>
      <c r="EJ793" s="410"/>
      <c r="EK793" s="410"/>
      <c r="EL793" s="410"/>
      <c r="EM793" s="410"/>
      <c r="EN793" s="410"/>
      <c r="EO793" s="410"/>
      <c r="EP793" s="410"/>
      <c r="EQ793" s="410"/>
      <c r="ER793" s="410"/>
      <c r="ES793" s="410"/>
      <c r="ET793" s="410"/>
      <c r="EU793" s="410"/>
      <c r="EV793" s="410"/>
      <c r="EW793" s="410"/>
      <c r="EX793" s="410"/>
      <c r="EY793" s="410"/>
      <c r="EZ793" s="410"/>
      <c r="FA793" s="410"/>
      <c r="FB793" s="410"/>
      <c r="FC793" s="410"/>
      <c r="FD793" s="410"/>
      <c r="FE793" s="410"/>
      <c r="FF793" s="410"/>
      <c r="FG793" s="410"/>
      <c r="FH793" s="410"/>
      <c r="FI793" s="410"/>
      <c r="FJ793" s="410"/>
      <c r="FK793" s="410"/>
      <c r="FL793" s="410"/>
      <c r="FM793" s="410"/>
      <c r="FN793" s="410"/>
      <c r="FO793" s="410"/>
      <c r="FP793" s="410"/>
      <c r="FQ793" s="410"/>
      <c r="FR793" s="410"/>
      <c r="FS793" s="410"/>
      <c r="FT793" s="410"/>
      <c r="FU793" s="410"/>
      <c r="FV793" s="410"/>
      <c r="FW793" s="410"/>
      <c r="FX793" s="410"/>
      <c r="FY793" s="410"/>
      <c r="FZ793" s="410"/>
      <c r="GA793" s="410"/>
      <c r="GB793" s="410"/>
      <c r="GC793" s="410"/>
      <c r="GD793" s="410"/>
      <c r="GE793" s="410"/>
      <c r="GF793" s="410"/>
      <c r="GG793" s="410"/>
      <c r="GH793" s="410"/>
      <c r="GI793" s="410"/>
      <c r="GJ793" s="410"/>
      <c r="GK793" s="410"/>
      <c r="GL793" s="410"/>
      <c r="GM793" s="410"/>
      <c r="GN793" s="410"/>
      <c r="GO793" s="410"/>
      <c r="GP793" s="410"/>
      <c r="GQ793" s="410"/>
      <c r="GR793" s="410"/>
      <c r="GS793" s="410"/>
      <c r="GT793" s="410"/>
      <c r="GU793" s="410"/>
      <c r="GV793" s="410"/>
      <c r="GW793" s="410"/>
      <c r="GX793" s="410"/>
      <c r="GY793" s="410"/>
      <c r="GZ793" s="410"/>
      <c r="HA793" s="410"/>
      <c r="HB793" s="410"/>
      <c r="HC793" s="410"/>
      <c r="HD793" s="410"/>
      <c r="HE793" s="410"/>
      <c r="HF793" s="410"/>
      <c r="HG793" s="410"/>
      <c r="HH793" s="410"/>
      <c r="HI793" s="410"/>
      <c r="HJ793" s="410"/>
      <c r="HK793" s="410"/>
      <c r="HL793" s="410"/>
      <c r="HM793" s="410"/>
      <c r="HN793" s="410"/>
      <c r="HO793" s="410"/>
      <c r="HP793" s="410"/>
      <c r="HQ793" s="410"/>
      <c r="HR793" s="410"/>
      <c r="HS793" s="410"/>
      <c r="HT793" s="410"/>
      <c r="HU793" s="410"/>
      <c r="HV793" s="410"/>
      <c r="HW793" s="410"/>
      <c r="HX793" s="410"/>
      <c r="HY793" s="410"/>
      <c r="HZ793" s="410"/>
      <c r="IA793" s="410"/>
      <c r="IB793" s="410"/>
      <c r="IC793" s="410"/>
      <c r="ID793" s="410"/>
      <c r="IE793" s="410"/>
      <c r="IF793" s="410"/>
      <c r="IG793" s="410"/>
      <c r="IH793" s="410"/>
      <c r="II793" s="410"/>
      <c r="IJ793" s="410"/>
      <c r="IK793" s="410"/>
      <c r="IL793" s="410"/>
      <c r="IM793" s="410"/>
      <c r="IN793" s="410"/>
      <c r="IO793" s="410"/>
      <c r="IP793" s="410"/>
      <c r="IQ793" s="410"/>
      <c r="IR793" s="410"/>
      <c r="IS793" s="410"/>
      <c r="IT793" s="410"/>
      <c r="IU793" s="410"/>
      <c r="IV793" s="410"/>
    </row>
    <row r="794" spans="1:256" s="2" customFormat="1" ht="12.75" hidden="1" customHeight="1" outlineLevel="2">
      <c r="A794" s="14"/>
      <c r="B794" s="14"/>
      <c r="C794" s="324"/>
      <c r="D794" s="413"/>
      <c r="E794" s="261">
        <v>1</v>
      </c>
      <c r="F794" s="372"/>
      <c r="G794" s="268"/>
      <c r="H794" s="155">
        <f>IF(A25taxstdlife="n/a","n/a",IF(H$3&gt;(A25taxstdlife+$E794),(Input!$G$235*$G$7)-SUM($G794:G794),(Input!$G$235*$G$7)/A25taxstdlife))</f>
        <v>0</v>
      </c>
      <c r="I794" s="155">
        <f>IF(A25taxstdlife="n/a","n/a",IF(I$3&gt;(A25taxstdlife+$E794),(Input!$G$235*$G$7)-SUM($G794:H794),(Input!$G$235*$G$7)/A25taxstdlife))</f>
        <v>0</v>
      </c>
      <c r="J794" s="155">
        <f>IF(A25taxstdlife="n/a","n/a",IF(J$3&gt;(A25taxstdlife+$E794),(Input!$G$235*$G$7)-SUM($G794:I794),(Input!$G$235*$G$7)/A25taxstdlife))</f>
        <v>0</v>
      </c>
      <c r="K794" s="155">
        <f>IF(A25taxstdlife="n/a","n/a",IF(K$3&gt;(A25taxstdlife+$E794),(Input!$G$235*$G$7)-SUM($G794:J794),(Input!$G$235*$G$7)/A25taxstdlife))</f>
        <v>0</v>
      </c>
      <c r="L794" s="155">
        <f>IF(A25taxstdlife="n/a","n/a",IF(L$3&gt;(A25taxstdlife+$E794),(Input!$G$235*$G$7)-SUM($G794:K794),(Input!$G$235*$G$7)/A25taxstdlife))</f>
        <v>0</v>
      </c>
      <c r="M794" s="155">
        <f>IF(A25taxstdlife="n/a","n/a",IF(M$3&gt;(A25taxstdlife+$E794),(Input!$G$235*$G$7)-SUM($G794:L794),(Input!$G$235*$G$7)/A25taxstdlife))</f>
        <v>0</v>
      </c>
      <c r="N794" s="155">
        <f>IF(A25taxstdlife="n/a","n/a",IF(N$3&gt;(A25taxstdlife+$E794),(Input!$G$235*$G$7)-SUM($G794:M794),(Input!$G$235*$G$7)/A25taxstdlife))</f>
        <v>0</v>
      </c>
      <c r="O794" s="155">
        <f>IF(A25taxstdlife="n/a","n/a",IF(O$3&gt;(A25taxstdlife+$E794),(Input!$G$235*$G$7)-SUM($G794:N794),(Input!$G$235*$G$7)/A25taxstdlife))</f>
        <v>0</v>
      </c>
      <c r="P794" s="155">
        <f>IF(A25taxstdlife="n/a","n/a",IF(P$3&gt;(A25taxstdlife+$E794),(Input!$G$235*$G$7)-SUM($G794:O794),(Input!$G$235*$G$7)/A25taxstdlife))</f>
        <v>0</v>
      </c>
      <c r="Q794" s="155">
        <f>IF(A25taxstdlife="n/a","n/a",IF(Q$3&gt;(A25taxstdlife+$E794),(Input!$G$235*$G$7)-SUM($G794:P794),(Input!$G$235*$G$7)/A25taxstdlife))</f>
        <v>0</v>
      </c>
      <c r="R794" s="155">
        <f>IF(A25taxstdlife="n/a","n/a",IF(R$3&gt;(A25taxstdlife+$E794),(Input!$G$235*$G$7)-SUM($G794:Q794),(Input!$G$235*$G$7)/A25taxstdlife))</f>
        <v>0</v>
      </c>
      <c r="S794" s="155">
        <f>IF(A25taxstdlife="n/a","n/a",IF(S$3&gt;(A25taxstdlife+$E794),(Input!$G$235*$G$7)-SUM($G794:R794),(Input!$G$235*$G$7)/A25taxstdlife))</f>
        <v>0</v>
      </c>
      <c r="T794" s="155">
        <f>IF(A25taxstdlife="n/a","n/a",IF(T$3&gt;(A25taxstdlife+$E794),(Input!$G$235*$G$7)-SUM($G794:S794),(Input!$G$235*$G$7)/A25taxstdlife))</f>
        <v>0</v>
      </c>
      <c r="U794" s="155">
        <f>IF(A25taxstdlife="n/a","n/a",IF(U$3&gt;(A25taxstdlife+$E794),(Input!$G$235*$G$7)-SUM($G794:T794),(Input!$G$235*$G$7)/A25taxstdlife))</f>
        <v>0</v>
      </c>
      <c r="V794" s="155">
        <f>IF(A25taxstdlife="n/a","n/a",IF(V$3&gt;(A25taxstdlife+$E794),(Input!$G$235*$G$7)-SUM($G794:U794),(Input!$G$235*$G$7)/A25taxstdlife))</f>
        <v>0</v>
      </c>
      <c r="W794" s="155">
        <f>IF(A25taxstdlife="n/a","n/a",IF(W$3&gt;(A25taxstdlife+$E794),(Input!$G$235*$G$7)-SUM($G794:V794),(Input!$G$235*$G$7)/A25taxstdlife))</f>
        <v>0</v>
      </c>
      <c r="X794" s="155">
        <f>IF(A25taxstdlife="n/a","n/a",IF(X$3&gt;(A25taxstdlife+$E794),(Input!$G$235*$G$7)-SUM($G794:W794),(Input!$G$235*$G$7)/A25taxstdlife))</f>
        <v>0</v>
      </c>
      <c r="Y794" s="155">
        <f>IF(A25taxstdlife="n/a","n/a",IF(Y$3&gt;(A25taxstdlife+$E794),(Input!$G$235*$G$7)-SUM($G794:X794),(Input!$G$235*$G$7)/A25taxstdlife))</f>
        <v>0</v>
      </c>
      <c r="Z794" s="155">
        <f>IF(A25taxstdlife="n/a","n/a",IF(Z$3&gt;(A25taxstdlife+$E794),(Input!$G$235*$G$7)-SUM($G794:Y794),(Input!$G$235*$G$7)/A25taxstdlife))</f>
        <v>0</v>
      </c>
      <c r="AA794" s="155">
        <f>IF(A25taxstdlife="n/a","n/a",IF(AA$3&gt;(A25taxstdlife+$E794),(Input!$G$235*$G$7)-SUM($G794:Z794),(Input!$G$235*$G$7)/A25taxstdlife))</f>
        <v>0</v>
      </c>
      <c r="AB794" s="155">
        <f>IF(A25taxstdlife="n/a","n/a",IF(AB$3&gt;(A25taxstdlife+$E794),(Input!$G$235*$G$7)-SUM($G794:AA794),(Input!$G$235*$G$7)/A25taxstdlife))</f>
        <v>0</v>
      </c>
      <c r="AC794" s="155">
        <f>IF(A25taxstdlife="n/a","n/a",IF(AC$3&gt;(A25taxstdlife+$E794),(Input!$G$235*$G$7)-SUM($G794:AB794),(Input!$G$235*$G$7)/A25taxstdlife))</f>
        <v>0</v>
      </c>
      <c r="AD794" s="155">
        <f>IF(A25taxstdlife="n/a","n/a",IF(AD$3&gt;(A25taxstdlife+$E794),(Input!$G$235*$G$7)-SUM($G794:AC794),(Input!$G$235*$G$7)/A25taxstdlife))</f>
        <v>0</v>
      </c>
      <c r="AE794" s="155">
        <f>IF(A25taxstdlife="n/a","n/a",IF(AE$3&gt;(A25taxstdlife+$E794),(Input!$G$235*$G$7)-SUM($G794:AD794),(Input!$G$235*$G$7)/A25taxstdlife))</f>
        <v>0</v>
      </c>
      <c r="AF794" s="155">
        <f>IF(A25taxstdlife="n/a","n/a",IF(AF$3&gt;(A25taxstdlife+$E794),(Input!$G$235*$G$7)-SUM($G794:AE794),(Input!$G$235*$G$7)/A25taxstdlife))</f>
        <v>0</v>
      </c>
      <c r="AG794" s="155">
        <f>IF(A25taxstdlife="n/a","n/a",IF(AG$3&gt;(A25taxstdlife+$E794),(Input!$G$235*$G$7)-SUM($G794:AF794),(Input!$G$235*$G$7)/A25taxstdlife))</f>
        <v>0</v>
      </c>
      <c r="AH794" s="155">
        <f>IF(A25taxstdlife="n/a","n/a",IF(AH$3&gt;(A25taxstdlife+$E794),(Input!$G$235*$G$7)-SUM($G794:AG794),(Input!$G$235*$G$7)/A25taxstdlife))</f>
        <v>0</v>
      </c>
      <c r="AI794" s="155">
        <f>IF(A25taxstdlife="n/a","n/a",IF(AI$3&gt;(A25taxstdlife+$E794),(Input!$G$235*$G$7)-SUM($G794:AH794),(Input!$G$235*$G$7)/A25taxstdlife))</f>
        <v>0</v>
      </c>
      <c r="AJ794" s="155">
        <f>IF(A25taxstdlife="n/a","n/a",IF(AJ$3&gt;(A25taxstdlife+$E794),(Input!$G$235*$G$7)-SUM($G794:AI794),(Input!$G$235*$G$7)/A25taxstdlife))</f>
        <v>0</v>
      </c>
      <c r="AK794" s="155">
        <f>IF(A25taxstdlife="n/a","n/a",IF(AK$3&gt;(A25taxstdlife+$E794),(Input!$G$235*$G$7)-SUM($G794:AJ794),(Input!$G$235*$G$7)/A25taxstdlife))</f>
        <v>0</v>
      </c>
      <c r="AL794" s="155">
        <f>IF(A25taxstdlife="n/a","n/a",IF(AL$3&gt;(A25taxstdlife+$E794),(Input!$G$235*$G$7)-SUM($G794:AK794),(Input!$G$235*$G$7)/A25taxstdlife))</f>
        <v>0</v>
      </c>
      <c r="AM794" s="155">
        <f>IF(A25taxstdlife="n/a","n/a",IF(AM$3&gt;(A25taxstdlife+$E794),(Input!$G$235*$G$7)-SUM($G794:AL794),(Input!$G$235*$G$7)/A25taxstdlife))</f>
        <v>0</v>
      </c>
      <c r="AN794" s="155">
        <f>IF(A25taxstdlife="n/a","n/a",IF(AN$3&gt;(A25taxstdlife+$E794),(Input!$G$235*$G$7)-SUM($G794:AM794),(Input!$G$235*$G$7)/A25taxstdlife))</f>
        <v>0</v>
      </c>
      <c r="AO794" s="155">
        <f>IF(A25taxstdlife="n/a","n/a",IF(AO$3&gt;(A25taxstdlife+$E794),(Input!$G$235*$G$7)-SUM($G794:AN794),(Input!$G$235*$G$7)/A25taxstdlife))</f>
        <v>0</v>
      </c>
      <c r="AP794" s="155">
        <f>IF(A25taxstdlife="n/a","n/a",IF(AP$3&gt;(A25taxstdlife+$E794),(Input!$G$235*$G$7)-SUM($G794:AO794),(Input!$G$235*$G$7)/A25taxstdlife))</f>
        <v>0</v>
      </c>
      <c r="AQ794" s="155">
        <f>IF(A25taxstdlife="n/a","n/a",IF(AQ$3&gt;(A25taxstdlife+$E794),(Input!$G$235*$G$7)-SUM($G794:AP794),(Input!$G$235*$G$7)/A25taxstdlife))</f>
        <v>0</v>
      </c>
      <c r="AR794" s="155">
        <f>IF(A25taxstdlife="n/a","n/a",IF(AR$3&gt;(A25taxstdlife+$E794),(Input!$G$235*$G$7)-SUM($G794:AQ794),(Input!$G$235*$G$7)/A25taxstdlife))</f>
        <v>0</v>
      </c>
      <c r="AS794" s="155">
        <f>IF(A25taxstdlife="n/a","n/a",IF(AS$3&gt;(A25taxstdlife+$E794),(Input!$G$235*$G$7)-SUM($G794:AR794),(Input!$G$235*$G$7)/A25taxstdlife))</f>
        <v>0</v>
      </c>
      <c r="AT794" s="155">
        <f>IF(A25taxstdlife="n/a","n/a",IF(AT$3&gt;(A25taxstdlife+$E794),(Input!$G$235*$G$7)-SUM($G794:AS794),(Input!$G$235*$G$7)/A25taxstdlife))</f>
        <v>0</v>
      </c>
      <c r="AU794" s="155">
        <f>IF(A25taxstdlife="n/a","n/a",IF(AU$3&gt;(A25taxstdlife+$E794),(Input!$G$235*$G$7)-SUM($G794:AT794),(Input!$G$235*$G$7)/A25taxstdlife))</f>
        <v>0</v>
      </c>
      <c r="AV794" s="155">
        <f>IF(A25taxstdlife="n/a","n/a",IF(AV$3&gt;(A25taxstdlife+$E794),(Input!$G$235*$G$7)-SUM($G794:AU794),(Input!$G$235*$G$7)/A25taxstdlife))</f>
        <v>0</v>
      </c>
      <c r="AW794" s="155">
        <f>IF(A25taxstdlife="n/a","n/a",IF(AW$3&gt;(A25taxstdlife+$E794),(Input!$G$235*$G$7)-SUM($G794:AV794),(Input!$G$235*$G$7)/A25taxstdlife))</f>
        <v>0</v>
      </c>
      <c r="AX794" s="155">
        <f>IF(A25taxstdlife="n/a","n/a",IF(AX$3&gt;(A25taxstdlife+$E794),(Input!$G$235*$G$7)-SUM($G794:AW794),(Input!$G$235*$G$7)/A25taxstdlife))</f>
        <v>0</v>
      </c>
      <c r="AY794" s="155">
        <f>IF(A25taxstdlife="n/a","n/a",IF(AY$3&gt;(A25taxstdlife+$E794),(Input!$G$235*$G$7)-SUM($G794:AX794),(Input!$G$235*$G$7)/A25taxstdlife))</f>
        <v>0</v>
      </c>
      <c r="AZ794" s="155">
        <f>IF(A25taxstdlife="n/a","n/a",IF(AZ$3&gt;(A25taxstdlife+$E794),(Input!$G$235*$G$7)-SUM($G794:AY794),(Input!$G$235*$G$7)/A25taxstdlife))</f>
        <v>0</v>
      </c>
      <c r="BA794" s="155">
        <f>IF(A25taxstdlife="n/a","n/a",IF(BA$3&gt;(A25taxstdlife+$E794),(Input!$G$235*$G$7)-SUM($G794:AZ794),(Input!$G$235*$G$7)/A25taxstdlife))</f>
        <v>0</v>
      </c>
      <c r="BB794" s="155">
        <f>IF(A25taxstdlife="n/a","n/a",IF(BB$3&gt;(A25taxstdlife+$E794),(Input!$G$235*$G$7)-SUM($G794:BA794),(Input!$G$235*$G$7)/A25taxstdlife))</f>
        <v>0</v>
      </c>
      <c r="BC794" s="155">
        <f>IF(A25taxstdlife="n/a","n/a",IF(BC$3&gt;(A25taxstdlife+$E794),(Input!$G$235*$G$7)-SUM($G794:BB794),(Input!$G$235*$G$7)/A25taxstdlife))</f>
        <v>0</v>
      </c>
      <c r="BD794" s="155">
        <f>IF(A25taxstdlife="n/a","n/a",IF(BD$3&gt;(A25taxstdlife+$E794),(Input!$G$235*$G$7)-SUM($G794:BC794),(Input!$G$235*$G$7)/A25taxstdlife))</f>
        <v>0</v>
      </c>
      <c r="BE794" s="155">
        <f>IF(A25taxstdlife="n/a","n/a",IF(BE$3&gt;(A25taxstdlife+$E794),(Input!$G$235*$G$7)-SUM($G794:BD794),(Input!$G$235*$G$7)/A25taxstdlife))</f>
        <v>0</v>
      </c>
      <c r="BF794" s="155">
        <f>IF(A25taxstdlife="n/a","n/a",IF(BF$3&gt;(A25taxstdlife+$E794),(Input!$G$235*$G$7)-SUM($G794:BE794),(Input!$G$235*$G$7)/A25taxstdlife))</f>
        <v>0</v>
      </c>
      <c r="BG794" s="155">
        <f>IF(A25taxstdlife="n/a","n/a",IF(BG$3&gt;(A25taxstdlife+$E794),(Input!$G$235*$G$7)-SUM($G794:BF794),(Input!$G$235*$G$7)/A25taxstdlife))</f>
        <v>0</v>
      </c>
      <c r="BH794" s="155">
        <f>IF(A25taxstdlife="n/a","n/a",IF(BH$3&gt;(A25taxstdlife+$E794),(Input!$G$235*$G$7)-SUM($G794:BG794),(Input!$G$235*$G$7)/A25taxstdlife))</f>
        <v>0</v>
      </c>
      <c r="BI794" s="155">
        <f>IF(A25taxstdlife="n/a","n/a",IF(BI$3&gt;(A25taxstdlife+$E794),(Input!$G$235*$G$7)-SUM($G794:BH794),(Input!$G$235*$G$7)/A25taxstdlife))</f>
        <v>0</v>
      </c>
      <c r="BJ794" s="14"/>
      <c r="BK794" s="14"/>
      <c r="BL794" s="14"/>
      <c r="BM794" s="14"/>
      <c r="BN794" s="14"/>
      <c r="BO794" s="14"/>
      <c r="BP794" s="14"/>
      <c r="BQ794" s="14"/>
      <c r="BR794" s="14"/>
      <c r="BS794" s="14"/>
      <c r="BT794" s="14"/>
      <c r="BU794" s="14"/>
      <c r="BV794" s="14"/>
      <c r="BW794" s="14"/>
      <c r="BX794" s="14"/>
      <c r="BY794" s="14"/>
      <c r="BZ794" s="14"/>
      <c r="CA794" s="410"/>
      <c r="CB794" s="410"/>
      <c r="CC794" s="410"/>
      <c r="CD794" s="410"/>
      <c r="CE794" s="410"/>
      <c r="CF794" s="410"/>
      <c r="CG794" s="410"/>
      <c r="CH794" s="410"/>
      <c r="CI794" s="410"/>
      <c r="CJ794" s="410"/>
      <c r="CK794" s="410"/>
      <c r="CL794" s="410"/>
      <c r="CM794" s="410"/>
      <c r="CN794" s="410"/>
      <c r="CO794" s="410"/>
      <c r="CP794" s="410"/>
      <c r="CQ794" s="410"/>
      <c r="CR794" s="410"/>
      <c r="CS794" s="410"/>
      <c r="CT794" s="410"/>
      <c r="CU794" s="410"/>
      <c r="CV794" s="410"/>
      <c r="CW794" s="410"/>
      <c r="CX794" s="410"/>
      <c r="CY794" s="410"/>
      <c r="CZ794" s="410"/>
      <c r="DA794" s="410"/>
      <c r="DB794" s="410"/>
      <c r="DC794" s="410"/>
      <c r="DD794" s="410"/>
      <c r="DE794" s="410"/>
      <c r="DF794" s="410"/>
      <c r="DG794" s="410"/>
      <c r="DH794" s="410"/>
      <c r="DI794" s="410"/>
      <c r="DJ794" s="410"/>
      <c r="DK794" s="410"/>
      <c r="DL794" s="410"/>
      <c r="DM794" s="410"/>
      <c r="DN794" s="410"/>
      <c r="DO794" s="410"/>
      <c r="DP794" s="410"/>
      <c r="DQ794" s="410"/>
      <c r="DR794" s="410"/>
      <c r="DS794" s="410"/>
      <c r="DT794" s="410"/>
      <c r="DU794" s="410"/>
      <c r="DV794" s="410"/>
      <c r="DW794" s="410"/>
      <c r="DX794" s="410"/>
      <c r="DY794" s="410"/>
      <c r="DZ794" s="410"/>
      <c r="EA794" s="410"/>
      <c r="EB794" s="410"/>
      <c r="EC794" s="410"/>
      <c r="ED794" s="410"/>
      <c r="EE794" s="410"/>
      <c r="EF794" s="410"/>
      <c r="EG794" s="410"/>
      <c r="EH794" s="410"/>
      <c r="EI794" s="410"/>
      <c r="EJ794" s="410"/>
      <c r="EK794" s="410"/>
      <c r="EL794" s="410"/>
      <c r="EM794" s="410"/>
      <c r="EN794" s="410"/>
      <c r="EO794" s="410"/>
      <c r="EP794" s="410"/>
      <c r="EQ794" s="410"/>
      <c r="ER794" s="410"/>
      <c r="ES794" s="410"/>
      <c r="ET794" s="410"/>
      <c r="EU794" s="410"/>
      <c r="EV794" s="410"/>
      <c r="EW794" s="410"/>
      <c r="EX794" s="410"/>
      <c r="EY794" s="410"/>
      <c r="EZ794" s="410"/>
      <c r="FA794" s="410"/>
      <c r="FB794" s="410"/>
      <c r="FC794" s="410"/>
      <c r="FD794" s="410"/>
      <c r="FE794" s="410"/>
      <c r="FF794" s="410"/>
      <c r="FG794" s="410"/>
      <c r="FH794" s="410"/>
      <c r="FI794" s="410"/>
      <c r="FJ794" s="410"/>
      <c r="FK794" s="410"/>
      <c r="FL794" s="410"/>
      <c r="FM794" s="410"/>
      <c r="FN794" s="410"/>
      <c r="FO794" s="410"/>
      <c r="FP794" s="410"/>
      <c r="FQ794" s="410"/>
      <c r="FR794" s="410"/>
      <c r="FS794" s="410"/>
      <c r="FT794" s="410"/>
      <c r="FU794" s="410"/>
      <c r="FV794" s="410"/>
      <c r="FW794" s="410"/>
      <c r="FX794" s="410"/>
      <c r="FY794" s="410"/>
      <c r="FZ794" s="410"/>
      <c r="GA794" s="410"/>
      <c r="GB794" s="410"/>
      <c r="GC794" s="410"/>
      <c r="GD794" s="410"/>
      <c r="GE794" s="410"/>
      <c r="GF794" s="410"/>
      <c r="GG794" s="410"/>
      <c r="GH794" s="410"/>
      <c r="GI794" s="410"/>
      <c r="GJ794" s="410"/>
      <c r="GK794" s="410"/>
      <c r="GL794" s="410"/>
      <c r="GM794" s="410"/>
      <c r="GN794" s="410"/>
      <c r="GO794" s="410"/>
      <c r="GP794" s="410"/>
      <c r="GQ794" s="410"/>
      <c r="GR794" s="410"/>
      <c r="GS794" s="410"/>
      <c r="GT794" s="410"/>
      <c r="GU794" s="410"/>
      <c r="GV794" s="410"/>
      <c r="GW794" s="410"/>
      <c r="GX794" s="410"/>
      <c r="GY794" s="410"/>
      <c r="GZ794" s="410"/>
      <c r="HA794" s="410"/>
      <c r="HB794" s="410"/>
      <c r="HC794" s="410"/>
      <c r="HD794" s="410"/>
      <c r="HE794" s="410"/>
      <c r="HF794" s="410"/>
      <c r="HG794" s="410"/>
      <c r="HH794" s="410"/>
      <c r="HI794" s="410"/>
      <c r="HJ794" s="410"/>
      <c r="HK794" s="410"/>
      <c r="HL794" s="410"/>
      <c r="HM794" s="410"/>
      <c r="HN794" s="410"/>
      <c r="HO794" s="410"/>
      <c r="HP794" s="410"/>
      <c r="HQ794" s="410"/>
      <c r="HR794" s="410"/>
      <c r="HS794" s="410"/>
      <c r="HT794" s="410"/>
      <c r="HU794" s="410"/>
      <c r="HV794" s="410"/>
      <c r="HW794" s="410"/>
      <c r="HX794" s="410"/>
      <c r="HY794" s="410"/>
      <c r="HZ794" s="410"/>
      <c r="IA794" s="410"/>
      <c r="IB794" s="410"/>
      <c r="IC794" s="410"/>
      <c r="ID794" s="410"/>
      <c r="IE794" s="410"/>
      <c r="IF794" s="410"/>
      <c r="IG794" s="410"/>
      <c r="IH794" s="410"/>
      <c r="II794" s="410"/>
      <c r="IJ794" s="410"/>
      <c r="IK794" s="410"/>
      <c r="IL794" s="410"/>
      <c r="IM794" s="410"/>
      <c r="IN794" s="410"/>
      <c r="IO794" s="410"/>
      <c r="IP794" s="410"/>
      <c r="IQ794" s="410"/>
      <c r="IR794" s="410"/>
      <c r="IS794" s="410"/>
      <c r="IT794" s="410"/>
      <c r="IU794" s="410"/>
      <c r="IV794" s="410"/>
    </row>
    <row r="795" spans="1:256" s="2" customFormat="1" ht="12.75" hidden="1" customHeight="1" outlineLevel="2">
      <c r="A795" s="14"/>
      <c r="B795" s="14"/>
      <c r="C795" s="324"/>
      <c r="D795" s="413"/>
      <c r="E795" s="261">
        <v>2</v>
      </c>
      <c r="F795" s="372"/>
      <c r="G795" s="269"/>
      <c r="H795" s="270"/>
      <c r="I795" s="155">
        <f>IF(A25taxstdlife="n/a","n/a",IF(I$3&gt;(A25taxstdlife+$E795),(Input!$H$235*$H$7)-SUM($H795:H795),(Input!$H$235*$H$7)/A25taxstdlife))</f>
        <v>0</v>
      </c>
      <c r="J795" s="155">
        <f>IF(A25taxstdlife="n/a","n/a",IF(J$3&gt;(A25taxstdlife+$E795),(Input!$H$235*$H$7)-SUM($H795:I795),(Input!$H$235*$H$7)/A25taxstdlife))</f>
        <v>0</v>
      </c>
      <c r="K795" s="155">
        <f>IF(A25taxstdlife="n/a","n/a",IF(K$3&gt;(A25taxstdlife+$E795),(Input!$H$235*$H$7)-SUM($H795:J795),(Input!$H$235*$H$7)/A25taxstdlife))</f>
        <v>0</v>
      </c>
      <c r="L795" s="155">
        <f>IF(A25taxstdlife="n/a","n/a",IF(L$3&gt;(A25taxstdlife+$E795),(Input!$H$235*$H$7)-SUM($H795:K795),(Input!$H$235*$H$7)/A25taxstdlife))</f>
        <v>0</v>
      </c>
      <c r="M795" s="155">
        <f>IF(A25taxstdlife="n/a","n/a",IF(M$3&gt;(A25taxstdlife+$E795),(Input!$H$235*$H$7)-SUM($H795:L795),(Input!$H$235*$H$7)/A25taxstdlife))</f>
        <v>0</v>
      </c>
      <c r="N795" s="155">
        <f>IF(A25taxstdlife="n/a","n/a",IF(N$3&gt;(A25taxstdlife+$E795),(Input!$H$235*$H$7)-SUM($H795:M795),(Input!$H$235*$H$7)/A25taxstdlife))</f>
        <v>0</v>
      </c>
      <c r="O795" s="155">
        <f>IF(A25taxstdlife="n/a","n/a",IF(O$3&gt;(A25taxstdlife+$E795),(Input!$H$235*$H$7)-SUM($H795:N795),(Input!$H$235*$H$7)/A25taxstdlife))</f>
        <v>0</v>
      </c>
      <c r="P795" s="155">
        <f>IF(A25taxstdlife="n/a","n/a",IF(P$3&gt;(A25taxstdlife+$E795),(Input!$H$235*$H$7)-SUM($H795:O795),(Input!$H$235*$H$7)/A25taxstdlife))</f>
        <v>0</v>
      </c>
      <c r="Q795" s="155">
        <f>IF(A25taxstdlife="n/a","n/a",IF(Q$3&gt;(A25taxstdlife+$E795),(Input!$H$235*$H$7)-SUM($H795:P795),(Input!$H$235*$H$7)/A25taxstdlife))</f>
        <v>0</v>
      </c>
      <c r="R795" s="155">
        <f>IF(A25taxstdlife="n/a","n/a",IF(R$3&gt;(A25taxstdlife+$E795),(Input!$H$235*$H$7)-SUM($H795:Q795),(Input!$H$235*$H$7)/A25taxstdlife))</f>
        <v>0</v>
      </c>
      <c r="S795" s="155">
        <f>IF(A25taxstdlife="n/a","n/a",IF(S$3&gt;(A25taxstdlife+$E795),(Input!$H$235*$H$7)-SUM($H795:R795),(Input!$H$235*$H$7)/A25taxstdlife))</f>
        <v>0</v>
      </c>
      <c r="T795" s="155">
        <f>IF(A25taxstdlife="n/a","n/a",IF(T$3&gt;(A25taxstdlife+$E795),(Input!$H$235*$H$7)-SUM($H795:S795),(Input!$H$235*$H$7)/A25taxstdlife))</f>
        <v>0</v>
      </c>
      <c r="U795" s="155">
        <f>IF(A25taxstdlife="n/a","n/a",IF(U$3&gt;(A25taxstdlife+$E795),(Input!$H$235*$H$7)-SUM($H795:T795),(Input!$H$235*$H$7)/A25taxstdlife))</f>
        <v>0</v>
      </c>
      <c r="V795" s="155">
        <f>IF(A25taxstdlife="n/a","n/a",IF(V$3&gt;(A25taxstdlife+$E795),(Input!$H$235*$H$7)-SUM($H795:U795),(Input!$H$235*$H$7)/A25taxstdlife))</f>
        <v>0</v>
      </c>
      <c r="W795" s="155">
        <f>IF(A25taxstdlife="n/a","n/a",IF(W$3&gt;(A25taxstdlife+$E795),(Input!$H$235*$H$7)-SUM($H795:V795),(Input!$H$235*$H$7)/A25taxstdlife))</f>
        <v>0</v>
      </c>
      <c r="X795" s="155">
        <f>IF(A25taxstdlife="n/a","n/a",IF(X$3&gt;(A25taxstdlife+$E795),(Input!$H$235*$H$7)-SUM($H795:W795),(Input!$H$235*$H$7)/A25taxstdlife))</f>
        <v>0</v>
      </c>
      <c r="Y795" s="155">
        <f>IF(A25taxstdlife="n/a","n/a",IF(Y$3&gt;(A25taxstdlife+$E795),(Input!$H$235*$H$7)-SUM($H795:X795),(Input!$H$235*$H$7)/A25taxstdlife))</f>
        <v>0</v>
      </c>
      <c r="Z795" s="155">
        <f>IF(A25taxstdlife="n/a","n/a",IF(Z$3&gt;(A25taxstdlife+$E795),(Input!$H$235*$H$7)-SUM($H795:Y795),(Input!$H$235*$H$7)/A25taxstdlife))</f>
        <v>0</v>
      </c>
      <c r="AA795" s="155">
        <f>IF(A25taxstdlife="n/a","n/a",IF(AA$3&gt;(A25taxstdlife+$E795),(Input!$H$235*$H$7)-SUM($H795:Z795),(Input!$H$235*$H$7)/A25taxstdlife))</f>
        <v>0</v>
      </c>
      <c r="AB795" s="155">
        <f>IF(A25taxstdlife="n/a","n/a",IF(AB$3&gt;(A25taxstdlife+$E795),(Input!$H$235*$H$7)-SUM($H795:AA795),(Input!$H$235*$H$7)/A25taxstdlife))</f>
        <v>0</v>
      </c>
      <c r="AC795" s="155">
        <f>IF(A25taxstdlife="n/a","n/a",IF(AC$3&gt;(A25taxstdlife+$E795),(Input!$H$235*$H$7)-SUM($H795:AB795),(Input!$H$235*$H$7)/A25taxstdlife))</f>
        <v>0</v>
      </c>
      <c r="AD795" s="155">
        <f>IF(A25taxstdlife="n/a","n/a",IF(AD$3&gt;(A25taxstdlife+$E795),(Input!$H$235*$H$7)-SUM($H795:AC795),(Input!$H$235*$H$7)/A25taxstdlife))</f>
        <v>0</v>
      </c>
      <c r="AE795" s="155">
        <f>IF(A25taxstdlife="n/a","n/a",IF(AE$3&gt;(A25taxstdlife+$E795),(Input!$H$235*$H$7)-SUM($H795:AD795),(Input!$H$235*$H$7)/A25taxstdlife))</f>
        <v>0</v>
      </c>
      <c r="AF795" s="155">
        <f>IF(A25taxstdlife="n/a","n/a",IF(AF$3&gt;(A25taxstdlife+$E795),(Input!$H$235*$H$7)-SUM($H795:AE795),(Input!$H$235*$H$7)/A25taxstdlife))</f>
        <v>0</v>
      </c>
      <c r="AG795" s="155">
        <f>IF(A25taxstdlife="n/a","n/a",IF(AG$3&gt;(A25taxstdlife+$E795),(Input!$H$235*$H$7)-SUM($H795:AF795),(Input!$H$235*$H$7)/A25taxstdlife))</f>
        <v>0</v>
      </c>
      <c r="AH795" s="155">
        <f>IF(A25taxstdlife="n/a","n/a",IF(AH$3&gt;(A25taxstdlife+$E795),(Input!$H$235*$H$7)-SUM($H795:AG795),(Input!$H$235*$H$7)/A25taxstdlife))</f>
        <v>0</v>
      </c>
      <c r="AI795" s="155">
        <f>IF(A25taxstdlife="n/a","n/a",IF(AI$3&gt;(A25taxstdlife+$E795),(Input!$H$235*$H$7)-SUM($H795:AH795),(Input!$H$235*$H$7)/A25taxstdlife))</f>
        <v>0</v>
      </c>
      <c r="AJ795" s="155">
        <f>IF(A25taxstdlife="n/a","n/a",IF(AJ$3&gt;(A25taxstdlife+$E795),(Input!$H$235*$H$7)-SUM($H795:AI795),(Input!$H$235*$H$7)/A25taxstdlife))</f>
        <v>0</v>
      </c>
      <c r="AK795" s="155">
        <f>IF(A25taxstdlife="n/a","n/a",IF(AK$3&gt;(A25taxstdlife+$E795),(Input!$H$235*$H$7)-SUM($H795:AJ795),(Input!$H$235*$H$7)/A25taxstdlife))</f>
        <v>0</v>
      </c>
      <c r="AL795" s="155">
        <f>IF(A25taxstdlife="n/a","n/a",IF(AL$3&gt;(A25taxstdlife+$E795),(Input!$H$235*$H$7)-SUM($H795:AK795),(Input!$H$235*$H$7)/A25taxstdlife))</f>
        <v>0</v>
      </c>
      <c r="AM795" s="155">
        <f>IF(A25taxstdlife="n/a","n/a",IF(AM$3&gt;(A25taxstdlife+$E795),(Input!$H$235*$H$7)-SUM($H795:AL795),(Input!$H$235*$H$7)/A25taxstdlife))</f>
        <v>0</v>
      </c>
      <c r="AN795" s="155">
        <f>IF(A25taxstdlife="n/a","n/a",IF(AN$3&gt;(A25taxstdlife+$E795),(Input!$H$235*$H$7)-SUM($H795:AM795),(Input!$H$235*$H$7)/A25taxstdlife))</f>
        <v>0</v>
      </c>
      <c r="AO795" s="155">
        <f>IF(A25taxstdlife="n/a","n/a",IF(AO$3&gt;(A25taxstdlife+$E795),(Input!$H$235*$H$7)-SUM($H795:AN795),(Input!$H$235*$H$7)/A25taxstdlife))</f>
        <v>0</v>
      </c>
      <c r="AP795" s="155">
        <f>IF(A25taxstdlife="n/a","n/a",IF(AP$3&gt;(A25taxstdlife+$E795),(Input!$H$235*$H$7)-SUM($H795:AO795),(Input!$H$235*$H$7)/A25taxstdlife))</f>
        <v>0</v>
      </c>
      <c r="AQ795" s="155">
        <f>IF(A25taxstdlife="n/a","n/a",IF(AQ$3&gt;(A25taxstdlife+$E795),(Input!$H$235*$H$7)-SUM($H795:AP795),(Input!$H$235*$H$7)/A25taxstdlife))</f>
        <v>0</v>
      </c>
      <c r="AR795" s="155">
        <f>IF(A25taxstdlife="n/a","n/a",IF(AR$3&gt;(A25taxstdlife+$E795),(Input!$H$235*$H$7)-SUM($H795:AQ795),(Input!$H$235*$H$7)/A25taxstdlife))</f>
        <v>0</v>
      </c>
      <c r="AS795" s="155">
        <f>IF(A25taxstdlife="n/a","n/a",IF(AS$3&gt;(A25taxstdlife+$E795),(Input!$H$235*$H$7)-SUM($H795:AR795),(Input!$H$235*$H$7)/A25taxstdlife))</f>
        <v>0</v>
      </c>
      <c r="AT795" s="155">
        <f>IF(A25taxstdlife="n/a","n/a",IF(AT$3&gt;(A25taxstdlife+$E795),(Input!$H$235*$H$7)-SUM($H795:AS795),(Input!$H$235*$H$7)/A25taxstdlife))</f>
        <v>0</v>
      </c>
      <c r="AU795" s="155">
        <f>IF(A25taxstdlife="n/a","n/a",IF(AU$3&gt;(A25taxstdlife+$E795),(Input!$H$235*$H$7)-SUM($H795:AT795),(Input!$H$235*$H$7)/A25taxstdlife))</f>
        <v>0</v>
      </c>
      <c r="AV795" s="155">
        <f>IF(A25taxstdlife="n/a","n/a",IF(AV$3&gt;(A25taxstdlife+$E795),(Input!$H$235*$H$7)-SUM($H795:AU795),(Input!$H$235*$H$7)/A25taxstdlife))</f>
        <v>0</v>
      </c>
      <c r="AW795" s="155">
        <f>IF(A25taxstdlife="n/a","n/a",IF(AW$3&gt;(A25taxstdlife+$E795),(Input!$H$235*$H$7)-SUM($H795:AV795),(Input!$H$235*$H$7)/A25taxstdlife))</f>
        <v>0</v>
      </c>
      <c r="AX795" s="155">
        <f>IF(A25taxstdlife="n/a","n/a",IF(AX$3&gt;(A25taxstdlife+$E795),(Input!$H$235*$H$7)-SUM($H795:AW795),(Input!$H$235*$H$7)/A25taxstdlife))</f>
        <v>0</v>
      </c>
      <c r="AY795" s="155">
        <f>IF(A25taxstdlife="n/a","n/a",IF(AY$3&gt;(A25taxstdlife+$E795),(Input!$H$235*$H$7)-SUM($H795:AX795),(Input!$H$235*$H$7)/A25taxstdlife))</f>
        <v>0</v>
      </c>
      <c r="AZ795" s="155">
        <f>IF(A25taxstdlife="n/a","n/a",IF(AZ$3&gt;(A25taxstdlife+$E795),(Input!$H$235*$H$7)-SUM($H795:AY795),(Input!$H$235*$H$7)/A25taxstdlife))</f>
        <v>0</v>
      </c>
      <c r="BA795" s="155">
        <f>IF(A25taxstdlife="n/a","n/a",IF(BA$3&gt;(A25taxstdlife+$E795),(Input!$H$235*$H$7)-SUM($H795:AZ795),(Input!$H$235*$H$7)/A25taxstdlife))</f>
        <v>0</v>
      </c>
      <c r="BB795" s="155">
        <f>IF(A25taxstdlife="n/a","n/a",IF(BB$3&gt;(A25taxstdlife+$E795),(Input!$H$235*$H$7)-SUM($H795:BA795),(Input!$H$235*$H$7)/A25taxstdlife))</f>
        <v>0</v>
      </c>
      <c r="BC795" s="155">
        <f>IF(A25taxstdlife="n/a","n/a",IF(BC$3&gt;(A25taxstdlife+$E795),(Input!$H$235*$H$7)-SUM($H795:BB795),(Input!$H$235*$H$7)/A25taxstdlife))</f>
        <v>0</v>
      </c>
      <c r="BD795" s="155">
        <f>IF(A25taxstdlife="n/a","n/a",IF(BD$3&gt;(A25taxstdlife+$E795),(Input!$H$235*$H$7)-SUM($H795:BC795),(Input!$H$235*$H$7)/A25taxstdlife))</f>
        <v>0</v>
      </c>
      <c r="BE795" s="155">
        <f>IF(A25taxstdlife="n/a","n/a",IF(BE$3&gt;(A25taxstdlife+$E795),(Input!$H$235*$H$7)-SUM($H795:BD795),(Input!$H$235*$H$7)/A25taxstdlife))</f>
        <v>0</v>
      </c>
      <c r="BF795" s="155">
        <f>IF(A25taxstdlife="n/a","n/a",IF(BF$3&gt;(A25taxstdlife+$E795),(Input!$H$235*$H$7)-SUM($H795:BE795),(Input!$H$235*$H$7)/A25taxstdlife))</f>
        <v>0</v>
      </c>
      <c r="BG795" s="155">
        <f>IF(A25taxstdlife="n/a","n/a",IF(BG$3&gt;(A25taxstdlife+$E795),(Input!$H$235*$H$7)-SUM($H795:BF795),(Input!$H$235*$H$7)/A25taxstdlife))</f>
        <v>0</v>
      </c>
      <c r="BH795" s="155">
        <f>IF(A25taxstdlife="n/a","n/a",IF(BH$3&gt;(A25taxstdlife+$E795),(Input!$H$235*$H$7)-SUM($H795:BG795),(Input!$H$235*$H$7)/A25taxstdlife))</f>
        <v>0</v>
      </c>
      <c r="BI795" s="155">
        <f>IF(A25taxstdlife="n/a","n/a",IF(BI$3&gt;(A25taxstdlife+$E795),(Input!$H$235*$H$7)-SUM($H795:BH795),(Input!$H$235*$H$7)/A25taxstdlife))</f>
        <v>0</v>
      </c>
      <c r="BJ795" s="14"/>
      <c r="BK795" s="14"/>
      <c r="BL795" s="14"/>
      <c r="BM795" s="14"/>
      <c r="BN795" s="14"/>
      <c r="BO795" s="14"/>
      <c r="BP795" s="14"/>
      <c r="BQ795" s="14"/>
      <c r="BR795" s="14"/>
      <c r="BS795" s="14"/>
      <c r="BT795" s="14"/>
      <c r="BU795" s="14"/>
      <c r="BV795" s="14"/>
      <c r="BW795" s="14"/>
      <c r="BX795" s="14"/>
      <c r="BY795" s="14"/>
      <c r="BZ795" s="14"/>
      <c r="CA795" s="410"/>
      <c r="CB795" s="410"/>
      <c r="CC795" s="410"/>
      <c r="CD795" s="410"/>
      <c r="CE795" s="410"/>
      <c r="CF795" s="410"/>
      <c r="CG795" s="410"/>
      <c r="CH795" s="410"/>
      <c r="CI795" s="410"/>
      <c r="CJ795" s="410"/>
      <c r="CK795" s="410"/>
      <c r="CL795" s="410"/>
      <c r="CM795" s="410"/>
      <c r="CN795" s="410"/>
      <c r="CO795" s="410"/>
      <c r="CP795" s="410"/>
      <c r="CQ795" s="410"/>
      <c r="CR795" s="410"/>
      <c r="CS795" s="410"/>
      <c r="CT795" s="410"/>
      <c r="CU795" s="410"/>
      <c r="CV795" s="410"/>
      <c r="CW795" s="410"/>
      <c r="CX795" s="410"/>
      <c r="CY795" s="410"/>
      <c r="CZ795" s="410"/>
      <c r="DA795" s="410"/>
      <c r="DB795" s="410"/>
      <c r="DC795" s="410"/>
      <c r="DD795" s="410"/>
      <c r="DE795" s="410"/>
      <c r="DF795" s="410"/>
      <c r="DG795" s="410"/>
      <c r="DH795" s="410"/>
      <c r="DI795" s="410"/>
      <c r="DJ795" s="410"/>
      <c r="DK795" s="410"/>
      <c r="DL795" s="410"/>
      <c r="DM795" s="410"/>
      <c r="DN795" s="410"/>
      <c r="DO795" s="410"/>
      <c r="DP795" s="410"/>
      <c r="DQ795" s="410"/>
      <c r="DR795" s="410"/>
      <c r="DS795" s="410"/>
      <c r="DT795" s="410"/>
      <c r="DU795" s="410"/>
      <c r="DV795" s="410"/>
      <c r="DW795" s="410"/>
      <c r="DX795" s="410"/>
      <c r="DY795" s="410"/>
      <c r="DZ795" s="410"/>
      <c r="EA795" s="410"/>
      <c r="EB795" s="410"/>
      <c r="EC795" s="410"/>
      <c r="ED795" s="410"/>
      <c r="EE795" s="410"/>
      <c r="EF795" s="410"/>
      <c r="EG795" s="410"/>
      <c r="EH795" s="410"/>
      <c r="EI795" s="410"/>
      <c r="EJ795" s="410"/>
      <c r="EK795" s="410"/>
      <c r="EL795" s="410"/>
      <c r="EM795" s="410"/>
      <c r="EN795" s="410"/>
      <c r="EO795" s="410"/>
      <c r="EP795" s="410"/>
      <c r="EQ795" s="410"/>
      <c r="ER795" s="410"/>
      <c r="ES795" s="410"/>
      <c r="ET795" s="410"/>
      <c r="EU795" s="410"/>
      <c r="EV795" s="410"/>
      <c r="EW795" s="410"/>
      <c r="EX795" s="410"/>
      <c r="EY795" s="410"/>
      <c r="EZ795" s="410"/>
      <c r="FA795" s="410"/>
      <c r="FB795" s="410"/>
      <c r="FC795" s="410"/>
      <c r="FD795" s="410"/>
      <c r="FE795" s="410"/>
      <c r="FF795" s="410"/>
      <c r="FG795" s="410"/>
      <c r="FH795" s="410"/>
      <c r="FI795" s="410"/>
      <c r="FJ795" s="410"/>
      <c r="FK795" s="410"/>
      <c r="FL795" s="410"/>
      <c r="FM795" s="410"/>
      <c r="FN795" s="410"/>
      <c r="FO795" s="410"/>
      <c r="FP795" s="410"/>
      <c r="FQ795" s="410"/>
      <c r="FR795" s="410"/>
      <c r="FS795" s="410"/>
      <c r="FT795" s="410"/>
      <c r="FU795" s="410"/>
      <c r="FV795" s="410"/>
      <c r="FW795" s="410"/>
      <c r="FX795" s="410"/>
      <c r="FY795" s="410"/>
      <c r="FZ795" s="410"/>
      <c r="GA795" s="410"/>
      <c r="GB795" s="410"/>
      <c r="GC795" s="410"/>
      <c r="GD795" s="410"/>
      <c r="GE795" s="410"/>
      <c r="GF795" s="410"/>
      <c r="GG795" s="410"/>
      <c r="GH795" s="410"/>
      <c r="GI795" s="410"/>
      <c r="GJ795" s="410"/>
      <c r="GK795" s="410"/>
      <c r="GL795" s="410"/>
      <c r="GM795" s="410"/>
      <c r="GN795" s="410"/>
      <c r="GO795" s="410"/>
      <c r="GP795" s="410"/>
      <c r="GQ795" s="410"/>
      <c r="GR795" s="410"/>
      <c r="GS795" s="410"/>
      <c r="GT795" s="410"/>
      <c r="GU795" s="410"/>
      <c r="GV795" s="410"/>
      <c r="GW795" s="410"/>
      <c r="GX795" s="410"/>
      <c r="GY795" s="410"/>
      <c r="GZ795" s="410"/>
      <c r="HA795" s="410"/>
      <c r="HB795" s="410"/>
      <c r="HC795" s="410"/>
      <c r="HD795" s="410"/>
      <c r="HE795" s="410"/>
      <c r="HF795" s="410"/>
      <c r="HG795" s="410"/>
      <c r="HH795" s="410"/>
      <c r="HI795" s="410"/>
      <c r="HJ795" s="410"/>
      <c r="HK795" s="410"/>
      <c r="HL795" s="410"/>
      <c r="HM795" s="410"/>
      <c r="HN795" s="410"/>
      <c r="HO795" s="410"/>
      <c r="HP795" s="410"/>
      <c r="HQ795" s="410"/>
      <c r="HR795" s="410"/>
      <c r="HS795" s="410"/>
      <c r="HT795" s="410"/>
      <c r="HU795" s="410"/>
      <c r="HV795" s="410"/>
      <c r="HW795" s="410"/>
      <c r="HX795" s="410"/>
      <c r="HY795" s="410"/>
      <c r="HZ795" s="410"/>
      <c r="IA795" s="410"/>
      <c r="IB795" s="410"/>
      <c r="IC795" s="410"/>
      <c r="ID795" s="410"/>
      <c r="IE795" s="410"/>
      <c r="IF795" s="410"/>
      <c r="IG795" s="410"/>
      <c r="IH795" s="410"/>
      <c r="II795" s="410"/>
      <c r="IJ795" s="410"/>
      <c r="IK795" s="410"/>
      <c r="IL795" s="410"/>
      <c r="IM795" s="410"/>
      <c r="IN795" s="410"/>
      <c r="IO795" s="410"/>
      <c r="IP795" s="410"/>
      <c r="IQ795" s="410"/>
      <c r="IR795" s="410"/>
      <c r="IS795" s="410"/>
      <c r="IT795" s="410"/>
      <c r="IU795" s="410"/>
      <c r="IV795" s="410"/>
    </row>
    <row r="796" spans="1:256" s="2" customFormat="1" ht="12.75" hidden="1" customHeight="1" outlineLevel="2">
      <c r="A796" s="14"/>
      <c r="B796" s="14"/>
      <c r="C796" s="324"/>
      <c r="D796" s="413"/>
      <c r="E796" s="261">
        <v>3</v>
      </c>
      <c r="F796" s="372"/>
      <c r="G796" s="269"/>
      <c r="H796" s="271"/>
      <c r="I796" s="270"/>
      <c r="J796" s="155">
        <f>IF(A25taxstdlife="n/a","n/a",IF(J$3&gt;(A25taxstdlife+$E796),(Input!$I$235*$I$7)-SUM($I796:I796),(Input!$I$235*$I$7)/A25taxstdlife))</f>
        <v>0</v>
      </c>
      <c r="K796" s="155">
        <f>IF(A25taxstdlife="n/a","n/a",IF(K$3&gt;(A25taxstdlife+$E796),(Input!$I$235*$I$7)-SUM($I796:J796),(Input!$I$235*$I$7)/A25taxstdlife))</f>
        <v>0</v>
      </c>
      <c r="L796" s="155">
        <f>IF(A25taxstdlife="n/a","n/a",IF(L$3&gt;(A25taxstdlife+$E796),(Input!$I$235*$I$7)-SUM($I796:K796),(Input!$I$235*$I$7)/A25taxstdlife))</f>
        <v>0</v>
      </c>
      <c r="M796" s="155">
        <f>IF(A25taxstdlife="n/a","n/a",IF(M$3&gt;(A25taxstdlife+$E796),(Input!$I$235*$I$7)-SUM($I796:L796),(Input!$I$235*$I$7)/A25taxstdlife))</f>
        <v>0</v>
      </c>
      <c r="N796" s="155">
        <f>IF(A25taxstdlife="n/a","n/a",IF(N$3&gt;(A25taxstdlife+$E796),(Input!$I$235*$I$7)-SUM($I796:M796),(Input!$I$235*$I$7)/A25taxstdlife))</f>
        <v>0</v>
      </c>
      <c r="O796" s="155">
        <f>IF(A25taxstdlife="n/a","n/a",IF(O$3&gt;(A25taxstdlife+$E796),(Input!$I$235*$I$7)-SUM($I796:N796),(Input!$I$235*$I$7)/A25taxstdlife))</f>
        <v>0</v>
      </c>
      <c r="P796" s="155">
        <f>IF(A25taxstdlife="n/a","n/a",IF(P$3&gt;(A25taxstdlife+$E796),(Input!$I$235*$I$7)-SUM($I796:O796),(Input!$I$235*$I$7)/A25taxstdlife))</f>
        <v>0</v>
      </c>
      <c r="Q796" s="155">
        <f>IF(A25taxstdlife="n/a","n/a",IF(Q$3&gt;(A25taxstdlife+$E796),(Input!$I$235*$I$7)-SUM($I796:P796),(Input!$I$235*$I$7)/A25taxstdlife))</f>
        <v>0</v>
      </c>
      <c r="R796" s="155">
        <f>IF(A25taxstdlife="n/a","n/a",IF(R$3&gt;(A25taxstdlife+$E796),(Input!$I$235*$I$7)-SUM($I796:Q796),(Input!$I$235*$I$7)/A25taxstdlife))</f>
        <v>0</v>
      </c>
      <c r="S796" s="155">
        <f>IF(A25taxstdlife="n/a","n/a",IF(S$3&gt;(A25taxstdlife+$E796),(Input!$I$235*$I$7)-SUM($I796:R796),(Input!$I$235*$I$7)/A25taxstdlife))</f>
        <v>0</v>
      </c>
      <c r="T796" s="155">
        <f>IF(A25taxstdlife="n/a","n/a",IF(T$3&gt;(A25taxstdlife+$E796),(Input!$I$235*$I$7)-SUM($I796:S796),(Input!$I$235*$I$7)/A25taxstdlife))</f>
        <v>0</v>
      </c>
      <c r="U796" s="155">
        <f>IF(A25taxstdlife="n/a","n/a",IF(U$3&gt;(A25taxstdlife+$E796),(Input!$I$235*$I$7)-SUM($I796:T796),(Input!$I$235*$I$7)/A25taxstdlife))</f>
        <v>0</v>
      </c>
      <c r="V796" s="155">
        <f>IF(A25taxstdlife="n/a","n/a",IF(V$3&gt;(A25taxstdlife+$E796),(Input!$I$235*$I$7)-SUM($I796:U796),(Input!$I$235*$I$7)/A25taxstdlife))</f>
        <v>0</v>
      </c>
      <c r="W796" s="155">
        <f>IF(A25taxstdlife="n/a","n/a",IF(W$3&gt;(A25taxstdlife+$E796),(Input!$I$235*$I$7)-SUM($I796:V796),(Input!$I$235*$I$7)/A25taxstdlife))</f>
        <v>0</v>
      </c>
      <c r="X796" s="155">
        <f>IF(A25taxstdlife="n/a","n/a",IF(X$3&gt;(A25taxstdlife+$E796),(Input!$I$235*$I$7)-SUM($I796:W796),(Input!$I$235*$I$7)/A25taxstdlife))</f>
        <v>0</v>
      </c>
      <c r="Y796" s="155">
        <f>IF(A25taxstdlife="n/a","n/a",IF(Y$3&gt;(A25taxstdlife+$E796),(Input!$I$235*$I$7)-SUM($I796:X796),(Input!$I$235*$I$7)/A25taxstdlife))</f>
        <v>0</v>
      </c>
      <c r="Z796" s="155">
        <f>IF(A25taxstdlife="n/a","n/a",IF(Z$3&gt;(A25taxstdlife+$E796),(Input!$I$235*$I$7)-SUM($I796:Y796),(Input!$I$235*$I$7)/A25taxstdlife))</f>
        <v>0</v>
      </c>
      <c r="AA796" s="155">
        <f>IF(A25taxstdlife="n/a","n/a",IF(AA$3&gt;(A25taxstdlife+$E796),(Input!$I$235*$I$7)-SUM($I796:Z796),(Input!$I$235*$I$7)/A25taxstdlife))</f>
        <v>0</v>
      </c>
      <c r="AB796" s="155">
        <f>IF(A25taxstdlife="n/a","n/a",IF(AB$3&gt;(A25taxstdlife+$E796),(Input!$I$235*$I$7)-SUM($I796:AA796),(Input!$I$235*$I$7)/A25taxstdlife))</f>
        <v>0</v>
      </c>
      <c r="AC796" s="155">
        <f>IF(A25taxstdlife="n/a","n/a",IF(AC$3&gt;(A25taxstdlife+$E796),(Input!$I$235*$I$7)-SUM($I796:AB796),(Input!$I$235*$I$7)/A25taxstdlife))</f>
        <v>0</v>
      </c>
      <c r="AD796" s="155">
        <f>IF(A25taxstdlife="n/a","n/a",IF(AD$3&gt;(A25taxstdlife+$E796),(Input!$I$235*$I$7)-SUM($I796:AC796),(Input!$I$235*$I$7)/A25taxstdlife))</f>
        <v>0</v>
      </c>
      <c r="AE796" s="155">
        <f>IF(A25taxstdlife="n/a","n/a",IF(AE$3&gt;(A25taxstdlife+$E796),(Input!$I$235*$I$7)-SUM($I796:AD796),(Input!$I$235*$I$7)/A25taxstdlife))</f>
        <v>0</v>
      </c>
      <c r="AF796" s="155">
        <f>IF(A25taxstdlife="n/a","n/a",IF(AF$3&gt;(A25taxstdlife+$E796),(Input!$I$235*$I$7)-SUM($I796:AE796),(Input!$I$235*$I$7)/A25taxstdlife))</f>
        <v>0</v>
      </c>
      <c r="AG796" s="155">
        <f>IF(A25taxstdlife="n/a","n/a",IF(AG$3&gt;(A25taxstdlife+$E796),(Input!$I$235*$I$7)-SUM($I796:AF796),(Input!$I$235*$I$7)/A25taxstdlife))</f>
        <v>0</v>
      </c>
      <c r="AH796" s="155">
        <f>IF(A25taxstdlife="n/a","n/a",IF(AH$3&gt;(A25taxstdlife+$E796),(Input!$I$235*$I$7)-SUM($I796:AG796),(Input!$I$235*$I$7)/A25taxstdlife))</f>
        <v>0</v>
      </c>
      <c r="AI796" s="155">
        <f>IF(A25taxstdlife="n/a","n/a",IF(AI$3&gt;(A25taxstdlife+$E796),(Input!$I$235*$I$7)-SUM($I796:AH796),(Input!$I$235*$I$7)/A25taxstdlife))</f>
        <v>0</v>
      </c>
      <c r="AJ796" s="155">
        <f>IF(A25taxstdlife="n/a","n/a",IF(AJ$3&gt;(A25taxstdlife+$E796),(Input!$I$235*$I$7)-SUM($I796:AI796),(Input!$I$235*$I$7)/A25taxstdlife))</f>
        <v>0</v>
      </c>
      <c r="AK796" s="155">
        <f>IF(A25taxstdlife="n/a","n/a",IF(AK$3&gt;(A25taxstdlife+$E796),(Input!$I$235*$I$7)-SUM($I796:AJ796),(Input!$I$235*$I$7)/A25taxstdlife))</f>
        <v>0</v>
      </c>
      <c r="AL796" s="155">
        <f>IF(A25taxstdlife="n/a","n/a",IF(AL$3&gt;(A25taxstdlife+$E796),(Input!$I$235*$I$7)-SUM($I796:AK796),(Input!$I$235*$I$7)/A25taxstdlife))</f>
        <v>0</v>
      </c>
      <c r="AM796" s="155">
        <f>IF(A25taxstdlife="n/a","n/a",IF(AM$3&gt;(A25taxstdlife+$E796),(Input!$I$235*$I$7)-SUM($I796:AL796),(Input!$I$235*$I$7)/A25taxstdlife))</f>
        <v>0</v>
      </c>
      <c r="AN796" s="155">
        <f>IF(A25taxstdlife="n/a","n/a",IF(AN$3&gt;(A25taxstdlife+$E796),(Input!$I$235*$I$7)-SUM($I796:AM796),(Input!$I$235*$I$7)/A25taxstdlife))</f>
        <v>0</v>
      </c>
      <c r="AO796" s="155">
        <f>IF(A25taxstdlife="n/a","n/a",IF(AO$3&gt;(A25taxstdlife+$E796),(Input!$I$235*$I$7)-SUM($I796:AN796),(Input!$I$235*$I$7)/A25taxstdlife))</f>
        <v>0</v>
      </c>
      <c r="AP796" s="155">
        <f>IF(A25taxstdlife="n/a","n/a",IF(AP$3&gt;(A25taxstdlife+$E796),(Input!$I$235*$I$7)-SUM($I796:AO796),(Input!$I$235*$I$7)/A25taxstdlife))</f>
        <v>0</v>
      </c>
      <c r="AQ796" s="155">
        <f>IF(A25taxstdlife="n/a","n/a",IF(AQ$3&gt;(A25taxstdlife+$E796),(Input!$I$235*$I$7)-SUM($I796:AP796),(Input!$I$235*$I$7)/A25taxstdlife))</f>
        <v>0</v>
      </c>
      <c r="AR796" s="155">
        <f>IF(A25taxstdlife="n/a","n/a",IF(AR$3&gt;(A25taxstdlife+$E796),(Input!$I$235*$I$7)-SUM($I796:AQ796),(Input!$I$235*$I$7)/A25taxstdlife))</f>
        <v>0</v>
      </c>
      <c r="AS796" s="155">
        <f>IF(A25taxstdlife="n/a","n/a",IF(AS$3&gt;(A25taxstdlife+$E796),(Input!$I$235*$I$7)-SUM($I796:AR796),(Input!$I$235*$I$7)/A25taxstdlife))</f>
        <v>0</v>
      </c>
      <c r="AT796" s="155">
        <f>IF(A25taxstdlife="n/a","n/a",IF(AT$3&gt;(A25taxstdlife+$E796),(Input!$I$235*$I$7)-SUM($I796:AS796),(Input!$I$235*$I$7)/A25taxstdlife))</f>
        <v>0</v>
      </c>
      <c r="AU796" s="155">
        <f>IF(A25taxstdlife="n/a","n/a",IF(AU$3&gt;(A25taxstdlife+$E796),(Input!$I$235*$I$7)-SUM($I796:AT796),(Input!$I$235*$I$7)/A25taxstdlife))</f>
        <v>0</v>
      </c>
      <c r="AV796" s="155">
        <f>IF(A25taxstdlife="n/a","n/a",IF(AV$3&gt;(A25taxstdlife+$E796),(Input!$I$235*$I$7)-SUM($I796:AU796),(Input!$I$235*$I$7)/A25taxstdlife))</f>
        <v>0</v>
      </c>
      <c r="AW796" s="155">
        <f>IF(A25taxstdlife="n/a","n/a",IF(AW$3&gt;(A25taxstdlife+$E796),(Input!$I$235*$I$7)-SUM($I796:AV796),(Input!$I$235*$I$7)/A25taxstdlife))</f>
        <v>0</v>
      </c>
      <c r="AX796" s="155">
        <f>IF(A25taxstdlife="n/a","n/a",IF(AX$3&gt;(A25taxstdlife+$E796),(Input!$I$235*$I$7)-SUM($I796:AW796),(Input!$I$235*$I$7)/A25taxstdlife))</f>
        <v>0</v>
      </c>
      <c r="AY796" s="155">
        <f>IF(A25taxstdlife="n/a","n/a",IF(AY$3&gt;(A25taxstdlife+$E796),(Input!$I$235*$I$7)-SUM($I796:AX796),(Input!$I$235*$I$7)/A25taxstdlife))</f>
        <v>0</v>
      </c>
      <c r="AZ796" s="155">
        <f>IF(A25taxstdlife="n/a","n/a",IF(AZ$3&gt;(A25taxstdlife+$E796),(Input!$I$235*$I$7)-SUM($I796:AY796),(Input!$I$235*$I$7)/A25taxstdlife))</f>
        <v>0</v>
      </c>
      <c r="BA796" s="155">
        <f>IF(A25taxstdlife="n/a","n/a",IF(BA$3&gt;(A25taxstdlife+$E796),(Input!$I$235*$I$7)-SUM($I796:AZ796),(Input!$I$235*$I$7)/A25taxstdlife))</f>
        <v>0</v>
      </c>
      <c r="BB796" s="155">
        <f>IF(A25taxstdlife="n/a","n/a",IF(BB$3&gt;(A25taxstdlife+$E796),(Input!$I$235*$I$7)-SUM($I796:BA796),(Input!$I$235*$I$7)/A25taxstdlife))</f>
        <v>0</v>
      </c>
      <c r="BC796" s="155">
        <f>IF(A25taxstdlife="n/a","n/a",IF(BC$3&gt;(A25taxstdlife+$E796),(Input!$I$235*$I$7)-SUM($I796:BB796),(Input!$I$235*$I$7)/A25taxstdlife))</f>
        <v>0</v>
      </c>
      <c r="BD796" s="155">
        <f>IF(A25taxstdlife="n/a","n/a",IF(BD$3&gt;(A25taxstdlife+$E796),(Input!$I$235*$I$7)-SUM($I796:BC796),(Input!$I$235*$I$7)/A25taxstdlife))</f>
        <v>0</v>
      </c>
      <c r="BE796" s="155">
        <f>IF(A25taxstdlife="n/a","n/a",IF(BE$3&gt;(A25taxstdlife+$E796),(Input!$I$235*$I$7)-SUM($I796:BD796),(Input!$I$235*$I$7)/A25taxstdlife))</f>
        <v>0</v>
      </c>
      <c r="BF796" s="155">
        <f>IF(A25taxstdlife="n/a","n/a",IF(BF$3&gt;(A25taxstdlife+$E796),(Input!$I$235*$I$7)-SUM($I796:BE796),(Input!$I$235*$I$7)/A25taxstdlife))</f>
        <v>0</v>
      </c>
      <c r="BG796" s="155">
        <f>IF(A25taxstdlife="n/a","n/a",IF(BG$3&gt;(A25taxstdlife+$E796),(Input!$I$235*$I$7)-SUM($I796:BF796),(Input!$I$235*$I$7)/A25taxstdlife))</f>
        <v>0</v>
      </c>
      <c r="BH796" s="155">
        <f>IF(A25taxstdlife="n/a","n/a",IF(BH$3&gt;(A25taxstdlife+$E796),(Input!$I$235*$I$7)-SUM($I796:BG796),(Input!$I$235*$I$7)/A25taxstdlife))</f>
        <v>0</v>
      </c>
      <c r="BI796" s="155">
        <f>IF(A25taxstdlife="n/a","n/a",IF(BI$3&gt;(A25taxstdlife+$E796),(Input!$I$235*$I$7)-SUM($I796:BH796),(Input!$I$235*$I$7)/A25taxstdlife))</f>
        <v>0</v>
      </c>
      <c r="BJ796" s="155"/>
      <c r="BK796" s="14"/>
      <c r="BL796" s="14"/>
      <c r="BM796" s="14"/>
      <c r="BN796" s="14"/>
      <c r="BO796" s="14"/>
      <c r="BP796" s="14"/>
      <c r="BQ796" s="14"/>
      <c r="BR796" s="14"/>
      <c r="BS796" s="14"/>
      <c r="BT796" s="14"/>
      <c r="BU796" s="14"/>
      <c r="BV796" s="14"/>
      <c r="BW796" s="14"/>
      <c r="BX796" s="14"/>
      <c r="BY796" s="14"/>
      <c r="BZ796" s="14"/>
      <c r="CA796" s="410"/>
      <c r="CB796" s="410"/>
      <c r="CC796" s="410"/>
      <c r="CD796" s="410"/>
      <c r="CE796" s="410"/>
      <c r="CF796" s="410"/>
      <c r="CG796" s="410"/>
      <c r="CH796" s="410"/>
      <c r="CI796" s="410"/>
      <c r="CJ796" s="410"/>
      <c r="CK796" s="410"/>
      <c r="CL796" s="410"/>
      <c r="CM796" s="410"/>
      <c r="CN796" s="410"/>
      <c r="CO796" s="410"/>
      <c r="CP796" s="410"/>
      <c r="CQ796" s="410"/>
      <c r="CR796" s="410"/>
      <c r="CS796" s="410"/>
      <c r="CT796" s="410"/>
      <c r="CU796" s="410"/>
      <c r="CV796" s="410"/>
      <c r="CW796" s="410"/>
      <c r="CX796" s="410"/>
      <c r="CY796" s="410"/>
      <c r="CZ796" s="410"/>
      <c r="DA796" s="410"/>
      <c r="DB796" s="410"/>
      <c r="DC796" s="410"/>
      <c r="DD796" s="410"/>
      <c r="DE796" s="410"/>
      <c r="DF796" s="410"/>
      <c r="DG796" s="410"/>
      <c r="DH796" s="410"/>
      <c r="DI796" s="410"/>
      <c r="DJ796" s="410"/>
      <c r="DK796" s="410"/>
      <c r="DL796" s="410"/>
      <c r="DM796" s="410"/>
      <c r="DN796" s="410"/>
      <c r="DO796" s="410"/>
      <c r="DP796" s="410"/>
      <c r="DQ796" s="410"/>
      <c r="DR796" s="410"/>
      <c r="DS796" s="410"/>
      <c r="DT796" s="410"/>
      <c r="DU796" s="410"/>
      <c r="DV796" s="410"/>
      <c r="DW796" s="410"/>
      <c r="DX796" s="410"/>
      <c r="DY796" s="410"/>
      <c r="DZ796" s="410"/>
      <c r="EA796" s="410"/>
      <c r="EB796" s="410"/>
      <c r="EC796" s="410"/>
      <c r="ED796" s="410"/>
      <c r="EE796" s="410"/>
      <c r="EF796" s="410"/>
      <c r="EG796" s="410"/>
      <c r="EH796" s="410"/>
      <c r="EI796" s="410"/>
      <c r="EJ796" s="410"/>
      <c r="EK796" s="410"/>
      <c r="EL796" s="410"/>
      <c r="EM796" s="410"/>
      <c r="EN796" s="410"/>
      <c r="EO796" s="410"/>
      <c r="EP796" s="410"/>
      <c r="EQ796" s="410"/>
      <c r="ER796" s="410"/>
      <c r="ES796" s="410"/>
      <c r="ET796" s="410"/>
      <c r="EU796" s="410"/>
      <c r="EV796" s="410"/>
      <c r="EW796" s="410"/>
      <c r="EX796" s="410"/>
      <c r="EY796" s="410"/>
      <c r="EZ796" s="410"/>
      <c r="FA796" s="410"/>
      <c r="FB796" s="410"/>
      <c r="FC796" s="410"/>
      <c r="FD796" s="410"/>
      <c r="FE796" s="410"/>
      <c r="FF796" s="410"/>
      <c r="FG796" s="410"/>
      <c r="FH796" s="410"/>
      <c r="FI796" s="410"/>
      <c r="FJ796" s="410"/>
      <c r="FK796" s="410"/>
      <c r="FL796" s="410"/>
      <c r="FM796" s="410"/>
      <c r="FN796" s="410"/>
      <c r="FO796" s="410"/>
      <c r="FP796" s="410"/>
      <c r="FQ796" s="410"/>
      <c r="FR796" s="410"/>
      <c r="FS796" s="410"/>
      <c r="FT796" s="410"/>
      <c r="FU796" s="410"/>
      <c r="FV796" s="410"/>
      <c r="FW796" s="410"/>
      <c r="FX796" s="410"/>
      <c r="FY796" s="410"/>
      <c r="FZ796" s="410"/>
      <c r="GA796" s="410"/>
      <c r="GB796" s="410"/>
      <c r="GC796" s="410"/>
      <c r="GD796" s="410"/>
      <c r="GE796" s="410"/>
      <c r="GF796" s="410"/>
      <c r="GG796" s="410"/>
      <c r="GH796" s="410"/>
      <c r="GI796" s="410"/>
      <c r="GJ796" s="410"/>
      <c r="GK796" s="410"/>
      <c r="GL796" s="410"/>
      <c r="GM796" s="410"/>
      <c r="GN796" s="410"/>
      <c r="GO796" s="410"/>
      <c r="GP796" s="410"/>
      <c r="GQ796" s="410"/>
      <c r="GR796" s="410"/>
      <c r="GS796" s="410"/>
      <c r="GT796" s="410"/>
      <c r="GU796" s="410"/>
      <c r="GV796" s="410"/>
      <c r="GW796" s="410"/>
      <c r="GX796" s="410"/>
      <c r="GY796" s="410"/>
      <c r="GZ796" s="410"/>
      <c r="HA796" s="410"/>
      <c r="HB796" s="410"/>
      <c r="HC796" s="410"/>
      <c r="HD796" s="410"/>
      <c r="HE796" s="410"/>
      <c r="HF796" s="410"/>
      <c r="HG796" s="410"/>
      <c r="HH796" s="410"/>
      <c r="HI796" s="410"/>
      <c r="HJ796" s="410"/>
      <c r="HK796" s="410"/>
      <c r="HL796" s="410"/>
      <c r="HM796" s="410"/>
      <c r="HN796" s="410"/>
      <c r="HO796" s="410"/>
      <c r="HP796" s="410"/>
      <c r="HQ796" s="410"/>
      <c r="HR796" s="410"/>
      <c r="HS796" s="410"/>
      <c r="HT796" s="410"/>
      <c r="HU796" s="410"/>
      <c r="HV796" s="410"/>
      <c r="HW796" s="410"/>
      <c r="HX796" s="410"/>
      <c r="HY796" s="410"/>
      <c r="HZ796" s="410"/>
      <c r="IA796" s="410"/>
      <c r="IB796" s="410"/>
      <c r="IC796" s="410"/>
      <c r="ID796" s="410"/>
      <c r="IE796" s="410"/>
      <c r="IF796" s="410"/>
      <c r="IG796" s="410"/>
      <c r="IH796" s="410"/>
      <c r="II796" s="410"/>
      <c r="IJ796" s="410"/>
      <c r="IK796" s="410"/>
      <c r="IL796" s="410"/>
      <c r="IM796" s="410"/>
      <c r="IN796" s="410"/>
      <c r="IO796" s="410"/>
      <c r="IP796" s="410"/>
      <c r="IQ796" s="410"/>
      <c r="IR796" s="410"/>
      <c r="IS796" s="410"/>
      <c r="IT796" s="410"/>
      <c r="IU796" s="410"/>
      <c r="IV796" s="410"/>
    </row>
    <row r="797" spans="1:256" s="2" customFormat="1" ht="12.75" hidden="1" customHeight="1" outlineLevel="2">
      <c r="A797" s="14"/>
      <c r="B797" s="14"/>
      <c r="C797" s="324"/>
      <c r="D797" s="413"/>
      <c r="E797" s="261">
        <v>4</v>
      </c>
      <c r="F797" s="372"/>
      <c r="G797" s="269"/>
      <c r="H797" s="271"/>
      <c r="I797" s="271"/>
      <c r="J797" s="270"/>
      <c r="K797" s="155">
        <f>IF(A25taxstdlife="n/a","n/a",IF(K$3&gt;(A25taxstdlife+$E797),(Input!$J$235*$J$7)-SUM($J797:J797),(Input!$J$235*$J$7)/A25taxstdlife))</f>
        <v>0</v>
      </c>
      <c r="L797" s="155">
        <f>IF(A25taxstdlife="n/a","n/a",IF(L$3&gt;(A25taxstdlife+$E797),(Input!$J$235*$J$7)-SUM($J797:K797),(Input!$J$235*$J$7)/A25taxstdlife))</f>
        <v>0</v>
      </c>
      <c r="M797" s="155">
        <f>IF(A25taxstdlife="n/a","n/a",IF(M$3&gt;(A25taxstdlife+$E797),(Input!$J$235*$J$7)-SUM($J797:L797),(Input!$J$235*$J$7)/A25taxstdlife))</f>
        <v>0</v>
      </c>
      <c r="N797" s="155">
        <f>IF(A25taxstdlife="n/a","n/a",IF(N$3&gt;(A25taxstdlife+$E797),(Input!$J$235*$J$7)-SUM($J797:M797),(Input!$J$235*$J$7)/A25taxstdlife))</f>
        <v>0</v>
      </c>
      <c r="O797" s="155">
        <f>IF(A25taxstdlife="n/a","n/a",IF(O$3&gt;(A25taxstdlife+$E797),(Input!$J$235*$J$7)-SUM($J797:N797),(Input!$J$235*$J$7)/A25taxstdlife))</f>
        <v>0</v>
      </c>
      <c r="P797" s="155">
        <f>IF(A25taxstdlife="n/a","n/a",IF(P$3&gt;(A25taxstdlife+$E797),(Input!$J$235*$J$7)-SUM($J797:O797),(Input!$J$235*$J$7)/A25taxstdlife))</f>
        <v>0</v>
      </c>
      <c r="Q797" s="155">
        <f>IF(A25taxstdlife="n/a","n/a",IF(Q$3&gt;(A25taxstdlife+$E797),(Input!$J$235*$J$7)-SUM($J797:P797),(Input!$J$235*$J$7)/A25taxstdlife))</f>
        <v>0</v>
      </c>
      <c r="R797" s="155">
        <f>IF(A25taxstdlife="n/a","n/a",IF(R$3&gt;(A25taxstdlife+$E797),(Input!$J$235*$J$7)-SUM($J797:Q797),(Input!$J$235*$J$7)/A25taxstdlife))</f>
        <v>0</v>
      </c>
      <c r="S797" s="155">
        <f>IF(A25taxstdlife="n/a","n/a",IF(S$3&gt;(A25taxstdlife+$E797),(Input!$J$235*$J$7)-SUM($J797:R797),(Input!$J$235*$J$7)/A25taxstdlife))</f>
        <v>0</v>
      </c>
      <c r="T797" s="155">
        <f>IF(A25taxstdlife="n/a","n/a",IF(T$3&gt;(A25taxstdlife+$E797),(Input!$J$235*$J$7)-SUM($J797:S797),(Input!$J$235*$J$7)/A25taxstdlife))</f>
        <v>0</v>
      </c>
      <c r="U797" s="155">
        <f>IF(A25taxstdlife="n/a","n/a",IF(U$3&gt;(A25taxstdlife+$E797),(Input!$J$235*$J$7)-SUM($J797:T797),(Input!$J$235*$J$7)/A25taxstdlife))</f>
        <v>0</v>
      </c>
      <c r="V797" s="155">
        <f>IF(A25taxstdlife="n/a","n/a",IF(V$3&gt;(A25taxstdlife+$E797),(Input!$J$235*$J$7)-SUM($J797:U797),(Input!$J$235*$J$7)/A25taxstdlife))</f>
        <v>0</v>
      </c>
      <c r="W797" s="155">
        <f>IF(A25taxstdlife="n/a","n/a",IF(W$3&gt;(A25taxstdlife+$E797),(Input!$J$235*$J$7)-SUM($J797:V797),(Input!$J$235*$J$7)/A25taxstdlife))</f>
        <v>0</v>
      </c>
      <c r="X797" s="155">
        <f>IF(A25taxstdlife="n/a","n/a",IF(X$3&gt;(A25taxstdlife+$E797),(Input!$J$235*$J$7)-SUM($J797:W797),(Input!$J$235*$J$7)/A25taxstdlife))</f>
        <v>0</v>
      </c>
      <c r="Y797" s="155">
        <f>IF(A25taxstdlife="n/a","n/a",IF(Y$3&gt;(A25taxstdlife+$E797),(Input!$J$235*$J$7)-SUM($J797:X797),(Input!$J$235*$J$7)/A25taxstdlife))</f>
        <v>0</v>
      </c>
      <c r="Z797" s="155">
        <f>IF(A25taxstdlife="n/a","n/a",IF(Z$3&gt;(A25taxstdlife+$E797),(Input!$J$235*$J$7)-SUM($J797:Y797),(Input!$J$235*$J$7)/A25taxstdlife))</f>
        <v>0</v>
      </c>
      <c r="AA797" s="155">
        <f>IF(A25taxstdlife="n/a","n/a",IF(AA$3&gt;(A25taxstdlife+$E797),(Input!$J$235*$J$7)-SUM($J797:Z797),(Input!$J$235*$J$7)/A25taxstdlife))</f>
        <v>0</v>
      </c>
      <c r="AB797" s="155">
        <f>IF(A25taxstdlife="n/a","n/a",IF(AB$3&gt;(A25taxstdlife+$E797),(Input!$J$235*$J$7)-SUM($J797:AA797),(Input!$J$235*$J$7)/A25taxstdlife))</f>
        <v>0</v>
      </c>
      <c r="AC797" s="155">
        <f>IF(A25taxstdlife="n/a","n/a",IF(AC$3&gt;(A25taxstdlife+$E797),(Input!$J$235*$J$7)-SUM($J797:AB797),(Input!$J$235*$J$7)/A25taxstdlife))</f>
        <v>0</v>
      </c>
      <c r="AD797" s="155">
        <f>IF(A25taxstdlife="n/a","n/a",IF(AD$3&gt;(A25taxstdlife+$E797),(Input!$J$235*$J$7)-SUM($J797:AC797),(Input!$J$235*$J$7)/A25taxstdlife))</f>
        <v>0</v>
      </c>
      <c r="AE797" s="155">
        <f>IF(A25taxstdlife="n/a","n/a",IF(AE$3&gt;(A25taxstdlife+$E797),(Input!$J$235*$J$7)-SUM($J797:AD797),(Input!$J$235*$J$7)/A25taxstdlife))</f>
        <v>0</v>
      </c>
      <c r="AF797" s="155">
        <f>IF(A25taxstdlife="n/a","n/a",IF(AF$3&gt;(A25taxstdlife+$E797),(Input!$J$235*$J$7)-SUM($J797:AE797),(Input!$J$235*$J$7)/A25taxstdlife))</f>
        <v>0</v>
      </c>
      <c r="AG797" s="155">
        <f>IF(A25taxstdlife="n/a","n/a",IF(AG$3&gt;(A25taxstdlife+$E797),(Input!$J$235*$J$7)-SUM($J797:AF797),(Input!$J$235*$J$7)/A25taxstdlife))</f>
        <v>0</v>
      </c>
      <c r="AH797" s="155">
        <f>IF(A25taxstdlife="n/a","n/a",IF(AH$3&gt;(A25taxstdlife+$E797),(Input!$J$235*$J$7)-SUM($J797:AG797),(Input!$J$235*$J$7)/A25taxstdlife))</f>
        <v>0</v>
      </c>
      <c r="AI797" s="155">
        <f>IF(A25taxstdlife="n/a","n/a",IF(AI$3&gt;(A25taxstdlife+$E797),(Input!$J$235*$J$7)-SUM($J797:AH797),(Input!$J$235*$J$7)/A25taxstdlife))</f>
        <v>0</v>
      </c>
      <c r="AJ797" s="155">
        <f>IF(A25taxstdlife="n/a","n/a",IF(AJ$3&gt;(A25taxstdlife+$E797),(Input!$J$235*$J$7)-SUM($J797:AI797),(Input!$J$235*$J$7)/A25taxstdlife))</f>
        <v>0</v>
      </c>
      <c r="AK797" s="155">
        <f>IF(A25taxstdlife="n/a","n/a",IF(AK$3&gt;(A25taxstdlife+$E797),(Input!$J$235*$J$7)-SUM($J797:AJ797),(Input!$J$235*$J$7)/A25taxstdlife))</f>
        <v>0</v>
      </c>
      <c r="AL797" s="155">
        <f>IF(A25taxstdlife="n/a","n/a",IF(AL$3&gt;(A25taxstdlife+$E797),(Input!$J$235*$J$7)-SUM($J797:AK797),(Input!$J$235*$J$7)/A25taxstdlife))</f>
        <v>0</v>
      </c>
      <c r="AM797" s="155">
        <f>IF(A25taxstdlife="n/a","n/a",IF(AM$3&gt;(A25taxstdlife+$E797),(Input!$J$235*$J$7)-SUM($J797:AL797),(Input!$J$235*$J$7)/A25taxstdlife))</f>
        <v>0</v>
      </c>
      <c r="AN797" s="155">
        <f>IF(A25taxstdlife="n/a","n/a",IF(AN$3&gt;(A25taxstdlife+$E797),(Input!$J$235*$J$7)-SUM($J797:AM797),(Input!$J$235*$J$7)/A25taxstdlife))</f>
        <v>0</v>
      </c>
      <c r="AO797" s="155">
        <f>IF(A25taxstdlife="n/a","n/a",IF(AO$3&gt;(A25taxstdlife+$E797),(Input!$J$235*$J$7)-SUM($J797:AN797),(Input!$J$235*$J$7)/A25taxstdlife))</f>
        <v>0</v>
      </c>
      <c r="AP797" s="155">
        <f>IF(A25taxstdlife="n/a","n/a",IF(AP$3&gt;(A25taxstdlife+$E797),(Input!$J$235*$J$7)-SUM($J797:AO797),(Input!$J$235*$J$7)/A25taxstdlife))</f>
        <v>0</v>
      </c>
      <c r="AQ797" s="155">
        <f>IF(A25taxstdlife="n/a","n/a",IF(AQ$3&gt;(A25taxstdlife+$E797),(Input!$J$235*$J$7)-SUM($J797:AP797),(Input!$J$235*$J$7)/A25taxstdlife))</f>
        <v>0</v>
      </c>
      <c r="AR797" s="155">
        <f>IF(A25taxstdlife="n/a","n/a",IF(AR$3&gt;(A25taxstdlife+$E797),(Input!$J$235*$J$7)-SUM($J797:AQ797),(Input!$J$235*$J$7)/A25taxstdlife))</f>
        <v>0</v>
      </c>
      <c r="AS797" s="155">
        <f>IF(A25taxstdlife="n/a","n/a",IF(AS$3&gt;(A25taxstdlife+$E797),(Input!$J$235*$J$7)-SUM($J797:AR797),(Input!$J$235*$J$7)/A25taxstdlife))</f>
        <v>0</v>
      </c>
      <c r="AT797" s="155">
        <f>IF(A25taxstdlife="n/a","n/a",IF(AT$3&gt;(A25taxstdlife+$E797),(Input!$J$235*$J$7)-SUM($J797:AS797),(Input!$J$235*$J$7)/A25taxstdlife))</f>
        <v>0</v>
      </c>
      <c r="AU797" s="155">
        <f>IF(A25taxstdlife="n/a","n/a",IF(AU$3&gt;(A25taxstdlife+$E797),(Input!$J$235*$J$7)-SUM($J797:AT797),(Input!$J$235*$J$7)/A25taxstdlife))</f>
        <v>0</v>
      </c>
      <c r="AV797" s="155">
        <f>IF(A25taxstdlife="n/a","n/a",IF(AV$3&gt;(A25taxstdlife+$E797),(Input!$J$235*$J$7)-SUM($J797:AU797),(Input!$J$235*$J$7)/A25taxstdlife))</f>
        <v>0</v>
      </c>
      <c r="AW797" s="155">
        <f>IF(A25taxstdlife="n/a","n/a",IF(AW$3&gt;(A25taxstdlife+$E797),(Input!$J$235*$J$7)-SUM($J797:AV797),(Input!$J$235*$J$7)/A25taxstdlife))</f>
        <v>0</v>
      </c>
      <c r="AX797" s="155">
        <f>IF(A25taxstdlife="n/a","n/a",IF(AX$3&gt;(A25taxstdlife+$E797),(Input!$J$235*$J$7)-SUM($J797:AW797),(Input!$J$235*$J$7)/A25taxstdlife))</f>
        <v>0</v>
      </c>
      <c r="AY797" s="155">
        <f>IF(A25taxstdlife="n/a","n/a",IF(AY$3&gt;(A25taxstdlife+$E797),(Input!$J$235*$J$7)-SUM($J797:AX797),(Input!$J$235*$J$7)/A25taxstdlife))</f>
        <v>0</v>
      </c>
      <c r="AZ797" s="155">
        <f>IF(A25taxstdlife="n/a","n/a",IF(AZ$3&gt;(A25taxstdlife+$E797),(Input!$J$235*$J$7)-SUM($J797:AY797),(Input!$J$235*$J$7)/A25taxstdlife))</f>
        <v>0</v>
      </c>
      <c r="BA797" s="155">
        <f>IF(A25taxstdlife="n/a","n/a",IF(BA$3&gt;(A25taxstdlife+$E797),(Input!$J$235*$J$7)-SUM($J797:AZ797),(Input!$J$235*$J$7)/A25taxstdlife))</f>
        <v>0</v>
      </c>
      <c r="BB797" s="155">
        <f>IF(A25taxstdlife="n/a","n/a",IF(BB$3&gt;(A25taxstdlife+$E797),(Input!$J$235*$J$7)-SUM($J797:BA797),(Input!$J$235*$J$7)/A25taxstdlife))</f>
        <v>0</v>
      </c>
      <c r="BC797" s="155">
        <f>IF(A25taxstdlife="n/a","n/a",IF(BC$3&gt;(A25taxstdlife+$E797),(Input!$J$235*$J$7)-SUM($J797:BB797),(Input!$J$235*$J$7)/A25taxstdlife))</f>
        <v>0</v>
      </c>
      <c r="BD797" s="155">
        <f>IF(A25taxstdlife="n/a","n/a",IF(BD$3&gt;(A25taxstdlife+$E797),(Input!$J$235*$J$7)-SUM($J797:BC797),(Input!$J$235*$J$7)/A25taxstdlife))</f>
        <v>0</v>
      </c>
      <c r="BE797" s="155">
        <f>IF(A25taxstdlife="n/a","n/a",IF(BE$3&gt;(A25taxstdlife+$E797),(Input!$J$235*$J$7)-SUM($J797:BD797),(Input!$J$235*$J$7)/A25taxstdlife))</f>
        <v>0</v>
      </c>
      <c r="BF797" s="155">
        <f>IF(A25taxstdlife="n/a","n/a",IF(BF$3&gt;(A25taxstdlife+$E797),(Input!$J$235*$J$7)-SUM($J797:BE797),(Input!$J$235*$J$7)/A25taxstdlife))</f>
        <v>0</v>
      </c>
      <c r="BG797" s="155">
        <f>IF(A25taxstdlife="n/a","n/a",IF(BG$3&gt;(A25taxstdlife+$E797),(Input!$J$235*$J$7)-SUM($J797:BF797),(Input!$J$235*$J$7)/A25taxstdlife))</f>
        <v>0</v>
      </c>
      <c r="BH797" s="155">
        <f>IF(A25taxstdlife="n/a","n/a",IF(BH$3&gt;(A25taxstdlife+$E797),(Input!$J$235*$J$7)-SUM($J797:BG797),(Input!$J$235*$J$7)/A25taxstdlife))</f>
        <v>0</v>
      </c>
      <c r="BI797" s="155">
        <f>IF(A25taxstdlife="n/a","n/a",IF(BI$3&gt;(A25taxstdlife+$E797),(Input!$J$235*$J$7)-SUM($J797:BH797),(Input!$J$235*$J$7)/A25taxstdlife))</f>
        <v>0</v>
      </c>
      <c r="BJ797" s="14"/>
      <c r="BK797" s="14"/>
      <c r="BL797" s="14"/>
      <c r="BM797" s="14"/>
      <c r="BN797" s="14"/>
      <c r="BO797" s="14"/>
      <c r="BP797" s="14"/>
      <c r="BQ797" s="14"/>
      <c r="BR797" s="14"/>
      <c r="BS797" s="14"/>
      <c r="BT797" s="14"/>
      <c r="BU797" s="14"/>
      <c r="BV797" s="14"/>
      <c r="BW797" s="14"/>
      <c r="BX797" s="14"/>
      <c r="BY797" s="14"/>
      <c r="BZ797" s="14"/>
      <c r="CA797" s="410"/>
      <c r="CB797" s="410"/>
      <c r="CC797" s="410"/>
      <c r="CD797" s="410"/>
      <c r="CE797" s="410"/>
      <c r="CF797" s="410"/>
      <c r="CG797" s="410"/>
      <c r="CH797" s="410"/>
      <c r="CI797" s="410"/>
      <c r="CJ797" s="410"/>
      <c r="CK797" s="410"/>
      <c r="CL797" s="410"/>
      <c r="CM797" s="410"/>
      <c r="CN797" s="410"/>
      <c r="CO797" s="410"/>
      <c r="CP797" s="410"/>
      <c r="CQ797" s="410"/>
      <c r="CR797" s="410"/>
      <c r="CS797" s="410"/>
      <c r="CT797" s="410"/>
      <c r="CU797" s="410"/>
      <c r="CV797" s="410"/>
      <c r="CW797" s="410"/>
      <c r="CX797" s="410"/>
      <c r="CY797" s="410"/>
      <c r="CZ797" s="410"/>
      <c r="DA797" s="410"/>
      <c r="DB797" s="410"/>
      <c r="DC797" s="410"/>
      <c r="DD797" s="410"/>
      <c r="DE797" s="410"/>
      <c r="DF797" s="410"/>
      <c r="DG797" s="410"/>
      <c r="DH797" s="410"/>
      <c r="DI797" s="410"/>
      <c r="DJ797" s="410"/>
      <c r="DK797" s="410"/>
      <c r="DL797" s="410"/>
      <c r="DM797" s="410"/>
      <c r="DN797" s="410"/>
      <c r="DO797" s="410"/>
      <c r="DP797" s="410"/>
      <c r="DQ797" s="410"/>
      <c r="DR797" s="410"/>
      <c r="DS797" s="410"/>
      <c r="DT797" s="410"/>
      <c r="DU797" s="410"/>
      <c r="DV797" s="410"/>
      <c r="DW797" s="410"/>
      <c r="DX797" s="410"/>
      <c r="DY797" s="410"/>
      <c r="DZ797" s="410"/>
      <c r="EA797" s="410"/>
      <c r="EB797" s="410"/>
      <c r="EC797" s="410"/>
      <c r="ED797" s="410"/>
      <c r="EE797" s="410"/>
      <c r="EF797" s="410"/>
      <c r="EG797" s="410"/>
      <c r="EH797" s="410"/>
      <c r="EI797" s="410"/>
      <c r="EJ797" s="410"/>
      <c r="EK797" s="410"/>
      <c r="EL797" s="410"/>
      <c r="EM797" s="410"/>
      <c r="EN797" s="410"/>
      <c r="EO797" s="410"/>
      <c r="EP797" s="410"/>
      <c r="EQ797" s="410"/>
      <c r="ER797" s="410"/>
      <c r="ES797" s="410"/>
      <c r="ET797" s="410"/>
      <c r="EU797" s="410"/>
      <c r="EV797" s="410"/>
      <c r="EW797" s="410"/>
      <c r="EX797" s="410"/>
      <c r="EY797" s="410"/>
      <c r="EZ797" s="410"/>
      <c r="FA797" s="410"/>
      <c r="FB797" s="410"/>
      <c r="FC797" s="410"/>
      <c r="FD797" s="410"/>
      <c r="FE797" s="410"/>
      <c r="FF797" s="410"/>
      <c r="FG797" s="410"/>
      <c r="FH797" s="410"/>
      <c r="FI797" s="410"/>
      <c r="FJ797" s="410"/>
      <c r="FK797" s="410"/>
      <c r="FL797" s="410"/>
      <c r="FM797" s="410"/>
      <c r="FN797" s="410"/>
      <c r="FO797" s="410"/>
      <c r="FP797" s="410"/>
      <c r="FQ797" s="410"/>
      <c r="FR797" s="410"/>
      <c r="FS797" s="410"/>
      <c r="FT797" s="410"/>
      <c r="FU797" s="410"/>
      <c r="FV797" s="410"/>
      <c r="FW797" s="410"/>
      <c r="FX797" s="410"/>
      <c r="FY797" s="410"/>
      <c r="FZ797" s="410"/>
      <c r="GA797" s="410"/>
      <c r="GB797" s="410"/>
      <c r="GC797" s="410"/>
      <c r="GD797" s="410"/>
      <c r="GE797" s="410"/>
      <c r="GF797" s="410"/>
      <c r="GG797" s="410"/>
      <c r="GH797" s="410"/>
      <c r="GI797" s="410"/>
      <c r="GJ797" s="410"/>
      <c r="GK797" s="410"/>
      <c r="GL797" s="410"/>
      <c r="GM797" s="410"/>
      <c r="GN797" s="410"/>
      <c r="GO797" s="410"/>
      <c r="GP797" s="410"/>
      <c r="GQ797" s="410"/>
      <c r="GR797" s="410"/>
      <c r="GS797" s="410"/>
      <c r="GT797" s="410"/>
      <c r="GU797" s="410"/>
      <c r="GV797" s="410"/>
      <c r="GW797" s="410"/>
      <c r="GX797" s="410"/>
      <c r="GY797" s="410"/>
      <c r="GZ797" s="410"/>
      <c r="HA797" s="410"/>
      <c r="HB797" s="410"/>
      <c r="HC797" s="410"/>
      <c r="HD797" s="410"/>
      <c r="HE797" s="410"/>
      <c r="HF797" s="410"/>
      <c r="HG797" s="410"/>
      <c r="HH797" s="410"/>
      <c r="HI797" s="410"/>
      <c r="HJ797" s="410"/>
      <c r="HK797" s="410"/>
      <c r="HL797" s="410"/>
      <c r="HM797" s="410"/>
      <c r="HN797" s="410"/>
      <c r="HO797" s="410"/>
      <c r="HP797" s="410"/>
      <c r="HQ797" s="410"/>
      <c r="HR797" s="410"/>
      <c r="HS797" s="410"/>
      <c r="HT797" s="410"/>
      <c r="HU797" s="410"/>
      <c r="HV797" s="410"/>
      <c r="HW797" s="410"/>
      <c r="HX797" s="410"/>
      <c r="HY797" s="410"/>
      <c r="HZ797" s="410"/>
      <c r="IA797" s="410"/>
      <c r="IB797" s="410"/>
      <c r="IC797" s="410"/>
      <c r="ID797" s="410"/>
      <c r="IE797" s="410"/>
      <c r="IF797" s="410"/>
      <c r="IG797" s="410"/>
      <c r="IH797" s="410"/>
      <c r="II797" s="410"/>
      <c r="IJ797" s="410"/>
      <c r="IK797" s="410"/>
      <c r="IL797" s="410"/>
      <c r="IM797" s="410"/>
      <c r="IN797" s="410"/>
      <c r="IO797" s="410"/>
      <c r="IP797" s="410"/>
      <c r="IQ797" s="410"/>
      <c r="IR797" s="410"/>
      <c r="IS797" s="410"/>
      <c r="IT797" s="410"/>
      <c r="IU797" s="410"/>
      <c r="IV797" s="410"/>
    </row>
    <row r="798" spans="1:256" s="2" customFormat="1" ht="12.75" hidden="1" customHeight="1" outlineLevel="2">
      <c r="A798" s="14"/>
      <c r="B798" s="14"/>
      <c r="C798" s="324"/>
      <c r="D798" s="413"/>
      <c r="E798" s="261">
        <v>5</v>
      </c>
      <c r="F798" s="372"/>
      <c r="G798" s="269"/>
      <c r="H798" s="271"/>
      <c r="I798" s="271"/>
      <c r="J798" s="271"/>
      <c r="K798" s="270"/>
      <c r="L798" s="155">
        <f>IF(A25taxstdlife="n/a","n/a",IF(L$3&gt;(A25taxstdlife+$E798),(Input!$K$235*$K$7)-SUM($K798:K798),(Input!$K$235*$K$7)/A25taxstdlife))</f>
        <v>0</v>
      </c>
      <c r="M798" s="155">
        <f>IF(A25taxstdlife="n/a","n/a",IF(M$3&gt;(A25taxstdlife+$E798),(Input!$K$235*$K$7)-SUM($K798:L798),(Input!$K$235*$K$7)/A25taxstdlife))</f>
        <v>0</v>
      </c>
      <c r="N798" s="155">
        <f>IF(A25taxstdlife="n/a","n/a",IF(N$3&gt;(A25taxstdlife+$E798),(Input!$K$235*$K$7)-SUM($K798:M798),(Input!$K$235*$K$7)/A25taxstdlife))</f>
        <v>0</v>
      </c>
      <c r="O798" s="155">
        <f>IF(A25taxstdlife="n/a","n/a",IF(O$3&gt;(A25taxstdlife+$E798),(Input!$K$235*$K$7)-SUM($K798:N798),(Input!$K$235*$K$7)/A25taxstdlife))</f>
        <v>0</v>
      </c>
      <c r="P798" s="155">
        <f>IF(A25taxstdlife="n/a","n/a",IF(P$3&gt;(A25taxstdlife+$E798),(Input!$K$235*$K$7)-SUM($K798:O798),(Input!$K$235*$K$7)/A25taxstdlife))</f>
        <v>0</v>
      </c>
      <c r="Q798" s="155">
        <f>IF(A25taxstdlife="n/a","n/a",IF(Q$3&gt;(A25taxstdlife+$E798),(Input!$K$235*$K$7)-SUM($K798:P798),(Input!$K$235*$K$7)/A25taxstdlife))</f>
        <v>0</v>
      </c>
      <c r="R798" s="155">
        <f>IF(A25taxstdlife="n/a","n/a",IF(R$3&gt;(A25taxstdlife+$E798),(Input!$K$235*$K$7)-SUM($K798:Q798),(Input!$K$235*$K$7)/A25taxstdlife))</f>
        <v>0</v>
      </c>
      <c r="S798" s="155">
        <f>IF(A25taxstdlife="n/a","n/a",IF(S$3&gt;(A25taxstdlife+$E798),(Input!$K$235*$K$7)-SUM($K798:R798),(Input!$K$235*$K$7)/A25taxstdlife))</f>
        <v>0</v>
      </c>
      <c r="T798" s="155">
        <f>IF(A25taxstdlife="n/a","n/a",IF(T$3&gt;(A25taxstdlife+$E798),(Input!$K$235*$K$7)-SUM($K798:S798),(Input!$K$235*$K$7)/A25taxstdlife))</f>
        <v>0</v>
      </c>
      <c r="U798" s="155">
        <f>IF(A25taxstdlife="n/a","n/a",IF(U$3&gt;(A25taxstdlife+$E798),(Input!$K$235*$K$7)-SUM($K798:T798),(Input!$K$235*$K$7)/A25taxstdlife))</f>
        <v>0</v>
      </c>
      <c r="V798" s="155">
        <f>IF(A25taxstdlife="n/a","n/a",IF(V$3&gt;(A25taxstdlife+$E798),(Input!$K$235*$K$7)-SUM($K798:U798),(Input!$K$235*$K$7)/A25taxstdlife))</f>
        <v>0</v>
      </c>
      <c r="W798" s="155">
        <f>IF(A25taxstdlife="n/a","n/a",IF(W$3&gt;(A25taxstdlife+$E798),(Input!$K$235*$K$7)-SUM($K798:V798),(Input!$K$235*$K$7)/A25taxstdlife))</f>
        <v>0</v>
      </c>
      <c r="X798" s="155">
        <f>IF(A25taxstdlife="n/a","n/a",IF(X$3&gt;(A25taxstdlife+$E798),(Input!$K$235*$K$7)-SUM($K798:W798),(Input!$K$235*$K$7)/A25taxstdlife))</f>
        <v>0</v>
      </c>
      <c r="Y798" s="155">
        <f>IF(A25taxstdlife="n/a","n/a",IF(Y$3&gt;(A25taxstdlife+$E798),(Input!$K$235*$K$7)-SUM($K798:X798),(Input!$K$235*$K$7)/A25taxstdlife))</f>
        <v>0</v>
      </c>
      <c r="Z798" s="155">
        <f>IF(A25taxstdlife="n/a","n/a",IF(Z$3&gt;(A25taxstdlife+$E798),(Input!$K$235*$K$7)-SUM($K798:Y798),(Input!$K$235*$K$7)/A25taxstdlife))</f>
        <v>0</v>
      </c>
      <c r="AA798" s="155">
        <f>IF(A25taxstdlife="n/a","n/a",IF(AA$3&gt;(A25taxstdlife+$E798),(Input!$K$235*$K$7)-SUM($K798:Z798),(Input!$K$235*$K$7)/A25taxstdlife))</f>
        <v>0</v>
      </c>
      <c r="AB798" s="155">
        <f>IF(A25taxstdlife="n/a","n/a",IF(AB$3&gt;(A25taxstdlife+$E798),(Input!$K$235*$K$7)-SUM($K798:AA798),(Input!$K$235*$K$7)/A25taxstdlife))</f>
        <v>0</v>
      </c>
      <c r="AC798" s="155">
        <f>IF(A25taxstdlife="n/a","n/a",IF(AC$3&gt;(A25taxstdlife+$E798),(Input!$K$235*$K$7)-SUM($K798:AB798),(Input!$K$235*$K$7)/A25taxstdlife))</f>
        <v>0</v>
      </c>
      <c r="AD798" s="155">
        <f>IF(A25taxstdlife="n/a","n/a",IF(AD$3&gt;(A25taxstdlife+$E798),(Input!$K$235*$K$7)-SUM($K798:AC798),(Input!$K$235*$K$7)/A25taxstdlife))</f>
        <v>0</v>
      </c>
      <c r="AE798" s="155">
        <f>IF(A25taxstdlife="n/a","n/a",IF(AE$3&gt;(A25taxstdlife+$E798),(Input!$K$235*$K$7)-SUM($K798:AD798),(Input!$K$235*$K$7)/A25taxstdlife))</f>
        <v>0</v>
      </c>
      <c r="AF798" s="155">
        <f>IF(A25taxstdlife="n/a","n/a",IF(AF$3&gt;(A25taxstdlife+$E798),(Input!$K$235*$K$7)-SUM($K798:AE798),(Input!$K$235*$K$7)/A25taxstdlife))</f>
        <v>0</v>
      </c>
      <c r="AG798" s="155">
        <f>IF(A25taxstdlife="n/a","n/a",IF(AG$3&gt;(A25taxstdlife+$E798),(Input!$K$235*$K$7)-SUM($K798:AF798),(Input!$K$235*$K$7)/A25taxstdlife))</f>
        <v>0</v>
      </c>
      <c r="AH798" s="155">
        <f>IF(A25taxstdlife="n/a","n/a",IF(AH$3&gt;(A25taxstdlife+$E798),(Input!$K$235*$K$7)-SUM($K798:AG798),(Input!$K$235*$K$7)/A25taxstdlife))</f>
        <v>0</v>
      </c>
      <c r="AI798" s="155">
        <f>IF(A25taxstdlife="n/a","n/a",IF(AI$3&gt;(A25taxstdlife+$E798),(Input!$K$235*$K$7)-SUM($K798:AH798),(Input!$K$235*$K$7)/A25taxstdlife))</f>
        <v>0</v>
      </c>
      <c r="AJ798" s="155">
        <f>IF(A25taxstdlife="n/a","n/a",IF(AJ$3&gt;(A25taxstdlife+$E798),(Input!$K$235*$K$7)-SUM($K798:AI798),(Input!$K$235*$K$7)/A25taxstdlife))</f>
        <v>0</v>
      </c>
      <c r="AK798" s="155">
        <f>IF(A25taxstdlife="n/a","n/a",IF(AK$3&gt;(A25taxstdlife+$E798),(Input!$K$235*$K$7)-SUM($K798:AJ798),(Input!$K$235*$K$7)/A25taxstdlife))</f>
        <v>0</v>
      </c>
      <c r="AL798" s="155">
        <f>IF(A25taxstdlife="n/a","n/a",IF(AL$3&gt;(A25taxstdlife+$E798),(Input!$K$235*$K$7)-SUM($K798:AK798),(Input!$K$235*$K$7)/A25taxstdlife))</f>
        <v>0</v>
      </c>
      <c r="AM798" s="155">
        <f>IF(A25taxstdlife="n/a","n/a",IF(AM$3&gt;(A25taxstdlife+$E798),(Input!$K$235*$K$7)-SUM($K798:AL798),(Input!$K$235*$K$7)/A25taxstdlife))</f>
        <v>0</v>
      </c>
      <c r="AN798" s="155">
        <f>IF(A25taxstdlife="n/a","n/a",IF(AN$3&gt;(A25taxstdlife+$E798),(Input!$K$235*$K$7)-SUM($K798:AM798),(Input!$K$235*$K$7)/A25taxstdlife))</f>
        <v>0</v>
      </c>
      <c r="AO798" s="155">
        <f>IF(A25taxstdlife="n/a","n/a",IF(AO$3&gt;(A25taxstdlife+$E798),(Input!$K$235*$K$7)-SUM($K798:AN798),(Input!$K$235*$K$7)/A25taxstdlife))</f>
        <v>0</v>
      </c>
      <c r="AP798" s="155">
        <f>IF(A25taxstdlife="n/a","n/a",IF(AP$3&gt;(A25taxstdlife+$E798),(Input!$K$235*$K$7)-SUM($K798:AO798),(Input!$K$235*$K$7)/A25taxstdlife))</f>
        <v>0</v>
      </c>
      <c r="AQ798" s="155">
        <f>IF(A25taxstdlife="n/a","n/a",IF(AQ$3&gt;(A25taxstdlife+$E798),(Input!$K$235*$K$7)-SUM($K798:AP798),(Input!$K$235*$K$7)/A25taxstdlife))</f>
        <v>0</v>
      </c>
      <c r="AR798" s="155">
        <f>IF(A25taxstdlife="n/a","n/a",IF(AR$3&gt;(A25taxstdlife+$E798),(Input!$K$235*$K$7)-SUM($K798:AQ798),(Input!$K$235*$K$7)/A25taxstdlife))</f>
        <v>0</v>
      </c>
      <c r="AS798" s="155">
        <f>IF(A25taxstdlife="n/a","n/a",IF(AS$3&gt;(A25taxstdlife+$E798),(Input!$K$235*$K$7)-SUM($K798:AR798),(Input!$K$235*$K$7)/A25taxstdlife))</f>
        <v>0</v>
      </c>
      <c r="AT798" s="155">
        <f>IF(A25taxstdlife="n/a","n/a",IF(AT$3&gt;(A25taxstdlife+$E798),(Input!$K$235*$K$7)-SUM($K798:AS798),(Input!$K$235*$K$7)/A25taxstdlife))</f>
        <v>0</v>
      </c>
      <c r="AU798" s="155">
        <f>IF(A25taxstdlife="n/a","n/a",IF(AU$3&gt;(A25taxstdlife+$E798),(Input!$K$235*$K$7)-SUM($K798:AT798),(Input!$K$235*$K$7)/A25taxstdlife))</f>
        <v>0</v>
      </c>
      <c r="AV798" s="155">
        <f>IF(A25taxstdlife="n/a","n/a",IF(AV$3&gt;(A25taxstdlife+$E798),(Input!$K$235*$K$7)-SUM($K798:AU798),(Input!$K$235*$K$7)/A25taxstdlife))</f>
        <v>0</v>
      </c>
      <c r="AW798" s="155">
        <f>IF(A25taxstdlife="n/a","n/a",IF(AW$3&gt;(A25taxstdlife+$E798),(Input!$K$235*$K$7)-SUM($K798:AV798),(Input!$K$235*$K$7)/A25taxstdlife))</f>
        <v>0</v>
      </c>
      <c r="AX798" s="155">
        <f>IF(A25taxstdlife="n/a","n/a",IF(AX$3&gt;(A25taxstdlife+$E798),(Input!$K$235*$K$7)-SUM($K798:AW798),(Input!$K$235*$K$7)/A25taxstdlife))</f>
        <v>0</v>
      </c>
      <c r="AY798" s="155">
        <f>IF(A25taxstdlife="n/a","n/a",IF(AY$3&gt;(A25taxstdlife+$E798),(Input!$K$235*$K$7)-SUM($K798:AX798),(Input!$K$235*$K$7)/A25taxstdlife))</f>
        <v>0</v>
      </c>
      <c r="AZ798" s="155">
        <f>IF(A25taxstdlife="n/a","n/a",IF(AZ$3&gt;(A25taxstdlife+$E798),(Input!$K$235*$K$7)-SUM($K798:AY798),(Input!$K$235*$K$7)/A25taxstdlife))</f>
        <v>0</v>
      </c>
      <c r="BA798" s="155">
        <f>IF(A25taxstdlife="n/a","n/a",IF(BA$3&gt;(A25taxstdlife+$E798),(Input!$K$235*$K$7)-SUM($K798:AZ798),(Input!$K$235*$K$7)/A25taxstdlife))</f>
        <v>0</v>
      </c>
      <c r="BB798" s="155">
        <f>IF(A25taxstdlife="n/a","n/a",IF(BB$3&gt;(A25taxstdlife+$E798),(Input!$K$235*$K$7)-SUM($K798:BA798),(Input!$K$235*$K$7)/A25taxstdlife))</f>
        <v>0</v>
      </c>
      <c r="BC798" s="155">
        <f>IF(A25taxstdlife="n/a","n/a",IF(BC$3&gt;(A25taxstdlife+$E798),(Input!$K$235*$K$7)-SUM($K798:BB798),(Input!$K$235*$K$7)/A25taxstdlife))</f>
        <v>0</v>
      </c>
      <c r="BD798" s="155">
        <f>IF(A25taxstdlife="n/a","n/a",IF(BD$3&gt;(A25taxstdlife+$E798),(Input!$K$235*$K$7)-SUM($K798:BC798),(Input!$K$235*$K$7)/A25taxstdlife))</f>
        <v>0</v>
      </c>
      <c r="BE798" s="155">
        <f>IF(A25taxstdlife="n/a","n/a",IF(BE$3&gt;(A25taxstdlife+$E798),(Input!$K$235*$K$7)-SUM($K798:BD798),(Input!$K$235*$K$7)/A25taxstdlife))</f>
        <v>0</v>
      </c>
      <c r="BF798" s="155">
        <f>IF(A25taxstdlife="n/a","n/a",IF(BF$3&gt;(A25taxstdlife+$E798),(Input!$K$235*$K$7)-SUM($K798:BE798),(Input!$K$235*$K$7)/A25taxstdlife))</f>
        <v>0</v>
      </c>
      <c r="BG798" s="155">
        <f>IF(A25taxstdlife="n/a","n/a",IF(BG$3&gt;(A25taxstdlife+$E798),(Input!$K$235*$K$7)-SUM($K798:BF798),(Input!$K$235*$K$7)/A25taxstdlife))</f>
        <v>0</v>
      </c>
      <c r="BH798" s="155">
        <f>IF(A25taxstdlife="n/a","n/a",IF(BH$3&gt;(A25taxstdlife+$E798),(Input!$K$235*$K$7)-SUM($K798:BG798),(Input!$K$235*$K$7)/A25taxstdlife))</f>
        <v>0</v>
      </c>
      <c r="BI798" s="155">
        <f>IF(A25taxstdlife="n/a","n/a",IF(BI$3&gt;(A25taxstdlife+$E798),(Input!$K$235*$K$7)-SUM($K798:BH798),(Input!$K$235*$K$7)/A25taxstdlife))</f>
        <v>0</v>
      </c>
      <c r="BJ798" s="14"/>
      <c r="BK798" s="14"/>
      <c r="BL798" s="14"/>
      <c r="BM798" s="14"/>
      <c r="BN798" s="14"/>
      <c r="BO798" s="14"/>
      <c r="BP798" s="14"/>
      <c r="BQ798" s="14"/>
      <c r="BR798" s="14"/>
      <c r="BS798" s="14"/>
      <c r="BT798" s="14"/>
      <c r="BU798" s="14"/>
      <c r="BV798" s="14"/>
      <c r="BW798" s="14"/>
      <c r="BX798" s="14"/>
      <c r="BY798" s="14"/>
      <c r="BZ798" s="14"/>
      <c r="CA798" s="410"/>
      <c r="CB798" s="410"/>
      <c r="CC798" s="410"/>
      <c r="CD798" s="410"/>
      <c r="CE798" s="410"/>
      <c r="CF798" s="410"/>
      <c r="CG798" s="410"/>
      <c r="CH798" s="410"/>
      <c r="CI798" s="410"/>
      <c r="CJ798" s="410"/>
      <c r="CK798" s="410"/>
      <c r="CL798" s="410"/>
      <c r="CM798" s="410"/>
      <c r="CN798" s="410"/>
      <c r="CO798" s="410"/>
      <c r="CP798" s="410"/>
      <c r="CQ798" s="410"/>
      <c r="CR798" s="410"/>
      <c r="CS798" s="410"/>
      <c r="CT798" s="410"/>
      <c r="CU798" s="410"/>
      <c r="CV798" s="410"/>
      <c r="CW798" s="410"/>
      <c r="CX798" s="410"/>
      <c r="CY798" s="410"/>
      <c r="CZ798" s="410"/>
      <c r="DA798" s="410"/>
      <c r="DB798" s="410"/>
      <c r="DC798" s="410"/>
      <c r="DD798" s="410"/>
      <c r="DE798" s="410"/>
      <c r="DF798" s="410"/>
      <c r="DG798" s="410"/>
      <c r="DH798" s="410"/>
      <c r="DI798" s="410"/>
      <c r="DJ798" s="410"/>
      <c r="DK798" s="410"/>
      <c r="DL798" s="410"/>
      <c r="DM798" s="410"/>
      <c r="DN798" s="410"/>
      <c r="DO798" s="410"/>
      <c r="DP798" s="410"/>
      <c r="DQ798" s="410"/>
      <c r="DR798" s="410"/>
      <c r="DS798" s="410"/>
      <c r="DT798" s="410"/>
      <c r="DU798" s="410"/>
      <c r="DV798" s="410"/>
      <c r="DW798" s="410"/>
      <c r="DX798" s="410"/>
      <c r="DY798" s="410"/>
      <c r="DZ798" s="410"/>
      <c r="EA798" s="410"/>
      <c r="EB798" s="410"/>
      <c r="EC798" s="410"/>
      <c r="ED798" s="410"/>
      <c r="EE798" s="410"/>
      <c r="EF798" s="410"/>
      <c r="EG798" s="410"/>
      <c r="EH798" s="410"/>
      <c r="EI798" s="410"/>
      <c r="EJ798" s="410"/>
      <c r="EK798" s="410"/>
      <c r="EL798" s="410"/>
      <c r="EM798" s="410"/>
      <c r="EN798" s="410"/>
      <c r="EO798" s="410"/>
      <c r="EP798" s="410"/>
      <c r="EQ798" s="410"/>
      <c r="ER798" s="410"/>
      <c r="ES798" s="410"/>
      <c r="ET798" s="410"/>
      <c r="EU798" s="410"/>
      <c r="EV798" s="410"/>
      <c r="EW798" s="410"/>
      <c r="EX798" s="410"/>
      <c r="EY798" s="410"/>
      <c r="EZ798" s="410"/>
      <c r="FA798" s="410"/>
      <c r="FB798" s="410"/>
      <c r="FC798" s="410"/>
      <c r="FD798" s="410"/>
      <c r="FE798" s="410"/>
      <c r="FF798" s="410"/>
      <c r="FG798" s="410"/>
      <c r="FH798" s="410"/>
      <c r="FI798" s="410"/>
      <c r="FJ798" s="410"/>
      <c r="FK798" s="410"/>
      <c r="FL798" s="410"/>
      <c r="FM798" s="410"/>
      <c r="FN798" s="410"/>
      <c r="FO798" s="410"/>
      <c r="FP798" s="410"/>
      <c r="FQ798" s="410"/>
      <c r="FR798" s="410"/>
      <c r="FS798" s="410"/>
      <c r="FT798" s="410"/>
      <c r="FU798" s="410"/>
      <c r="FV798" s="410"/>
      <c r="FW798" s="410"/>
      <c r="FX798" s="410"/>
      <c r="FY798" s="410"/>
      <c r="FZ798" s="410"/>
      <c r="GA798" s="410"/>
      <c r="GB798" s="410"/>
      <c r="GC798" s="410"/>
      <c r="GD798" s="410"/>
      <c r="GE798" s="410"/>
      <c r="GF798" s="410"/>
      <c r="GG798" s="410"/>
      <c r="GH798" s="410"/>
      <c r="GI798" s="410"/>
      <c r="GJ798" s="410"/>
      <c r="GK798" s="410"/>
      <c r="GL798" s="410"/>
      <c r="GM798" s="410"/>
      <c r="GN798" s="410"/>
      <c r="GO798" s="410"/>
      <c r="GP798" s="410"/>
      <c r="GQ798" s="410"/>
      <c r="GR798" s="410"/>
      <c r="GS798" s="410"/>
      <c r="GT798" s="410"/>
      <c r="GU798" s="410"/>
      <c r="GV798" s="410"/>
      <c r="GW798" s="410"/>
      <c r="GX798" s="410"/>
      <c r="GY798" s="410"/>
      <c r="GZ798" s="410"/>
      <c r="HA798" s="410"/>
      <c r="HB798" s="410"/>
      <c r="HC798" s="410"/>
      <c r="HD798" s="410"/>
      <c r="HE798" s="410"/>
      <c r="HF798" s="410"/>
      <c r="HG798" s="410"/>
      <c r="HH798" s="410"/>
      <c r="HI798" s="410"/>
      <c r="HJ798" s="410"/>
      <c r="HK798" s="410"/>
      <c r="HL798" s="410"/>
      <c r="HM798" s="410"/>
      <c r="HN798" s="410"/>
      <c r="HO798" s="410"/>
      <c r="HP798" s="410"/>
      <c r="HQ798" s="410"/>
      <c r="HR798" s="410"/>
      <c r="HS798" s="410"/>
      <c r="HT798" s="410"/>
      <c r="HU798" s="410"/>
      <c r="HV798" s="410"/>
      <c r="HW798" s="410"/>
      <c r="HX798" s="410"/>
      <c r="HY798" s="410"/>
      <c r="HZ798" s="410"/>
      <c r="IA798" s="410"/>
      <c r="IB798" s="410"/>
      <c r="IC798" s="410"/>
      <c r="ID798" s="410"/>
      <c r="IE798" s="410"/>
      <c r="IF798" s="410"/>
      <c r="IG798" s="410"/>
      <c r="IH798" s="410"/>
      <c r="II798" s="410"/>
      <c r="IJ798" s="410"/>
      <c r="IK798" s="410"/>
      <c r="IL798" s="410"/>
      <c r="IM798" s="410"/>
      <c r="IN798" s="410"/>
      <c r="IO798" s="410"/>
      <c r="IP798" s="410"/>
      <c r="IQ798" s="410"/>
      <c r="IR798" s="410"/>
      <c r="IS798" s="410"/>
      <c r="IT798" s="410"/>
      <c r="IU798" s="410"/>
      <c r="IV798" s="410"/>
    </row>
    <row r="799" spans="1:256" s="2" customFormat="1" ht="12.75" hidden="1" customHeight="1" outlineLevel="2">
      <c r="A799" s="14"/>
      <c r="B799" s="14"/>
      <c r="C799" s="324"/>
      <c r="D799" s="413"/>
      <c r="E799" s="261">
        <v>6</v>
      </c>
      <c r="F799" s="372"/>
      <c r="G799" s="269"/>
      <c r="H799" s="271"/>
      <c r="I799" s="271"/>
      <c r="J799" s="271"/>
      <c r="K799" s="271"/>
      <c r="L799" s="270"/>
      <c r="M799" s="155">
        <f>IF(A25taxstdlife="n/a","n/a",IF(M$3&gt;(A25taxstdlife+$E799),(Input!$L$235*$L$7)-SUM($L799:L799),(Input!$L$235*$L$7)/A25taxstdlife))</f>
        <v>0</v>
      </c>
      <c r="N799" s="155">
        <f>IF(A25taxstdlife="n/a","n/a",IF(N$3&gt;(A25taxstdlife+$E799),(Input!$L$235*$L$7)-SUM($L799:M799),(Input!$L$235*$L$7)/A25taxstdlife))</f>
        <v>0</v>
      </c>
      <c r="O799" s="155">
        <f>IF(A25taxstdlife="n/a","n/a",IF(O$3&gt;(A25taxstdlife+$E799),(Input!$L$235*$L$7)-SUM($L799:N799),(Input!$L$235*$L$7)/A25taxstdlife))</f>
        <v>0</v>
      </c>
      <c r="P799" s="155">
        <f>IF(A25taxstdlife="n/a","n/a",IF(P$3&gt;(A25taxstdlife+$E799),(Input!$L$235*$L$7)-SUM($L799:O799),(Input!$L$235*$L$7)/A25taxstdlife))</f>
        <v>0</v>
      </c>
      <c r="Q799" s="155">
        <f>IF(A25taxstdlife="n/a","n/a",IF(Q$3&gt;(A25taxstdlife+$E799),(Input!$L$235*$L$7)-SUM($L799:P799),(Input!$L$235*$L$7)/A25taxstdlife))</f>
        <v>0</v>
      </c>
      <c r="R799" s="155">
        <f>IF(A25taxstdlife="n/a","n/a",IF(R$3&gt;(A25taxstdlife+$E799),(Input!$L$235*$L$7)-SUM($L799:Q799),(Input!$L$235*$L$7)/A25taxstdlife))</f>
        <v>0</v>
      </c>
      <c r="S799" s="155">
        <f>IF(A25taxstdlife="n/a","n/a",IF(S$3&gt;(A25taxstdlife+$E799),(Input!$L$235*$L$7)-SUM($L799:R799),(Input!$L$235*$L$7)/A25taxstdlife))</f>
        <v>0</v>
      </c>
      <c r="T799" s="155">
        <f>IF(A25taxstdlife="n/a","n/a",IF(T$3&gt;(A25taxstdlife+$E799),(Input!$L$235*$L$7)-SUM($L799:S799),(Input!$L$235*$L$7)/A25taxstdlife))</f>
        <v>0</v>
      </c>
      <c r="U799" s="155">
        <f>IF(A25taxstdlife="n/a","n/a",IF(U$3&gt;(A25taxstdlife+$E799),(Input!$L$235*$L$7)-SUM($L799:T799),(Input!$L$235*$L$7)/A25taxstdlife))</f>
        <v>0</v>
      </c>
      <c r="V799" s="155">
        <f>IF(A25taxstdlife="n/a","n/a",IF(V$3&gt;(A25taxstdlife+$E799),(Input!$L$235*$L$7)-SUM($L799:U799),(Input!$L$235*$L$7)/A25taxstdlife))</f>
        <v>0</v>
      </c>
      <c r="W799" s="155">
        <f>IF(A25taxstdlife="n/a","n/a",IF(W$3&gt;(A25taxstdlife+$E799),(Input!$L$235*$L$7)-SUM($L799:V799),(Input!$L$235*$L$7)/A25taxstdlife))</f>
        <v>0</v>
      </c>
      <c r="X799" s="155">
        <f>IF(A25taxstdlife="n/a","n/a",IF(X$3&gt;(A25taxstdlife+$E799),(Input!$L$235*$L$7)-SUM($L799:W799),(Input!$L$235*$L$7)/A25taxstdlife))</f>
        <v>0</v>
      </c>
      <c r="Y799" s="155">
        <f>IF(A25taxstdlife="n/a","n/a",IF(Y$3&gt;(A25taxstdlife+$E799),(Input!$L$235*$L$7)-SUM($L799:X799),(Input!$L$235*$L$7)/A25taxstdlife))</f>
        <v>0</v>
      </c>
      <c r="Z799" s="155">
        <f>IF(A25taxstdlife="n/a","n/a",IF(Z$3&gt;(A25taxstdlife+$E799),(Input!$L$235*$L$7)-SUM($L799:Y799),(Input!$L$235*$L$7)/A25taxstdlife))</f>
        <v>0</v>
      </c>
      <c r="AA799" s="155">
        <f>IF(A25taxstdlife="n/a","n/a",IF(AA$3&gt;(A25taxstdlife+$E799),(Input!$L$235*$L$7)-SUM($L799:Z799),(Input!$L$235*$L$7)/A25taxstdlife))</f>
        <v>0</v>
      </c>
      <c r="AB799" s="155">
        <f>IF(A25taxstdlife="n/a","n/a",IF(AB$3&gt;(A25taxstdlife+$E799),(Input!$L$235*$L$7)-SUM($L799:AA799),(Input!$L$235*$L$7)/A25taxstdlife))</f>
        <v>0</v>
      </c>
      <c r="AC799" s="155">
        <f>IF(A25taxstdlife="n/a","n/a",IF(AC$3&gt;(A25taxstdlife+$E799),(Input!$L$235*$L$7)-SUM($L799:AB799),(Input!$L$235*$L$7)/A25taxstdlife))</f>
        <v>0</v>
      </c>
      <c r="AD799" s="155">
        <f>IF(A25taxstdlife="n/a","n/a",IF(AD$3&gt;(A25taxstdlife+$E799),(Input!$L$235*$L$7)-SUM($L799:AC799),(Input!$L$235*$L$7)/A25taxstdlife))</f>
        <v>0</v>
      </c>
      <c r="AE799" s="155">
        <f>IF(A25taxstdlife="n/a","n/a",IF(AE$3&gt;(A25taxstdlife+$E799),(Input!$L$235*$L$7)-SUM($L799:AD799),(Input!$L$235*$L$7)/A25taxstdlife))</f>
        <v>0</v>
      </c>
      <c r="AF799" s="155">
        <f>IF(A25taxstdlife="n/a","n/a",IF(AF$3&gt;(A25taxstdlife+$E799),(Input!$L$235*$L$7)-SUM($L799:AE799),(Input!$L$235*$L$7)/A25taxstdlife))</f>
        <v>0</v>
      </c>
      <c r="AG799" s="155">
        <f>IF(A25taxstdlife="n/a","n/a",IF(AG$3&gt;(A25taxstdlife+$E799),(Input!$L$235*$L$7)-SUM($L799:AF799),(Input!$L$235*$L$7)/A25taxstdlife))</f>
        <v>0</v>
      </c>
      <c r="AH799" s="155">
        <f>IF(A25taxstdlife="n/a","n/a",IF(AH$3&gt;(A25taxstdlife+$E799),(Input!$L$235*$L$7)-SUM($L799:AG799),(Input!$L$235*$L$7)/A25taxstdlife))</f>
        <v>0</v>
      </c>
      <c r="AI799" s="155">
        <f>IF(A25taxstdlife="n/a","n/a",IF(AI$3&gt;(A25taxstdlife+$E799),(Input!$L$235*$L$7)-SUM($L799:AH799),(Input!$L$235*$L$7)/A25taxstdlife))</f>
        <v>0</v>
      </c>
      <c r="AJ799" s="155">
        <f>IF(A25taxstdlife="n/a","n/a",IF(AJ$3&gt;(A25taxstdlife+$E799),(Input!$L$235*$L$7)-SUM($L799:AI799),(Input!$L$235*$L$7)/A25taxstdlife))</f>
        <v>0</v>
      </c>
      <c r="AK799" s="155">
        <f>IF(A25taxstdlife="n/a","n/a",IF(AK$3&gt;(A25taxstdlife+$E799),(Input!$L$235*$L$7)-SUM($L799:AJ799),(Input!$L$235*$L$7)/A25taxstdlife))</f>
        <v>0</v>
      </c>
      <c r="AL799" s="155">
        <f>IF(A25taxstdlife="n/a","n/a",IF(AL$3&gt;(A25taxstdlife+$E799),(Input!$L$235*$L$7)-SUM($L799:AK799),(Input!$L$235*$L$7)/A25taxstdlife))</f>
        <v>0</v>
      </c>
      <c r="AM799" s="155">
        <f>IF(A25taxstdlife="n/a","n/a",IF(AM$3&gt;(A25taxstdlife+$E799),(Input!$L$235*$L$7)-SUM($L799:AL799),(Input!$L$235*$L$7)/A25taxstdlife))</f>
        <v>0</v>
      </c>
      <c r="AN799" s="155">
        <f>IF(A25taxstdlife="n/a","n/a",IF(AN$3&gt;(A25taxstdlife+$E799),(Input!$L$235*$L$7)-SUM($L799:AM799),(Input!$L$235*$L$7)/A25taxstdlife))</f>
        <v>0</v>
      </c>
      <c r="AO799" s="155">
        <f>IF(A25taxstdlife="n/a","n/a",IF(AO$3&gt;(A25taxstdlife+$E799),(Input!$L$235*$L$7)-SUM($L799:AN799),(Input!$L$235*$L$7)/A25taxstdlife))</f>
        <v>0</v>
      </c>
      <c r="AP799" s="155">
        <f>IF(A25taxstdlife="n/a","n/a",IF(AP$3&gt;(A25taxstdlife+$E799),(Input!$L$235*$L$7)-SUM($L799:AO799),(Input!$L$235*$L$7)/A25taxstdlife))</f>
        <v>0</v>
      </c>
      <c r="AQ799" s="155">
        <f>IF(A25taxstdlife="n/a","n/a",IF(AQ$3&gt;(A25taxstdlife+$E799),(Input!$L$235*$L$7)-SUM($L799:AP799),(Input!$L$235*$L$7)/A25taxstdlife))</f>
        <v>0</v>
      </c>
      <c r="AR799" s="155">
        <f>IF(A25taxstdlife="n/a","n/a",IF(AR$3&gt;(A25taxstdlife+$E799),(Input!$L$235*$L$7)-SUM($L799:AQ799),(Input!$L$235*$L$7)/A25taxstdlife))</f>
        <v>0</v>
      </c>
      <c r="AS799" s="155">
        <f>IF(A25taxstdlife="n/a","n/a",IF(AS$3&gt;(A25taxstdlife+$E799),(Input!$L$235*$L$7)-SUM($L799:AR799),(Input!$L$235*$L$7)/A25taxstdlife))</f>
        <v>0</v>
      </c>
      <c r="AT799" s="155">
        <f>IF(A25taxstdlife="n/a","n/a",IF(AT$3&gt;(A25taxstdlife+$E799),(Input!$L$235*$L$7)-SUM($L799:AS799),(Input!$L$235*$L$7)/A25taxstdlife))</f>
        <v>0</v>
      </c>
      <c r="AU799" s="155">
        <f>IF(A25taxstdlife="n/a","n/a",IF(AU$3&gt;(A25taxstdlife+$E799),(Input!$L$235*$L$7)-SUM($L799:AT799),(Input!$L$235*$L$7)/A25taxstdlife))</f>
        <v>0</v>
      </c>
      <c r="AV799" s="155">
        <f>IF(A25taxstdlife="n/a","n/a",IF(AV$3&gt;(A25taxstdlife+$E799),(Input!$L$235*$L$7)-SUM($L799:AU799),(Input!$L$235*$L$7)/A25taxstdlife))</f>
        <v>0</v>
      </c>
      <c r="AW799" s="155">
        <f>IF(A25taxstdlife="n/a","n/a",IF(AW$3&gt;(A25taxstdlife+$E799),(Input!$L$235*$L$7)-SUM($L799:AV799),(Input!$L$235*$L$7)/A25taxstdlife))</f>
        <v>0</v>
      </c>
      <c r="AX799" s="155">
        <f>IF(A25taxstdlife="n/a","n/a",IF(AX$3&gt;(A25taxstdlife+$E799),(Input!$L$235*$L$7)-SUM($L799:AW799),(Input!$L$235*$L$7)/A25taxstdlife))</f>
        <v>0</v>
      </c>
      <c r="AY799" s="155">
        <f>IF(A25taxstdlife="n/a","n/a",IF(AY$3&gt;(A25taxstdlife+$E799),(Input!$L$235*$L$7)-SUM($L799:AX799),(Input!$L$235*$L$7)/A25taxstdlife))</f>
        <v>0</v>
      </c>
      <c r="AZ799" s="155">
        <f>IF(A25taxstdlife="n/a","n/a",IF(AZ$3&gt;(A25taxstdlife+$E799),(Input!$L$235*$L$7)-SUM($L799:AY799),(Input!$L$235*$L$7)/A25taxstdlife))</f>
        <v>0</v>
      </c>
      <c r="BA799" s="155">
        <f>IF(A25taxstdlife="n/a","n/a",IF(BA$3&gt;(A25taxstdlife+$E799),(Input!$L$235*$L$7)-SUM($L799:AZ799),(Input!$L$235*$L$7)/A25taxstdlife))</f>
        <v>0</v>
      </c>
      <c r="BB799" s="155">
        <f>IF(A25taxstdlife="n/a","n/a",IF(BB$3&gt;(A25taxstdlife+$E799),(Input!$L$235*$L$7)-SUM($L799:BA799),(Input!$L$235*$L$7)/A25taxstdlife))</f>
        <v>0</v>
      </c>
      <c r="BC799" s="155">
        <f>IF(A25taxstdlife="n/a","n/a",IF(BC$3&gt;(A25taxstdlife+$E799),(Input!$L$235*$L$7)-SUM($L799:BB799),(Input!$L$235*$L$7)/A25taxstdlife))</f>
        <v>0</v>
      </c>
      <c r="BD799" s="155">
        <f>IF(A25taxstdlife="n/a","n/a",IF(BD$3&gt;(A25taxstdlife+$E799),(Input!$L$235*$L$7)-SUM($L799:BC799),(Input!$L$235*$L$7)/A25taxstdlife))</f>
        <v>0</v>
      </c>
      <c r="BE799" s="155">
        <f>IF(A25taxstdlife="n/a","n/a",IF(BE$3&gt;(A25taxstdlife+$E799),(Input!$L$235*$L$7)-SUM($L799:BD799),(Input!$L$235*$L$7)/A25taxstdlife))</f>
        <v>0</v>
      </c>
      <c r="BF799" s="155">
        <f>IF(A25taxstdlife="n/a","n/a",IF(BF$3&gt;(A25taxstdlife+$E799),(Input!$L$235*$L$7)-SUM($L799:BE799),(Input!$L$235*$L$7)/A25taxstdlife))</f>
        <v>0</v>
      </c>
      <c r="BG799" s="155">
        <f>IF(A25taxstdlife="n/a","n/a",IF(BG$3&gt;(A25taxstdlife+$E799),(Input!$L$235*$L$7)-SUM($L799:BF799),(Input!$L$235*$L$7)/A25taxstdlife))</f>
        <v>0</v>
      </c>
      <c r="BH799" s="155">
        <f>IF(A25taxstdlife="n/a","n/a",IF(BH$3&gt;(A25taxstdlife+$E799),(Input!$L$235*$L$7)-SUM($L799:BG799),(Input!$L$235*$L$7)/A25taxstdlife))</f>
        <v>0</v>
      </c>
      <c r="BI799" s="155">
        <f>IF(A25taxstdlife="n/a","n/a",IF(BI$3&gt;(A25taxstdlife+$E799),(Input!$L$235*$L$7)-SUM($L799:BH799),(Input!$L$235*$L$7)/A25taxstdlife))</f>
        <v>0</v>
      </c>
      <c r="BJ799" s="14"/>
      <c r="BK799" s="14"/>
      <c r="BL799" s="14"/>
      <c r="BM799" s="14"/>
      <c r="BN799" s="14"/>
      <c r="BO799" s="14"/>
      <c r="BP799" s="14"/>
      <c r="BQ799" s="14"/>
      <c r="BR799" s="14"/>
      <c r="BS799" s="14"/>
      <c r="BT799" s="14"/>
      <c r="BU799" s="14"/>
      <c r="BV799" s="14"/>
      <c r="BW799" s="14"/>
      <c r="BX799" s="14"/>
      <c r="BY799" s="14"/>
      <c r="BZ799" s="14"/>
      <c r="CA799" s="410"/>
      <c r="CB799" s="410"/>
      <c r="CC799" s="410"/>
      <c r="CD799" s="410"/>
      <c r="CE799" s="410"/>
      <c r="CF799" s="410"/>
      <c r="CG799" s="410"/>
      <c r="CH799" s="410"/>
      <c r="CI799" s="410"/>
      <c r="CJ799" s="410"/>
      <c r="CK799" s="410"/>
      <c r="CL799" s="410"/>
      <c r="CM799" s="410"/>
      <c r="CN799" s="410"/>
      <c r="CO799" s="410"/>
      <c r="CP799" s="410"/>
      <c r="CQ799" s="410"/>
      <c r="CR799" s="410"/>
      <c r="CS799" s="410"/>
      <c r="CT799" s="410"/>
      <c r="CU799" s="410"/>
      <c r="CV799" s="410"/>
      <c r="CW799" s="410"/>
      <c r="CX799" s="410"/>
      <c r="CY799" s="410"/>
      <c r="CZ799" s="410"/>
      <c r="DA799" s="410"/>
      <c r="DB799" s="410"/>
      <c r="DC799" s="410"/>
      <c r="DD799" s="410"/>
      <c r="DE799" s="410"/>
      <c r="DF799" s="410"/>
      <c r="DG799" s="410"/>
      <c r="DH799" s="410"/>
      <c r="DI799" s="410"/>
      <c r="DJ799" s="410"/>
      <c r="DK799" s="410"/>
      <c r="DL799" s="410"/>
      <c r="DM799" s="410"/>
      <c r="DN799" s="410"/>
      <c r="DO799" s="410"/>
      <c r="DP799" s="410"/>
      <c r="DQ799" s="410"/>
      <c r="DR799" s="410"/>
      <c r="DS799" s="410"/>
      <c r="DT799" s="410"/>
      <c r="DU799" s="410"/>
      <c r="DV799" s="410"/>
      <c r="DW799" s="410"/>
      <c r="DX799" s="410"/>
      <c r="DY799" s="410"/>
      <c r="DZ799" s="410"/>
      <c r="EA799" s="410"/>
      <c r="EB799" s="410"/>
      <c r="EC799" s="410"/>
      <c r="ED799" s="410"/>
      <c r="EE799" s="410"/>
      <c r="EF799" s="410"/>
      <c r="EG799" s="410"/>
      <c r="EH799" s="410"/>
      <c r="EI799" s="410"/>
      <c r="EJ799" s="410"/>
      <c r="EK799" s="410"/>
      <c r="EL799" s="410"/>
      <c r="EM799" s="410"/>
      <c r="EN799" s="410"/>
      <c r="EO799" s="410"/>
      <c r="EP799" s="410"/>
      <c r="EQ799" s="410"/>
      <c r="ER799" s="410"/>
      <c r="ES799" s="410"/>
      <c r="ET799" s="410"/>
      <c r="EU799" s="410"/>
      <c r="EV799" s="410"/>
      <c r="EW799" s="410"/>
      <c r="EX799" s="410"/>
      <c r="EY799" s="410"/>
      <c r="EZ799" s="410"/>
      <c r="FA799" s="410"/>
      <c r="FB799" s="410"/>
      <c r="FC799" s="410"/>
      <c r="FD799" s="410"/>
      <c r="FE799" s="410"/>
      <c r="FF799" s="410"/>
      <c r="FG799" s="410"/>
      <c r="FH799" s="410"/>
      <c r="FI799" s="410"/>
      <c r="FJ799" s="410"/>
      <c r="FK799" s="410"/>
      <c r="FL799" s="410"/>
      <c r="FM799" s="410"/>
      <c r="FN799" s="410"/>
      <c r="FO799" s="410"/>
      <c r="FP799" s="410"/>
      <c r="FQ799" s="410"/>
      <c r="FR799" s="410"/>
      <c r="FS799" s="410"/>
      <c r="FT799" s="410"/>
      <c r="FU799" s="410"/>
      <c r="FV799" s="410"/>
      <c r="FW799" s="410"/>
      <c r="FX799" s="410"/>
      <c r="FY799" s="410"/>
      <c r="FZ799" s="410"/>
      <c r="GA799" s="410"/>
      <c r="GB799" s="410"/>
      <c r="GC799" s="410"/>
      <c r="GD799" s="410"/>
      <c r="GE799" s="410"/>
      <c r="GF799" s="410"/>
      <c r="GG799" s="410"/>
      <c r="GH799" s="410"/>
      <c r="GI799" s="410"/>
      <c r="GJ799" s="410"/>
      <c r="GK799" s="410"/>
      <c r="GL799" s="410"/>
      <c r="GM799" s="410"/>
      <c r="GN799" s="410"/>
      <c r="GO799" s="410"/>
      <c r="GP799" s="410"/>
      <c r="GQ799" s="410"/>
      <c r="GR799" s="410"/>
      <c r="GS799" s="410"/>
      <c r="GT799" s="410"/>
      <c r="GU799" s="410"/>
      <c r="GV799" s="410"/>
      <c r="GW799" s="410"/>
      <c r="GX799" s="410"/>
      <c r="GY799" s="410"/>
      <c r="GZ799" s="410"/>
      <c r="HA799" s="410"/>
      <c r="HB799" s="410"/>
      <c r="HC799" s="410"/>
      <c r="HD799" s="410"/>
      <c r="HE799" s="410"/>
      <c r="HF799" s="410"/>
      <c r="HG799" s="410"/>
      <c r="HH799" s="410"/>
      <c r="HI799" s="410"/>
      <c r="HJ799" s="410"/>
      <c r="HK799" s="410"/>
      <c r="HL799" s="410"/>
      <c r="HM799" s="410"/>
      <c r="HN799" s="410"/>
      <c r="HO799" s="410"/>
      <c r="HP799" s="410"/>
      <c r="HQ799" s="410"/>
      <c r="HR799" s="410"/>
      <c r="HS799" s="410"/>
      <c r="HT799" s="410"/>
      <c r="HU799" s="410"/>
      <c r="HV799" s="410"/>
      <c r="HW799" s="410"/>
      <c r="HX799" s="410"/>
      <c r="HY799" s="410"/>
      <c r="HZ799" s="410"/>
      <c r="IA799" s="410"/>
      <c r="IB799" s="410"/>
      <c r="IC799" s="410"/>
      <c r="ID799" s="410"/>
      <c r="IE799" s="410"/>
      <c r="IF799" s="410"/>
      <c r="IG799" s="410"/>
      <c r="IH799" s="410"/>
      <c r="II799" s="410"/>
      <c r="IJ799" s="410"/>
      <c r="IK799" s="410"/>
      <c r="IL799" s="410"/>
      <c r="IM799" s="410"/>
      <c r="IN799" s="410"/>
      <c r="IO799" s="410"/>
      <c r="IP799" s="410"/>
      <c r="IQ799" s="410"/>
      <c r="IR799" s="410"/>
      <c r="IS799" s="410"/>
      <c r="IT799" s="410"/>
      <c r="IU799" s="410"/>
      <c r="IV799" s="410"/>
    </row>
    <row r="800" spans="1:256" s="2" customFormat="1" ht="12.75" hidden="1" customHeight="1" outlineLevel="2">
      <c r="A800" s="14"/>
      <c r="B800" s="14"/>
      <c r="C800" s="324"/>
      <c r="D800" s="413"/>
      <c r="E800" s="261">
        <v>7</v>
      </c>
      <c r="F800" s="372"/>
      <c r="G800" s="269"/>
      <c r="H800" s="271"/>
      <c r="I800" s="271"/>
      <c r="J800" s="271"/>
      <c r="K800" s="271"/>
      <c r="L800" s="271"/>
      <c r="M800" s="270"/>
      <c r="N800" s="155">
        <f>IF(A25taxstdlife="n/a","n/a",IF(N$3&gt;(A25taxstdlife+$E800),(Input!$M$235*$M$7)-SUM($M800:M800),(Input!$M$235*$M$7)/A25taxstdlife))</f>
        <v>0</v>
      </c>
      <c r="O800" s="155">
        <f>IF(A25taxstdlife="n/a","n/a",IF(O$3&gt;(A25taxstdlife+$E800),(Input!$M$235*$M$7)-SUM($M800:N800),(Input!$M$235*$M$7)/A25taxstdlife))</f>
        <v>0</v>
      </c>
      <c r="P800" s="155">
        <f>IF(A25taxstdlife="n/a","n/a",IF(P$3&gt;(A25taxstdlife+$E800),(Input!$M$235*$M$7)-SUM($M800:O800),(Input!$M$235*$M$7)/A25taxstdlife))</f>
        <v>0</v>
      </c>
      <c r="Q800" s="155">
        <f>IF(A25taxstdlife="n/a","n/a",IF(Q$3&gt;(A25taxstdlife+$E800),(Input!$M$235*$M$7)-SUM($M800:P800),(Input!$M$235*$M$7)/A25taxstdlife))</f>
        <v>0</v>
      </c>
      <c r="R800" s="155">
        <f>IF(A25taxstdlife="n/a","n/a",IF(R$3&gt;(A25taxstdlife+$E800),(Input!$M$235*$M$7)-SUM($M800:Q800),(Input!$M$235*$M$7)/A25taxstdlife))</f>
        <v>0</v>
      </c>
      <c r="S800" s="155">
        <f>IF(A25taxstdlife="n/a","n/a",IF(S$3&gt;(A25taxstdlife+$E800),(Input!$M$235*$M$7)-SUM($M800:R800),(Input!$M$235*$M$7)/A25taxstdlife))</f>
        <v>0</v>
      </c>
      <c r="T800" s="155">
        <f>IF(A25taxstdlife="n/a","n/a",IF(T$3&gt;(A25taxstdlife+$E800),(Input!$M$235*$M$7)-SUM($M800:S800),(Input!$M$235*$M$7)/A25taxstdlife))</f>
        <v>0</v>
      </c>
      <c r="U800" s="155">
        <f>IF(A25taxstdlife="n/a","n/a",IF(U$3&gt;(A25taxstdlife+$E800),(Input!$M$235*$M$7)-SUM($M800:T800),(Input!$M$235*$M$7)/A25taxstdlife))</f>
        <v>0</v>
      </c>
      <c r="V800" s="155">
        <f>IF(A25taxstdlife="n/a","n/a",IF(V$3&gt;(A25taxstdlife+$E800),(Input!$M$235*$M$7)-SUM($M800:U800),(Input!$M$235*$M$7)/A25taxstdlife))</f>
        <v>0</v>
      </c>
      <c r="W800" s="155">
        <f>IF(A25taxstdlife="n/a","n/a",IF(W$3&gt;(A25taxstdlife+$E800),(Input!$M$235*$M$7)-SUM($M800:V800),(Input!$M$235*$M$7)/A25taxstdlife))</f>
        <v>0</v>
      </c>
      <c r="X800" s="155">
        <f>IF(A25taxstdlife="n/a","n/a",IF(X$3&gt;(A25taxstdlife+$E800),(Input!$M$235*$M$7)-SUM($M800:W800),(Input!$M$235*$M$7)/A25taxstdlife))</f>
        <v>0</v>
      </c>
      <c r="Y800" s="155">
        <f>IF(A25taxstdlife="n/a","n/a",IF(Y$3&gt;(A25taxstdlife+$E800),(Input!$M$235*$M$7)-SUM($M800:X800),(Input!$M$235*$M$7)/A25taxstdlife))</f>
        <v>0</v>
      </c>
      <c r="Z800" s="155">
        <f>IF(A25taxstdlife="n/a","n/a",IF(Z$3&gt;(A25taxstdlife+$E800),(Input!$M$235*$M$7)-SUM($M800:Y800),(Input!$M$235*$M$7)/A25taxstdlife))</f>
        <v>0</v>
      </c>
      <c r="AA800" s="155">
        <f>IF(A25taxstdlife="n/a","n/a",IF(AA$3&gt;(A25taxstdlife+$E800),(Input!$M$235*$M$7)-SUM($M800:Z800),(Input!$M$235*$M$7)/A25taxstdlife))</f>
        <v>0</v>
      </c>
      <c r="AB800" s="155">
        <f>IF(A25taxstdlife="n/a","n/a",IF(AB$3&gt;(A25taxstdlife+$E800),(Input!$M$235*$M$7)-SUM($M800:AA800),(Input!$M$235*$M$7)/A25taxstdlife))</f>
        <v>0</v>
      </c>
      <c r="AC800" s="155">
        <f>IF(A25taxstdlife="n/a","n/a",IF(AC$3&gt;(A25taxstdlife+$E800),(Input!$M$235*$M$7)-SUM($M800:AB800),(Input!$M$235*$M$7)/A25taxstdlife))</f>
        <v>0</v>
      </c>
      <c r="AD800" s="155">
        <f>IF(A25taxstdlife="n/a","n/a",IF(AD$3&gt;(A25taxstdlife+$E800),(Input!$M$235*$M$7)-SUM($M800:AC800),(Input!$M$235*$M$7)/A25taxstdlife))</f>
        <v>0</v>
      </c>
      <c r="AE800" s="155">
        <f>IF(A25taxstdlife="n/a","n/a",IF(AE$3&gt;(A25taxstdlife+$E800),(Input!$M$235*$M$7)-SUM($M800:AD800),(Input!$M$235*$M$7)/A25taxstdlife))</f>
        <v>0</v>
      </c>
      <c r="AF800" s="155">
        <f>IF(A25taxstdlife="n/a","n/a",IF(AF$3&gt;(A25taxstdlife+$E800),(Input!$M$235*$M$7)-SUM($M800:AE800),(Input!$M$235*$M$7)/A25taxstdlife))</f>
        <v>0</v>
      </c>
      <c r="AG800" s="155">
        <f>IF(A25taxstdlife="n/a","n/a",IF(AG$3&gt;(A25taxstdlife+$E800),(Input!$M$235*$M$7)-SUM($M800:AF800),(Input!$M$235*$M$7)/A25taxstdlife))</f>
        <v>0</v>
      </c>
      <c r="AH800" s="155">
        <f>IF(A25taxstdlife="n/a","n/a",IF(AH$3&gt;(A25taxstdlife+$E800),(Input!$M$235*$M$7)-SUM($M800:AG800),(Input!$M$235*$M$7)/A25taxstdlife))</f>
        <v>0</v>
      </c>
      <c r="AI800" s="155">
        <f>IF(A25taxstdlife="n/a","n/a",IF(AI$3&gt;(A25taxstdlife+$E800),(Input!$M$235*$M$7)-SUM($M800:AH800),(Input!$M$235*$M$7)/A25taxstdlife))</f>
        <v>0</v>
      </c>
      <c r="AJ800" s="155">
        <f>IF(A25taxstdlife="n/a","n/a",IF(AJ$3&gt;(A25taxstdlife+$E800),(Input!$M$235*$M$7)-SUM($M800:AI800),(Input!$M$235*$M$7)/A25taxstdlife))</f>
        <v>0</v>
      </c>
      <c r="AK800" s="155">
        <f>IF(A25taxstdlife="n/a","n/a",IF(AK$3&gt;(A25taxstdlife+$E800),(Input!$M$235*$M$7)-SUM($M800:AJ800),(Input!$M$235*$M$7)/A25taxstdlife))</f>
        <v>0</v>
      </c>
      <c r="AL800" s="155">
        <f>IF(A25taxstdlife="n/a","n/a",IF(AL$3&gt;(A25taxstdlife+$E800),(Input!$M$235*$M$7)-SUM($M800:AK800),(Input!$M$235*$M$7)/A25taxstdlife))</f>
        <v>0</v>
      </c>
      <c r="AM800" s="155">
        <f>IF(A25taxstdlife="n/a","n/a",IF(AM$3&gt;(A25taxstdlife+$E800),(Input!$M$235*$M$7)-SUM($M800:AL800),(Input!$M$235*$M$7)/A25taxstdlife))</f>
        <v>0</v>
      </c>
      <c r="AN800" s="155">
        <f>IF(A25taxstdlife="n/a","n/a",IF(AN$3&gt;(A25taxstdlife+$E800),(Input!$M$235*$M$7)-SUM($M800:AM800),(Input!$M$235*$M$7)/A25taxstdlife))</f>
        <v>0</v>
      </c>
      <c r="AO800" s="155">
        <f>IF(A25taxstdlife="n/a","n/a",IF(AO$3&gt;(A25taxstdlife+$E800),(Input!$M$235*$M$7)-SUM($M800:AN800),(Input!$M$235*$M$7)/A25taxstdlife))</f>
        <v>0</v>
      </c>
      <c r="AP800" s="155">
        <f>IF(A25taxstdlife="n/a","n/a",IF(AP$3&gt;(A25taxstdlife+$E800),(Input!$M$235*$M$7)-SUM($M800:AO800),(Input!$M$235*$M$7)/A25taxstdlife))</f>
        <v>0</v>
      </c>
      <c r="AQ800" s="155">
        <f>IF(A25taxstdlife="n/a","n/a",IF(AQ$3&gt;(A25taxstdlife+$E800),(Input!$M$235*$M$7)-SUM($M800:AP800),(Input!$M$235*$M$7)/A25taxstdlife))</f>
        <v>0</v>
      </c>
      <c r="AR800" s="155">
        <f>IF(A25taxstdlife="n/a","n/a",IF(AR$3&gt;(A25taxstdlife+$E800),(Input!$M$235*$M$7)-SUM($M800:AQ800),(Input!$M$235*$M$7)/A25taxstdlife))</f>
        <v>0</v>
      </c>
      <c r="AS800" s="155">
        <f>IF(A25taxstdlife="n/a","n/a",IF(AS$3&gt;(A25taxstdlife+$E800),(Input!$M$235*$M$7)-SUM($M800:AR800),(Input!$M$235*$M$7)/A25taxstdlife))</f>
        <v>0</v>
      </c>
      <c r="AT800" s="155">
        <f>IF(A25taxstdlife="n/a","n/a",IF(AT$3&gt;(A25taxstdlife+$E800),(Input!$M$235*$M$7)-SUM($M800:AS800),(Input!$M$235*$M$7)/A25taxstdlife))</f>
        <v>0</v>
      </c>
      <c r="AU800" s="155">
        <f>IF(A25taxstdlife="n/a","n/a",IF(AU$3&gt;(A25taxstdlife+$E800),(Input!$M$235*$M$7)-SUM($M800:AT800),(Input!$M$235*$M$7)/A25taxstdlife))</f>
        <v>0</v>
      </c>
      <c r="AV800" s="155">
        <f>IF(A25taxstdlife="n/a","n/a",IF(AV$3&gt;(A25taxstdlife+$E800),(Input!$M$235*$M$7)-SUM($M800:AU800),(Input!$M$235*$M$7)/A25taxstdlife))</f>
        <v>0</v>
      </c>
      <c r="AW800" s="155">
        <f>IF(A25taxstdlife="n/a","n/a",IF(AW$3&gt;(A25taxstdlife+$E800),(Input!$M$235*$M$7)-SUM($M800:AV800),(Input!$M$235*$M$7)/A25taxstdlife))</f>
        <v>0</v>
      </c>
      <c r="AX800" s="155">
        <f>IF(A25taxstdlife="n/a","n/a",IF(AX$3&gt;(A25taxstdlife+$E800),(Input!$M$235*$M$7)-SUM($M800:AW800),(Input!$M$235*$M$7)/A25taxstdlife))</f>
        <v>0</v>
      </c>
      <c r="AY800" s="155">
        <f>IF(A25taxstdlife="n/a","n/a",IF(AY$3&gt;(A25taxstdlife+$E800),(Input!$M$235*$M$7)-SUM($M800:AX800),(Input!$M$235*$M$7)/A25taxstdlife))</f>
        <v>0</v>
      </c>
      <c r="AZ800" s="155">
        <f>IF(A25taxstdlife="n/a","n/a",IF(AZ$3&gt;(A25taxstdlife+$E800),(Input!$M$235*$M$7)-SUM($M800:AY800),(Input!$M$235*$M$7)/A25taxstdlife))</f>
        <v>0</v>
      </c>
      <c r="BA800" s="155">
        <f>IF(A25taxstdlife="n/a","n/a",IF(BA$3&gt;(A25taxstdlife+$E800),(Input!$M$235*$M$7)-SUM($M800:AZ800),(Input!$M$235*$M$7)/A25taxstdlife))</f>
        <v>0</v>
      </c>
      <c r="BB800" s="155">
        <f>IF(A25taxstdlife="n/a","n/a",IF(BB$3&gt;(A25taxstdlife+$E800),(Input!$M$235*$M$7)-SUM($M800:BA800),(Input!$M$235*$M$7)/A25taxstdlife))</f>
        <v>0</v>
      </c>
      <c r="BC800" s="155">
        <f>IF(A25taxstdlife="n/a","n/a",IF(BC$3&gt;(A25taxstdlife+$E800),(Input!$M$235*$M$7)-SUM($M800:BB800),(Input!$M$235*$M$7)/A25taxstdlife))</f>
        <v>0</v>
      </c>
      <c r="BD800" s="155">
        <f>IF(A25taxstdlife="n/a","n/a",IF(BD$3&gt;(A25taxstdlife+$E800),(Input!$M$235*$M$7)-SUM($M800:BC800),(Input!$M$235*$M$7)/A25taxstdlife))</f>
        <v>0</v>
      </c>
      <c r="BE800" s="155">
        <f>IF(A25taxstdlife="n/a","n/a",IF(BE$3&gt;(A25taxstdlife+$E800),(Input!$M$235*$M$7)-SUM($M800:BD800),(Input!$M$235*$M$7)/A25taxstdlife))</f>
        <v>0</v>
      </c>
      <c r="BF800" s="155">
        <f>IF(A25taxstdlife="n/a","n/a",IF(BF$3&gt;(A25taxstdlife+$E800),(Input!$M$235*$M$7)-SUM($M800:BE800),(Input!$M$235*$M$7)/A25taxstdlife))</f>
        <v>0</v>
      </c>
      <c r="BG800" s="155">
        <f>IF(A25taxstdlife="n/a","n/a",IF(BG$3&gt;(A25taxstdlife+$E800),(Input!$M$235*$M$7)-SUM($M800:BF800),(Input!$M$235*$M$7)/A25taxstdlife))</f>
        <v>0</v>
      </c>
      <c r="BH800" s="155">
        <f>IF(A25taxstdlife="n/a","n/a",IF(BH$3&gt;(A25taxstdlife+$E800),(Input!$M$235*$M$7)-SUM($M800:BG800),(Input!$M$235*$M$7)/A25taxstdlife))</f>
        <v>0</v>
      </c>
      <c r="BI800" s="155">
        <f>IF(A25taxstdlife="n/a","n/a",IF(BI$3&gt;(A25taxstdlife+$E800),(Input!$M$235*$M$7)-SUM($M800:BH800),(Input!$M$235*$M$7)/A25taxstdlife))</f>
        <v>0</v>
      </c>
      <c r="BJ800" s="14"/>
      <c r="BK800" s="14"/>
      <c r="BL800" s="14"/>
      <c r="BM800" s="14"/>
      <c r="BN800" s="14"/>
      <c r="BO800" s="14"/>
      <c r="BP800" s="14"/>
      <c r="BQ800" s="14"/>
      <c r="BR800" s="14"/>
      <c r="BS800" s="14"/>
      <c r="BT800" s="14"/>
      <c r="BU800" s="14"/>
      <c r="BV800" s="14"/>
      <c r="BW800" s="14"/>
      <c r="BX800" s="14"/>
      <c r="BY800" s="14"/>
      <c r="BZ800" s="14"/>
      <c r="CA800" s="410"/>
      <c r="CB800" s="410"/>
      <c r="CC800" s="410"/>
      <c r="CD800" s="410"/>
      <c r="CE800" s="410"/>
      <c r="CF800" s="410"/>
      <c r="CG800" s="410"/>
      <c r="CH800" s="410"/>
      <c r="CI800" s="410"/>
      <c r="CJ800" s="410"/>
      <c r="CK800" s="410"/>
      <c r="CL800" s="410"/>
      <c r="CM800" s="410"/>
      <c r="CN800" s="410"/>
      <c r="CO800" s="410"/>
      <c r="CP800" s="410"/>
      <c r="CQ800" s="410"/>
      <c r="CR800" s="410"/>
      <c r="CS800" s="410"/>
      <c r="CT800" s="410"/>
      <c r="CU800" s="410"/>
      <c r="CV800" s="410"/>
      <c r="CW800" s="410"/>
      <c r="CX800" s="410"/>
      <c r="CY800" s="410"/>
      <c r="CZ800" s="410"/>
      <c r="DA800" s="410"/>
      <c r="DB800" s="410"/>
      <c r="DC800" s="410"/>
      <c r="DD800" s="410"/>
      <c r="DE800" s="410"/>
      <c r="DF800" s="410"/>
      <c r="DG800" s="410"/>
      <c r="DH800" s="410"/>
      <c r="DI800" s="410"/>
      <c r="DJ800" s="410"/>
      <c r="DK800" s="410"/>
      <c r="DL800" s="410"/>
      <c r="DM800" s="410"/>
      <c r="DN800" s="410"/>
      <c r="DO800" s="410"/>
      <c r="DP800" s="410"/>
      <c r="DQ800" s="410"/>
      <c r="DR800" s="410"/>
      <c r="DS800" s="410"/>
      <c r="DT800" s="410"/>
      <c r="DU800" s="410"/>
      <c r="DV800" s="410"/>
      <c r="DW800" s="410"/>
      <c r="DX800" s="410"/>
      <c r="DY800" s="410"/>
      <c r="DZ800" s="410"/>
      <c r="EA800" s="410"/>
      <c r="EB800" s="410"/>
      <c r="EC800" s="410"/>
      <c r="ED800" s="410"/>
      <c r="EE800" s="410"/>
      <c r="EF800" s="410"/>
      <c r="EG800" s="410"/>
      <c r="EH800" s="410"/>
      <c r="EI800" s="410"/>
      <c r="EJ800" s="410"/>
      <c r="EK800" s="410"/>
      <c r="EL800" s="410"/>
      <c r="EM800" s="410"/>
      <c r="EN800" s="410"/>
      <c r="EO800" s="410"/>
      <c r="EP800" s="410"/>
      <c r="EQ800" s="410"/>
      <c r="ER800" s="410"/>
      <c r="ES800" s="410"/>
      <c r="ET800" s="410"/>
      <c r="EU800" s="410"/>
      <c r="EV800" s="410"/>
      <c r="EW800" s="410"/>
      <c r="EX800" s="410"/>
      <c r="EY800" s="410"/>
      <c r="EZ800" s="410"/>
      <c r="FA800" s="410"/>
      <c r="FB800" s="410"/>
      <c r="FC800" s="410"/>
      <c r="FD800" s="410"/>
      <c r="FE800" s="410"/>
      <c r="FF800" s="410"/>
      <c r="FG800" s="410"/>
      <c r="FH800" s="410"/>
      <c r="FI800" s="410"/>
      <c r="FJ800" s="410"/>
      <c r="FK800" s="410"/>
      <c r="FL800" s="410"/>
      <c r="FM800" s="410"/>
      <c r="FN800" s="410"/>
      <c r="FO800" s="410"/>
      <c r="FP800" s="410"/>
      <c r="FQ800" s="410"/>
      <c r="FR800" s="410"/>
      <c r="FS800" s="410"/>
      <c r="FT800" s="410"/>
      <c r="FU800" s="410"/>
      <c r="FV800" s="410"/>
      <c r="FW800" s="410"/>
      <c r="FX800" s="410"/>
      <c r="FY800" s="410"/>
      <c r="FZ800" s="410"/>
      <c r="GA800" s="410"/>
      <c r="GB800" s="410"/>
      <c r="GC800" s="410"/>
      <c r="GD800" s="410"/>
      <c r="GE800" s="410"/>
      <c r="GF800" s="410"/>
      <c r="GG800" s="410"/>
      <c r="GH800" s="410"/>
      <c r="GI800" s="410"/>
      <c r="GJ800" s="410"/>
      <c r="GK800" s="410"/>
      <c r="GL800" s="410"/>
      <c r="GM800" s="410"/>
      <c r="GN800" s="410"/>
      <c r="GO800" s="410"/>
      <c r="GP800" s="410"/>
      <c r="GQ800" s="410"/>
      <c r="GR800" s="410"/>
      <c r="GS800" s="410"/>
      <c r="GT800" s="410"/>
      <c r="GU800" s="410"/>
      <c r="GV800" s="410"/>
      <c r="GW800" s="410"/>
      <c r="GX800" s="410"/>
      <c r="GY800" s="410"/>
      <c r="GZ800" s="410"/>
      <c r="HA800" s="410"/>
      <c r="HB800" s="410"/>
      <c r="HC800" s="410"/>
      <c r="HD800" s="410"/>
      <c r="HE800" s="410"/>
      <c r="HF800" s="410"/>
      <c r="HG800" s="410"/>
      <c r="HH800" s="410"/>
      <c r="HI800" s="410"/>
      <c r="HJ800" s="410"/>
      <c r="HK800" s="410"/>
      <c r="HL800" s="410"/>
      <c r="HM800" s="410"/>
      <c r="HN800" s="410"/>
      <c r="HO800" s="410"/>
      <c r="HP800" s="410"/>
      <c r="HQ800" s="410"/>
      <c r="HR800" s="410"/>
      <c r="HS800" s="410"/>
      <c r="HT800" s="410"/>
      <c r="HU800" s="410"/>
      <c r="HV800" s="410"/>
      <c r="HW800" s="410"/>
      <c r="HX800" s="410"/>
      <c r="HY800" s="410"/>
      <c r="HZ800" s="410"/>
      <c r="IA800" s="410"/>
      <c r="IB800" s="410"/>
      <c r="IC800" s="410"/>
      <c r="ID800" s="410"/>
      <c r="IE800" s="410"/>
      <c r="IF800" s="410"/>
      <c r="IG800" s="410"/>
      <c r="IH800" s="410"/>
      <c r="II800" s="410"/>
      <c r="IJ800" s="410"/>
      <c r="IK800" s="410"/>
      <c r="IL800" s="410"/>
      <c r="IM800" s="410"/>
      <c r="IN800" s="410"/>
      <c r="IO800" s="410"/>
      <c r="IP800" s="410"/>
      <c r="IQ800" s="410"/>
      <c r="IR800" s="410"/>
      <c r="IS800" s="410"/>
      <c r="IT800" s="410"/>
      <c r="IU800" s="410"/>
      <c r="IV800" s="410"/>
    </row>
    <row r="801" spans="1:256" s="2" customFormat="1" ht="12.75" hidden="1" customHeight="1" outlineLevel="2">
      <c r="A801" s="14"/>
      <c r="B801" s="14"/>
      <c r="C801" s="324"/>
      <c r="D801" s="413"/>
      <c r="E801" s="261">
        <v>8</v>
      </c>
      <c r="F801" s="372"/>
      <c r="G801" s="269"/>
      <c r="H801" s="271"/>
      <c r="I801" s="271"/>
      <c r="J801" s="271"/>
      <c r="K801" s="271"/>
      <c r="L801" s="271"/>
      <c r="M801" s="271"/>
      <c r="N801" s="270"/>
      <c r="O801" s="155">
        <f>IF(A25taxstdlife="n/a","n/a",IF(O$3&gt;(A25taxstdlife+$E801),(Input!$N$235*$N$7)-SUM($N801:N801),(Input!$N$235*$N$7)/A25taxstdlife))</f>
        <v>0</v>
      </c>
      <c r="P801" s="155">
        <f>IF(A25taxstdlife="n/a","n/a",IF(P$3&gt;(A25taxstdlife+$E801),(Input!$N$235*$N$7)-SUM($N801:O801),(Input!$N$235*$N$7)/A25taxstdlife))</f>
        <v>0</v>
      </c>
      <c r="Q801" s="155">
        <f>IF(A25taxstdlife="n/a","n/a",IF(Q$3&gt;(A25taxstdlife+$E801),(Input!$N$235*$N$7)-SUM($N801:P801),(Input!$N$235*$N$7)/A25taxstdlife))</f>
        <v>0</v>
      </c>
      <c r="R801" s="155">
        <f>IF(A25taxstdlife="n/a","n/a",IF(R$3&gt;(A25taxstdlife+$E801),(Input!$N$235*$N$7)-SUM($N801:Q801),(Input!$N$235*$N$7)/A25taxstdlife))</f>
        <v>0</v>
      </c>
      <c r="S801" s="155">
        <f>IF(A25taxstdlife="n/a","n/a",IF(S$3&gt;(A25taxstdlife+$E801),(Input!$N$235*$N$7)-SUM($N801:R801),(Input!$N$235*$N$7)/A25taxstdlife))</f>
        <v>0</v>
      </c>
      <c r="T801" s="155">
        <f>IF(A25taxstdlife="n/a","n/a",IF(T$3&gt;(A25taxstdlife+$E801),(Input!$N$235*$N$7)-SUM($N801:S801),(Input!$N$235*$N$7)/A25taxstdlife))</f>
        <v>0</v>
      </c>
      <c r="U801" s="155">
        <f>IF(A25taxstdlife="n/a","n/a",IF(U$3&gt;(A25taxstdlife+$E801),(Input!$N$235*$N$7)-SUM($N801:T801),(Input!$N$235*$N$7)/A25taxstdlife))</f>
        <v>0</v>
      </c>
      <c r="V801" s="155">
        <f>IF(A25taxstdlife="n/a","n/a",IF(V$3&gt;(A25taxstdlife+$E801),(Input!$N$235*$N$7)-SUM($N801:U801),(Input!$N$235*$N$7)/A25taxstdlife))</f>
        <v>0</v>
      </c>
      <c r="W801" s="155">
        <f>IF(A25taxstdlife="n/a","n/a",IF(W$3&gt;(A25taxstdlife+$E801),(Input!$N$235*$N$7)-SUM($N801:V801),(Input!$N$235*$N$7)/A25taxstdlife))</f>
        <v>0</v>
      </c>
      <c r="X801" s="155">
        <f>IF(A25taxstdlife="n/a","n/a",IF(X$3&gt;(A25taxstdlife+$E801),(Input!$N$235*$N$7)-SUM($N801:W801),(Input!$N$235*$N$7)/A25taxstdlife))</f>
        <v>0</v>
      </c>
      <c r="Y801" s="155">
        <f>IF(A25taxstdlife="n/a","n/a",IF(Y$3&gt;(A25taxstdlife+$E801),(Input!$N$235*$N$7)-SUM($N801:X801),(Input!$N$235*$N$7)/A25taxstdlife))</f>
        <v>0</v>
      </c>
      <c r="Z801" s="155">
        <f>IF(A25taxstdlife="n/a","n/a",IF(Z$3&gt;(A25taxstdlife+$E801),(Input!$N$235*$N$7)-SUM($N801:Y801),(Input!$N$235*$N$7)/A25taxstdlife))</f>
        <v>0</v>
      </c>
      <c r="AA801" s="155">
        <f>IF(A25taxstdlife="n/a","n/a",IF(AA$3&gt;(A25taxstdlife+$E801),(Input!$N$235*$N$7)-SUM($N801:Z801),(Input!$N$235*$N$7)/A25taxstdlife))</f>
        <v>0</v>
      </c>
      <c r="AB801" s="155">
        <f>IF(A25taxstdlife="n/a","n/a",IF(AB$3&gt;(A25taxstdlife+$E801),(Input!$N$235*$N$7)-SUM($N801:AA801),(Input!$N$235*$N$7)/A25taxstdlife))</f>
        <v>0</v>
      </c>
      <c r="AC801" s="155">
        <f>IF(A25taxstdlife="n/a","n/a",IF(AC$3&gt;(A25taxstdlife+$E801),(Input!$N$235*$N$7)-SUM($N801:AB801),(Input!$N$235*$N$7)/A25taxstdlife))</f>
        <v>0</v>
      </c>
      <c r="AD801" s="155">
        <f>IF(A25taxstdlife="n/a","n/a",IF(AD$3&gt;(A25taxstdlife+$E801),(Input!$N$235*$N$7)-SUM($N801:AC801),(Input!$N$235*$N$7)/A25taxstdlife))</f>
        <v>0</v>
      </c>
      <c r="AE801" s="155">
        <f>IF(A25taxstdlife="n/a","n/a",IF(AE$3&gt;(A25taxstdlife+$E801),(Input!$N$235*$N$7)-SUM($N801:AD801),(Input!$N$235*$N$7)/A25taxstdlife))</f>
        <v>0</v>
      </c>
      <c r="AF801" s="155">
        <f>IF(A25taxstdlife="n/a","n/a",IF(AF$3&gt;(A25taxstdlife+$E801),(Input!$N$235*$N$7)-SUM($N801:AE801),(Input!$N$235*$N$7)/A25taxstdlife))</f>
        <v>0</v>
      </c>
      <c r="AG801" s="155">
        <f>IF(A25taxstdlife="n/a","n/a",IF(AG$3&gt;(A25taxstdlife+$E801),(Input!$N$235*$N$7)-SUM($N801:AF801),(Input!$N$235*$N$7)/A25taxstdlife))</f>
        <v>0</v>
      </c>
      <c r="AH801" s="155">
        <f>IF(A25taxstdlife="n/a","n/a",IF(AH$3&gt;(A25taxstdlife+$E801),(Input!$N$235*$N$7)-SUM($N801:AG801),(Input!$N$235*$N$7)/A25taxstdlife))</f>
        <v>0</v>
      </c>
      <c r="AI801" s="155">
        <f>IF(A25taxstdlife="n/a","n/a",IF(AI$3&gt;(A25taxstdlife+$E801),(Input!$N$235*$N$7)-SUM($N801:AH801),(Input!$N$235*$N$7)/A25taxstdlife))</f>
        <v>0</v>
      </c>
      <c r="AJ801" s="155">
        <f>IF(A25taxstdlife="n/a","n/a",IF(AJ$3&gt;(A25taxstdlife+$E801),(Input!$N$235*$N$7)-SUM($N801:AI801),(Input!$N$235*$N$7)/A25taxstdlife))</f>
        <v>0</v>
      </c>
      <c r="AK801" s="155">
        <f>IF(A25taxstdlife="n/a","n/a",IF(AK$3&gt;(A25taxstdlife+$E801),(Input!$N$235*$N$7)-SUM($N801:AJ801),(Input!$N$235*$N$7)/A25taxstdlife))</f>
        <v>0</v>
      </c>
      <c r="AL801" s="155">
        <f>IF(A25taxstdlife="n/a","n/a",IF(AL$3&gt;(A25taxstdlife+$E801),(Input!$N$235*$N$7)-SUM($N801:AK801),(Input!$N$235*$N$7)/A25taxstdlife))</f>
        <v>0</v>
      </c>
      <c r="AM801" s="155">
        <f>IF(A25taxstdlife="n/a","n/a",IF(AM$3&gt;(A25taxstdlife+$E801),(Input!$N$235*$N$7)-SUM($N801:AL801),(Input!$N$235*$N$7)/A25taxstdlife))</f>
        <v>0</v>
      </c>
      <c r="AN801" s="155">
        <f>IF(A25taxstdlife="n/a","n/a",IF(AN$3&gt;(A25taxstdlife+$E801),(Input!$N$235*$N$7)-SUM($N801:AM801),(Input!$N$235*$N$7)/A25taxstdlife))</f>
        <v>0</v>
      </c>
      <c r="AO801" s="155">
        <f>IF(A25taxstdlife="n/a","n/a",IF(AO$3&gt;(A25taxstdlife+$E801),(Input!$N$235*$N$7)-SUM($N801:AN801),(Input!$N$235*$N$7)/A25taxstdlife))</f>
        <v>0</v>
      </c>
      <c r="AP801" s="155">
        <f>IF(A25taxstdlife="n/a","n/a",IF(AP$3&gt;(A25taxstdlife+$E801),(Input!$N$235*$N$7)-SUM($N801:AO801),(Input!$N$235*$N$7)/A25taxstdlife))</f>
        <v>0</v>
      </c>
      <c r="AQ801" s="155">
        <f>IF(A25taxstdlife="n/a","n/a",IF(AQ$3&gt;(A25taxstdlife+$E801),(Input!$N$235*$N$7)-SUM($N801:AP801),(Input!$N$235*$N$7)/A25taxstdlife))</f>
        <v>0</v>
      </c>
      <c r="AR801" s="155">
        <f>IF(A25taxstdlife="n/a","n/a",IF(AR$3&gt;(A25taxstdlife+$E801),(Input!$N$235*$N$7)-SUM($N801:AQ801),(Input!$N$235*$N$7)/A25taxstdlife))</f>
        <v>0</v>
      </c>
      <c r="AS801" s="155">
        <f>IF(A25taxstdlife="n/a","n/a",IF(AS$3&gt;(A25taxstdlife+$E801),(Input!$N$235*$N$7)-SUM($N801:AR801),(Input!$N$235*$N$7)/A25taxstdlife))</f>
        <v>0</v>
      </c>
      <c r="AT801" s="155">
        <f>IF(A25taxstdlife="n/a","n/a",IF(AT$3&gt;(A25taxstdlife+$E801),(Input!$N$235*$N$7)-SUM($N801:AS801),(Input!$N$235*$N$7)/A25taxstdlife))</f>
        <v>0</v>
      </c>
      <c r="AU801" s="155">
        <f>IF(A25taxstdlife="n/a","n/a",IF(AU$3&gt;(A25taxstdlife+$E801),(Input!$N$235*$N$7)-SUM($N801:AT801),(Input!$N$235*$N$7)/A25taxstdlife))</f>
        <v>0</v>
      </c>
      <c r="AV801" s="155">
        <f>IF(A25taxstdlife="n/a","n/a",IF(AV$3&gt;(A25taxstdlife+$E801),(Input!$N$235*$N$7)-SUM($N801:AU801),(Input!$N$235*$N$7)/A25taxstdlife))</f>
        <v>0</v>
      </c>
      <c r="AW801" s="155">
        <f>IF(A25taxstdlife="n/a","n/a",IF(AW$3&gt;(A25taxstdlife+$E801),(Input!$N$235*$N$7)-SUM($N801:AV801),(Input!$N$235*$N$7)/A25taxstdlife))</f>
        <v>0</v>
      </c>
      <c r="AX801" s="155">
        <f>IF(A25taxstdlife="n/a","n/a",IF(AX$3&gt;(A25taxstdlife+$E801),(Input!$N$235*$N$7)-SUM($N801:AW801),(Input!$N$235*$N$7)/A25taxstdlife))</f>
        <v>0</v>
      </c>
      <c r="AY801" s="155">
        <f>IF(A25taxstdlife="n/a","n/a",IF(AY$3&gt;(A25taxstdlife+$E801),(Input!$N$235*$N$7)-SUM($N801:AX801),(Input!$N$235*$N$7)/A25taxstdlife))</f>
        <v>0</v>
      </c>
      <c r="AZ801" s="155">
        <f>IF(A25taxstdlife="n/a","n/a",IF(AZ$3&gt;(A25taxstdlife+$E801),(Input!$N$235*$N$7)-SUM($N801:AY801),(Input!$N$235*$N$7)/A25taxstdlife))</f>
        <v>0</v>
      </c>
      <c r="BA801" s="155">
        <f>IF(A25taxstdlife="n/a","n/a",IF(BA$3&gt;(A25taxstdlife+$E801),(Input!$N$235*$N$7)-SUM($N801:AZ801),(Input!$N$235*$N$7)/A25taxstdlife))</f>
        <v>0</v>
      </c>
      <c r="BB801" s="155">
        <f>IF(A25taxstdlife="n/a","n/a",IF(BB$3&gt;(A25taxstdlife+$E801),(Input!$N$235*$N$7)-SUM($N801:BA801),(Input!$N$235*$N$7)/A25taxstdlife))</f>
        <v>0</v>
      </c>
      <c r="BC801" s="155">
        <f>IF(A25taxstdlife="n/a","n/a",IF(BC$3&gt;(A25taxstdlife+$E801),(Input!$N$235*$N$7)-SUM($N801:BB801),(Input!$N$235*$N$7)/A25taxstdlife))</f>
        <v>0</v>
      </c>
      <c r="BD801" s="155">
        <f>IF(A25taxstdlife="n/a","n/a",IF(BD$3&gt;(A25taxstdlife+$E801),(Input!$N$235*$N$7)-SUM($N801:BC801),(Input!$N$235*$N$7)/A25taxstdlife))</f>
        <v>0</v>
      </c>
      <c r="BE801" s="155">
        <f>IF(A25taxstdlife="n/a","n/a",IF(BE$3&gt;(A25taxstdlife+$E801),(Input!$N$235*$N$7)-SUM($N801:BD801),(Input!$N$235*$N$7)/A25taxstdlife))</f>
        <v>0</v>
      </c>
      <c r="BF801" s="155">
        <f>IF(A25taxstdlife="n/a","n/a",IF(BF$3&gt;(A25taxstdlife+$E801),(Input!$N$235*$N$7)-SUM($N801:BE801),(Input!$N$235*$N$7)/A25taxstdlife))</f>
        <v>0</v>
      </c>
      <c r="BG801" s="155">
        <f>IF(A25taxstdlife="n/a","n/a",IF(BG$3&gt;(A25taxstdlife+$E801),(Input!$N$235*$N$7)-SUM($N801:BF801),(Input!$N$235*$N$7)/A25taxstdlife))</f>
        <v>0</v>
      </c>
      <c r="BH801" s="155">
        <f>IF(A25taxstdlife="n/a","n/a",IF(BH$3&gt;(A25taxstdlife+$E801),(Input!$N$235*$N$7)-SUM($N801:BG801),(Input!$N$235*$N$7)/A25taxstdlife))</f>
        <v>0</v>
      </c>
      <c r="BI801" s="155">
        <f>IF(A25taxstdlife="n/a","n/a",IF(BI$3&gt;(A25taxstdlife+$E801),(Input!$N$235*$N$7)-SUM($N801:BH801),(Input!$N$235*$N$7)/A25taxstdlife))</f>
        <v>0</v>
      </c>
      <c r="BJ801" s="14"/>
      <c r="BK801" s="14"/>
      <c r="BL801" s="14"/>
      <c r="BM801" s="14"/>
      <c r="BN801" s="14"/>
      <c r="BO801" s="14"/>
      <c r="BP801" s="14"/>
      <c r="BQ801" s="14"/>
      <c r="BR801" s="14"/>
      <c r="BS801" s="14"/>
      <c r="BT801" s="14"/>
      <c r="BU801" s="14"/>
      <c r="BV801" s="14"/>
      <c r="BW801" s="14"/>
      <c r="BX801" s="14"/>
      <c r="BY801" s="14"/>
      <c r="BZ801" s="14"/>
      <c r="CA801" s="410"/>
      <c r="CB801" s="410"/>
      <c r="CC801" s="410"/>
      <c r="CD801" s="410"/>
      <c r="CE801" s="410"/>
      <c r="CF801" s="410"/>
      <c r="CG801" s="410"/>
      <c r="CH801" s="410"/>
      <c r="CI801" s="410"/>
      <c r="CJ801" s="410"/>
      <c r="CK801" s="410"/>
      <c r="CL801" s="410"/>
      <c r="CM801" s="410"/>
      <c r="CN801" s="410"/>
      <c r="CO801" s="410"/>
      <c r="CP801" s="410"/>
      <c r="CQ801" s="410"/>
      <c r="CR801" s="410"/>
      <c r="CS801" s="410"/>
      <c r="CT801" s="410"/>
      <c r="CU801" s="410"/>
      <c r="CV801" s="410"/>
      <c r="CW801" s="410"/>
      <c r="CX801" s="410"/>
      <c r="CY801" s="410"/>
      <c r="CZ801" s="410"/>
      <c r="DA801" s="410"/>
      <c r="DB801" s="410"/>
      <c r="DC801" s="410"/>
      <c r="DD801" s="410"/>
      <c r="DE801" s="410"/>
      <c r="DF801" s="410"/>
      <c r="DG801" s="410"/>
      <c r="DH801" s="410"/>
      <c r="DI801" s="410"/>
      <c r="DJ801" s="410"/>
      <c r="DK801" s="410"/>
      <c r="DL801" s="410"/>
      <c r="DM801" s="410"/>
      <c r="DN801" s="410"/>
      <c r="DO801" s="410"/>
      <c r="DP801" s="410"/>
      <c r="DQ801" s="410"/>
      <c r="DR801" s="410"/>
      <c r="DS801" s="410"/>
      <c r="DT801" s="410"/>
      <c r="DU801" s="410"/>
      <c r="DV801" s="410"/>
      <c r="DW801" s="410"/>
      <c r="DX801" s="410"/>
      <c r="DY801" s="410"/>
      <c r="DZ801" s="410"/>
      <c r="EA801" s="410"/>
      <c r="EB801" s="410"/>
      <c r="EC801" s="410"/>
      <c r="ED801" s="410"/>
      <c r="EE801" s="410"/>
      <c r="EF801" s="410"/>
      <c r="EG801" s="410"/>
      <c r="EH801" s="410"/>
      <c r="EI801" s="410"/>
      <c r="EJ801" s="410"/>
      <c r="EK801" s="410"/>
      <c r="EL801" s="410"/>
      <c r="EM801" s="410"/>
      <c r="EN801" s="410"/>
      <c r="EO801" s="410"/>
      <c r="EP801" s="410"/>
      <c r="EQ801" s="410"/>
      <c r="ER801" s="410"/>
      <c r="ES801" s="410"/>
      <c r="ET801" s="410"/>
      <c r="EU801" s="410"/>
      <c r="EV801" s="410"/>
      <c r="EW801" s="410"/>
      <c r="EX801" s="410"/>
      <c r="EY801" s="410"/>
      <c r="EZ801" s="410"/>
      <c r="FA801" s="410"/>
      <c r="FB801" s="410"/>
      <c r="FC801" s="410"/>
      <c r="FD801" s="410"/>
      <c r="FE801" s="410"/>
      <c r="FF801" s="410"/>
      <c r="FG801" s="410"/>
      <c r="FH801" s="410"/>
      <c r="FI801" s="410"/>
      <c r="FJ801" s="410"/>
      <c r="FK801" s="410"/>
      <c r="FL801" s="410"/>
      <c r="FM801" s="410"/>
      <c r="FN801" s="410"/>
      <c r="FO801" s="410"/>
      <c r="FP801" s="410"/>
      <c r="FQ801" s="410"/>
      <c r="FR801" s="410"/>
      <c r="FS801" s="410"/>
      <c r="FT801" s="410"/>
      <c r="FU801" s="410"/>
      <c r="FV801" s="410"/>
      <c r="FW801" s="410"/>
      <c r="FX801" s="410"/>
      <c r="FY801" s="410"/>
      <c r="FZ801" s="410"/>
      <c r="GA801" s="410"/>
      <c r="GB801" s="410"/>
      <c r="GC801" s="410"/>
      <c r="GD801" s="410"/>
      <c r="GE801" s="410"/>
      <c r="GF801" s="410"/>
      <c r="GG801" s="410"/>
      <c r="GH801" s="410"/>
      <c r="GI801" s="410"/>
      <c r="GJ801" s="410"/>
      <c r="GK801" s="410"/>
      <c r="GL801" s="410"/>
      <c r="GM801" s="410"/>
      <c r="GN801" s="410"/>
      <c r="GO801" s="410"/>
      <c r="GP801" s="410"/>
      <c r="GQ801" s="410"/>
      <c r="GR801" s="410"/>
      <c r="GS801" s="410"/>
      <c r="GT801" s="410"/>
      <c r="GU801" s="410"/>
      <c r="GV801" s="410"/>
      <c r="GW801" s="410"/>
      <c r="GX801" s="410"/>
      <c r="GY801" s="410"/>
      <c r="GZ801" s="410"/>
      <c r="HA801" s="410"/>
      <c r="HB801" s="410"/>
      <c r="HC801" s="410"/>
      <c r="HD801" s="410"/>
      <c r="HE801" s="410"/>
      <c r="HF801" s="410"/>
      <c r="HG801" s="410"/>
      <c r="HH801" s="410"/>
      <c r="HI801" s="410"/>
      <c r="HJ801" s="410"/>
      <c r="HK801" s="410"/>
      <c r="HL801" s="410"/>
      <c r="HM801" s="410"/>
      <c r="HN801" s="410"/>
      <c r="HO801" s="410"/>
      <c r="HP801" s="410"/>
      <c r="HQ801" s="410"/>
      <c r="HR801" s="410"/>
      <c r="HS801" s="410"/>
      <c r="HT801" s="410"/>
      <c r="HU801" s="410"/>
      <c r="HV801" s="410"/>
      <c r="HW801" s="410"/>
      <c r="HX801" s="410"/>
      <c r="HY801" s="410"/>
      <c r="HZ801" s="410"/>
      <c r="IA801" s="410"/>
      <c r="IB801" s="410"/>
      <c r="IC801" s="410"/>
      <c r="ID801" s="410"/>
      <c r="IE801" s="410"/>
      <c r="IF801" s="410"/>
      <c r="IG801" s="410"/>
      <c r="IH801" s="410"/>
      <c r="II801" s="410"/>
      <c r="IJ801" s="410"/>
      <c r="IK801" s="410"/>
      <c r="IL801" s="410"/>
      <c r="IM801" s="410"/>
      <c r="IN801" s="410"/>
      <c r="IO801" s="410"/>
      <c r="IP801" s="410"/>
      <c r="IQ801" s="410"/>
      <c r="IR801" s="410"/>
      <c r="IS801" s="410"/>
      <c r="IT801" s="410"/>
      <c r="IU801" s="410"/>
      <c r="IV801" s="410"/>
    </row>
    <row r="802" spans="1:256" s="2" customFormat="1" ht="12.75" hidden="1" customHeight="1" outlineLevel="2">
      <c r="A802" s="14"/>
      <c r="B802" s="14"/>
      <c r="C802" s="324"/>
      <c r="D802" s="413"/>
      <c r="E802" s="261">
        <v>9</v>
      </c>
      <c r="F802" s="372"/>
      <c r="G802" s="269"/>
      <c r="H802" s="271"/>
      <c r="I802" s="271"/>
      <c r="J802" s="271"/>
      <c r="K802" s="271"/>
      <c r="L802" s="271"/>
      <c r="M802" s="271"/>
      <c r="N802" s="271"/>
      <c r="O802" s="270"/>
      <c r="P802" s="155">
        <f>IF(A25taxstdlife="n/a","n/a",IF(P$3&gt;(A25taxstdlife+$E802),(Input!$O$235*$O$7)-SUM($O802:O802),(Input!$O$235*$O$7)/A25taxstdlife))</f>
        <v>0</v>
      </c>
      <c r="Q802" s="155">
        <f>IF(A25taxstdlife="n/a","n/a",IF(Q$3&gt;(A25taxstdlife+$E802),(Input!$O$235*$O$7)-SUM($O802:P802),(Input!$O$235*$O$7)/A25taxstdlife))</f>
        <v>0</v>
      </c>
      <c r="R802" s="155">
        <f>IF(A25taxstdlife="n/a","n/a",IF(R$3&gt;(A25taxstdlife+$E802),(Input!$O$235*$O$7)-SUM($O802:Q802),(Input!$O$235*$O$7)/A25taxstdlife))</f>
        <v>0</v>
      </c>
      <c r="S802" s="155">
        <f>IF(A25taxstdlife="n/a","n/a",IF(S$3&gt;(A25taxstdlife+$E802),(Input!$O$235*$O$7)-SUM($O802:R802),(Input!$O$235*$O$7)/A25taxstdlife))</f>
        <v>0</v>
      </c>
      <c r="T802" s="155">
        <f>IF(A25taxstdlife="n/a","n/a",IF(T$3&gt;(A25taxstdlife+$E802),(Input!$O$235*$O$7)-SUM($O802:S802),(Input!$O$235*$O$7)/A25taxstdlife))</f>
        <v>0</v>
      </c>
      <c r="U802" s="155">
        <f>IF(A25taxstdlife="n/a","n/a",IF(U$3&gt;(A25taxstdlife+$E802),(Input!$O$235*$O$7)-SUM($O802:T802),(Input!$O$235*$O$7)/A25taxstdlife))</f>
        <v>0</v>
      </c>
      <c r="V802" s="155">
        <f>IF(A25taxstdlife="n/a","n/a",IF(V$3&gt;(A25taxstdlife+$E802),(Input!$O$235*$O$7)-SUM($O802:U802),(Input!$O$235*$O$7)/A25taxstdlife))</f>
        <v>0</v>
      </c>
      <c r="W802" s="155">
        <f>IF(A25taxstdlife="n/a","n/a",IF(W$3&gt;(A25taxstdlife+$E802),(Input!$O$235*$O$7)-SUM($O802:V802),(Input!$O$235*$O$7)/A25taxstdlife))</f>
        <v>0</v>
      </c>
      <c r="X802" s="155">
        <f>IF(A25taxstdlife="n/a","n/a",IF(X$3&gt;(A25taxstdlife+$E802),(Input!$O$235*$O$7)-SUM($O802:W802),(Input!$O$235*$O$7)/A25taxstdlife))</f>
        <v>0</v>
      </c>
      <c r="Y802" s="155">
        <f>IF(A25taxstdlife="n/a","n/a",IF(Y$3&gt;(A25taxstdlife+$E802),(Input!$O$235*$O$7)-SUM($O802:X802),(Input!$O$235*$O$7)/A25taxstdlife))</f>
        <v>0</v>
      </c>
      <c r="Z802" s="155">
        <f>IF(A25taxstdlife="n/a","n/a",IF(Z$3&gt;(A25taxstdlife+$E802),(Input!$O$235*$O$7)-SUM($O802:Y802),(Input!$O$235*$O$7)/A25taxstdlife))</f>
        <v>0</v>
      </c>
      <c r="AA802" s="155">
        <f>IF(A25taxstdlife="n/a","n/a",IF(AA$3&gt;(A25taxstdlife+$E802),(Input!$O$235*$O$7)-SUM($O802:Z802),(Input!$O$235*$O$7)/A25taxstdlife))</f>
        <v>0</v>
      </c>
      <c r="AB802" s="155">
        <f>IF(A25taxstdlife="n/a","n/a",IF(AB$3&gt;(A25taxstdlife+$E802),(Input!$O$235*$O$7)-SUM($O802:AA802),(Input!$O$235*$O$7)/A25taxstdlife))</f>
        <v>0</v>
      </c>
      <c r="AC802" s="155">
        <f>IF(A25taxstdlife="n/a","n/a",IF(AC$3&gt;(A25taxstdlife+$E802),(Input!$O$235*$O$7)-SUM($O802:AB802),(Input!$O$235*$O$7)/A25taxstdlife))</f>
        <v>0</v>
      </c>
      <c r="AD802" s="155">
        <f>IF(A25taxstdlife="n/a","n/a",IF(AD$3&gt;(A25taxstdlife+$E802),(Input!$O$235*$O$7)-SUM($O802:AC802),(Input!$O$235*$O$7)/A25taxstdlife))</f>
        <v>0</v>
      </c>
      <c r="AE802" s="155">
        <f>IF(A25taxstdlife="n/a","n/a",IF(AE$3&gt;(A25taxstdlife+$E802),(Input!$O$235*$O$7)-SUM($O802:AD802),(Input!$O$235*$O$7)/A25taxstdlife))</f>
        <v>0</v>
      </c>
      <c r="AF802" s="155">
        <f>IF(A25taxstdlife="n/a","n/a",IF(AF$3&gt;(A25taxstdlife+$E802),(Input!$O$235*$O$7)-SUM($O802:AE802),(Input!$O$235*$O$7)/A25taxstdlife))</f>
        <v>0</v>
      </c>
      <c r="AG802" s="155">
        <f>IF(A25taxstdlife="n/a","n/a",IF(AG$3&gt;(A25taxstdlife+$E802),(Input!$O$235*$O$7)-SUM($O802:AF802),(Input!$O$235*$O$7)/A25taxstdlife))</f>
        <v>0</v>
      </c>
      <c r="AH802" s="155">
        <f>IF(A25taxstdlife="n/a","n/a",IF(AH$3&gt;(A25taxstdlife+$E802),(Input!$O$235*$O$7)-SUM($O802:AG802),(Input!$O$235*$O$7)/A25taxstdlife))</f>
        <v>0</v>
      </c>
      <c r="AI802" s="155">
        <f>IF(A25taxstdlife="n/a","n/a",IF(AI$3&gt;(A25taxstdlife+$E802),(Input!$O$235*$O$7)-SUM($O802:AH802),(Input!$O$235*$O$7)/A25taxstdlife))</f>
        <v>0</v>
      </c>
      <c r="AJ802" s="155">
        <f>IF(A25taxstdlife="n/a","n/a",IF(AJ$3&gt;(A25taxstdlife+$E802),(Input!$O$235*$O$7)-SUM($O802:AI802),(Input!$O$235*$O$7)/A25taxstdlife))</f>
        <v>0</v>
      </c>
      <c r="AK802" s="155">
        <f>IF(A25taxstdlife="n/a","n/a",IF(AK$3&gt;(A25taxstdlife+$E802),(Input!$O$235*$O$7)-SUM($O802:AJ802),(Input!$O$235*$O$7)/A25taxstdlife))</f>
        <v>0</v>
      </c>
      <c r="AL802" s="155">
        <f>IF(A25taxstdlife="n/a","n/a",IF(AL$3&gt;(A25taxstdlife+$E802),(Input!$O$235*$O$7)-SUM($O802:AK802),(Input!$O$235*$O$7)/A25taxstdlife))</f>
        <v>0</v>
      </c>
      <c r="AM802" s="155">
        <f>IF(A25taxstdlife="n/a","n/a",IF(AM$3&gt;(A25taxstdlife+$E802),(Input!$O$235*$O$7)-SUM($O802:AL802),(Input!$O$235*$O$7)/A25taxstdlife))</f>
        <v>0</v>
      </c>
      <c r="AN802" s="155">
        <f>IF(A25taxstdlife="n/a","n/a",IF(AN$3&gt;(A25taxstdlife+$E802),(Input!$O$235*$O$7)-SUM($O802:AM802),(Input!$O$235*$O$7)/A25taxstdlife))</f>
        <v>0</v>
      </c>
      <c r="AO802" s="155">
        <f>IF(A25taxstdlife="n/a","n/a",IF(AO$3&gt;(A25taxstdlife+$E802),(Input!$O$235*$O$7)-SUM($O802:AN802),(Input!$O$235*$O$7)/A25taxstdlife))</f>
        <v>0</v>
      </c>
      <c r="AP802" s="155">
        <f>IF(A25taxstdlife="n/a","n/a",IF(AP$3&gt;(A25taxstdlife+$E802),(Input!$O$235*$O$7)-SUM($O802:AO802),(Input!$O$235*$O$7)/A25taxstdlife))</f>
        <v>0</v>
      </c>
      <c r="AQ802" s="155">
        <f>IF(A25taxstdlife="n/a","n/a",IF(AQ$3&gt;(A25taxstdlife+$E802),(Input!$O$235*$O$7)-SUM($O802:AP802),(Input!$O$235*$O$7)/A25taxstdlife))</f>
        <v>0</v>
      </c>
      <c r="AR802" s="155">
        <f>IF(A25taxstdlife="n/a","n/a",IF(AR$3&gt;(A25taxstdlife+$E802),(Input!$O$235*$O$7)-SUM($O802:AQ802),(Input!$O$235*$O$7)/A25taxstdlife))</f>
        <v>0</v>
      </c>
      <c r="AS802" s="155">
        <f>IF(A25taxstdlife="n/a","n/a",IF(AS$3&gt;(A25taxstdlife+$E802),(Input!$O$235*$O$7)-SUM($O802:AR802),(Input!$O$235*$O$7)/A25taxstdlife))</f>
        <v>0</v>
      </c>
      <c r="AT802" s="155">
        <f>IF(A25taxstdlife="n/a","n/a",IF(AT$3&gt;(A25taxstdlife+$E802),(Input!$O$235*$O$7)-SUM($O802:AS802),(Input!$O$235*$O$7)/A25taxstdlife))</f>
        <v>0</v>
      </c>
      <c r="AU802" s="155">
        <f>IF(A25taxstdlife="n/a","n/a",IF(AU$3&gt;(A25taxstdlife+$E802),(Input!$O$235*$O$7)-SUM($O802:AT802),(Input!$O$235*$O$7)/A25taxstdlife))</f>
        <v>0</v>
      </c>
      <c r="AV802" s="155">
        <f>IF(A25taxstdlife="n/a","n/a",IF(AV$3&gt;(A25taxstdlife+$E802),(Input!$O$235*$O$7)-SUM($O802:AU802),(Input!$O$235*$O$7)/A25taxstdlife))</f>
        <v>0</v>
      </c>
      <c r="AW802" s="155">
        <f>IF(A25taxstdlife="n/a","n/a",IF(AW$3&gt;(A25taxstdlife+$E802),(Input!$O$235*$O$7)-SUM($O802:AV802),(Input!$O$235*$O$7)/A25taxstdlife))</f>
        <v>0</v>
      </c>
      <c r="AX802" s="155">
        <f>IF(A25taxstdlife="n/a","n/a",IF(AX$3&gt;(A25taxstdlife+$E802),(Input!$O$235*$O$7)-SUM($O802:AW802),(Input!$O$235*$O$7)/A25taxstdlife))</f>
        <v>0</v>
      </c>
      <c r="AY802" s="155">
        <f>IF(A25taxstdlife="n/a","n/a",IF(AY$3&gt;(A25taxstdlife+$E802),(Input!$O$235*$O$7)-SUM($O802:AX802),(Input!$O$235*$O$7)/A25taxstdlife))</f>
        <v>0</v>
      </c>
      <c r="AZ802" s="155">
        <f>IF(A25taxstdlife="n/a","n/a",IF(AZ$3&gt;(A25taxstdlife+$E802),(Input!$O$235*$O$7)-SUM($O802:AY802),(Input!$O$235*$O$7)/A25taxstdlife))</f>
        <v>0</v>
      </c>
      <c r="BA802" s="155">
        <f>IF(A25taxstdlife="n/a","n/a",IF(BA$3&gt;(A25taxstdlife+$E802),(Input!$O$235*$O$7)-SUM($O802:AZ802),(Input!$O$235*$O$7)/A25taxstdlife))</f>
        <v>0</v>
      </c>
      <c r="BB802" s="155">
        <f>IF(A25taxstdlife="n/a","n/a",IF(BB$3&gt;(A25taxstdlife+$E802),(Input!$O$235*$O$7)-SUM($O802:BA802),(Input!$O$235*$O$7)/A25taxstdlife))</f>
        <v>0</v>
      </c>
      <c r="BC802" s="155">
        <f>IF(A25taxstdlife="n/a","n/a",IF(BC$3&gt;(A25taxstdlife+$E802),(Input!$O$235*$O$7)-SUM($O802:BB802),(Input!$O$235*$O$7)/A25taxstdlife))</f>
        <v>0</v>
      </c>
      <c r="BD802" s="155">
        <f>IF(A25taxstdlife="n/a","n/a",IF(BD$3&gt;(A25taxstdlife+$E802),(Input!$O$235*$O$7)-SUM($O802:BC802),(Input!$O$235*$O$7)/A25taxstdlife))</f>
        <v>0</v>
      </c>
      <c r="BE802" s="155">
        <f>IF(A25taxstdlife="n/a","n/a",IF(BE$3&gt;(A25taxstdlife+$E802),(Input!$O$235*$O$7)-SUM($O802:BD802),(Input!$O$235*$O$7)/A25taxstdlife))</f>
        <v>0</v>
      </c>
      <c r="BF802" s="155">
        <f>IF(A25taxstdlife="n/a","n/a",IF(BF$3&gt;(A25taxstdlife+$E802),(Input!$O$235*$O$7)-SUM($O802:BE802),(Input!$O$235*$O$7)/A25taxstdlife))</f>
        <v>0</v>
      </c>
      <c r="BG802" s="155">
        <f>IF(A25taxstdlife="n/a","n/a",IF(BG$3&gt;(A25taxstdlife+$E802),(Input!$O$235*$O$7)-SUM($O802:BF802),(Input!$O$235*$O$7)/A25taxstdlife))</f>
        <v>0</v>
      </c>
      <c r="BH802" s="155">
        <f>IF(A25taxstdlife="n/a","n/a",IF(BH$3&gt;(A25taxstdlife+$E802),(Input!$O$235*$O$7)-SUM($O802:BG802),(Input!$O$235*$O$7)/A25taxstdlife))</f>
        <v>0</v>
      </c>
      <c r="BI802" s="155">
        <f>IF(A25taxstdlife="n/a","n/a",IF(BI$3&gt;(A25taxstdlife+$E802),(Input!$O$235*$O$7)-SUM($O802:BH802),(Input!$O$235*$O$7)/A25taxstdlife))</f>
        <v>0</v>
      </c>
      <c r="BJ802" s="14"/>
      <c r="BK802" s="14"/>
      <c r="BL802" s="14"/>
      <c r="BM802" s="14"/>
      <c r="BN802" s="14"/>
      <c r="BO802" s="14"/>
      <c r="BP802" s="14"/>
      <c r="BQ802" s="14"/>
      <c r="BR802" s="14"/>
      <c r="BS802" s="14"/>
      <c r="BT802" s="14"/>
      <c r="BU802" s="14"/>
      <c r="BV802" s="14"/>
      <c r="BW802" s="14"/>
      <c r="BX802" s="14"/>
      <c r="BY802" s="14"/>
      <c r="BZ802" s="14"/>
      <c r="CA802" s="410"/>
      <c r="CB802" s="410"/>
      <c r="CC802" s="410"/>
      <c r="CD802" s="410"/>
      <c r="CE802" s="410"/>
      <c r="CF802" s="410"/>
      <c r="CG802" s="410"/>
      <c r="CH802" s="410"/>
      <c r="CI802" s="410"/>
      <c r="CJ802" s="410"/>
      <c r="CK802" s="410"/>
      <c r="CL802" s="410"/>
      <c r="CM802" s="410"/>
      <c r="CN802" s="410"/>
      <c r="CO802" s="410"/>
      <c r="CP802" s="410"/>
      <c r="CQ802" s="410"/>
      <c r="CR802" s="410"/>
      <c r="CS802" s="410"/>
      <c r="CT802" s="410"/>
      <c r="CU802" s="410"/>
      <c r="CV802" s="410"/>
      <c r="CW802" s="410"/>
      <c r="CX802" s="410"/>
      <c r="CY802" s="410"/>
      <c r="CZ802" s="410"/>
      <c r="DA802" s="410"/>
      <c r="DB802" s="410"/>
      <c r="DC802" s="410"/>
      <c r="DD802" s="410"/>
      <c r="DE802" s="410"/>
      <c r="DF802" s="410"/>
      <c r="DG802" s="410"/>
      <c r="DH802" s="410"/>
      <c r="DI802" s="410"/>
      <c r="DJ802" s="410"/>
      <c r="DK802" s="410"/>
      <c r="DL802" s="410"/>
      <c r="DM802" s="410"/>
      <c r="DN802" s="410"/>
      <c r="DO802" s="410"/>
      <c r="DP802" s="410"/>
      <c r="DQ802" s="410"/>
      <c r="DR802" s="410"/>
      <c r="DS802" s="410"/>
      <c r="DT802" s="410"/>
      <c r="DU802" s="410"/>
      <c r="DV802" s="410"/>
      <c r="DW802" s="410"/>
      <c r="DX802" s="410"/>
      <c r="DY802" s="410"/>
      <c r="DZ802" s="410"/>
      <c r="EA802" s="410"/>
      <c r="EB802" s="410"/>
      <c r="EC802" s="410"/>
      <c r="ED802" s="410"/>
      <c r="EE802" s="410"/>
      <c r="EF802" s="410"/>
      <c r="EG802" s="410"/>
      <c r="EH802" s="410"/>
      <c r="EI802" s="410"/>
      <c r="EJ802" s="410"/>
      <c r="EK802" s="410"/>
      <c r="EL802" s="410"/>
      <c r="EM802" s="410"/>
      <c r="EN802" s="410"/>
      <c r="EO802" s="410"/>
      <c r="EP802" s="410"/>
      <c r="EQ802" s="410"/>
      <c r="ER802" s="410"/>
      <c r="ES802" s="410"/>
      <c r="ET802" s="410"/>
      <c r="EU802" s="410"/>
      <c r="EV802" s="410"/>
      <c r="EW802" s="410"/>
      <c r="EX802" s="410"/>
      <c r="EY802" s="410"/>
      <c r="EZ802" s="410"/>
      <c r="FA802" s="410"/>
      <c r="FB802" s="410"/>
      <c r="FC802" s="410"/>
      <c r="FD802" s="410"/>
      <c r="FE802" s="410"/>
      <c r="FF802" s="410"/>
      <c r="FG802" s="410"/>
      <c r="FH802" s="410"/>
      <c r="FI802" s="410"/>
      <c r="FJ802" s="410"/>
      <c r="FK802" s="410"/>
      <c r="FL802" s="410"/>
      <c r="FM802" s="410"/>
      <c r="FN802" s="410"/>
      <c r="FO802" s="410"/>
      <c r="FP802" s="410"/>
      <c r="FQ802" s="410"/>
      <c r="FR802" s="410"/>
      <c r="FS802" s="410"/>
      <c r="FT802" s="410"/>
      <c r="FU802" s="410"/>
      <c r="FV802" s="410"/>
      <c r="FW802" s="410"/>
      <c r="FX802" s="410"/>
      <c r="FY802" s="410"/>
      <c r="FZ802" s="410"/>
      <c r="GA802" s="410"/>
      <c r="GB802" s="410"/>
      <c r="GC802" s="410"/>
      <c r="GD802" s="410"/>
      <c r="GE802" s="410"/>
      <c r="GF802" s="410"/>
      <c r="GG802" s="410"/>
      <c r="GH802" s="410"/>
      <c r="GI802" s="410"/>
      <c r="GJ802" s="410"/>
      <c r="GK802" s="410"/>
      <c r="GL802" s="410"/>
      <c r="GM802" s="410"/>
      <c r="GN802" s="410"/>
      <c r="GO802" s="410"/>
      <c r="GP802" s="410"/>
      <c r="GQ802" s="410"/>
      <c r="GR802" s="410"/>
      <c r="GS802" s="410"/>
      <c r="GT802" s="410"/>
      <c r="GU802" s="410"/>
      <c r="GV802" s="410"/>
      <c r="GW802" s="410"/>
      <c r="GX802" s="410"/>
      <c r="GY802" s="410"/>
      <c r="GZ802" s="410"/>
      <c r="HA802" s="410"/>
      <c r="HB802" s="410"/>
      <c r="HC802" s="410"/>
      <c r="HD802" s="410"/>
      <c r="HE802" s="410"/>
      <c r="HF802" s="410"/>
      <c r="HG802" s="410"/>
      <c r="HH802" s="410"/>
      <c r="HI802" s="410"/>
      <c r="HJ802" s="410"/>
      <c r="HK802" s="410"/>
      <c r="HL802" s="410"/>
      <c r="HM802" s="410"/>
      <c r="HN802" s="410"/>
      <c r="HO802" s="410"/>
      <c r="HP802" s="410"/>
      <c r="HQ802" s="410"/>
      <c r="HR802" s="410"/>
      <c r="HS802" s="410"/>
      <c r="HT802" s="410"/>
      <c r="HU802" s="410"/>
      <c r="HV802" s="410"/>
      <c r="HW802" s="410"/>
      <c r="HX802" s="410"/>
      <c r="HY802" s="410"/>
      <c r="HZ802" s="410"/>
      <c r="IA802" s="410"/>
      <c r="IB802" s="410"/>
      <c r="IC802" s="410"/>
      <c r="ID802" s="410"/>
      <c r="IE802" s="410"/>
      <c r="IF802" s="410"/>
      <c r="IG802" s="410"/>
      <c r="IH802" s="410"/>
      <c r="II802" s="410"/>
      <c r="IJ802" s="410"/>
      <c r="IK802" s="410"/>
      <c r="IL802" s="410"/>
      <c r="IM802" s="410"/>
      <c r="IN802" s="410"/>
      <c r="IO802" s="410"/>
      <c r="IP802" s="410"/>
      <c r="IQ802" s="410"/>
      <c r="IR802" s="410"/>
      <c r="IS802" s="410"/>
      <c r="IT802" s="410"/>
      <c r="IU802" s="410"/>
      <c r="IV802" s="410"/>
    </row>
    <row r="803" spans="1:256" s="2" customFormat="1" ht="12.75" hidden="1" customHeight="1" outlineLevel="2">
      <c r="A803" s="14"/>
      <c r="B803" s="14"/>
      <c r="C803" s="324"/>
      <c r="D803" s="413"/>
      <c r="E803" s="262">
        <v>10</v>
      </c>
      <c r="F803" s="372"/>
      <c r="G803" s="269"/>
      <c r="H803" s="271"/>
      <c r="I803" s="271"/>
      <c r="J803" s="271"/>
      <c r="K803" s="271"/>
      <c r="L803" s="271"/>
      <c r="M803" s="271"/>
      <c r="N803" s="271"/>
      <c r="O803" s="271"/>
      <c r="P803" s="270"/>
      <c r="Q803" s="155">
        <f>IF(A25taxstdlife="n/a","n/a",IF(Q$3&gt;(A25taxstdlife+$E803),(Input!$P$235*$P$7)-SUM($P803:P803),(Input!$P$235*$P$7)/A25taxstdlife))</f>
        <v>0</v>
      </c>
      <c r="R803" s="155">
        <f>IF(A25taxstdlife="n/a","n/a",IF(R$3&gt;(A25taxstdlife+$E803),(Input!$P$235*$P$7)-SUM($P803:Q803),(Input!$P$235*$P$7)/A25taxstdlife))</f>
        <v>0</v>
      </c>
      <c r="S803" s="155">
        <f>IF(A25taxstdlife="n/a","n/a",IF(S$3&gt;(A25taxstdlife+$E803),(Input!$P$235*$P$7)-SUM($P803:R803),(Input!$P$235*$P$7)/A25taxstdlife))</f>
        <v>0</v>
      </c>
      <c r="T803" s="155">
        <f>IF(A25taxstdlife="n/a","n/a",IF(T$3&gt;(A25taxstdlife+$E803),(Input!$P$235*$P$7)-SUM($P803:S803),(Input!$P$235*$P$7)/A25taxstdlife))</f>
        <v>0</v>
      </c>
      <c r="U803" s="155">
        <f>IF(A25taxstdlife="n/a","n/a",IF(U$3&gt;(A25taxstdlife+$E803),(Input!$P$235*$P$7)-SUM($P803:T803),(Input!$P$235*$P$7)/A25taxstdlife))</f>
        <v>0</v>
      </c>
      <c r="V803" s="155">
        <f>IF(A25taxstdlife="n/a","n/a",IF(V$3&gt;(A25taxstdlife+$E803),(Input!$P$235*$P$7)-SUM($P803:U803),(Input!$P$235*$P$7)/A25taxstdlife))</f>
        <v>0</v>
      </c>
      <c r="W803" s="155">
        <f>IF(A25taxstdlife="n/a","n/a",IF(W$3&gt;(A25taxstdlife+$E803),(Input!$P$235*$P$7)-SUM($P803:V803),(Input!$P$235*$P$7)/A25taxstdlife))</f>
        <v>0</v>
      </c>
      <c r="X803" s="155">
        <f>IF(A25taxstdlife="n/a","n/a",IF(X$3&gt;(A25taxstdlife+$E803),(Input!$P$235*$P$7)-SUM($P803:W803),(Input!$P$235*$P$7)/A25taxstdlife))</f>
        <v>0</v>
      </c>
      <c r="Y803" s="155">
        <f>IF(A25taxstdlife="n/a","n/a",IF(Y$3&gt;(A25taxstdlife+$E803),(Input!$P$235*$P$7)-SUM($P803:X803),(Input!$P$235*$P$7)/A25taxstdlife))</f>
        <v>0</v>
      </c>
      <c r="Z803" s="155">
        <f>IF(A25taxstdlife="n/a","n/a",IF(Z$3&gt;(A25taxstdlife+$E803),(Input!$P$235*$P$7)-SUM($P803:Y803),(Input!$P$235*$P$7)/A25taxstdlife))</f>
        <v>0</v>
      </c>
      <c r="AA803" s="155">
        <f>IF(A25taxstdlife="n/a","n/a",IF(AA$3&gt;(A25taxstdlife+$E803),(Input!$P$235*$P$7)-SUM($P803:Z803),(Input!$P$235*$P$7)/A25taxstdlife))</f>
        <v>0</v>
      </c>
      <c r="AB803" s="155">
        <f>IF(A25taxstdlife="n/a","n/a",IF(AB$3&gt;(A25taxstdlife+$E803),(Input!$P$235*$P$7)-SUM($P803:AA803),(Input!$P$235*$P$7)/A25taxstdlife))</f>
        <v>0</v>
      </c>
      <c r="AC803" s="155">
        <f>IF(A25taxstdlife="n/a","n/a",IF(AC$3&gt;(A25taxstdlife+$E803),(Input!$P$235*$P$7)-SUM($P803:AB803),(Input!$P$235*$P$7)/A25taxstdlife))</f>
        <v>0</v>
      </c>
      <c r="AD803" s="155">
        <f>IF(A25taxstdlife="n/a","n/a",IF(AD$3&gt;(A25taxstdlife+$E803),(Input!$P$235*$P$7)-SUM($P803:AC803),(Input!$P$235*$P$7)/A25taxstdlife))</f>
        <v>0</v>
      </c>
      <c r="AE803" s="155">
        <f>IF(A25taxstdlife="n/a","n/a",IF(AE$3&gt;(A25taxstdlife+$E803),(Input!$P$235*$P$7)-SUM($P803:AD803),(Input!$P$235*$P$7)/A25taxstdlife))</f>
        <v>0</v>
      </c>
      <c r="AF803" s="155">
        <f>IF(A25taxstdlife="n/a","n/a",IF(AF$3&gt;(A25taxstdlife+$E803),(Input!$P$235*$P$7)-SUM($P803:AE803),(Input!$P$235*$P$7)/A25taxstdlife))</f>
        <v>0</v>
      </c>
      <c r="AG803" s="155">
        <f>IF(A25taxstdlife="n/a","n/a",IF(AG$3&gt;(A25taxstdlife+$E803),(Input!$P$235*$P$7)-SUM($P803:AF803),(Input!$P$235*$P$7)/A25taxstdlife))</f>
        <v>0</v>
      </c>
      <c r="AH803" s="155">
        <f>IF(A25taxstdlife="n/a","n/a",IF(AH$3&gt;(A25taxstdlife+$E803),(Input!$P$235*$P$7)-SUM($P803:AG803),(Input!$P$235*$P$7)/A25taxstdlife))</f>
        <v>0</v>
      </c>
      <c r="AI803" s="155">
        <f>IF(A25taxstdlife="n/a","n/a",IF(AI$3&gt;(A25taxstdlife+$E803),(Input!$P$235*$P$7)-SUM($P803:AH803),(Input!$P$235*$P$7)/A25taxstdlife))</f>
        <v>0</v>
      </c>
      <c r="AJ803" s="155">
        <f>IF(A25taxstdlife="n/a","n/a",IF(AJ$3&gt;(A25taxstdlife+$E803),(Input!$P$235*$P$7)-SUM($P803:AI803),(Input!$P$235*$P$7)/A25taxstdlife))</f>
        <v>0</v>
      </c>
      <c r="AK803" s="155">
        <f>IF(A25taxstdlife="n/a","n/a",IF(AK$3&gt;(A25taxstdlife+$E803),(Input!$P$235*$P$7)-SUM($P803:AJ803),(Input!$P$235*$P$7)/A25taxstdlife))</f>
        <v>0</v>
      </c>
      <c r="AL803" s="155">
        <f>IF(A25taxstdlife="n/a","n/a",IF(AL$3&gt;(A25taxstdlife+$E803),(Input!$P$235*$P$7)-SUM($P803:AK803),(Input!$P$235*$P$7)/A25taxstdlife))</f>
        <v>0</v>
      </c>
      <c r="AM803" s="155">
        <f>IF(A25taxstdlife="n/a","n/a",IF(AM$3&gt;(A25taxstdlife+$E803),(Input!$P$235*$P$7)-SUM($P803:AL803),(Input!$P$235*$P$7)/A25taxstdlife))</f>
        <v>0</v>
      </c>
      <c r="AN803" s="155">
        <f>IF(A25taxstdlife="n/a","n/a",IF(AN$3&gt;(A25taxstdlife+$E803),(Input!$P$235*$P$7)-SUM($P803:AM803),(Input!$P$235*$P$7)/A25taxstdlife))</f>
        <v>0</v>
      </c>
      <c r="AO803" s="155">
        <f>IF(A25taxstdlife="n/a","n/a",IF(AO$3&gt;(A25taxstdlife+$E803),(Input!$P$235*$P$7)-SUM($P803:AN803),(Input!$P$235*$P$7)/A25taxstdlife))</f>
        <v>0</v>
      </c>
      <c r="AP803" s="155">
        <f>IF(A25taxstdlife="n/a","n/a",IF(AP$3&gt;(A25taxstdlife+$E803),(Input!$P$235*$P$7)-SUM($P803:AO803),(Input!$P$235*$P$7)/A25taxstdlife))</f>
        <v>0</v>
      </c>
      <c r="AQ803" s="155">
        <f>IF(A25taxstdlife="n/a","n/a",IF(AQ$3&gt;(A25taxstdlife+$E803),(Input!$P$235*$P$7)-SUM($P803:AP803),(Input!$P$235*$P$7)/A25taxstdlife))</f>
        <v>0</v>
      </c>
      <c r="AR803" s="155">
        <f>IF(A25taxstdlife="n/a","n/a",IF(AR$3&gt;(A25taxstdlife+$E803),(Input!$P$235*$P$7)-SUM($P803:AQ803),(Input!$P$235*$P$7)/A25taxstdlife))</f>
        <v>0</v>
      </c>
      <c r="AS803" s="155">
        <f>IF(A25taxstdlife="n/a","n/a",IF(AS$3&gt;(A25taxstdlife+$E803),(Input!$P$235*$P$7)-SUM($P803:AR803),(Input!$P$235*$P$7)/A25taxstdlife))</f>
        <v>0</v>
      </c>
      <c r="AT803" s="155">
        <f>IF(A25taxstdlife="n/a","n/a",IF(AT$3&gt;(A25taxstdlife+$E803),(Input!$P$235*$P$7)-SUM($P803:AS803),(Input!$P$235*$P$7)/A25taxstdlife))</f>
        <v>0</v>
      </c>
      <c r="AU803" s="155">
        <f>IF(A25taxstdlife="n/a","n/a",IF(AU$3&gt;(A25taxstdlife+$E803),(Input!$P$235*$P$7)-SUM($P803:AT803),(Input!$P$235*$P$7)/A25taxstdlife))</f>
        <v>0</v>
      </c>
      <c r="AV803" s="155">
        <f>IF(A25taxstdlife="n/a","n/a",IF(AV$3&gt;(A25taxstdlife+$E803),(Input!$P$235*$P$7)-SUM($P803:AU803),(Input!$P$235*$P$7)/A25taxstdlife))</f>
        <v>0</v>
      </c>
      <c r="AW803" s="155">
        <f>IF(A25taxstdlife="n/a","n/a",IF(AW$3&gt;(A25taxstdlife+$E803),(Input!$P$235*$P$7)-SUM($P803:AV803),(Input!$P$235*$P$7)/A25taxstdlife))</f>
        <v>0</v>
      </c>
      <c r="AX803" s="155">
        <f>IF(A25taxstdlife="n/a","n/a",IF(AX$3&gt;(A25taxstdlife+$E803),(Input!$P$235*$P$7)-SUM($P803:AW803),(Input!$P$235*$P$7)/A25taxstdlife))</f>
        <v>0</v>
      </c>
      <c r="AY803" s="155">
        <f>IF(A25taxstdlife="n/a","n/a",IF(AY$3&gt;(A25taxstdlife+$E803),(Input!$P$235*$P$7)-SUM($P803:AX803),(Input!$P$235*$P$7)/A25taxstdlife))</f>
        <v>0</v>
      </c>
      <c r="AZ803" s="155">
        <f>IF(A25taxstdlife="n/a","n/a",IF(AZ$3&gt;(A25taxstdlife+$E803),(Input!$P$235*$P$7)-SUM($P803:AY803),(Input!$P$235*$P$7)/A25taxstdlife))</f>
        <v>0</v>
      </c>
      <c r="BA803" s="155">
        <f>IF(A25taxstdlife="n/a","n/a",IF(BA$3&gt;(A25taxstdlife+$E803),(Input!$P$235*$P$7)-SUM($P803:AZ803),(Input!$P$235*$P$7)/A25taxstdlife))</f>
        <v>0</v>
      </c>
      <c r="BB803" s="155">
        <f>IF(A25taxstdlife="n/a","n/a",IF(BB$3&gt;(A25taxstdlife+$E803),(Input!$P$235*$P$7)-SUM($P803:BA803),(Input!$P$235*$P$7)/A25taxstdlife))</f>
        <v>0</v>
      </c>
      <c r="BC803" s="155">
        <f>IF(A25taxstdlife="n/a","n/a",IF(BC$3&gt;(A25taxstdlife+$E803),(Input!$P$235*$P$7)-SUM($P803:BB803),(Input!$P$235*$P$7)/A25taxstdlife))</f>
        <v>0</v>
      </c>
      <c r="BD803" s="155">
        <f>IF(A25taxstdlife="n/a","n/a",IF(BD$3&gt;(A25taxstdlife+$E803),(Input!$P$235*$P$7)-SUM($P803:BC803),(Input!$P$235*$P$7)/A25taxstdlife))</f>
        <v>0</v>
      </c>
      <c r="BE803" s="155">
        <f>IF(A25taxstdlife="n/a","n/a",IF(BE$3&gt;(A25taxstdlife+$E803),(Input!$P$235*$P$7)-SUM($P803:BD803),(Input!$P$235*$P$7)/A25taxstdlife))</f>
        <v>0</v>
      </c>
      <c r="BF803" s="155">
        <f>IF(A25taxstdlife="n/a","n/a",IF(BF$3&gt;(A25taxstdlife+$E803),(Input!$P$235*$P$7)-SUM($P803:BE803),(Input!$P$235*$P$7)/A25taxstdlife))</f>
        <v>0</v>
      </c>
      <c r="BG803" s="155">
        <f>IF(A25taxstdlife="n/a","n/a",IF(BG$3&gt;(A25taxstdlife+$E803),(Input!$P$235*$P$7)-SUM($P803:BF803),(Input!$P$235*$P$7)/A25taxstdlife))</f>
        <v>0</v>
      </c>
      <c r="BH803" s="155">
        <f>IF(A25taxstdlife="n/a","n/a",IF(BH$3&gt;(A25taxstdlife+$E803),(Input!$P$235*$P$7)-SUM($P803:BG803),(Input!$P$235*$P$7)/A25taxstdlife))</f>
        <v>0</v>
      </c>
      <c r="BI803" s="155">
        <f>IF(A25taxstdlife="n/a","n/a",IF(BI$3&gt;(A25taxstdlife+$E803),(Input!$P$235*$P$7)-SUM($P803:BH803),(Input!$P$235*$P$7)/A25taxstdlife))</f>
        <v>0</v>
      </c>
      <c r="BJ803" s="14"/>
      <c r="BK803" s="14"/>
      <c r="BL803" s="14"/>
      <c r="BM803" s="14"/>
      <c r="BN803" s="14"/>
      <c r="BO803" s="14"/>
      <c r="BP803" s="14"/>
      <c r="BQ803" s="14"/>
      <c r="BR803" s="14"/>
      <c r="BS803" s="14"/>
      <c r="BT803" s="14"/>
      <c r="BU803" s="14"/>
      <c r="BV803" s="14"/>
      <c r="BW803" s="14"/>
      <c r="BX803" s="14"/>
      <c r="BY803" s="14"/>
      <c r="BZ803" s="14"/>
      <c r="CA803" s="410"/>
      <c r="CB803" s="410"/>
      <c r="CC803" s="410"/>
      <c r="CD803" s="410"/>
      <c r="CE803" s="410"/>
      <c r="CF803" s="410"/>
      <c r="CG803" s="410"/>
      <c r="CH803" s="410"/>
      <c r="CI803" s="410"/>
      <c r="CJ803" s="410"/>
      <c r="CK803" s="410"/>
      <c r="CL803" s="410"/>
      <c r="CM803" s="410"/>
      <c r="CN803" s="410"/>
      <c r="CO803" s="410"/>
      <c r="CP803" s="410"/>
      <c r="CQ803" s="410"/>
      <c r="CR803" s="410"/>
      <c r="CS803" s="410"/>
      <c r="CT803" s="410"/>
      <c r="CU803" s="410"/>
      <c r="CV803" s="410"/>
      <c r="CW803" s="410"/>
      <c r="CX803" s="410"/>
      <c r="CY803" s="410"/>
      <c r="CZ803" s="410"/>
      <c r="DA803" s="410"/>
      <c r="DB803" s="410"/>
      <c r="DC803" s="410"/>
      <c r="DD803" s="410"/>
      <c r="DE803" s="410"/>
      <c r="DF803" s="410"/>
      <c r="DG803" s="410"/>
      <c r="DH803" s="410"/>
      <c r="DI803" s="410"/>
      <c r="DJ803" s="410"/>
      <c r="DK803" s="410"/>
      <c r="DL803" s="410"/>
      <c r="DM803" s="410"/>
      <c r="DN803" s="410"/>
      <c r="DO803" s="410"/>
      <c r="DP803" s="410"/>
      <c r="DQ803" s="410"/>
      <c r="DR803" s="410"/>
      <c r="DS803" s="410"/>
      <c r="DT803" s="410"/>
      <c r="DU803" s="410"/>
      <c r="DV803" s="410"/>
      <c r="DW803" s="410"/>
      <c r="DX803" s="410"/>
      <c r="DY803" s="410"/>
      <c r="DZ803" s="410"/>
      <c r="EA803" s="410"/>
      <c r="EB803" s="410"/>
      <c r="EC803" s="410"/>
      <c r="ED803" s="410"/>
      <c r="EE803" s="410"/>
      <c r="EF803" s="410"/>
      <c r="EG803" s="410"/>
      <c r="EH803" s="410"/>
      <c r="EI803" s="410"/>
      <c r="EJ803" s="410"/>
      <c r="EK803" s="410"/>
      <c r="EL803" s="410"/>
      <c r="EM803" s="410"/>
      <c r="EN803" s="410"/>
      <c r="EO803" s="410"/>
      <c r="EP803" s="410"/>
      <c r="EQ803" s="410"/>
      <c r="ER803" s="410"/>
      <c r="ES803" s="410"/>
      <c r="ET803" s="410"/>
      <c r="EU803" s="410"/>
      <c r="EV803" s="410"/>
      <c r="EW803" s="410"/>
      <c r="EX803" s="410"/>
      <c r="EY803" s="410"/>
      <c r="EZ803" s="410"/>
      <c r="FA803" s="410"/>
      <c r="FB803" s="410"/>
      <c r="FC803" s="410"/>
      <c r="FD803" s="410"/>
      <c r="FE803" s="410"/>
      <c r="FF803" s="410"/>
      <c r="FG803" s="410"/>
      <c r="FH803" s="410"/>
      <c r="FI803" s="410"/>
      <c r="FJ803" s="410"/>
      <c r="FK803" s="410"/>
      <c r="FL803" s="410"/>
      <c r="FM803" s="410"/>
      <c r="FN803" s="410"/>
      <c r="FO803" s="410"/>
      <c r="FP803" s="410"/>
      <c r="FQ803" s="410"/>
      <c r="FR803" s="410"/>
      <c r="FS803" s="410"/>
      <c r="FT803" s="410"/>
      <c r="FU803" s="410"/>
      <c r="FV803" s="410"/>
      <c r="FW803" s="410"/>
      <c r="FX803" s="410"/>
      <c r="FY803" s="410"/>
      <c r="FZ803" s="410"/>
      <c r="GA803" s="410"/>
      <c r="GB803" s="410"/>
      <c r="GC803" s="410"/>
      <c r="GD803" s="410"/>
      <c r="GE803" s="410"/>
      <c r="GF803" s="410"/>
      <c r="GG803" s="410"/>
      <c r="GH803" s="410"/>
      <c r="GI803" s="410"/>
      <c r="GJ803" s="410"/>
      <c r="GK803" s="410"/>
      <c r="GL803" s="410"/>
      <c r="GM803" s="410"/>
      <c r="GN803" s="410"/>
      <c r="GO803" s="410"/>
      <c r="GP803" s="410"/>
      <c r="GQ803" s="410"/>
      <c r="GR803" s="410"/>
      <c r="GS803" s="410"/>
      <c r="GT803" s="410"/>
      <c r="GU803" s="410"/>
      <c r="GV803" s="410"/>
      <c r="GW803" s="410"/>
      <c r="GX803" s="410"/>
      <c r="GY803" s="410"/>
      <c r="GZ803" s="410"/>
      <c r="HA803" s="410"/>
      <c r="HB803" s="410"/>
      <c r="HC803" s="410"/>
      <c r="HD803" s="410"/>
      <c r="HE803" s="410"/>
      <c r="HF803" s="410"/>
      <c r="HG803" s="410"/>
      <c r="HH803" s="410"/>
      <c r="HI803" s="410"/>
      <c r="HJ803" s="410"/>
      <c r="HK803" s="410"/>
      <c r="HL803" s="410"/>
      <c r="HM803" s="410"/>
      <c r="HN803" s="410"/>
      <c r="HO803" s="410"/>
      <c r="HP803" s="410"/>
      <c r="HQ803" s="410"/>
      <c r="HR803" s="410"/>
      <c r="HS803" s="410"/>
      <c r="HT803" s="410"/>
      <c r="HU803" s="410"/>
      <c r="HV803" s="410"/>
      <c r="HW803" s="410"/>
      <c r="HX803" s="410"/>
      <c r="HY803" s="410"/>
      <c r="HZ803" s="410"/>
      <c r="IA803" s="410"/>
      <c r="IB803" s="410"/>
      <c r="IC803" s="410"/>
      <c r="ID803" s="410"/>
      <c r="IE803" s="410"/>
      <c r="IF803" s="410"/>
      <c r="IG803" s="410"/>
      <c r="IH803" s="410"/>
      <c r="II803" s="410"/>
      <c r="IJ803" s="410"/>
      <c r="IK803" s="410"/>
      <c r="IL803" s="410"/>
      <c r="IM803" s="410"/>
      <c r="IN803" s="410"/>
      <c r="IO803" s="410"/>
      <c r="IP803" s="410"/>
      <c r="IQ803" s="410"/>
      <c r="IR803" s="410"/>
      <c r="IS803" s="410"/>
      <c r="IT803" s="410"/>
      <c r="IU803" s="410"/>
      <c r="IV803" s="410"/>
    </row>
    <row r="804" spans="1:256" s="2" customFormat="1" ht="12.75" customHeight="1" outlineLevel="1" collapsed="1">
      <c r="A804" s="14"/>
      <c r="B804" s="14"/>
      <c r="C804" s="324">
        <f>Asset25</f>
        <v>0</v>
      </c>
      <c r="D804" s="14"/>
      <c r="E804" s="14"/>
      <c r="F804" s="366"/>
      <c r="G804" s="364">
        <f t="shared" ref="G804:AL804" si="137">SUM(G792:G803)</f>
        <v>0</v>
      </c>
      <c r="H804" s="364">
        <f t="shared" si="137"/>
        <v>0</v>
      </c>
      <c r="I804" s="364">
        <f t="shared" si="137"/>
        <v>0</v>
      </c>
      <c r="J804" s="364">
        <f t="shared" si="137"/>
        <v>0</v>
      </c>
      <c r="K804" s="364">
        <f t="shared" si="137"/>
        <v>0</v>
      </c>
      <c r="L804" s="364">
        <f t="shared" si="137"/>
        <v>0</v>
      </c>
      <c r="M804" s="364">
        <f t="shared" si="137"/>
        <v>0</v>
      </c>
      <c r="N804" s="364">
        <f t="shared" si="137"/>
        <v>0</v>
      </c>
      <c r="O804" s="364">
        <f t="shared" si="137"/>
        <v>0</v>
      </c>
      <c r="P804" s="364">
        <f t="shared" si="137"/>
        <v>0</v>
      </c>
      <c r="Q804" s="364">
        <f t="shared" si="137"/>
        <v>0</v>
      </c>
      <c r="R804" s="364">
        <f t="shared" si="137"/>
        <v>0</v>
      </c>
      <c r="S804" s="364">
        <f t="shared" si="137"/>
        <v>0</v>
      </c>
      <c r="T804" s="364">
        <f t="shared" si="137"/>
        <v>0</v>
      </c>
      <c r="U804" s="364">
        <f t="shared" si="137"/>
        <v>0</v>
      </c>
      <c r="V804" s="364">
        <f t="shared" si="137"/>
        <v>0</v>
      </c>
      <c r="W804" s="364">
        <f t="shared" si="137"/>
        <v>0</v>
      </c>
      <c r="X804" s="364">
        <f t="shared" si="137"/>
        <v>0</v>
      </c>
      <c r="Y804" s="364">
        <f t="shared" si="137"/>
        <v>0</v>
      </c>
      <c r="Z804" s="364">
        <f t="shared" si="137"/>
        <v>0</v>
      </c>
      <c r="AA804" s="364">
        <f t="shared" si="137"/>
        <v>0</v>
      </c>
      <c r="AB804" s="364">
        <f t="shared" si="137"/>
        <v>0</v>
      </c>
      <c r="AC804" s="364">
        <f t="shared" si="137"/>
        <v>0</v>
      </c>
      <c r="AD804" s="364">
        <f t="shared" si="137"/>
        <v>0</v>
      </c>
      <c r="AE804" s="364">
        <f t="shared" si="137"/>
        <v>0</v>
      </c>
      <c r="AF804" s="364">
        <f t="shared" si="137"/>
        <v>0</v>
      </c>
      <c r="AG804" s="364">
        <f t="shared" si="137"/>
        <v>0</v>
      </c>
      <c r="AH804" s="364">
        <f t="shared" si="137"/>
        <v>0</v>
      </c>
      <c r="AI804" s="364">
        <f t="shared" si="137"/>
        <v>0</v>
      </c>
      <c r="AJ804" s="364">
        <f t="shared" si="137"/>
        <v>0</v>
      </c>
      <c r="AK804" s="364">
        <f t="shared" si="137"/>
        <v>0</v>
      </c>
      <c r="AL804" s="364">
        <f t="shared" si="137"/>
        <v>0</v>
      </c>
      <c r="AM804" s="364">
        <f t="shared" ref="AM804:BI804" si="138">SUM(AM792:AM803)</f>
        <v>0</v>
      </c>
      <c r="AN804" s="364">
        <f t="shared" si="138"/>
        <v>0</v>
      </c>
      <c r="AO804" s="364">
        <f t="shared" si="138"/>
        <v>0</v>
      </c>
      <c r="AP804" s="364">
        <f t="shared" si="138"/>
        <v>0</v>
      </c>
      <c r="AQ804" s="364">
        <f t="shared" si="138"/>
        <v>0</v>
      </c>
      <c r="AR804" s="364">
        <f t="shared" si="138"/>
        <v>0</v>
      </c>
      <c r="AS804" s="364">
        <f t="shared" si="138"/>
        <v>0</v>
      </c>
      <c r="AT804" s="364">
        <f t="shared" si="138"/>
        <v>0</v>
      </c>
      <c r="AU804" s="364">
        <f t="shared" si="138"/>
        <v>0</v>
      </c>
      <c r="AV804" s="364">
        <f t="shared" si="138"/>
        <v>0</v>
      </c>
      <c r="AW804" s="364">
        <f t="shared" si="138"/>
        <v>0</v>
      </c>
      <c r="AX804" s="364">
        <f t="shared" si="138"/>
        <v>0</v>
      </c>
      <c r="AY804" s="364">
        <f t="shared" si="138"/>
        <v>0</v>
      </c>
      <c r="AZ804" s="364">
        <f t="shared" si="138"/>
        <v>0</v>
      </c>
      <c r="BA804" s="364">
        <f t="shared" si="138"/>
        <v>0</v>
      </c>
      <c r="BB804" s="364">
        <f t="shared" si="138"/>
        <v>0</v>
      </c>
      <c r="BC804" s="364">
        <f t="shared" si="138"/>
        <v>0</v>
      </c>
      <c r="BD804" s="364">
        <f t="shared" si="138"/>
        <v>0</v>
      </c>
      <c r="BE804" s="364">
        <f t="shared" si="138"/>
        <v>0</v>
      </c>
      <c r="BF804" s="364">
        <f t="shared" si="138"/>
        <v>0</v>
      </c>
      <c r="BG804" s="364">
        <f t="shared" si="138"/>
        <v>0</v>
      </c>
      <c r="BH804" s="364">
        <f t="shared" si="138"/>
        <v>0</v>
      </c>
      <c r="BI804" s="364">
        <f t="shared" si="138"/>
        <v>0</v>
      </c>
      <c r="BJ804" s="14"/>
      <c r="BK804" s="14"/>
      <c r="BL804" s="14"/>
      <c r="BM804" s="14"/>
      <c r="BN804" s="14"/>
      <c r="BO804" s="14"/>
      <c r="BP804" s="14"/>
      <c r="BQ804" s="14"/>
      <c r="BR804" s="14"/>
      <c r="BS804" s="14"/>
      <c r="BT804" s="14"/>
      <c r="BU804" s="14"/>
      <c r="BV804" s="14"/>
      <c r="BW804" s="14"/>
      <c r="BX804" s="14"/>
      <c r="BY804" s="14"/>
      <c r="BZ804" s="14"/>
      <c r="CA804" s="410"/>
      <c r="CB804" s="410"/>
      <c r="CC804" s="410"/>
      <c r="CD804" s="410"/>
      <c r="CE804" s="410"/>
      <c r="CF804" s="410"/>
      <c r="CG804" s="410"/>
      <c r="CH804" s="410"/>
      <c r="CI804" s="410"/>
      <c r="CJ804" s="410"/>
      <c r="CK804" s="410"/>
      <c r="CL804" s="410"/>
      <c r="CM804" s="410"/>
      <c r="CN804" s="410"/>
      <c r="CO804" s="410"/>
      <c r="CP804" s="410"/>
      <c r="CQ804" s="410"/>
      <c r="CR804" s="410"/>
      <c r="CS804" s="410"/>
      <c r="CT804" s="410"/>
      <c r="CU804" s="410"/>
      <c r="CV804" s="410"/>
      <c r="CW804" s="410"/>
      <c r="CX804" s="410"/>
      <c r="CY804" s="410"/>
      <c r="CZ804" s="410"/>
      <c r="DA804" s="410"/>
      <c r="DB804" s="410"/>
      <c r="DC804" s="410"/>
      <c r="DD804" s="410"/>
      <c r="DE804" s="410"/>
      <c r="DF804" s="410"/>
      <c r="DG804" s="410"/>
      <c r="DH804" s="410"/>
      <c r="DI804" s="410"/>
      <c r="DJ804" s="410"/>
      <c r="DK804" s="410"/>
      <c r="DL804" s="410"/>
      <c r="DM804" s="410"/>
      <c r="DN804" s="410"/>
      <c r="DO804" s="410"/>
      <c r="DP804" s="410"/>
      <c r="DQ804" s="410"/>
      <c r="DR804" s="410"/>
      <c r="DS804" s="410"/>
      <c r="DT804" s="410"/>
      <c r="DU804" s="410"/>
      <c r="DV804" s="410"/>
      <c r="DW804" s="410"/>
      <c r="DX804" s="410"/>
      <c r="DY804" s="410"/>
      <c r="DZ804" s="410"/>
      <c r="EA804" s="410"/>
      <c r="EB804" s="410"/>
      <c r="EC804" s="410"/>
      <c r="ED804" s="410"/>
      <c r="EE804" s="410"/>
      <c r="EF804" s="410"/>
      <c r="EG804" s="410"/>
      <c r="EH804" s="410"/>
      <c r="EI804" s="410"/>
      <c r="EJ804" s="410"/>
      <c r="EK804" s="410"/>
      <c r="EL804" s="410"/>
      <c r="EM804" s="410"/>
      <c r="EN804" s="410"/>
      <c r="EO804" s="410"/>
      <c r="EP804" s="410"/>
      <c r="EQ804" s="410"/>
      <c r="ER804" s="410"/>
      <c r="ES804" s="410"/>
      <c r="ET804" s="410"/>
      <c r="EU804" s="410"/>
      <c r="EV804" s="410"/>
      <c r="EW804" s="410"/>
      <c r="EX804" s="410"/>
      <c r="EY804" s="410"/>
      <c r="EZ804" s="410"/>
      <c r="FA804" s="410"/>
      <c r="FB804" s="410"/>
      <c r="FC804" s="410"/>
      <c r="FD804" s="410"/>
      <c r="FE804" s="410"/>
      <c r="FF804" s="410"/>
      <c r="FG804" s="410"/>
      <c r="FH804" s="410"/>
      <c r="FI804" s="410"/>
      <c r="FJ804" s="410"/>
      <c r="FK804" s="410"/>
      <c r="FL804" s="410"/>
      <c r="FM804" s="410"/>
      <c r="FN804" s="410"/>
      <c r="FO804" s="410"/>
      <c r="FP804" s="410"/>
      <c r="FQ804" s="410"/>
      <c r="FR804" s="410"/>
      <c r="FS804" s="410"/>
      <c r="FT804" s="410"/>
      <c r="FU804" s="410"/>
      <c r="FV804" s="410"/>
      <c r="FW804" s="410"/>
      <c r="FX804" s="410"/>
      <c r="FY804" s="410"/>
      <c r="FZ804" s="410"/>
      <c r="GA804" s="410"/>
      <c r="GB804" s="410"/>
      <c r="GC804" s="410"/>
      <c r="GD804" s="410"/>
      <c r="GE804" s="410"/>
      <c r="GF804" s="410"/>
      <c r="GG804" s="410"/>
      <c r="GH804" s="410"/>
      <c r="GI804" s="410"/>
      <c r="GJ804" s="410"/>
      <c r="GK804" s="410"/>
      <c r="GL804" s="410"/>
      <c r="GM804" s="410"/>
      <c r="GN804" s="410"/>
      <c r="GO804" s="410"/>
      <c r="GP804" s="410"/>
      <c r="GQ804" s="410"/>
      <c r="GR804" s="410"/>
      <c r="GS804" s="410"/>
      <c r="GT804" s="410"/>
      <c r="GU804" s="410"/>
      <c r="GV804" s="410"/>
      <c r="GW804" s="410"/>
      <c r="GX804" s="410"/>
      <c r="GY804" s="410"/>
      <c r="GZ804" s="410"/>
      <c r="HA804" s="410"/>
      <c r="HB804" s="410"/>
      <c r="HC804" s="410"/>
      <c r="HD804" s="410"/>
      <c r="HE804" s="410"/>
      <c r="HF804" s="410"/>
      <c r="HG804" s="410"/>
      <c r="HH804" s="410"/>
      <c r="HI804" s="410"/>
      <c r="HJ804" s="410"/>
      <c r="HK804" s="410"/>
      <c r="HL804" s="410"/>
      <c r="HM804" s="410"/>
      <c r="HN804" s="410"/>
      <c r="HO804" s="410"/>
      <c r="HP804" s="410"/>
      <c r="HQ804" s="410"/>
      <c r="HR804" s="410"/>
      <c r="HS804" s="410"/>
      <c r="HT804" s="410"/>
      <c r="HU804" s="410"/>
      <c r="HV804" s="410"/>
      <c r="HW804" s="410"/>
      <c r="HX804" s="410"/>
      <c r="HY804" s="410"/>
      <c r="HZ804" s="410"/>
      <c r="IA804" s="410"/>
      <c r="IB804" s="410"/>
      <c r="IC804" s="410"/>
      <c r="ID804" s="410"/>
      <c r="IE804" s="410"/>
      <c r="IF804" s="410"/>
      <c r="IG804" s="410"/>
      <c r="IH804" s="410"/>
      <c r="II804" s="410"/>
      <c r="IJ804" s="410"/>
      <c r="IK804" s="410"/>
      <c r="IL804" s="410"/>
      <c r="IM804" s="410"/>
      <c r="IN804" s="410"/>
      <c r="IO804" s="410"/>
      <c r="IP804" s="410"/>
      <c r="IQ804" s="410"/>
      <c r="IR804" s="410"/>
      <c r="IS804" s="410"/>
      <c r="IT804" s="410"/>
      <c r="IU804" s="410"/>
      <c r="IV804" s="410"/>
    </row>
    <row r="805" spans="1:256" s="2" customFormat="1" ht="12.75" hidden="1" customHeight="1" outlineLevel="2">
      <c r="A805" s="14"/>
      <c r="B805" s="384">
        <f>C817</f>
        <v>0</v>
      </c>
      <c r="C805" s="326"/>
      <c r="D805" s="33" t="s">
        <v>65</v>
      </c>
      <c r="E805" s="32"/>
      <c r="F805" s="371"/>
      <c r="G805" s="154">
        <f>IF(G$3&gt;A26taxremlife,A26taxvalue-SUM($F805:F805),IF(A26taxremlife="N/A","n/a",A26taxvalue/A26taxremlife))</f>
        <v>0</v>
      </c>
      <c r="H805" s="154">
        <f>IF(H$3&gt;A26taxremlife,A26taxvalue-SUM($F805:G805),IF(A26taxremlife="N/A","n/a",A26taxvalue/A26taxremlife))</f>
        <v>0</v>
      </c>
      <c r="I805" s="154">
        <f>IF(I$3&gt;A26taxremlife,A26taxvalue-SUM($F805:H805),IF(A26taxremlife="N/A","n/a",A26taxvalue/A26taxremlife))</f>
        <v>0</v>
      </c>
      <c r="J805" s="154">
        <f>IF(J$3&gt;A26taxremlife,A26taxvalue-SUM($F805:I805),IF(A26taxremlife="N/A","n/a",A26taxvalue/A26taxremlife))</f>
        <v>0</v>
      </c>
      <c r="K805" s="154">
        <f>IF(K$3&gt;A26taxremlife,A26taxvalue-SUM($F805:J805),IF(A26taxremlife="N/A","n/a",A26taxvalue/A26taxremlife))</f>
        <v>0</v>
      </c>
      <c r="L805" s="154">
        <f>IF(L$3&gt;A26taxremlife,A26taxvalue-SUM($F805:K805),IF(A26taxremlife="N/A","n/a",A26taxvalue/A26taxremlife))</f>
        <v>0</v>
      </c>
      <c r="M805" s="154">
        <f>IF(M$3&gt;A26taxremlife,A26taxvalue-SUM($F805:L805),IF(A26taxremlife="N/A","n/a",A26taxvalue/A26taxremlife))</f>
        <v>0</v>
      </c>
      <c r="N805" s="154">
        <f>IF(N$3&gt;A26taxremlife,A26taxvalue-SUM($F805:M805),IF(A26taxremlife="N/A","n/a",A26taxvalue/A26taxremlife))</f>
        <v>0</v>
      </c>
      <c r="O805" s="154">
        <f>IF(O$3&gt;A26taxremlife,A26taxvalue-SUM($F805:N805),IF(A26taxremlife="N/A","n/a",A26taxvalue/A26taxremlife))</f>
        <v>0</v>
      </c>
      <c r="P805" s="154">
        <f>IF(P$3&gt;A26taxremlife,A26taxvalue-SUM($F805:O805),IF(A26taxremlife="N/A","n/a",A26taxvalue/A26taxremlife))</f>
        <v>0</v>
      </c>
      <c r="Q805" s="154">
        <f>IF(Q$3&gt;A26taxremlife,A26taxvalue-SUM($F805:P805),IF(A26taxremlife="N/A","n/a",A26taxvalue/A26taxremlife))</f>
        <v>0</v>
      </c>
      <c r="R805" s="154">
        <f>IF(R$3&gt;A26taxremlife,A26taxvalue-SUM($F805:Q805),IF(A26taxremlife="N/A","n/a",A26taxvalue/A26taxremlife))</f>
        <v>0</v>
      </c>
      <c r="S805" s="154">
        <f>IF(S$3&gt;A26taxremlife,A26taxvalue-SUM($F805:R805),IF(A26taxremlife="N/A","n/a",A26taxvalue/A26taxremlife))</f>
        <v>0</v>
      </c>
      <c r="T805" s="154">
        <f>IF(T$3&gt;A26taxremlife,A26taxvalue-SUM($F805:S805),IF(A26taxremlife="N/A","n/a",A26taxvalue/A26taxremlife))</f>
        <v>0</v>
      </c>
      <c r="U805" s="154">
        <f>IF(U$3&gt;A26taxremlife,A26taxvalue-SUM($F805:T805),IF(A26taxremlife="N/A","n/a",A26taxvalue/A26taxremlife))</f>
        <v>0</v>
      </c>
      <c r="V805" s="154">
        <f>IF(V$3&gt;A26taxremlife,A26taxvalue-SUM($F805:U805),IF(A26taxremlife="N/A","n/a",A26taxvalue/A26taxremlife))</f>
        <v>0</v>
      </c>
      <c r="W805" s="154">
        <f>IF(W$3&gt;A26taxremlife,A26taxvalue-SUM($F805:V805),IF(A26taxremlife="N/A","n/a",A26taxvalue/A26taxremlife))</f>
        <v>0</v>
      </c>
      <c r="X805" s="154">
        <f>IF(X$3&gt;A26taxremlife,A26taxvalue-SUM($F805:W805),IF(A26taxremlife="N/A","n/a",A26taxvalue/A26taxremlife))</f>
        <v>0</v>
      </c>
      <c r="Y805" s="154">
        <f>IF(Y$3&gt;A26taxremlife,A26taxvalue-SUM($F805:X805),IF(A26taxremlife="N/A","n/a",A26taxvalue/A26taxremlife))</f>
        <v>0</v>
      </c>
      <c r="Z805" s="154">
        <f>IF(Z$3&gt;A26taxremlife,A26taxvalue-SUM($F805:Y805),IF(A26taxremlife="N/A","n/a",A26taxvalue/A26taxremlife))</f>
        <v>0</v>
      </c>
      <c r="AA805" s="154">
        <f>IF(AA$3&gt;A26taxremlife,A26taxvalue-SUM($F805:Z805),IF(A26taxremlife="N/A","n/a",A26taxvalue/A26taxremlife))</f>
        <v>0</v>
      </c>
      <c r="AB805" s="154">
        <f>IF(AB$3&gt;A26taxremlife,A26taxvalue-SUM($F805:AA805),IF(A26taxremlife="N/A","n/a",A26taxvalue/A26taxremlife))</f>
        <v>0</v>
      </c>
      <c r="AC805" s="154">
        <f>IF(AC$3&gt;A26taxremlife,A26taxvalue-SUM($F805:AB805),IF(A26taxremlife="N/A","n/a",A26taxvalue/A26taxremlife))</f>
        <v>0</v>
      </c>
      <c r="AD805" s="154">
        <f>IF(AD$3&gt;A26taxremlife,A26taxvalue-SUM($F805:AC805),IF(A26taxremlife="N/A","n/a",A26taxvalue/A26taxremlife))</f>
        <v>0</v>
      </c>
      <c r="AE805" s="154">
        <f>IF(AE$3&gt;A26taxremlife,A26taxvalue-SUM($F805:AD805),IF(A26taxremlife="N/A","n/a",A26taxvalue/A26taxremlife))</f>
        <v>0</v>
      </c>
      <c r="AF805" s="154">
        <f>IF(AF$3&gt;A26taxremlife,A26taxvalue-SUM($F805:AE805),IF(A26taxremlife="N/A","n/a",A26taxvalue/A26taxremlife))</f>
        <v>0</v>
      </c>
      <c r="AG805" s="154">
        <f>IF(AG$3&gt;A26taxremlife,A26taxvalue-SUM($F805:AF805),IF(A26taxremlife="N/A","n/a",A26taxvalue/A26taxremlife))</f>
        <v>0</v>
      </c>
      <c r="AH805" s="154">
        <f>IF(AH$3&gt;A26taxremlife,A26taxvalue-SUM($F805:AG805),IF(A26taxremlife="N/A","n/a",A26taxvalue/A26taxremlife))</f>
        <v>0</v>
      </c>
      <c r="AI805" s="154">
        <f>IF(AI$3&gt;A26taxremlife,A26taxvalue-SUM($F805:AH805),IF(A26taxremlife="N/A","n/a",A26taxvalue/A26taxremlife))</f>
        <v>0</v>
      </c>
      <c r="AJ805" s="154">
        <f>IF(AJ$3&gt;A26taxremlife,A26taxvalue-SUM($F805:AI805),IF(A26taxremlife="N/A","n/a",A26taxvalue/A26taxremlife))</f>
        <v>0</v>
      </c>
      <c r="AK805" s="154">
        <f>IF(AK$3&gt;A26taxremlife,A26taxvalue-SUM($F805:AJ805),IF(A26taxremlife="N/A","n/a",A26taxvalue/A26taxremlife))</f>
        <v>0</v>
      </c>
      <c r="AL805" s="154">
        <f>IF(AL$3&gt;A26taxremlife,A26taxvalue-SUM($F805:AK805),IF(A26taxremlife="N/A","n/a",A26taxvalue/A26taxremlife))</f>
        <v>0</v>
      </c>
      <c r="AM805" s="154">
        <f>IF(AM$3&gt;A26taxremlife,A26taxvalue-SUM($F805:AL805),IF(A26taxremlife="N/A","n/a",A26taxvalue/A26taxremlife))</f>
        <v>0</v>
      </c>
      <c r="AN805" s="154">
        <f>IF(AN$3&gt;A26taxremlife,A26taxvalue-SUM($F805:AM805),IF(A26taxremlife="N/A","n/a",A26taxvalue/A26taxremlife))</f>
        <v>0</v>
      </c>
      <c r="AO805" s="154">
        <f>IF(AO$3&gt;A26taxremlife,A26taxvalue-SUM($F805:AN805),IF(A26taxremlife="N/A","n/a",A26taxvalue/A26taxremlife))</f>
        <v>0</v>
      </c>
      <c r="AP805" s="154">
        <f>IF(AP$3&gt;A26taxremlife,A26taxvalue-SUM($F805:AO805),IF(A26taxremlife="N/A","n/a",A26taxvalue/A26taxremlife))</f>
        <v>0</v>
      </c>
      <c r="AQ805" s="154">
        <f>IF(AQ$3&gt;A26taxremlife,A26taxvalue-SUM($F805:AP805),IF(A26taxremlife="N/A","n/a",A26taxvalue/A26taxremlife))</f>
        <v>0</v>
      </c>
      <c r="AR805" s="154">
        <f>IF(AR$3&gt;A26taxremlife,A26taxvalue-SUM($F805:AQ805),IF(A26taxremlife="N/A","n/a",A26taxvalue/A26taxremlife))</f>
        <v>0</v>
      </c>
      <c r="AS805" s="154">
        <f>IF(AS$3&gt;A26taxremlife,A26taxvalue-SUM($F805:AR805),IF(A26taxremlife="N/A","n/a",A26taxvalue/A26taxremlife))</f>
        <v>0</v>
      </c>
      <c r="AT805" s="154">
        <f>IF(AT$3&gt;A26taxremlife,A26taxvalue-SUM($F805:AS805),IF(A26taxremlife="N/A","n/a",A26taxvalue/A26taxremlife))</f>
        <v>0</v>
      </c>
      <c r="AU805" s="154">
        <f>IF(AU$3&gt;A26taxremlife,A26taxvalue-SUM($F805:AT805),IF(A26taxremlife="N/A","n/a",A26taxvalue/A26taxremlife))</f>
        <v>0</v>
      </c>
      <c r="AV805" s="154">
        <f>IF(AV$3&gt;A26taxremlife,A26taxvalue-SUM($F805:AU805),IF(A26taxremlife="N/A","n/a",A26taxvalue/A26taxremlife))</f>
        <v>0</v>
      </c>
      <c r="AW805" s="154">
        <f>IF(AW$3&gt;A26taxremlife,A26taxvalue-SUM($F805:AV805),IF(A26taxremlife="N/A","n/a",A26taxvalue/A26taxremlife))</f>
        <v>0</v>
      </c>
      <c r="AX805" s="154">
        <f>IF(AX$3&gt;A26taxremlife,A26taxvalue-SUM($F805:AW805),IF(A26taxremlife="N/A","n/a",A26taxvalue/A26taxremlife))</f>
        <v>0</v>
      </c>
      <c r="AY805" s="154">
        <f>IF(AY$3&gt;A26taxremlife,A26taxvalue-SUM($F805:AX805),IF(A26taxremlife="N/A","n/a",A26taxvalue/A26taxremlife))</f>
        <v>0</v>
      </c>
      <c r="AZ805" s="154">
        <f>IF(AZ$3&gt;A26taxremlife,A26taxvalue-SUM($F805:AY805),IF(A26taxremlife="N/A","n/a",A26taxvalue/A26taxremlife))</f>
        <v>0</v>
      </c>
      <c r="BA805" s="154">
        <f>IF(BA$3&gt;A26taxremlife,A26taxvalue-SUM($F805:AZ805),IF(A26taxremlife="N/A","n/a",A26taxvalue/A26taxremlife))</f>
        <v>0</v>
      </c>
      <c r="BB805" s="154">
        <f>IF(BB$3&gt;A26taxremlife,A26taxvalue-SUM($F805:BA805),IF(A26taxremlife="N/A","n/a",A26taxvalue/A26taxremlife))</f>
        <v>0</v>
      </c>
      <c r="BC805" s="154">
        <f>IF(BC$3&gt;A26taxremlife,A26taxvalue-SUM($F805:BB805),IF(A26taxremlife="N/A","n/a",A26taxvalue/A26taxremlife))</f>
        <v>0</v>
      </c>
      <c r="BD805" s="154">
        <f>IF(BD$3&gt;A26taxremlife,A26taxvalue-SUM($F805:BC805),IF(A26taxremlife="N/A","n/a",A26taxvalue/A26taxremlife))</f>
        <v>0</v>
      </c>
      <c r="BE805" s="154">
        <f>IF(BE$3&gt;A26taxremlife,A26taxvalue-SUM($F805:BD805),IF(A26taxremlife="N/A","n/a",A26taxvalue/A26taxremlife))</f>
        <v>0</v>
      </c>
      <c r="BF805" s="154">
        <f>IF(BF$3&gt;A26taxremlife,A26taxvalue-SUM($F805:BE805),IF(A26taxremlife="N/A","n/a",A26taxvalue/A26taxremlife))</f>
        <v>0</v>
      </c>
      <c r="BG805" s="154">
        <f>IF(BG$3&gt;A26taxremlife,A26taxvalue-SUM($F805:BF805),IF(A26taxremlife="N/A","n/a",A26taxvalue/A26taxremlife))</f>
        <v>0</v>
      </c>
      <c r="BH805" s="154">
        <f>IF(BH$3&gt;A26taxremlife,A26taxvalue-SUM($F805:BG805),IF(A26taxremlife="N/A","n/a",A26taxvalue/A26taxremlife))</f>
        <v>0</v>
      </c>
      <c r="BI805" s="154">
        <f>IF(BI$3&gt;A26taxremlife,A26taxvalue-SUM($F805:BH805),IF(A26taxremlife="N/A","n/a",A26taxvalue/A26taxremlife))</f>
        <v>0</v>
      </c>
      <c r="BJ805" s="14"/>
      <c r="BK805" s="14"/>
      <c r="BL805" s="14"/>
      <c r="BM805" s="14"/>
      <c r="BN805" s="14"/>
      <c r="BO805" s="14"/>
      <c r="BP805" s="14"/>
      <c r="BQ805" s="14"/>
      <c r="BR805" s="14"/>
      <c r="BS805" s="14"/>
      <c r="BT805" s="14"/>
      <c r="BU805" s="14"/>
      <c r="BV805" s="14"/>
      <c r="BW805" s="14"/>
      <c r="BX805" s="14"/>
      <c r="BY805" s="14"/>
      <c r="BZ805" s="14"/>
      <c r="CA805" s="410"/>
      <c r="CB805" s="410"/>
      <c r="CC805" s="410"/>
      <c r="CD805" s="410"/>
      <c r="CE805" s="410"/>
      <c r="CF805" s="410"/>
      <c r="CG805" s="410"/>
      <c r="CH805" s="410"/>
      <c r="CI805" s="410"/>
      <c r="CJ805" s="410"/>
      <c r="CK805" s="410"/>
      <c r="CL805" s="410"/>
      <c r="CM805" s="410"/>
      <c r="CN805" s="410"/>
      <c r="CO805" s="410"/>
      <c r="CP805" s="410"/>
      <c r="CQ805" s="410"/>
      <c r="CR805" s="410"/>
      <c r="CS805" s="410"/>
      <c r="CT805" s="410"/>
      <c r="CU805" s="410"/>
      <c r="CV805" s="410"/>
      <c r="CW805" s="410"/>
      <c r="CX805" s="410"/>
      <c r="CY805" s="410"/>
      <c r="CZ805" s="410"/>
      <c r="DA805" s="410"/>
      <c r="DB805" s="410"/>
      <c r="DC805" s="410"/>
      <c r="DD805" s="410"/>
      <c r="DE805" s="410"/>
      <c r="DF805" s="410"/>
      <c r="DG805" s="410"/>
      <c r="DH805" s="410"/>
      <c r="DI805" s="410"/>
      <c r="DJ805" s="410"/>
      <c r="DK805" s="410"/>
      <c r="DL805" s="410"/>
      <c r="DM805" s="410"/>
      <c r="DN805" s="410"/>
      <c r="DO805" s="410"/>
      <c r="DP805" s="410"/>
      <c r="DQ805" s="410"/>
      <c r="DR805" s="410"/>
      <c r="DS805" s="410"/>
      <c r="DT805" s="410"/>
      <c r="DU805" s="410"/>
      <c r="DV805" s="410"/>
      <c r="DW805" s="410"/>
      <c r="DX805" s="410"/>
      <c r="DY805" s="410"/>
      <c r="DZ805" s="410"/>
      <c r="EA805" s="410"/>
      <c r="EB805" s="410"/>
      <c r="EC805" s="410"/>
      <c r="ED805" s="410"/>
      <c r="EE805" s="410"/>
      <c r="EF805" s="410"/>
      <c r="EG805" s="410"/>
      <c r="EH805" s="410"/>
      <c r="EI805" s="410"/>
      <c r="EJ805" s="410"/>
      <c r="EK805" s="410"/>
      <c r="EL805" s="410"/>
      <c r="EM805" s="410"/>
      <c r="EN805" s="410"/>
      <c r="EO805" s="410"/>
      <c r="EP805" s="410"/>
      <c r="EQ805" s="410"/>
      <c r="ER805" s="410"/>
      <c r="ES805" s="410"/>
      <c r="ET805" s="410"/>
      <c r="EU805" s="410"/>
      <c r="EV805" s="410"/>
      <c r="EW805" s="410"/>
      <c r="EX805" s="410"/>
      <c r="EY805" s="410"/>
      <c r="EZ805" s="410"/>
      <c r="FA805" s="410"/>
      <c r="FB805" s="410"/>
      <c r="FC805" s="410"/>
      <c r="FD805" s="410"/>
      <c r="FE805" s="410"/>
      <c r="FF805" s="410"/>
      <c r="FG805" s="410"/>
      <c r="FH805" s="410"/>
      <c r="FI805" s="410"/>
      <c r="FJ805" s="410"/>
      <c r="FK805" s="410"/>
      <c r="FL805" s="410"/>
      <c r="FM805" s="410"/>
      <c r="FN805" s="410"/>
      <c r="FO805" s="410"/>
      <c r="FP805" s="410"/>
      <c r="FQ805" s="410"/>
      <c r="FR805" s="410"/>
      <c r="FS805" s="410"/>
      <c r="FT805" s="410"/>
      <c r="FU805" s="410"/>
      <c r="FV805" s="410"/>
      <c r="FW805" s="410"/>
      <c r="FX805" s="410"/>
      <c r="FY805" s="410"/>
      <c r="FZ805" s="410"/>
      <c r="GA805" s="410"/>
      <c r="GB805" s="410"/>
      <c r="GC805" s="410"/>
      <c r="GD805" s="410"/>
      <c r="GE805" s="410"/>
      <c r="GF805" s="410"/>
      <c r="GG805" s="410"/>
      <c r="GH805" s="410"/>
      <c r="GI805" s="410"/>
      <c r="GJ805" s="410"/>
      <c r="GK805" s="410"/>
      <c r="GL805" s="410"/>
      <c r="GM805" s="410"/>
      <c r="GN805" s="410"/>
      <c r="GO805" s="410"/>
      <c r="GP805" s="410"/>
      <c r="GQ805" s="410"/>
      <c r="GR805" s="410"/>
      <c r="GS805" s="410"/>
      <c r="GT805" s="410"/>
      <c r="GU805" s="410"/>
      <c r="GV805" s="410"/>
      <c r="GW805" s="410"/>
      <c r="GX805" s="410"/>
      <c r="GY805" s="410"/>
      <c r="GZ805" s="410"/>
      <c r="HA805" s="410"/>
      <c r="HB805" s="410"/>
      <c r="HC805" s="410"/>
      <c r="HD805" s="410"/>
      <c r="HE805" s="410"/>
      <c r="HF805" s="410"/>
      <c r="HG805" s="410"/>
      <c r="HH805" s="410"/>
      <c r="HI805" s="410"/>
      <c r="HJ805" s="410"/>
      <c r="HK805" s="410"/>
      <c r="HL805" s="410"/>
      <c r="HM805" s="410"/>
      <c r="HN805" s="410"/>
      <c r="HO805" s="410"/>
      <c r="HP805" s="410"/>
      <c r="HQ805" s="410"/>
      <c r="HR805" s="410"/>
      <c r="HS805" s="410"/>
      <c r="HT805" s="410"/>
      <c r="HU805" s="410"/>
      <c r="HV805" s="410"/>
      <c r="HW805" s="410"/>
      <c r="HX805" s="410"/>
      <c r="HY805" s="410"/>
      <c r="HZ805" s="410"/>
      <c r="IA805" s="410"/>
      <c r="IB805" s="410"/>
      <c r="IC805" s="410"/>
      <c r="ID805" s="410"/>
      <c r="IE805" s="410"/>
      <c r="IF805" s="410"/>
      <c r="IG805" s="410"/>
      <c r="IH805" s="410"/>
      <c r="II805" s="410"/>
      <c r="IJ805" s="410"/>
      <c r="IK805" s="410"/>
      <c r="IL805" s="410"/>
      <c r="IM805" s="410"/>
      <c r="IN805" s="410"/>
      <c r="IO805" s="410"/>
      <c r="IP805" s="410"/>
      <c r="IQ805" s="410"/>
      <c r="IR805" s="410"/>
      <c r="IS805" s="410"/>
      <c r="IT805" s="410"/>
      <c r="IU805" s="410"/>
      <c r="IV805" s="410"/>
    </row>
    <row r="806" spans="1:256" s="2" customFormat="1" ht="12.75" hidden="1" customHeight="1" outlineLevel="2">
      <c r="A806" s="14"/>
      <c r="B806" s="14"/>
      <c r="C806" s="324"/>
      <c r="D806" s="412" t="s">
        <v>198</v>
      </c>
      <c r="E806" s="261">
        <v>0</v>
      </c>
      <c r="F806" s="372"/>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c r="AY806" s="155"/>
      <c r="AZ806" s="155"/>
      <c r="BA806" s="155"/>
      <c r="BB806" s="155"/>
      <c r="BC806" s="155"/>
      <c r="BD806" s="155"/>
      <c r="BE806" s="155"/>
      <c r="BF806" s="155"/>
      <c r="BG806" s="155"/>
      <c r="BH806" s="155"/>
      <c r="BI806" s="155"/>
      <c r="BJ806" s="14"/>
      <c r="BK806" s="14"/>
      <c r="BL806" s="14"/>
      <c r="BM806" s="14"/>
      <c r="BN806" s="14"/>
      <c r="BO806" s="14"/>
      <c r="BP806" s="14"/>
      <c r="BQ806" s="14"/>
      <c r="BR806" s="14"/>
      <c r="BS806" s="14"/>
      <c r="BT806" s="14"/>
      <c r="BU806" s="14"/>
      <c r="BV806" s="14"/>
      <c r="BW806" s="14"/>
      <c r="BX806" s="14"/>
      <c r="BY806" s="14"/>
      <c r="BZ806" s="14"/>
      <c r="CA806" s="410"/>
      <c r="CB806" s="410"/>
      <c r="CC806" s="410"/>
      <c r="CD806" s="410"/>
      <c r="CE806" s="410"/>
      <c r="CF806" s="410"/>
      <c r="CG806" s="410"/>
      <c r="CH806" s="410"/>
      <c r="CI806" s="410"/>
      <c r="CJ806" s="410"/>
      <c r="CK806" s="410"/>
      <c r="CL806" s="410"/>
      <c r="CM806" s="410"/>
      <c r="CN806" s="410"/>
      <c r="CO806" s="410"/>
      <c r="CP806" s="410"/>
      <c r="CQ806" s="410"/>
      <c r="CR806" s="410"/>
      <c r="CS806" s="410"/>
      <c r="CT806" s="410"/>
      <c r="CU806" s="410"/>
      <c r="CV806" s="410"/>
      <c r="CW806" s="410"/>
      <c r="CX806" s="410"/>
      <c r="CY806" s="410"/>
      <c r="CZ806" s="410"/>
      <c r="DA806" s="410"/>
      <c r="DB806" s="410"/>
      <c r="DC806" s="410"/>
      <c r="DD806" s="410"/>
      <c r="DE806" s="410"/>
      <c r="DF806" s="410"/>
      <c r="DG806" s="410"/>
      <c r="DH806" s="410"/>
      <c r="DI806" s="410"/>
      <c r="DJ806" s="410"/>
      <c r="DK806" s="410"/>
      <c r="DL806" s="410"/>
      <c r="DM806" s="410"/>
      <c r="DN806" s="410"/>
      <c r="DO806" s="410"/>
      <c r="DP806" s="410"/>
      <c r="DQ806" s="410"/>
      <c r="DR806" s="410"/>
      <c r="DS806" s="410"/>
      <c r="DT806" s="410"/>
      <c r="DU806" s="410"/>
      <c r="DV806" s="410"/>
      <c r="DW806" s="410"/>
      <c r="DX806" s="410"/>
      <c r="DY806" s="410"/>
      <c r="DZ806" s="410"/>
      <c r="EA806" s="410"/>
      <c r="EB806" s="410"/>
      <c r="EC806" s="410"/>
      <c r="ED806" s="410"/>
      <c r="EE806" s="410"/>
      <c r="EF806" s="410"/>
      <c r="EG806" s="410"/>
      <c r="EH806" s="410"/>
      <c r="EI806" s="410"/>
      <c r="EJ806" s="410"/>
      <c r="EK806" s="410"/>
      <c r="EL806" s="410"/>
      <c r="EM806" s="410"/>
      <c r="EN806" s="410"/>
      <c r="EO806" s="410"/>
      <c r="EP806" s="410"/>
      <c r="EQ806" s="410"/>
      <c r="ER806" s="410"/>
      <c r="ES806" s="410"/>
      <c r="ET806" s="410"/>
      <c r="EU806" s="410"/>
      <c r="EV806" s="410"/>
      <c r="EW806" s="410"/>
      <c r="EX806" s="410"/>
      <c r="EY806" s="410"/>
      <c r="EZ806" s="410"/>
      <c r="FA806" s="410"/>
      <c r="FB806" s="410"/>
      <c r="FC806" s="410"/>
      <c r="FD806" s="410"/>
      <c r="FE806" s="410"/>
      <c r="FF806" s="410"/>
      <c r="FG806" s="410"/>
      <c r="FH806" s="410"/>
      <c r="FI806" s="410"/>
      <c r="FJ806" s="410"/>
      <c r="FK806" s="410"/>
      <c r="FL806" s="410"/>
      <c r="FM806" s="410"/>
      <c r="FN806" s="410"/>
      <c r="FO806" s="410"/>
      <c r="FP806" s="410"/>
      <c r="FQ806" s="410"/>
      <c r="FR806" s="410"/>
      <c r="FS806" s="410"/>
      <c r="FT806" s="410"/>
      <c r="FU806" s="410"/>
      <c r="FV806" s="410"/>
      <c r="FW806" s="410"/>
      <c r="FX806" s="410"/>
      <c r="FY806" s="410"/>
      <c r="FZ806" s="410"/>
      <c r="GA806" s="410"/>
      <c r="GB806" s="410"/>
      <c r="GC806" s="410"/>
      <c r="GD806" s="410"/>
      <c r="GE806" s="410"/>
      <c r="GF806" s="410"/>
      <c r="GG806" s="410"/>
      <c r="GH806" s="410"/>
      <c r="GI806" s="410"/>
      <c r="GJ806" s="410"/>
      <c r="GK806" s="410"/>
      <c r="GL806" s="410"/>
      <c r="GM806" s="410"/>
      <c r="GN806" s="410"/>
      <c r="GO806" s="410"/>
      <c r="GP806" s="410"/>
      <c r="GQ806" s="410"/>
      <c r="GR806" s="410"/>
      <c r="GS806" s="410"/>
      <c r="GT806" s="410"/>
      <c r="GU806" s="410"/>
      <c r="GV806" s="410"/>
      <c r="GW806" s="410"/>
      <c r="GX806" s="410"/>
      <c r="GY806" s="410"/>
      <c r="GZ806" s="410"/>
      <c r="HA806" s="410"/>
      <c r="HB806" s="410"/>
      <c r="HC806" s="410"/>
      <c r="HD806" s="410"/>
      <c r="HE806" s="410"/>
      <c r="HF806" s="410"/>
      <c r="HG806" s="410"/>
      <c r="HH806" s="410"/>
      <c r="HI806" s="410"/>
      <c r="HJ806" s="410"/>
      <c r="HK806" s="410"/>
      <c r="HL806" s="410"/>
      <c r="HM806" s="410"/>
      <c r="HN806" s="410"/>
      <c r="HO806" s="410"/>
      <c r="HP806" s="410"/>
      <c r="HQ806" s="410"/>
      <c r="HR806" s="410"/>
      <c r="HS806" s="410"/>
      <c r="HT806" s="410"/>
      <c r="HU806" s="410"/>
      <c r="HV806" s="410"/>
      <c r="HW806" s="410"/>
      <c r="HX806" s="410"/>
      <c r="HY806" s="410"/>
      <c r="HZ806" s="410"/>
      <c r="IA806" s="410"/>
      <c r="IB806" s="410"/>
      <c r="IC806" s="410"/>
      <c r="ID806" s="410"/>
      <c r="IE806" s="410"/>
      <c r="IF806" s="410"/>
      <c r="IG806" s="410"/>
      <c r="IH806" s="410"/>
      <c r="II806" s="410"/>
      <c r="IJ806" s="410"/>
      <c r="IK806" s="410"/>
      <c r="IL806" s="410"/>
      <c r="IM806" s="410"/>
      <c r="IN806" s="410"/>
      <c r="IO806" s="410"/>
      <c r="IP806" s="410"/>
      <c r="IQ806" s="410"/>
      <c r="IR806" s="410"/>
      <c r="IS806" s="410"/>
      <c r="IT806" s="410"/>
      <c r="IU806" s="410"/>
      <c r="IV806" s="410"/>
    </row>
    <row r="807" spans="1:256" s="2" customFormat="1" ht="12.75" hidden="1" customHeight="1" outlineLevel="2">
      <c r="A807" s="14"/>
      <c r="B807" s="14"/>
      <c r="C807" s="324"/>
      <c r="D807" s="413"/>
      <c r="E807" s="261">
        <v>1</v>
      </c>
      <c r="F807" s="372"/>
      <c r="G807" s="268"/>
      <c r="H807" s="155">
        <f>IF(A26taxstdlife="n/a","n/a",IF(H$3&gt;(A26taxstdlife+$E807),(Input!$G$236*$G$7)-SUM($G807:G807),(Input!$G$236*$G$7)/A26taxstdlife))</f>
        <v>0</v>
      </c>
      <c r="I807" s="155">
        <f>IF(A26taxstdlife="n/a","n/a",IF(I$3&gt;(A26taxstdlife+$E807),(Input!$G$236*$G$7)-SUM($G807:H807),(Input!$G$236*$G$7)/A26taxstdlife))</f>
        <v>0</v>
      </c>
      <c r="J807" s="155">
        <f>IF(A26taxstdlife="n/a","n/a",IF(J$3&gt;(A26taxstdlife+$E807),(Input!$G$236*$G$7)-SUM($G807:I807),(Input!$G$236*$G$7)/A26taxstdlife))</f>
        <v>0</v>
      </c>
      <c r="K807" s="155">
        <f>IF(A26taxstdlife="n/a","n/a",IF(K$3&gt;(A26taxstdlife+$E807),(Input!$G$236*$G$7)-SUM($G807:J807),(Input!$G$236*$G$7)/A26taxstdlife))</f>
        <v>0</v>
      </c>
      <c r="L807" s="155">
        <f>IF(A26taxstdlife="n/a","n/a",IF(L$3&gt;(A26taxstdlife+$E807),(Input!$G$236*$G$7)-SUM($G807:K807),(Input!$G$236*$G$7)/A26taxstdlife))</f>
        <v>0</v>
      </c>
      <c r="M807" s="155">
        <f>IF(A26taxstdlife="n/a","n/a",IF(M$3&gt;(A26taxstdlife+$E807),(Input!$G$236*$G$7)-SUM($G807:L807),(Input!$G$236*$G$7)/A26taxstdlife))</f>
        <v>0</v>
      </c>
      <c r="N807" s="155">
        <f>IF(A26taxstdlife="n/a","n/a",IF(N$3&gt;(A26taxstdlife+$E807),(Input!$G$236*$G$7)-SUM($G807:M807),(Input!$G$236*$G$7)/A26taxstdlife))</f>
        <v>0</v>
      </c>
      <c r="O807" s="155">
        <f>IF(A26taxstdlife="n/a","n/a",IF(O$3&gt;(A26taxstdlife+$E807),(Input!$G$236*$G$7)-SUM($G807:N807),(Input!$G$236*$G$7)/A26taxstdlife))</f>
        <v>0</v>
      </c>
      <c r="P807" s="155">
        <f>IF(A26taxstdlife="n/a","n/a",IF(P$3&gt;(A26taxstdlife+$E807),(Input!$G$236*$G$7)-SUM($G807:O807),(Input!$G$236*$G$7)/A26taxstdlife))</f>
        <v>0</v>
      </c>
      <c r="Q807" s="155">
        <f>IF(A26taxstdlife="n/a","n/a",IF(Q$3&gt;(A26taxstdlife+$E807),(Input!$G$236*$G$7)-SUM($G807:P807),(Input!$G$236*$G$7)/A26taxstdlife))</f>
        <v>0</v>
      </c>
      <c r="R807" s="155">
        <f>IF(A26taxstdlife="n/a","n/a",IF(R$3&gt;(A26taxstdlife+$E807),(Input!$G$236*$G$7)-SUM($G807:Q807),(Input!$G$236*$G$7)/A26taxstdlife))</f>
        <v>0</v>
      </c>
      <c r="S807" s="155">
        <f>IF(A26taxstdlife="n/a","n/a",IF(S$3&gt;(A26taxstdlife+$E807),(Input!$G$236*$G$7)-SUM($G807:R807),(Input!$G$236*$G$7)/A26taxstdlife))</f>
        <v>0</v>
      </c>
      <c r="T807" s="155">
        <f>IF(A26taxstdlife="n/a","n/a",IF(T$3&gt;(A26taxstdlife+$E807),(Input!$G$236*$G$7)-SUM($G807:S807),(Input!$G$236*$G$7)/A26taxstdlife))</f>
        <v>0</v>
      </c>
      <c r="U807" s="155">
        <f>IF(A26taxstdlife="n/a","n/a",IF(U$3&gt;(A26taxstdlife+$E807),(Input!$G$236*$G$7)-SUM($G807:T807),(Input!$G$236*$G$7)/A26taxstdlife))</f>
        <v>0</v>
      </c>
      <c r="V807" s="155">
        <f>IF(A26taxstdlife="n/a","n/a",IF(V$3&gt;(A26taxstdlife+$E807),(Input!$G$236*$G$7)-SUM($G807:U807),(Input!$G$236*$G$7)/A26taxstdlife))</f>
        <v>0</v>
      </c>
      <c r="W807" s="155">
        <f>IF(A26taxstdlife="n/a","n/a",IF(W$3&gt;(A26taxstdlife+$E807),(Input!$G$236*$G$7)-SUM($G807:V807),(Input!$G$236*$G$7)/A26taxstdlife))</f>
        <v>0</v>
      </c>
      <c r="X807" s="155">
        <f>IF(A26taxstdlife="n/a","n/a",IF(X$3&gt;(A26taxstdlife+$E807),(Input!$G$236*$G$7)-SUM($G807:W807),(Input!$G$236*$G$7)/A26taxstdlife))</f>
        <v>0</v>
      </c>
      <c r="Y807" s="155">
        <f>IF(A26taxstdlife="n/a","n/a",IF(Y$3&gt;(A26taxstdlife+$E807),(Input!$G$236*$G$7)-SUM($G807:X807),(Input!$G$236*$G$7)/A26taxstdlife))</f>
        <v>0</v>
      </c>
      <c r="Z807" s="155">
        <f>IF(A26taxstdlife="n/a","n/a",IF(Z$3&gt;(A26taxstdlife+$E807),(Input!$G$236*$G$7)-SUM($G807:Y807),(Input!$G$236*$G$7)/A26taxstdlife))</f>
        <v>0</v>
      </c>
      <c r="AA807" s="155">
        <f>IF(A26taxstdlife="n/a","n/a",IF(AA$3&gt;(A26taxstdlife+$E807),(Input!$G$236*$G$7)-SUM($G807:Z807),(Input!$G$236*$G$7)/A26taxstdlife))</f>
        <v>0</v>
      </c>
      <c r="AB807" s="155">
        <f>IF(A26taxstdlife="n/a","n/a",IF(AB$3&gt;(A26taxstdlife+$E807),(Input!$G$236*$G$7)-SUM($G807:AA807),(Input!$G$236*$G$7)/A26taxstdlife))</f>
        <v>0</v>
      </c>
      <c r="AC807" s="155">
        <f>IF(A26taxstdlife="n/a","n/a",IF(AC$3&gt;(A26taxstdlife+$E807),(Input!$G$236*$G$7)-SUM($G807:AB807),(Input!$G$236*$G$7)/A26taxstdlife))</f>
        <v>0</v>
      </c>
      <c r="AD807" s="155">
        <f>IF(A26taxstdlife="n/a","n/a",IF(AD$3&gt;(A26taxstdlife+$E807),(Input!$G$236*$G$7)-SUM($G807:AC807),(Input!$G$236*$G$7)/A26taxstdlife))</f>
        <v>0</v>
      </c>
      <c r="AE807" s="155">
        <f>IF(A26taxstdlife="n/a","n/a",IF(AE$3&gt;(A26taxstdlife+$E807),(Input!$G$236*$G$7)-SUM($G807:AD807),(Input!$G$236*$G$7)/A26taxstdlife))</f>
        <v>0</v>
      </c>
      <c r="AF807" s="155">
        <f>IF(A26taxstdlife="n/a","n/a",IF(AF$3&gt;(A26taxstdlife+$E807),(Input!$G$236*$G$7)-SUM($G807:AE807),(Input!$G$236*$G$7)/A26taxstdlife))</f>
        <v>0</v>
      </c>
      <c r="AG807" s="155">
        <f>IF(A26taxstdlife="n/a","n/a",IF(AG$3&gt;(A26taxstdlife+$E807),(Input!$G$236*$G$7)-SUM($G807:AF807),(Input!$G$236*$G$7)/A26taxstdlife))</f>
        <v>0</v>
      </c>
      <c r="AH807" s="155">
        <f>IF(A26taxstdlife="n/a","n/a",IF(AH$3&gt;(A26taxstdlife+$E807),(Input!$G$236*$G$7)-SUM($G807:AG807),(Input!$G$236*$G$7)/A26taxstdlife))</f>
        <v>0</v>
      </c>
      <c r="AI807" s="155">
        <f>IF(A26taxstdlife="n/a","n/a",IF(AI$3&gt;(A26taxstdlife+$E807),(Input!$G$236*$G$7)-SUM($G807:AH807),(Input!$G$236*$G$7)/A26taxstdlife))</f>
        <v>0</v>
      </c>
      <c r="AJ807" s="155">
        <f>IF(A26taxstdlife="n/a","n/a",IF(AJ$3&gt;(A26taxstdlife+$E807),(Input!$G$236*$G$7)-SUM($G807:AI807),(Input!$G$236*$G$7)/A26taxstdlife))</f>
        <v>0</v>
      </c>
      <c r="AK807" s="155">
        <f>IF(A26taxstdlife="n/a","n/a",IF(AK$3&gt;(A26taxstdlife+$E807),(Input!$G$236*$G$7)-SUM($G807:AJ807),(Input!$G$236*$G$7)/A26taxstdlife))</f>
        <v>0</v>
      </c>
      <c r="AL807" s="155">
        <f>IF(A26taxstdlife="n/a","n/a",IF(AL$3&gt;(A26taxstdlife+$E807),(Input!$G$236*$G$7)-SUM($G807:AK807),(Input!$G$236*$G$7)/A26taxstdlife))</f>
        <v>0</v>
      </c>
      <c r="AM807" s="155">
        <f>IF(A26taxstdlife="n/a","n/a",IF(AM$3&gt;(A26taxstdlife+$E807),(Input!$G$236*$G$7)-SUM($G807:AL807),(Input!$G$236*$G$7)/A26taxstdlife))</f>
        <v>0</v>
      </c>
      <c r="AN807" s="155">
        <f>IF(A26taxstdlife="n/a","n/a",IF(AN$3&gt;(A26taxstdlife+$E807),(Input!$G$236*$G$7)-SUM($G807:AM807),(Input!$G$236*$G$7)/A26taxstdlife))</f>
        <v>0</v>
      </c>
      <c r="AO807" s="155">
        <f>IF(A26taxstdlife="n/a","n/a",IF(AO$3&gt;(A26taxstdlife+$E807),(Input!$G$236*$G$7)-SUM($G807:AN807),(Input!$G$236*$G$7)/A26taxstdlife))</f>
        <v>0</v>
      </c>
      <c r="AP807" s="155">
        <f>IF(A26taxstdlife="n/a","n/a",IF(AP$3&gt;(A26taxstdlife+$E807),(Input!$G$236*$G$7)-SUM($G807:AO807),(Input!$G$236*$G$7)/A26taxstdlife))</f>
        <v>0</v>
      </c>
      <c r="AQ807" s="155">
        <f>IF(A26taxstdlife="n/a","n/a",IF(AQ$3&gt;(A26taxstdlife+$E807),(Input!$G$236*$G$7)-SUM($G807:AP807),(Input!$G$236*$G$7)/A26taxstdlife))</f>
        <v>0</v>
      </c>
      <c r="AR807" s="155">
        <f>IF(A26taxstdlife="n/a","n/a",IF(AR$3&gt;(A26taxstdlife+$E807),(Input!$G$236*$G$7)-SUM($G807:AQ807),(Input!$G$236*$G$7)/A26taxstdlife))</f>
        <v>0</v>
      </c>
      <c r="AS807" s="155">
        <f>IF(A26taxstdlife="n/a","n/a",IF(AS$3&gt;(A26taxstdlife+$E807),(Input!$G$236*$G$7)-SUM($G807:AR807),(Input!$G$236*$G$7)/A26taxstdlife))</f>
        <v>0</v>
      </c>
      <c r="AT807" s="155">
        <f>IF(A26taxstdlife="n/a","n/a",IF(AT$3&gt;(A26taxstdlife+$E807),(Input!$G$236*$G$7)-SUM($G807:AS807),(Input!$G$236*$G$7)/A26taxstdlife))</f>
        <v>0</v>
      </c>
      <c r="AU807" s="155">
        <f>IF(A26taxstdlife="n/a","n/a",IF(AU$3&gt;(A26taxstdlife+$E807),(Input!$G$236*$G$7)-SUM($G807:AT807),(Input!$G$236*$G$7)/A26taxstdlife))</f>
        <v>0</v>
      </c>
      <c r="AV807" s="155">
        <f>IF(A26taxstdlife="n/a","n/a",IF(AV$3&gt;(A26taxstdlife+$E807),(Input!$G$236*$G$7)-SUM($G807:AU807),(Input!$G$236*$G$7)/A26taxstdlife))</f>
        <v>0</v>
      </c>
      <c r="AW807" s="155">
        <f>IF(A26taxstdlife="n/a","n/a",IF(AW$3&gt;(A26taxstdlife+$E807),(Input!$G$236*$G$7)-SUM($G807:AV807),(Input!$G$236*$G$7)/A26taxstdlife))</f>
        <v>0</v>
      </c>
      <c r="AX807" s="155">
        <f>IF(A26taxstdlife="n/a","n/a",IF(AX$3&gt;(A26taxstdlife+$E807),(Input!$G$236*$G$7)-SUM($G807:AW807),(Input!$G$236*$G$7)/A26taxstdlife))</f>
        <v>0</v>
      </c>
      <c r="AY807" s="155">
        <f>IF(A26taxstdlife="n/a","n/a",IF(AY$3&gt;(A26taxstdlife+$E807),(Input!$G$236*$G$7)-SUM($G807:AX807),(Input!$G$236*$G$7)/A26taxstdlife))</f>
        <v>0</v>
      </c>
      <c r="AZ807" s="155">
        <f>IF(A26taxstdlife="n/a","n/a",IF(AZ$3&gt;(A26taxstdlife+$E807),(Input!$G$236*$G$7)-SUM($G807:AY807),(Input!$G$236*$G$7)/A26taxstdlife))</f>
        <v>0</v>
      </c>
      <c r="BA807" s="155">
        <f>IF(A26taxstdlife="n/a","n/a",IF(BA$3&gt;(A26taxstdlife+$E807),(Input!$G$236*$G$7)-SUM($G807:AZ807),(Input!$G$236*$G$7)/A26taxstdlife))</f>
        <v>0</v>
      </c>
      <c r="BB807" s="155">
        <f>IF(A26taxstdlife="n/a","n/a",IF(BB$3&gt;(A26taxstdlife+$E807),(Input!$G$236*$G$7)-SUM($G807:BA807),(Input!$G$236*$G$7)/A26taxstdlife))</f>
        <v>0</v>
      </c>
      <c r="BC807" s="155">
        <f>IF(A26taxstdlife="n/a","n/a",IF(BC$3&gt;(A26taxstdlife+$E807),(Input!$G$236*$G$7)-SUM($G807:BB807),(Input!$G$236*$G$7)/A26taxstdlife))</f>
        <v>0</v>
      </c>
      <c r="BD807" s="155">
        <f>IF(A26taxstdlife="n/a","n/a",IF(BD$3&gt;(A26taxstdlife+$E807),(Input!$G$236*$G$7)-SUM($G807:BC807),(Input!$G$236*$G$7)/A26taxstdlife))</f>
        <v>0</v>
      </c>
      <c r="BE807" s="155">
        <f>IF(A26taxstdlife="n/a","n/a",IF(BE$3&gt;(A26taxstdlife+$E807),(Input!$G$236*$G$7)-SUM($G807:BD807),(Input!$G$236*$G$7)/A26taxstdlife))</f>
        <v>0</v>
      </c>
      <c r="BF807" s="155">
        <f>IF(A26taxstdlife="n/a","n/a",IF(BF$3&gt;(A26taxstdlife+$E807),(Input!$G$236*$G$7)-SUM($G807:BE807),(Input!$G$236*$G$7)/A26taxstdlife))</f>
        <v>0</v>
      </c>
      <c r="BG807" s="155">
        <f>IF(A26taxstdlife="n/a","n/a",IF(BG$3&gt;(A26taxstdlife+$E807),(Input!$G$236*$G$7)-SUM($G807:BF807),(Input!$G$236*$G$7)/A26taxstdlife))</f>
        <v>0</v>
      </c>
      <c r="BH807" s="155">
        <f>IF(A26taxstdlife="n/a","n/a",IF(BH$3&gt;(A26taxstdlife+$E807),(Input!$G$236*$G$7)-SUM($G807:BG807),(Input!$G$236*$G$7)/A26taxstdlife))</f>
        <v>0</v>
      </c>
      <c r="BI807" s="155">
        <f>IF(A26taxstdlife="n/a","n/a",IF(BI$3&gt;(A26taxstdlife+$E807),(Input!$G$236*$G$7)-SUM($G807:BH807),(Input!$G$236*$G$7)/A26taxstdlife))</f>
        <v>0</v>
      </c>
      <c r="BJ807" s="14"/>
      <c r="BK807" s="14"/>
      <c r="BL807" s="14"/>
      <c r="BM807" s="14"/>
      <c r="BN807" s="14"/>
      <c r="BO807" s="14"/>
      <c r="BP807" s="14"/>
      <c r="BQ807" s="14"/>
      <c r="BR807" s="14"/>
      <c r="BS807" s="14"/>
      <c r="BT807" s="14"/>
      <c r="BU807" s="14"/>
      <c r="BV807" s="14"/>
      <c r="BW807" s="14"/>
      <c r="BX807" s="14"/>
      <c r="BY807" s="14"/>
      <c r="BZ807" s="14"/>
      <c r="CA807" s="410"/>
      <c r="CB807" s="410"/>
      <c r="CC807" s="410"/>
      <c r="CD807" s="410"/>
      <c r="CE807" s="410"/>
      <c r="CF807" s="410"/>
      <c r="CG807" s="410"/>
      <c r="CH807" s="410"/>
      <c r="CI807" s="410"/>
      <c r="CJ807" s="410"/>
      <c r="CK807" s="410"/>
      <c r="CL807" s="410"/>
      <c r="CM807" s="410"/>
      <c r="CN807" s="410"/>
      <c r="CO807" s="410"/>
      <c r="CP807" s="410"/>
      <c r="CQ807" s="410"/>
      <c r="CR807" s="410"/>
      <c r="CS807" s="410"/>
      <c r="CT807" s="410"/>
      <c r="CU807" s="410"/>
      <c r="CV807" s="410"/>
      <c r="CW807" s="410"/>
      <c r="CX807" s="410"/>
      <c r="CY807" s="410"/>
      <c r="CZ807" s="410"/>
      <c r="DA807" s="410"/>
      <c r="DB807" s="410"/>
      <c r="DC807" s="410"/>
      <c r="DD807" s="410"/>
      <c r="DE807" s="410"/>
      <c r="DF807" s="410"/>
      <c r="DG807" s="410"/>
      <c r="DH807" s="410"/>
      <c r="DI807" s="410"/>
      <c r="DJ807" s="410"/>
      <c r="DK807" s="410"/>
      <c r="DL807" s="410"/>
      <c r="DM807" s="410"/>
      <c r="DN807" s="410"/>
      <c r="DO807" s="410"/>
      <c r="DP807" s="410"/>
      <c r="DQ807" s="410"/>
      <c r="DR807" s="410"/>
      <c r="DS807" s="410"/>
      <c r="DT807" s="410"/>
      <c r="DU807" s="410"/>
      <c r="DV807" s="410"/>
      <c r="DW807" s="410"/>
      <c r="DX807" s="410"/>
      <c r="DY807" s="410"/>
      <c r="DZ807" s="410"/>
      <c r="EA807" s="410"/>
      <c r="EB807" s="410"/>
      <c r="EC807" s="410"/>
      <c r="ED807" s="410"/>
      <c r="EE807" s="410"/>
      <c r="EF807" s="410"/>
      <c r="EG807" s="410"/>
      <c r="EH807" s="410"/>
      <c r="EI807" s="410"/>
      <c r="EJ807" s="410"/>
      <c r="EK807" s="410"/>
      <c r="EL807" s="410"/>
      <c r="EM807" s="410"/>
      <c r="EN807" s="410"/>
      <c r="EO807" s="410"/>
      <c r="EP807" s="410"/>
      <c r="EQ807" s="410"/>
      <c r="ER807" s="410"/>
      <c r="ES807" s="410"/>
      <c r="ET807" s="410"/>
      <c r="EU807" s="410"/>
      <c r="EV807" s="410"/>
      <c r="EW807" s="410"/>
      <c r="EX807" s="410"/>
      <c r="EY807" s="410"/>
      <c r="EZ807" s="410"/>
      <c r="FA807" s="410"/>
      <c r="FB807" s="410"/>
      <c r="FC807" s="410"/>
      <c r="FD807" s="410"/>
      <c r="FE807" s="410"/>
      <c r="FF807" s="410"/>
      <c r="FG807" s="410"/>
      <c r="FH807" s="410"/>
      <c r="FI807" s="410"/>
      <c r="FJ807" s="410"/>
      <c r="FK807" s="410"/>
      <c r="FL807" s="410"/>
      <c r="FM807" s="410"/>
      <c r="FN807" s="410"/>
      <c r="FO807" s="410"/>
      <c r="FP807" s="410"/>
      <c r="FQ807" s="410"/>
      <c r="FR807" s="410"/>
      <c r="FS807" s="410"/>
      <c r="FT807" s="410"/>
      <c r="FU807" s="410"/>
      <c r="FV807" s="410"/>
      <c r="FW807" s="410"/>
      <c r="FX807" s="410"/>
      <c r="FY807" s="410"/>
      <c r="FZ807" s="410"/>
      <c r="GA807" s="410"/>
      <c r="GB807" s="410"/>
      <c r="GC807" s="410"/>
      <c r="GD807" s="410"/>
      <c r="GE807" s="410"/>
      <c r="GF807" s="410"/>
      <c r="GG807" s="410"/>
      <c r="GH807" s="410"/>
      <c r="GI807" s="410"/>
      <c r="GJ807" s="410"/>
      <c r="GK807" s="410"/>
      <c r="GL807" s="410"/>
      <c r="GM807" s="410"/>
      <c r="GN807" s="410"/>
      <c r="GO807" s="410"/>
      <c r="GP807" s="410"/>
      <c r="GQ807" s="410"/>
      <c r="GR807" s="410"/>
      <c r="GS807" s="410"/>
      <c r="GT807" s="410"/>
      <c r="GU807" s="410"/>
      <c r="GV807" s="410"/>
      <c r="GW807" s="410"/>
      <c r="GX807" s="410"/>
      <c r="GY807" s="410"/>
      <c r="GZ807" s="410"/>
      <c r="HA807" s="410"/>
      <c r="HB807" s="410"/>
      <c r="HC807" s="410"/>
      <c r="HD807" s="410"/>
      <c r="HE807" s="410"/>
      <c r="HF807" s="410"/>
      <c r="HG807" s="410"/>
      <c r="HH807" s="410"/>
      <c r="HI807" s="410"/>
      <c r="HJ807" s="410"/>
      <c r="HK807" s="410"/>
      <c r="HL807" s="410"/>
      <c r="HM807" s="410"/>
      <c r="HN807" s="410"/>
      <c r="HO807" s="410"/>
      <c r="HP807" s="410"/>
      <c r="HQ807" s="410"/>
      <c r="HR807" s="410"/>
      <c r="HS807" s="410"/>
      <c r="HT807" s="410"/>
      <c r="HU807" s="410"/>
      <c r="HV807" s="410"/>
      <c r="HW807" s="410"/>
      <c r="HX807" s="410"/>
      <c r="HY807" s="410"/>
      <c r="HZ807" s="410"/>
      <c r="IA807" s="410"/>
      <c r="IB807" s="410"/>
      <c r="IC807" s="410"/>
      <c r="ID807" s="410"/>
      <c r="IE807" s="410"/>
      <c r="IF807" s="410"/>
      <c r="IG807" s="410"/>
      <c r="IH807" s="410"/>
      <c r="II807" s="410"/>
      <c r="IJ807" s="410"/>
      <c r="IK807" s="410"/>
      <c r="IL807" s="410"/>
      <c r="IM807" s="410"/>
      <c r="IN807" s="410"/>
      <c r="IO807" s="410"/>
      <c r="IP807" s="410"/>
      <c r="IQ807" s="410"/>
      <c r="IR807" s="410"/>
      <c r="IS807" s="410"/>
      <c r="IT807" s="410"/>
      <c r="IU807" s="410"/>
      <c r="IV807" s="410"/>
    </row>
    <row r="808" spans="1:256" s="2" customFormat="1" ht="12.75" hidden="1" customHeight="1" outlineLevel="2">
      <c r="A808" s="14"/>
      <c r="B808" s="14"/>
      <c r="C808" s="324"/>
      <c r="D808" s="413"/>
      <c r="E808" s="261">
        <v>2</v>
      </c>
      <c r="F808" s="372"/>
      <c r="G808" s="269"/>
      <c r="H808" s="270"/>
      <c r="I808" s="155">
        <f>IF(A26taxstdlife="n/a","n/a",IF(I$3&gt;(A26taxstdlife+$E808),(Input!$H$236*$H$7)-SUM($H808:H808),(Input!$H$236*$H$7)/A26taxstdlife))</f>
        <v>0</v>
      </c>
      <c r="J808" s="155">
        <f>IF(A26taxstdlife="n/a","n/a",IF(J$3&gt;(A26taxstdlife+$E808),(Input!$H$236*$H$7)-SUM($H808:I808),(Input!$H$236*$H$7)/A26taxstdlife))</f>
        <v>0</v>
      </c>
      <c r="K808" s="155">
        <f>IF(A26taxstdlife="n/a","n/a",IF(K$3&gt;(A26taxstdlife+$E808),(Input!$H$236*$H$7)-SUM($H808:J808),(Input!$H$236*$H$7)/A26taxstdlife))</f>
        <v>0</v>
      </c>
      <c r="L808" s="155">
        <f>IF(A26taxstdlife="n/a","n/a",IF(L$3&gt;(A26taxstdlife+$E808),(Input!$H$236*$H$7)-SUM($H808:K808),(Input!$H$236*$H$7)/A26taxstdlife))</f>
        <v>0</v>
      </c>
      <c r="M808" s="155">
        <f>IF(A26taxstdlife="n/a","n/a",IF(M$3&gt;(A26taxstdlife+$E808),(Input!$H$236*$H$7)-SUM($H808:L808),(Input!$H$236*$H$7)/A26taxstdlife))</f>
        <v>0</v>
      </c>
      <c r="N808" s="155">
        <f>IF(A26taxstdlife="n/a","n/a",IF(N$3&gt;(A26taxstdlife+$E808),(Input!$H$236*$H$7)-SUM($H808:M808),(Input!$H$236*$H$7)/A26taxstdlife))</f>
        <v>0</v>
      </c>
      <c r="O808" s="155">
        <f>IF(A26taxstdlife="n/a","n/a",IF(O$3&gt;(A26taxstdlife+$E808),(Input!$H$236*$H$7)-SUM($H808:N808),(Input!$H$236*$H$7)/A26taxstdlife))</f>
        <v>0</v>
      </c>
      <c r="P808" s="155">
        <f>IF(A26taxstdlife="n/a","n/a",IF(P$3&gt;(A26taxstdlife+$E808),(Input!$H$236*$H$7)-SUM($H808:O808),(Input!$H$236*$H$7)/A26taxstdlife))</f>
        <v>0</v>
      </c>
      <c r="Q808" s="155">
        <f>IF(A26taxstdlife="n/a","n/a",IF(Q$3&gt;(A26taxstdlife+$E808),(Input!$H$236*$H$7)-SUM($H808:P808),(Input!$H$236*$H$7)/A26taxstdlife))</f>
        <v>0</v>
      </c>
      <c r="R808" s="155">
        <f>IF(A26taxstdlife="n/a","n/a",IF(R$3&gt;(A26taxstdlife+$E808),(Input!$H$236*$H$7)-SUM($H808:Q808),(Input!$H$236*$H$7)/A26taxstdlife))</f>
        <v>0</v>
      </c>
      <c r="S808" s="155">
        <f>IF(A26taxstdlife="n/a","n/a",IF(S$3&gt;(A26taxstdlife+$E808),(Input!$H$236*$H$7)-SUM($H808:R808),(Input!$H$236*$H$7)/A26taxstdlife))</f>
        <v>0</v>
      </c>
      <c r="T808" s="155">
        <f>IF(A26taxstdlife="n/a","n/a",IF(T$3&gt;(A26taxstdlife+$E808),(Input!$H$236*$H$7)-SUM($H808:S808),(Input!$H$236*$H$7)/A26taxstdlife))</f>
        <v>0</v>
      </c>
      <c r="U808" s="155">
        <f>IF(A26taxstdlife="n/a","n/a",IF(U$3&gt;(A26taxstdlife+$E808),(Input!$H$236*$H$7)-SUM($H808:T808),(Input!$H$236*$H$7)/A26taxstdlife))</f>
        <v>0</v>
      </c>
      <c r="V808" s="155">
        <f>IF(A26taxstdlife="n/a","n/a",IF(V$3&gt;(A26taxstdlife+$E808),(Input!$H$236*$H$7)-SUM($H808:U808),(Input!$H$236*$H$7)/A26taxstdlife))</f>
        <v>0</v>
      </c>
      <c r="W808" s="155">
        <f>IF(A26taxstdlife="n/a","n/a",IF(W$3&gt;(A26taxstdlife+$E808),(Input!$H$236*$H$7)-SUM($H808:V808),(Input!$H$236*$H$7)/A26taxstdlife))</f>
        <v>0</v>
      </c>
      <c r="X808" s="155">
        <f>IF(A26taxstdlife="n/a","n/a",IF(X$3&gt;(A26taxstdlife+$E808),(Input!$H$236*$H$7)-SUM($H808:W808),(Input!$H$236*$H$7)/A26taxstdlife))</f>
        <v>0</v>
      </c>
      <c r="Y808" s="155">
        <f>IF(A26taxstdlife="n/a","n/a",IF(Y$3&gt;(A26taxstdlife+$E808),(Input!$H$236*$H$7)-SUM($H808:X808),(Input!$H$236*$H$7)/A26taxstdlife))</f>
        <v>0</v>
      </c>
      <c r="Z808" s="155">
        <f>IF(A26taxstdlife="n/a","n/a",IF(Z$3&gt;(A26taxstdlife+$E808),(Input!$H$236*$H$7)-SUM($H808:Y808),(Input!$H$236*$H$7)/A26taxstdlife))</f>
        <v>0</v>
      </c>
      <c r="AA808" s="155">
        <f>IF(A26taxstdlife="n/a","n/a",IF(AA$3&gt;(A26taxstdlife+$E808),(Input!$H$236*$H$7)-SUM($H808:Z808),(Input!$H$236*$H$7)/A26taxstdlife))</f>
        <v>0</v>
      </c>
      <c r="AB808" s="155">
        <f>IF(A26taxstdlife="n/a","n/a",IF(AB$3&gt;(A26taxstdlife+$E808),(Input!$H$236*$H$7)-SUM($H808:AA808),(Input!$H$236*$H$7)/A26taxstdlife))</f>
        <v>0</v>
      </c>
      <c r="AC808" s="155">
        <f>IF(A26taxstdlife="n/a","n/a",IF(AC$3&gt;(A26taxstdlife+$E808),(Input!$H$236*$H$7)-SUM($H808:AB808),(Input!$H$236*$H$7)/A26taxstdlife))</f>
        <v>0</v>
      </c>
      <c r="AD808" s="155">
        <f>IF(A26taxstdlife="n/a","n/a",IF(AD$3&gt;(A26taxstdlife+$E808),(Input!$H$236*$H$7)-SUM($H808:AC808),(Input!$H$236*$H$7)/A26taxstdlife))</f>
        <v>0</v>
      </c>
      <c r="AE808" s="155">
        <f>IF(A26taxstdlife="n/a","n/a",IF(AE$3&gt;(A26taxstdlife+$E808),(Input!$H$236*$H$7)-SUM($H808:AD808),(Input!$H$236*$H$7)/A26taxstdlife))</f>
        <v>0</v>
      </c>
      <c r="AF808" s="155">
        <f>IF(A26taxstdlife="n/a","n/a",IF(AF$3&gt;(A26taxstdlife+$E808),(Input!$H$236*$H$7)-SUM($H808:AE808),(Input!$H$236*$H$7)/A26taxstdlife))</f>
        <v>0</v>
      </c>
      <c r="AG808" s="155">
        <f>IF(A26taxstdlife="n/a","n/a",IF(AG$3&gt;(A26taxstdlife+$E808),(Input!$H$236*$H$7)-SUM($H808:AF808),(Input!$H$236*$H$7)/A26taxstdlife))</f>
        <v>0</v>
      </c>
      <c r="AH808" s="155">
        <f>IF(A26taxstdlife="n/a","n/a",IF(AH$3&gt;(A26taxstdlife+$E808),(Input!$H$236*$H$7)-SUM($H808:AG808),(Input!$H$236*$H$7)/A26taxstdlife))</f>
        <v>0</v>
      </c>
      <c r="AI808" s="155">
        <f>IF(A26taxstdlife="n/a","n/a",IF(AI$3&gt;(A26taxstdlife+$E808),(Input!$H$236*$H$7)-SUM($H808:AH808),(Input!$H$236*$H$7)/A26taxstdlife))</f>
        <v>0</v>
      </c>
      <c r="AJ808" s="155">
        <f>IF(A26taxstdlife="n/a","n/a",IF(AJ$3&gt;(A26taxstdlife+$E808),(Input!$H$236*$H$7)-SUM($H808:AI808),(Input!$H$236*$H$7)/A26taxstdlife))</f>
        <v>0</v>
      </c>
      <c r="AK808" s="155">
        <f>IF(A26taxstdlife="n/a","n/a",IF(AK$3&gt;(A26taxstdlife+$E808),(Input!$H$236*$H$7)-SUM($H808:AJ808),(Input!$H$236*$H$7)/A26taxstdlife))</f>
        <v>0</v>
      </c>
      <c r="AL808" s="155">
        <f>IF(A26taxstdlife="n/a","n/a",IF(AL$3&gt;(A26taxstdlife+$E808),(Input!$H$236*$H$7)-SUM($H808:AK808),(Input!$H$236*$H$7)/A26taxstdlife))</f>
        <v>0</v>
      </c>
      <c r="AM808" s="155">
        <f>IF(A26taxstdlife="n/a","n/a",IF(AM$3&gt;(A26taxstdlife+$E808),(Input!$H$236*$H$7)-SUM($H808:AL808),(Input!$H$236*$H$7)/A26taxstdlife))</f>
        <v>0</v>
      </c>
      <c r="AN808" s="155">
        <f>IF(A26taxstdlife="n/a","n/a",IF(AN$3&gt;(A26taxstdlife+$E808),(Input!$H$236*$H$7)-SUM($H808:AM808),(Input!$H$236*$H$7)/A26taxstdlife))</f>
        <v>0</v>
      </c>
      <c r="AO808" s="155">
        <f>IF(A26taxstdlife="n/a","n/a",IF(AO$3&gt;(A26taxstdlife+$E808),(Input!$H$236*$H$7)-SUM($H808:AN808),(Input!$H$236*$H$7)/A26taxstdlife))</f>
        <v>0</v>
      </c>
      <c r="AP808" s="155">
        <f>IF(A26taxstdlife="n/a","n/a",IF(AP$3&gt;(A26taxstdlife+$E808),(Input!$H$236*$H$7)-SUM($H808:AO808),(Input!$H$236*$H$7)/A26taxstdlife))</f>
        <v>0</v>
      </c>
      <c r="AQ808" s="155">
        <f>IF(A26taxstdlife="n/a","n/a",IF(AQ$3&gt;(A26taxstdlife+$E808),(Input!$H$236*$H$7)-SUM($H808:AP808),(Input!$H$236*$H$7)/A26taxstdlife))</f>
        <v>0</v>
      </c>
      <c r="AR808" s="155">
        <f>IF(A26taxstdlife="n/a","n/a",IF(AR$3&gt;(A26taxstdlife+$E808),(Input!$H$236*$H$7)-SUM($H808:AQ808),(Input!$H$236*$H$7)/A26taxstdlife))</f>
        <v>0</v>
      </c>
      <c r="AS808" s="155">
        <f>IF(A26taxstdlife="n/a","n/a",IF(AS$3&gt;(A26taxstdlife+$E808),(Input!$H$236*$H$7)-SUM($H808:AR808),(Input!$H$236*$H$7)/A26taxstdlife))</f>
        <v>0</v>
      </c>
      <c r="AT808" s="155">
        <f>IF(A26taxstdlife="n/a","n/a",IF(AT$3&gt;(A26taxstdlife+$E808),(Input!$H$236*$H$7)-SUM($H808:AS808),(Input!$H$236*$H$7)/A26taxstdlife))</f>
        <v>0</v>
      </c>
      <c r="AU808" s="155">
        <f>IF(A26taxstdlife="n/a","n/a",IF(AU$3&gt;(A26taxstdlife+$E808),(Input!$H$236*$H$7)-SUM($H808:AT808),(Input!$H$236*$H$7)/A26taxstdlife))</f>
        <v>0</v>
      </c>
      <c r="AV808" s="155">
        <f>IF(A26taxstdlife="n/a","n/a",IF(AV$3&gt;(A26taxstdlife+$E808),(Input!$H$236*$H$7)-SUM($H808:AU808),(Input!$H$236*$H$7)/A26taxstdlife))</f>
        <v>0</v>
      </c>
      <c r="AW808" s="155">
        <f>IF(A26taxstdlife="n/a","n/a",IF(AW$3&gt;(A26taxstdlife+$E808),(Input!$H$236*$H$7)-SUM($H808:AV808),(Input!$H$236*$H$7)/A26taxstdlife))</f>
        <v>0</v>
      </c>
      <c r="AX808" s="155">
        <f>IF(A26taxstdlife="n/a","n/a",IF(AX$3&gt;(A26taxstdlife+$E808),(Input!$H$236*$H$7)-SUM($H808:AW808),(Input!$H$236*$H$7)/A26taxstdlife))</f>
        <v>0</v>
      </c>
      <c r="AY808" s="155">
        <f>IF(A26taxstdlife="n/a","n/a",IF(AY$3&gt;(A26taxstdlife+$E808),(Input!$H$236*$H$7)-SUM($H808:AX808),(Input!$H$236*$H$7)/A26taxstdlife))</f>
        <v>0</v>
      </c>
      <c r="AZ808" s="155">
        <f>IF(A26taxstdlife="n/a","n/a",IF(AZ$3&gt;(A26taxstdlife+$E808),(Input!$H$236*$H$7)-SUM($H808:AY808),(Input!$H$236*$H$7)/A26taxstdlife))</f>
        <v>0</v>
      </c>
      <c r="BA808" s="155">
        <f>IF(A26taxstdlife="n/a","n/a",IF(BA$3&gt;(A26taxstdlife+$E808),(Input!$H$236*$H$7)-SUM($H808:AZ808),(Input!$H$236*$H$7)/A26taxstdlife))</f>
        <v>0</v>
      </c>
      <c r="BB808" s="155">
        <f>IF(A26taxstdlife="n/a","n/a",IF(BB$3&gt;(A26taxstdlife+$E808),(Input!$H$236*$H$7)-SUM($H808:BA808),(Input!$H$236*$H$7)/A26taxstdlife))</f>
        <v>0</v>
      </c>
      <c r="BC808" s="155">
        <f>IF(A26taxstdlife="n/a","n/a",IF(BC$3&gt;(A26taxstdlife+$E808),(Input!$H$236*$H$7)-SUM($H808:BB808),(Input!$H$236*$H$7)/A26taxstdlife))</f>
        <v>0</v>
      </c>
      <c r="BD808" s="155">
        <f>IF(A26taxstdlife="n/a","n/a",IF(BD$3&gt;(A26taxstdlife+$E808),(Input!$H$236*$H$7)-SUM($H808:BC808),(Input!$H$236*$H$7)/A26taxstdlife))</f>
        <v>0</v>
      </c>
      <c r="BE808" s="155">
        <f>IF(A26taxstdlife="n/a","n/a",IF(BE$3&gt;(A26taxstdlife+$E808),(Input!$H$236*$H$7)-SUM($H808:BD808),(Input!$H$236*$H$7)/A26taxstdlife))</f>
        <v>0</v>
      </c>
      <c r="BF808" s="155">
        <f>IF(A26taxstdlife="n/a","n/a",IF(BF$3&gt;(A26taxstdlife+$E808),(Input!$H$236*$H$7)-SUM($H808:BE808),(Input!$H$236*$H$7)/A26taxstdlife))</f>
        <v>0</v>
      </c>
      <c r="BG808" s="155">
        <f>IF(A26taxstdlife="n/a","n/a",IF(BG$3&gt;(A26taxstdlife+$E808),(Input!$H$236*$H$7)-SUM($H808:BF808),(Input!$H$236*$H$7)/A26taxstdlife))</f>
        <v>0</v>
      </c>
      <c r="BH808" s="155">
        <f>IF(A26taxstdlife="n/a","n/a",IF(BH$3&gt;(A26taxstdlife+$E808),(Input!$H$236*$H$7)-SUM($H808:BG808),(Input!$H$236*$H$7)/A26taxstdlife))</f>
        <v>0</v>
      </c>
      <c r="BI808" s="155">
        <f>IF(A26taxstdlife="n/a","n/a",IF(BI$3&gt;(A26taxstdlife+$E808),(Input!$H$236*$H$7)-SUM($H808:BH808),(Input!$H$236*$H$7)/A26taxstdlife))</f>
        <v>0</v>
      </c>
      <c r="BJ808" s="14"/>
      <c r="BK808" s="14"/>
      <c r="BL808" s="14"/>
      <c r="BM808" s="14"/>
      <c r="BN808" s="14"/>
      <c r="BO808" s="14"/>
      <c r="BP808" s="14"/>
      <c r="BQ808" s="14"/>
      <c r="BR808" s="14"/>
      <c r="BS808" s="14"/>
      <c r="BT808" s="14"/>
      <c r="BU808" s="14"/>
      <c r="BV808" s="14"/>
      <c r="BW808" s="14"/>
      <c r="BX808" s="14"/>
      <c r="BY808" s="14"/>
      <c r="BZ808" s="14"/>
      <c r="CA808" s="410"/>
      <c r="CB808" s="410"/>
      <c r="CC808" s="410"/>
      <c r="CD808" s="410"/>
      <c r="CE808" s="410"/>
      <c r="CF808" s="410"/>
      <c r="CG808" s="410"/>
      <c r="CH808" s="410"/>
      <c r="CI808" s="410"/>
      <c r="CJ808" s="410"/>
      <c r="CK808" s="410"/>
      <c r="CL808" s="410"/>
      <c r="CM808" s="410"/>
      <c r="CN808" s="410"/>
      <c r="CO808" s="410"/>
      <c r="CP808" s="410"/>
      <c r="CQ808" s="410"/>
      <c r="CR808" s="410"/>
      <c r="CS808" s="410"/>
      <c r="CT808" s="410"/>
      <c r="CU808" s="410"/>
      <c r="CV808" s="410"/>
      <c r="CW808" s="410"/>
      <c r="CX808" s="410"/>
      <c r="CY808" s="410"/>
      <c r="CZ808" s="410"/>
      <c r="DA808" s="410"/>
      <c r="DB808" s="410"/>
      <c r="DC808" s="410"/>
      <c r="DD808" s="410"/>
      <c r="DE808" s="410"/>
      <c r="DF808" s="410"/>
      <c r="DG808" s="410"/>
      <c r="DH808" s="410"/>
      <c r="DI808" s="410"/>
      <c r="DJ808" s="410"/>
      <c r="DK808" s="410"/>
      <c r="DL808" s="410"/>
      <c r="DM808" s="410"/>
      <c r="DN808" s="410"/>
      <c r="DO808" s="410"/>
      <c r="DP808" s="410"/>
      <c r="DQ808" s="410"/>
      <c r="DR808" s="410"/>
      <c r="DS808" s="410"/>
      <c r="DT808" s="410"/>
      <c r="DU808" s="410"/>
      <c r="DV808" s="410"/>
      <c r="DW808" s="410"/>
      <c r="DX808" s="410"/>
      <c r="DY808" s="410"/>
      <c r="DZ808" s="410"/>
      <c r="EA808" s="410"/>
      <c r="EB808" s="410"/>
      <c r="EC808" s="410"/>
      <c r="ED808" s="410"/>
      <c r="EE808" s="410"/>
      <c r="EF808" s="410"/>
      <c r="EG808" s="410"/>
      <c r="EH808" s="410"/>
      <c r="EI808" s="410"/>
      <c r="EJ808" s="410"/>
      <c r="EK808" s="410"/>
      <c r="EL808" s="410"/>
      <c r="EM808" s="410"/>
      <c r="EN808" s="410"/>
      <c r="EO808" s="410"/>
      <c r="EP808" s="410"/>
      <c r="EQ808" s="410"/>
      <c r="ER808" s="410"/>
      <c r="ES808" s="410"/>
      <c r="ET808" s="410"/>
      <c r="EU808" s="410"/>
      <c r="EV808" s="410"/>
      <c r="EW808" s="410"/>
      <c r="EX808" s="410"/>
      <c r="EY808" s="410"/>
      <c r="EZ808" s="410"/>
      <c r="FA808" s="410"/>
      <c r="FB808" s="410"/>
      <c r="FC808" s="410"/>
      <c r="FD808" s="410"/>
      <c r="FE808" s="410"/>
      <c r="FF808" s="410"/>
      <c r="FG808" s="410"/>
      <c r="FH808" s="410"/>
      <c r="FI808" s="410"/>
      <c r="FJ808" s="410"/>
      <c r="FK808" s="410"/>
      <c r="FL808" s="410"/>
      <c r="FM808" s="410"/>
      <c r="FN808" s="410"/>
      <c r="FO808" s="410"/>
      <c r="FP808" s="410"/>
      <c r="FQ808" s="410"/>
      <c r="FR808" s="410"/>
      <c r="FS808" s="410"/>
      <c r="FT808" s="410"/>
      <c r="FU808" s="410"/>
      <c r="FV808" s="410"/>
      <c r="FW808" s="410"/>
      <c r="FX808" s="410"/>
      <c r="FY808" s="410"/>
      <c r="FZ808" s="410"/>
      <c r="GA808" s="410"/>
      <c r="GB808" s="410"/>
      <c r="GC808" s="410"/>
      <c r="GD808" s="410"/>
      <c r="GE808" s="410"/>
      <c r="GF808" s="410"/>
      <c r="GG808" s="410"/>
      <c r="GH808" s="410"/>
      <c r="GI808" s="410"/>
      <c r="GJ808" s="410"/>
      <c r="GK808" s="410"/>
      <c r="GL808" s="410"/>
      <c r="GM808" s="410"/>
      <c r="GN808" s="410"/>
      <c r="GO808" s="410"/>
      <c r="GP808" s="410"/>
      <c r="GQ808" s="410"/>
      <c r="GR808" s="410"/>
      <c r="GS808" s="410"/>
      <c r="GT808" s="410"/>
      <c r="GU808" s="410"/>
      <c r="GV808" s="410"/>
      <c r="GW808" s="410"/>
      <c r="GX808" s="410"/>
      <c r="GY808" s="410"/>
      <c r="GZ808" s="410"/>
      <c r="HA808" s="410"/>
      <c r="HB808" s="410"/>
      <c r="HC808" s="410"/>
      <c r="HD808" s="410"/>
      <c r="HE808" s="410"/>
      <c r="HF808" s="410"/>
      <c r="HG808" s="410"/>
      <c r="HH808" s="410"/>
      <c r="HI808" s="410"/>
      <c r="HJ808" s="410"/>
      <c r="HK808" s="410"/>
      <c r="HL808" s="410"/>
      <c r="HM808" s="410"/>
      <c r="HN808" s="410"/>
      <c r="HO808" s="410"/>
      <c r="HP808" s="410"/>
      <c r="HQ808" s="410"/>
      <c r="HR808" s="410"/>
      <c r="HS808" s="410"/>
      <c r="HT808" s="410"/>
      <c r="HU808" s="410"/>
      <c r="HV808" s="410"/>
      <c r="HW808" s="410"/>
      <c r="HX808" s="410"/>
      <c r="HY808" s="410"/>
      <c r="HZ808" s="410"/>
      <c r="IA808" s="410"/>
      <c r="IB808" s="410"/>
      <c r="IC808" s="410"/>
      <c r="ID808" s="410"/>
      <c r="IE808" s="410"/>
      <c r="IF808" s="410"/>
      <c r="IG808" s="410"/>
      <c r="IH808" s="410"/>
      <c r="II808" s="410"/>
      <c r="IJ808" s="410"/>
      <c r="IK808" s="410"/>
      <c r="IL808" s="410"/>
      <c r="IM808" s="410"/>
      <c r="IN808" s="410"/>
      <c r="IO808" s="410"/>
      <c r="IP808" s="410"/>
      <c r="IQ808" s="410"/>
      <c r="IR808" s="410"/>
      <c r="IS808" s="410"/>
      <c r="IT808" s="410"/>
      <c r="IU808" s="410"/>
      <c r="IV808" s="410"/>
    </row>
    <row r="809" spans="1:256" s="2" customFormat="1" ht="12.75" hidden="1" customHeight="1" outlineLevel="2">
      <c r="A809" s="14"/>
      <c r="B809" s="14"/>
      <c r="C809" s="324"/>
      <c r="D809" s="413"/>
      <c r="E809" s="261">
        <v>3</v>
      </c>
      <c r="F809" s="372"/>
      <c r="G809" s="269"/>
      <c r="H809" s="271"/>
      <c r="I809" s="270"/>
      <c r="J809" s="155">
        <f>IF(A26taxstdlife="n/a","n/a",IF(J$3&gt;(A26taxstdlife+$E809),(Input!$I$236*$I$7)-SUM($I809:I809),(Input!$I$236*$I$7)/A26taxstdlife))</f>
        <v>0</v>
      </c>
      <c r="K809" s="155">
        <f>IF(A26taxstdlife="n/a","n/a",IF(K$3&gt;(A26taxstdlife+$E809),(Input!$I$236*$I$7)-SUM($I809:J809),(Input!$I$236*$I$7)/A26taxstdlife))</f>
        <v>0</v>
      </c>
      <c r="L809" s="155">
        <f>IF(A26taxstdlife="n/a","n/a",IF(L$3&gt;(A26taxstdlife+$E809),(Input!$I$236*$I$7)-SUM($I809:K809),(Input!$I$236*$I$7)/A26taxstdlife))</f>
        <v>0</v>
      </c>
      <c r="M809" s="155">
        <f>IF(A26taxstdlife="n/a","n/a",IF(M$3&gt;(A26taxstdlife+$E809),(Input!$I$236*$I$7)-SUM($I809:L809),(Input!$I$236*$I$7)/A26taxstdlife))</f>
        <v>0</v>
      </c>
      <c r="N809" s="155">
        <f>IF(A26taxstdlife="n/a","n/a",IF(N$3&gt;(A26taxstdlife+$E809),(Input!$I$236*$I$7)-SUM($I809:M809),(Input!$I$236*$I$7)/A26taxstdlife))</f>
        <v>0</v>
      </c>
      <c r="O809" s="155">
        <f>IF(A26taxstdlife="n/a","n/a",IF(O$3&gt;(A26taxstdlife+$E809),(Input!$I$236*$I$7)-SUM($I809:N809),(Input!$I$236*$I$7)/A26taxstdlife))</f>
        <v>0</v>
      </c>
      <c r="P809" s="155">
        <f>IF(A26taxstdlife="n/a","n/a",IF(P$3&gt;(A26taxstdlife+$E809),(Input!$I$236*$I$7)-SUM($I809:O809),(Input!$I$236*$I$7)/A26taxstdlife))</f>
        <v>0</v>
      </c>
      <c r="Q809" s="155">
        <f>IF(A26taxstdlife="n/a","n/a",IF(Q$3&gt;(A26taxstdlife+$E809),(Input!$I$236*$I$7)-SUM($I809:P809),(Input!$I$236*$I$7)/A26taxstdlife))</f>
        <v>0</v>
      </c>
      <c r="R809" s="155">
        <f>IF(A26taxstdlife="n/a","n/a",IF(R$3&gt;(A26taxstdlife+$E809),(Input!$I$236*$I$7)-SUM($I809:Q809),(Input!$I$236*$I$7)/A26taxstdlife))</f>
        <v>0</v>
      </c>
      <c r="S809" s="155">
        <f>IF(A26taxstdlife="n/a","n/a",IF(S$3&gt;(A26taxstdlife+$E809),(Input!$I$236*$I$7)-SUM($I809:R809),(Input!$I$236*$I$7)/A26taxstdlife))</f>
        <v>0</v>
      </c>
      <c r="T809" s="155">
        <f>IF(A26taxstdlife="n/a","n/a",IF(T$3&gt;(A26taxstdlife+$E809),(Input!$I$236*$I$7)-SUM($I809:S809),(Input!$I$236*$I$7)/A26taxstdlife))</f>
        <v>0</v>
      </c>
      <c r="U809" s="155">
        <f>IF(A26taxstdlife="n/a","n/a",IF(U$3&gt;(A26taxstdlife+$E809),(Input!$I$236*$I$7)-SUM($I809:T809),(Input!$I$236*$I$7)/A26taxstdlife))</f>
        <v>0</v>
      </c>
      <c r="V809" s="155">
        <f>IF(A26taxstdlife="n/a","n/a",IF(V$3&gt;(A26taxstdlife+$E809),(Input!$I$236*$I$7)-SUM($I809:U809),(Input!$I$236*$I$7)/A26taxstdlife))</f>
        <v>0</v>
      </c>
      <c r="W809" s="155">
        <f>IF(A26taxstdlife="n/a","n/a",IF(W$3&gt;(A26taxstdlife+$E809),(Input!$I$236*$I$7)-SUM($I809:V809),(Input!$I$236*$I$7)/A26taxstdlife))</f>
        <v>0</v>
      </c>
      <c r="X809" s="155">
        <f>IF(A26taxstdlife="n/a","n/a",IF(X$3&gt;(A26taxstdlife+$E809),(Input!$I$236*$I$7)-SUM($I809:W809),(Input!$I$236*$I$7)/A26taxstdlife))</f>
        <v>0</v>
      </c>
      <c r="Y809" s="155">
        <f>IF(A26taxstdlife="n/a","n/a",IF(Y$3&gt;(A26taxstdlife+$E809),(Input!$I$236*$I$7)-SUM($I809:X809),(Input!$I$236*$I$7)/A26taxstdlife))</f>
        <v>0</v>
      </c>
      <c r="Z809" s="155">
        <f>IF(A26taxstdlife="n/a","n/a",IF(Z$3&gt;(A26taxstdlife+$E809),(Input!$I$236*$I$7)-SUM($I809:Y809),(Input!$I$236*$I$7)/A26taxstdlife))</f>
        <v>0</v>
      </c>
      <c r="AA809" s="155">
        <f>IF(A26taxstdlife="n/a","n/a",IF(AA$3&gt;(A26taxstdlife+$E809),(Input!$I$236*$I$7)-SUM($I809:Z809),(Input!$I$236*$I$7)/A26taxstdlife))</f>
        <v>0</v>
      </c>
      <c r="AB809" s="155">
        <f>IF(A26taxstdlife="n/a","n/a",IF(AB$3&gt;(A26taxstdlife+$E809),(Input!$I$236*$I$7)-SUM($I809:AA809),(Input!$I$236*$I$7)/A26taxstdlife))</f>
        <v>0</v>
      </c>
      <c r="AC809" s="155">
        <f>IF(A26taxstdlife="n/a","n/a",IF(AC$3&gt;(A26taxstdlife+$E809),(Input!$I$236*$I$7)-SUM($I809:AB809),(Input!$I$236*$I$7)/A26taxstdlife))</f>
        <v>0</v>
      </c>
      <c r="AD809" s="155">
        <f>IF(A26taxstdlife="n/a","n/a",IF(AD$3&gt;(A26taxstdlife+$E809),(Input!$I$236*$I$7)-SUM($I809:AC809),(Input!$I$236*$I$7)/A26taxstdlife))</f>
        <v>0</v>
      </c>
      <c r="AE809" s="155">
        <f>IF(A26taxstdlife="n/a","n/a",IF(AE$3&gt;(A26taxstdlife+$E809),(Input!$I$236*$I$7)-SUM($I809:AD809),(Input!$I$236*$I$7)/A26taxstdlife))</f>
        <v>0</v>
      </c>
      <c r="AF809" s="155">
        <f>IF(A26taxstdlife="n/a","n/a",IF(AF$3&gt;(A26taxstdlife+$E809),(Input!$I$236*$I$7)-SUM($I809:AE809),(Input!$I$236*$I$7)/A26taxstdlife))</f>
        <v>0</v>
      </c>
      <c r="AG809" s="155">
        <f>IF(A26taxstdlife="n/a","n/a",IF(AG$3&gt;(A26taxstdlife+$E809),(Input!$I$236*$I$7)-SUM($I809:AF809),(Input!$I$236*$I$7)/A26taxstdlife))</f>
        <v>0</v>
      </c>
      <c r="AH809" s="155">
        <f>IF(A26taxstdlife="n/a","n/a",IF(AH$3&gt;(A26taxstdlife+$E809),(Input!$I$236*$I$7)-SUM($I809:AG809),(Input!$I$236*$I$7)/A26taxstdlife))</f>
        <v>0</v>
      </c>
      <c r="AI809" s="155">
        <f>IF(A26taxstdlife="n/a","n/a",IF(AI$3&gt;(A26taxstdlife+$E809),(Input!$I$236*$I$7)-SUM($I809:AH809),(Input!$I$236*$I$7)/A26taxstdlife))</f>
        <v>0</v>
      </c>
      <c r="AJ809" s="155">
        <f>IF(A26taxstdlife="n/a","n/a",IF(AJ$3&gt;(A26taxstdlife+$E809),(Input!$I$236*$I$7)-SUM($I809:AI809),(Input!$I$236*$I$7)/A26taxstdlife))</f>
        <v>0</v>
      </c>
      <c r="AK809" s="155">
        <f>IF(A26taxstdlife="n/a","n/a",IF(AK$3&gt;(A26taxstdlife+$E809),(Input!$I$236*$I$7)-SUM($I809:AJ809),(Input!$I$236*$I$7)/A26taxstdlife))</f>
        <v>0</v>
      </c>
      <c r="AL809" s="155">
        <f>IF(A26taxstdlife="n/a","n/a",IF(AL$3&gt;(A26taxstdlife+$E809),(Input!$I$236*$I$7)-SUM($I809:AK809),(Input!$I$236*$I$7)/A26taxstdlife))</f>
        <v>0</v>
      </c>
      <c r="AM809" s="155">
        <f>IF(A26taxstdlife="n/a","n/a",IF(AM$3&gt;(A26taxstdlife+$E809),(Input!$I$236*$I$7)-SUM($I809:AL809),(Input!$I$236*$I$7)/A26taxstdlife))</f>
        <v>0</v>
      </c>
      <c r="AN809" s="155">
        <f>IF(A26taxstdlife="n/a","n/a",IF(AN$3&gt;(A26taxstdlife+$E809),(Input!$I$236*$I$7)-SUM($I809:AM809),(Input!$I$236*$I$7)/A26taxstdlife))</f>
        <v>0</v>
      </c>
      <c r="AO809" s="155">
        <f>IF(A26taxstdlife="n/a","n/a",IF(AO$3&gt;(A26taxstdlife+$E809),(Input!$I$236*$I$7)-SUM($I809:AN809),(Input!$I$236*$I$7)/A26taxstdlife))</f>
        <v>0</v>
      </c>
      <c r="AP809" s="155">
        <f>IF(A26taxstdlife="n/a","n/a",IF(AP$3&gt;(A26taxstdlife+$E809),(Input!$I$236*$I$7)-SUM($I809:AO809),(Input!$I$236*$I$7)/A26taxstdlife))</f>
        <v>0</v>
      </c>
      <c r="AQ809" s="155">
        <f>IF(A26taxstdlife="n/a","n/a",IF(AQ$3&gt;(A26taxstdlife+$E809),(Input!$I$236*$I$7)-SUM($I809:AP809),(Input!$I$236*$I$7)/A26taxstdlife))</f>
        <v>0</v>
      </c>
      <c r="AR809" s="155">
        <f>IF(A26taxstdlife="n/a","n/a",IF(AR$3&gt;(A26taxstdlife+$E809),(Input!$I$236*$I$7)-SUM($I809:AQ809),(Input!$I$236*$I$7)/A26taxstdlife))</f>
        <v>0</v>
      </c>
      <c r="AS809" s="155">
        <f>IF(A26taxstdlife="n/a","n/a",IF(AS$3&gt;(A26taxstdlife+$E809),(Input!$I$236*$I$7)-SUM($I809:AR809),(Input!$I$236*$I$7)/A26taxstdlife))</f>
        <v>0</v>
      </c>
      <c r="AT809" s="155">
        <f>IF(A26taxstdlife="n/a","n/a",IF(AT$3&gt;(A26taxstdlife+$E809),(Input!$I$236*$I$7)-SUM($I809:AS809),(Input!$I$236*$I$7)/A26taxstdlife))</f>
        <v>0</v>
      </c>
      <c r="AU809" s="155">
        <f>IF(A26taxstdlife="n/a","n/a",IF(AU$3&gt;(A26taxstdlife+$E809),(Input!$I$236*$I$7)-SUM($I809:AT809),(Input!$I$236*$I$7)/A26taxstdlife))</f>
        <v>0</v>
      </c>
      <c r="AV809" s="155">
        <f>IF(A26taxstdlife="n/a","n/a",IF(AV$3&gt;(A26taxstdlife+$E809),(Input!$I$236*$I$7)-SUM($I809:AU809),(Input!$I$236*$I$7)/A26taxstdlife))</f>
        <v>0</v>
      </c>
      <c r="AW809" s="155">
        <f>IF(A26taxstdlife="n/a","n/a",IF(AW$3&gt;(A26taxstdlife+$E809),(Input!$I$236*$I$7)-SUM($I809:AV809),(Input!$I$236*$I$7)/A26taxstdlife))</f>
        <v>0</v>
      </c>
      <c r="AX809" s="155">
        <f>IF(A26taxstdlife="n/a","n/a",IF(AX$3&gt;(A26taxstdlife+$E809),(Input!$I$236*$I$7)-SUM($I809:AW809),(Input!$I$236*$I$7)/A26taxstdlife))</f>
        <v>0</v>
      </c>
      <c r="AY809" s="155">
        <f>IF(A26taxstdlife="n/a","n/a",IF(AY$3&gt;(A26taxstdlife+$E809),(Input!$I$236*$I$7)-SUM($I809:AX809),(Input!$I$236*$I$7)/A26taxstdlife))</f>
        <v>0</v>
      </c>
      <c r="AZ809" s="155">
        <f>IF(A26taxstdlife="n/a","n/a",IF(AZ$3&gt;(A26taxstdlife+$E809),(Input!$I$236*$I$7)-SUM($I809:AY809),(Input!$I$236*$I$7)/A26taxstdlife))</f>
        <v>0</v>
      </c>
      <c r="BA809" s="155">
        <f>IF(A26taxstdlife="n/a","n/a",IF(BA$3&gt;(A26taxstdlife+$E809),(Input!$I$236*$I$7)-SUM($I809:AZ809),(Input!$I$236*$I$7)/A26taxstdlife))</f>
        <v>0</v>
      </c>
      <c r="BB809" s="155">
        <f>IF(A26taxstdlife="n/a","n/a",IF(BB$3&gt;(A26taxstdlife+$E809),(Input!$I$236*$I$7)-SUM($I809:BA809),(Input!$I$236*$I$7)/A26taxstdlife))</f>
        <v>0</v>
      </c>
      <c r="BC809" s="155">
        <f>IF(A26taxstdlife="n/a","n/a",IF(BC$3&gt;(A26taxstdlife+$E809),(Input!$I$236*$I$7)-SUM($I809:BB809),(Input!$I$236*$I$7)/A26taxstdlife))</f>
        <v>0</v>
      </c>
      <c r="BD809" s="155">
        <f>IF(A26taxstdlife="n/a","n/a",IF(BD$3&gt;(A26taxstdlife+$E809),(Input!$I$236*$I$7)-SUM($I809:BC809),(Input!$I$236*$I$7)/A26taxstdlife))</f>
        <v>0</v>
      </c>
      <c r="BE809" s="155">
        <f>IF(A26taxstdlife="n/a","n/a",IF(BE$3&gt;(A26taxstdlife+$E809),(Input!$I$236*$I$7)-SUM($I809:BD809),(Input!$I$236*$I$7)/A26taxstdlife))</f>
        <v>0</v>
      </c>
      <c r="BF809" s="155">
        <f>IF(A26taxstdlife="n/a","n/a",IF(BF$3&gt;(A26taxstdlife+$E809),(Input!$I$236*$I$7)-SUM($I809:BE809),(Input!$I$236*$I$7)/A26taxstdlife))</f>
        <v>0</v>
      </c>
      <c r="BG809" s="155">
        <f>IF(A26taxstdlife="n/a","n/a",IF(BG$3&gt;(A26taxstdlife+$E809),(Input!$I$236*$I$7)-SUM($I809:BF809),(Input!$I$236*$I$7)/A26taxstdlife))</f>
        <v>0</v>
      </c>
      <c r="BH809" s="155">
        <f>IF(A26taxstdlife="n/a","n/a",IF(BH$3&gt;(A26taxstdlife+$E809),(Input!$I$236*$I$7)-SUM($I809:BG809),(Input!$I$236*$I$7)/A26taxstdlife))</f>
        <v>0</v>
      </c>
      <c r="BI809" s="155">
        <f>IF(A26taxstdlife="n/a","n/a",IF(BI$3&gt;(A26taxstdlife+$E809),(Input!$I$236*$I$7)-SUM($I809:BH809),(Input!$I$236*$I$7)/A26taxstdlife))</f>
        <v>0</v>
      </c>
      <c r="BJ809" s="155"/>
      <c r="BK809" s="14"/>
      <c r="BL809" s="14"/>
      <c r="BM809" s="14"/>
      <c r="BN809" s="14"/>
      <c r="BO809" s="14"/>
      <c r="BP809" s="14"/>
      <c r="BQ809" s="14"/>
      <c r="BR809" s="14"/>
      <c r="BS809" s="14"/>
      <c r="BT809" s="14"/>
      <c r="BU809" s="14"/>
      <c r="BV809" s="14"/>
      <c r="BW809" s="14"/>
      <c r="BX809" s="14"/>
      <c r="BY809" s="14"/>
      <c r="BZ809" s="14"/>
      <c r="CA809" s="410"/>
      <c r="CB809" s="410"/>
      <c r="CC809" s="410"/>
      <c r="CD809" s="410"/>
      <c r="CE809" s="410"/>
      <c r="CF809" s="410"/>
      <c r="CG809" s="410"/>
      <c r="CH809" s="410"/>
      <c r="CI809" s="410"/>
      <c r="CJ809" s="410"/>
      <c r="CK809" s="410"/>
      <c r="CL809" s="410"/>
      <c r="CM809" s="410"/>
      <c r="CN809" s="410"/>
      <c r="CO809" s="410"/>
      <c r="CP809" s="410"/>
      <c r="CQ809" s="410"/>
      <c r="CR809" s="410"/>
      <c r="CS809" s="410"/>
      <c r="CT809" s="410"/>
      <c r="CU809" s="410"/>
      <c r="CV809" s="410"/>
      <c r="CW809" s="410"/>
      <c r="CX809" s="410"/>
      <c r="CY809" s="410"/>
      <c r="CZ809" s="410"/>
      <c r="DA809" s="410"/>
      <c r="DB809" s="410"/>
      <c r="DC809" s="410"/>
      <c r="DD809" s="410"/>
      <c r="DE809" s="410"/>
      <c r="DF809" s="410"/>
      <c r="DG809" s="410"/>
      <c r="DH809" s="410"/>
      <c r="DI809" s="410"/>
      <c r="DJ809" s="410"/>
      <c r="DK809" s="410"/>
      <c r="DL809" s="410"/>
      <c r="DM809" s="410"/>
      <c r="DN809" s="410"/>
      <c r="DO809" s="410"/>
      <c r="DP809" s="410"/>
      <c r="DQ809" s="410"/>
      <c r="DR809" s="410"/>
      <c r="DS809" s="410"/>
      <c r="DT809" s="410"/>
      <c r="DU809" s="410"/>
      <c r="DV809" s="410"/>
      <c r="DW809" s="410"/>
      <c r="DX809" s="410"/>
      <c r="DY809" s="410"/>
      <c r="DZ809" s="410"/>
      <c r="EA809" s="410"/>
      <c r="EB809" s="410"/>
      <c r="EC809" s="410"/>
      <c r="ED809" s="410"/>
      <c r="EE809" s="410"/>
      <c r="EF809" s="410"/>
      <c r="EG809" s="410"/>
      <c r="EH809" s="410"/>
      <c r="EI809" s="410"/>
      <c r="EJ809" s="410"/>
      <c r="EK809" s="410"/>
      <c r="EL809" s="410"/>
      <c r="EM809" s="410"/>
      <c r="EN809" s="410"/>
      <c r="EO809" s="410"/>
      <c r="EP809" s="410"/>
      <c r="EQ809" s="410"/>
      <c r="ER809" s="410"/>
      <c r="ES809" s="410"/>
      <c r="ET809" s="410"/>
      <c r="EU809" s="410"/>
      <c r="EV809" s="410"/>
      <c r="EW809" s="410"/>
      <c r="EX809" s="410"/>
      <c r="EY809" s="410"/>
      <c r="EZ809" s="410"/>
      <c r="FA809" s="410"/>
      <c r="FB809" s="410"/>
      <c r="FC809" s="410"/>
      <c r="FD809" s="410"/>
      <c r="FE809" s="410"/>
      <c r="FF809" s="410"/>
      <c r="FG809" s="410"/>
      <c r="FH809" s="410"/>
      <c r="FI809" s="410"/>
      <c r="FJ809" s="410"/>
      <c r="FK809" s="410"/>
      <c r="FL809" s="410"/>
      <c r="FM809" s="410"/>
      <c r="FN809" s="410"/>
      <c r="FO809" s="410"/>
      <c r="FP809" s="410"/>
      <c r="FQ809" s="410"/>
      <c r="FR809" s="410"/>
      <c r="FS809" s="410"/>
      <c r="FT809" s="410"/>
      <c r="FU809" s="410"/>
      <c r="FV809" s="410"/>
      <c r="FW809" s="410"/>
      <c r="FX809" s="410"/>
      <c r="FY809" s="410"/>
      <c r="FZ809" s="410"/>
      <c r="GA809" s="410"/>
      <c r="GB809" s="410"/>
      <c r="GC809" s="410"/>
      <c r="GD809" s="410"/>
      <c r="GE809" s="410"/>
      <c r="GF809" s="410"/>
      <c r="GG809" s="410"/>
      <c r="GH809" s="410"/>
      <c r="GI809" s="410"/>
      <c r="GJ809" s="410"/>
      <c r="GK809" s="410"/>
      <c r="GL809" s="410"/>
      <c r="GM809" s="410"/>
      <c r="GN809" s="410"/>
      <c r="GO809" s="410"/>
      <c r="GP809" s="410"/>
      <c r="GQ809" s="410"/>
      <c r="GR809" s="410"/>
      <c r="GS809" s="410"/>
      <c r="GT809" s="410"/>
      <c r="GU809" s="410"/>
      <c r="GV809" s="410"/>
      <c r="GW809" s="410"/>
      <c r="GX809" s="410"/>
      <c r="GY809" s="410"/>
      <c r="GZ809" s="410"/>
      <c r="HA809" s="410"/>
      <c r="HB809" s="410"/>
      <c r="HC809" s="410"/>
      <c r="HD809" s="410"/>
      <c r="HE809" s="410"/>
      <c r="HF809" s="410"/>
      <c r="HG809" s="410"/>
      <c r="HH809" s="410"/>
      <c r="HI809" s="410"/>
      <c r="HJ809" s="410"/>
      <c r="HK809" s="410"/>
      <c r="HL809" s="410"/>
      <c r="HM809" s="410"/>
      <c r="HN809" s="410"/>
      <c r="HO809" s="410"/>
      <c r="HP809" s="410"/>
      <c r="HQ809" s="410"/>
      <c r="HR809" s="410"/>
      <c r="HS809" s="410"/>
      <c r="HT809" s="410"/>
      <c r="HU809" s="410"/>
      <c r="HV809" s="410"/>
      <c r="HW809" s="410"/>
      <c r="HX809" s="410"/>
      <c r="HY809" s="410"/>
      <c r="HZ809" s="410"/>
      <c r="IA809" s="410"/>
      <c r="IB809" s="410"/>
      <c r="IC809" s="410"/>
      <c r="ID809" s="410"/>
      <c r="IE809" s="410"/>
      <c r="IF809" s="410"/>
      <c r="IG809" s="410"/>
      <c r="IH809" s="410"/>
      <c r="II809" s="410"/>
      <c r="IJ809" s="410"/>
      <c r="IK809" s="410"/>
      <c r="IL809" s="410"/>
      <c r="IM809" s="410"/>
      <c r="IN809" s="410"/>
      <c r="IO809" s="410"/>
      <c r="IP809" s="410"/>
      <c r="IQ809" s="410"/>
      <c r="IR809" s="410"/>
      <c r="IS809" s="410"/>
      <c r="IT809" s="410"/>
      <c r="IU809" s="410"/>
      <c r="IV809" s="410"/>
    </row>
    <row r="810" spans="1:256" s="2" customFormat="1" ht="12.75" hidden="1" customHeight="1" outlineLevel="2">
      <c r="A810" s="14"/>
      <c r="B810" s="14"/>
      <c r="C810" s="324"/>
      <c r="D810" s="413"/>
      <c r="E810" s="261">
        <v>4</v>
      </c>
      <c r="F810" s="372"/>
      <c r="G810" s="269"/>
      <c r="H810" s="271"/>
      <c r="I810" s="271"/>
      <c r="J810" s="270"/>
      <c r="K810" s="155">
        <f>IF(A26taxstdlife="n/a","n/a",IF(K$3&gt;(A26taxstdlife+$E810),(Input!$J$236*$J$7)-SUM($J810:J810),(Input!$J$236*$J$7)/A26taxstdlife))</f>
        <v>0</v>
      </c>
      <c r="L810" s="155">
        <f>IF(A26taxstdlife="n/a","n/a",IF(L$3&gt;(A26taxstdlife+$E810),(Input!$J$236*$J$7)-SUM($J810:K810),(Input!$J$236*$J$7)/A26taxstdlife))</f>
        <v>0</v>
      </c>
      <c r="M810" s="155">
        <f>IF(A26taxstdlife="n/a","n/a",IF(M$3&gt;(A26taxstdlife+$E810),(Input!$J$236*$J$7)-SUM($J810:L810),(Input!$J$236*$J$7)/A26taxstdlife))</f>
        <v>0</v>
      </c>
      <c r="N810" s="155">
        <f>IF(A26taxstdlife="n/a","n/a",IF(N$3&gt;(A26taxstdlife+$E810),(Input!$J$236*$J$7)-SUM($J810:M810),(Input!$J$236*$J$7)/A26taxstdlife))</f>
        <v>0</v>
      </c>
      <c r="O810" s="155">
        <f>IF(A26taxstdlife="n/a","n/a",IF(O$3&gt;(A26taxstdlife+$E810),(Input!$J$236*$J$7)-SUM($J810:N810),(Input!$J$236*$J$7)/A26taxstdlife))</f>
        <v>0</v>
      </c>
      <c r="P810" s="155">
        <f>IF(A26taxstdlife="n/a","n/a",IF(P$3&gt;(A26taxstdlife+$E810),(Input!$J$236*$J$7)-SUM($J810:O810),(Input!$J$236*$J$7)/A26taxstdlife))</f>
        <v>0</v>
      </c>
      <c r="Q810" s="155">
        <f>IF(A26taxstdlife="n/a","n/a",IF(Q$3&gt;(A26taxstdlife+$E810),(Input!$J$236*$J$7)-SUM($J810:P810),(Input!$J$236*$J$7)/A26taxstdlife))</f>
        <v>0</v>
      </c>
      <c r="R810" s="155">
        <f>IF(A26taxstdlife="n/a","n/a",IF(R$3&gt;(A26taxstdlife+$E810),(Input!$J$236*$J$7)-SUM($J810:Q810),(Input!$J$236*$J$7)/A26taxstdlife))</f>
        <v>0</v>
      </c>
      <c r="S810" s="155">
        <f>IF(A26taxstdlife="n/a","n/a",IF(S$3&gt;(A26taxstdlife+$E810),(Input!$J$236*$J$7)-SUM($J810:R810),(Input!$J$236*$J$7)/A26taxstdlife))</f>
        <v>0</v>
      </c>
      <c r="T810" s="155">
        <f>IF(A26taxstdlife="n/a","n/a",IF(T$3&gt;(A26taxstdlife+$E810),(Input!$J$236*$J$7)-SUM($J810:S810),(Input!$J$236*$J$7)/A26taxstdlife))</f>
        <v>0</v>
      </c>
      <c r="U810" s="155">
        <f>IF(A26taxstdlife="n/a","n/a",IF(U$3&gt;(A26taxstdlife+$E810),(Input!$J$236*$J$7)-SUM($J810:T810),(Input!$J$236*$J$7)/A26taxstdlife))</f>
        <v>0</v>
      </c>
      <c r="V810" s="155">
        <f>IF(A26taxstdlife="n/a","n/a",IF(V$3&gt;(A26taxstdlife+$E810),(Input!$J$236*$J$7)-SUM($J810:U810),(Input!$J$236*$J$7)/A26taxstdlife))</f>
        <v>0</v>
      </c>
      <c r="W810" s="155">
        <f>IF(A26taxstdlife="n/a","n/a",IF(W$3&gt;(A26taxstdlife+$E810),(Input!$J$236*$J$7)-SUM($J810:V810),(Input!$J$236*$J$7)/A26taxstdlife))</f>
        <v>0</v>
      </c>
      <c r="X810" s="155">
        <f>IF(A26taxstdlife="n/a","n/a",IF(X$3&gt;(A26taxstdlife+$E810),(Input!$J$236*$J$7)-SUM($J810:W810),(Input!$J$236*$J$7)/A26taxstdlife))</f>
        <v>0</v>
      </c>
      <c r="Y810" s="155">
        <f>IF(A26taxstdlife="n/a","n/a",IF(Y$3&gt;(A26taxstdlife+$E810),(Input!$J$236*$J$7)-SUM($J810:X810),(Input!$J$236*$J$7)/A26taxstdlife))</f>
        <v>0</v>
      </c>
      <c r="Z810" s="155">
        <f>IF(A26taxstdlife="n/a","n/a",IF(Z$3&gt;(A26taxstdlife+$E810),(Input!$J$236*$J$7)-SUM($J810:Y810),(Input!$J$236*$J$7)/A26taxstdlife))</f>
        <v>0</v>
      </c>
      <c r="AA810" s="155">
        <f>IF(A26taxstdlife="n/a","n/a",IF(AA$3&gt;(A26taxstdlife+$E810),(Input!$J$236*$J$7)-SUM($J810:Z810),(Input!$J$236*$J$7)/A26taxstdlife))</f>
        <v>0</v>
      </c>
      <c r="AB810" s="155">
        <f>IF(A26taxstdlife="n/a","n/a",IF(AB$3&gt;(A26taxstdlife+$E810),(Input!$J$236*$J$7)-SUM($J810:AA810),(Input!$J$236*$J$7)/A26taxstdlife))</f>
        <v>0</v>
      </c>
      <c r="AC810" s="155">
        <f>IF(A26taxstdlife="n/a","n/a",IF(AC$3&gt;(A26taxstdlife+$E810),(Input!$J$236*$J$7)-SUM($J810:AB810),(Input!$J$236*$J$7)/A26taxstdlife))</f>
        <v>0</v>
      </c>
      <c r="AD810" s="155">
        <f>IF(A26taxstdlife="n/a","n/a",IF(AD$3&gt;(A26taxstdlife+$E810),(Input!$J$236*$J$7)-SUM($J810:AC810),(Input!$J$236*$J$7)/A26taxstdlife))</f>
        <v>0</v>
      </c>
      <c r="AE810" s="155">
        <f>IF(A26taxstdlife="n/a","n/a",IF(AE$3&gt;(A26taxstdlife+$E810),(Input!$J$236*$J$7)-SUM($J810:AD810),(Input!$J$236*$J$7)/A26taxstdlife))</f>
        <v>0</v>
      </c>
      <c r="AF810" s="155">
        <f>IF(A26taxstdlife="n/a","n/a",IF(AF$3&gt;(A26taxstdlife+$E810),(Input!$J$236*$J$7)-SUM($J810:AE810),(Input!$J$236*$J$7)/A26taxstdlife))</f>
        <v>0</v>
      </c>
      <c r="AG810" s="155">
        <f>IF(A26taxstdlife="n/a","n/a",IF(AG$3&gt;(A26taxstdlife+$E810),(Input!$J$236*$J$7)-SUM($J810:AF810),(Input!$J$236*$J$7)/A26taxstdlife))</f>
        <v>0</v>
      </c>
      <c r="AH810" s="155">
        <f>IF(A26taxstdlife="n/a","n/a",IF(AH$3&gt;(A26taxstdlife+$E810),(Input!$J$236*$J$7)-SUM($J810:AG810),(Input!$J$236*$J$7)/A26taxstdlife))</f>
        <v>0</v>
      </c>
      <c r="AI810" s="155">
        <f>IF(A26taxstdlife="n/a","n/a",IF(AI$3&gt;(A26taxstdlife+$E810),(Input!$J$236*$J$7)-SUM($J810:AH810),(Input!$J$236*$J$7)/A26taxstdlife))</f>
        <v>0</v>
      </c>
      <c r="AJ810" s="155">
        <f>IF(A26taxstdlife="n/a","n/a",IF(AJ$3&gt;(A26taxstdlife+$E810),(Input!$J$236*$J$7)-SUM($J810:AI810),(Input!$J$236*$J$7)/A26taxstdlife))</f>
        <v>0</v>
      </c>
      <c r="AK810" s="155">
        <f>IF(A26taxstdlife="n/a","n/a",IF(AK$3&gt;(A26taxstdlife+$E810),(Input!$J$236*$J$7)-SUM($J810:AJ810),(Input!$J$236*$J$7)/A26taxstdlife))</f>
        <v>0</v>
      </c>
      <c r="AL810" s="155">
        <f>IF(A26taxstdlife="n/a","n/a",IF(AL$3&gt;(A26taxstdlife+$E810),(Input!$J$236*$J$7)-SUM($J810:AK810),(Input!$J$236*$J$7)/A26taxstdlife))</f>
        <v>0</v>
      </c>
      <c r="AM810" s="155">
        <f>IF(A26taxstdlife="n/a","n/a",IF(AM$3&gt;(A26taxstdlife+$E810),(Input!$J$236*$J$7)-SUM($J810:AL810),(Input!$J$236*$J$7)/A26taxstdlife))</f>
        <v>0</v>
      </c>
      <c r="AN810" s="155">
        <f>IF(A26taxstdlife="n/a","n/a",IF(AN$3&gt;(A26taxstdlife+$E810),(Input!$J$236*$J$7)-SUM($J810:AM810),(Input!$J$236*$J$7)/A26taxstdlife))</f>
        <v>0</v>
      </c>
      <c r="AO810" s="155">
        <f>IF(A26taxstdlife="n/a","n/a",IF(AO$3&gt;(A26taxstdlife+$E810),(Input!$J$236*$J$7)-SUM($J810:AN810),(Input!$J$236*$J$7)/A26taxstdlife))</f>
        <v>0</v>
      </c>
      <c r="AP810" s="155">
        <f>IF(A26taxstdlife="n/a","n/a",IF(AP$3&gt;(A26taxstdlife+$E810),(Input!$J$236*$J$7)-SUM($J810:AO810),(Input!$J$236*$J$7)/A26taxstdlife))</f>
        <v>0</v>
      </c>
      <c r="AQ810" s="155">
        <f>IF(A26taxstdlife="n/a","n/a",IF(AQ$3&gt;(A26taxstdlife+$E810),(Input!$J$236*$J$7)-SUM($J810:AP810),(Input!$J$236*$J$7)/A26taxstdlife))</f>
        <v>0</v>
      </c>
      <c r="AR810" s="155">
        <f>IF(A26taxstdlife="n/a","n/a",IF(AR$3&gt;(A26taxstdlife+$E810),(Input!$J$236*$J$7)-SUM($J810:AQ810),(Input!$J$236*$J$7)/A26taxstdlife))</f>
        <v>0</v>
      </c>
      <c r="AS810" s="155">
        <f>IF(A26taxstdlife="n/a","n/a",IF(AS$3&gt;(A26taxstdlife+$E810),(Input!$J$236*$J$7)-SUM($J810:AR810),(Input!$J$236*$J$7)/A26taxstdlife))</f>
        <v>0</v>
      </c>
      <c r="AT810" s="155">
        <f>IF(A26taxstdlife="n/a","n/a",IF(AT$3&gt;(A26taxstdlife+$E810),(Input!$J$236*$J$7)-SUM($J810:AS810),(Input!$J$236*$J$7)/A26taxstdlife))</f>
        <v>0</v>
      </c>
      <c r="AU810" s="155">
        <f>IF(A26taxstdlife="n/a","n/a",IF(AU$3&gt;(A26taxstdlife+$E810),(Input!$J$236*$J$7)-SUM($J810:AT810),(Input!$J$236*$J$7)/A26taxstdlife))</f>
        <v>0</v>
      </c>
      <c r="AV810" s="155">
        <f>IF(A26taxstdlife="n/a","n/a",IF(AV$3&gt;(A26taxstdlife+$E810),(Input!$J$236*$J$7)-SUM($J810:AU810),(Input!$J$236*$J$7)/A26taxstdlife))</f>
        <v>0</v>
      </c>
      <c r="AW810" s="155">
        <f>IF(A26taxstdlife="n/a","n/a",IF(AW$3&gt;(A26taxstdlife+$E810),(Input!$J$236*$J$7)-SUM($J810:AV810),(Input!$J$236*$J$7)/A26taxstdlife))</f>
        <v>0</v>
      </c>
      <c r="AX810" s="155">
        <f>IF(A26taxstdlife="n/a","n/a",IF(AX$3&gt;(A26taxstdlife+$E810),(Input!$J$236*$J$7)-SUM($J810:AW810),(Input!$J$236*$J$7)/A26taxstdlife))</f>
        <v>0</v>
      </c>
      <c r="AY810" s="155">
        <f>IF(A26taxstdlife="n/a","n/a",IF(AY$3&gt;(A26taxstdlife+$E810),(Input!$J$236*$J$7)-SUM($J810:AX810),(Input!$J$236*$J$7)/A26taxstdlife))</f>
        <v>0</v>
      </c>
      <c r="AZ810" s="155">
        <f>IF(A26taxstdlife="n/a","n/a",IF(AZ$3&gt;(A26taxstdlife+$E810),(Input!$J$236*$J$7)-SUM($J810:AY810),(Input!$J$236*$J$7)/A26taxstdlife))</f>
        <v>0</v>
      </c>
      <c r="BA810" s="155">
        <f>IF(A26taxstdlife="n/a","n/a",IF(BA$3&gt;(A26taxstdlife+$E810),(Input!$J$236*$J$7)-SUM($J810:AZ810),(Input!$J$236*$J$7)/A26taxstdlife))</f>
        <v>0</v>
      </c>
      <c r="BB810" s="155">
        <f>IF(A26taxstdlife="n/a","n/a",IF(BB$3&gt;(A26taxstdlife+$E810),(Input!$J$236*$J$7)-SUM($J810:BA810),(Input!$J$236*$J$7)/A26taxstdlife))</f>
        <v>0</v>
      </c>
      <c r="BC810" s="155">
        <f>IF(A26taxstdlife="n/a","n/a",IF(BC$3&gt;(A26taxstdlife+$E810),(Input!$J$236*$J$7)-SUM($J810:BB810),(Input!$J$236*$J$7)/A26taxstdlife))</f>
        <v>0</v>
      </c>
      <c r="BD810" s="155">
        <f>IF(A26taxstdlife="n/a","n/a",IF(BD$3&gt;(A26taxstdlife+$E810),(Input!$J$236*$J$7)-SUM($J810:BC810),(Input!$J$236*$J$7)/A26taxstdlife))</f>
        <v>0</v>
      </c>
      <c r="BE810" s="155">
        <f>IF(A26taxstdlife="n/a","n/a",IF(BE$3&gt;(A26taxstdlife+$E810),(Input!$J$236*$J$7)-SUM($J810:BD810),(Input!$J$236*$J$7)/A26taxstdlife))</f>
        <v>0</v>
      </c>
      <c r="BF810" s="155">
        <f>IF(A26taxstdlife="n/a","n/a",IF(BF$3&gt;(A26taxstdlife+$E810),(Input!$J$236*$J$7)-SUM($J810:BE810),(Input!$J$236*$J$7)/A26taxstdlife))</f>
        <v>0</v>
      </c>
      <c r="BG810" s="155">
        <f>IF(A26taxstdlife="n/a","n/a",IF(BG$3&gt;(A26taxstdlife+$E810),(Input!$J$236*$J$7)-SUM($J810:BF810),(Input!$J$236*$J$7)/A26taxstdlife))</f>
        <v>0</v>
      </c>
      <c r="BH810" s="155">
        <f>IF(A26taxstdlife="n/a","n/a",IF(BH$3&gt;(A26taxstdlife+$E810),(Input!$J$236*$J$7)-SUM($J810:BG810),(Input!$J$236*$J$7)/A26taxstdlife))</f>
        <v>0</v>
      </c>
      <c r="BI810" s="155">
        <f>IF(A26taxstdlife="n/a","n/a",IF(BI$3&gt;(A26taxstdlife+$E810),(Input!$J$236*$J$7)-SUM($J810:BH810),(Input!$J$236*$J$7)/A26taxstdlife))</f>
        <v>0</v>
      </c>
      <c r="BJ810" s="14"/>
      <c r="BK810" s="14"/>
      <c r="BL810" s="14"/>
      <c r="BM810" s="14"/>
      <c r="BN810" s="14"/>
      <c r="BO810" s="14"/>
      <c r="BP810" s="14"/>
      <c r="BQ810" s="14"/>
      <c r="BR810" s="14"/>
      <c r="BS810" s="14"/>
      <c r="BT810" s="14"/>
      <c r="BU810" s="14"/>
      <c r="BV810" s="14"/>
      <c r="BW810" s="14"/>
      <c r="BX810" s="14"/>
      <c r="BY810" s="14"/>
      <c r="BZ810" s="14"/>
      <c r="CA810" s="410"/>
      <c r="CB810" s="410"/>
      <c r="CC810" s="410"/>
      <c r="CD810" s="410"/>
      <c r="CE810" s="410"/>
      <c r="CF810" s="410"/>
      <c r="CG810" s="410"/>
      <c r="CH810" s="410"/>
      <c r="CI810" s="410"/>
      <c r="CJ810" s="410"/>
      <c r="CK810" s="410"/>
      <c r="CL810" s="410"/>
      <c r="CM810" s="410"/>
      <c r="CN810" s="410"/>
      <c r="CO810" s="410"/>
      <c r="CP810" s="410"/>
      <c r="CQ810" s="410"/>
      <c r="CR810" s="410"/>
      <c r="CS810" s="410"/>
      <c r="CT810" s="410"/>
      <c r="CU810" s="410"/>
      <c r="CV810" s="410"/>
      <c r="CW810" s="410"/>
      <c r="CX810" s="410"/>
      <c r="CY810" s="410"/>
      <c r="CZ810" s="410"/>
      <c r="DA810" s="410"/>
      <c r="DB810" s="410"/>
      <c r="DC810" s="410"/>
      <c r="DD810" s="410"/>
      <c r="DE810" s="410"/>
      <c r="DF810" s="410"/>
      <c r="DG810" s="410"/>
      <c r="DH810" s="410"/>
      <c r="DI810" s="410"/>
      <c r="DJ810" s="410"/>
      <c r="DK810" s="410"/>
      <c r="DL810" s="410"/>
      <c r="DM810" s="410"/>
      <c r="DN810" s="410"/>
      <c r="DO810" s="410"/>
      <c r="DP810" s="410"/>
      <c r="DQ810" s="410"/>
      <c r="DR810" s="410"/>
      <c r="DS810" s="410"/>
      <c r="DT810" s="410"/>
      <c r="DU810" s="410"/>
      <c r="DV810" s="410"/>
      <c r="DW810" s="410"/>
      <c r="DX810" s="410"/>
      <c r="DY810" s="410"/>
      <c r="DZ810" s="410"/>
      <c r="EA810" s="410"/>
      <c r="EB810" s="410"/>
      <c r="EC810" s="410"/>
      <c r="ED810" s="410"/>
      <c r="EE810" s="410"/>
      <c r="EF810" s="410"/>
      <c r="EG810" s="410"/>
      <c r="EH810" s="410"/>
      <c r="EI810" s="410"/>
      <c r="EJ810" s="410"/>
      <c r="EK810" s="410"/>
      <c r="EL810" s="410"/>
      <c r="EM810" s="410"/>
      <c r="EN810" s="410"/>
      <c r="EO810" s="410"/>
      <c r="EP810" s="410"/>
      <c r="EQ810" s="410"/>
      <c r="ER810" s="410"/>
      <c r="ES810" s="410"/>
      <c r="ET810" s="410"/>
      <c r="EU810" s="410"/>
      <c r="EV810" s="410"/>
      <c r="EW810" s="410"/>
      <c r="EX810" s="410"/>
      <c r="EY810" s="410"/>
      <c r="EZ810" s="410"/>
      <c r="FA810" s="410"/>
      <c r="FB810" s="410"/>
      <c r="FC810" s="410"/>
      <c r="FD810" s="410"/>
      <c r="FE810" s="410"/>
      <c r="FF810" s="410"/>
      <c r="FG810" s="410"/>
      <c r="FH810" s="410"/>
      <c r="FI810" s="410"/>
      <c r="FJ810" s="410"/>
      <c r="FK810" s="410"/>
      <c r="FL810" s="410"/>
      <c r="FM810" s="410"/>
      <c r="FN810" s="410"/>
      <c r="FO810" s="410"/>
      <c r="FP810" s="410"/>
      <c r="FQ810" s="410"/>
      <c r="FR810" s="410"/>
      <c r="FS810" s="410"/>
      <c r="FT810" s="410"/>
      <c r="FU810" s="410"/>
      <c r="FV810" s="410"/>
      <c r="FW810" s="410"/>
      <c r="FX810" s="410"/>
      <c r="FY810" s="410"/>
      <c r="FZ810" s="410"/>
      <c r="GA810" s="410"/>
      <c r="GB810" s="410"/>
      <c r="GC810" s="410"/>
      <c r="GD810" s="410"/>
      <c r="GE810" s="410"/>
      <c r="GF810" s="410"/>
      <c r="GG810" s="410"/>
      <c r="GH810" s="410"/>
      <c r="GI810" s="410"/>
      <c r="GJ810" s="410"/>
      <c r="GK810" s="410"/>
      <c r="GL810" s="410"/>
      <c r="GM810" s="410"/>
      <c r="GN810" s="410"/>
      <c r="GO810" s="410"/>
      <c r="GP810" s="410"/>
      <c r="GQ810" s="410"/>
      <c r="GR810" s="410"/>
      <c r="GS810" s="410"/>
      <c r="GT810" s="410"/>
      <c r="GU810" s="410"/>
      <c r="GV810" s="410"/>
      <c r="GW810" s="410"/>
      <c r="GX810" s="410"/>
      <c r="GY810" s="410"/>
      <c r="GZ810" s="410"/>
      <c r="HA810" s="410"/>
      <c r="HB810" s="410"/>
      <c r="HC810" s="410"/>
      <c r="HD810" s="410"/>
      <c r="HE810" s="410"/>
      <c r="HF810" s="410"/>
      <c r="HG810" s="410"/>
      <c r="HH810" s="410"/>
      <c r="HI810" s="410"/>
      <c r="HJ810" s="410"/>
      <c r="HK810" s="410"/>
      <c r="HL810" s="410"/>
      <c r="HM810" s="410"/>
      <c r="HN810" s="410"/>
      <c r="HO810" s="410"/>
      <c r="HP810" s="410"/>
      <c r="HQ810" s="410"/>
      <c r="HR810" s="410"/>
      <c r="HS810" s="410"/>
      <c r="HT810" s="410"/>
      <c r="HU810" s="410"/>
      <c r="HV810" s="410"/>
      <c r="HW810" s="410"/>
      <c r="HX810" s="410"/>
      <c r="HY810" s="410"/>
      <c r="HZ810" s="410"/>
      <c r="IA810" s="410"/>
      <c r="IB810" s="410"/>
      <c r="IC810" s="410"/>
      <c r="ID810" s="410"/>
      <c r="IE810" s="410"/>
      <c r="IF810" s="410"/>
      <c r="IG810" s="410"/>
      <c r="IH810" s="410"/>
      <c r="II810" s="410"/>
      <c r="IJ810" s="410"/>
      <c r="IK810" s="410"/>
      <c r="IL810" s="410"/>
      <c r="IM810" s="410"/>
      <c r="IN810" s="410"/>
      <c r="IO810" s="410"/>
      <c r="IP810" s="410"/>
      <c r="IQ810" s="410"/>
      <c r="IR810" s="410"/>
      <c r="IS810" s="410"/>
      <c r="IT810" s="410"/>
      <c r="IU810" s="410"/>
      <c r="IV810" s="410"/>
    </row>
    <row r="811" spans="1:256" s="2" customFormat="1" ht="12.75" hidden="1" customHeight="1" outlineLevel="2">
      <c r="A811" s="14"/>
      <c r="B811" s="14"/>
      <c r="C811" s="324"/>
      <c r="D811" s="413"/>
      <c r="E811" s="261">
        <v>5</v>
      </c>
      <c r="F811" s="372"/>
      <c r="G811" s="269"/>
      <c r="H811" s="271"/>
      <c r="I811" s="271"/>
      <c r="J811" s="271"/>
      <c r="K811" s="270"/>
      <c r="L811" s="155">
        <f>IF(A26taxstdlife="n/a","n/a",IF(L$3&gt;(A26taxstdlife+$E811),(Input!$K$236*$K$7)-SUM($K811:K811),(Input!$K$236*$K$7)/A26taxstdlife))</f>
        <v>0</v>
      </c>
      <c r="M811" s="155">
        <f>IF(A26taxstdlife="n/a","n/a",IF(M$3&gt;(A26taxstdlife+$E811),(Input!$K$236*$K$7)-SUM($K811:L811),(Input!$K$236*$K$7)/A26taxstdlife))</f>
        <v>0</v>
      </c>
      <c r="N811" s="155">
        <f>IF(A26taxstdlife="n/a","n/a",IF(N$3&gt;(A26taxstdlife+$E811),(Input!$K$236*$K$7)-SUM($K811:M811),(Input!$K$236*$K$7)/A26taxstdlife))</f>
        <v>0</v>
      </c>
      <c r="O811" s="155">
        <f>IF(A26taxstdlife="n/a","n/a",IF(O$3&gt;(A26taxstdlife+$E811),(Input!$K$236*$K$7)-SUM($K811:N811),(Input!$K$236*$K$7)/A26taxstdlife))</f>
        <v>0</v>
      </c>
      <c r="P811" s="155">
        <f>IF(A26taxstdlife="n/a","n/a",IF(P$3&gt;(A26taxstdlife+$E811),(Input!$K$236*$K$7)-SUM($K811:O811),(Input!$K$236*$K$7)/A26taxstdlife))</f>
        <v>0</v>
      </c>
      <c r="Q811" s="155">
        <f>IF(A26taxstdlife="n/a","n/a",IF(Q$3&gt;(A26taxstdlife+$E811),(Input!$K$236*$K$7)-SUM($K811:P811),(Input!$K$236*$K$7)/A26taxstdlife))</f>
        <v>0</v>
      </c>
      <c r="R811" s="155">
        <f>IF(A26taxstdlife="n/a","n/a",IF(R$3&gt;(A26taxstdlife+$E811),(Input!$K$236*$K$7)-SUM($K811:Q811),(Input!$K$236*$K$7)/A26taxstdlife))</f>
        <v>0</v>
      </c>
      <c r="S811" s="155">
        <f>IF(A26taxstdlife="n/a","n/a",IF(S$3&gt;(A26taxstdlife+$E811),(Input!$K$236*$K$7)-SUM($K811:R811),(Input!$K$236*$K$7)/A26taxstdlife))</f>
        <v>0</v>
      </c>
      <c r="T811" s="155">
        <f>IF(A26taxstdlife="n/a","n/a",IF(T$3&gt;(A26taxstdlife+$E811),(Input!$K$236*$K$7)-SUM($K811:S811),(Input!$K$236*$K$7)/A26taxstdlife))</f>
        <v>0</v>
      </c>
      <c r="U811" s="155">
        <f>IF(A26taxstdlife="n/a","n/a",IF(U$3&gt;(A26taxstdlife+$E811),(Input!$K$236*$K$7)-SUM($K811:T811),(Input!$K$236*$K$7)/A26taxstdlife))</f>
        <v>0</v>
      </c>
      <c r="V811" s="155">
        <f>IF(A26taxstdlife="n/a","n/a",IF(V$3&gt;(A26taxstdlife+$E811),(Input!$K$236*$K$7)-SUM($K811:U811),(Input!$K$236*$K$7)/A26taxstdlife))</f>
        <v>0</v>
      </c>
      <c r="W811" s="155">
        <f>IF(A26taxstdlife="n/a","n/a",IF(W$3&gt;(A26taxstdlife+$E811),(Input!$K$236*$K$7)-SUM($K811:V811),(Input!$K$236*$K$7)/A26taxstdlife))</f>
        <v>0</v>
      </c>
      <c r="X811" s="155">
        <f>IF(A26taxstdlife="n/a","n/a",IF(X$3&gt;(A26taxstdlife+$E811),(Input!$K$236*$K$7)-SUM($K811:W811),(Input!$K$236*$K$7)/A26taxstdlife))</f>
        <v>0</v>
      </c>
      <c r="Y811" s="155">
        <f>IF(A26taxstdlife="n/a","n/a",IF(Y$3&gt;(A26taxstdlife+$E811),(Input!$K$236*$K$7)-SUM($K811:X811),(Input!$K$236*$K$7)/A26taxstdlife))</f>
        <v>0</v>
      </c>
      <c r="Z811" s="155">
        <f>IF(A26taxstdlife="n/a","n/a",IF(Z$3&gt;(A26taxstdlife+$E811),(Input!$K$236*$K$7)-SUM($K811:Y811),(Input!$K$236*$K$7)/A26taxstdlife))</f>
        <v>0</v>
      </c>
      <c r="AA811" s="155">
        <f>IF(A26taxstdlife="n/a","n/a",IF(AA$3&gt;(A26taxstdlife+$E811),(Input!$K$236*$K$7)-SUM($K811:Z811),(Input!$K$236*$K$7)/A26taxstdlife))</f>
        <v>0</v>
      </c>
      <c r="AB811" s="155">
        <f>IF(A26taxstdlife="n/a","n/a",IF(AB$3&gt;(A26taxstdlife+$E811),(Input!$K$236*$K$7)-SUM($K811:AA811),(Input!$K$236*$K$7)/A26taxstdlife))</f>
        <v>0</v>
      </c>
      <c r="AC811" s="155">
        <f>IF(A26taxstdlife="n/a","n/a",IF(AC$3&gt;(A26taxstdlife+$E811),(Input!$K$236*$K$7)-SUM($K811:AB811),(Input!$K$236*$K$7)/A26taxstdlife))</f>
        <v>0</v>
      </c>
      <c r="AD811" s="155">
        <f>IF(A26taxstdlife="n/a","n/a",IF(AD$3&gt;(A26taxstdlife+$E811),(Input!$K$236*$K$7)-SUM($K811:AC811),(Input!$K$236*$K$7)/A26taxstdlife))</f>
        <v>0</v>
      </c>
      <c r="AE811" s="155">
        <f>IF(A26taxstdlife="n/a","n/a",IF(AE$3&gt;(A26taxstdlife+$E811),(Input!$K$236*$K$7)-SUM($K811:AD811),(Input!$K$236*$K$7)/A26taxstdlife))</f>
        <v>0</v>
      </c>
      <c r="AF811" s="155">
        <f>IF(A26taxstdlife="n/a","n/a",IF(AF$3&gt;(A26taxstdlife+$E811),(Input!$K$236*$K$7)-SUM($K811:AE811),(Input!$K$236*$K$7)/A26taxstdlife))</f>
        <v>0</v>
      </c>
      <c r="AG811" s="155">
        <f>IF(A26taxstdlife="n/a","n/a",IF(AG$3&gt;(A26taxstdlife+$E811),(Input!$K$236*$K$7)-SUM($K811:AF811),(Input!$K$236*$K$7)/A26taxstdlife))</f>
        <v>0</v>
      </c>
      <c r="AH811" s="155">
        <f>IF(A26taxstdlife="n/a","n/a",IF(AH$3&gt;(A26taxstdlife+$E811),(Input!$K$236*$K$7)-SUM($K811:AG811),(Input!$K$236*$K$7)/A26taxstdlife))</f>
        <v>0</v>
      </c>
      <c r="AI811" s="155">
        <f>IF(A26taxstdlife="n/a","n/a",IF(AI$3&gt;(A26taxstdlife+$E811),(Input!$K$236*$K$7)-SUM($K811:AH811),(Input!$K$236*$K$7)/A26taxstdlife))</f>
        <v>0</v>
      </c>
      <c r="AJ811" s="155">
        <f>IF(A26taxstdlife="n/a","n/a",IF(AJ$3&gt;(A26taxstdlife+$E811),(Input!$K$236*$K$7)-SUM($K811:AI811),(Input!$K$236*$K$7)/A26taxstdlife))</f>
        <v>0</v>
      </c>
      <c r="AK811" s="155">
        <f>IF(A26taxstdlife="n/a","n/a",IF(AK$3&gt;(A26taxstdlife+$E811),(Input!$K$236*$K$7)-SUM($K811:AJ811),(Input!$K$236*$K$7)/A26taxstdlife))</f>
        <v>0</v>
      </c>
      <c r="AL811" s="155">
        <f>IF(A26taxstdlife="n/a","n/a",IF(AL$3&gt;(A26taxstdlife+$E811),(Input!$K$236*$K$7)-SUM($K811:AK811),(Input!$K$236*$K$7)/A26taxstdlife))</f>
        <v>0</v>
      </c>
      <c r="AM811" s="155">
        <f>IF(A26taxstdlife="n/a","n/a",IF(AM$3&gt;(A26taxstdlife+$E811),(Input!$K$236*$K$7)-SUM($K811:AL811),(Input!$K$236*$K$7)/A26taxstdlife))</f>
        <v>0</v>
      </c>
      <c r="AN811" s="155">
        <f>IF(A26taxstdlife="n/a","n/a",IF(AN$3&gt;(A26taxstdlife+$E811),(Input!$K$236*$K$7)-SUM($K811:AM811),(Input!$K$236*$K$7)/A26taxstdlife))</f>
        <v>0</v>
      </c>
      <c r="AO811" s="155">
        <f>IF(A26taxstdlife="n/a","n/a",IF(AO$3&gt;(A26taxstdlife+$E811),(Input!$K$236*$K$7)-SUM($K811:AN811),(Input!$K$236*$K$7)/A26taxstdlife))</f>
        <v>0</v>
      </c>
      <c r="AP811" s="155">
        <f>IF(A26taxstdlife="n/a","n/a",IF(AP$3&gt;(A26taxstdlife+$E811),(Input!$K$236*$K$7)-SUM($K811:AO811),(Input!$K$236*$K$7)/A26taxstdlife))</f>
        <v>0</v>
      </c>
      <c r="AQ811" s="155">
        <f>IF(A26taxstdlife="n/a","n/a",IF(AQ$3&gt;(A26taxstdlife+$E811),(Input!$K$236*$K$7)-SUM($K811:AP811),(Input!$K$236*$K$7)/A26taxstdlife))</f>
        <v>0</v>
      </c>
      <c r="AR811" s="155">
        <f>IF(A26taxstdlife="n/a","n/a",IF(AR$3&gt;(A26taxstdlife+$E811),(Input!$K$236*$K$7)-SUM($K811:AQ811),(Input!$K$236*$K$7)/A26taxstdlife))</f>
        <v>0</v>
      </c>
      <c r="AS811" s="155">
        <f>IF(A26taxstdlife="n/a","n/a",IF(AS$3&gt;(A26taxstdlife+$E811),(Input!$K$236*$K$7)-SUM($K811:AR811),(Input!$K$236*$K$7)/A26taxstdlife))</f>
        <v>0</v>
      </c>
      <c r="AT811" s="155">
        <f>IF(A26taxstdlife="n/a","n/a",IF(AT$3&gt;(A26taxstdlife+$E811),(Input!$K$236*$K$7)-SUM($K811:AS811),(Input!$K$236*$K$7)/A26taxstdlife))</f>
        <v>0</v>
      </c>
      <c r="AU811" s="155">
        <f>IF(A26taxstdlife="n/a","n/a",IF(AU$3&gt;(A26taxstdlife+$E811),(Input!$K$236*$K$7)-SUM($K811:AT811),(Input!$K$236*$K$7)/A26taxstdlife))</f>
        <v>0</v>
      </c>
      <c r="AV811" s="155">
        <f>IF(A26taxstdlife="n/a","n/a",IF(AV$3&gt;(A26taxstdlife+$E811),(Input!$K$236*$K$7)-SUM($K811:AU811),(Input!$K$236*$K$7)/A26taxstdlife))</f>
        <v>0</v>
      </c>
      <c r="AW811" s="155">
        <f>IF(A26taxstdlife="n/a","n/a",IF(AW$3&gt;(A26taxstdlife+$E811),(Input!$K$236*$K$7)-SUM($K811:AV811),(Input!$K$236*$K$7)/A26taxstdlife))</f>
        <v>0</v>
      </c>
      <c r="AX811" s="155">
        <f>IF(A26taxstdlife="n/a","n/a",IF(AX$3&gt;(A26taxstdlife+$E811),(Input!$K$236*$K$7)-SUM($K811:AW811),(Input!$K$236*$K$7)/A26taxstdlife))</f>
        <v>0</v>
      </c>
      <c r="AY811" s="155">
        <f>IF(A26taxstdlife="n/a","n/a",IF(AY$3&gt;(A26taxstdlife+$E811),(Input!$K$236*$K$7)-SUM($K811:AX811),(Input!$K$236*$K$7)/A26taxstdlife))</f>
        <v>0</v>
      </c>
      <c r="AZ811" s="155">
        <f>IF(A26taxstdlife="n/a","n/a",IF(AZ$3&gt;(A26taxstdlife+$E811),(Input!$K$236*$K$7)-SUM($K811:AY811),(Input!$K$236*$K$7)/A26taxstdlife))</f>
        <v>0</v>
      </c>
      <c r="BA811" s="155">
        <f>IF(A26taxstdlife="n/a","n/a",IF(BA$3&gt;(A26taxstdlife+$E811),(Input!$K$236*$K$7)-SUM($K811:AZ811),(Input!$K$236*$K$7)/A26taxstdlife))</f>
        <v>0</v>
      </c>
      <c r="BB811" s="155">
        <f>IF(A26taxstdlife="n/a","n/a",IF(BB$3&gt;(A26taxstdlife+$E811),(Input!$K$236*$K$7)-SUM($K811:BA811),(Input!$K$236*$K$7)/A26taxstdlife))</f>
        <v>0</v>
      </c>
      <c r="BC811" s="155">
        <f>IF(A26taxstdlife="n/a","n/a",IF(BC$3&gt;(A26taxstdlife+$E811),(Input!$K$236*$K$7)-SUM($K811:BB811),(Input!$K$236*$K$7)/A26taxstdlife))</f>
        <v>0</v>
      </c>
      <c r="BD811" s="155">
        <f>IF(A26taxstdlife="n/a","n/a",IF(BD$3&gt;(A26taxstdlife+$E811),(Input!$K$236*$K$7)-SUM($K811:BC811),(Input!$K$236*$K$7)/A26taxstdlife))</f>
        <v>0</v>
      </c>
      <c r="BE811" s="155">
        <f>IF(A26taxstdlife="n/a","n/a",IF(BE$3&gt;(A26taxstdlife+$E811),(Input!$K$236*$K$7)-SUM($K811:BD811),(Input!$K$236*$K$7)/A26taxstdlife))</f>
        <v>0</v>
      </c>
      <c r="BF811" s="155">
        <f>IF(A26taxstdlife="n/a","n/a",IF(BF$3&gt;(A26taxstdlife+$E811),(Input!$K$236*$K$7)-SUM($K811:BE811),(Input!$K$236*$K$7)/A26taxstdlife))</f>
        <v>0</v>
      </c>
      <c r="BG811" s="155">
        <f>IF(A26taxstdlife="n/a","n/a",IF(BG$3&gt;(A26taxstdlife+$E811),(Input!$K$236*$K$7)-SUM($K811:BF811),(Input!$K$236*$K$7)/A26taxstdlife))</f>
        <v>0</v>
      </c>
      <c r="BH811" s="155">
        <f>IF(A26taxstdlife="n/a","n/a",IF(BH$3&gt;(A26taxstdlife+$E811),(Input!$K$236*$K$7)-SUM($K811:BG811),(Input!$K$236*$K$7)/A26taxstdlife))</f>
        <v>0</v>
      </c>
      <c r="BI811" s="155">
        <f>IF(A26taxstdlife="n/a","n/a",IF(BI$3&gt;(A26taxstdlife+$E811),(Input!$K$236*$K$7)-SUM($K811:BH811),(Input!$K$236*$K$7)/A26taxstdlife))</f>
        <v>0</v>
      </c>
      <c r="BJ811" s="14"/>
      <c r="BK811" s="14"/>
      <c r="BL811" s="14"/>
      <c r="BM811" s="14"/>
      <c r="BN811" s="14"/>
      <c r="BO811" s="14"/>
      <c r="BP811" s="14"/>
      <c r="BQ811" s="14"/>
      <c r="BR811" s="14"/>
      <c r="BS811" s="14"/>
      <c r="BT811" s="14"/>
      <c r="BU811" s="14"/>
      <c r="BV811" s="14"/>
      <c r="BW811" s="14"/>
      <c r="BX811" s="14"/>
      <c r="BY811" s="14"/>
      <c r="BZ811" s="14"/>
      <c r="CA811" s="410"/>
      <c r="CB811" s="410"/>
      <c r="CC811" s="410"/>
      <c r="CD811" s="410"/>
      <c r="CE811" s="410"/>
      <c r="CF811" s="410"/>
      <c r="CG811" s="410"/>
      <c r="CH811" s="410"/>
      <c r="CI811" s="410"/>
      <c r="CJ811" s="410"/>
      <c r="CK811" s="410"/>
      <c r="CL811" s="410"/>
      <c r="CM811" s="410"/>
      <c r="CN811" s="410"/>
      <c r="CO811" s="410"/>
      <c r="CP811" s="410"/>
      <c r="CQ811" s="410"/>
      <c r="CR811" s="410"/>
      <c r="CS811" s="410"/>
      <c r="CT811" s="410"/>
      <c r="CU811" s="410"/>
      <c r="CV811" s="410"/>
      <c r="CW811" s="410"/>
      <c r="CX811" s="410"/>
      <c r="CY811" s="410"/>
      <c r="CZ811" s="410"/>
      <c r="DA811" s="410"/>
      <c r="DB811" s="410"/>
      <c r="DC811" s="410"/>
      <c r="DD811" s="410"/>
      <c r="DE811" s="410"/>
      <c r="DF811" s="410"/>
      <c r="DG811" s="410"/>
      <c r="DH811" s="410"/>
      <c r="DI811" s="410"/>
      <c r="DJ811" s="410"/>
      <c r="DK811" s="410"/>
      <c r="DL811" s="410"/>
      <c r="DM811" s="410"/>
      <c r="DN811" s="410"/>
      <c r="DO811" s="410"/>
      <c r="DP811" s="410"/>
      <c r="DQ811" s="410"/>
      <c r="DR811" s="410"/>
      <c r="DS811" s="410"/>
      <c r="DT811" s="410"/>
      <c r="DU811" s="410"/>
      <c r="DV811" s="410"/>
      <c r="DW811" s="410"/>
      <c r="DX811" s="410"/>
      <c r="DY811" s="410"/>
      <c r="DZ811" s="410"/>
      <c r="EA811" s="410"/>
      <c r="EB811" s="410"/>
      <c r="EC811" s="410"/>
      <c r="ED811" s="410"/>
      <c r="EE811" s="410"/>
      <c r="EF811" s="410"/>
      <c r="EG811" s="410"/>
      <c r="EH811" s="410"/>
      <c r="EI811" s="410"/>
      <c r="EJ811" s="410"/>
      <c r="EK811" s="410"/>
      <c r="EL811" s="410"/>
      <c r="EM811" s="410"/>
      <c r="EN811" s="410"/>
      <c r="EO811" s="410"/>
      <c r="EP811" s="410"/>
      <c r="EQ811" s="410"/>
      <c r="ER811" s="410"/>
      <c r="ES811" s="410"/>
      <c r="ET811" s="410"/>
      <c r="EU811" s="410"/>
      <c r="EV811" s="410"/>
      <c r="EW811" s="410"/>
      <c r="EX811" s="410"/>
      <c r="EY811" s="410"/>
      <c r="EZ811" s="410"/>
      <c r="FA811" s="410"/>
      <c r="FB811" s="410"/>
      <c r="FC811" s="410"/>
      <c r="FD811" s="410"/>
      <c r="FE811" s="410"/>
      <c r="FF811" s="410"/>
      <c r="FG811" s="410"/>
      <c r="FH811" s="410"/>
      <c r="FI811" s="410"/>
      <c r="FJ811" s="410"/>
      <c r="FK811" s="410"/>
      <c r="FL811" s="410"/>
      <c r="FM811" s="410"/>
      <c r="FN811" s="410"/>
      <c r="FO811" s="410"/>
      <c r="FP811" s="410"/>
      <c r="FQ811" s="410"/>
      <c r="FR811" s="410"/>
      <c r="FS811" s="410"/>
      <c r="FT811" s="410"/>
      <c r="FU811" s="410"/>
      <c r="FV811" s="410"/>
      <c r="FW811" s="410"/>
      <c r="FX811" s="410"/>
      <c r="FY811" s="410"/>
      <c r="FZ811" s="410"/>
      <c r="GA811" s="410"/>
      <c r="GB811" s="410"/>
      <c r="GC811" s="410"/>
      <c r="GD811" s="410"/>
      <c r="GE811" s="410"/>
      <c r="GF811" s="410"/>
      <c r="GG811" s="410"/>
      <c r="GH811" s="410"/>
      <c r="GI811" s="410"/>
      <c r="GJ811" s="410"/>
      <c r="GK811" s="410"/>
      <c r="GL811" s="410"/>
      <c r="GM811" s="410"/>
      <c r="GN811" s="410"/>
      <c r="GO811" s="410"/>
      <c r="GP811" s="410"/>
      <c r="GQ811" s="410"/>
      <c r="GR811" s="410"/>
      <c r="GS811" s="410"/>
      <c r="GT811" s="410"/>
      <c r="GU811" s="410"/>
      <c r="GV811" s="410"/>
      <c r="GW811" s="410"/>
      <c r="GX811" s="410"/>
      <c r="GY811" s="410"/>
      <c r="GZ811" s="410"/>
      <c r="HA811" s="410"/>
      <c r="HB811" s="410"/>
      <c r="HC811" s="410"/>
      <c r="HD811" s="410"/>
      <c r="HE811" s="410"/>
      <c r="HF811" s="410"/>
      <c r="HG811" s="410"/>
      <c r="HH811" s="410"/>
      <c r="HI811" s="410"/>
      <c r="HJ811" s="410"/>
      <c r="HK811" s="410"/>
      <c r="HL811" s="410"/>
      <c r="HM811" s="410"/>
      <c r="HN811" s="410"/>
      <c r="HO811" s="410"/>
      <c r="HP811" s="410"/>
      <c r="HQ811" s="410"/>
      <c r="HR811" s="410"/>
      <c r="HS811" s="410"/>
      <c r="HT811" s="410"/>
      <c r="HU811" s="410"/>
      <c r="HV811" s="410"/>
      <c r="HW811" s="410"/>
      <c r="HX811" s="410"/>
      <c r="HY811" s="410"/>
      <c r="HZ811" s="410"/>
      <c r="IA811" s="410"/>
      <c r="IB811" s="410"/>
      <c r="IC811" s="410"/>
      <c r="ID811" s="410"/>
      <c r="IE811" s="410"/>
      <c r="IF811" s="410"/>
      <c r="IG811" s="410"/>
      <c r="IH811" s="410"/>
      <c r="II811" s="410"/>
      <c r="IJ811" s="410"/>
      <c r="IK811" s="410"/>
      <c r="IL811" s="410"/>
      <c r="IM811" s="410"/>
      <c r="IN811" s="410"/>
      <c r="IO811" s="410"/>
      <c r="IP811" s="410"/>
      <c r="IQ811" s="410"/>
      <c r="IR811" s="410"/>
      <c r="IS811" s="410"/>
      <c r="IT811" s="410"/>
      <c r="IU811" s="410"/>
      <c r="IV811" s="410"/>
    </row>
    <row r="812" spans="1:256" s="2" customFormat="1" ht="12.75" hidden="1" customHeight="1" outlineLevel="2">
      <c r="A812" s="14"/>
      <c r="B812" s="14"/>
      <c r="C812" s="324"/>
      <c r="D812" s="413"/>
      <c r="E812" s="261">
        <v>6</v>
      </c>
      <c r="F812" s="372"/>
      <c r="G812" s="269"/>
      <c r="H812" s="271"/>
      <c r="I812" s="271"/>
      <c r="J812" s="271"/>
      <c r="K812" s="271"/>
      <c r="L812" s="270"/>
      <c r="M812" s="155">
        <f>IF(A26taxstdlife="n/a","n/a",IF(M$3&gt;(A26taxstdlife+$E812),(Input!$L$236*$L$7)-SUM($L812:L812),(Input!$L$236*$L$7)/A26taxstdlife))</f>
        <v>0</v>
      </c>
      <c r="N812" s="155">
        <f>IF(A26taxstdlife="n/a","n/a",IF(N$3&gt;(A26taxstdlife+$E812),(Input!$L$236*$L$7)-SUM($L812:M812),(Input!$L$236*$L$7)/A26taxstdlife))</f>
        <v>0</v>
      </c>
      <c r="O812" s="155">
        <f>IF(A26taxstdlife="n/a","n/a",IF(O$3&gt;(A26taxstdlife+$E812),(Input!$L$236*$L$7)-SUM($L812:N812),(Input!$L$236*$L$7)/A26taxstdlife))</f>
        <v>0</v>
      </c>
      <c r="P812" s="155">
        <f>IF(A26taxstdlife="n/a","n/a",IF(P$3&gt;(A26taxstdlife+$E812),(Input!$L$236*$L$7)-SUM($L812:O812),(Input!$L$236*$L$7)/A26taxstdlife))</f>
        <v>0</v>
      </c>
      <c r="Q812" s="155">
        <f>IF(A26taxstdlife="n/a","n/a",IF(Q$3&gt;(A26taxstdlife+$E812),(Input!$L$236*$L$7)-SUM($L812:P812),(Input!$L$236*$L$7)/A26taxstdlife))</f>
        <v>0</v>
      </c>
      <c r="R812" s="155">
        <f>IF(A26taxstdlife="n/a","n/a",IF(R$3&gt;(A26taxstdlife+$E812),(Input!$L$236*$L$7)-SUM($L812:Q812),(Input!$L$236*$L$7)/A26taxstdlife))</f>
        <v>0</v>
      </c>
      <c r="S812" s="155">
        <f>IF(A26taxstdlife="n/a","n/a",IF(S$3&gt;(A26taxstdlife+$E812),(Input!$L$236*$L$7)-SUM($L812:R812),(Input!$L$236*$L$7)/A26taxstdlife))</f>
        <v>0</v>
      </c>
      <c r="T812" s="155">
        <f>IF(A26taxstdlife="n/a","n/a",IF(T$3&gt;(A26taxstdlife+$E812),(Input!$L$236*$L$7)-SUM($L812:S812),(Input!$L$236*$L$7)/A26taxstdlife))</f>
        <v>0</v>
      </c>
      <c r="U812" s="155">
        <f>IF(A26taxstdlife="n/a","n/a",IF(U$3&gt;(A26taxstdlife+$E812),(Input!$L$236*$L$7)-SUM($L812:T812),(Input!$L$236*$L$7)/A26taxstdlife))</f>
        <v>0</v>
      </c>
      <c r="V812" s="155">
        <f>IF(A26taxstdlife="n/a","n/a",IF(V$3&gt;(A26taxstdlife+$E812),(Input!$L$236*$L$7)-SUM($L812:U812),(Input!$L$236*$L$7)/A26taxstdlife))</f>
        <v>0</v>
      </c>
      <c r="W812" s="155">
        <f>IF(A26taxstdlife="n/a","n/a",IF(W$3&gt;(A26taxstdlife+$E812),(Input!$L$236*$L$7)-SUM($L812:V812),(Input!$L$236*$L$7)/A26taxstdlife))</f>
        <v>0</v>
      </c>
      <c r="X812" s="155">
        <f>IF(A26taxstdlife="n/a","n/a",IF(X$3&gt;(A26taxstdlife+$E812),(Input!$L$236*$L$7)-SUM($L812:W812),(Input!$L$236*$L$7)/A26taxstdlife))</f>
        <v>0</v>
      </c>
      <c r="Y812" s="155">
        <f>IF(A26taxstdlife="n/a","n/a",IF(Y$3&gt;(A26taxstdlife+$E812),(Input!$L$236*$L$7)-SUM($L812:X812),(Input!$L$236*$L$7)/A26taxstdlife))</f>
        <v>0</v>
      </c>
      <c r="Z812" s="155">
        <f>IF(A26taxstdlife="n/a","n/a",IF(Z$3&gt;(A26taxstdlife+$E812),(Input!$L$236*$L$7)-SUM($L812:Y812),(Input!$L$236*$L$7)/A26taxstdlife))</f>
        <v>0</v>
      </c>
      <c r="AA812" s="155">
        <f>IF(A26taxstdlife="n/a","n/a",IF(AA$3&gt;(A26taxstdlife+$E812),(Input!$L$236*$L$7)-SUM($L812:Z812),(Input!$L$236*$L$7)/A26taxstdlife))</f>
        <v>0</v>
      </c>
      <c r="AB812" s="155">
        <f>IF(A26taxstdlife="n/a","n/a",IF(AB$3&gt;(A26taxstdlife+$E812),(Input!$L$236*$L$7)-SUM($L812:AA812),(Input!$L$236*$L$7)/A26taxstdlife))</f>
        <v>0</v>
      </c>
      <c r="AC812" s="155">
        <f>IF(A26taxstdlife="n/a","n/a",IF(AC$3&gt;(A26taxstdlife+$E812),(Input!$L$236*$L$7)-SUM($L812:AB812),(Input!$L$236*$L$7)/A26taxstdlife))</f>
        <v>0</v>
      </c>
      <c r="AD812" s="155">
        <f>IF(A26taxstdlife="n/a","n/a",IF(AD$3&gt;(A26taxstdlife+$E812),(Input!$L$236*$L$7)-SUM($L812:AC812),(Input!$L$236*$L$7)/A26taxstdlife))</f>
        <v>0</v>
      </c>
      <c r="AE812" s="155">
        <f>IF(A26taxstdlife="n/a","n/a",IF(AE$3&gt;(A26taxstdlife+$E812),(Input!$L$236*$L$7)-SUM($L812:AD812),(Input!$L$236*$L$7)/A26taxstdlife))</f>
        <v>0</v>
      </c>
      <c r="AF812" s="155">
        <f>IF(A26taxstdlife="n/a","n/a",IF(AF$3&gt;(A26taxstdlife+$E812),(Input!$L$236*$L$7)-SUM($L812:AE812),(Input!$L$236*$L$7)/A26taxstdlife))</f>
        <v>0</v>
      </c>
      <c r="AG812" s="155">
        <f>IF(A26taxstdlife="n/a","n/a",IF(AG$3&gt;(A26taxstdlife+$E812),(Input!$L$236*$L$7)-SUM($L812:AF812),(Input!$L$236*$L$7)/A26taxstdlife))</f>
        <v>0</v>
      </c>
      <c r="AH812" s="155">
        <f>IF(A26taxstdlife="n/a","n/a",IF(AH$3&gt;(A26taxstdlife+$E812),(Input!$L$236*$L$7)-SUM($L812:AG812),(Input!$L$236*$L$7)/A26taxstdlife))</f>
        <v>0</v>
      </c>
      <c r="AI812" s="155">
        <f>IF(A26taxstdlife="n/a","n/a",IF(AI$3&gt;(A26taxstdlife+$E812),(Input!$L$236*$L$7)-SUM($L812:AH812),(Input!$L$236*$L$7)/A26taxstdlife))</f>
        <v>0</v>
      </c>
      <c r="AJ812" s="155">
        <f>IF(A26taxstdlife="n/a","n/a",IF(AJ$3&gt;(A26taxstdlife+$E812),(Input!$L$236*$L$7)-SUM($L812:AI812),(Input!$L$236*$L$7)/A26taxstdlife))</f>
        <v>0</v>
      </c>
      <c r="AK812" s="155">
        <f>IF(A26taxstdlife="n/a","n/a",IF(AK$3&gt;(A26taxstdlife+$E812),(Input!$L$236*$L$7)-SUM($L812:AJ812),(Input!$L$236*$L$7)/A26taxstdlife))</f>
        <v>0</v>
      </c>
      <c r="AL812" s="155">
        <f>IF(A26taxstdlife="n/a","n/a",IF(AL$3&gt;(A26taxstdlife+$E812),(Input!$L$236*$L$7)-SUM($L812:AK812),(Input!$L$236*$L$7)/A26taxstdlife))</f>
        <v>0</v>
      </c>
      <c r="AM812" s="155">
        <f>IF(A26taxstdlife="n/a","n/a",IF(AM$3&gt;(A26taxstdlife+$E812),(Input!$L$236*$L$7)-SUM($L812:AL812),(Input!$L$236*$L$7)/A26taxstdlife))</f>
        <v>0</v>
      </c>
      <c r="AN812" s="155">
        <f>IF(A26taxstdlife="n/a","n/a",IF(AN$3&gt;(A26taxstdlife+$E812),(Input!$L$236*$L$7)-SUM($L812:AM812),(Input!$L$236*$L$7)/A26taxstdlife))</f>
        <v>0</v>
      </c>
      <c r="AO812" s="155">
        <f>IF(A26taxstdlife="n/a","n/a",IF(AO$3&gt;(A26taxstdlife+$E812),(Input!$L$236*$L$7)-SUM($L812:AN812),(Input!$L$236*$L$7)/A26taxstdlife))</f>
        <v>0</v>
      </c>
      <c r="AP812" s="155">
        <f>IF(A26taxstdlife="n/a","n/a",IF(AP$3&gt;(A26taxstdlife+$E812),(Input!$L$236*$L$7)-SUM($L812:AO812),(Input!$L$236*$L$7)/A26taxstdlife))</f>
        <v>0</v>
      </c>
      <c r="AQ812" s="155">
        <f>IF(A26taxstdlife="n/a","n/a",IF(AQ$3&gt;(A26taxstdlife+$E812),(Input!$L$236*$L$7)-SUM($L812:AP812),(Input!$L$236*$L$7)/A26taxstdlife))</f>
        <v>0</v>
      </c>
      <c r="AR812" s="155">
        <f>IF(A26taxstdlife="n/a","n/a",IF(AR$3&gt;(A26taxstdlife+$E812),(Input!$L$236*$L$7)-SUM($L812:AQ812),(Input!$L$236*$L$7)/A26taxstdlife))</f>
        <v>0</v>
      </c>
      <c r="AS812" s="155">
        <f>IF(A26taxstdlife="n/a","n/a",IF(AS$3&gt;(A26taxstdlife+$E812),(Input!$L$236*$L$7)-SUM($L812:AR812),(Input!$L$236*$L$7)/A26taxstdlife))</f>
        <v>0</v>
      </c>
      <c r="AT812" s="155">
        <f>IF(A26taxstdlife="n/a","n/a",IF(AT$3&gt;(A26taxstdlife+$E812),(Input!$L$236*$L$7)-SUM($L812:AS812),(Input!$L$236*$L$7)/A26taxstdlife))</f>
        <v>0</v>
      </c>
      <c r="AU812" s="155">
        <f>IF(A26taxstdlife="n/a","n/a",IF(AU$3&gt;(A26taxstdlife+$E812),(Input!$L$236*$L$7)-SUM($L812:AT812),(Input!$L$236*$L$7)/A26taxstdlife))</f>
        <v>0</v>
      </c>
      <c r="AV812" s="155">
        <f>IF(A26taxstdlife="n/a","n/a",IF(AV$3&gt;(A26taxstdlife+$E812),(Input!$L$236*$L$7)-SUM($L812:AU812),(Input!$L$236*$L$7)/A26taxstdlife))</f>
        <v>0</v>
      </c>
      <c r="AW812" s="155">
        <f>IF(A26taxstdlife="n/a","n/a",IF(AW$3&gt;(A26taxstdlife+$E812),(Input!$L$236*$L$7)-SUM($L812:AV812),(Input!$L$236*$L$7)/A26taxstdlife))</f>
        <v>0</v>
      </c>
      <c r="AX812" s="155">
        <f>IF(A26taxstdlife="n/a","n/a",IF(AX$3&gt;(A26taxstdlife+$E812),(Input!$L$236*$L$7)-SUM($L812:AW812),(Input!$L$236*$L$7)/A26taxstdlife))</f>
        <v>0</v>
      </c>
      <c r="AY812" s="155">
        <f>IF(A26taxstdlife="n/a","n/a",IF(AY$3&gt;(A26taxstdlife+$E812),(Input!$L$236*$L$7)-SUM($L812:AX812),(Input!$L$236*$L$7)/A26taxstdlife))</f>
        <v>0</v>
      </c>
      <c r="AZ812" s="155">
        <f>IF(A26taxstdlife="n/a","n/a",IF(AZ$3&gt;(A26taxstdlife+$E812),(Input!$L$236*$L$7)-SUM($L812:AY812),(Input!$L$236*$L$7)/A26taxstdlife))</f>
        <v>0</v>
      </c>
      <c r="BA812" s="155">
        <f>IF(A26taxstdlife="n/a","n/a",IF(BA$3&gt;(A26taxstdlife+$E812),(Input!$L$236*$L$7)-SUM($L812:AZ812),(Input!$L$236*$L$7)/A26taxstdlife))</f>
        <v>0</v>
      </c>
      <c r="BB812" s="155">
        <f>IF(A26taxstdlife="n/a","n/a",IF(BB$3&gt;(A26taxstdlife+$E812),(Input!$L$236*$L$7)-SUM($L812:BA812),(Input!$L$236*$L$7)/A26taxstdlife))</f>
        <v>0</v>
      </c>
      <c r="BC812" s="155">
        <f>IF(A26taxstdlife="n/a","n/a",IF(BC$3&gt;(A26taxstdlife+$E812),(Input!$L$236*$L$7)-SUM($L812:BB812),(Input!$L$236*$L$7)/A26taxstdlife))</f>
        <v>0</v>
      </c>
      <c r="BD812" s="155">
        <f>IF(A26taxstdlife="n/a","n/a",IF(BD$3&gt;(A26taxstdlife+$E812),(Input!$L$236*$L$7)-SUM($L812:BC812),(Input!$L$236*$L$7)/A26taxstdlife))</f>
        <v>0</v>
      </c>
      <c r="BE812" s="155">
        <f>IF(A26taxstdlife="n/a","n/a",IF(BE$3&gt;(A26taxstdlife+$E812),(Input!$L$236*$L$7)-SUM($L812:BD812),(Input!$L$236*$L$7)/A26taxstdlife))</f>
        <v>0</v>
      </c>
      <c r="BF812" s="155">
        <f>IF(A26taxstdlife="n/a","n/a",IF(BF$3&gt;(A26taxstdlife+$E812),(Input!$L$236*$L$7)-SUM($L812:BE812),(Input!$L$236*$L$7)/A26taxstdlife))</f>
        <v>0</v>
      </c>
      <c r="BG812" s="155">
        <f>IF(A26taxstdlife="n/a","n/a",IF(BG$3&gt;(A26taxstdlife+$E812),(Input!$L$236*$L$7)-SUM($L812:BF812),(Input!$L$236*$L$7)/A26taxstdlife))</f>
        <v>0</v>
      </c>
      <c r="BH812" s="155">
        <f>IF(A26taxstdlife="n/a","n/a",IF(BH$3&gt;(A26taxstdlife+$E812),(Input!$L$236*$L$7)-SUM($L812:BG812),(Input!$L$236*$L$7)/A26taxstdlife))</f>
        <v>0</v>
      </c>
      <c r="BI812" s="155">
        <f>IF(A26taxstdlife="n/a","n/a",IF(BI$3&gt;(A26taxstdlife+$E812),(Input!$L$236*$L$7)-SUM($L812:BH812),(Input!$L$236*$L$7)/A26taxstdlife))</f>
        <v>0</v>
      </c>
      <c r="BJ812" s="14"/>
      <c r="BK812" s="14"/>
      <c r="BL812" s="14"/>
      <c r="BM812" s="14"/>
      <c r="BN812" s="14"/>
      <c r="BO812" s="14"/>
      <c r="BP812" s="14"/>
      <c r="BQ812" s="14"/>
      <c r="BR812" s="14"/>
      <c r="BS812" s="14"/>
      <c r="BT812" s="14"/>
      <c r="BU812" s="14"/>
      <c r="BV812" s="14"/>
      <c r="BW812" s="14"/>
      <c r="BX812" s="14"/>
      <c r="BY812" s="14"/>
      <c r="BZ812" s="14"/>
      <c r="CA812" s="410"/>
      <c r="CB812" s="410"/>
      <c r="CC812" s="410"/>
      <c r="CD812" s="410"/>
      <c r="CE812" s="410"/>
      <c r="CF812" s="410"/>
      <c r="CG812" s="410"/>
      <c r="CH812" s="410"/>
      <c r="CI812" s="410"/>
      <c r="CJ812" s="410"/>
      <c r="CK812" s="410"/>
      <c r="CL812" s="410"/>
      <c r="CM812" s="410"/>
      <c r="CN812" s="410"/>
      <c r="CO812" s="410"/>
      <c r="CP812" s="410"/>
      <c r="CQ812" s="410"/>
      <c r="CR812" s="410"/>
      <c r="CS812" s="410"/>
      <c r="CT812" s="410"/>
      <c r="CU812" s="410"/>
      <c r="CV812" s="410"/>
      <c r="CW812" s="410"/>
      <c r="CX812" s="410"/>
      <c r="CY812" s="410"/>
      <c r="CZ812" s="410"/>
      <c r="DA812" s="410"/>
      <c r="DB812" s="410"/>
      <c r="DC812" s="410"/>
      <c r="DD812" s="410"/>
      <c r="DE812" s="410"/>
      <c r="DF812" s="410"/>
      <c r="DG812" s="410"/>
      <c r="DH812" s="410"/>
      <c r="DI812" s="410"/>
      <c r="DJ812" s="410"/>
      <c r="DK812" s="410"/>
      <c r="DL812" s="410"/>
      <c r="DM812" s="410"/>
      <c r="DN812" s="410"/>
      <c r="DO812" s="410"/>
      <c r="DP812" s="410"/>
      <c r="DQ812" s="410"/>
      <c r="DR812" s="410"/>
      <c r="DS812" s="410"/>
      <c r="DT812" s="410"/>
      <c r="DU812" s="410"/>
      <c r="DV812" s="410"/>
      <c r="DW812" s="410"/>
      <c r="DX812" s="410"/>
      <c r="DY812" s="410"/>
      <c r="DZ812" s="410"/>
      <c r="EA812" s="410"/>
      <c r="EB812" s="410"/>
      <c r="EC812" s="410"/>
      <c r="ED812" s="410"/>
      <c r="EE812" s="410"/>
      <c r="EF812" s="410"/>
      <c r="EG812" s="410"/>
      <c r="EH812" s="410"/>
      <c r="EI812" s="410"/>
      <c r="EJ812" s="410"/>
      <c r="EK812" s="410"/>
      <c r="EL812" s="410"/>
      <c r="EM812" s="410"/>
      <c r="EN812" s="410"/>
      <c r="EO812" s="410"/>
      <c r="EP812" s="410"/>
      <c r="EQ812" s="410"/>
      <c r="ER812" s="410"/>
      <c r="ES812" s="410"/>
      <c r="ET812" s="410"/>
      <c r="EU812" s="410"/>
      <c r="EV812" s="410"/>
      <c r="EW812" s="410"/>
      <c r="EX812" s="410"/>
      <c r="EY812" s="410"/>
      <c r="EZ812" s="410"/>
      <c r="FA812" s="410"/>
      <c r="FB812" s="410"/>
      <c r="FC812" s="410"/>
      <c r="FD812" s="410"/>
      <c r="FE812" s="410"/>
      <c r="FF812" s="410"/>
      <c r="FG812" s="410"/>
      <c r="FH812" s="410"/>
      <c r="FI812" s="410"/>
      <c r="FJ812" s="410"/>
      <c r="FK812" s="410"/>
      <c r="FL812" s="410"/>
      <c r="FM812" s="410"/>
      <c r="FN812" s="410"/>
      <c r="FO812" s="410"/>
      <c r="FP812" s="410"/>
      <c r="FQ812" s="410"/>
      <c r="FR812" s="410"/>
      <c r="FS812" s="410"/>
      <c r="FT812" s="410"/>
      <c r="FU812" s="410"/>
      <c r="FV812" s="410"/>
      <c r="FW812" s="410"/>
      <c r="FX812" s="410"/>
      <c r="FY812" s="410"/>
      <c r="FZ812" s="410"/>
      <c r="GA812" s="410"/>
      <c r="GB812" s="410"/>
      <c r="GC812" s="410"/>
      <c r="GD812" s="410"/>
      <c r="GE812" s="410"/>
      <c r="GF812" s="410"/>
      <c r="GG812" s="410"/>
      <c r="GH812" s="410"/>
      <c r="GI812" s="410"/>
      <c r="GJ812" s="410"/>
      <c r="GK812" s="410"/>
      <c r="GL812" s="410"/>
      <c r="GM812" s="410"/>
      <c r="GN812" s="410"/>
      <c r="GO812" s="410"/>
      <c r="GP812" s="410"/>
      <c r="GQ812" s="410"/>
      <c r="GR812" s="410"/>
      <c r="GS812" s="410"/>
      <c r="GT812" s="410"/>
      <c r="GU812" s="410"/>
      <c r="GV812" s="410"/>
      <c r="GW812" s="410"/>
      <c r="GX812" s="410"/>
      <c r="GY812" s="410"/>
      <c r="GZ812" s="410"/>
      <c r="HA812" s="410"/>
      <c r="HB812" s="410"/>
      <c r="HC812" s="410"/>
      <c r="HD812" s="410"/>
      <c r="HE812" s="410"/>
      <c r="HF812" s="410"/>
      <c r="HG812" s="410"/>
      <c r="HH812" s="410"/>
      <c r="HI812" s="410"/>
      <c r="HJ812" s="410"/>
      <c r="HK812" s="410"/>
      <c r="HL812" s="410"/>
      <c r="HM812" s="410"/>
      <c r="HN812" s="410"/>
      <c r="HO812" s="410"/>
      <c r="HP812" s="410"/>
      <c r="HQ812" s="410"/>
      <c r="HR812" s="410"/>
      <c r="HS812" s="410"/>
      <c r="HT812" s="410"/>
      <c r="HU812" s="410"/>
      <c r="HV812" s="410"/>
      <c r="HW812" s="410"/>
      <c r="HX812" s="410"/>
      <c r="HY812" s="410"/>
      <c r="HZ812" s="410"/>
      <c r="IA812" s="410"/>
      <c r="IB812" s="410"/>
      <c r="IC812" s="410"/>
      <c r="ID812" s="410"/>
      <c r="IE812" s="410"/>
      <c r="IF812" s="410"/>
      <c r="IG812" s="410"/>
      <c r="IH812" s="410"/>
      <c r="II812" s="410"/>
      <c r="IJ812" s="410"/>
      <c r="IK812" s="410"/>
      <c r="IL812" s="410"/>
      <c r="IM812" s="410"/>
      <c r="IN812" s="410"/>
      <c r="IO812" s="410"/>
      <c r="IP812" s="410"/>
      <c r="IQ812" s="410"/>
      <c r="IR812" s="410"/>
      <c r="IS812" s="410"/>
      <c r="IT812" s="410"/>
      <c r="IU812" s="410"/>
      <c r="IV812" s="410"/>
    </row>
    <row r="813" spans="1:256" s="2" customFormat="1" ht="12.75" hidden="1" customHeight="1" outlineLevel="2">
      <c r="A813" s="14"/>
      <c r="B813" s="14"/>
      <c r="C813" s="324"/>
      <c r="D813" s="413"/>
      <c r="E813" s="261">
        <v>7</v>
      </c>
      <c r="F813" s="372"/>
      <c r="G813" s="269"/>
      <c r="H813" s="271"/>
      <c r="I813" s="271"/>
      <c r="J813" s="271"/>
      <c r="K813" s="271"/>
      <c r="L813" s="271"/>
      <c r="M813" s="270"/>
      <c r="N813" s="155">
        <f>IF(A26taxstdlife="n/a","n/a",IF(N$3&gt;(A26taxstdlife+$E813),(Input!$M$236*$M$7)-SUM($M813:M813),(Input!$M$236*$M$7)/A26taxstdlife))</f>
        <v>0</v>
      </c>
      <c r="O813" s="155">
        <f>IF(A26taxstdlife="n/a","n/a",IF(O$3&gt;(A26taxstdlife+$E813),(Input!$M$236*$M$7)-SUM($M813:N813),(Input!$M$236*$M$7)/A26taxstdlife))</f>
        <v>0</v>
      </c>
      <c r="P813" s="155">
        <f>IF(A26taxstdlife="n/a","n/a",IF(P$3&gt;(A26taxstdlife+$E813),(Input!$M$236*$M$7)-SUM($M813:O813),(Input!$M$236*$M$7)/A26taxstdlife))</f>
        <v>0</v>
      </c>
      <c r="Q813" s="155">
        <f>IF(A26taxstdlife="n/a","n/a",IF(Q$3&gt;(A26taxstdlife+$E813),(Input!$M$236*$M$7)-SUM($M813:P813),(Input!$M$236*$M$7)/A26taxstdlife))</f>
        <v>0</v>
      </c>
      <c r="R813" s="155">
        <f>IF(A26taxstdlife="n/a","n/a",IF(R$3&gt;(A26taxstdlife+$E813),(Input!$M$236*$M$7)-SUM($M813:Q813),(Input!$M$236*$M$7)/A26taxstdlife))</f>
        <v>0</v>
      </c>
      <c r="S813" s="155">
        <f>IF(A26taxstdlife="n/a","n/a",IF(S$3&gt;(A26taxstdlife+$E813),(Input!$M$236*$M$7)-SUM($M813:R813),(Input!$M$236*$M$7)/A26taxstdlife))</f>
        <v>0</v>
      </c>
      <c r="T813" s="155">
        <f>IF(A26taxstdlife="n/a","n/a",IF(T$3&gt;(A26taxstdlife+$E813),(Input!$M$236*$M$7)-SUM($M813:S813),(Input!$M$236*$M$7)/A26taxstdlife))</f>
        <v>0</v>
      </c>
      <c r="U813" s="155">
        <f>IF(A26taxstdlife="n/a","n/a",IF(U$3&gt;(A26taxstdlife+$E813),(Input!$M$236*$M$7)-SUM($M813:T813),(Input!$M$236*$M$7)/A26taxstdlife))</f>
        <v>0</v>
      </c>
      <c r="V813" s="155">
        <f>IF(A26taxstdlife="n/a","n/a",IF(V$3&gt;(A26taxstdlife+$E813),(Input!$M$236*$M$7)-SUM($M813:U813),(Input!$M$236*$M$7)/A26taxstdlife))</f>
        <v>0</v>
      </c>
      <c r="W813" s="155">
        <f>IF(A26taxstdlife="n/a","n/a",IF(W$3&gt;(A26taxstdlife+$E813),(Input!$M$236*$M$7)-SUM($M813:V813),(Input!$M$236*$M$7)/A26taxstdlife))</f>
        <v>0</v>
      </c>
      <c r="X813" s="155">
        <f>IF(A26taxstdlife="n/a","n/a",IF(X$3&gt;(A26taxstdlife+$E813),(Input!$M$236*$M$7)-SUM($M813:W813),(Input!$M$236*$M$7)/A26taxstdlife))</f>
        <v>0</v>
      </c>
      <c r="Y813" s="155">
        <f>IF(A26taxstdlife="n/a","n/a",IF(Y$3&gt;(A26taxstdlife+$E813),(Input!$M$236*$M$7)-SUM($M813:X813),(Input!$M$236*$M$7)/A26taxstdlife))</f>
        <v>0</v>
      </c>
      <c r="Z813" s="155">
        <f>IF(A26taxstdlife="n/a","n/a",IF(Z$3&gt;(A26taxstdlife+$E813),(Input!$M$236*$M$7)-SUM($M813:Y813),(Input!$M$236*$M$7)/A26taxstdlife))</f>
        <v>0</v>
      </c>
      <c r="AA813" s="155">
        <f>IF(A26taxstdlife="n/a","n/a",IF(AA$3&gt;(A26taxstdlife+$E813),(Input!$M$236*$M$7)-SUM($M813:Z813),(Input!$M$236*$M$7)/A26taxstdlife))</f>
        <v>0</v>
      </c>
      <c r="AB813" s="155">
        <f>IF(A26taxstdlife="n/a","n/a",IF(AB$3&gt;(A26taxstdlife+$E813),(Input!$M$236*$M$7)-SUM($M813:AA813),(Input!$M$236*$M$7)/A26taxstdlife))</f>
        <v>0</v>
      </c>
      <c r="AC813" s="155">
        <f>IF(A26taxstdlife="n/a","n/a",IF(AC$3&gt;(A26taxstdlife+$E813),(Input!$M$236*$M$7)-SUM($M813:AB813),(Input!$M$236*$M$7)/A26taxstdlife))</f>
        <v>0</v>
      </c>
      <c r="AD813" s="155">
        <f>IF(A26taxstdlife="n/a","n/a",IF(AD$3&gt;(A26taxstdlife+$E813),(Input!$M$236*$M$7)-SUM($M813:AC813),(Input!$M$236*$M$7)/A26taxstdlife))</f>
        <v>0</v>
      </c>
      <c r="AE813" s="155">
        <f>IF(A26taxstdlife="n/a","n/a",IF(AE$3&gt;(A26taxstdlife+$E813),(Input!$M$236*$M$7)-SUM($M813:AD813),(Input!$M$236*$M$7)/A26taxstdlife))</f>
        <v>0</v>
      </c>
      <c r="AF813" s="155">
        <f>IF(A26taxstdlife="n/a","n/a",IF(AF$3&gt;(A26taxstdlife+$E813),(Input!$M$236*$M$7)-SUM($M813:AE813),(Input!$M$236*$M$7)/A26taxstdlife))</f>
        <v>0</v>
      </c>
      <c r="AG813" s="155">
        <f>IF(A26taxstdlife="n/a","n/a",IF(AG$3&gt;(A26taxstdlife+$E813),(Input!$M$236*$M$7)-SUM($M813:AF813),(Input!$M$236*$M$7)/A26taxstdlife))</f>
        <v>0</v>
      </c>
      <c r="AH813" s="155">
        <f>IF(A26taxstdlife="n/a","n/a",IF(AH$3&gt;(A26taxstdlife+$E813),(Input!$M$236*$M$7)-SUM($M813:AG813),(Input!$M$236*$M$7)/A26taxstdlife))</f>
        <v>0</v>
      </c>
      <c r="AI813" s="155">
        <f>IF(A26taxstdlife="n/a","n/a",IF(AI$3&gt;(A26taxstdlife+$E813),(Input!$M$236*$M$7)-SUM($M813:AH813),(Input!$M$236*$M$7)/A26taxstdlife))</f>
        <v>0</v>
      </c>
      <c r="AJ813" s="155">
        <f>IF(A26taxstdlife="n/a","n/a",IF(AJ$3&gt;(A26taxstdlife+$E813),(Input!$M$236*$M$7)-SUM($M813:AI813),(Input!$M$236*$M$7)/A26taxstdlife))</f>
        <v>0</v>
      </c>
      <c r="AK813" s="155">
        <f>IF(A26taxstdlife="n/a","n/a",IF(AK$3&gt;(A26taxstdlife+$E813),(Input!$M$236*$M$7)-SUM($M813:AJ813),(Input!$M$236*$M$7)/A26taxstdlife))</f>
        <v>0</v>
      </c>
      <c r="AL813" s="155">
        <f>IF(A26taxstdlife="n/a","n/a",IF(AL$3&gt;(A26taxstdlife+$E813),(Input!$M$236*$M$7)-SUM($M813:AK813),(Input!$M$236*$M$7)/A26taxstdlife))</f>
        <v>0</v>
      </c>
      <c r="AM813" s="155">
        <f>IF(A26taxstdlife="n/a","n/a",IF(AM$3&gt;(A26taxstdlife+$E813),(Input!$M$236*$M$7)-SUM($M813:AL813),(Input!$M$236*$M$7)/A26taxstdlife))</f>
        <v>0</v>
      </c>
      <c r="AN813" s="155">
        <f>IF(A26taxstdlife="n/a","n/a",IF(AN$3&gt;(A26taxstdlife+$E813),(Input!$M$236*$M$7)-SUM($M813:AM813),(Input!$M$236*$M$7)/A26taxstdlife))</f>
        <v>0</v>
      </c>
      <c r="AO813" s="155">
        <f>IF(A26taxstdlife="n/a","n/a",IF(AO$3&gt;(A26taxstdlife+$E813),(Input!$M$236*$M$7)-SUM($M813:AN813),(Input!$M$236*$M$7)/A26taxstdlife))</f>
        <v>0</v>
      </c>
      <c r="AP813" s="155">
        <f>IF(A26taxstdlife="n/a","n/a",IF(AP$3&gt;(A26taxstdlife+$E813),(Input!$M$236*$M$7)-SUM($M813:AO813),(Input!$M$236*$M$7)/A26taxstdlife))</f>
        <v>0</v>
      </c>
      <c r="AQ813" s="155">
        <f>IF(A26taxstdlife="n/a","n/a",IF(AQ$3&gt;(A26taxstdlife+$E813),(Input!$M$236*$M$7)-SUM($M813:AP813),(Input!$M$236*$M$7)/A26taxstdlife))</f>
        <v>0</v>
      </c>
      <c r="AR813" s="155">
        <f>IF(A26taxstdlife="n/a","n/a",IF(AR$3&gt;(A26taxstdlife+$E813),(Input!$M$236*$M$7)-SUM($M813:AQ813),(Input!$M$236*$M$7)/A26taxstdlife))</f>
        <v>0</v>
      </c>
      <c r="AS813" s="155">
        <f>IF(A26taxstdlife="n/a","n/a",IF(AS$3&gt;(A26taxstdlife+$E813),(Input!$M$236*$M$7)-SUM($M813:AR813),(Input!$M$236*$M$7)/A26taxstdlife))</f>
        <v>0</v>
      </c>
      <c r="AT813" s="155">
        <f>IF(A26taxstdlife="n/a","n/a",IF(AT$3&gt;(A26taxstdlife+$E813),(Input!$M$236*$M$7)-SUM($M813:AS813),(Input!$M$236*$M$7)/A26taxstdlife))</f>
        <v>0</v>
      </c>
      <c r="AU813" s="155">
        <f>IF(A26taxstdlife="n/a","n/a",IF(AU$3&gt;(A26taxstdlife+$E813),(Input!$M$236*$M$7)-SUM($M813:AT813),(Input!$M$236*$M$7)/A26taxstdlife))</f>
        <v>0</v>
      </c>
      <c r="AV813" s="155">
        <f>IF(A26taxstdlife="n/a","n/a",IF(AV$3&gt;(A26taxstdlife+$E813),(Input!$M$236*$M$7)-SUM($M813:AU813),(Input!$M$236*$M$7)/A26taxstdlife))</f>
        <v>0</v>
      </c>
      <c r="AW813" s="155">
        <f>IF(A26taxstdlife="n/a","n/a",IF(AW$3&gt;(A26taxstdlife+$E813),(Input!$M$236*$M$7)-SUM($M813:AV813),(Input!$M$236*$M$7)/A26taxstdlife))</f>
        <v>0</v>
      </c>
      <c r="AX813" s="155">
        <f>IF(A26taxstdlife="n/a","n/a",IF(AX$3&gt;(A26taxstdlife+$E813),(Input!$M$236*$M$7)-SUM($M813:AW813),(Input!$M$236*$M$7)/A26taxstdlife))</f>
        <v>0</v>
      </c>
      <c r="AY813" s="155">
        <f>IF(A26taxstdlife="n/a","n/a",IF(AY$3&gt;(A26taxstdlife+$E813),(Input!$M$236*$M$7)-SUM($M813:AX813),(Input!$M$236*$M$7)/A26taxstdlife))</f>
        <v>0</v>
      </c>
      <c r="AZ813" s="155">
        <f>IF(A26taxstdlife="n/a","n/a",IF(AZ$3&gt;(A26taxstdlife+$E813),(Input!$M$236*$M$7)-SUM($M813:AY813),(Input!$M$236*$M$7)/A26taxstdlife))</f>
        <v>0</v>
      </c>
      <c r="BA813" s="155">
        <f>IF(A26taxstdlife="n/a","n/a",IF(BA$3&gt;(A26taxstdlife+$E813),(Input!$M$236*$M$7)-SUM($M813:AZ813),(Input!$M$236*$M$7)/A26taxstdlife))</f>
        <v>0</v>
      </c>
      <c r="BB813" s="155">
        <f>IF(A26taxstdlife="n/a","n/a",IF(BB$3&gt;(A26taxstdlife+$E813),(Input!$M$236*$M$7)-SUM($M813:BA813),(Input!$M$236*$M$7)/A26taxstdlife))</f>
        <v>0</v>
      </c>
      <c r="BC813" s="155">
        <f>IF(A26taxstdlife="n/a","n/a",IF(BC$3&gt;(A26taxstdlife+$E813),(Input!$M$236*$M$7)-SUM($M813:BB813),(Input!$M$236*$M$7)/A26taxstdlife))</f>
        <v>0</v>
      </c>
      <c r="BD813" s="155">
        <f>IF(A26taxstdlife="n/a","n/a",IF(BD$3&gt;(A26taxstdlife+$E813),(Input!$M$236*$M$7)-SUM($M813:BC813),(Input!$M$236*$M$7)/A26taxstdlife))</f>
        <v>0</v>
      </c>
      <c r="BE813" s="155">
        <f>IF(A26taxstdlife="n/a","n/a",IF(BE$3&gt;(A26taxstdlife+$E813),(Input!$M$236*$M$7)-SUM($M813:BD813),(Input!$M$236*$M$7)/A26taxstdlife))</f>
        <v>0</v>
      </c>
      <c r="BF813" s="155">
        <f>IF(A26taxstdlife="n/a","n/a",IF(BF$3&gt;(A26taxstdlife+$E813),(Input!$M$236*$M$7)-SUM($M813:BE813),(Input!$M$236*$M$7)/A26taxstdlife))</f>
        <v>0</v>
      </c>
      <c r="BG813" s="155">
        <f>IF(A26taxstdlife="n/a","n/a",IF(BG$3&gt;(A26taxstdlife+$E813),(Input!$M$236*$M$7)-SUM($M813:BF813),(Input!$M$236*$M$7)/A26taxstdlife))</f>
        <v>0</v>
      </c>
      <c r="BH813" s="155">
        <f>IF(A26taxstdlife="n/a","n/a",IF(BH$3&gt;(A26taxstdlife+$E813),(Input!$M$236*$M$7)-SUM($M813:BG813),(Input!$M$236*$M$7)/A26taxstdlife))</f>
        <v>0</v>
      </c>
      <c r="BI813" s="155">
        <f>IF(A26taxstdlife="n/a","n/a",IF(BI$3&gt;(A26taxstdlife+$E813),(Input!$M$236*$M$7)-SUM($M813:BH813),(Input!$M$236*$M$7)/A26taxstdlife))</f>
        <v>0</v>
      </c>
      <c r="BJ813" s="14"/>
      <c r="BK813" s="14"/>
      <c r="BL813" s="14"/>
      <c r="BM813" s="14"/>
      <c r="BN813" s="14"/>
      <c r="BO813" s="14"/>
      <c r="BP813" s="14"/>
      <c r="BQ813" s="14"/>
      <c r="BR813" s="14"/>
      <c r="BS813" s="14"/>
      <c r="BT813" s="14"/>
      <c r="BU813" s="14"/>
      <c r="BV813" s="14"/>
      <c r="BW813" s="14"/>
      <c r="BX813" s="14"/>
      <c r="BY813" s="14"/>
      <c r="BZ813" s="14"/>
      <c r="CA813" s="410"/>
      <c r="CB813" s="410"/>
      <c r="CC813" s="410"/>
      <c r="CD813" s="410"/>
      <c r="CE813" s="410"/>
      <c r="CF813" s="410"/>
      <c r="CG813" s="410"/>
      <c r="CH813" s="410"/>
      <c r="CI813" s="410"/>
      <c r="CJ813" s="410"/>
      <c r="CK813" s="410"/>
      <c r="CL813" s="410"/>
      <c r="CM813" s="410"/>
      <c r="CN813" s="410"/>
      <c r="CO813" s="410"/>
      <c r="CP813" s="410"/>
      <c r="CQ813" s="410"/>
      <c r="CR813" s="410"/>
      <c r="CS813" s="410"/>
      <c r="CT813" s="410"/>
      <c r="CU813" s="410"/>
      <c r="CV813" s="410"/>
      <c r="CW813" s="410"/>
      <c r="CX813" s="410"/>
      <c r="CY813" s="410"/>
      <c r="CZ813" s="410"/>
      <c r="DA813" s="410"/>
      <c r="DB813" s="410"/>
      <c r="DC813" s="410"/>
      <c r="DD813" s="410"/>
      <c r="DE813" s="410"/>
      <c r="DF813" s="410"/>
      <c r="DG813" s="410"/>
      <c r="DH813" s="410"/>
      <c r="DI813" s="410"/>
      <c r="DJ813" s="410"/>
      <c r="DK813" s="410"/>
      <c r="DL813" s="410"/>
      <c r="DM813" s="410"/>
      <c r="DN813" s="410"/>
      <c r="DO813" s="410"/>
      <c r="DP813" s="410"/>
      <c r="DQ813" s="410"/>
      <c r="DR813" s="410"/>
      <c r="DS813" s="410"/>
      <c r="DT813" s="410"/>
      <c r="DU813" s="410"/>
      <c r="DV813" s="410"/>
      <c r="DW813" s="410"/>
      <c r="DX813" s="410"/>
      <c r="DY813" s="410"/>
      <c r="DZ813" s="410"/>
      <c r="EA813" s="410"/>
      <c r="EB813" s="410"/>
      <c r="EC813" s="410"/>
      <c r="ED813" s="410"/>
      <c r="EE813" s="410"/>
      <c r="EF813" s="410"/>
      <c r="EG813" s="410"/>
      <c r="EH813" s="410"/>
      <c r="EI813" s="410"/>
      <c r="EJ813" s="410"/>
      <c r="EK813" s="410"/>
      <c r="EL813" s="410"/>
      <c r="EM813" s="410"/>
      <c r="EN813" s="410"/>
      <c r="EO813" s="410"/>
      <c r="EP813" s="410"/>
      <c r="EQ813" s="410"/>
      <c r="ER813" s="410"/>
      <c r="ES813" s="410"/>
      <c r="ET813" s="410"/>
      <c r="EU813" s="410"/>
      <c r="EV813" s="410"/>
      <c r="EW813" s="410"/>
      <c r="EX813" s="410"/>
      <c r="EY813" s="410"/>
      <c r="EZ813" s="410"/>
      <c r="FA813" s="410"/>
      <c r="FB813" s="410"/>
      <c r="FC813" s="410"/>
      <c r="FD813" s="410"/>
      <c r="FE813" s="410"/>
      <c r="FF813" s="410"/>
      <c r="FG813" s="410"/>
      <c r="FH813" s="410"/>
      <c r="FI813" s="410"/>
      <c r="FJ813" s="410"/>
      <c r="FK813" s="410"/>
      <c r="FL813" s="410"/>
      <c r="FM813" s="410"/>
      <c r="FN813" s="410"/>
      <c r="FO813" s="410"/>
      <c r="FP813" s="410"/>
      <c r="FQ813" s="410"/>
      <c r="FR813" s="410"/>
      <c r="FS813" s="410"/>
      <c r="FT813" s="410"/>
      <c r="FU813" s="410"/>
      <c r="FV813" s="410"/>
      <c r="FW813" s="410"/>
      <c r="FX813" s="410"/>
      <c r="FY813" s="410"/>
      <c r="FZ813" s="410"/>
      <c r="GA813" s="410"/>
      <c r="GB813" s="410"/>
      <c r="GC813" s="410"/>
      <c r="GD813" s="410"/>
      <c r="GE813" s="410"/>
      <c r="GF813" s="410"/>
      <c r="GG813" s="410"/>
      <c r="GH813" s="410"/>
      <c r="GI813" s="410"/>
      <c r="GJ813" s="410"/>
      <c r="GK813" s="410"/>
      <c r="GL813" s="410"/>
      <c r="GM813" s="410"/>
      <c r="GN813" s="410"/>
      <c r="GO813" s="410"/>
      <c r="GP813" s="410"/>
      <c r="GQ813" s="410"/>
      <c r="GR813" s="410"/>
      <c r="GS813" s="410"/>
      <c r="GT813" s="410"/>
      <c r="GU813" s="410"/>
      <c r="GV813" s="410"/>
      <c r="GW813" s="410"/>
      <c r="GX813" s="410"/>
      <c r="GY813" s="410"/>
      <c r="GZ813" s="410"/>
      <c r="HA813" s="410"/>
      <c r="HB813" s="410"/>
      <c r="HC813" s="410"/>
      <c r="HD813" s="410"/>
      <c r="HE813" s="410"/>
      <c r="HF813" s="410"/>
      <c r="HG813" s="410"/>
      <c r="HH813" s="410"/>
      <c r="HI813" s="410"/>
      <c r="HJ813" s="410"/>
      <c r="HK813" s="410"/>
      <c r="HL813" s="410"/>
      <c r="HM813" s="410"/>
      <c r="HN813" s="410"/>
      <c r="HO813" s="410"/>
      <c r="HP813" s="410"/>
      <c r="HQ813" s="410"/>
      <c r="HR813" s="410"/>
      <c r="HS813" s="410"/>
      <c r="HT813" s="410"/>
      <c r="HU813" s="410"/>
      <c r="HV813" s="410"/>
      <c r="HW813" s="410"/>
      <c r="HX813" s="410"/>
      <c r="HY813" s="410"/>
      <c r="HZ813" s="410"/>
      <c r="IA813" s="410"/>
      <c r="IB813" s="410"/>
      <c r="IC813" s="410"/>
      <c r="ID813" s="410"/>
      <c r="IE813" s="410"/>
      <c r="IF813" s="410"/>
      <c r="IG813" s="410"/>
      <c r="IH813" s="410"/>
      <c r="II813" s="410"/>
      <c r="IJ813" s="410"/>
      <c r="IK813" s="410"/>
      <c r="IL813" s="410"/>
      <c r="IM813" s="410"/>
      <c r="IN813" s="410"/>
      <c r="IO813" s="410"/>
      <c r="IP813" s="410"/>
      <c r="IQ813" s="410"/>
      <c r="IR813" s="410"/>
      <c r="IS813" s="410"/>
      <c r="IT813" s="410"/>
      <c r="IU813" s="410"/>
      <c r="IV813" s="410"/>
    </row>
    <row r="814" spans="1:256" s="2" customFormat="1" ht="12.75" hidden="1" customHeight="1" outlineLevel="2">
      <c r="A814" s="14"/>
      <c r="B814" s="14"/>
      <c r="C814" s="324"/>
      <c r="D814" s="413"/>
      <c r="E814" s="261">
        <v>8</v>
      </c>
      <c r="F814" s="372"/>
      <c r="G814" s="269"/>
      <c r="H814" s="271"/>
      <c r="I814" s="271"/>
      <c r="J814" s="271"/>
      <c r="K814" s="271"/>
      <c r="L814" s="271"/>
      <c r="M814" s="271"/>
      <c r="N814" s="270"/>
      <c r="O814" s="155">
        <f>IF(A26taxstdlife="n/a","n/a",IF(O$3&gt;(A26taxstdlife+$E814),(Input!$N$236*$N$7)-SUM($N814:N814),(Input!$N$236*$N$7)/A26taxstdlife))</f>
        <v>0</v>
      </c>
      <c r="P814" s="155">
        <f>IF(A26taxstdlife="n/a","n/a",IF(P$3&gt;(A26taxstdlife+$E814),(Input!$N$236*$N$7)-SUM($N814:O814),(Input!$N$236*$N$7)/A26taxstdlife))</f>
        <v>0</v>
      </c>
      <c r="Q814" s="155">
        <f>IF(A26taxstdlife="n/a","n/a",IF(Q$3&gt;(A26taxstdlife+$E814),(Input!$N$236*$N$7)-SUM($N814:P814),(Input!$N$236*$N$7)/A26taxstdlife))</f>
        <v>0</v>
      </c>
      <c r="R814" s="155">
        <f>IF(A26taxstdlife="n/a","n/a",IF(R$3&gt;(A26taxstdlife+$E814),(Input!$N$236*$N$7)-SUM($N814:Q814),(Input!$N$236*$N$7)/A26taxstdlife))</f>
        <v>0</v>
      </c>
      <c r="S814" s="155">
        <f>IF(A26taxstdlife="n/a","n/a",IF(S$3&gt;(A26taxstdlife+$E814),(Input!$N$236*$N$7)-SUM($N814:R814),(Input!$N$236*$N$7)/A26taxstdlife))</f>
        <v>0</v>
      </c>
      <c r="T814" s="155">
        <f>IF(A26taxstdlife="n/a","n/a",IF(T$3&gt;(A26taxstdlife+$E814),(Input!$N$236*$N$7)-SUM($N814:S814),(Input!$N$236*$N$7)/A26taxstdlife))</f>
        <v>0</v>
      </c>
      <c r="U814" s="155">
        <f>IF(A26taxstdlife="n/a","n/a",IF(U$3&gt;(A26taxstdlife+$E814),(Input!$N$236*$N$7)-SUM($N814:T814),(Input!$N$236*$N$7)/A26taxstdlife))</f>
        <v>0</v>
      </c>
      <c r="V814" s="155">
        <f>IF(A26taxstdlife="n/a","n/a",IF(V$3&gt;(A26taxstdlife+$E814),(Input!$N$236*$N$7)-SUM($N814:U814),(Input!$N$236*$N$7)/A26taxstdlife))</f>
        <v>0</v>
      </c>
      <c r="W814" s="155">
        <f>IF(A26taxstdlife="n/a","n/a",IF(W$3&gt;(A26taxstdlife+$E814),(Input!$N$236*$N$7)-SUM($N814:V814),(Input!$N$236*$N$7)/A26taxstdlife))</f>
        <v>0</v>
      </c>
      <c r="X814" s="155">
        <f>IF(A26taxstdlife="n/a","n/a",IF(X$3&gt;(A26taxstdlife+$E814),(Input!$N$236*$N$7)-SUM($N814:W814),(Input!$N$236*$N$7)/A26taxstdlife))</f>
        <v>0</v>
      </c>
      <c r="Y814" s="155">
        <f>IF(A26taxstdlife="n/a","n/a",IF(Y$3&gt;(A26taxstdlife+$E814),(Input!$N$236*$N$7)-SUM($N814:X814),(Input!$N$236*$N$7)/A26taxstdlife))</f>
        <v>0</v>
      </c>
      <c r="Z814" s="155">
        <f>IF(A26taxstdlife="n/a","n/a",IF(Z$3&gt;(A26taxstdlife+$E814),(Input!$N$236*$N$7)-SUM($N814:Y814),(Input!$N$236*$N$7)/A26taxstdlife))</f>
        <v>0</v>
      </c>
      <c r="AA814" s="155">
        <f>IF(A26taxstdlife="n/a","n/a",IF(AA$3&gt;(A26taxstdlife+$E814),(Input!$N$236*$N$7)-SUM($N814:Z814),(Input!$N$236*$N$7)/A26taxstdlife))</f>
        <v>0</v>
      </c>
      <c r="AB814" s="155">
        <f>IF(A26taxstdlife="n/a","n/a",IF(AB$3&gt;(A26taxstdlife+$E814),(Input!$N$236*$N$7)-SUM($N814:AA814),(Input!$N$236*$N$7)/A26taxstdlife))</f>
        <v>0</v>
      </c>
      <c r="AC814" s="155">
        <f>IF(A26taxstdlife="n/a","n/a",IF(AC$3&gt;(A26taxstdlife+$E814),(Input!$N$236*$N$7)-SUM($N814:AB814),(Input!$N$236*$N$7)/A26taxstdlife))</f>
        <v>0</v>
      </c>
      <c r="AD814" s="155">
        <f>IF(A26taxstdlife="n/a","n/a",IF(AD$3&gt;(A26taxstdlife+$E814),(Input!$N$236*$N$7)-SUM($N814:AC814),(Input!$N$236*$N$7)/A26taxstdlife))</f>
        <v>0</v>
      </c>
      <c r="AE814" s="155">
        <f>IF(A26taxstdlife="n/a","n/a",IF(AE$3&gt;(A26taxstdlife+$E814),(Input!$N$236*$N$7)-SUM($N814:AD814),(Input!$N$236*$N$7)/A26taxstdlife))</f>
        <v>0</v>
      </c>
      <c r="AF814" s="155">
        <f>IF(A26taxstdlife="n/a","n/a",IF(AF$3&gt;(A26taxstdlife+$E814),(Input!$N$236*$N$7)-SUM($N814:AE814),(Input!$N$236*$N$7)/A26taxstdlife))</f>
        <v>0</v>
      </c>
      <c r="AG814" s="155">
        <f>IF(A26taxstdlife="n/a","n/a",IF(AG$3&gt;(A26taxstdlife+$E814),(Input!$N$236*$N$7)-SUM($N814:AF814),(Input!$N$236*$N$7)/A26taxstdlife))</f>
        <v>0</v>
      </c>
      <c r="AH814" s="155">
        <f>IF(A26taxstdlife="n/a","n/a",IF(AH$3&gt;(A26taxstdlife+$E814),(Input!$N$236*$N$7)-SUM($N814:AG814),(Input!$N$236*$N$7)/A26taxstdlife))</f>
        <v>0</v>
      </c>
      <c r="AI814" s="155">
        <f>IF(A26taxstdlife="n/a","n/a",IF(AI$3&gt;(A26taxstdlife+$E814),(Input!$N$236*$N$7)-SUM($N814:AH814),(Input!$N$236*$N$7)/A26taxstdlife))</f>
        <v>0</v>
      </c>
      <c r="AJ814" s="155">
        <f>IF(A26taxstdlife="n/a","n/a",IF(AJ$3&gt;(A26taxstdlife+$E814),(Input!$N$236*$N$7)-SUM($N814:AI814),(Input!$N$236*$N$7)/A26taxstdlife))</f>
        <v>0</v>
      </c>
      <c r="AK814" s="155">
        <f>IF(A26taxstdlife="n/a","n/a",IF(AK$3&gt;(A26taxstdlife+$E814),(Input!$N$236*$N$7)-SUM($N814:AJ814),(Input!$N$236*$N$7)/A26taxstdlife))</f>
        <v>0</v>
      </c>
      <c r="AL814" s="155">
        <f>IF(A26taxstdlife="n/a","n/a",IF(AL$3&gt;(A26taxstdlife+$E814),(Input!$N$236*$N$7)-SUM($N814:AK814),(Input!$N$236*$N$7)/A26taxstdlife))</f>
        <v>0</v>
      </c>
      <c r="AM814" s="155">
        <f>IF(A26taxstdlife="n/a","n/a",IF(AM$3&gt;(A26taxstdlife+$E814),(Input!$N$236*$N$7)-SUM($N814:AL814),(Input!$N$236*$N$7)/A26taxstdlife))</f>
        <v>0</v>
      </c>
      <c r="AN814" s="155">
        <f>IF(A26taxstdlife="n/a","n/a",IF(AN$3&gt;(A26taxstdlife+$E814),(Input!$N$236*$N$7)-SUM($N814:AM814),(Input!$N$236*$N$7)/A26taxstdlife))</f>
        <v>0</v>
      </c>
      <c r="AO814" s="155">
        <f>IF(A26taxstdlife="n/a","n/a",IF(AO$3&gt;(A26taxstdlife+$E814),(Input!$N$236*$N$7)-SUM($N814:AN814),(Input!$N$236*$N$7)/A26taxstdlife))</f>
        <v>0</v>
      </c>
      <c r="AP814" s="155">
        <f>IF(A26taxstdlife="n/a","n/a",IF(AP$3&gt;(A26taxstdlife+$E814),(Input!$N$236*$N$7)-SUM($N814:AO814),(Input!$N$236*$N$7)/A26taxstdlife))</f>
        <v>0</v>
      </c>
      <c r="AQ814" s="155">
        <f>IF(A26taxstdlife="n/a","n/a",IF(AQ$3&gt;(A26taxstdlife+$E814),(Input!$N$236*$N$7)-SUM($N814:AP814),(Input!$N$236*$N$7)/A26taxstdlife))</f>
        <v>0</v>
      </c>
      <c r="AR814" s="155">
        <f>IF(A26taxstdlife="n/a","n/a",IF(AR$3&gt;(A26taxstdlife+$E814),(Input!$N$236*$N$7)-SUM($N814:AQ814),(Input!$N$236*$N$7)/A26taxstdlife))</f>
        <v>0</v>
      </c>
      <c r="AS814" s="155">
        <f>IF(A26taxstdlife="n/a","n/a",IF(AS$3&gt;(A26taxstdlife+$E814),(Input!$N$236*$N$7)-SUM($N814:AR814),(Input!$N$236*$N$7)/A26taxstdlife))</f>
        <v>0</v>
      </c>
      <c r="AT814" s="155">
        <f>IF(A26taxstdlife="n/a","n/a",IF(AT$3&gt;(A26taxstdlife+$E814),(Input!$N$236*$N$7)-SUM($N814:AS814),(Input!$N$236*$N$7)/A26taxstdlife))</f>
        <v>0</v>
      </c>
      <c r="AU814" s="155">
        <f>IF(A26taxstdlife="n/a","n/a",IF(AU$3&gt;(A26taxstdlife+$E814),(Input!$N$236*$N$7)-SUM($N814:AT814),(Input!$N$236*$N$7)/A26taxstdlife))</f>
        <v>0</v>
      </c>
      <c r="AV814" s="155">
        <f>IF(A26taxstdlife="n/a","n/a",IF(AV$3&gt;(A26taxstdlife+$E814),(Input!$N$236*$N$7)-SUM($N814:AU814),(Input!$N$236*$N$7)/A26taxstdlife))</f>
        <v>0</v>
      </c>
      <c r="AW814" s="155">
        <f>IF(A26taxstdlife="n/a","n/a",IF(AW$3&gt;(A26taxstdlife+$E814),(Input!$N$236*$N$7)-SUM($N814:AV814),(Input!$N$236*$N$7)/A26taxstdlife))</f>
        <v>0</v>
      </c>
      <c r="AX814" s="155">
        <f>IF(A26taxstdlife="n/a","n/a",IF(AX$3&gt;(A26taxstdlife+$E814),(Input!$N$236*$N$7)-SUM($N814:AW814),(Input!$N$236*$N$7)/A26taxstdlife))</f>
        <v>0</v>
      </c>
      <c r="AY814" s="155">
        <f>IF(A26taxstdlife="n/a","n/a",IF(AY$3&gt;(A26taxstdlife+$E814),(Input!$N$236*$N$7)-SUM($N814:AX814),(Input!$N$236*$N$7)/A26taxstdlife))</f>
        <v>0</v>
      </c>
      <c r="AZ814" s="155">
        <f>IF(A26taxstdlife="n/a","n/a",IF(AZ$3&gt;(A26taxstdlife+$E814),(Input!$N$236*$N$7)-SUM($N814:AY814),(Input!$N$236*$N$7)/A26taxstdlife))</f>
        <v>0</v>
      </c>
      <c r="BA814" s="155">
        <f>IF(A26taxstdlife="n/a","n/a",IF(BA$3&gt;(A26taxstdlife+$E814),(Input!$N$236*$N$7)-SUM($N814:AZ814),(Input!$N$236*$N$7)/A26taxstdlife))</f>
        <v>0</v>
      </c>
      <c r="BB814" s="155">
        <f>IF(A26taxstdlife="n/a","n/a",IF(BB$3&gt;(A26taxstdlife+$E814),(Input!$N$236*$N$7)-SUM($N814:BA814),(Input!$N$236*$N$7)/A26taxstdlife))</f>
        <v>0</v>
      </c>
      <c r="BC814" s="155">
        <f>IF(A26taxstdlife="n/a","n/a",IF(BC$3&gt;(A26taxstdlife+$E814),(Input!$N$236*$N$7)-SUM($N814:BB814),(Input!$N$236*$N$7)/A26taxstdlife))</f>
        <v>0</v>
      </c>
      <c r="BD814" s="155">
        <f>IF(A26taxstdlife="n/a","n/a",IF(BD$3&gt;(A26taxstdlife+$E814),(Input!$N$236*$N$7)-SUM($N814:BC814),(Input!$N$236*$N$7)/A26taxstdlife))</f>
        <v>0</v>
      </c>
      <c r="BE814" s="155">
        <f>IF(A26taxstdlife="n/a","n/a",IF(BE$3&gt;(A26taxstdlife+$E814),(Input!$N$236*$N$7)-SUM($N814:BD814),(Input!$N$236*$N$7)/A26taxstdlife))</f>
        <v>0</v>
      </c>
      <c r="BF814" s="155">
        <f>IF(A26taxstdlife="n/a","n/a",IF(BF$3&gt;(A26taxstdlife+$E814),(Input!$N$236*$N$7)-SUM($N814:BE814),(Input!$N$236*$N$7)/A26taxstdlife))</f>
        <v>0</v>
      </c>
      <c r="BG814" s="155">
        <f>IF(A26taxstdlife="n/a","n/a",IF(BG$3&gt;(A26taxstdlife+$E814),(Input!$N$236*$N$7)-SUM($N814:BF814),(Input!$N$236*$N$7)/A26taxstdlife))</f>
        <v>0</v>
      </c>
      <c r="BH814" s="155">
        <f>IF(A26taxstdlife="n/a","n/a",IF(BH$3&gt;(A26taxstdlife+$E814),(Input!$N$236*$N$7)-SUM($N814:BG814),(Input!$N$236*$N$7)/A26taxstdlife))</f>
        <v>0</v>
      </c>
      <c r="BI814" s="155">
        <f>IF(A26taxstdlife="n/a","n/a",IF(BI$3&gt;(A26taxstdlife+$E814),(Input!$N$236*$N$7)-SUM($N814:BH814),(Input!$N$236*$N$7)/A26taxstdlife))</f>
        <v>0</v>
      </c>
      <c r="BJ814" s="14"/>
      <c r="BK814" s="14"/>
      <c r="BL814" s="14"/>
      <c r="BM814" s="14"/>
      <c r="BN814" s="14"/>
      <c r="BO814" s="14"/>
      <c r="BP814" s="14"/>
      <c r="BQ814" s="14"/>
      <c r="BR814" s="14"/>
      <c r="BS814" s="14"/>
      <c r="BT814" s="14"/>
      <c r="BU814" s="14"/>
      <c r="BV814" s="14"/>
      <c r="BW814" s="14"/>
      <c r="BX814" s="14"/>
      <c r="BY814" s="14"/>
      <c r="BZ814" s="14"/>
      <c r="CA814" s="410"/>
      <c r="CB814" s="410"/>
      <c r="CC814" s="410"/>
      <c r="CD814" s="410"/>
      <c r="CE814" s="410"/>
      <c r="CF814" s="410"/>
      <c r="CG814" s="410"/>
      <c r="CH814" s="410"/>
      <c r="CI814" s="410"/>
      <c r="CJ814" s="410"/>
      <c r="CK814" s="410"/>
      <c r="CL814" s="410"/>
      <c r="CM814" s="410"/>
      <c r="CN814" s="410"/>
      <c r="CO814" s="410"/>
      <c r="CP814" s="410"/>
      <c r="CQ814" s="410"/>
      <c r="CR814" s="410"/>
      <c r="CS814" s="410"/>
      <c r="CT814" s="410"/>
      <c r="CU814" s="410"/>
      <c r="CV814" s="410"/>
      <c r="CW814" s="410"/>
      <c r="CX814" s="410"/>
      <c r="CY814" s="410"/>
      <c r="CZ814" s="410"/>
      <c r="DA814" s="410"/>
      <c r="DB814" s="410"/>
      <c r="DC814" s="410"/>
      <c r="DD814" s="410"/>
      <c r="DE814" s="410"/>
      <c r="DF814" s="410"/>
      <c r="DG814" s="410"/>
      <c r="DH814" s="410"/>
      <c r="DI814" s="410"/>
      <c r="DJ814" s="410"/>
      <c r="DK814" s="410"/>
      <c r="DL814" s="410"/>
      <c r="DM814" s="410"/>
      <c r="DN814" s="410"/>
      <c r="DO814" s="410"/>
      <c r="DP814" s="410"/>
      <c r="DQ814" s="410"/>
      <c r="DR814" s="410"/>
      <c r="DS814" s="410"/>
      <c r="DT814" s="410"/>
      <c r="DU814" s="410"/>
      <c r="DV814" s="410"/>
      <c r="DW814" s="410"/>
      <c r="DX814" s="410"/>
      <c r="DY814" s="410"/>
      <c r="DZ814" s="410"/>
      <c r="EA814" s="410"/>
      <c r="EB814" s="410"/>
      <c r="EC814" s="410"/>
      <c r="ED814" s="410"/>
      <c r="EE814" s="410"/>
      <c r="EF814" s="410"/>
      <c r="EG814" s="410"/>
      <c r="EH814" s="410"/>
      <c r="EI814" s="410"/>
      <c r="EJ814" s="410"/>
      <c r="EK814" s="410"/>
      <c r="EL814" s="410"/>
      <c r="EM814" s="410"/>
      <c r="EN814" s="410"/>
      <c r="EO814" s="410"/>
      <c r="EP814" s="410"/>
      <c r="EQ814" s="410"/>
      <c r="ER814" s="410"/>
      <c r="ES814" s="410"/>
      <c r="ET814" s="410"/>
      <c r="EU814" s="410"/>
      <c r="EV814" s="410"/>
      <c r="EW814" s="410"/>
      <c r="EX814" s="410"/>
      <c r="EY814" s="410"/>
      <c r="EZ814" s="410"/>
      <c r="FA814" s="410"/>
      <c r="FB814" s="410"/>
      <c r="FC814" s="410"/>
      <c r="FD814" s="410"/>
      <c r="FE814" s="410"/>
      <c r="FF814" s="410"/>
      <c r="FG814" s="410"/>
      <c r="FH814" s="410"/>
      <c r="FI814" s="410"/>
      <c r="FJ814" s="410"/>
      <c r="FK814" s="410"/>
      <c r="FL814" s="410"/>
      <c r="FM814" s="410"/>
      <c r="FN814" s="410"/>
      <c r="FO814" s="410"/>
      <c r="FP814" s="410"/>
      <c r="FQ814" s="410"/>
      <c r="FR814" s="410"/>
      <c r="FS814" s="410"/>
      <c r="FT814" s="410"/>
      <c r="FU814" s="410"/>
      <c r="FV814" s="410"/>
      <c r="FW814" s="410"/>
      <c r="FX814" s="410"/>
      <c r="FY814" s="410"/>
      <c r="FZ814" s="410"/>
      <c r="GA814" s="410"/>
      <c r="GB814" s="410"/>
      <c r="GC814" s="410"/>
      <c r="GD814" s="410"/>
      <c r="GE814" s="410"/>
      <c r="GF814" s="410"/>
      <c r="GG814" s="410"/>
      <c r="GH814" s="410"/>
      <c r="GI814" s="410"/>
      <c r="GJ814" s="410"/>
      <c r="GK814" s="410"/>
      <c r="GL814" s="410"/>
      <c r="GM814" s="410"/>
      <c r="GN814" s="410"/>
      <c r="GO814" s="410"/>
      <c r="GP814" s="410"/>
      <c r="GQ814" s="410"/>
      <c r="GR814" s="410"/>
      <c r="GS814" s="410"/>
      <c r="GT814" s="410"/>
      <c r="GU814" s="410"/>
      <c r="GV814" s="410"/>
      <c r="GW814" s="410"/>
      <c r="GX814" s="410"/>
      <c r="GY814" s="410"/>
      <c r="GZ814" s="410"/>
      <c r="HA814" s="410"/>
      <c r="HB814" s="410"/>
      <c r="HC814" s="410"/>
      <c r="HD814" s="410"/>
      <c r="HE814" s="410"/>
      <c r="HF814" s="410"/>
      <c r="HG814" s="410"/>
      <c r="HH814" s="410"/>
      <c r="HI814" s="410"/>
      <c r="HJ814" s="410"/>
      <c r="HK814" s="410"/>
      <c r="HL814" s="410"/>
      <c r="HM814" s="410"/>
      <c r="HN814" s="410"/>
      <c r="HO814" s="410"/>
      <c r="HP814" s="410"/>
      <c r="HQ814" s="410"/>
      <c r="HR814" s="410"/>
      <c r="HS814" s="410"/>
      <c r="HT814" s="410"/>
      <c r="HU814" s="410"/>
      <c r="HV814" s="410"/>
      <c r="HW814" s="410"/>
      <c r="HX814" s="410"/>
      <c r="HY814" s="410"/>
      <c r="HZ814" s="410"/>
      <c r="IA814" s="410"/>
      <c r="IB814" s="410"/>
      <c r="IC814" s="410"/>
      <c r="ID814" s="410"/>
      <c r="IE814" s="410"/>
      <c r="IF814" s="410"/>
      <c r="IG814" s="410"/>
      <c r="IH814" s="410"/>
      <c r="II814" s="410"/>
      <c r="IJ814" s="410"/>
      <c r="IK814" s="410"/>
      <c r="IL814" s="410"/>
      <c r="IM814" s="410"/>
      <c r="IN814" s="410"/>
      <c r="IO814" s="410"/>
      <c r="IP814" s="410"/>
      <c r="IQ814" s="410"/>
      <c r="IR814" s="410"/>
      <c r="IS814" s="410"/>
      <c r="IT814" s="410"/>
      <c r="IU814" s="410"/>
      <c r="IV814" s="410"/>
    </row>
    <row r="815" spans="1:256" s="2" customFormat="1" ht="12.75" hidden="1" customHeight="1" outlineLevel="2">
      <c r="A815" s="14"/>
      <c r="B815" s="14"/>
      <c r="C815" s="324"/>
      <c r="D815" s="413"/>
      <c r="E815" s="261">
        <v>9</v>
      </c>
      <c r="F815" s="372"/>
      <c r="G815" s="269"/>
      <c r="H815" s="271"/>
      <c r="I815" s="271"/>
      <c r="J815" s="271"/>
      <c r="K815" s="271"/>
      <c r="L815" s="271"/>
      <c r="M815" s="271"/>
      <c r="N815" s="271"/>
      <c r="O815" s="270"/>
      <c r="P815" s="155">
        <f>IF(A26taxstdlife="n/a","n/a",IF(P$3&gt;(A26taxstdlife+$E815),(Input!$O$236*$O$7)-SUM($O815:O815),(Input!$O$236*$O$7)/A26taxstdlife))</f>
        <v>0</v>
      </c>
      <c r="Q815" s="155">
        <f>IF(A26taxstdlife="n/a","n/a",IF(Q$3&gt;(A26taxstdlife+$E815),(Input!$O$236*$O$7)-SUM($O815:P815),(Input!$O$236*$O$7)/A26taxstdlife))</f>
        <v>0</v>
      </c>
      <c r="R815" s="155">
        <f>IF(A26taxstdlife="n/a","n/a",IF(R$3&gt;(A26taxstdlife+$E815),(Input!$O$236*$O$7)-SUM($O815:Q815),(Input!$O$236*$O$7)/A26taxstdlife))</f>
        <v>0</v>
      </c>
      <c r="S815" s="155">
        <f>IF(A26taxstdlife="n/a","n/a",IF(S$3&gt;(A26taxstdlife+$E815),(Input!$O$236*$O$7)-SUM($O815:R815),(Input!$O$236*$O$7)/A26taxstdlife))</f>
        <v>0</v>
      </c>
      <c r="T815" s="155">
        <f>IF(A26taxstdlife="n/a","n/a",IF(T$3&gt;(A26taxstdlife+$E815),(Input!$O$236*$O$7)-SUM($O815:S815),(Input!$O$236*$O$7)/A26taxstdlife))</f>
        <v>0</v>
      </c>
      <c r="U815" s="155">
        <f>IF(A26taxstdlife="n/a","n/a",IF(U$3&gt;(A26taxstdlife+$E815),(Input!$O$236*$O$7)-SUM($O815:T815),(Input!$O$236*$O$7)/A26taxstdlife))</f>
        <v>0</v>
      </c>
      <c r="V815" s="155">
        <f>IF(A26taxstdlife="n/a","n/a",IF(V$3&gt;(A26taxstdlife+$E815),(Input!$O$236*$O$7)-SUM($O815:U815),(Input!$O$236*$O$7)/A26taxstdlife))</f>
        <v>0</v>
      </c>
      <c r="W815" s="155">
        <f>IF(A26taxstdlife="n/a","n/a",IF(W$3&gt;(A26taxstdlife+$E815),(Input!$O$236*$O$7)-SUM($O815:V815),(Input!$O$236*$O$7)/A26taxstdlife))</f>
        <v>0</v>
      </c>
      <c r="X815" s="155">
        <f>IF(A26taxstdlife="n/a","n/a",IF(X$3&gt;(A26taxstdlife+$E815),(Input!$O$236*$O$7)-SUM($O815:W815),(Input!$O$236*$O$7)/A26taxstdlife))</f>
        <v>0</v>
      </c>
      <c r="Y815" s="155">
        <f>IF(A26taxstdlife="n/a","n/a",IF(Y$3&gt;(A26taxstdlife+$E815),(Input!$O$236*$O$7)-SUM($O815:X815),(Input!$O$236*$O$7)/A26taxstdlife))</f>
        <v>0</v>
      </c>
      <c r="Z815" s="155">
        <f>IF(A26taxstdlife="n/a","n/a",IF(Z$3&gt;(A26taxstdlife+$E815),(Input!$O$236*$O$7)-SUM($O815:Y815),(Input!$O$236*$O$7)/A26taxstdlife))</f>
        <v>0</v>
      </c>
      <c r="AA815" s="155">
        <f>IF(A26taxstdlife="n/a","n/a",IF(AA$3&gt;(A26taxstdlife+$E815),(Input!$O$236*$O$7)-SUM($O815:Z815),(Input!$O$236*$O$7)/A26taxstdlife))</f>
        <v>0</v>
      </c>
      <c r="AB815" s="155">
        <f>IF(A26taxstdlife="n/a","n/a",IF(AB$3&gt;(A26taxstdlife+$E815),(Input!$O$236*$O$7)-SUM($O815:AA815),(Input!$O$236*$O$7)/A26taxstdlife))</f>
        <v>0</v>
      </c>
      <c r="AC815" s="155">
        <f>IF(A26taxstdlife="n/a","n/a",IF(AC$3&gt;(A26taxstdlife+$E815),(Input!$O$236*$O$7)-SUM($O815:AB815),(Input!$O$236*$O$7)/A26taxstdlife))</f>
        <v>0</v>
      </c>
      <c r="AD815" s="155">
        <f>IF(A26taxstdlife="n/a","n/a",IF(AD$3&gt;(A26taxstdlife+$E815),(Input!$O$236*$O$7)-SUM($O815:AC815),(Input!$O$236*$O$7)/A26taxstdlife))</f>
        <v>0</v>
      </c>
      <c r="AE815" s="155">
        <f>IF(A26taxstdlife="n/a","n/a",IF(AE$3&gt;(A26taxstdlife+$E815),(Input!$O$236*$O$7)-SUM($O815:AD815),(Input!$O$236*$O$7)/A26taxstdlife))</f>
        <v>0</v>
      </c>
      <c r="AF815" s="155">
        <f>IF(A26taxstdlife="n/a","n/a",IF(AF$3&gt;(A26taxstdlife+$E815),(Input!$O$236*$O$7)-SUM($O815:AE815),(Input!$O$236*$O$7)/A26taxstdlife))</f>
        <v>0</v>
      </c>
      <c r="AG815" s="155">
        <f>IF(A26taxstdlife="n/a","n/a",IF(AG$3&gt;(A26taxstdlife+$E815),(Input!$O$236*$O$7)-SUM($O815:AF815),(Input!$O$236*$O$7)/A26taxstdlife))</f>
        <v>0</v>
      </c>
      <c r="AH815" s="155">
        <f>IF(A26taxstdlife="n/a","n/a",IF(AH$3&gt;(A26taxstdlife+$E815),(Input!$O$236*$O$7)-SUM($O815:AG815),(Input!$O$236*$O$7)/A26taxstdlife))</f>
        <v>0</v>
      </c>
      <c r="AI815" s="155">
        <f>IF(A26taxstdlife="n/a","n/a",IF(AI$3&gt;(A26taxstdlife+$E815),(Input!$O$236*$O$7)-SUM($O815:AH815),(Input!$O$236*$O$7)/A26taxstdlife))</f>
        <v>0</v>
      </c>
      <c r="AJ815" s="155">
        <f>IF(A26taxstdlife="n/a","n/a",IF(AJ$3&gt;(A26taxstdlife+$E815),(Input!$O$236*$O$7)-SUM($O815:AI815),(Input!$O$236*$O$7)/A26taxstdlife))</f>
        <v>0</v>
      </c>
      <c r="AK815" s="155">
        <f>IF(A26taxstdlife="n/a","n/a",IF(AK$3&gt;(A26taxstdlife+$E815),(Input!$O$236*$O$7)-SUM($O815:AJ815),(Input!$O$236*$O$7)/A26taxstdlife))</f>
        <v>0</v>
      </c>
      <c r="AL815" s="155">
        <f>IF(A26taxstdlife="n/a","n/a",IF(AL$3&gt;(A26taxstdlife+$E815),(Input!$O$236*$O$7)-SUM($O815:AK815),(Input!$O$236*$O$7)/A26taxstdlife))</f>
        <v>0</v>
      </c>
      <c r="AM815" s="155">
        <f>IF(A26taxstdlife="n/a","n/a",IF(AM$3&gt;(A26taxstdlife+$E815),(Input!$O$236*$O$7)-SUM($O815:AL815),(Input!$O$236*$O$7)/A26taxstdlife))</f>
        <v>0</v>
      </c>
      <c r="AN815" s="155">
        <f>IF(A26taxstdlife="n/a","n/a",IF(AN$3&gt;(A26taxstdlife+$E815),(Input!$O$236*$O$7)-SUM($O815:AM815),(Input!$O$236*$O$7)/A26taxstdlife))</f>
        <v>0</v>
      </c>
      <c r="AO815" s="155">
        <f>IF(A26taxstdlife="n/a","n/a",IF(AO$3&gt;(A26taxstdlife+$E815),(Input!$O$236*$O$7)-SUM($O815:AN815),(Input!$O$236*$O$7)/A26taxstdlife))</f>
        <v>0</v>
      </c>
      <c r="AP815" s="155">
        <f>IF(A26taxstdlife="n/a","n/a",IF(AP$3&gt;(A26taxstdlife+$E815),(Input!$O$236*$O$7)-SUM($O815:AO815),(Input!$O$236*$O$7)/A26taxstdlife))</f>
        <v>0</v>
      </c>
      <c r="AQ815" s="155">
        <f>IF(A26taxstdlife="n/a","n/a",IF(AQ$3&gt;(A26taxstdlife+$E815),(Input!$O$236*$O$7)-SUM($O815:AP815),(Input!$O$236*$O$7)/A26taxstdlife))</f>
        <v>0</v>
      </c>
      <c r="AR815" s="155">
        <f>IF(A26taxstdlife="n/a","n/a",IF(AR$3&gt;(A26taxstdlife+$E815),(Input!$O$236*$O$7)-SUM($O815:AQ815),(Input!$O$236*$O$7)/A26taxstdlife))</f>
        <v>0</v>
      </c>
      <c r="AS815" s="155">
        <f>IF(A26taxstdlife="n/a","n/a",IF(AS$3&gt;(A26taxstdlife+$E815),(Input!$O$236*$O$7)-SUM($O815:AR815),(Input!$O$236*$O$7)/A26taxstdlife))</f>
        <v>0</v>
      </c>
      <c r="AT815" s="155">
        <f>IF(A26taxstdlife="n/a","n/a",IF(AT$3&gt;(A26taxstdlife+$E815),(Input!$O$236*$O$7)-SUM($O815:AS815),(Input!$O$236*$O$7)/A26taxstdlife))</f>
        <v>0</v>
      </c>
      <c r="AU815" s="155">
        <f>IF(A26taxstdlife="n/a","n/a",IF(AU$3&gt;(A26taxstdlife+$E815),(Input!$O$236*$O$7)-SUM($O815:AT815),(Input!$O$236*$O$7)/A26taxstdlife))</f>
        <v>0</v>
      </c>
      <c r="AV815" s="155">
        <f>IF(A26taxstdlife="n/a","n/a",IF(AV$3&gt;(A26taxstdlife+$E815),(Input!$O$236*$O$7)-SUM($O815:AU815),(Input!$O$236*$O$7)/A26taxstdlife))</f>
        <v>0</v>
      </c>
      <c r="AW815" s="155">
        <f>IF(A26taxstdlife="n/a","n/a",IF(AW$3&gt;(A26taxstdlife+$E815),(Input!$O$236*$O$7)-SUM($O815:AV815),(Input!$O$236*$O$7)/A26taxstdlife))</f>
        <v>0</v>
      </c>
      <c r="AX815" s="155">
        <f>IF(A26taxstdlife="n/a","n/a",IF(AX$3&gt;(A26taxstdlife+$E815),(Input!$O$236*$O$7)-SUM($O815:AW815),(Input!$O$236*$O$7)/A26taxstdlife))</f>
        <v>0</v>
      </c>
      <c r="AY815" s="155">
        <f>IF(A26taxstdlife="n/a","n/a",IF(AY$3&gt;(A26taxstdlife+$E815),(Input!$O$236*$O$7)-SUM($O815:AX815),(Input!$O$236*$O$7)/A26taxstdlife))</f>
        <v>0</v>
      </c>
      <c r="AZ815" s="155">
        <f>IF(A26taxstdlife="n/a","n/a",IF(AZ$3&gt;(A26taxstdlife+$E815),(Input!$O$236*$O$7)-SUM($O815:AY815),(Input!$O$236*$O$7)/A26taxstdlife))</f>
        <v>0</v>
      </c>
      <c r="BA815" s="155">
        <f>IF(A26taxstdlife="n/a","n/a",IF(BA$3&gt;(A26taxstdlife+$E815),(Input!$O$236*$O$7)-SUM($O815:AZ815),(Input!$O$236*$O$7)/A26taxstdlife))</f>
        <v>0</v>
      </c>
      <c r="BB815" s="155">
        <f>IF(A26taxstdlife="n/a","n/a",IF(BB$3&gt;(A26taxstdlife+$E815),(Input!$O$236*$O$7)-SUM($O815:BA815),(Input!$O$236*$O$7)/A26taxstdlife))</f>
        <v>0</v>
      </c>
      <c r="BC815" s="155">
        <f>IF(A26taxstdlife="n/a","n/a",IF(BC$3&gt;(A26taxstdlife+$E815),(Input!$O$236*$O$7)-SUM($O815:BB815),(Input!$O$236*$O$7)/A26taxstdlife))</f>
        <v>0</v>
      </c>
      <c r="BD815" s="155">
        <f>IF(A26taxstdlife="n/a","n/a",IF(BD$3&gt;(A26taxstdlife+$E815),(Input!$O$236*$O$7)-SUM($O815:BC815),(Input!$O$236*$O$7)/A26taxstdlife))</f>
        <v>0</v>
      </c>
      <c r="BE815" s="155">
        <f>IF(A26taxstdlife="n/a","n/a",IF(BE$3&gt;(A26taxstdlife+$E815),(Input!$O$236*$O$7)-SUM($O815:BD815),(Input!$O$236*$O$7)/A26taxstdlife))</f>
        <v>0</v>
      </c>
      <c r="BF815" s="155">
        <f>IF(A26taxstdlife="n/a","n/a",IF(BF$3&gt;(A26taxstdlife+$E815),(Input!$O$236*$O$7)-SUM($O815:BE815),(Input!$O$236*$O$7)/A26taxstdlife))</f>
        <v>0</v>
      </c>
      <c r="BG815" s="155">
        <f>IF(A26taxstdlife="n/a","n/a",IF(BG$3&gt;(A26taxstdlife+$E815),(Input!$O$236*$O$7)-SUM($O815:BF815),(Input!$O$236*$O$7)/A26taxstdlife))</f>
        <v>0</v>
      </c>
      <c r="BH815" s="155">
        <f>IF(A26taxstdlife="n/a","n/a",IF(BH$3&gt;(A26taxstdlife+$E815),(Input!$O$236*$O$7)-SUM($O815:BG815),(Input!$O$236*$O$7)/A26taxstdlife))</f>
        <v>0</v>
      </c>
      <c r="BI815" s="155">
        <f>IF(A26taxstdlife="n/a","n/a",IF(BI$3&gt;(A26taxstdlife+$E815),(Input!$O$236*$O$7)-SUM($O815:BH815),(Input!$O$236*$O$7)/A26taxstdlife))</f>
        <v>0</v>
      </c>
      <c r="BJ815" s="14"/>
      <c r="BK815" s="14"/>
      <c r="BL815" s="14"/>
      <c r="BM815" s="14"/>
      <c r="BN815" s="14"/>
      <c r="BO815" s="14"/>
      <c r="BP815" s="14"/>
      <c r="BQ815" s="14"/>
      <c r="BR815" s="14"/>
      <c r="BS815" s="14"/>
      <c r="BT815" s="14"/>
      <c r="BU815" s="14"/>
      <c r="BV815" s="14"/>
      <c r="BW815" s="14"/>
      <c r="BX815" s="14"/>
      <c r="BY815" s="14"/>
      <c r="BZ815" s="14"/>
      <c r="CA815" s="410"/>
      <c r="CB815" s="410"/>
      <c r="CC815" s="410"/>
      <c r="CD815" s="410"/>
      <c r="CE815" s="410"/>
      <c r="CF815" s="410"/>
      <c r="CG815" s="410"/>
      <c r="CH815" s="410"/>
      <c r="CI815" s="410"/>
      <c r="CJ815" s="410"/>
      <c r="CK815" s="410"/>
      <c r="CL815" s="410"/>
      <c r="CM815" s="410"/>
      <c r="CN815" s="410"/>
      <c r="CO815" s="410"/>
      <c r="CP815" s="410"/>
      <c r="CQ815" s="410"/>
      <c r="CR815" s="410"/>
      <c r="CS815" s="410"/>
      <c r="CT815" s="410"/>
      <c r="CU815" s="410"/>
      <c r="CV815" s="410"/>
      <c r="CW815" s="410"/>
      <c r="CX815" s="410"/>
      <c r="CY815" s="410"/>
      <c r="CZ815" s="410"/>
      <c r="DA815" s="410"/>
      <c r="DB815" s="410"/>
      <c r="DC815" s="410"/>
      <c r="DD815" s="410"/>
      <c r="DE815" s="410"/>
      <c r="DF815" s="410"/>
      <c r="DG815" s="410"/>
      <c r="DH815" s="410"/>
      <c r="DI815" s="410"/>
      <c r="DJ815" s="410"/>
      <c r="DK815" s="410"/>
      <c r="DL815" s="410"/>
      <c r="DM815" s="410"/>
      <c r="DN815" s="410"/>
      <c r="DO815" s="410"/>
      <c r="DP815" s="410"/>
      <c r="DQ815" s="410"/>
      <c r="DR815" s="410"/>
      <c r="DS815" s="410"/>
      <c r="DT815" s="410"/>
      <c r="DU815" s="410"/>
      <c r="DV815" s="410"/>
      <c r="DW815" s="410"/>
      <c r="DX815" s="410"/>
      <c r="DY815" s="410"/>
      <c r="DZ815" s="410"/>
      <c r="EA815" s="410"/>
      <c r="EB815" s="410"/>
      <c r="EC815" s="410"/>
      <c r="ED815" s="410"/>
      <c r="EE815" s="410"/>
      <c r="EF815" s="410"/>
      <c r="EG815" s="410"/>
      <c r="EH815" s="410"/>
      <c r="EI815" s="410"/>
      <c r="EJ815" s="410"/>
      <c r="EK815" s="410"/>
      <c r="EL815" s="410"/>
      <c r="EM815" s="410"/>
      <c r="EN815" s="410"/>
      <c r="EO815" s="410"/>
      <c r="EP815" s="410"/>
      <c r="EQ815" s="410"/>
      <c r="ER815" s="410"/>
      <c r="ES815" s="410"/>
      <c r="ET815" s="410"/>
      <c r="EU815" s="410"/>
      <c r="EV815" s="410"/>
      <c r="EW815" s="410"/>
      <c r="EX815" s="410"/>
      <c r="EY815" s="410"/>
      <c r="EZ815" s="410"/>
      <c r="FA815" s="410"/>
      <c r="FB815" s="410"/>
      <c r="FC815" s="410"/>
      <c r="FD815" s="410"/>
      <c r="FE815" s="410"/>
      <c r="FF815" s="410"/>
      <c r="FG815" s="410"/>
      <c r="FH815" s="410"/>
      <c r="FI815" s="410"/>
      <c r="FJ815" s="410"/>
      <c r="FK815" s="410"/>
      <c r="FL815" s="410"/>
      <c r="FM815" s="410"/>
      <c r="FN815" s="410"/>
      <c r="FO815" s="410"/>
      <c r="FP815" s="410"/>
      <c r="FQ815" s="410"/>
      <c r="FR815" s="410"/>
      <c r="FS815" s="410"/>
      <c r="FT815" s="410"/>
      <c r="FU815" s="410"/>
      <c r="FV815" s="410"/>
      <c r="FW815" s="410"/>
      <c r="FX815" s="410"/>
      <c r="FY815" s="410"/>
      <c r="FZ815" s="410"/>
      <c r="GA815" s="410"/>
      <c r="GB815" s="410"/>
      <c r="GC815" s="410"/>
      <c r="GD815" s="410"/>
      <c r="GE815" s="410"/>
      <c r="GF815" s="410"/>
      <c r="GG815" s="410"/>
      <c r="GH815" s="410"/>
      <c r="GI815" s="410"/>
      <c r="GJ815" s="410"/>
      <c r="GK815" s="410"/>
      <c r="GL815" s="410"/>
      <c r="GM815" s="410"/>
      <c r="GN815" s="410"/>
      <c r="GO815" s="410"/>
      <c r="GP815" s="410"/>
      <c r="GQ815" s="410"/>
      <c r="GR815" s="410"/>
      <c r="GS815" s="410"/>
      <c r="GT815" s="410"/>
      <c r="GU815" s="410"/>
      <c r="GV815" s="410"/>
      <c r="GW815" s="410"/>
      <c r="GX815" s="410"/>
      <c r="GY815" s="410"/>
      <c r="GZ815" s="410"/>
      <c r="HA815" s="410"/>
      <c r="HB815" s="410"/>
      <c r="HC815" s="410"/>
      <c r="HD815" s="410"/>
      <c r="HE815" s="410"/>
      <c r="HF815" s="410"/>
      <c r="HG815" s="410"/>
      <c r="HH815" s="410"/>
      <c r="HI815" s="410"/>
      <c r="HJ815" s="410"/>
      <c r="HK815" s="410"/>
      <c r="HL815" s="410"/>
      <c r="HM815" s="410"/>
      <c r="HN815" s="410"/>
      <c r="HO815" s="410"/>
      <c r="HP815" s="410"/>
      <c r="HQ815" s="410"/>
      <c r="HR815" s="410"/>
      <c r="HS815" s="410"/>
      <c r="HT815" s="410"/>
      <c r="HU815" s="410"/>
      <c r="HV815" s="410"/>
      <c r="HW815" s="410"/>
      <c r="HX815" s="410"/>
      <c r="HY815" s="410"/>
      <c r="HZ815" s="410"/>
      <c r="IA815" s="410"/>
      <c r="IB815" s="410"/>
      <c r="IC815" s="410"/>
      <c r="ID815" s="410"/>
      <c r="IE815" s="410"/>
      <c r="IF815" s="410"/>
      <c r="IG815" s="410"/>
      <c r="IH815" s="410"/>
      <c r="II815" s="410"/>
      <c r="IJ815" s="410"/>
      <c r="IK815" s="410"/>
      <c r="IL815" s="410"/>
      <c r="IM815" s="410"/>
      <c r="IN815" s="410"/>
      <c r="IO815" s="410"/>
      <c r="IP815" s="410"/>
      <c r="IQ815" s="410"/>
      <c r="IR815" s="410"/>
      <c r="IS815" s="410"/>
      <c r="IT815" s="410"/>
      <c r="IU815" s="410"/>
      <c r="IV815" s="410"/>
    </row>
    <row r="816" spans="1:256" s="2" customFormat="1" ht="12.75" hidden="1" customHeight="1" outlineLevel="2">
      <c r="A816" s="14"/>
      <c r="B816" s="14"/>
      <c r="C816" s="324"/>
      <c r="D816" s="413"/>
      <c r="E816" s="262">
        <v>10</v>
      </c>
      <c r="F816" s="372"/>
      <c r="G816" s="269"/>
      <c r="H816" s="271"/>
      <c r="I816" s="271"/>
      <c r="J816" s="271"/>
      <c r="K816" s="271"/>
      <c r="L816" s="271"/>
      <c r="M816" s="271"/>
      <c r="N816" s="271"/>
      <c r="O816" s="271"/>
      <c r="P816" s="270"/>
      <c r="Q816" s="155">
        <f>IF(A26taxstdlife="n/a","n/a",IF(Q$3&gt;(A26taxstdlife+$E816),(Input!$P$236*$P$7)-SUM($P816:P816),(Input!$P$236*$P$7)/A26taxstdlife))</f>
        <v>0</v>
      </c>
      <c r="R816" s="155">
        <f>IF(A26taxstdlife="n/a","n/a",IF(R$3&gt;(A26taxstdlife+$E816),(Input!$P$236*$P$7)-SUM($P816:Q816),(Input!$P$236*$P$7)/A26taxstdlife))</f>
        <v>0</v>
      </c>
      <c r="S816" s="155">
        <f>IF(A26taxstdlife="n/a","n/a",IF(S$3&gt;(A26taxstdlife+$E816),(Input!$P$236*$P$7)-SUM($P816:R816),(Input!$P$236*$P$7)/A26taxstdlife))</f>
        <v>0</v>
      </c>
      <c r="T816" s="155">
        <f>IF(A26taxstdlife="n/a","n/a",IF(T$3&gt;(A26taxstdlife+$E816),(Input!$P$236*$P$7)-SUM($P816:S816),(Input!$P$236*$P$7)/A26taxstdlife))</f>
        <v>0</v>
      </c>
      <c r="U816" s="155">
        <f>IF(A26taxstdlife="n/a","n/a",IF(U$3&gt;(A26taxstdlife+$E816),(Input!$P$236*$P$7)-SUM($P816:T816),(Input!$P$236*$P$7)/A26taxstdlife))</f>
        <v>0</v>
      </c>
      <c r="V816" s="155">
        <f>IF(A26taxstdlife="n/a","n/a",IF(V$3&gt;(A26taxstdlife+$E816),(Input!$P$236*$P$7)-SUM($P816:U816),(Input!$P$236*$P$7)/A26taxstdlife))</f>
        <v>0</v>
      </c>
      <c r="W816" s="155">
        <f>IF(A26taxstdlife="n/a","n/a",IF(W$3&gt;(A26taxstdlife+$E816),(Input!$P$236*$P$7)-SUM($P816:V816),(Input!$P$236*$P$7)/A26taxstdlife))</f>
        <v>0</v>
      </c>
      <c r="X816" s="155">
        <f>IF(A26taxstdlife="n/a","n/a",IF(X$3&gt;(A26taxstdlife+$E816),(Input!$P$236*$P$7)-SUM($P816:W816),(Input!$P$236*$P$7)/A26taxstdlife))</f>
        <v>0</v>
      </c>
      <c r="Y816" s="155">
        <f>IF(A26taxstdlife="n/a","n/a",IF(Y$3&gt;(A26taxstdlife+$E816),(Input!$P$236*$P$7)-SUM($P816:X816),(Input!$P$236*$P$7)/A26taxstdlife))</f>
        <v>0</v>
      </c>
      <c r="Z816" s="155">
        <f>IF(A26taxstdlife="n/a","n/a",IF(Z$3&gt;(A26taxstdlife+$E816),(Input!$P$236*$P$7)-SUM($P816:Y816),(Input!$P$236*$P$7)/A26taxstdlife))</f>
        <v>0</v>
      </c>
      <c r="AA816" s="155">
        <f>IF(A26taxstdlife="n/a","n/a",IF(AA$3&gt;(A26taxstdlife+$E816),(Input!$P$236*$P$7)-SUM($P816:Z816),(Input!$P$236*$P$7)/A26taxstdlife))</f>
        <v>0</v>
      </c>
      <c r="AB816" s="155">
        <f>IF(A26taxstdlife="n/a","n/a",IF(AB$3&gt;(A26taxstdlife+$E816),(Input!$P$236*$P$7)-SUM($P816:AA816),(Input!$P$236*$P$7)/A26taxstdlife))</f>
        <v>0</v>
      </c>
      <c r="AC816" s="155">
        <f>IF(A26taxstdlife="n/a","n/a",IF(AC$3&gt;(A26taxstdlife+$E816),(Input!$P$236*$P$7)-SUM($P816:AB816),(Input!$P$236*$P$7)/A26taxstdlife))</f>
        <v>0</v>
      </c>
      <c r="AD816" s="155">
        <f>IF(A26taxstdlife="n/a","n/a",IF(AD$3&gt;(A26taxstdlife+$E816),(Input!$P$236*$P$7)-SUM($P816:AC816),(Input!$P$236*$P$7)/A26taxstdlife))</f>
        <v>0</v>
      </c>
      <c r="AE816" s="155">
        <f>IF(A26taxstdlife="n/a","n/a",IF(AE$3&gt;(A26taxstdlife+$E816),(Input!$P$236*$P$7)-SUM($P816:AD816),(Input!$P$236*$P$7)/A26taxstdlife))</f>
        <v>0</v>
      </c>
      <c r="AF816" s="155">
        <f>IF(A26taxstdlife="n/a","n/a",IF(AF$3&gt;(A26taxstdlife+$E816),(Input!$P$236*$P$7)-SUM($P816:AE816),(Input!$P$236*$P$7)/A26taxstdlife))</f>
        <v>0</v>
      </c>
      <c r="AG816" s="155">
        <f>IF(A26taxstdlife="n/a","n/a",IF(AG$3&gt;(A26taxstdlife+$E816),(Input!$P$236*$P$7)-SUM($P816:AF816),(Input!$P$236*$P$7)/A26taxstdlife))</f>
        <v>0</v>
      </c>
      <c r="AH816" s="155">
        <f>IF(A26taxstdlife="n/a","n/a",IF(AH$3&gt;(A26taxstdlife+$E816),(Input!$P$236*$P$7)-SUM($P816:AG816),(Input!$P$236*$P$7)/A26taxstdlife))</f>
        <v>0</v>
      </c>
      <c r="AI816" s="155">
        <f>IF(A26taxstdlife="n/a","n/a",IF(AI$3&gt;(A26taxstdlife+$E816),(Input!$P$236*$P$7)-SUM($P816:AH816),(Input!$P$236*$P$7)/A26taxstdlife))</f>
        <v>0</v>
      </c>
      <c r="AJ816" s="155">
        <f>IF(A26taxstdlife="n/a","n/a",IF(AJ$3&gt;(A26taxstdlife+$E816),(Input!$P$236*$P$7)-SUM($P816:AI816),(Input!$P$236*$P$7)/A26taxstdlife))</f>
        <v>0</v>
      </c>
      <c r="AK816" s="155">
        <f>IF(A26taxstdlife="n/a","n/a",IF(AK$3&gt;(A26taxstdlife+$E816),(Input!$P$236*$P$7)-SUM($P816:AJ816),(Input!$P$236*$P$7)/A26taxstdlife))</f>
        <v>0</v>
      </c>
      <c r="AL816" s="155">
        <f>IF(A26taxstdlife="n/a","n/a",IF(AL$3&gt;(A26taxstdlife+$E816),(Input!$P$236*$P$7)-SUM($P816:AK816),(Input!$P$236*$P$7)/A26taxstdlife))</f>
        <v>0</v>
      </c>
      <c r="AM816" s="155">
        <f>IF(A26taxstdlife="n/a","n/a",IF(AM$3&gt;(A26taxstdlife+$E816),(Input!$P$236*$P$7)-SUM($P816:AL816),(Input!$P$236*$P$7)/A26taxstdlife))</f>
        <v>0</v>
      </c>
      <c r="AN816" s="155">
        <f>IF(A26taxstdlife="n/a","n/a",IF(AN$3&gt;(A26taxstdlife+$E816),(Input!$P$236*$P$7)-SUM($P816:AM816),(Input!$P$236*$P$7)/A26taxstdlife))</f>
        <v>0</v>
      </c>
      <c r="AO816" s="155">
        <f>IF(A26taxstdlife="n/a","n/a",IF(AO$3&gt;(A26taxstdlife+$E816),(Input!$P$236*$P$7)-SUM($P816:AN816),(Input!$P$236*$P$7)/A26taxstdlife))</f>
        <v>0</v>
      </c>
      <c r="AP816" s="155">
        <f>IF(A26taxstdlife="n/a","n/a",IF(AP$3&gt;(A26taxstdlife+$E816),(Input!$P$236*$P$7)-SUM($P816:AO816),(Input!$P$236*$P$7)/A26taxstdlife))</f>
        <v>0</v>
      </c>
      <c r="AQ816" s="155">
        <f>IF(A26taxstdlife="n/a","n/a",IF(AQ$3&gt;(A26taxstdlife+$E816),(Input!$P$236*$P$7)-SUM($P816:AP816),(Input!$P$236*$P$7)/A26taxstdlife))</f>
        <v>0</v>
      </c>
      <c r="AR816" s="155">
        <f>IF(A26taxstdlife="n/a","n/a",IF(AR$3&gt;(A26taxstdlife+$E816),(Input!$P$236*$P$7)-SUM($P816:AQ816),(Input!$P$236*$P$7)/A26taxstdlife))</f>
        <v>0</v>
      </c>
      <c r="AS816" s="155">
        <f>IF(A26taxstdlife="n/a","n/a",IF(AS$3&gt;(A26taxstdlife+$E816),(Input!$P$236*$P$7)-SUM($P816:AR816),(Input!$P$236*$P$7)/A26taxstdlife))</f>
        <v>0</v>
      </c>
      <c r="AT816" s="155">
        <f>IF(A26taxstdlife="n/a","n/a",IF(AT$3&gt;(A26taxstdlife+$E816),(Input!$P$236*$P$7)-SUM($P816:AS816),(Input!$P$236*$P$7)/A26taxstdlife))</f>
        <v>0</v>
      </c>
      <c r="AU816" s="155">
        <f>IF(A26taxstdlife="n/a","n/a",IF(AU$3&gt;(A26taxstdlife+$E816),(Input!$P$236*$P$7)-SUM($P816:AT816),(Input!$P$236*$P$7)/A26taxstdlife))</f>
        <v>0</v>
      </c>
      <c r="AV816" s="155">
        <f>IF(A26taxstdlife="n/a","n/a",IF(AV$3&gt;(A26taxstdlife+$E816),(Input!$P$236*$P$7)-SUM($P816:AU816),(Input!$P$236*$P$7)/A26taxstdlife))</f>
        <v>0</v>
      </c>
      <c r="AW816" s="155">
        <f>IF(A26taxstdlife="n/a","n/a",IF(AW$3&gt;(A26taxstdlife+$E816),(Input!$P$236*$P$7)-SUM($P816:AV816),(Input!$P$236*$P$7)/A26taxstdlife))</f>
        <v>0</v>
      </c>
      <c r="AX816" s="155">
        <f>IF(A26taxstdlife="n/a","n/a",IF(AX$3&gt;(A26taxstdlife+$E816),(Input!$P$236*$P$7)-SUM($P816:AW816),(Input!$P$236*$P$7)/A26taxstdlife))</f>
        <v>0</v>
      </c>
      <c r="AY816" s="155">
        <f>IF(A26taxstdlife="n/a","n/a",IF(AY$3&gt;(A26taxstdlife+$E816),(Input!$P$236*$P$7)-SUM($P816:AX816),(Input!$P$236*$P$7)/A26taxstdlife))</f>
        <v>0</v>
      </c>
      <c r="AZ816" s="155">
        <f>IF(A26taxstdlife="n/a","n/a",IF(AZ$3&gt;(A26taxstdlife+$E816),(Input!$P$236*$P$7)-SUM($P816:AY816),(Input!$P$236*$P$7)/A26taxstdlife))</f>
        <v>0</v>
      </c>
      <c r="BA816" s="155">
        <f>IF(A26taxstdlife="n/a","n/a",IF(BA$3&gt;(A26taxstdlife+$E816),(Input!$P$236*$P$7)-SUM($P816:AZ816),(Input!$P$236*$P$7)/A26taxstdlife))</f>
        <v>0</v>
      </c>
      <c r="BB816" s="155">
        <f>IF(A26taxstdlife="n/a","n/a",IF(BB$3&gt;(A26taxstdlife+$E816),(Input!$P$236*$P$7)-SUM($P816:BA816),(Input!$P$236*$P$7)/A26taxstdlife))</f>
        <v>0</v>
      </c>
      <c r="BC816" s="155">
        <f>IF(A26taxstdlife="n/a","n/a",IF(BC$3&gt;(A26taxstdlife+$E816),(Input!$P$236*$P$7)-SUM($P816:BB816),(Input!$P$236*$P$7)/A26taxstdlife))</f>
        <v>0</v>
      </c>
      <c r="BD816" s="155">
        <f>IF(A26taxstdlife="n/a","n/a",IF(BD$3&gt;(A26taxstdlife+$E816),(Input!$P$236*$P$7)-SUM($P816:BC816),(Input!$P$236*$P$7)/A26taxstdlife))</f>
        <v>0</v>
      </c>
      <c r="BE816" s="155">
        <f>IF(A26taxstdlife="n/a","n/a",IF(BE$3&gt;(A26taxstdlife+$E816),(Input!$P$236*$P$7)-SUM($P816:BD816),(Input!$P$236*$P$7)/A26taxstdlife))</f>
        <v>0</v>
      </c>
      <c r="BF816" s="155">
        <f>IF(A26taxstdlife="n/a","n/a",IF(BF$3&gt;(A26taxstdlife+$E816),(Input!$P$236*$P$7)-SUM($P816:BE816),(Input!$P$236*$P$7)/A26taxstdlife))</f>
        <v>0</v>
      </c>
      <c r="BG816" s="155">
        <f>IF(A26taxstdlife="n/a","n/a",IF(BG$3&gt;(A26taxstdlife+$E816),(Input!$P$236*$P$7)-SUM($P816:BF816),(Input!$P$236*$P$7)/A26taxstdlife))</f>
        <v>0</v>
      </c>
      <c r="BH816" s="155">
        <f>IF(A26taxstdlife="n/a","n/a",IF(BH$3&gt;(A26taxstdlife+$E816),(Input!$P$236*$P$7)-SUM($P816:BG816),(Input!$P$236*$P$7)/A26taxstdlife))</f>
        <v>0</v>
      </c>
      <c r="BI816" s="155">
        <f>IF(A26taxstdlife="n/a","n/a",IF(BI$3&gt;(A26taxstdlife+$E816),(Input!$P$236*$P$7)-SUM($P816:BH816),(Input!$P$236*$P$7)/A26taxstdlife))</f>
        <v>0</v>
      </c>
      <c r="BJ816" s="14"/>
      <c r="BK816" s="14"/>
      <c r="BL816" s="14"/>
      <c r="BM816" s="14"/>
      <c r="BN816" s="14"/>
      <c r="BO816" s="14"/>
      <c r="BP816" s="14"/>
      <c r="BQ816" s="14"/>
      <c r="BR816" s="14"/>
      <c r="BS816" s="14"/>
      <c r="BT816" s="14"/>
      <c r="BU816" s="14"/>
      <c r="BV816" s="14"/>
      <c r="BW816" s="14"/>
      <c r="BX816" s="14"/>
      <c r="BY816" s="14"/>
      <c r="BZ816" s="14"/>
      <c r="CA816" s="410"/>
      <c r="CB816" s="410"/>
      <c r="CC816" s="410"/>
      <c r="CD816" s="410"/>
      <c r="CE816" s="410"/>
      <c r="CF816" s="410"/>
      <c r="CG816" s="410"/>
      <c r="CH816" s="410"/>
      <c r="CI816" s="410"/>
      <c r="CJ816" s="410"/>
      <c r="CK816" s="410"/>
      <c r="CL816" s="410"/>
      <c r="CM816" s="410"/>
      <c r="CN816" s="410"/>
      <c r="CO816" s="410"/>
      <c r="CP816" s="410"/>
      <c r="CQ816" s="410"/>
      <c r="CR816" s="410"/>
      <c r="CS816" s="410"/>
      <c r="CT816" s="410"/>
      <c r="CU816" s="410"/>
      <c r="CV816" s="410"/>
      <c r="CW816" s="410"/>
      <c r="CX816" s="410"/>
      <c r="CY816" s="410"/>
      <c r="CZ816" s="410"/>
      <c r="DA816" s="410"/>
      <c r="DB816" s="410"/>
      <c r="DC816" s="410"/>
      <c r="DD816" s="410"/>
      <c r="DE816" s="410"/>
      <c r="DF816" s="410"/>
      <c r="DG816" s="410"/>
      <c r="DH816" s="410"/>
      <c r="DI816" s="410"/>
      <c r="DJ816" s="410"/>
      <c r="DK816" s="410"/>
      <c r="DL816" s="410"/>
      <c r="DM816" s="410"/>
      <c r="DN816" s="410"/>
      <c r="DO816" s="410"/>
      <c r="DP816" s="410"/>
      <c r="DQ816" s="410"/>
      <c r="DR816" s="410"/>
      <c r="DS816" s="410"/>
      <c r="DT816" s="410"/>
      <c r="DU816" s="410"/>
      <c r="DV816" s="410"/>
      <c r="DW816" s="410"/>
      <c r="DX816" s="410"/>
      <c r="DY816" s="410"/>
      <c r="DZ816" s="410"/>
      <c r="EA816" s="410"/>
      <c r="EB816" s="410"/>
      <c r="EC816" s="410"/>
      <c r="ED816" s="410"/>
      <c r="EE816" s="410"/>
      <c r="EF816" s="410"/>
      <c r="EG816" s="410"/>
      <c r="EH816" s="410"/>
      <c r="EI816" s="410"/>
      <c r="EJ816" s="410"/>
      <c r="EK816" s="410"/>
      <c r="EL816" s="410"/>
      <c r="EM816" s="410"/>
      <c r="EN816" s="410"/>
      <c r="EO816" s="410"/>
      <c r="EP816" s="410"/>
      <c r="EQ816" s="410"/>
      <c r="ER816" s="410"/>
      <c r="ES816" s="410"/>
      <c r="ET816" s="410"/>
      <c r="EU816" s="410"/>
      <c r="EV816" s="410"/>
      <c r="EW816" s="410"/>
      <c r="EX816" s="410"/>
      <c r="EY816" s="410"/>
      <c r="EZ816" s="410"/>
      <c r="FA816" s="410"/>
      <c r="FB816" s="410"/>
      <c r="FC816" s="410"/>
      <c r="FD816" s="410"/>
      <c r="FE816" s="410"/>
      <c r="FF816" s="410"/>
      <c r="FG816" s="410"/>
      <c r="FH816" s="410"/>
      <c r="FI816" s="410"/>
      <c r="FJ816" s="410"/>
      <c r="FK816" s="410"/>
      <c r="FL816" s="410"/>
      <c r="FM816" s="410"/>
      <c r="FN816" s="410"/>
      <c r="FO816" s="410"/>
      <c r="FP816" s="410"/>
      <c r="FQ816" s="410"/>
      <c r="FR816" s="410"/>
      <c r="FS816" s="410"/>
      <c r="FT816" s="410"/>
      <c r="FU816" s="410"/>
      <c r="FV816" s="410"/>
      <c r="FW816" s="410"/>
      <c r="FX816" s="410"/>
      <c r="FY816" s="410"/>
      <c r="FZ816" s="410"/>
      <c r="GA816" s="410"/>
      <c r="GB816" s="410"/>
      <c r="GC816" s="410"/>
      <c r="GD816" s="410"/>
      <c r="GE816" s="410"/>
      <c r="GF816" s="410"/>
      <c r="GG816" s="410"/>
      <c r="GH816" s="410"/>
      <c r="GI816" s="410"/>
      <c r="GJ816" s="410"/>
      <c r="GK816" s="410"/>
      <c r="GL816" s="410"/>
      <c r="GM816" s="410"/>
      <c r="GN816" s="410"/>
      <c r="GO816" s="410"/>
      <c r="GP816" s="410"/>
      <c r="GQ816" s="410"/>
      <c r="GR816" s="410"/>
      <c r="GS816" s="410"/>
      <c r="GT816" s="410"/>
      <c r="GU816" s="410"/>
      <c r="GV816" s="410"/>
      <c r="GW816" s="410"/>
      <c r="GX816" s="410"/>
      <c r="GY816" s="410"/>
      <c r="GZ816" s="410"/>
      <c r="HA816" s="410"/>
      <c r="HB816" s="410"/>
      <c r="HC816" s="410"/>
      <c r="HD816" s="410"/>
      <c r="HE816" s="410"/>
      <c r="HF816" s="410"/>
      <c r="HG816" s="410"/>
      <c r="HH816" s="410"/>
      <c r="HI816" s="410"/>
      <c r="HJ816" s="410"/>
      <c r="HK816" s="410"/>
      <c r="HL816" s="410"/>
      <c r="HM816" s="410"/>
      <c r="HN816" s="410"/>
      <c r="HO816" s="410"/>
      <c r="HP816" s="410"/>
      <c r="HQ816" s="410"/>
      <c r="HR816" s="410"/>
      <c r="HS816" s="410"/>
      <c r="HT816" s="410"/>
      <c r="HU816" s="410"/>
      <c r="HV816" s="410"/>
      <c r="HW816" s="410"/>
      <c r="HX816" s="410"/>
      <c r="HY816" s="410"/>
      <c r="HZ816" s="410"/>
      <c r="IA816" s="410"/>
      <c r="IB816" s="410"/>
      <c r="IC816" s="410"/>
      <c r="ID816" s="410"/>
      <c r="IE816" s="410"/>
      <c r="IF816" s="410"/>
      <c r="IG816" s="410"/>
      <c r="IH816" s="410"/>
      <c r="II816" s="410"/>
      <c r="IJ816" s="410"/>
      <c r="IK816" s="410"/>
      <c r="IL816" s="410"/>
      <c r="IM816" s="410"/>
      <c r="IN816" s="410"/>
      <c r="IO816" s="410"/>
      <c r="IP816" s="410"/>
      <c r="IQ816" s="410"/>
      <c r="IR816" s="410"/>
      <c r="IS816" s="410"/>
      <c r="IT816" s="410"/>
      <c r="IU816" s="410"/>
      <c r="IV816" s="410"/>
    </row>
    <row r="817" spans="1:256" s="2" customFormat="1" ht="12.75" customHeight="1" outlineLevel="1" collapsed="1">
      <c r="A817" s="14"/>
      <c r="B817" s="14"/>
      <c r="C817" s="324">
        <f>Asset26</f>
        <v>0</v>
      </c>
      <c r="D817" s="14"/>
      <c r="E817" s="14"/>
      <c r="F817" s="366"/>
      <c r="G817" s="364">
        <f t="shared" ref="G817:AL817" si="139">SUM(G805:G816)</f>
        <v>0</v>
      </c>
      <c r="H817" s="364">
        <f t="shared" si="139"/>
        <v>0</v>
      </c>
      <c r="I817" s="364">
        <f t="shared" si="139"/>
        <v>0</v>
      </c>
      <c r="J817" s="364">
        <f t="shared" si="139"/>
        <v>0</v>
      </c>
      <c r="K817" s="364">
        <f t="shared" si="139"/>
        <v>0</v>
      </c>
      <c r="L817" s="364">
        <f t="shared" si="139"/>
        <v>0</v>
      </c>
      <c r="M817" s="364">
        <f t="shared" si="139"/>
        <v>0</v>
      </c>
      <c r="N817" s="364">
        <f t="shared" si="139"/>
        <v>0</v>
      </c>
      <c r="O817" s="364">
        <f t="shared" si="139"/>
        <v>0</v>
      </c>
      <c r="P817" s="364">
        <f t="shared" si="139"/>
        <v>0</v>
      </c>
      <c r="Q817" s="364">
        <f t="shared" si="139"/>
        <v>0</v>
      </c>
      <c r="R817" s="364">
        <f t="shared" si="139"/>
        <v>0</v>
      </c>
      <c r="S817" s="364">
        <f t="shared" si="139"/>
        <v>0</v>
      </c>
      <c r="T817" s="364">
        <f t="shared" si="139"/>
        <v>0</v>
      </c>
      <c r="U817" s="364">
        <f t="shared" si="139"/>
        <v>0</v>
      </c>
      <c r="V817" s="364">
        <f t="shared" si="139"/>
        <v>0</v>
      </c>
      <c r="W817" s="364">
        <f t="shared" si="139"/>
        <v>0</v>
      </c>
      <c r="X817" s="364">
        <f t="shared" si="139"/>
        <v>0</v>
      </c>
      <c r="Y817" s="364">
        <f t="shared" si="139"/>
        <v>0</v>
      </c>
      <c r="Z817" s="364">
        <f t="shared" si="139"/>
        <v>0</v>
      </c>
      <c r="AA817" s="364">
        <f t="shared" si="139"/>
        <v>0</v>
      </c>
      <c r="AB817" s="364">
        <f t="shared" si="139"/>
        <v>0</v>
      </c>
      <c r="AC817" s="364">
        <f t="shared" si="139"/>
        <v>0</v>
      </c>
      <c r="AD817" s="364">
        <f t="shared" si="139"/>
        <v>0</v>
      </c>
      <c r="AE817" s="364">
        <f t="shared" si="139"/>
        <v>0</v>
      </c>
      <c r="AF817" s="364">
        <f t="shared" si="139"/>
        <v>0</v>
      </c>
      <c r="AG817" s="364">
        <f t="shared" si="139"/>
        <v>0</v>
      </c>
      <c r="AH817" s="364">
        <f t="shared" si="139"/>
        <v>0</v>
      </c>
      <c r="AI817" s="364">
        <f t="shared" si="139"/>
        <v>0</v>
      </c>
      <c r="AJ817" s="364">
        <f t="shared" si="139"/>
        <v>0</v>
      </c>
      <c r="AK817" s="364">
        <f t="shared" si="139"/>
        <v>0</v>
      </c>
      <c r="AL817" s="364">
        <f t="shared" si="139"/>
        <v>0</v>
      </c>
      <c r="AM817" s="364">
        <f t="shared" ref="AM817:BI817" si="140">SUM(AM805:AM816)</f>
        <v>0</v>
      </c>
      <c r="AN817" s="364">
        <f t="shared" si="140"/>
        <v>0</v>
      </c>
      <c r="AO817" s="364">
        <f t="shared" si="140"/>
        <v>0</v>
      </c>
      <c r="AP817" s="364">
        <f t="shared" si="140"/>
        <v>0</v>
      </c>
      <c r="AQ817" s="364">
        <f t="shared" si="140"/>
        <v>0</v>
      </c>
      <c r="AR817" s="364">
        <f t="shared" si="140"/>
        <v>0</v>
      </c>
      <c r="AS817" s="364">
        <f t="shared" si="140"/>
        <v>0</v>
      </c>
      <c r="AT817" s="364">
        <f t="shared" si="140"/>
        <v>0</v>
      </c>
      <c r="AU817" s="364">
        <f t="shared" si="140"/>
        <v>0</v>
      </c>
      <c r="AV817" s="364">
        <f t="shared" si="140"/>
        <v>0</v>
      </c>
      <c r="AW817" s="364">
        <f t="shared" si="140"/>
        <v>0</v>
      </c>
      <c r="AX817" s="364">
        <f t="shared" si="140"/>
        <v>0</v>
      </c>
      <c r="AY817" s="364">
        <f t="shared" si="140"/>
        <v>0</v>
      </c>
      <c r="AZ817" s="364">
        <f t="shared" si="140"/>
        <v>0</v>
      </c>
      <c r="BA817" s="364">
        <f t="shared" si="140"/>
        <v>0</v>
      </c>
      <c r="BB817" s="364">
        <f t="shared" si="140"/>
        <v>0</v>
      </c>
      <c r="BC817" s="364">
        <f t="shared" si="140"/>
        <v>0</v>
      </c>
      <c r="BD817" s="364">
        <f t="shared" si="140"/>
        <v>0</v>
      </c>
      <c r="BE817" s="364">
        <f t="shared" si="140"/>
        <v>0</v>
      </c>
      <c r="BF817" s="364">
        <f t="shared" si="140"/>
        <v>0</v>
      </c>
      <c r="BG817" s="364">
        <f t="shared" si="140"/>
        <v>0</v>
      </c>
      <c r="BH817" s="364">
        <f t="shared" si="140"/>
        <v>0</v>
      </c>
      <c r="BI817" s="364">
        <f t="shared" si="140"/>
        <v>0</v>
      </c>
      <c r="BJ817" s="14"/>
      <c r="BK817" s="14"/>
      <c r="BL817" s="14"/>
      <c r="BM817" s="14"/>
      <c r="BN817" s="14"/>
      <c r="BO817" s="14"/>
      <c r="BP817" s="14"/>
      <c r="BQ817" s="14"/>
      <c r="BR817" s="14"/>
      <c r="BS817" s="14"/>
      <c r="BT817" s="14"/>
      <c r="BU817" s="14"/>
      <c r="BV817" s="14"/>
      <c r="BW817" s="14"/>
      <c r="BX817" s="14"/>
      <c r="BY817" s="14"/>
      <c r="BZ817" s="14"/>
      <c r="CA817" s="410"/>
      <c r="CB817" s="410"/>
      <c r="CC817" s="410"/>
      <c r="CD817" s="410"/>
      <c r="CE817" s="410"/>
      <c r="CF817" s="410"/>
      <c r="CG817" s="410"/>
      <c r="CH817" s="410"/>
      <c r="CI817" s="410"/>
      <c r="CJ817" s="410"/>
      <c r="CK817" s="410"/>
      <c r="CL817" s="410"/>
      <c r="CM817" s="410"/>
      <c r="CN817" s="410"/>
      <c r="CO817" s="410"/>
      <c r="CP817" s="410"/>
      <c r="CQ817" s="410"/>
      <c r="CR817" s="410"/>
      <c r="CS817" s="410"/>
      <c r="CT817" s="410"/>
      <c r="CU817" s="410"/>
      <c r="CV817" s="410"/>
      <c r="CW817" s="410"/>
      <c r="CX817" s="410"/>
      <c r="CY817" s="410"/>
      <c r="CZ817" s="410"/>
      <c r="DA817" s="410"/>
      <c r="DB817" s="410"/>
      <c r="DC817" s="410"/>
      <c r="DD817" s="410"/>
      <c r="DE817" s="410"/>
      <c r="DF817" s="410"/>
      <c r="DG817" s="410"/>
      <c r="DH817" s="410"/>
      <c r="DI817" s="410"/>
      <c r="DJ817" s="410"/>
      <c r="DK817" s="410"/>
      <c r="DL817" s="410"/>
      <c r="DM817" s="410"/>
      <c r="DN817" s="410"/>
      <c r="DO817" s="410"/>
      <c r="DP817" s="410"/>
      <c r="DQ817" s="410"/>
      <c r="DR817" s="410"/>
      <c r="DS817" s="410"/>
      <c r="DT817" s="410"/>
      <c r="DU817" s="410"/>
      <c r="DV817" s="410"/>
      <c r="DW817" s="410"/>
      <c r="DX817" s="410"/>
      <c r="DY817" s="410"/>
      <c r="DZ817" s="410"/>
      <c r="EA817" s="410"/>
      <c r="EB817" s="410"/>
      <c r="EC817" s="410"/>
      <c r="ED817" s="410"/>
      <c r="EE817" s="410"/>
      <c r="EF817" s="410"/>
      <c r="EG817" s="410"/>
      <c r="EH817" s="410"/>
      <c r="EI817" s="410"/>
      <c r="EJ817" s="410"/>
      <c r="EK817" s="410"/>
      <c r="EL817" s="410"/>
      <c r="EM817" s="410"/>
      <c r="EN817" s="410"/>
      <c r="EO817" s="410"/>
      <c r="EP817" s="410"/>
      <c r="EQ817" s="410"/>
      <c r="ER817" s="410"/>
      <c r="ES817" s="410"/>
      <c r="ET817" s="410"/>
      <c r="EU817" s="410"/>
      <c r="EV817" s="410"/>
      <c r="EW817" s="410"/>
      <c r="EX817" s="410"/>
      <c r="EY817" s="410"/>
      <c r="EZ817" s="410"/>
      <c r="FA817" s="410"/>
      <c r="FB817" s="410"/>
      <c r="FC817" s="410"/>
      <c r="FD817" s="410"/>
      <c r="FE817" s="410"/>
      <c r="FF817" s="410"/>
      <c r="FG817" s="410"/>
      <c r="FH817" s="410"/>
      <c r="FI817" s="410"/>
      <c r="FJ817" s="410"/>
      <c r="FK817" s="410"/>
      <c r="FL817" s="410"/>
      <c r="FM817" s="410"/>
      <c r="FN817" s="410"/>
      <c r="FO817" s="410"/>
      <c r="FP817" s="410"/>
      <c r="FQ817" s="410"/>
      <c r="FR817" s="410"/>
      <c r="FS817" s="410"/>
      <c r="FT817" s="410"/>
      <c r="FU817" s="410"/>
      <c r="FV817" s="410"/>
      <c r="FW817" s="410"/>
      <c r="FX817" s="410"/>
      <c r="FY817" s="410"/>
      <c r="FZ817" s="410"/>
      <c r="GA817" s="410"/>
      <c r="GB817" s="410"/>
      <c r="GC817" s="410"/>
      <c r="GD817" s="410"/>
      <c r="GE817" s="410"/>
      <c r="GF817" s="410"/>
      <c r="GG817" s="410"/>
      <c r="GH817" s="410"/>
      <c r="GI817" s="410"/>
      <c r="GJ817" s="410"/>
      <c r="GK817" s="410"/>
      <c r="GL817" s="410"/>
      <c r="GM817" s="410"/>
      <c r="GN817" s="410"/>
      <c r="GO817" s="410"/>
      <c r="GP817" s="410"/>
      <c r="GQ817" s="410"/>
      <c r="GR817" s="410"/>
      <c r="GS817" s="410"/>
      <c r="GT817" s="410"/>
      <c r="GU817" s="410"/>
      <c r="GV817" s="410"/>
      <c r="GW817" s="410"/>
      <c r="GX817" s="410"/>
      <c r="GY817" s="410"/>
      <c r="GZ817" s="410"/>
      <c r="HA817" s="410"/>
      <c r="HB817" s="410"/>
      <c r="HC817" s="410"/>
      <c r="HD817" s="410"/>
      <c r="HE817" s="410"/>
      <c r="HF817" s="410"/>
      <c r="HG817" s="410"/>
      <c r="HH817" s="410"/>
      <c r="HI817" s="410"/>
      <c r="HJ817" s="410"/>
      <c r="HK817" s="410"/>
      <c r="HL817" s="410"/>
      <c r="HM817" s="410"/>
      <c r="HN817" s="410"/>
      <c r="HO817" s="410"/>
      <c r="HP817" s="410"/>
      <c r="HQ817" s="410"/>
      <c r="HR817" s="410"/>
      <c r="HS817" s="410"/>
      <c r="HT817" s="410"/>
      <c r="HU817" s="410"/>
      <c r="HV817" s="410"/>
      <c r="HW817" s="410"/>
      <c r="HX817" s="410"/>
      <c r="HY817" s="410"/>
      <c r="HZ817" s="410"/>
      <c r="IA817" s="410"/>
      <c r="IB817" s="410"/>
      <c r="IC817" s="410"/>
      <c r="ID817" s="410"/>
      <c r="IE817" s="410"/>
      <c r="IF817" s="410"/>
      <c r="IG817" s="410"/>
      <c r="IH817" s="410"/>
      <c r="II817" s="410"/>
      <c r="IJ817" s="410"/>
      <c r="IK817" s="410"/>
      <c r="IL817" s="410"/>
      <c r="IM817" s="410"/>
      <c r="IN817" s="410"/>
      <c r="IO817" s="410"/>
      <c r="IP817" s="410"/>
      <c r="IQ817" s="410"/>
      <c r="IR817" s="410"/>
      <c r="IS817" s="410"/>
      <c r="IT817" s="410"/>
      <c r="IU817" s="410"/>
      <c r="IV817" s="410"/>
    </row>
    <row r="818" spans="1:256" s="2" customFormat="1" ht="12.75" hidden="1" customHeight="1" outlineLevel="2">
      <c r="A818" s="14"/>
      <c r="B818" s="384">
        <f>C830</f>
        <v>0</v>
      </c>
      <c r="C818" s="326"/>
      <c r="D818" s="33" t="s">
        <v>65</v>
      </c>
      <c r="E818" s="32"/>
      <c r="F818" s="371"/>
      <c r="G818" s="154">
        <f>IF(G$3&gt;A27taxremlife,A27taxvalue-SUM($F818:F818),IF(A27taxremlife="N/A","n/a",A27taxvalue/A27taxremlife))</f>
        <v>0</v>
      </c>
      <c r="H818" s="154">
        <f>IF(H$3&gt;A27taxremlife,A27taxvalue-SUM($F818:G818),IF(A27taxremlife="N/A","n/a",A27taxvalue/A27taxremlife))</f>
        <v>0</v>
      </c>
      <c r="I818" s="154">
        <f>IF(I$3&gt;A27taxremlife,A27taxvalue-SUM($F818:H818),IF(A27taxremlife="N/A","n/a",A27taxvalue/A27taxremlife))</f>
        <v>0</v>
      </c>
      <c r="J818" s="154">
        <f>IF(J$3&gt;A27taxremlife,A27taxvalue-SUM($F818:I818),IF(A27taxremlife="N/A","n/a",A27taxvalue/A27taxremlife))</f>
        <v>0</v>
      </c>
      <c r="K818" s="154">
        <f>IF(K$3&gt;A27taxremlife,A27taxvalue-SUM($F818:J818),IF(A27taxremlife="N/A","n/a",A27taxvalue/A27taxremlife))</f>
        <v>0</v>
      </c>
      <c r="L818" s="154">
        <f>IF(L$3&gt;A27taxremlife,A27taxvalue-SUM($F818:K818),IF(A27taxremlife="N/A","n/a",A27taxvalue/A27taxremlife))</f>
        <v>0</v>
      </c>
      <c r="M818" s="154">
        <f>IF(M$3&gt;A27taxremlife,A27taxvalue-SUM($F818:L818),IF(A27taxremlife="N/A","n/a",A27taxvalue/A27taxremlife))</f>
        <v>0</v>
      </c>
      <c r="N818" s="154">
        <f>IF(N$3&gt;A27taxremlife,A27taxvalue-SUM($F818:M818),IF(A27taxremlife="N/A","n/a",A27taxvalue/A27taxremlife))</f>
        <v>0</v>
      </c>
      <c r="O818" s="154">
        <f>IF(O$3&gt;A27taxremlife,A27taxvalue-SUM($F818:N818),IF(A27taxremlife="N/A","n/a",A27taxvalue/A27taxremlife))</f>
        <v>0</v>
      </c>
      <c r="P818" s="154">
        <f>IF(P$3&gt;A27taxremlife,A27taxvalue-SUM($F818:O818),IF(A27taxremlife="N/A","n/a",A27taxvalue/A27taxremlife))</f>
        <v>0</v>
      </c>
      <c r="Q818" s="154">
        <f>IF(Q$3&gt;A27taxremlife,A27taxvalue-SUM($F818:P818),IF(A27taxremlife="N/A","n/a",A27taxvalue/A27taxremlife))</f>
        <v>0</v>
      </c>
      <c r="R818" s="154">
        <f>IF(R$3&gt;A27taxremlife,A27taxvalue-SUM($F818:Q818),IF(A27taxremlife="N/A","n/a",A27taxvalue/A27taxremlife))</f>
        <v>0</v>
      </c>
      <c r="S818" s="154">
        <f>IF(S$3&gt;A27taxremlife,A27taxvalue-SUM($F818:R818),IF(A27taxremlife="N/A","n/a",A27taxvalue/A27taxremlife))</f>
        <v>0</v>
      </c>
      <c r="T818" s="154">
        <f>IF(T$3&gt;A27taxremlife,A27taxvalue-SUM($F818:S818),IF(A27taxremlife="N/A","n/a",A27taxvalue/A27taxremlife))</f>
        <v>0</v>
      </c>
      <c r="U818" s="154">
        <f>IF(U$3&gt;A27taxremlife,A27taxvalue-SUM($F818:T818),IF(A27taxremlife="N/A","n/a",A27taxvalue/A27taxremlife))</f>
        <v>0</v>
      </c>
      <c r="V818" s="154">
        <f>IF(V$3&gt;A27taxremlife,A27taxvalue-SUM($F818:U818),IF(A27taxremlife="N/A","n/a",A27taxvalue/A27taxremlife))</f>
        <v>0</v>
      </c>
      <c r="W818" s="154">
        <f>IF(W$3&gt;A27taxremlife,A27taxvalue-SUM($F818:V818),IF(A27taxremlife="N/A","n/a",A27taxvalue/A27taxremlife))</f>
        <v>0</v>
      </c>
      <c r="X818" s="154">
        <f>IF(X$3&gt;A27taxremlife,A27taxvalue-SUM($F818:W818),IF(A27taxremlife="N/A","n/a",A27taxvalue/A27taxremlife))</f>
        <v>0</v>
      </c>
      <c r="Y818" s="154">
        <f>IF(Y$3&gt;A27taxremlife,A27taxvalue-SUM($F818:X818),IF(A27taxremlife="N/A","n/a",A27taxvalue/A27taxremlife))</f>
        <v>0</v>
      </c>
      <c r="Z818" s="154">
        <f>IF(Z$3&gt;A27taxremlife,A27taxvalue-SUM($F818:Y818),IF(A27taxremlife="N/A","n/a",A27taxvalue/A27taxremlife))</f>
        <v>0</v>
      </c>
      <c r="AA818" s="154">
        <f>IF(AA$3&gt;A27taxremlife,A27taxvalue-SUM($F818:Z818),IF(A27taxremlife="N/A","n/a",A27taxvalue/A27taxremlife))</f>
        <v>0</v>
      </c>
      <c r="AB818" s="154">
        <f>IF(AB$3&gt;A27taxremlife,A27taxvalue-SUM($F818:AA818),IF(A27taxremlife="N/A","n/a",A27taxvalue/A27taxremlife))</f>
        <v>0</v>
      </c>
      <c r="AC818" s="154">
        <f>IF(AC$3&gt;A27taxremlife,A27taxvalue-SUM($F818:AB818),IF(A27taxremlife="N/A","n/a",A27taxvalue/A27taxremlife))</f>
        <v>0</v>
      </c>
      <c r="AD818" s="154">
        <f>IF(AD$3&gt;A27taxremlife,A27taxvalue-SUM($F818:AC818),IF(A27taxremlife="N/A","n/a",A27taxvalue/A27taxremlife))</f>
        <v>0</v>
      </c>
      <c r="AE818" s="154">
        <f>IF(AE$3&gt;A27taxremlife,A27taxvalue-SUM($F818:AD818),IF(A27taxremlife="N/A","n/a",A27taxvalue/A27taxremlife))</f>
        <v>0</v>
      </c>
      <c r="AF818" s="154">
        <f>IF(AF$3&gt;A27taxremlife,A27taxvalue-SUM($F818:AE818),IF(A27taxremlife="N/A","n/a",A27taxvalue/A27taxremlife))</f>
        <v>0</v>
      </c>
      <c r="AG818" s="154">
        <f>IF(AG$3&gt;A27taxremlife,A27taxvalue-SUM($F818:AF818),IF(A27taxremlife="N/A","n/a",A27taxvalue/A27taxremlife))</f>
        <v>0</v>
      </c>
      <c r="AH818" s="154">
        <f>IF(AH$3&gt;A27taxremlife,A27taxvalue-SUM($F818:AG818),IF(A27taxremlife="N/A","n/a",A27taxvalue/A27taxremlife))</f>
        <v>0</v>
      </c>
      <c r="AI818" s="154">
        <f>IF(AI$3&gt;A27taxremlife,A27taxvalue-SUM($F818:AH818),IF(A27taxremlife="N/A","n/a",A27taxvalue/A27taxremlife))</f>
        <v>0</v>
      </c>
      <c r="AJ818" s="154">
        <f>IF(AJ$3&gt;A27taxremlife,A27taxvalue-SUM($F818:AI818),IF(A27taxremlife="N/A","n/a",A27taxvalue/A27taxremlife))</f>
        <v>0</v>
      </c>
      <c r="AK818" s="154">
        <f>IF(AK$3&gt;A27taxremlife,A27taxvalue-SUM($F818:AJ818),IF(A27taxremlife="N/A","n/a",A27taxvalue/A27taxremlife))</f>
        <v>0</v>
      </c>
      <c r="AL818" s="154">
        <f>IF(AL$3&gt;A27taxremlife,A27taxvalue-SUM($F818:AK818),IF(A27taxremlife="N/A","n/a",A27taxvalue/A27taxremlife))</f>
        <v>0</v>
      </c>
      <c r="AM818" s="154">
        <f>IF(AM$3&gt;A27taxremlife,A27taxvalue-SUM($F818:AL818),IF(A27taxremlife="N/A","n/a",A27taxvalue/A27taxremlife))</f>
        <v>0</v>
      </c>
      <c r="AN818" s="154">
        <f>IF(AN$3&gt;A27taxremlife,A27taxvalue-SUM($F818:AM818),IF(A27taxremlife="N/A","n/a",A27taxvalue/A27taxremlife))</f>
        <v>0</v>
      </c>
      <c r="AO818" s="154">
        <f>IF(AO$3&gt;A27taxremlife,A27taxvalue-SUM($F818:AN818),IF(A27taxremlife="N/A","n/a",A27taxvalue/A27taxremlife))</f>
        <v>0</v>
      </c>
      <c r="AP818" s="154">
        <f>IF(AP$3&gt;A27taxremlife,A27taxvalue-SUM($F818:AO818),IF(A27taxremlife="N/A","n/a",A27taxvalue/A27taxremlife))</f>
        <v>0</v>
      </c>
      <c r="AQ818" s="154">
        <f>IF(AQ$3&gt;A27taxremlife,A27taxvalue-SUM($F818:AP818),IF(A27taxremlife="N/A","n/a",A27taxvalue/A27taxremlife))</f>
        <v>0</v>
      </c>
      <c r="AR818" s="154">
        <f>IF(AR$3&gt;A27taxremlife,A27taxvalue-SUM($F818:AQ818),IF(A27taxremlife="N/A","n/a",A27taxvalue/A27taxremlife))</f>
        <v>0</v>
      </c>
      <c r="AS818" s="154">
        <f>IF(AS$3&gt;A27taxremlife,A27taxvalue-SUM($F818:AR818),IF(A27taxremlife="N/A","n/a",A27taxvalue/A27taxremlife))</f>
        <v>0</v>
      </c>
      <c r="AT818" s="154">
        <f>IF(AT$3&gt;A27taxremlife,A27taxvalue-SUM($F818:AS818),IF(A27taxremlife="N/A","n/a",A27taxvalue/A27taxremlife))</f>
        <v>0</v>
      </c>
      <c r="AU818" s="154">
        <f>IF(AU$3&gt;A27taxremlife,A27taxvalue-SUM($F818:AT818),IF(A27taxremlife="N/A","n/a",A27taxvalue/A27taxremlife))</f>
        <v>0</v>
      </c>
      <c r="AV818" s="154">
        <f>IF(AV$3&gt;A27taxremlife,A27taxvalue-SUM($F818:AU818),IF(A27taxremlife="N/A","n/a",A27taxvalue/A27taxremlife))</f>
        <v>0</v>
      </c>
      <c r="AW818" s="154">
        <f>IF(AW$3&gt;A27taxremlife,A27taxvalue-SUM($F818:AV818),IF(A27taxremlife="N/A","n/a",A27taxvalue/A27taxremlife))</f>
        <v>0</v>
      </c>
      <c r="AX818" s="154">
        <f>IF(AX$3&gt;A27taxremlife,A27taxvalue-SUM($F818:AW818),IF(A27taxremlife="N/A","n/a",A27taxvalue/A27taxremlife))</f>
        <v>0</v>
      </c>
      <c r="AY818" s="154">
        <f>IF(AY$3&gt;A27taxremlife,A27taxvalue-SUM($F818:AX818),IF(A27taxremlife="N/A","n/a",A27taxvalue/A27taxremlife))</f>
        <v>0</v>
      </c>
      <c r="AZ818" s="154">
        <f>IF(AZ$3&gt;A27taxremlife,A27taxvalue-SUM($F818:AY818),IF(A27taxremlife="N/A","n/a",A27taxvalue/A27taxremlife))</f>
        <v>0</v>
      </c>
      <c r="BA818" s="154">
        <f>IF(BA$3&gt;A27taxremlife,A27taxvalue-SUM($F818:AZ818),IF(A27taxremlife="N/A","n/a",A27taxvalue/A27taxremlife))</f>
        <v>0</v>
      </c>
      <c r="BB818" s="154">
        <f>IF(BB$3&gt;A27taxremlife,A27taxvalue-SUM($F818:BA818),IF(A27taxremlife="N/A","n/a",A27taxvalue/A27taxremlife))</f>
        <v>0</v>
      </c>
      <c r="BC818" s="154">
        <f>IF(BC$3&gt;A27taxremlife,A27taxvalue-SUM($F818:BB818),IF(A27taxremlife="N/A","n/a",A27taxvalue/A27taxremlife))</f>
        <v>0</v>
      </c>
      <c r="BD818" s="154">
        <f>IF(BD$3&gt;A27taxremlife,A27taxvalue-SUM($F818:BC818),IF(A27taxremlife="N/A","n/a",A27taxvalue/A27taxremlife))</f>
        <v>0</v>
      </c>
      <c r="BE818" s="154">
        <f>IF(BE$3&gt;A27taxremlife,A27taxvalue-SUM($F818:BD818),IF(A27taxremlife="N/A","n/a",A27taxvalue/A27taxremlife))</f>
        <v>0</v>
      </c>
      <c r="BF818" s="154">
        <f>IF(BF$3&gt;A27taxremlife,A27taxvalue-SUM($F818:BE818),IF(A27taxremlife="N/A","n/a",A27taxvalue/A27taxremlife))</f>
        <v>0</v>
      </c>
      <c r="BG818" s="154">
        <f>IF(BG$3&gt;A27taxremlife,A27taxvalue-SUM($F818:BF818),IF(A27taxremlife="N/A","n/a",A27taxvalue/A27taxremlife))</f>
        <v>0</v>
      </c>
      <c r="BH818" s="154">
        <f>IF(BH$3&gt;A27taxremlife,A27taxvalue-SUM($F818:BG818),IF(A27taxremlife="N/A","n/a",A27taxvalue/A27taxremlife))</f>
        <v>0</v>
      </c>
      <c r="BI818" s="154">
        <f>IF(BI$3&gt;A27taxremlife,A27taxvalue-SUM($F818:BH818),IF(A27taxremlife="N/A","n/a",A27taxvalue/A27taxremlife))</f>
        <v>0</v>
      </c>
      <c r="BJ818" s="14"/>
      <c r="BK818" s="14"/>
      <c r="BL818" s="14"/>
      <c r="BM818" s="14"/>
      <c r="BN818" s="14"/>
      <c r="BO818" s="14"/>
      <c r="BP818" s="14"/>
      <c r="BQ818" s="14"/>
      <c r="BR818" s="14"/>
      <c r="BS818" s="14"/>
      <c r="BT818" s="14"/>
      <c r="BU818" s="14"/>
      <c r="BV818" s="14"/>
      <c r="BW818" s="14"/>
      <c r="BX818" s="14"/>
      <c r="BY818" s="14"/>
      <c r="BZ818" s="14"/>
      <c r="CA818" s="410"/>
      <c r="CB818" s="410"/>
      <c r="CC818" s="410"/>
      <c r="CD818" s="410"/>
      <c r="CE818" s="410"/>
      <c r="CF818" s="410"/>
      <c r="CG818" s="410"/>
      <c r="CH818" s="410"/>
      <c r="CI818" s="410"/>
      <c r="CJ818" s="410"/>
      <c r="CK818" s="410"/>
      <c r="CL818" s="410"/>
      <c r="CM818" s="410"/>
      <c r="CN818" s="410"/>
      <c r="CO818" s="410"/>
      <c r="CP818" s="410"/>
      <c r="CQ818" s="410"/>
      <c r="CR818" s="410"/>
      <c r="CS818" s="410"/>
      <c r="CT818" s="410"/>
      <c r="CU818" s="410"/>
      <c r="CV818" s="410"/>
      <c r="CW818" s="410"/>
      <c r="CX818" s="410"/>
      <c r="CY818" s="410"/>
      <c r="CZ818" s="410"/>
      <c r="DA818" s="410"/>
      <c r="DB818" s="410"/>
      <c r="DC818" s="410"/>
      <c r="DD818" s="410"/>
      <c r="DE818" s="410"/>
      <c r="DF818" s="410"/>
      <c r="DG818" s="410"/>
      <c r="DH818" s="410"/>
      <c r="DI818" s="410"/>
      <c r="DJ818" s="410"/>
      <c r="DK818" s="410"/>
      <c r="DL818" s="410"/>
      <c r="DM818" s="410"/>
      <c r="DN818" s="410"/>
      <c r="DO818" s="410"/>
      <c r="DP818" s="410"/>
      <c r="DQ818" s="410"/>
      <c r="DR818" s="410"/>
      <c r="DS818" s="410"/>
      <c r="DT818" s="410"/>
      <c r="DU818" s="410"/>
      <c r="DV818" s="410"/>
      <c r="DW818" s="410"/>
      <c r="DX818" s="410"/>
      <c r="DY818" s="410"/>
      <c r="DZ818" s="410"/>
      <c r="EA818" s="410"/>
      <c r="EB818" s="410"/>
      <c r="EC818" s="410"/>
      <c r="ED818" s="410"/>
      <c r="EE818" s="410"/>
      <c r="EF818" s="410"/>
      <c r="EG818" s="410"/>
      <c r="EH818" s="410"/>
      <c r="EI818" s="410"/>
      <c r="EJ818" s="410"/>
      <c r="EK818" s="410"/>
      <c r="EL818" s="410"/>
      <c r="EM818" s="410"/>
      <c r="EN818" s="410"/>
      <c r="EO818" s="410"/>
      <c r="EP818" s="410"/>
      <c r="EQ818" s="410"/>
      <c r="ER818" s="410"/>
      <c r="ES818" s="410"/>
      <c r="ET818" s="410"/>
      <c r="EU818" s="410"/>
      <c r="EV818" s="410"/>
      <c r="EW818" s="410"/>
      <c r="EX818" s="410"/>
      <c r="EY818" s="410"/>
      <c r="EZ818" s="410"/>
      <c r="FA818" s="410"/>
      <c r="FB818" s="410"/>
      <c r="FC818" s="410"/>
      <c r="FD818" s="410"/>
      <c r="FE818" s="410"/>
      <c r="FF818" s="410"/>
      <c r="FG818" s="410"/>
      <c r="FH818" s="410"/>
      <c r="FI818" s="410"/>
      <c r="FJ818" s="410"/>
      <c r="FK818" s="410"/>
      <c r="FL818" s="410"/>
      <c r="FM818" s="410"/>
      <c r="FN818" s="410"/>
      <c r="FO818" s="410"/>
      <c r="FP818" s="410"/>
      <c r="FQ818" s="410"/>
      <c r="FR818" s="410"/>
      <c r="FS818" s="410"/>
      <c r="FT818" s="410"/>
      <c r="FU818" s="410"/>
      <c r="FV818" s="410"/>
      <c r="FW818" s="410"/>
      <c r="FX818" s="410"/>
      <c r="FY818" s="410"/>
      <c r="FZ818" s="410"/>
      <c r="GA818" s="410"/>
      <c r="GB818" s="410"/>
      <c r="GC818" s="410"/>
      <c r="GD818" s="410"/>
      <c r="GE818" s="410"/>
      <c r="GF818" s="410"/>
      <c r="GG818" s="410"/>
      <c r="GH818" s="410"/>
      <c r="GI818" s="410"/>
      <c r="GJ818" s="410"/>
      <c r="GK818" s="410"/>
      <c r="GL818" s="410"/>
      <c r="GM818" s="410"/>
      <c r="GN818" s="410"/>
      <c r="GO818" s="410"/>
      <c r="GP818" s="410"/>
      <c r="GQ818" s="410"/>
      <c r="GR818" s="410"/>
      <c r="GS818" s="410"/>
      <c r="GT818" s="410"/>
      <c r="GU818" s="410"/>
      <c r="GV818" s="410"/>
      <c r="GW818" s="410"/>
      <c r="GX818" s="410"/>
      <c r="GY818" s="410"/>
      <c r="GZ818" s="410"/>
      <c r="HA818" s="410"/>
      <c r="HB818" s="410"/>
      <c r="HC818" s="410"/>
      <c r="HD818" s="410"/>
      <c r="HE818" s="410"/>
      <c r="HF818" s="410"/>
      <c r="HG818" s="410"/>
      <c r="HH818" s="410"/>
      <c r="HI818" s="410"/>
      <c r="HJ818" s="410"/>
      <c r="HK818" s="410"/>
      <c r="HL818" s="410"/>
      <c r="HM818" s="410"/>
      <c r="HN818" s="410"/>
      <c r="HO818" s="410"/>
      <c r="HP818" s="410"/>
      <c r="HQ818" s="410"/>
      <c r="HR818" s="410"/>
      <c r="HS818" s="410"/>
      <c r="HT818" s="410"/>
      <c r="HU818" s="410"/>
      <c r="HV818" s="410"/>
      <c r="HW818" s="410"/>
      <c r="HX818" s="410"/>
      <c r="HY818" s="410"/>
      <c r="HZ818" s="410"/>
      <c r="IA818" s="410"/>
      <c r="IB818" s="410"/>
      <c r="IC818" s="410"/>
      <c r="ID818" s="410"/>
      <c r="IE818" s="410"/>
      <c r="IF818" s="410"/>
      <c r="IG818" s="410"/>
      <c r="IH818" s="410"/>
      <c r="II818" s="410"/>
      <c r="IJ818" s="410"/>
      <c r="IK818" s="410"/>
      <c r="IL818" s="410"/>
      <c r="IM818" s="410"/>
      <c r="IN818" s="410"/>
      <c r="IO818" s="410"/>
      <c r="IP818" s="410"/>
      <c r="IQ818" s="410"/>
      <c r="IR818" s="410"/>
      <c r="IS818" s="410"/>
      <c r="IT818" s="410"/>
      <c r="IU818" s="410"/>
      <c r="IV818" s="410"/>
    </row>
    <row r="819" spans="1:256" s="2" customFormat="1" ht="12.75" hidden="1" customHeight="1" outlineLevel="2">
      <c r="A819" s="14"/>
      <c r="B819" s="14"/>
      <c r="C819" s="324"/>
      <c r="D819" s="412" t="s">
        <v>198</v>
      </c>
      <c r="E819" s="261">
        <v>0</v>
      </c>
      <c r="F819" s="372"/>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155"/>
      <c r="BH819" s="155"/>
      <c r="BI819" s="155"/>
      <c r="BJ819" s="14"/>
      <c r="BK819" s="14"/>
      <c r="BL819" s="14"/>
      <c r="BM819" s="14"/>
      <c r="BN819" s="14"/>
      <c r="BO819" s="14"/>
      <c r="BP819" s="14"/>
      <c r="BQ819" s="14"/>
      <c r="BR819" s="14"/>
      <c r="BS819" s="14"/>
      <c r="BT819" s="14"/>
      <c r="BU819" s="14"/>
      <c r="BV819" s="14"/>
      <c r="BW819" s="14"/>
      <c r="BX819" s="14"/>
      <c r="BY819" s="14"/>
      <c r="BZ819" s="14"/>
      <c r="CA819" s="410"/>
      <c r="CB819" s="410"/>
      <c r="CC819" s="410"/>
      <c r="CD819" s="410"/>
      <c r="CE819" s="410"/>
      <c r="CF819" s="410"/>
      <c r="CG819" s="410"/>
      <c r="CH819" s="410"/>
      <c r="CI819" s="410"/>
      <c r="CJ819" s="410"/>
      <c r="CK819" s="410"/>
      <c r="CL819" s="410"/>
      <c r="CM819" s="410"/>
      <c r="CN819" s="410"/>
      <c r="CO819" s="410"/>
      <c r="CP819" s="410"/>
      <c r="CQ819" s="410"/>
      <c r="CR819" s="410"/>
      <c r="CS819" s="410"/>
      <c r="CT819" s="410"/>
      <c r="CU819" s="410"/>
      <c r="CV819" s="410"/>
      <c r="CW819" s="410"/>
      <c r="CX819" s="410"/>
      <c r="CY819" s="410"/>
      <c r="CZ819" s="410"/>
      <c r="DA819" s="410"/>
      <c r="DB819" s="410"/>
      <c r="DC819" s="410"/>
      <c r="DD819" s="410"/>
      <c r="DE819" s="410"/>
      <c r="DF819" s="410"/>
      <c r="DG819" s="410"/>
      <c r="DH819" s="410"/>
      <c r="DI819" s="410"/>
      <c r="DJ819" s="410"/>
      <c r="DK819" s="410"/>
      <c r="DL819" s="410"/>
      <c r="DM819" s="410"/>
      <c r="DN819" s="410"/>
      <c r="DO819" s="410"/>
      <c r="DP819" s="410"/>
      <c r="DQ819" s="410"/>
      <c r="DR819" s="410"/>
      <c r="DS819" s="410"/>
      <c r="DT819" s="410"/>
      <c r="DU819" s="410"/>
      <c r="DV819" s="410"/>
      <c r="DW819" s="410"/>
      <c r="DX819" s="410"/>
      <c r="DY819" s="410"/>
      <c r="DZ819" s="410"/>
      <c r="EA819" s="410"/>
      <c r="EB819" s="410"/>
      <c r="EC819" s="410"/>
      <c r="ED819" s="410"/>
      <c r="EE819" s="410"/>
      <c r="EF819" s="410"/>
      <c r="EG819" s="410"/>
      <c r="EH819" s="410"/>
      <c r="EI819" s="410"/>
      <c r="EJ819" s="410"/>
      <c r="EK819" s="410"/>
      <c r="EL819" s="410"/>
      <c r="EM819" s="410"/>
      <c r="EN819" s="410"/>
      <c r="EO819" s="410"/>
      <c r="EP819" s="410"/>
      <c r="EQ819" s="410"/>
      <c r="ER819" s="410"/>
      <c r="ES819" s="410"/>
      <c r="ET819" s="410"/>
      <c r="EU819" s="410"/>
      <c r="EV819" s="410"/>
      <c r="EW819" s="410"/>
      <c r="EX819" s="410"/>
      <c r="EY819" s="410"/>
      <c r="EZ819" s="410"/>
      <c r="FA819" s="410"/>
      <c r="FB819" s="410"/>
      <c r="FC819" s="410"/>
      <c r="FD819" s="410"/>
      <c r="FE819" s="410"/>
      <c r="FF819" s="410"/>
      <c r="FG819" s="410"/>
      <c r="FH819" s="410"/>
      <c r="FI819" s="410"/>
      <c r="FJ819" s="410"/>
      <c r="FK819" s="410"/>
      <c r="FL819" s="410"/>
      <c r="FM819" s="410"/>
      <c r="FN819" s="410"/>
      <c r="FO819" s="410"/>
      <c r="FP819" s="410"/>
      <c r="FQ819" s="410"/>
      <c r="FR819" s="410"/>
      <c r="FS819" s="410"/>
      <c r="FT819" s="410"/>
      <c r="FU819" s="410"/>
      <c r="FV819" s="410"/>
      <c r="FW819" s="410"/>
      <c r="FX819" s="410"/>
      <c r="FY819" s="410"/>
      <c r="FZ819" s="410"/>
      <c r="GA819" s="410"/>
      <c r="GB819" s="410"/>
      <c r="GC819" s="410"/>
      <c r="GD819" s="410"/>
      <c r="GE819" s="410"/>
      <c r="GF819" s="410"/>
      <c r="GG819" s="410"/>
      <c r="GH819" s="410"/>
      <c r="GI819" s="410"/>
      <c r="GJ819" s="410"/>
      <c r="GK819" s="410"/>
      <c r="GL819" s="410"/>
      <c r="GM819" s="410"/>
      <c r="GN819" s="410"/>
      <c r="GO819" s="410"/>
      <c r="GP819" s="410"/>
      <c r="GQ819" s="410"/>
      <c r="GR819" s="410"/>
      <c r="GS819" s="410"/>
      <c r="GT819" s="410"/>
      <c r="GU819" s="410"/>
      <c r="GV819" s="410"/>
      <c r="GW819" s="410"/>
      <c r="GX819" s="410"/>
      <c r="GY819" s="410"/>
      <c r="GZ819" s="410"/>
      <c r="HA819" s="410"/>
      <c r="HB819" s="410"/>
      <c r="HC819" s="410"/>
      <c r="HD819" s="410"/>
      <c r="HE819" s="410"/>
      <c r="HF819" s="410"/>
      <c r="HG819" s="410"/>
      <c r="HH819" s="410"/>
      <c r="HI819" s="410"/>
      <c r="HJ819" s="410"/>
      <c r="HK819" s="410"/>
      <c r="HL819" s="410"/>
      <c r="HM819" s="410"/>
      <c r="HN819" s="410"/>
      <c r="HO819" s="410"/>
      <c r="HP819" s="410"/>
      <c r="HQ819" s="410"/>
      <c r="HR819" s="410"/>
      <c r="HS819" s="410"/>
      <c r="HT819" s="410"/>
      <c r="HU819" s="410"/>
      <c r="HV819" s="410"/>
      <c r="HW819" s="410"/>
      <c r="HX819" s="410"/>
      <c r="HY819" s="410"/>
      <c r="HZ819" s="410"/>
      <c r="IA819" s="410"/>
      <c r="IB819" s="410"/>
      <c r="IC819" s="410"/>
      <c r="ID819" s="410"/>
      <c r="IE819" s="410"/>
      <c r="IF819" s="410"/>
      <c r="IG819" s="410"/>
      <c r="IH819" s="410"/>
      <c r="II819" s="410"/>
      <c r="IJ819" s="410"/>
      <c r="IK819" s="410"/>
      <c r="IL819" s="410"/>
      <c r="IM819" s="410"/>
      <c r="IN819" s="410"/>
      <c r="IO819" s="410"/>
      <c r="IP819" s="410"/>
      <c r="IQ819" s="410"/>
      <c r="IR819" s="410"/>
      <c r="IS819" s="410"/>
      <c r="IT819" s="410"/>
      <c r="IU819" s="410"/>
      <c r="IV819" s="410"/>
    </row>
    <row r="820" spans="1:256" s="2" customFormat="1" ht="12.75" hidden="1" customHeight="1" outlineLevel="2">
      <c r="A820" s="14"/>
      <c r="B820" s="14"/>
      <c r="C820" s="324"/>
      <c r="D820" s="413"/>
      <c r="E820" s="261">
        <v>1</v>
      </c>
      <c r="F820" s="372"/>
      <c r="G820" s="268"/>
      <c r="H820" s="155">
        <f>IF(A27taxstdlife="n/a","n/a",IF(H$3&gt;(A27taxstdlife+$E820),(Input!$G$237*$G$7)-SUM($G820:G820),(Input!$G$237*$G$7)/A27taxstdlife))</f>
        <v>0</v>
      </c>
      <c r="I820" s="155">
        <f>IF(A27taxstdlife="n/a","n/a",IF(I$3&gt;(A27taxstdlife+$E820),(Input!$G$237*$G$7)-SUM($G820:H820),(Input!$G$237*$G$7)/A27taxstdlife))</f>
        <v>0</v>
      </c>
      <c r="J820" s="155">
        <f>IF(A27taxstdlife="n/a","n/a",IF(J$3&gt;(A27taxstdlife+$E820),(Input!$G$237*$G$7)-SUM($G820:I820),(Input!$G$237*$G$7)/A27taxstdlife))</f>
        <v>0</v>
      </c>
      <c r="K820" s="155">
        <f>IF(A27taxstdlife="n/a","n/a",IF(K$3&gt;(A27taxstdlife+$E820),(Input!$G$237*$G$7)-SUM($G820:J820),(Input!$G$237*$G$7)/A27taxstdlife))</f>
        <v>0</v>
      </c>
      <c r="L820" s="155">
        <f>IF(A27taxstdlife="n/a","n/a",IF(L$3&gt;(A27taxstdlife+$E820),(Input!$G$237*$G$7)-SUM($G820:K820),(Input!$G$237*$G$7)/A27taxstdlife))</f>
        <v>0</v>
      </c>
      <c r="M820" s="155">
        <f>IF(A27taxstdlife="n/a","n/a",IF(M$3&gt;(A27taxstdlife+$E820),(Input!$G$237*$G$7)-SUM($G820:L820),(Input!$G$237*$G$7)/A27taxstdlife))</f>
        <v>0</v>
      </c>
      <c r="N820" s="155">
        <f>IF(A27taxstdlife="n/a","n/a",IF(N$3&gt;(A27taxstdlife+$E820),(Input!$G$237*$G$7)-SUM($G820:M820),(Input!$G$237*$G$7)/A27taxstdlife))</f>
        <v>0</v>
      </c>
      <c r="O820" s="155">
        <f>IF(A27taxstdlife="n/a","n/a",IF(O$3&gt;(A27taxstdlife+$E820),(Input!$G$237*$G$7)-SUM($G820:N820),(Input!$G$237*$G$7)/A27taxstdlife))</f>
        <v>0</v>
      </c>
      <c r="P820" s="155">
        <f>IF(A27taxstdlife="n/a","n/a",IF(P$3&gt;(A27taxstdlife+$E820),(Input!$G$237*$G$7)-SUM($G820:O820),(Input!$G$237*$G$7)/A27taxstdlife))</f>
        <v>0</v>
      </c>
      <c r="Q820" s="155">
        <f>IF(A27taxstdlife="n/a","n/a",IF(Q$3&gt;(A27taxstdlife+$E820),(Input!$G$237*$G$7)-SUM($G820:P820),(Input!$G$237*$G$7)/A27taxstdlife))</f>
        <v>0</v>
      </c>
      <c r="R820" s="155">
        <f>IF(A27taxstdlife="n/a","n/a",IF(R$3&gt;(A27taxstdlife+$E820),(Input!$G$237*$G$7)-SUM($G820:Q820),(Input!$G$237*$G$7)/A27taxstdlife))</f>
        <v>0</v>
      </c>
      <c r="S820" s="155">
        <f>IF(A27taxstdlife="n/a","n/a",IF(S$3&gt;(A27taxstdlife+$E820),(Input!$G$237*$G$7)-SUM($G820:R820),(Input!$G$237*$G$7)/A27taxstdlife))</f>
        <v>0</v>
      </c>
      <c r="T820" s="155">
        <f>IF(A27taxstdlife="n/a","n/a",IF(T$3&gt;(A27taxstdlife+$E820),(Input!$G$237*$G$7)-SUM($G820:S820),(Input!$G$237*$G$7)/A27taxstdlife))</f>
        <v>0</v>
      </c>
      <c r="U820" s="155">
        <f>IF(A27taxstdlife="n/a","n/a",IF(U$3&gt;(A27taxstdlife+$E820),(Input!$G$237*$G$7)-SUM($G820:T820),(Input!$G$237*$G$7)/A27taxstdlife))</f>
        <v>0</v>
      </c>
      <c r="V820" s="155">
        <f>IF(A27taxstdlife="n/a","n/a",IF(V$3&gt;(A27taxstdlife+$E820),(Input!$G$237*$G$7)-SUM($G820:U820),(Input!$G$237*$G$7)/A27taxstdlife))</f>
        <v>0</v>
      </c>
      <c r="W820" s="155">
        <f>IF(A27taxstdlife="n/a","n/a",IF(W$3&gt;(A27taxstdlife+$E820),(Input!$G$237*$G$7)-SUM($G820:V820),(Input!$G$237*$G$7)/A27taxstdlife))</f>
        <v>0</v>
      </c>
      <c r="X820" s="155">
        <f>IF(A27taxstdlife="n/a","n/a",IF(X$3&gt;(A27taxstdlife+$E820),(Input!$G$237*$G$7)-SUM($G820:W820),(Input!$G$237*$G$7)/A27taxstdlife))</f>
        <v>0</v>
      </c>
      <c r="Y820" s="155">
        <f>IF(A27taxstdlife="n/a","n/a",IF(Y$3&gt;(A27taxstdlife+$E820),(Input!$G$237*$G$7)-SUM($G820:X820),(Input!$G$237*$G$7)/A27taxstdlife))</f>
        <v>0</v>
      </c>
      <c r="Z820" s="155">
        <f>IF(A27taxstdlife="n/a","n/a",IF(Z$3&gt;(A27taxstdlife+$E820),(Input!$G$237*$G$7)-SUM($G820:Y820),(Input!$G$237*$G$7)/A27taxstdlife))</f>
        <v>0</v>
      </c>
      <c r="AA820" s="155">
        <f>IF(A27taxstdlife="n/a","n/a",IF(AA$3&gt;(A27taxstdlife+$E820),(Input!$G$237*$G$7)-SUM($G820:Z820),(Input!$G$237*$G$7)/A27taxstdlife))</f>
        <v>0</v>
      </c>
      <c r="AB820" s="155">
        <f>IF(A27taxstdlife="n/a","n/a",IF(AB$3&gt;(A27taxstdlife+$E820),(Input!$G$237*$G$7)-SUM($G820:AA820),(Input!$G$237*$G$7)/A27taxstdlife))</f>
        <v>0</v>
      </c>
      <c r="AC820" s="155">
        <f>IF(A27taxstdlife="n/a","n/a",IF(AC$3&gt;(A27taxstdlife+$E820),(Input!$G$237*$G$7)-SUM($G820:AB820),(Input!$G$237*$G$7)/A27taxstdlife))</f>
        <v>0</v>
      </c>
      <c r="AD820" s="155">
        <f>IF(A27taxstdlife="n/a","n/a",IF(AD$3&gt;(A27taxstdlife+$E820),(Input!$G$237*$G$7)-SUM($G820:AC820),(Input!$G$237*$G$7)/A27taxstdlife))</f>
        <v>0</v>
      </c>
      <c r="AE820" s="155">
        <f>IF(A27taxstdlife="n/a","n/a",IF(AE$3&gt;(A27taxstdlife+$E820),(Input!$G$237*$G$7)-SUM($G820:AD820),(Input!$G$237*$G$7)/A27taxstdlife))</f>
        <v>0</v>
      </c>
      <c r="AF820" s="155">
        <f>IF(A27taxstdlife="n/a","n/a",IF(AF$3&gt;(A27taxstdlife+$E820),(Input!$G$237*$G$7)-SUM($G820:AE820),(Input!$G$237*$G$7)/A27taxstdlife))</f>
        <v>0</v>
      </c>
      <c r="AG820" s="155">
        <f>IF(A27taxstdlife="n/a","n/a",IF(AG$3&gt;(A27taxstdlife+$E820),(Input!$G$237*$G$7)-SUM($G820:AF820),(Input!$G$237*$G$7)/A27taxstdlife))</f>
        <v>0</v>
      </c>
      <c r="AH820" s="155">
        <f>IF(A27taxstdlife="n/a","n/a",IF(AH$3&gt;(A27taxstdlife+$E820),(Input!$G$237*$G$7)-SUM($G820:AG820),(Input!$G$237*$G$7)/A27taxstdlife))</f>
        <v>0</v>
      </c>
      <c r="AI820" s="155">
        <f>IF(A27taxstdlife="n/a","n/a",IF(AI$3&gt;(A27taxstdlife+$E820),(Input!$G$237*$G$7)-SUM($G820:AH820),(Input!$G$237*$G$7)/A27taxstdlife))</f>
        <v>0</v>
      </c>
      <c r="AJ820" s="155">
        <f>IF(A27taxstdlife="n/a","n/a",IF(AJ$3&gt;(A27taxstdlife+$E820),(Input!$G$237*$G$7)-SUM($G820:AI820),(Input!$G$237*$G$7)/A27taxstdlife))</f>
        <v>0</v>
      </c>
      <c r="AK820" s="155">
        <f>IF(A27taxstdlife="n/a","n/a",IF(AK$3&gt;(A27taxstdlife+$E820),(Input!$G$237*$G$7)-SUM($G820:AJ820),(Input!$G$237*$G$7)/A27taxstdlife))</f>
        <v>0</v>
      </c>
      <c r="AL820" s="155">
        <f>IF(A27taxstdlife="n/a","n/a",IF(AL$3&gt;(A27taxstdlife+$E820),(Input!$G$237*$G$7)-SUM($G820:AK820),(Input!$G$237*$G$7)/A27taxstdlife))</f>
        <v>0</v>
      </c>
      <c r="AM820" s="155">
        <f>IF(A27taxstdlife="n/a","n/a",IF(AM$3&gt;(A27taxstdlife+$E820),(Input!$G$237*$G$7)-SUM($G820:AL820),(Input!$G$237*$G$7)/A27taxstdlife))</f>
        <v>0</v>
      </c>
      <c r="AN820" s="155">
        <f>IF(A27taxstdlife="n/a","n/a",IF(AN$3&gt;(A27taxstdlife+$E820),(Input!$G$237*$G$7)-SUM($G820:AM820),(Input!$G$237*$G$7)/A27taxstdlife))</f>
        <v>0</v>
      </c>
      <c r="AO820" s="155">
        <f>IF(A27taxstdlife="n/a","n/a",IF(AO$3&gt;(A27taxstdlife+$E820),(Input!$G$237*$G$7)-SUM($G820:AN820),(Input!$G$237*$G$7)/A27taxstdlife))</f>
        <v>0</v>
      </c>
      <c r="AP820" s="155">
        <f>IF(A27taxstdlife="n/a","n/a",IF(AP$3&gt;(A27taxstdlife+$E820),(Input!$G$237*$G$7)-SUM($G820:AO820),(Input!$G$237*$G$7)/A27taxstdlife))</f>
        <v>0</v>
      </c>
      <c r="AQ820" s="155">
        <f>IF(A27taxstdlife="n/a","n/a",IF(AQ$3&gt;(A27taxstdlife+$E820),(Input!$G$237*$G$7)-SUM($G820:AP820),(Input!$G$237*$G$7)/A27taxstdlife))</f>
        <v>0</v>
      </c>
      <c r="AR820" s="155">
        <f>IF(A27taxstdlife="n/a","n/a",IF(AR$3&gt;(A27taxstdlife+$E820),(Input!$G$237*$G$7)-SUM($G820:AQ820),(Input!$G$237*$G$7)/A27taxstdlife))</f>
        <v>0</v>
      </c>
      <c r="AS820" s="155">
        <f>IF(A27taxstdlife="n/a","n/a",IF(AS$3&gt;(A27taxstdlife+$E820),(Input!$G$237*$G$7)-SUM($G820:AR820),(Input!$G$237*$G$7)/A27taxstdlife))</f>
        <v>0</v>
      </c>
      <c r="AT820" s="155">
        <f>IF(A27taxstdlife="n/a","n/a",IF(AT$3&gt;(A27taxstdlife+$E820),(Input!$G$237*$G$7)-SUM($G820:AS820),(Input!$G$237*$G$7)/A27taxstdlife))</f>
        <v>0</v>
      </c>
      <c r="AU820" s="155">
        <f>IF(A27taxstdlife="n/a","n/a",IF(AU$3&gt;(A27taxstdlife+$E820),(Input!$G$237*$G$7)-SUM($G820:AT820),(Input!$G$237*$G$7)/A27taxstdlife))</f>
        <v>0</v>
      </c>
      <c r="AV820" s="155">
        <f>IF(A27taxstdlife="n/a","n/a",IF(AV$3&gt;(A27taxstdlife+$E820),(Input!$G$237*$G$7)-SUM($G820:AU820),(Input!$G$237*$G$7)/A27taxstdlife))</f>
        <v>0</v>
      </c>
      <c r="AW820" s="155">
        <f>IF(A27taxstdlife="n/a","n/a",IF(AW$3&gt;(A27taxstdlife+$E820),(Input!$G$237*$G$7)-SUM($G820:AV820),(Input!$G$237*$G$7)/A27taxstdlife))</f>
        <v>0</v>
      </c>
      <c r="AX820" s="155">
        <f>IF(A27taxstdlife="n/a","n/a",IF(AX$3&gt;(A27taxstdlife+$E820),(Input!$G$237*$G$7)-SUM($G820:AW820),(Input!$G$237*$G$7)/A27taxstdlife))</f>
        <v>0</v>
      </c>
      <c r="AY820" s="155">
        <f>IF(A27taxstdlife="n/a","n/a",IF(AY$3&gt;(A27taxstdlife+$E820),(Input!$G$237*$G$7)-SUM($G820:AX820),(Input!$G$237*$G$7)/A27taxstdlife))</f>
        <v>0</v>
      </c>
      <c r="AZ820" s="155">
        <f>IF(A27taxstdlife="n/a","n/a",IF(AZ$3&gt;(A27taxstdlife+$E820),(Input!$G$237*$G$7)-SUM($G820:AY820),(Input!$G$237*$G$7)/A27taxstdlife))</f>
        <v>0</v>
      </c>
      <c r="BA820" s="155">
        <f>IF(A27taxstdlife="n/a","n/a",IF(BA$3&gt;(A27taxstdlife+$E820),(Input!$G$237*$G$7)-SUM($G820:AZ820),(Input!$G$237*$G$7)/A27taxstdlife))</f>
        <v>0</v>
      </c>
      <c r="BB820" s="155">
        <f>IF(A27taxstdlife="n/a","n/a",IF(BB$3&gt;(A27taxstdlife+$E820),(Input!$G$237*$G$7)-SUM($G820:BA820),(Input!$G$237*$G$7)/A27taxstdlife))</f>
        <v>0</v>
      </c>
      <c r="BC820" s="155">
        <f>IF(A27taxstdlife="n/a","n/a",IF(BC$3&gt;(A27taxstdlife+$E820),(Input!$G$237*$G$7)-SUM($G820:BB820),(Input!$G$237*$G$7)/A27taxstdlife))</f>
        <v>0</v>
      </c>
      <c r="BD820" s="155">
        <f>IF(A27taxstdlife="n/a","n/a",IF(BD$3&gt;(A27taxstdlife+$E820),(Input!$G$237*$G$7)-SUM($G820:BC820),(Input!$G$237*$G$7)/A27taxstdlife))</f>
        <v>0</v>
      </c>
      <c r="BE820" s="155">
        <f>IF(A27taxstdlife="n/a","n/a",IF(BE$3&gt;(A27taxstdlife+$E820),(Input!$G$237*$G$7)-SUM($G820:BD820),(Input!$G$237*$G$7)/A27taxstdlife))</f>
        <v>0</v>
      </c>
      <c r="BF820" s="155">
        <f>IF(A27taxstdlife="n/a","n/a",IF(BF$3&gt;(A27taxstdlife+$E820),(Input!$G$237*$G$7)-SUM($G820:BE820),(Input!$G$237*$G$7)/A27taxstdlife))</f>
        <v>0</v>
      </c>
      <c r="BG820" s="155">
        <f>IF(A27taxstdlife="n/a","n/a",IF(BG$3&gt;(A27taxstdlife+$E820),(Input!$G$237*$G$7)-SUM($G820:BF820),(Input!$G$237*$G$7)/A27taxstdlife))</f>
        <v>0</v>
      </c>
      <c r="BH820" s="155">
        <f>IF(A27taxstdlife="n/a","n/a",IF(BH$3&gt;(A27taxstdlife+$E820),(Input!$G$237*$G$7)-SUM($G820:BG820),(Input!$G$237*$G$7)/A27taxstdlife))</f>
        <v>0</v>
      </c>
      <c r="BI820" s="155">
        <f>IF(A27taxstdlife="n/a","n/a",IF(BI$3&gt;(A27taxstdlife+$E820),(Input!$G$237*$G$7)-SUM($G820:BH820),(Input!$G$237*$G$7)/A27taxstdlife))</f>
        <v>0</v>
      </c>
      <c r="BJ820" s="14"/>
      <c r="BK820" s="14"/>
      <c r="BL820" s="14"/>
      <c r="BM820" s="14"/>
      <c r="BN820" s="14"/>
      <c r="BO820" s="14"/>
      <c r="BP820" s="14"/>
      <c r="BQ820" s="14"/>
      <c r="BR820" s="14"/>
      <c r="BS820" s="14"/>
      <c r="BT820" s="14"/>
      <c r="BU820" s="14"/>
      <c r="BV820" s="14"/>
      <c r="BW820" s="14"/>
      <c r="BX820" s="14"/>
      <c r="BY820" s="14"/>
      <c r="BZ820" s="14"/>
      <c r="CA820" s="410"/>
      <c r="CB820" s="410"/>
      <c r="CC820" s="410"/>
      <c r="CD820" s="410"/>
      <c r="CE820" s="410"/>
      <c r="CF820" s="410"/>
      <c r="CG820" s="410"/>
      <c r="CH820" s="410"/>
      <c r="CI820" s="410"/>
      <c r="CJ820" s="410"/>
      <c r="CK820" s="410"/>
      <c r="CL820" s="410"/>
      <c r="CM820" s="410"/>
      <c r="CN820" s="410"/>
      <c r="CO820" s="410"/>
      <c r="CP820" s="410"/>
      <c r="CQ820" s="410"/>
      <c r="CR820" s="410"/>
      <c r="CS820" s="410"/>
      <c r="CT820" s="410"/>
      <c r="CU820" s="410"/>
      <c r="CV820" s="410"/>
      <c r="CW820" s="410"/>
      <c r="CX820" s="410"/>
      <c r="CY820" s="410"/>
      <c r="CZ820" s="410"/>
      <c r="DA820" s="410"/>
      <c r="DB820" s="410"/>
      <c r="DC820" s="410"/>
      <c r="DD820" s="410"/>
      <c r="DE820" s="410"/>
      <c r="DF820" s="410"/>
      <c r="DG820" s="410"/>
      <c r="DH820" s="410"/>
      <c r="DI820" s="410"/>
      <c r="DJ820" s="410"/>
      <c r="DK820" s="410"/>
      <c r="DL820" s="410"/>
      <c r="DM820" s="410"/>
      <c r="DN820" s="410"/>
      <c r="DO820" s="410"/>
      <c r="DP820" s="410"/>
      <c r="DQ820" s="410"/>
      <c r="DR820" s="410"/>
      <c r="DS820" s="410"/>
      <c r="DT820" s="410"/>
      <c r="DU820" s="410"/>
      <c r="DV820" s="410"/>
      <c r="DW820" s="410"/>
      <c r="DX820" s="410"/>
      <c r="DY820" s="410"/>
      <c r="DZ820" s="410"/>
      <c r="EA820" s="410"/>
      <c r="EB820" s="410"/>
      <c r="EC820" s="410"/>
      <c r="ED820" s="410"/>
      <c r="EE820" s="410"/>
      <c r="EF820" s="410"/>
      <c r="EG820" s="410"/>
      <c r="EH820" s="410"/>
      <c r="EI820" s="410"/>
      <c r="EJ820" s="410"/>
      <c r="EK820" s="410"/>
      <c r="EL820" s="410"/>
      <c r="EM820" s="410"/>
      <c r="EN820" s="410"/>
      <c r="EO820" s="410"/>
      <c r="EP820" s="410"/>
      <c r="EQ820" s="410"/>
      <c r="ER820" s="410"/>
      <c r="ES820" s="410"/>
      <c r="ET820" s="410"/>
      <c r="EU820" s="410"/>
      <c r="EV820" s="410"/>
      <c r="EW820" s="410"/>
      <c r="EX820" s="410"/>
      <c r="EY820" s="410"/>
      <c r="EZ820" s="410"/>
      <c r="FA820" s="410"/>
      <c r="FB820" s="410"/>
      <c r="FC820" s="410"/>
      <c r="FD820" s="410"/>
      <c r="FE820" s="410"/>
      <c r="FF820" s="410"/>
      <c r="FG820" s="410"/>
      <c r="FH820" s="410"/>
      <c r="FI820" s="410"/>
      <c r="FJ820" s="410"/>
      <c r="FK820" s="410"/>
      <c r="FL820" s="410"/>
      <c r="FM820" s="410"/>
      <c r="FN820" s="410"/>
      <c r="FO820" s="410"/>
      <c r="FP820" s="410"/>
      <c r="FQ820" s="410"/>
      <c r="FR820" s="410"/>
      <c r="FS820" s="410"/>
      <c r="FT820" s="410"/>
      <c r="FU820" s="410"/>
      <c r="FV820" s="410"/>
      <c r="FW820" s="410"/>
      <c r="FX820" s="410"/>
      <c r="FY820" s="410"/>
      <c r="FZ820" s="410"/>
      <c r="GA820" s="410"/>
      <c r="GB820" s="410"/>
      <c r="GC820" s="410"/>
      <c r="GD820" s="410"/>
      <c r="GE820" s="410"/>
      <c r="GF820" s="410"/>
      <c r="GG820" s="410"/>
      <c r="GH820" s="410"/>
      <c r="GI820" s="410"/>
      <c r="GJ820" s="410"/>
      <c r="GK820" s="410"/>
      <c r="GL820" s="410"/>
      <c r="GM820" s="410"/>
      <c r="GN820" s="410"/>
      <c r="GO820" s="410"/>
      <c r="GP820" s="410"/>
      <c r="GQ820" s="410"/>
      <c r="GR820" s="410"/>
      <c r="GS820" s="410"/>
      <c r="GT820" s="410"/>
      <c r="GU820" s="410"/>
      <c r="GV820" s="410"/>
      <c r="GW820" s="410"/>
      <c r="GX820" s="410"/>
      <c r="GY820" s="410"/>
      <c r="GZ820" s="410"/>
      <c r="HA820" s="410"/>
      <c r="HB820" s="410"/>
      <c r="HC820" s="410"/>
      <c r="HD820" s="410"/>
      <c r="HE820" s="410"/>
      <c r="HF820" s="410"/>
      <c r="HG820" s="410"/>
      <c r="HH820" s="410"/>
      <c r="HI820" s="410"/>
      <c r="HJ820" s="410"/>
      <c r="HK820" s="410"/>
      <c r="HL820" s="410"/>
      <c r="HM820" s="410"/>
      <c r="HN820" s="410"/>
      <c r="HO820" s="410"/>
      <c r="HP820" s="410"/>
      <c r="HQ820" s="410"/>
      <c r="HR820" s="410"/>
      <c r="HS820" s="410"/>
      <c r="HT820" s="410"/>
      <c r="HU820" s="410"/>
      <c r="HV820" s="410"/>
      <c r="HW820" s="410"/>
      <c r="HX820" s="410"/>
      <c r="HY820" s="410"/>
      <c r="HZ820" s="410"/>
      <c r="IA820" s="410"/>
      <c r="IB820" s="410"/>
      <c r="IC820" s="410"/>
      <c r="ID820" s="410"/>
      <c r="IE820" s="410"/>
      <c r="IF820" s="410"/>
      <c r="IG820" s="410"/>
      <c r="IH820" s="410"/>
      <c r="II820" s="410"/>
      <c r="IJ820" s="410"/>
      <c r="IK820" s="410"/>
      <c r="IL820" s="410"/>
      <c r="IM820" s="410"/>
      <c r="IN820" s="410"/>
      <c r="IO820" s="410"/>
      <c r="IP820" s="410"/>
      <c r="IQ820" s="410"/>
      <c r="IR820" s="410"/>
      <c r="IS820" s="410"/>
      <c r="IT820" s="410"/>
      <c r="IU820" s="410"/>
      <c r="IV820" s="410"/>
    </row>
    <row r="821" spans="1:256" s="2" customFormat="1" ht="12.75" hidden="1" customHeight="1" outlineLevel="2">
      <c r="A821" s="14"/>
      <c r="B821" s="14"/>
      <c r="C821" s="324"/>
      <c r="D821" s="413"/>
      <c r="E821" s="261">
        <v>2</v>
      </c>
      <c r="F821" s="372"/>
      <c r="G821" s="269"/>
      <c r="H821" s="270"/>
      <c r="I821" s="155">
        <f>IF(A27taxstdlife="n/a","n/a",IF(I$3&gt;(A27taxstdlife+$E821),(Input!$H$237*$H$7)-SUM($H821:H821),(Input!$H$237*$H$7)/A27taxstdlife))</f>
        <v>0</v>
      </c>
      <c r="J821" s="155">
        <f>IF(A27taxstdlife="n/a","n/a",IF(J$3&gt;(A27taxstdlife+$E821),(Input!$H$237*$H$7)-SUM($H821:I821),(Input!$H$237*$H$7)/A27taxstdlife))</f>
        <v>0</v>
      </c>
      <c r="K821" s="155">
        <f>IF(A27taxstdlife="n/a","n/a",IF(K$3&gt;(A27taxstdlife+$E821),(Input!$H$237*$H$7)-SUM($H821:J821),(Input!$H$237*$H$7)/A27taxstdlife))</f>
        <v>0</v>
      </c>
      <c r="L821" s="155">
        <f>IF(A27taxstdlife="n/a","n/a",IF(L$3&gt;(A27taxstdlife+$E821),(Input!$H$237*$H$7)-SUM($H821:K821),(Input!$H$237*$H$7)/A27taxstdlife))</f>
        <v>0</v>
      </c>
      <c r="M821" s="155">
        <f>IF(A27taxstdlife="n/a","n/a",IF(M$3&gt;(A27taxstdlife+$E821),(Input!$H$237*$H$7)-SUM($H821:L821),(Input!$H$237*$H$7)/A27taxstdlife))</f>
        <v>0</v>
      </c>
      <c r="N821" s="155">
        <f>IF(A27taxstdlife="n/a","n/a",IF(N$3&gt;(A27taxstdlife+$E821),(Input!$H$237*$H$7)-SUM($H821:M821),(Input!$H$237*$H$7)/A27taxstdlife))</f>
        <v>0</v>
      </c>
      <c r="O821" s="155">
        <f>IF(A27taxstdlife="n/a","n/a",IF(O$3&gt;(A27taxstdlife+$E821),(Input!$H$237*$H$7)-SUM($H821:N821),(Input!$H$237*$H$7)/A27taxstdlife))</f>
        <v>0</v>
      </c>
      <c r="P821" s="155">
        <f>IF(A27taxstdlife="n/a","n/a",IF(P$3&gt;(A27taxstdlife+$E821),(Input!$H$237*$H$7)-SUM($H821:O821),(Input!$H$237*$H$7)/A27taxstdlife))</f>
        <v>0</v>
      </c>
      <c r="Q821" s="155">
        <f>IF(A27taxstdlife="n/a","n/a",IF(Q$3&gt;(A27taxstdlife+$E821),(Input!$H$237*$H$7)-SUM($H821:P821),(Input!$H$237*$H$7)/A27taxstdlife))</f>
        <v>0</v>
      </c>
      <c r="R821" s="155">
        <f>IF(A27taxstdlife="n/a","n/a",IF(R$3&gt;(A27taxstdlife+$E821),(Input!$H$237*$H$7)-SUM($H821:Q821),(Input!$H$237*$H$7)/A27taxstdlife))</f>
        <v>0</v>
      </c>
      <c r="S821" s="155">
        <f>IF(A27taxstdlife="n/a","n/a",IF(S$3&gt;(A27taxstdlife+$E821),(Input!$H$237*$H$7)-SUM($H821:R821),(Input!$H$237*$H$7)/A27taxstdlife))</f>
        <v>0</v>
      </c>
      <c r="T821" s="155">
        <f>IF(A27taxstdlife="n/a","n/a",IF(T$3&gt;(A27taxstdlife+$E821),(Input!$H$237*$H$7)-SUM($H821:S821),(Input!$H$237*$H$7)/A27taxstdlife))</f>
        <v>0</v>
      </c>
      <c r="U821" s="155">
        <f>IF(A27taxstdlife="n/a","n/a",IF(U$3&gt;(A27taxstdlife+$E821),(Input!$H$237*$H$7)-SUM($H821:T821),(Input!$H$237*$H$7)/A27taxstdlife))</f>
        <v>0</v>
      </c>
      <c r="V821" s="155">
        <f>IF(A27taxstdlife="n/a","n/a",IF(V$3&gt;(A27taxstdlife+$E821),(Input!$H$237*$H$7)-SUM($H821:U821),(Input!$H$237*$H$7)/A27taxstdlife))</f>
        <v>0</v>
      </c>
      <c r="W821" s="155">
        <f>IF(A27taxstdlife="n/a","n/a",IF(W$3&gt;(A27taxstdlife+$E821),(Input!$H$237*$H$7)-SUM($H821:V821),(Input!$H$237*$H$7)/A27taxstdlife))</f>
        <v>0</v>
      </c>
      <c r="X821" s="155">
        <f>IF(A27taxstdlife="n/a","n/a",IF(X$3&gt;(A27taxstdlife+$E821),(Input!$H$237*$H$7)-SUM($H821:W821),(Input!$H$237*$H$7)/A27taxstdlife))</f>
        <v>0</v>
      </c>
      <c r="Y821" s="155">
        <f>IF(A27taxstdlife="n/a","n/a",IF(Y$3&gt;(A27taxstdlife+$E821),(Input!$H$237*$H$7)-SUM($H821:X821),(Input!$H$237*$H$7)/A27taxstdlife))</f>
        <v>0</v>
      </c>
      <c r="Z821" s="155">
        <f>IF(A27taxstdlife="n/a","n/a",IF(Z$3&gt;(A27taxstdlife+$E821),(Input!$H$237*$H$7)-SUM($H821:Y821),(Input!$H$237*$H$7)/A27taxstdlife))</f>
        <v>0</v>
      </c>
      <c r="AA821" s="155">
        <f>IF(A27taxstdlife="n/a","n/a",IF(AA$3&gt;(A27taxstdlife+$E821),(Input!$H$237*$H$7)-SUM($H821:Z821),(Input!$H$237*$H$7)/A27taxstdlife))</f>
        <v>0</v>
      </c>
      <c r="AB821" s="155">
        <f>IF(A27taxstdlife="n/a","n/a",IF(AB$3&gt;(A27taxstdlife+$E821),(Input!$H$237*$H$7)-SUM($H821:AA821),(Input!$H$237*$H$7)/A27taxstdlife))</f>
        <v>0</v>
      </c>
      <c r="AC821" s="155">
        <f>IF(A27taxstdlife="n/a","n/a",IF(AC$3&gt;(A27taxstdlife+$E821),(Input!$H$237*$H$7)-SUM($H821:AB821),(Input!$H$237*$H$7)/A27taxstdlife))</f>
        <v>0</v>
      </c>
      <c r="AD821" s="155">
        <f>IF(A27taxstdlife="n/a","n/a",IF(AD$3&gt;(A27taxstdlife+$E821),(Input!$H$237*$H$7)-SUM($H821:AC821),(Input!$H$237*$H$7)/A27taxstdlife))</f>
        <v>0</v>
      </c>
      <c r="AE821" s="155">
        <f>IF(A27taxstdlife="n/a","n/a",IF(AE$3&gt;(A27taxstdlife+$E821),(Input!$H$237*$H$7)-SUM($H821:AD821),(Input!$H$237*$H$7)/A27taxstdlife))</f>
        <v>0</v>
      </c>
      <c r="AF821" s="155">
        <f>IF(A27taxstdlife="n/a","n/a",IF(AF$3&gt;(A27taxstdlife+$E821),(Input!$H$237*$H$7)-SUM($H821:AE821),(Input!$H$237*$H$7)/A27taxstdlife))</f>
        <v>0</v>
      </c>
      <c r="AG821" s="155">
        <f>IF(A27taxstdlife="n/a","n/a",IF(AG$3&gt;(A27taxstdlife+$E821),(Input!$H$237*$H$7)-SUM($H821:AF821),(Input!$H$237*$H$7)/A27taxstdlife))</f>
        <v>0</v>
      </c>
      <c r="AH821" s="155">
        <f>IF(A27taxstdlife="n/a","n/a",IF(AH$3&gt;(A27taxstdlife+$E821),(Input!$H$237*$H$7)-SUM($H821:AG821),(Input!$H$237*$H$7)/A27taxstdlife))</f>
        <v>0</v>
      </c>
      <c r="AI821" s="155">
        <f>IF(A27taxstdlife="n/a","n/a",IF(AI$3&gt;(A27taxstdlife+$E821),(Input!$H$237*$H$7)-SUM($H821:AH821),(Input!$H$237*$H$7)/A27taxstdlife))</f>
        <v>0</v>
      </c>
      <c r="AJ821" s="155">
        <f>IF(A27taxstdlife="n/a","n/a",IF(AJ$3&gt;(A27taxstdlife+$E821),(Input!$H$237*$H$7)-SUM($H821:AI821),(Input!$H$237*$H$7)/A27taxstdlife))</f>
        <v>0</v>
      </c>
      <c r="AK821" s="155">
        <f>IF(A27taxstdlife="n/a","n/a",IF(AK$3&gt;(A27taxstdlife+$E821),(Input!$H$237*$H$7)-SUM($H821:AJ821),(Input!$H$237*$H$7)/A27taxstdlife))</f>
        <v>0</v>
      </c>
      <c r="AL821" s="155">
        <f>IF(A27taxstdlife="n/a","n/a",IF(AL$3&gt;(A27taxstdlife+$E821),(Input!$H$237*$H$7)-SUM($H821:AK821),(Input!$H$237*$H$7)/A27taxstdlife))</f>
        <v>0</v>
      </c>
      <c r="AM821" s="155">
        <f>IF(A27taxstdlife="n/a","n/a",IF(AM$3&gt;(A27taxstdlife+$E821),(Input!$H$237*$H$7)-SUM($H821:AL821),(Input!$H$237*$H$7)/A27taxstdlife))</f>
        <v>0</v>
      </c>
      <c r="AN821" s="155">
        <f>IF(A27taxstdlife="n/a","n/a",IF(AN$3&gt;(A27taxstdlife+$E821),(Input!$H$237*$H$7)-SUM($H821:AM821),(Input!$H$237*$H$7)/A27taxstdlife))</f>
        <v>0</v>
      </c>
      <c r="AO821" s="155">
        <f>IF(A27taxstdlife="n/a","n/a",IF(AO$3&gt;(A27taxstdlife+$E821),(Input!$H$237*$H$7)-SUM($H821:AN821),(Input!$H$237*$H$7)/A27taxstdlife))</f>
        <v>0</v>
      </c>
      <c r="AP821" s="155">
        <f>IF(A27taxstdlife="n/a","n/a",IF(AP$3&gt;(A27taxstdlife+$E821),(Input!$H$237*$H$7)-SUM($H821:AO821),(Input!$H$237*$H$7)/A27taxstdlife))</f>
        <v>0</v>
      </c>
      <c r="AQ821" s="155">
        <f>IF(A27taxstdlife="n/a","n/a",IF(AQ$3&gt;(A27taxstdlife+$E821),(Input!$H$237*$H$7)-SUM($H821:AP821),(Input!$H$237*$H$7)/A27taxstdlife))</f>
        <v>0</v>
      </c>
      <c r="AR821" s="155">
        <f>IF(A27taxstdlife="n/a","n/a",IF(AR$3&gt;(A27taxstdlife+$E821),(Input!$H$237*$H$7)-SUM($H821:AQ821),(Input!$H$237*$H$7)/A27taxstdlife))</f>
        <v>0</v>
      </c>
      <c r="AS821" s="155">
        <f>IF(A27taxstdlife="n/a","n/a",IF(AS$3&gt;(A27taxstdlife+$E821),(Input!$H$237*$H$7)-SUM($H821:AR821),(Input!$H$237*$H$7)/A27taxstdlife))</f>
        <v>0</v>
      </c>
      <c r="AT821" s="155">
        <f>IF(A27taxstdlife="n/a","n/a",IF(AT$3&gt;(A27taxstdlife+$E821),(Input!$H$237*$H$7)-SUM($H821:AS821),(Input!$H$237*$H$7)/A27taxstdlife))</f>
        <v>0</v>
      </c>
      <c r="AU821" s="155">
        <f>IF(A27taxstdlife="n/a","n/a",IF(AU$3&gt;(A27taxstdlife+$E821),(Input!$H$237*$H$7)-SUM($H821:AT821),(Input!$H$237*$H$7)/A27taxstdlife))</f>
        <v>0</v>
      </c>
      <c r="AV821" s="155">
        <f>IF(A27taxstdlife="n/a","n/a",IF(AV$3&gt;(A27taxstdlife+$E821),(Input!$H$237*$H$7)-SUM($H821:AU821),(Input!$H$237*$H$7)/A27taxstdlife))</f>
        <v>0</v>
      </c>
      <c r="AW821" s="155">
        <f>IF(A27taxstdlife="n/a","n/a",IF(AW$3&gt;(A27taxstdlife+$E821),(Input!$H$237*$H$7)-SUM($H821:AV821),(Input!$H$237*$H$7)/A27taxstdlife))</f>
        <v>0</v>
      </c>
      <c r="AX821" s="155">
        <f>IF(A27taxstdlife="n/a","n/a",IF(AX$3&gt;(A27taxstdlife+$E821),(Input!$H$237*$H$7)-SUM($H821:AW821),(Input!$H$237*$H$7)/A27taxstdlife))</f>
        <v>0</v>
      </c>
      <c r="AY821" s="155">
        <f>IF(A27taxstdlife="n/a","n/a",IF(AY$3&gt;(A27taxstdlife+$E821),(Input!$H$237*$H$7)-SUM($H821:AX821),(Input!$H$237*$H$7)/A27taxstdlife))</f>
        <v>0</v>
      </c>
      <c r="AZ821" s="155">
        <f>IF(A27taxstdlife="n/a","n/a",IF(AZ$3&gt;(A27taxstdlife+$E821),(Input!$H$237*$H$7)-SUM($H821:AY821),(Input!$H$237*$H$7)/A27taxstdlife))</f>
        <v>0</v>
      </c>
      <c r="BA821" s="155">
        <f>IF(A27taxstdlife="n/a","n/a",IF(BA$3&gt;(A27taxstdlife+$E821),(Input!$H$237*$H$7)-SUM($H821:AZ821),(Input!$H$237*$H$7)/A27taxstdlife))</f>
        <v>0</v>
      </c>
      <c r="BB821" s="155">
        <f>IF(A27taxstdlife="n/a","n/a",IF(BB$3&gt;(A27taxstdlife+$E821),(Input!$H$237*$H$7)-SUM($H821:BA821),(Input!$H$237*$H$7)/A27taxstdlife))</f>
        <v>0</v>
      </c>
      <c r="BC821" s="155">
        <f>IF(A27taxstdlife="n/a","n/a",IF(BC$3&gt;(A27taxstdlife+$E821),(Input!$H$237*$H$7)-SUM($H821:BB821),(Input!$H$237*$H$7)/A27taxstdlife))</f>
        <v>0</v>
      </c>
      <c r="BD821" s="155">
        <f>IF(A27taxstdlife="n/a","n/a",IF(BD$3&gt;(A27taxstdlife+$E821),(Input!$H$237*$H$7)-SUM($H821:BC821),(Input!$H$237*$H$7)/A27taxstdlife))</f>
        <v>0</v>
      </c>
      <c r="BE821" s="155">
        <f>IF(A27taxstdlife="n/a","n/a",IF(BE$3&gt;(A27taxstdlife+$E821),(Input!$H$237*$H$7)-SUM($H821:BD821),(Input!$H$237*$H$7)/A27taxstdlife))</f>
        <v>0</v>
      </c>
      <c r="BF821" s="155">
        <f>IF(A27taxstdlife="n/a","n/a",IF(BF$3&gt;(A27taxstdlife+$E821),(Input!$H$237*$H$7)-SUM($H821:BE821),(Input!$H$237*$H$7)/A27taxstdlife))</f>
        <v>0</v>
      </c>
      <c r="BG821" s="155">
        <f>IF(A27taxstdlife="n/a","n/a",IF(BG$3&gt;(A27taxstdlife+$E821),(Input!$H$237*$H$7)-SUM($H821:BF821),(Input!$H$237*$H$7)/A27taxstdlife))</f>
        <v>0</v>
      </c>
      <c r="BH821" s="155">
        <f>IF(A27taxstdlife="n/a","n/a",IF(BH$3&gt;(A27taxstdlife+$E821),(Input!$H$237*$H$7)-SUM($H821:BG821),(Input!$H$237*$H$7)/A27taxstdlife))</f>
        <v>0</v>
      </c>
      <c r="BI821" s="155">
        <f>IF(A27taxstdlife="n/a","n/a",IF(BI$3&gt;(A27taxstdlife+$E821),(Input!$H$237*$H$7)-SUM($H821:BH821),(Input!$H$237*$H$7)/A27taxstdlife))</f>
        <v>0</v>
      </c>
      <c r="BJ821" s="14"/>
      <c r="BK821" s="14"/>
      <c r="BL821" s="14"/>
      <c r="BM821" s="14"/>
      <c r="BN821" s="14"/>
      <c r="BO821" s="14"/>
      <c r="BP821" s="14"/>
      <c r="BQ821" s="14"/>
      <c r="BR821" s="14"/>
      <c r="BS821" s="14"/>
      <c r="BT821" s="14"/>
      <c r="BU821" s="14"/>
      <c r="BV821" s="14"/>
      <c r="BW821" s="14"/>
      <c r="BX821" s="14"/>
      <c r="BY821" s="14"/>
      <c r="BZ821" s="14"/>
      <c r="CA821" s="410"/>
      <c r="CB821" s="410"/>
      <c r="CC821" s="410"/>
      <c r="CD821" s="410"/>
      <c r="CE821" s="410"/>
      <c r="CF821" s="410"/>
      <c r="CG821" s="410"/>
      <c r="CH821" s="410"/>
      <c r="CI821" s="410"/>
      <c r="CJ821" s="410"/>
      <c r="CK821" s="410"/>
      <c r="CL821" s="410"/>
      <c r="CM821" s="410"/>
      <c r="CN821" s="410"/>
      <c r="CO821" s="410"/>
      <c r="CP821" s="410"/>
      <c r="CQ821" s="410"/>
      <c r="CR821" s="410"/>
      <c r="CS821" s="410"/>
      <c r="CT821" s="410"/>
      <c r="CU821" s="410"/>
      <c r="CV821" s="410"/>
      <c r="CW821" s="410"/>
      <c r="CX821" s="410"/>
      <c r="CY821" s="410"/>
      <c r="CZ821" s="410"/>
      <c r="DA821" s="410"/>
      <c r="DB821" s="410"/>
      <c r="DC821" s="410"/>
      <c r="DD821" s="410"/>
      <c r="DE821" s="410"/>
      <c r="DF821" s="410"/>
      <c r="DG821" s="410"/>
      <c r="DH821" s="410"/>
      <c r="DI821" s="410"/>
      <c r="DJ821" s="410"/>
      <c r="DK821" s="410"/>
      <c r="DL821" s="410"/>
      <c r="DM821" s="410"/>
      <c r="DN821" s="410"/>
      <c r="DO821" s="410"/>
      <c r="DP821" s="410"/>
      <c r="DQ821" s="410"/>
      <c r="DR821" s="410"/>
      <c r="DS821" s="410"/>
      <c r="DT821" s="410"/>
      <c r="DU821" s="410"/>
      <c r="DV821" s="410"/>
      <c r="DW821" s="410"/>
      <c r="DX821" s="410"/>
      <c r="DY821" s="410"/>
      <c r="DZ821" s="410"/>
      <c r="EA821" s="410"/>
      <c r="EB821" s="410"/>
      <c r="EC821" s="410"/>
      <c r="ED821" s="410"/>
      <c r="EE821" s="410"/>
      <c r="EF821" s="410"/>
      <c r="EG821" s="410"/>
      <c r="EH821" s="410"/>
      <c r="EI821" s="410"/>
      <c r="EJ821" s="410"/>
      <c r="EK821" s="410"/>
      <c r="EL821" s="410"/>
      <c r="EM821" s="410"/>
      <c r="EN821" s="410"/>
      <c r="EO821" s="410"/>
      <c r="EP821" s="410"/>
      <c r="EQ821" s="410"/>
      <c r="ER821" s="410"/>
      <c r="ES821" s="410"/>
      <c r="ET821" s="410"/>
      <c r="EU821" s="410"/>
      <c r="EV821" s="410"/>
      <c r="EW821" s="410"/>
      <c r="EX821" s="410"/>
      <c r="EY821" s="410"/>
      <c r="EZ821" s="410"/>
      <c r="FA821" s="410"/>
      <c r="FB821" s="410"/>
      <c r="FC821" s="410"/>
      <c r="FD821" s="410"/>
      <c r="FE821" s="410"/>
      <c r="FF821" s="410"/>
      <c r="FG821" s="410"/>
      <c r="FH821" s="410"/>
      <c r="FI821" s="410"/>
      <c r="FJ821" s="410"/>
      <c r="FK821" s="410"/>
      <c r="FL821" s="410"/>
      <c r="FM821" s="410"/>
      <c r="FN821" s="410"/>
      <c r="FO821" s="410"/>
      <c r="FP821" s="410"/>
      <c r="FQ821" s="410"/>
      <c r="FR821" s="410"/>
      <c r="FS821" s="410"/>
      <c r="FT821" s="410"/>
      <c r="FU821" s="410"/>
      <c r="FV821" s="410"/>
      <c r="FW821" s="410"/>
      <c r="FX821" s="410"/>
      <c r="FY821" s="410"/>
      <c r="FZ821" s="410"/>
      <c r="GA821" s="410"/>
      <c r="GB821" s="410"/>
      <c r="GC821" s="410"/>
      <c r="GD821" s="410"/>
      <c r="GE821" s="410"/>
      <c r="GF821" s="410"/>
      <c r="GG821" s="410"/>
      <c r="GH821" s="410"/>
      <c r="GI821" s="410"/>
      <c r="GJ821" s="410"/>
      <c r="GK821" s="410"/>
      <c r="GL821" s="410"/>
      <c r="GM821" s="410"/>
      <c r="GN821" s="410"/>
      <c r="GO821" s="410"/>
      <c r="GP821" s="410"/>
      <c r="GQ821" s="410"/>
      <c r="GR821" s="410"/>
      <c r="GS821" s="410"/>
      <c r="GT821" s="410"/>
      <c r="GU821" s="410"/>
      <c r="GV821" s="410"/>
      <c r="GW821" s="410"/>
      <c r="GX821" s="410"/>
      <c r="GY821" s="410"/>
      <c r="GZ821" s="410"/>
      <c r="HA821" s="410"/>
      <c r="HB821" s="410"/>
      <c r="HC821" s="410"/>
      <c r="HD821" s="410"/>
      <c r="HE821" s="410"/>
      <c r="HF821" s="410"/>
      <c r="HG821" s="410"/>
      <c r="HH821" s="410"/>
      <c r="HI821" s="410"/>
      <c r="HJ821" s="410"/>
      <c r="HK821" s="410"/>
      <c r="HL821" s="410"/>
      <c r="HM821" s="410"/>
      <c r="HN821" s="410"/>
      <c r="HO821" s="410"/>
      <c r="HP821" s="410"/>
      <c r="HQ821" s="410"/>
      <c r="HR821" s="410"/>
      <c r="HS821" s="410"/>
      <c r="HT821" s="410"/>
      <c r="HU821" s="410"/>
      <c r="HV821" s="410"/>
      <c r="HW821" s="410"/>
      <c r="HX821" s="410"/>
      <c r="HY821" s="410"/>
      <c r="HZ821" s="410"/>
      <c r="IA821" s="410"/>
      <c r="IB821" s="410"/>
      <c r="IC821" s="410"/>
      <c r="ID821" s="410"/>
      <c r="IE821" s="410"/>
      <c r="IF821" s="410"/>
      <c r="IG821" s="410"/>
      <c r="IH821" s="410"/>
      <c r="II821" s="410"/>
      <c r="IJ821" s="410"/>
      <c r="IK821" s="410"/>
      <c r="IL821" s="410"/>
      <c r="IM821" s="410"/>
      <c r="IN821" s="410"/>
      <c r="IO821" s="410"/>
      <c r="IP821" s="410"/>
      <c r="IQ821" s="410"/>
      <c r="IR821" s="410"/>
      <c r="IS821" s="410"/>
      <c r="IT821" s="410"/>
      <c r="IU821" s="410"/>
      <c r="IV821" s="410"/>
    </row>
    <row r="822" spans="1:256" s="2" customFormat="1" ht="12.75" hidden="1" customHeight="1" outlineLevel="2">
      <c r="A822" s="14"/>
      <c r="B822" s="14"/>
      <c r="C822" s="324"/>
      <c r="D822" s="413"/>
      <c r="E822" s="261">
        <v>3</v>
      </c>
      <c r="F822" s="372"/>
      <c r="G822" s="269"/>
      <c r="H822" s="271"/>
      <c r="I822" s="270"/>
      <c r="J822" s="155">
        <f>IF(A27taxstdlife="n/a","n/a",IF(J$3&gt;(A27taxstdlife+$E822),(Input!$I$237*$I$7)-SUM($I822:I822),(Input!$I$237*$I$7)/A27taxstdlife))</f>
        <v>0</v>
      </c>
      <c r="K822" s="155">
        <f>IF(A27taxstdlife="n/a","n/a",IF(K$3&gt;(A27taxstdlife+$E822),(Input!$I$237*$I$7)-SUM($I822:J822),(Input!$I$237*$I$7)/A27taxstdlife))</f>
        <v>0</v>
      </c>
      <c r="L822" s="155">
        <f>IF(A27taxstdlife="n/a","n/a",IF(L$3&gt;(A27taxstdlife+$E822),(Input!$I$237*$I$7)-SUM($I822:K822),(Input!$I$237*$I$7)/A27taxstdlife))</f>
        <v>0</v>
      </c>
      <c r="M822" s="155">
        <f>IF(A27taxstdlife="n/a","n/a",IF(M$3&gt;(A27taxstdlife+$E822),(Input!$I$237*$I$7)-SUM($I822:L822),(Input!$I$237*$I$7)/A27taxstdlife))</f>
        <v>0</v>
      </c>
      <c r="N822" s="155">
        <f>IF(A27taxstdlife="n/a","n/a",IF(N$3&gt;(A27taxstdlife+$E822),(Input!$I$237*$I$7)-SUM($I822:M822),(Input!$I$237*$I$7)/A27taxstdlife))</f>
        <v>0</v>
      </c>
      <c r="O822" s="155">
        <f>IF(A27taxstdlife="n/a","n/a",IF(O$3&gt;(A27taxstdlife+$E822),(Input!$I$237*$I$7)-SUM($I822:N822),(Input!$I$237*$I$7)/A27taxstdlife))</f>
        <v>0</v>
      </c>
      <c r="P822" s="155">
        <f>IF(A27taxstdlife="n/a","n/a",IF(P$3&gt;(A27taxstdlife+$E822),(Input!$I$237*$I$7)-SUM($I822:O822),(Input!$I$237*$I$7)/A27taxstdlife))</f>
        <v>0</v>
      </c>
      <c r="Q822" s="155">
        <f>IF(A27taxstdlife="n/a","n/a",IF(Q$3&gt;(A27taxstdlife+$E822),(Input!$I$237*$I$7)-SUM($I822:P822),(Input!$I$237*$I$7)/A27taxstdlife))</f>
        <v>0</v>
      </c>
      <c r="R822" s="155">
        <f>IF(A27taxstdlife="n/a","n/a",IF(R$3&gt;(A27taxstdlife+$E822),(Input!$I$237*$I$7)-SUM($I822:Q822),(Input!$I$237*$I$7)/A27taxstdlife))</f>
        <v>0</v>
      </c>
      <c r="S822" s="155">
        <f>IF(A27taxstdlife="n/a","n/a",IF(S$3&gt;(A27taxstdlife+$E822),(Input!$I$237*$I$7)-SUM($I822:R822),(Input!$I$237*$I$7)/A27taxstdlife))</f>
        <v>0</v>
      </c>
      <c r="T822" s="155">
        <f>IF(A27taxstdlife="n/a","n/a",IF(T$3&gt;(A27taxstdlife+$E822),(Input!$I$237*$I$7)-SUM($I822:S822),(Input!$I$237*$I$7)/A27taxstdlife))</f>
        <v>0</v>
      </c>
      <c r="U822" s="155">
        <f>IF(A27taxstdlife="n/a","n/a",IF(U$3&gt;(A27taxstdlife+$E822),(Input!$I$237*$I$7)-SUM($I822:T822),(Input!$I$237*$I$7)/A27taxstdlife))</f>
        <v>0</v>
      </c>
      <c r="V822" s="155">
        <f>IF(A27taxstdlife="n/a","n/a",IF(V$3&gt;(A27taxstdlife+$E822),(Input!$I$237*$I$7)-SUM($I822:U822),(Input!$I$237*$I$7)/A27taxstdlife))</f>
        <v>0</v>
      </c>
      <c r="W822" s="155">
        <f>IF(A27taxstdlife="n/a","n/a",IF(W$3&gt;(A27taxstdlife+$E822),(Input!$I$237*$I$7)-SUM($I822:V822),(Input!$I$237*$I$7)/A27taxstdlife))</f>
        <v>0</v>
      </c>
      <c r="X822" s="155">
        <f>IF(A27taxstdlife="n/a","n/a",IF(X$3&gt;(A27taxstdlife+$E822),(Input!$I$237*$I$7)-SUM($I822:W822),(Input!$I$237*$I$7)/A27taxstdlife))</f>
        <v>0</v>
      </c>
      <c r="Y822" s="155">
        <f>IF(A27taxstdlife="n/a","n/a",IF(Y$3&gt;(A27taxstdlife+$E822),(Input!$I$237*$I$7)-SUM($I822:X822),(Input!$I$237*$I$7)/A27taxstdlife))</f>
        <v>0</v>
      </c>
      <c r="Z822" s="155">
        <f>IF(A27taxstdlife="n/a","n/a",IF(Z$3&gt;(A27taxstdlife+$E822),(Input!$I$237*$I$7)-SUM($I822:Y822),(Input!$I$237*$I$7)/A27taxstdlife))</f>
        <v>0</v>
      </c>
      <c r="AA822" s="155">
        <f>IF(A27taxstdlife="n/a","n/a",IF(AA$3&gt;(A27taxstdlife+$E822),(Input!$I$237*$I$7)-SUM($I822:Z822),(Input!$I$237*$I$7)/A27taxstdlife))</f>
        <v>0</v>
      </c>
      <c r="AB822" s="155">
        <f>IF(A27taxstdlife="n/a","n/a",IF(AB$3&gt;(A27taxstdlife+$E822),(Input!$I$237*$I$7)-SUM($I822:AA822),(Input!$I$237*$I$7)/A27taxstdlife))</f>
        <v>0</v>
      </c>
      <c r="AC822" s="155">
        <f>IF(A27taxstdlife="n/a","n/a",IF(AC$3&gt;(A27taxstdlife+$E822),(Input!$I$237*$I$7)-SUM($I822:AB822),(Input!$I$237*$I$7)/A27taxstdlife))</f>
        <v>0</v>
      </c>
      <c r="AD822" s="155">
        <f>IF(A27taxstdlife="n/a","n/a",IF(AD$3&gt;(A27taxstdlife+$E822),(Input!$I$237*$I$7)-SUM($I822:AC822),(Input!$I$237*$I$7)/A27taxstdlife))</f>
        <v>0</v>
      </c>
      <c r="AE822" s="155">
        <f>IF(A27taxstdlife="n/a","n/a",IF(AE$3&gt;(A27taxstdlife+$E822),(Input!$I$237*$I$7)-SUM($I822:AD822),(Input!$I$237*$I$7)/A27taxstdlife))</f>
        <v>0</v>
      </c>
      <c r="AF822" s="155">
        <f>IF(A27taxstdlife="n/a","n/a",IF(AF$3&gt;(A27taxstdlife+$E822),(Input!$I$237*$I$7)-SUM($I822:AE822),(Input!$I$237*$I$7)/A27taxstdlife))</f>
        <v>0</v>
      </c>
      <c r="AG822" s="155">
        <f>IF(A27taxstdlife="n/a","n/a",IF(AG$3&gt;(A27taxstdlife+$E822),(Input!$I$237*$I$7)-SUM($I822:AF822),(Input!$I$237*$I$7)/A27taxstdlife))</f>
        <v>0</v>
      </c>
      <c r="AH822" s="155">
        <f>IF(A27taxstdlife="n/a","n/a",IF(AH$3&gt;(A27taxstdlife+$E822),(Input!$I$237*$I$7)-SUM($I822:AG822),(Input!$I$237*$I$7)/A27taxstdlife))</f>
        <v>0</v>
      </c>
      <c r="AI822" s="155">
        <f>IF(A27taxstdlife="n/a","n/a",IF(AI$3&gt;(A27taxstdlife+$E822),(Input!$I$237*$I$7)-SUM($I822:AH822),(Input!$I$237*$I$7)/A27taxstdlife))</f>
        <v>0</v>
      </c>
      <c r="AJ822" s="155">
        <f>IF(A27taxstdlife="n/a","n/a",IF(AJ$3&gt;(A27taxstdlife+$E822),(Input!$I$237*$I$7)-SUM($I822:AI822),(Input!$I$237*$I$7)/A27taxstdlife))</f>
        <v>0</v>
      </c>
      <c r="AK822" s="155">
        <f>IF(A27taxstdlife="n/a","n/a",IF(AK$3&gt;(A27taxstdlife+$E822),(Input!$I$237*$I$7)-SUM($I822:AJ822),(Input!$I$237*$I$7)/A27taxstdlife))</f>
        <v>0</v>
      </c>
      <c r="AL822" s="155">
        <f>IF(A27taxstdlife="n/a","n/a",IF(AL$3&gt;(A27taxstdlife+$E822),(Input!$I$237*$I$7)-SUM($I822:AK822),(Input!$I$237*$I$7)/A27taxstdlife))</f>
        <v>0</v>
      </c>
      <c r="AM822" s="155">
        <f>IF(A27taxstdlife="n/a","n/a",IF(AM$3&gt;(A27taxstdlife+$E822),(Input!$I$237*$I$7)-SUM($I822:AL822),(Input!$I$237*$I$7)/A27taxstdlife))</f>
        <v>0</v>
      </c>
      <c r="AN822" s="155">
        <f>IF(A27taxstdlife="n/a","n/a",IF(AN$3&gt;(A27taxstdlife+$E822),(Input!$I$237*$I$7)-SUM($I822:AM822),(Input!$I$237*$I$7)/A27taxstdlife))</f>
        <v>0</v>
      </c>
      <c r="AO822" s="155">
        <f>IF(A27taxstdlife="n/a","n/a",IF(AO$3&gt;(A27taxstdlife+$E822),(Input!$I$237*$I$7)-SUM($I822:AN822),(Input!$I$237*$I$7)/A27taxstdlife))</f>
        <v>0</v>
      </c>
      <c r="AP822" s="155">
        <f>IF(A27taxstdlife="n/a","n/a",IF(AP$3&gt;(A27taxstdlife+$E822),(Input!$I$237*$I$7)-SUM($I822:AO822),(Input!$I$237*$I$7)/A27taxstdlife))</f>
        <v>0</v>
      </c>
      <c r="AQ822" s="155">
        <f>IF(A27taxstdlife="n/a","n/a",IF(AQ$3&gt;(A27taxstdlife+$E822),(Input!$I$237*$I$7)-SUM($I822:AP822),(Input!$I$237*$I$7)/A27taxstdlife))</f>
        <v>0</v>
      </c>
      <c r="AR822" s="155">
        <f>IF(A27taxstdlife="n/a","n/a",IF(AR$3&gt;(A27taxstdlife+$E822),(Input!$I$237*$I$7)-SUM($I822:AQ822),(Input!$I$237*$I$7)/A27taxstdlife))</f>
        <v>0</v>
      </c>
      <c r="AS822" s="155">
        <f>IF(A27taxstdlife="n/a","n/a",IF(AS$3&gt;(A27taxstdlife+$E822),(Input!$I$237*$I$7)-SUM($I822:AR822),(Input!$I$237*$I$7)/A27taxstdlife))</f>
        <v>0</v>
      </c>
      <c r="AT822" s="155">
        <f>IF(A27taxstdlife="n/a","n/a",IF(AT$3&gt;(A27taxstdlife+$E822),(Input!$I$237*$I$7)-SUM($I822:AS822),(Input!$I$237*$I$7)/A27taxstdlife))</f>
        <v>0</v>
      </c>
      <c r="AU822" s="155">
        <f>IF(A27taxstdlife="n/a","n/a",IF(AU$3&gt;(A27taxstdlife+$E822),(Input!$I$237*$I$7)-SUM($I822:AT822),(Input!$I$237*$I$7)/A27taxstdlife))</f>
        <v>0</v>
      </c>
      <c r="AV822" s="155">
        <f>IF(A27taxstdlife="n/a","n/a",IF(AV$3&gt;(A27taxstdlife+$E822),(Input!$I$237*$I$7)-SUM($I822:AU822),(Input!$I$237*$I$7)/A27taxstdlife))</f>
        <v>0</v>
      </c>
      <c r="AW822" s="155">
        <f>IF(A27taxstdlife="n/a","n/a",IF(AW$3&gt;(A27taxstdlife+$E822),(Input!$I$237*$I$7)-SUM($I822:AV822),(Input!$I$237*$I$7)/A27taxstdlife))</f>
        <v>0</v>
      </c>
      <c r="AX822" s="155">
        <f>IF(A27taxstdlife="n/a","n/a",IF(AX$3&gt;(A27taxstdlife+$E822),(Input!$I$237*$I$7)-SUM($I822:AW822),(Input!$I$237*$I$7)/A27taxstdlife))</f>
        <v>0</v>
      </c>
      <c r="AY822" s="155">
        <f>IF(A27taxstdlife="n/a","n/a",IF(AY$3&gt;(A27taxstdlife+$E822),(Input!$I$237*$I$7)-SUM($I822:AX822),(Input!$I$237*$I$7)/A27taxstdlife))</f>
        <v>0</v>
      </c>
      <c r="AZ822" s="155">
        <f>IF(A27taxstdlife="n/a","n/a",IF(AZ$3&gt;(A27taxstdlife+$E822),(Input!$I$237*$I$7)-SUM($I822:AY822),(Input!$I$237*$I$7)/A27taxstdlife))</f>
        <v>0</v>
      </c>
      <c r="BA822" s="155">
        <f>IF(A27taxstdlife="n/a","n/a",IF(BA$3&gt;(A27taxstdlife+$E822),(Input!$I$237*$I$7)-SUM($I822:AZ822),(Input!$I$237*$I$7)/A27taxstdlife))</f>
        <v>0</v>
      </c>
      <c r="BB822" s="155">
        <f>IF(A27taxstdlife="n/a","n/a",IF(BB$3&gt;(A27taxstdlife+$E822),(Input!$I$237*$I$7)-SUM($I822:BA822),(Input!$I$237*$I$7)/A27taxstdlife))</f>
        <v>0</v>
      </c>
      <c r="BC822" s="155">
        <f>IF(A27taxstdlife="n/a","n/a",IF(BC$3&gt;(A27taxstdlife+$E822),(Input!$I$237*$I$7)-SUM($I822:BB822),(Input!$I$237*$I$7)/A27taxstdlife))</f>
        <v>0</v>
      </c>
      <c r="BD822" s="155">
        <f>IF(A27taxstdlife="n/a","n/a",IF(BD$3&gt;(A27taxstdlife+$E822),(Input!$I$237*$I$7)-SUM($I822:BC822),(Input!$I$237*$I$7)/A27taxstdlife))</f>
        <v>0</v>
      </c>
      <c r="BE822" s="155">
        <f>IF(A27taxstdlife="n/a","n/a",IF(BE$3&gt;(A27taxstdlife+$E822),(Input!$I$237*$I$7)-SUM($I822:BD822),(Input!$I$237*$I$7)/A27taxstdlife))</f>
        <v>0</v>
      </c>
      <c r="BF822" s="155">
        <f>IF(A27taxstdlife="n/a","n/a",IF(BF$3&gt;(A27taxstdlife+$E822),(Input!$I$237*$I$7)-SUM($I822:BE822),(Input!$I$237*$I$7)/A27taxstdlife))</f>
        <v>0</v>
      </c>
      <c r="BG822" s="155">
        <f>IF(A27taxstdlife="n/a","n/a",IF(BG$3&gt;(A27taxstdlife+$E822),(Input!$I$237*$I$7)-SUM($I822:BF822),(Input!$I$237*$I$7)/A27taxstdlife))</f>
        <v>0</v>
      </c>
      <c r="BH822" s="155">
        <f>IF(A27taxstdlife="n/a","n/a",IF(BH$3&gt;(A27taxstdlife+$E822),(Input!$I$237*$I$7)-SUM($I822:BG822),(Input!$I$237*$I$7)/A27taxstdlife))</f>
        <v>0</v>
      </c>
      <c r="BI822" s="155">
        <f>IF(A27taxstdlife="n/a","n/a",IF(BI$3&gt;(A27taxstdlife+$E822),(Input!$I$237*$I$7)-SUM($I822:BH822),(Input!$I$237*$I$7)/A27taxstdlife))</f>
        <v>0</v>
      </c>
      <c r="BJ822" s="155"/>
      <c r="BK822" s="14"/>
      <c r="BL822" s="14"/>
      <c r="BM822" s="14"/>
      <c r="BN822" s="14"/>
      <c r="BO822" s="14"/>
      <c r="BP822" s="14"/>
      <c r="BQ822" s="14"/>
      <c r="BR822" s="14"/>
      <c r="BS822" s="14"/>
      <c r="BT822" s="14"/>
      <c r="BU822" s="14"/>
      <c r="BV822" s="14"/>
      <c r="BW822" s="14"/>
      <c r="BX822" s="14"/>
      <c r="BY822" s="14"/>
      <c r="BZ822" s="14"/>
      <c r="CA822" s="410"/>
      <c r="CB822" s="410"/>
      <c r="CC822" s="410"/>
      <c r="CD822" s="410"/>
      <c r="CE822" s="410"/>
      <c r="CF822" s="410"/>
      <c r="CG822" s="410"/>
      <c r="CH822" s="410"/>
      <c r="CI822" s="410"/>
      <c r="CJ822" s="410"/>
      <c r="CK822" s="410"/>
      <c r="CL822" s="410"/>
      <c r="CM822" s="410"/>
      <c r="CN822" s="410"/>
      <c r="CO822" s="410"/>
      <c r="CP822" s="410"/>
      <c r="CQ822" s="410"/>
      <c r="CR822" s="410"/>
      <c r="CS822" s="410"/>
      <c r="CT822" s="410"/>
      <c r="CU822" s="410"/>
      <c r="CV822" s="410"/>
      <c r="CW822" s="410"/>
      <c r="CX822" s="410"/>
      <c r="CY822" s="410"/>
      <c r="CZ822" s="410"/>
      <c r="DA822" s="410"/>
      <c r="DB822" s="410"/>
      <c r="DC822" s="410"/>
      <c r="DD822" s="410"/>
      <c r="DE822" s="410"/>
      <c r="DF822" s="410"/>
      <c r="DG822" s="410"/>
      <c r="DH822" s="410"/>
      <c r="DI822" s="410"/>
      <c r="DJ822" s="410"/>
      <c r="DK822" s="410"/>
      <c r="DL822" s="410"/>
      <c r="DM822" s="410"/>
      <c r="DN822" s="410"/>
      <c r="DO822" s="410"/>
      <c r="DP822" s="410"/>
      <c r="DQ822" s="410"/>
      <c r="DR822" s="410"/>
      <c r="DS822" s="410"/>
      <c r="DT822" s="410"/>
      <c r="DU822" s="410"/>
      <c r="DV822" s="410"/>
      <c r="DW822" s="410"/>
      <c r="DX822" s="410"/>
      <c r="DY822" s="410"/>
      <c r="DZ822" s="410"/>
      <c r="EA822" s="410"/>
      <c r="EB822" s="410"/>
      <c r="EC822" s="410"/>
      <c r="ED822" s="410"/>
      <c r="EE822" s="410"/>
      <c r="EF822" s="410"/>
      <c r="EG822" s="410"/>
      <c r="EH822" s="410"/>
      <c r="EI822" s="410"/>
      <c r="EJ822" s="410"/>
      <c r="EK822" s="410"/>
      <c r="EL822" s="410"/>
      <c r="EM822" s="410"/>
      <c r="EN822" s="410"/>
      <c r="EO822" s="410"/>
      <c r="EP822" s="410"/>
      <c r="EQ822" s="410"/>
      <c r="ER822" s="410"/>
      <c r="ES822" s="410"/>
      <c r="ET822" s="410"/>
      <c r="EU822" s="410"/>
      <c r="EV822" s="410"/>
      <c r="EW822" s="410"/>
      <c r="EX822" s="410"/>
      <c r="EY822" s="410"/>
      <c r="EZ822" s="410"/>
      <c r="FA822" s="410"/>
      <c r="FB822" s="410"/>
      <c r="FC822" s="410"/>
      <c r="FD822" s="410"/>
      <c r="FE822" s="410"/>
      <c r="FF822" s="410"/>
      <c r="FG822" s="410"/>
      <c r="FH822" s="410"/>
      <c r="FI822" s="410"/>
      <c r="FJ822" s="410"/>
      <c r="FK822" s="410"/>
      <c r="FL822" s="410"/>
      <c r="FM822" s="410"/>
      <c r="FN822" s="410"/>
      <c r="FO822" s="410"/>
      <c r="FP822" s="410"/>
      <c r="FQ822" s="410"/>
      <c r="FR822" s="410"/>
      <c r="FS822" s="410"/>
      <c r="FT822" s="410"/>
      <c r="FU822" s="410"/>
      <c r="FV822" s="410"/>
      <c r="FW822" s="410"/>
      <c r="FX822" s="410"/>
      <c r="FY822" s="410"/>
      <c r="FZ822" s="410"/>
      <c r="GA822" s="410"/>
      <c r="GB822" s="410"/>
      <c r="GC822" s="410"/>
      <c r="GD822" s="410"/>
      <c r="GE822" s="410"/>
      <c r="GF822" s="410"/>
      <c r="GG822" s="410"/>
      <c r="GH822" s="410"/>
      <c r="GI822" s="410"/>
      <c r="GJ822" s="410"/>
      <c r="GK822" s="410"/>
      <c r="GL822" s="410"/>
      <c r="GM822" s="410"/>
      <c r="GN822" s="410"/>
      <c r="GO822" s="410"/>
      <c r="GP822" s="410"/>
      <c r="GQ822" s="410"/>
      <c r="GR822" s="410"/>
      <c r="GS822" s="410"/>
      <c r="GT822" s="410"/>
      <c r="GU822" s="410"/>
      <c r="GV822" s="410"/>
      <c r="GW822" s="410"/>
      <c r="GX822" s="410"/>
      <c r="GY822" s="410"/>
      <c r="GZ822" s="410"/>
      <c r="HA822" s="410"/>
      <c r="HB822" s="410"/>
      <c r="HC822" s="410"/>
      <c r="HD822" s="410"/>
      <c r="HE822" s="410"/>
      <c r="HF822" s="410"/>
      <c r="HG822" s="410"/>
      <c r="HH822" s="410"/>
      <c r="HI822" s="410"/>
      <c r="HJ822" s="410"/>
      <c r="HK822" s="410"/>
      <c r="HL822" s="410"/>
      <c r="HM822" s="410"/>
      <c r="HN822" s="410"/>
      <c r="HO822" s="410"/>
      <c r="HP822" s="410"/>
      <c r="HQ822" s="410"/>
      <c r="HR822" s="410"/>
      <c r="HS822" s="410"/>
      <c r="HT822" s="410"/>
      <c r="HU822" s="410"/>
      <c r="HV822" s="410"/>
      <c r="HW822" s="410"/>
      <c r="HX822" s="410"/>
      <c r="HY822" s="410"/>
      <c r="HZ822" s="410"/>
      <c r="IA822" s="410"/>
      <c r="IB822" s="410"/>
      <c r="IC822" s="410"/>
      <c r="ID822" s="410"/>
      <c r="IE822" s="410"/>
      <c r="IF822" s="410"/>
      <c r="IG822" s="410"/>
      <c r="IH822" s="410"/>
      <c r="II822" s="410"/>
      <c r="IJ822" s="410"/>
      <c r="IK822" s="410"/>
      <c r="IL822" s="410"/>
      <c r="IM822" s="410"/>
      <c r="IN822" s="410"/>
      <c r="IO822" s="410"/>
      <c r="IP822" s="410"/>
      <c r="IQ822" s="410"/>
      <c r="IR822" s="410"/>
      <c r="IS822" s="410"/>
      <c r="IT822" s="410"/>
      <c r="IU822" s="410"/>
      <c r="IV822" s="410"/>
    </row>
    <row r="823" spans="1:256" s="2" customFormat="1" ht="12.75" hidden="1" customHeight="1" outlineLevel="2">
      <c r="A823" s="14"/>
      <c r="B823" s="14"/>
      <c r="C823" s="324"/>
      <c r="D823" s="413"/>
      <c r="E823" s="261">
        <v>4</v>
      </c>
      <c r="F823" s="372"/>
      <c r="G823" s="269"/>
      <c r="H823" s="271"/>
      <c r="I823" s="271"/>
      <c r="J823" s="270"/>
      <c r="K823" s="155">
        <f>IF(A27taxstdlife="n/a","n/a",IF(K$3&gt;(A27taxstdlife+$E823),(Input!$J$237*$J$7)-SUM($J823:J823),(Input!$J$237*$J$7)/A27taxstdlife))</f>
        <v>0</v>
      </c>
      <c r="L823" s="155">
        <f>IF(A27taxstdlife="n/a","n/a",IF(L$3&gt;(A27taxstdlife+$E823),(Input!$J$237*$J$7)-SUM($J823:K823),(Input!$J$237*$J$7)/A27taxstdlife))</f>
        <v>0</v>
      </c>
      <c r="M823" s="155">
        <f>IF(A27taxstdlife="n/a","n/a",IF(M$3&gt;(A27taxstdlife+$E823),(Input!$J$237*$J$7)-SUM($J823:L823),(Input!$J$237*$J$7)/A27taxstdlife))</f>
        <v>0</v>
      </c>
      <c r="N823" s="155">
        <f>IF(A27taxstdlife="n/a","n/a",IF(N$3&gt;(A27taxstdlife+$E823),(Input!$J$237*$J$7)-SUM($J823:M823),(Input!$J$237*$J$7)/A27taxstdlife))</f>
        <v>0</v>
      </c>
      <c r="O823" s="155">
        <f>IF(A27taxstdlife="n/a","n/a",IF(O$3&gt;(A27taxstdlife+$E823),(Input!$J$237*$J$7)-SUM($J823:N823),(Input!$J$237*$J$7)/A27taxstdlife))</f>
        <v>0</v>
      </c>
      <c r="P823" s="155">
        <f>IF(A27taxstdlife="n/a","n/a",IF(P$3&gt;(A27taxstdlife+$E823),(Input!$J$237*$J$7)-SUM($J823:O823),(Input!$J$237*$J$7)/A27taxstdlife))</f>
        <v>0</v>
      </c>
      <c r="Q823" s="155">
        <f>IF(A27taxstdlife="n/a","n/a",IF(Q$3&gt;(A27taxstdlife+$E823),(Input!$J$237*$J$7)-SUM($J823:P823),(Input!$J$237*$J$7)/A27taxstdlife))</f>
        <v>0</v>
      </c>
      <c r="R823" s="155">
        <f>IF(A27taxstdlife="n/a","n/a",IF(R$3&gt;(A27taxstdlife+$E823),(Input!$J$237*$J$7)-SUM($J823:Q823),(Input!$J$237*$J$7)/A27taxstdlife))</f>
        <v>0</v>
      </c>
      <c r="S823" s="155">
        <f>IF(A27taxstdlife="n/a","n/a",IF(S$3&gt;(A27taxstdlife+$E823),(Input!$J$237*$J$7)-SUM($J823:R823),(Input!$J$237*$J$7)/A27taxstdlife))</f>
        <v>0</v>
      </c>
      <c r="T823" s="155">
        <f>IF(A27taxstdlife="n/a","n/a",IF(T$3&gt;(A27taxstdlife+$E823),(Input!$J$237*$J$7)-SUM($J823:S823),(Input!$J$237*$J$7)/A27taxstdlife))</f>
        <v>0</v>
      </c>
      <c r="U823" s="155">
        <f>IF(A27taxstdlife="n/a","n/a",IF(U$3&gt;(A27taxstdlife+$E823),(Input!$J$237*$J$7)-SUM($J823:T823),(Input!$J$237*$J$7)/A27taxstdlife))</f>
        <v>0</v>
      </c>
      <c r="V823" s="155">
        <f>IF(A27taxstdlife="n/a","n/a",IF(V$3&gt;(A27taxstdlife+$E823),(Input!$J$237*$J$7)-SUM($J823:U823),(Input!$J$237*$J$7)/A27taxstdlife))</f>
        <v>0</v>
      </c>
      <c r="W823" s="155">
        <f>IF(A27taxstdlife="n/a","n/a",IF(W$3&gt;(A27taxstdlife+$E823),(Input!$J$237*$J$7)-SUM($J823:V823),(Input!$J$237*$J$7)/A27taxstdlife))</f>
        <v>0</v>
      </c>
      <c r="X823" s="155">
        <f>IF(A27taxstdlife="n/a","n/a",IF(X$3&gt;(A27taxstdlife+$E823),(Input!$J$237*$J$7)-SUM($J823:W823),(Input!$J$237*$J$7)/A27taxstdlife))</f>
        <v>0</v>
      </c>
      <c r="Y823" s="155">
        <f>IF(A27taxstdlife="n/a","n/a",IF(Y$3&gt;(A27taxstdlife+$E823),(Input!$J$237*$J$7)-SUM($J823:X823),(Input!$J$237*$J$7)/A27taxstdlife))</f>
        <v>0</v>
      </c>
      <c r="Z823" s="155">
        <f>IF(A27taxstdlife="n/a","n/a",IF(Z$3&gt;(A27taxstdlife+$E823),(Input!$J$237*$J$7)-SUM($J823:Y823),(Input!$J$237*$J$7)/A27taxstdlife))</f>
        <v>0</v>
      </c>
      <c r="AA823" s="155">
        <f>IF(A27taxstdlife="n/a","n/a",IF(AA$3&gt;(A27taxstdlife+$E823),(Input!$J$237*$J$7)-SUM($J823:Z823),(Input!$J$237*$J$7)/A27taxstdlife))</f>
        <v>0</v>
      </c>
      <c r="AB823" s="155">
        <f>IF(A27taxstdlife="n/a","n/a",IF(AB$3&gt;(A27taxstdlife+$E823),(Input!$J$237*$J$7)-SUM($J823:AA823),(Input!$J$237*$J$7)/A27taxstdlife))</f>
        <v>0</v>
      </c>
      <c r="AC823" s="155">
        <f>IF(A27taxstdlife="n/a","n/a",IF(AC$3&gt;(A27taxstdlife+$E823),(Input!$J$237*$J$7)-SUM($J823:AB823),(Input!$J$237*$J$7)/A27taxstdlife))</f>
        <v>0</v>
      </c>
      <c r="AD823" s="155">
        <f>IF(A27taxstdlife="n/a","n/a",IF(AD$3&gt;(A27taxstdlife+$E823),(Input!$J$237*$J$7)-SUM($J823:AC823),(Input!$J$237*$J$7)/A27taxstdlife))</f>
        <v>0</v>
      </c>
      <c r="AE823" s="155">
        <f>IF(A27taxstdlife="n/a","n/a",IF(AE$3&gt;(A27taxstdlife+$E823),(Input!$J$237*$J$7)-SUM($J823:AD823),(Input!$J$237*$J$7)/A27taxstdlife))</f>
        <v>0</v>
      </c>
      <c r="AF823" s="155">
        <f>IF(A27taxstdlife="n/a","n/a",IF(AF$3&gt;(A27taxstdlife+$E823),(Input!$J$237*$J$7)-SUM($J823:AE823),(Input!$J$237*$J$7)/A27taxstdlife))</f>
        <v>0</v>
      </c>
      <c r="AG823" s="155">
        <f>IF(A27taxstdlife="n/a","n/a",IF(AG$3&gt;(A27taxstdlife+$E823),(Input!$J$237*$J$7)-SUM($J823:AF823),(Input!$J$237*$J$7)/A27taxstdlife))</f>
        <v>0</v>
      </c>
      <c r="AH823" s="155">
        <f>IF(A27taxstdlife="n/a","n/a",IF(AH$3&gt;(A27taxstdlife+$E823),(Input!$J$237*$J$7)-SUM($J823:AG823),(Input!$J$237*$J$7)/A27taxstdlife))</f>
        <v>0</v>
      </c>
      <c r="AI823" s="155">
        <f>IF(A27taxstdlife="n/a","n/a",IF(AI$3&gt;(A27taxstdlife+$E823),(Input!$J$237*$J$7)-SUM($J823:AH823),(Input!$J$237*$J$7)/A27taxstdlife))</f>
        <v>0</v>
      </c>
      <c r="AJ823" s="155">
        <f>IF(A27taxstdlife="n/a","n/a",IF(AJ$3&gt;(A27taxstdlife+$E823),(Input!$J$237*$J$7)-SUM($J823:AI823),(Input!$J$237*$J$7)/A27taxstdlife))</f>
        <v>0</v>
      </c>
      <c r="AK823" s="155">
        <f>IF(A27taxstdlife="n/a","n/a",IF(AK$3&gt;(A27taxstdlife+$E823),(Input!$J$237*$J$7)-SUM($J823:AJ823),(Input!$J$237*$J$7)/A27taxstdlife))</f>
        <v>0</v>
      </c>
      <c r="AL823" s="155">
        <f>IF(A27taxstdlife="n/a","n/a",IF(AL$3&gt;(A27taxstdlife+$E823),(Input!$J$237*$J$7)-SUM($J823:AK823),(Input!$J$237*$J$7)/A27taxstdlife))</f>
        <v>0</v>
      </c>
      <c r="AM823" s="155">
        <f>IF(A27taxstdlife="n/a","n/a",IF(AM$3&gt;(A27taxstdlife+$E823),(Input!$J$237*$J$7)-SUM($J823:AL823),(Input!$J$237*$J$7)/A27taxstdlife))</f>
        <v>0</v>
      </c>
      <c r="AN823" s="155">
        <f>IF(A27taxstdlife="n/a","n/a",IF(AN$3&gt;(A27taxstdlife+$E823),(Input!$J$237*$J$7)-SUM($J823:AM823),(Input!$J$237*$J$7)/A27taxstdlife))</f>
        <v>0</v>
      </c>
      <c r="AO823" s="155">
        <f>IF(A27taxstdlife="n/a","n/a",IF(AO$3&gt;(A27taxstdlife+$E823),(Input!$J$237*$J$7)-SUM($J823:AN823),(Input!$J$237*$J$7)/A27taxstdlife))</f>
        <v>0</v>
      </c>
      <c r="AP823" s="155">
        <f>IF(A27taxstdlife="n/a","n/a",IF(AP$3&gt;(A27taxstdlife+$E823),(Input!$J$237*$J$7)-SUM($J823:AO823),(Input!$J$237*$J$7)/A27taxstdlife))</f>
        <v>0</v>
      </c>
      <c r="AQ823" s="155">
        <f>IF(A27taxstdlife="n/a","n/a",IF(AQ$3&gt;(A27taxstdlife+$E823),(Input!$J$237*$J$7)-SUM($J823:AP823),(Input!$J$237*$J$7)/A27taxstdlife))</f>
        <v>0</v>
      </c>
      <c r="AR823" s="155">
        <f>IF(A27taxstdlife="n/a","n/a",IF(AR$3&gt;(A27taxstdlife+$E823),(Input!$J$237*$J$7)-SUM($J823:AQ823),(Input!$J$237*$J$7)/A27taxstdlife))</f>
        <v>0</v>
      </c>
      <c r="AS823" s="155">
        <f>IF(A27taxstdlife="n/a","n/a",IF(AS$3&gt;(A27taxstdlife+$E823),(Input!$J$237*$J$7)-SUM($J823:AR823),(Input!$J$237*$J$7)/A27taxstdlife))</f>
        <v>0</v>
      </c>
      <c r="AT823" s="155">
        <f>IF(A27taxstdlife="n/a","n/a",IF(AT$3&gt;(A27taxstdlife+$E823),(Input!$J$237*$J$7)-SUM($J823:AS823),(Input!$J$237*$J$7)/A27taxstdlife))</f>
        <v>0</v>
      </c>
      <c r="AU823" s="155">
        <f>IF(A27taxstdlife="n/a","n/a",IF(AU$3&gt;(A27taxstdlife+$E823),(Input!$J$237*$J$7)-SUM($J823:AT823),(Input!$J$237*$J$7)/A27taxstdlife))</f>
        <v>0</v>
      </c>
      <c r="AV823" s="155">
        <f>IF(A27taxstdlife="n/a","n/a",IF(AV$3&gt;(A27taxstdlife+$E823),(Input!$J$237*$J$7)-SUM($J823:AU823),(Input!$J$237*$J$7)/A27taxstdlife))</f>
        <v>0</v>
      </c>
      <c r="AW823" s="155">
        <f>IF(A27taxstdlife="n/a","n/a",IF(AW$3&gt;(A27taxstdlife+$E823),(Input!$J$237*$J$7)-SUM($J823:AV823),(Input!$J$237*$J$7)/A27taxstdlife))</f>
        <v>0</v>
      </c>
      <c r="AX823" s="155">
        <f>IF(A27taxstdlife="n/a","n/a",IF(AX$3&gt;(A27taxstdlife+$E823),(Input!$J$237*$J$7)-SUM($J823:AW823),(Input!$J$237*$J$7)/A27taxstdlife))</f>
        <v>0</v>
      </c>
      <c r="AY823" s="155">
        <f>IF(A27taxstdlife="n/a","n/a",IF(AY$3&gt;(A27taxstdlife+$E823),(Input!$J$237*$J$7)-SUM($J823:AX823),(Input!$J$237*$J$7)/A27taxstdlife))</f>
        <v>0</v>
      </c>
      <c r="AZ823" s="155">
        <f>IF(A27taxstdlife="n/a","n/a",IF(AZ$3&gt;(A27taxstdlife+$E823),(Input!$J$237*$J$7)-SUM($J823:AY823),(Input!$J$237*$J$7)/A27taxstdlife))</f>
        <v>0</v>
      </c>
      <c r="BA823" s="155">
        <f>IF(A27taxstdlife="n/a","n/a",IF(BA$3&gt;(A27taxstdlife+$E823),(Input!$J$237*$J$7)-SUM($J823:AZ823),(Input!$J$237*$J$7)/A27taxstdlife))</f>
        <v>0</v>
      </c>
      <c r="BB823" s="155">
        <f>IF(A27taxstdlife="n/a","n/a",IF(BB$3&gt;(A27taxstdlife+$E823),(Input!$J$237*$J$7)-SUM($J823:BA823),(Input!$J$237*$J$7)/A27taxstdlife))</f>
        <v>0</v>
      </c>
      <c r="BC823" s="155">
        <f>IF(A27taxstdlife="n/a","n/a",IF(BC$3&gt;(A27taxstdlife+$E823),(Input!$J$237*$J$7)-SUM($J823:BB823),(Input!$J$237*$J$7)/A27taxstdlife))</f>
        <v>0</v>
      </c>
      <c r="BD823" s="155">
        <f>IF(A27taxstdlife="n/a","n/a",IF(BD$3&gt;(A27taxstdlife+$E823),(Input!$J$237*$J$7)-SUM($J823:BC823),(Input!$J$237*$J$7)/A27taxstdlife))</f>
        <v>0</v>
      </c>
      <c r="BE823" s="155">
        <f>IF(A27taxstdlife="n/a","n/a",IF(BE$3&gt;(A27taxstdlife+$E823),(Input!$J$237*$J$7)-SUM($J823:BD823),(Input!$J$237*$J$7)/A27taxstdlife))</f>
        <v>0</v>
      </c>
      <c r="BF823" s="155">
        <f>IF(A27taxstdlife="n/a","n/a",IF(BF$3&gt;(A27taxstdlife+$E823),(Input!$J$237*$J$7)-SUM($J823:BE823),(Input!$J$237*$J$7)/A27taxstdlife))</f>
        <v>0</v>
      </c>
      <c r="BG823" s="155">
        <f>IF(A27taxstdlife="n/a","n/a",IF(BG$3&gt;(A27taxstdlife+$E823),(Input!$J$237*$J$7)-SUM($J823:BF823),(Input!$J$237*$J$7)/A27taxstdlife))</f>
        <v>0</v>
      </c>
      <c r="BH823" s="155">
        <f>IF(A27taxstdlife="n/a","n/a",IF(BH$3&gt;(A27taxstdlife+$E823),(Input!$J$237*$J$7)-SUM($J823:BG823),(Input!$J$237*$J$7)/A27taxstdlife))</f>
        <v>0</v>
      </c>
      <c r="BI823" s="155">
        <f>IF(A27taxstdlife="n/a","n/a",IF(BI$3&gt;(A27taxstdlife+$E823),(Input!$J$237*$J$7)-SUM($J823:BH823),(Input!$J$237*$J$7)/A27taxstdlife))</f>
        <v>0</v>
      </c>
      <c r="BJ823" s="14"/>
      <c r="BK823" s="14"/>
      <c r="BL823" s="14"/>
      <c r="BM823" s="14"/>
      <c r="BN823" s="14"/>
      <c r="BO823" s="14"/>
      <c r="BP823" s="14"/>
      <c r="BQ823" s="14"/>
      <c r="BR823" s="14"/>
      <c r="BS823" s="14"/>
      <c r="BT823" s="14"/>
      <c r="BU823" s="14"/>
      <c r="BV823" s="14"/>
      <c r="BW823" s="14"/>
      <c r="BX823" s="14"/>
      <c r="BY823" s="14"/>
      <c r="BZ823" s="14"/>
      <c r="CA823" s="410"/>
      <c r="CB823" s="410"/>
      <c r="CC823" s="410"/>
      <c r="CD823" s="410"/>
      <c r="CE823" s="410"/>
      <c r="CF823" s="410"/>
      <c r="CG823" s="410"/>
      <c r="CH823" s="410"/>
      <c r="CI823" s="410"/>
      <c r="CJ823" s="410"/>
      <c r="CK823" s="410"/>
      <c r="CL823" s="410"/>
      <c r="CM823" s="410"/>
      <c r="CN823" s="410"/>
      <c r="CO823" s="410"/>
      <c r="CP823" s="410"/>
      <c r="CQ823" s="410"/>
      <c r="CR823" s="410"/>
      <c r="CS823" s="410"/>
      <c r="CT823" s="410"/>
      <c r="CU823" s="410"/>
      <c r="CV823" s="410"/>
      <c r="CW823" s="410"/>
      <c r="CX823" s="410"/>
      <c r="CY823" s="410"/>
      <c r="CZ823" s="410"/>
      <c r="DA823" s="410"/>
      <c r="DB823" s="410"/>
      <c r="DC823" s="410"/>
      <c r="DD823" s="410"/>
      <c r="DE823" s="410"/>
      <c r="DF823" s="410"/>
      <c r="DG823" s="410"/>
      <c r="DH823" s="410"/>
      <c r="DI823" s="410"/>
      <c r="DJ823" s="410"/>
      <c r="DK823" s="410"/>
      <c r="DL823" s="410"/>
      <c r="DM823" s="410"/>
      <c r="DN823" s="410"/>
      <c r="DO823" s="410"/>
      <c r="DP823" s="410"/>
      <c r="DQ823" s="410"/>
      <c r="DR823" s="410"/>
      <c r="DS823" s="410"/>
      <c r="DT823" s="410"/>
      <c r="DU823" s="410"/>
      <c r="DV823" s="410"/>
      <c r="DW823" s="410"/>
      <c r="DX823" s="410"/>
      <c r="DY823" s="410"/>
      <c r="DZ823" s="410"/>
      <c r="EA823" s="410"/>
      <c r="EB823" s="410"/>
      <c r="EC823" s="410"/>
      <c r="ED823" s="410"/>
      <c r="EE823" s="410"/>
      <c r="EF823" s="410"/>
      <c r="EG823" s="410"/>
      <c r="EH823" s="410"/>
      <c r="EI823" s="410"/>
      <c r="EJ823" s="410"/>
      <c r="EK823" s="410"/>
      <c r="EL823" s="410"/>
      <c r="EM823" s="410"/>
      <c r="EN823" s="410"/>
      <c r="EO823" s="410"/>
      <c r="EP823" s="410"/>
      <c r="EQ823" s="410"/>
      <c r="ER823" s="410"/>
      <c r="ES823" s="410"/>
      <c r="ET823" s="410"/>
      <c r="EU823" s="410"/>
      <c r="EV823" s="410"/>
      <c r="EW823" s="410"/>
      <c r="EX823" s="410"/>
      <c r="EY823" s="410"/>
      <c r="EZ823" s="410"/>
      <c r="FA823" s="410"/>
      <c r="FB823" s="410"/>
      <c r="FC823" s="410"/>
      <c r="FD823" s="410"/>
      <c r="FE823" s="410"/>
      <c r="FF823" s="410"/>
      <c r="FG823" s="410"/>
      <c r="FH823" s="410"/>
      <c r="FI823" s="410"/>
      <c r="FJ823" s="410"/>
      <c r="FK823" s="410"/>
      <c r="FL823" s="410"/>
      <c r="FM823" s="410"/>
      <c r="FN823" s="410"/>
      <c r="FO823" s="410"/>
      <c r="FP823" s="410"/>
      <c r="FQ823" s="410"/>
      <c r="FR823" s="410"/>
      <c r="FS823" s="410"/>
      <c r="FT823" s="410"/>
      <c r="FU823" s="410"/>
      <c r="FV823" s="410"/>
      <c r="FW823" s="410"/>
      <c r="FX823" s="410"/>
      <c r="FY823" s="410"/>
      <c r="FZ823" s="410"/>
      <c r="GA823" s="410"/>
      <c r="GB823" s="410"/>
      <c r="GC823" s="410"/>
      <c r="GD823" s="410"/>
      <c r="GE823" s="410"/>
      <c r="GF823" s="410"/>
      <c r="GG823" s="410"/>
      <c r="GH823" s="410"/>
      <c r="GI823" s="410"/>
      <c r="GJ823" s="410"/>
      <c r="GK823" s="410"/>
      <c r="GL823" s="410"/>
      <c r="GM823" s="410"/>
      <c r="GN823" s="410"/>
      <c r="GO823" s="410"/>
      <c r="GP823" s="410"/>
      <c r="GQ823" s="410"/>
      <c r="GR823" s="410"/>
      <c r="GS823" s="410"/>
      <c r="GT823" s="410"/>
      <c r="GU823" s="410"/>
      <c r="GV823" s="410"/>
      <c r="GW823" s="410"/>
      <c r="GX823" s="410"/>
      <c r="GY823" s="410"/>
      <c r="GZ823" s="410"/>
      <c r="HA823" s="410"/>
      <c r="HB823" s="410"/>
      <c r="HC823" s="410"/>
      <c r="HD823" s="410"/>
      <c r="HE823" s="410"/>
      <c r="HF823" s="410"/>
      <c r="HG823" s="410"/>
      <c r="HH823" s="410"/>
      <c r="HI823" s="410"/>
      <c r="HJ823" s="410"/>
      <c r="HK823" s="410"/>
      <c r="HL823" s="410"/>
      <c r="HM823" s="410"/>
      <c r="HN823" s="410"/>
      <c r="HO823" s="410"/>
      <c r="HP823" s="410"/>
      <c r="HQ823" s="410"/>
      <c r="HR823" s="410"/>
      <c r="HS823" s="410"/>
      <c r="HT823" s="410"/>
      <c r="HU823" s="410"/>
      <c r="HV823" s="410"/>
      <c r="HW823" s="410"/>
      <c r="HX823" s="410"/>
      <c r="HY823" s="410"/>
      <c r="HZ823" s="410"/>
      <c r="IA823" s="410"/>
      <c r="IB823" s="410"/>
      <c r="IC823" s="410"/>
      <c r="ID823" s="410"/>
      <c r="IE823" s="410"/>
      <c r="IF823" s="410"/>
      <c r="IG823" s="410"/>
      <c r="IH823" s="410"/>
      <c r="II823" s="410"/>
      <c r="IJ823" s="410"/>
      <c r="IK823" s="410"/>
      <c r="IL823" s="410"/>
      <c r="IM823" s="410"/>
      <c r="IN823" s="410"/>
      <c r="IO823" s="410"/>
      <c r="IP823" s="410"/>
      <c r="IQ823" s="410"/>
      <c r="IR823" s="410"/>
      <c r="IS823" s="410"/>
      <c r="IT823" s="410"/>
      <c r="IU823" s="410"/>
      <c r="IV823" s="410"/>
    </row>
    <row r="824" spans="1:256" s="2" customFormat="1" ht="12.75" hidden="1" customHeight="1" outlineLevel="2">
      <c r="A824" s="14"/>
      <c r="B824" s="14"/>
      <c r="C824" s="324"/>
      <c r="D824" s="413"/>
      <c r="E824" s="261">
        <v>5</v>
      </c>
      <c r="F824" s="372"/>
      <c r="G824" s="269"/>
      <c r="H824" s="271"/>
      <c r="I824" s="271"/>
      <c r="J824" s="271"/>
      <c r="K824" s="270"/>
      <c r="L824" s="155">
        <f>IF(A27taxstdlife="n/a","n/a",IF(L$3&gt;(A27taxstdlife+$E824),(Input!$K$237*$K$7)-SUM($K824:K824),(Input!$K$237*$K$7)/A27taxstdlife))</f>
        <v>0</v>
      </c>
      <c r="M824" s="155">
        <f>IF(A27taxstdlife="n/a","n/a",IF(M$3&gt;(A27taxstdlife+$E824),(Input!$K$237*$K$7)-SUM($K824:L824),(Input!$K$237*$K$7)/A27taxstdlife))</f>
        <v>0</v>
      </c>
      <c r="N824" s="155">
        <f>IF(A27taxstdlife="n/a","n/a",IF(N$3&gt;(A27taxstdlife+$E824),(Input!$K$237*$K$7)-SUM($K824:M824),(Input!$K$237*$K$7)/A27taxstdlife))</f>
        <v>0</v>
      </c>
      <c r="O824" s="155">
        <f>IF(A27taxstdlife="n/a","n/a",IF(O$3&gt;(A27taxstdlife+$E824),(Input!$K$237*$K$7)-SUM($K824:N824),(Input!$K$237*$K$7)/A27taxstdlife))</f>
        <v>0</v>
      </c>
      <c r="P824" s="155">
        <f>IF(A27taxstdlife="n/a","n/a",IF(P$3&gt;(A27taxstdlife+$E824),(Input!$K$237*$K$7)-SUM($K824:O824),(Input!$K$237*$K$7)/A27taxstdlife))</f>
        <v>0</v>
      </c>
      <c r="Q824" s="155">
        <f>IF(A27taxstdlife="n/a","n/a",IF(Q$3&gt;(A27taxstdlife+$E824),(Input!$K$237*$K$7)-SUM($K824:P824),(Input!$K$237*$K$7)/A27taxstdlife))</f>
        <v>0</v>
      </c>
      <c r="R824" s="155">
        <f>IF(A27taxstdlife="n/a","n/a",IF(R$3&gt;(A27taxstdlife+$E824),(Input!$K$237*$K$7)-SUM($K824:Q824),(Input!$K$237*$K$7)/A27taxstdlife))</f>
        <v>0</v>
      </c>
      <c r="S824" s="155">
        <f>IF(A27taxstdlife="n/a","n/a",IF(S$3&gt;(A27taxstdlife+$E824),(Input!$K$237*$K$7)-SUM($K824:R824),(Input!$K$237*$K$7)/A27taxstdlife))</f>
        <v>0</v>
      </c>
      <c r="T824" s="155">
        <f>IF(A27taxstdlife="n/a","n/a",IF(T$3&gt;(A27taxstdlife+$E824),(Input!$K$237*$K$7)-SUM($K824:S824),(Input!$K$237*$K$7)/A27taxstdlife))</f>
        <v>0</v>
      </c>
      <c r="U824" s="155">
        <f>IF(A27taxstdlife="n/a","n/a",IF(U$3&gt;(A27taxstdlife+$E824),(Input!$K$237*$K$7)-SUM($K824:T824),(Input!$K$237*$K$7)/A27taxstdlife))</f>
        <v>0</v>
      </c>
      <c r="V824" s="155">
        <f>IF(A27taxstdlife="n/a","n/a",IF(V$3&gt;(A27taxstdlife+$E824),(Input!$K$237*$K$7)-SUM($K824:U824),(Input!$K$237*$K$7)/A27taxstdlife))</f>
        <v>0</v>
      </c>
      <c r="W824" s="155">
        <f>IF(A27taxstdlife="n/a","n/a",IF(W$3&gt;(A27taxstdlife+$E824),(Input!$K$237*$K$7)-SUM($K824:V824),(Input!$K$237*$K$7)/A27taxstdlife))</f>
        <v>0</v>
      </c>
      <c r="X824" s="155">
        <f>IF(A27taxstdlife="n/a","n/a",IF(X$3&gt;(A27taxstdlife+$E824),(Input!$K$237*$K$7)-SUM($K824:W824),(Input!$K$237*$K$7)/A27taxstdlife))</f>
        <v>0</v>
      </c>
      <c r="Y824" s="155">
        <f>IF(A27taxstdlife="n/a","n/a",IF(Y$3&gt;(A27taxstdlife+$E824),(Input!$K$237*$K$7)-SUM($K824:X824),(Input!$K$237*$K$7)/A27taxstdlife))</f>
        <v>0</v>
      </c>
      <c r="Z824" s="155">
        <f>IF(A27taxstdlife="n/a","n/a",IF(Z$3&gt;(A27taxstdlife+$E824),(Input!$K$237*$K$7)-SUM($K824:Y824),(Input!$K$237*$K$7)/A27taxstdlife))</f>
        <v>0</v>
      </c>
      <c r="AA824" s="155">
        <f>IF(A27taxstdlife="n/a","n/a",IF(AA$3&gt;(A27taxstdlife+$E824),(Input!$K$237*$K$7)-SUM($K824:Z824),(Input!$K$237*$K$7)/A27taxstdlife))</f>
        <v>0</v>
      </c>
      <c r="AB824" s="155">
        <f>IF(A27taxstdlife="n/a","n/a",IF(AB$3&gt;(A27taxstdlife+$E824),(Input!$K$237*$K$7)-SUM($K824:AA824),(Input!$K$237*$K$7)/A27taxstdlife))</f>
        <v>0</v>
      </c>
      <c r="AC824" s="155">
        <f>IF(A27taxstdlife="n/a","n/a",IF(AC$3&gt;(A27taxstdlife+$E824),(Input!$K$237*$K$7)-SUM($K824:AB824),(Input!$K$237*$K$7)/A27taxstdlife))</f>
        <v>0</v>
      </c>
      <c r="AD824" s="155">
        <f>IF(A27taxstdlife="n/a","n/a",IF(AD$3&gt;(A27taxstdlife+$E824),(Input!$K$237*$K$7)-SUM($K824:AC824),(Input!$K$237*$K$7)/A27taxstdlife))</f>
        <v>0</v>
      </c>
      <c r="AE824" s="155">
        <f>IF(A27taxstdlife="n/a","n/a",IF(AE$3&gt;(A27taxstdlife+$E824),(Input!$K$237*$K$7)-SUM($K824:AD824),(Input!$K$237*$K$7)/A27taxstdlife))</f>
        <v>0</v>
      </c>
      <c r="AF824" s="155">
        <f>IF(A27taxstdlife="n/a","n/a",IF(AF$3&gt;(A27taxstdlife+$E824),(Input!$K$237*$K$7)-SUM($K824:AE824),(Input!$K$237*$K$7)/A27taxstdlife))</f>
        <v>0</v>
      </c>
      <c r="AG824" s="155">
        <f>IF(A27taxstdlife="n/a","n/a",IF(AG$3&gt;(A27taxstdlife+$E824),(Input!$K$237*$K$7)-SUM($K824:AF824),(Input!$K$237*$K$7)/A27taxstdlife))</f>
        <v>0</v>
      </c>
      <c r="AH824" s="155">
        <f>IF(A27taxstdlife="n/a","n/a",IF(AH$3&gt;(A27taxstdlife+$E824),(Input!$K$237*$K$7)-SUM($K824:AG824),(Input!$K$237*$K$7)/A27taxstdlife))</f>
        <v>0</v>
      </c>
      <c r="AI824" s="155">
        <f>IF(A27taxstdlife="n/a","n/a",IF(AI$3&gt;(A27taxstdlife+$E824),(Input!$K$237*$K$7)-SUM($K824:AH824),(Input!$K$237*$K$7)/A27taxstdlife))</f>
        <v>0</v>
      </c>
      <c r="AJ824" s="155">
        <f>IF(A27taxstdlife="n/a","n/a",IF(AJ$3&gt;(A27taxstdlife+$E824),(Input!$K$237*$K$7)-SUM($K824:AI824),(Input!$K$237*$K$7)/A27taxstdlife))</f>
        <v>0</v>
      </c>
      <c r="AK824" s="155">
        <f>IF(A27taxstdlife="n/a","n/a",IF(AK$3&gt;(A27taxstdlife+$E824),(Input!$K$237*$K$7)-SUM($K824:AJ824),(Input!$K$237*$K$7)/A27taxstdlife))</f>
        <v>0</v>
      </c>
      <c r="AL824" s="155">
        <f>IF(A27taxstdlife="n/a","n/a",IF(AL$3&gt;(A27taxstdlife+$E824),(Input!$K$237*$K$7)-SUM($K824:AK824),(Input!$K$237*$K$7)/A27taxstdlife))</f>
        <v>0</v>
      </c>
      <c r="AM824" s="155">
        <f>IF(A27taxstdlife="n/a","n/a",IF(AM$3&gt;(A27taxstdlife+$E824),(Input!$K$237*$K$7)-SUM($K824:AL824),(Input!$K$237*$K$7)/A27taxstdlife))</f>
        <v>0</v>
      </c>
      <c r="AN824" s="155">
        <f>IF(A27taxstdlife="n/a","n/a",IF(AN$3&gt;(A27taxstdlife+$E824),(Input!$K$237*$K$7)-SUM($K824:AM824),(Input!$K$237*$K$7)/A27taxstdlife))</f>
        <v>0</v>
      </c>
      <c r="AO824" s="155">
        <f>IF(A27taxstdlife="n/a","n/a",IF(AO$3&gt;(A27taxstdlife+$E824),(Input!$K$237*$K$7)-SUM($K824:AN824),(Input!$K$237*$K$7)/A27taxstdlife))</f>
        <v>0</v>
      </c>
      <c r="AP824" s="155">
        <f>IF(A27taxstdlife="n/a","n/a",IF(AP$3&gt;(A27taxstdlife+$E824),(Input!$K$237*$K$7)-SUM($K824:AO824),(Input!$K$237*$K$7)/A27taxstdlife))</f>
        <v>0</v>
      </c>
      <c r="AQ824" s="155">
        <f>IF(A27taxstdlife="n/a","n/a",IF(AQ$3&gt;(A27taxstdlife+$E824),(Input!$K$237*$K$7)-SUM($K824:AP824),(Input!$K$237*$K$7)/A27taxstdlife))</f>
        <v>0</v>
      </c>
      <c r="AR824" s="155">
        <f>IF(A27taxstdlife="n/a","n/a",IF(AR$3&gt;(A27taxstdlife+$E824),(Input!$K$237*$K$7)-SUM($K824:AQ824),(Input!$K$237*$K$7)/A27taxstdlife))</f>
        <v>0</v>
      </c>
      <c r="AS824" s="155">
        <f>IF(A27taxstdlife="n/a","n/a",IF(AS$3&gt;(A27taxstdlife+$E824),(Input!$K$237*$K$7)-SUM($K824:AR824),(Input!$K$237*$K$7)/A27taxstdlife))</f>
        <v>0</v>
      </c>
      <c r="AT824" s="155">
        <f>IF(A27taxstdlife="n/a","n/a",IF(AT$3&gt;(A27taxstdlife+$E824),(Input!$K$237*$K$7)-SUM($K824:AS824),(Input!$K$237*$K$7)/A27taxstdlife))</f>
        <v>0</v>
      </c>
      <c r="AU824" s="155">
        <f>IF(A27taxstdlife="n/a","n/a",IF(AU$3&gt;(A27taxstdlife+$E824),(Input!$K$237*$K$7)-SUM($K824:AT824),(Input!$K$237*$K$7)/A27taxstdlife))</f>
        <v>0</v>
      </c>
      <c r="AV824" s="155">
        <f>IF(A27taxstdlife="n/a","n/a",IF(AV$3&gt;(A27taxstdlife+$E824),(Input!$K$237*$K$7)-SUM($K824:AU824),(Input!$K$237*$K$7)/A27taxstdlife))</f>
        <v>0</v>
      </c>
      <c r="AW824" s="155">
        <f>IF(A27taxstdlife="n/a","n/a",IF(AW$3&gt;(A27taxstdlife+$E824),(Input!$K$237*$K$7)-SUM($K824:AV824),(Input!$K$237*$K$7)/A27taxstdlife))</f>
        <v>0</v>
      </c>
      <c r="AX824" s="155">
        <f>IF(A27taxstdlife="n/a","n/a",IF(AX$3&gt;(A27taxstdlife+$E824),(Input!$K$237*$K$7)-SUM($K824:AW824),(Input!$K$237*$K$7)/A27taxstdlife))</f>
        <v>0</v>
      </c>
      <c r="AY824" s="155">
        <f>IF(A27taxstdlife="n/a","n/a",IF(AY$3&gt;(A27taxstdlife+$E824),(Input!$K$237*$K$7)-SUM($K824:AX824),(Input!$K$237*$K$7)/A27taxstdlife))</f>
        <v>0</v>
      </c>
      <c r="AZ824" s="155">
        <f>IF(A27taxstdlife="n/a","n/a",IF(AZ$3&gt;(A27taxstdlife+$E824),(Input!$K$237*$K$7)-SUM($K824:AY824),(Input!$K$237*$K$7)/A27taxstdlife))</f>
        <v>0</v>
      </c>
      <c r="BA824" s="155">
        <f>IF(A27taxstdlife="n/a","n/a",IF(BA$3&gt;(A27taxstdlife+$E824),(Input!$K$237*$K$7)-SUM($K824:AZ824),(Input!$K$237*$K$7)/A27taxstdlife))</f>
        <v>0</v>
      </c>
      <c r="BB824" s="155">
        <f>IF(A27taxstdlife="n/a","n/a",IF(BB$3&gt;(A27taxstdlife+$E824),(Input!$K$237*$K$7)-SUM($K824:BA824),(Input!$K$237*$K$7)/A27taxstdlife))</f>
        <v>0</v>
      </c>
      <c r="BC824" s="155">
        <f>IF(A27taxstdlife="n/a","n/a",IF(BC$3&gt;(A27taxstdlife+$E824),(Input!$K$237*$K$7)-SUM($K824:BB824),(Input!$K$237*$K$7)/A27taxstdlife))</f>
        <v>0</v>
      </c>
      <c r="BD824" s="155">
        <f>IF(A27taxstdlife="n/a","n/a",IF(BD$3&gt;(A27taxstdlife+$E824),(Input!$K$237*$K$7)-SUM($K824:BC824),(Input!$K$237*$K$7)/A27taxstdlife))</f>
        <v>0</v>
      </c>
      <c r="BE824" s="155">
        <f>IF(A27taxstdlife="n/a","n/a",IF(BE$3&gt;(A27taxstdlife+$E824),(Input!$K$237*$K$7)-SUM($K824:BD824),(Input!$K$237*$K$7)/A27taxstdlife))</f>
        <v>0</v>
      </c>
      <c r="BF824" s="155">
        <f>IF(A27taxstdlife="n/a","n/a",IF(BF$3&gt;(A27taxstdlife+$E824),(Input!$K$237*$K$7)-SUM($K824:BE824),(Input!$K$237*$K$7)/A27taxstdlife))</f>
        <v>0</v>
      </c>
      <c r="BG824" s="155">
        <f>IF(A27taxstdlife="n/a","n/a",IF(BG$3&gt;(A27taxstdlife+$E824),(Input!$K$237*$K$7)-SUM($K824:BF824),(Input!$K$237*$K$7)/A27taxstdlife))</f>
        <v>0</v>
      </c>
      <c r="BH824" s="155">
        <f>IF(A27taxstdlife="n/a","n/a",IF(BH$3&gt;(A27taxstdlife+$E824),(Input!$K$237*$K$7)-SUM($K824:BG824),(Input!$K$237*$K$7)/A27taxstdlife))</f>
        <v>0</v>
      </c>
      <c r="BI824" s="155">
        <f>IF(A27taxstdlife="n/a","n/a",IF(BI$3&gt;(A27taxstdlife+$E824),(Input!$K$237*$K$7)-SUM($K824:BH824),(Input!$K$237*$K$7)/A27taxstdlife))</f>
        <v>0</v>
      </c>
      <c r="BJ824" s="14"/>
      <c r="BK824" s="14"/>
      <c r="BL824" s="14"/>
      <c r="BM824" s="14"/>
      <c r="BN824" s="14"/>
      <c r="BO824" s="14"/>
      <c r="BP824" s="14"/>
      <c r="BQ824" s="14"/>
      <c r="BR824" s="14"/>
      <c r="BS824" s="14"/>
      <c r="BT824" s="14"/>
      <c r="BU824" s="14"/>
      <c r="BV824" s="14"/>
      <c r="BW824" s="14"/>
      <c r="BX824" s="14"/>
      <c r="BY824" s="14"/>
      <c r="BZ824" s="14"/>
      <c r="CA824" s="410"/>
      <c r="CB824" s="410"/>
      <c r="CC824" s="410"/>
      <c r="CD824" s="410"/>
      <c r="CE824" s="410"/>
      <c r="CF824" s="410"/>
      <c r="CG824" s="410"/>
      <c r="CH824" s="410"/>
      <c r="CI824" s="410"/>
      <c r="CJ824" s="410"/>
      <c r="CK824" s="410"/>
      <c r="CL824" s="410"/>
      <c r="CM824" s="410"/>
      <c r="CN824" s="410"/>
      <c r="CO824" s="410"/>
      <c r="CP824" s="410"/>
      <c r="CQ824" s="410"/>
      <c r="CR824" s="410"/>
      <c r="CS824" s="410"/>
      <c r="CT824" s="410"/>
      <c r="CU824" s="410"/>
      <c r="CV824" s="410"/>
      <c r="CW824" s="410"/>
      <c r="CX824" s="410"/>
      <c r="CY824" s="410"/>
      <c r="CZ824" s="410"/>
      <c r="DA824" s="410"/>
      <c r="DB824" s="410"/>
      <c r="DC824" s="410"/>
      <c r="DD824" s="410"/>
      <c r="DE824" s="410"/>
      <c r="DF824" s="410"/>
      <c r="DG824" s="410"/>
      <c r="DH824" s="410"/>
      <c r="DI824" s="410"/>
      <c r="DJ824" s="410"/>
      <c r="DK824" s="410"/>
      <c r="DL824" s="410"/>
      <c r="DM824" s="410"/>
      <c r="DN824" s="410"/>
      <c r="DO824" s="410"/>
      <c r="DP824" s="410"/>
      <c r="DQ824" s="410"/>
      <c r="DR824" s="410"/>
      <c r="DS824" s="410"/>
      <c r="DT824" s="410"/>
      <c r="DU824" s="410"/>
      <c r="DV824" s="410"/>
      <c r="DW824" s="410"/>
      <c r="DX824" s="410"/>
      <c r="DY824" s="410"/>
      <c r="DZ824" s="410"/>
      <c r="EA824" s="410"/>
      <c r="EB824" s="410"/>
      <c r="EC824" s="410"/>
      <c r="ED824" s="410"/>
      <c r="EE824" s="410"/>
      <c r="EF824" s="410"/>
      <c r="EG824" s="410"/>
      <c r="EH824" s="410"/>
      <c r="EI824" s="410"/>
      <c r="EJ824" s="410"/>
      <c r="EK824" s="410"/>
      <c r="EL824" s="410"/>
      <c r="EM824" s="410"/>
      <c r="EN824" s="410"/>
      <c r="EO824" s="410"/>
      <c r="EP824" s="410"/>
      <c r="EQ824" s="410"/>
      <c r="ER824" s="410"/>
      <c r="ES824" s="410"/>
      <c r="ET824" s="410"/>
      <c r="EU824" s="410"/>
      <c r="EV824" s="410"/>
      <c r="EW824" s="410"/>
      <c r="EX824" s="410"/>
      <c r="EY824" s="410"/>
      <c r="EZ824" s="410"/>
      <c r="FA824" s="410"/>
      <c r="FB824" s="410"/>
      <c r="FC824" s="410"/>
      <c r="FD824" s="410"/>
      <c r="FE824" s="410"/>
      <c r="FF824" s="410"/>
      <c r="FG824" s="410"/>
      <c r="FH824" s="410"/>
      <c r="FI824" s="410"/>
      <c r="FJ824" s="410"/>
      <c r="FK824" s="410"/>
      <c r="FL824" s="410"/>
      <c r="FM824" s="410"/>
      <c r="FN824" s="410"/>
      <c r="FO824" s="410"/>
      <c r="FP824" s="410"/>
      <c r="FQ824" s="410"/>
      <c r="FR824" s="410"/>
      <c r="FS824" s="410"/>
      <c r="FT824" s="410"/>
      <c r="FU824" s="410"/>
      <c r="FV824" s="410"/>
      <c r="FW824" s="410"/>
      <c r="FX824" s="410"/>
      <c r="FY824" s="410"/>
      <c r="FZ824" s="410"/>
      <c r="GA824" s="410"/>
      <c r="GB824" s="410"/>
      <c r="GC824" s="410"/>
      <c r="GD824" s="410"/>
      <c r="GE824" s="410"/>
      <c r="GF824" s="410"/>
      <c r="GG824" s="410"/>
      <c r="GH824" s="410"/>
      <c r="GI824" s="410"/>
      <c r="GJ824" s="410"/>
      <c r="GK824" s="410"/>
      <c r="GL824" s="410"/>
      <c r="GM824" s="410"/>
      <c r="GN824" s="410"/>
      <c r="GO824" s="410"/>
      <c r="GP824" s="410"/>
      <c r="GQ824" s="410"/>
      <c r="GR824" s="410"/>
      <c r="GS824" s="410"/>
      <c r="GT824" s="410"/>
      <c r="GU824" s="410"/>
      <c r="GV824" s="410"/>
      <c r="GW824" s="410"/>
      <c r="GX824" s="410"/>
      <c r="GY824" s="410"/>
      <c r="GZ824" s="410"/>
      <c r="HA824" s="410"/>
      <c r="HB824" s="410"/>
      <c r="HC824" s="410"/>
      <c r="HD824" s="410"/>
      <c r="HE824" s="410"/>
      <c r="HF824" s="410"/>
      <c r="HG824" s="410"/>
      <c r="HH824" s="410"/>
      <c r="HI824" s="410"/>
      <c r="HJ824" s="410"/>
      <c r="HK824" s="410"/>
      <c r="HL824" s="410"/>
      <c r="HM824" s="410"/>
      <c r="HN824" s="410"/>
      <c r="HO824" s="410"/>
      <c r="HP824" s="410"/>
      <c r="HQ824" s="410"/>
      <c r="HR824" s="410"/>
      <c r="HS824" s="410"/>
      <c r="HT824" s="410"/>
      <c r="HU824" s="410"/>
      <c r="HV824" s="410"/>
      <c r="HW824" s="410"/>
      <c r="HX824" s="410"/>
      <c r="HY824" s="410"/>
      <c r="HZ824" s="410"/>
      <c r="IA824" s="410"/>
      <c r="IB824" s="410"/>
      <c r="IC824" s="410"/>
      <c r="ID824" s="410"/>
      <c r="IE824" s="410"/>
      <c r="IF824" s="410"/>
      <c r="IG824" s="410"/>
      <c r="IH824" s="410"/>
      <c r="II824" s="410"/>
      <c r="IJ824" s="410"/>
      <c r="IK824" s="410"/>
      <c r="IL824" s="410"/>
      <c r="IM824" s="410"/>
      <c r="IN824" s="410"/>
      <c r="IO824" s="410"/>
      <c r="IP824" s="410"/>
      <c r="IQ824" s="410"/>
      <c r="IR824" s="410"/>
      <c r="IS824" s="410"/>
      <c r="IT824" s="410"/>
      <c r="IU824" s="410"/>
      <c r="IV824" s="410"/>
    </row>
    <row r="825" spans="1:256" s="2" customFormat="1" ht="12.75" hidden="1" customHeight="1" outlineLevel="2">
      <c r="A825" s="14"/>
      <c r="B825" s="14"/>
      <c r="C825" s="324"/>
      <c r="D825" s="413"/>
      <c r="E825" s="261">
        <v>6</v>
      </c>
      <c r="F825" s="372"/>
      <c r="G825" s="269"/>
      <c r="H825" s="271"/>
      <c r="I825" s="271"/>
      <c r="J825" s="271"/>
      <c r="K825" s="271"/>
      <c r="L825" s="270"/>
      <c r="M825" s="155">
        <f>IF(A27taxstdlife="n/a","n/a",IF(M$3&gt;(A27taxstdlife+$E825),(Input!$L$237*$L$7)-SUM($L825:L825),(Input!$L$237*$L$7)/A27taxstdlife))</f>
        <v>0</v>
      </c>
      <c r="N825" s="155">
        <f>IF(A27taxstdlife="n/a","n/a",IF(N$3&gt;(A27taxstdlife+$E825),(Input!$L$237*$L$7)-SUM($L825:M825),(Input!$L$237*$L$7)/A27taxstdlife))</f>
        <v>0</v>
      </c>
      <c r="O825" s="155">
        <f>IF(A27taxstdlife="n/a","n/a",IF(O$3&gt;(A27taxstdlife+$E825),(Input!$L$237*$L$7)-SUM($L825:N825),(Input!$L$237*$L$7)/A27taxstdlife))</f>
        <v>0</v>
      </c>
      <c r="P825" s="155">
        <f>IF(A27taxstdlife="n/a","n/a",IF(P$3&gt;(A27taxstdlife+$E825),(Input!$L$237*$L$7)-SUM($L825:O825),(Input!$L$237*$L$7)/A27taxstdlife))</f>
        <v>0</v>
      </c>
      <c r="Q825" s="155">
        <f>IF(A27taxstdlife="n/a","n/a",IF(Q$3&gt;(A27taxstdlife+$E825),(Input!$L$237*$L$7)-SUM($L825:P825),(Input!$L$237*$L$7)/A27taxstdlife))</f>
        <v>0</v>
      </c>
      <c r="R825" s="155">
        <f>IF(A27taxstdlife="n/a","n/a",IF(R$3&gt;(A27taxstdlife+$E825),(Input!$L$237*$L$7)-SUM($L825:Q825),(Input!$L$237*$L$7)/A27taxstdlife))</f>
        <v>0</v>
      </c>
      <c r="S825" s="155">
        <f>IF(A27taxstdlife="n/a","n/a",IF(S$3&gt;(A27taxstdlife+$E825),(Input!$L$237*$L$7)-SUM($L825:R825),(Input!$L$237*$L$7)/A27taxstdlife))</f>
        <v>0</v>
      </c>
      <c r="T825" s="155">
        <f>IF(A27taxstdlife="n/a","n/a",IF(T$3&gt;(A27taxstdlife+$E825),(Input!$L$237*$L$7)-SUM($L825:S825),(Input!$L$237*$L$7)/A27taxstdlife))</f>
        <v>0</v>
      </c>
      <c r="U825" s="155">
        <f>IF(A27taxstdlife="n/a","n/a",IF(U$3&gt;(A27taxstdlife+$E825),(Input!$L$237*$L$7)-SUM($L825:T825),(Input!$L$237*$L$7)/A27taxstdlife))</f>
        <v>0</v>
      </c>
      <c r="V825" s="155">
        <f>IF(A27taxstdlife="n/a","n/a",IF(V$3&gt;(A27taxstdlife+$E825),(Input!$L$237*$L$7)-SUM($L825:U825),(Input!$L$237*$L$7)/A27taxstdlife))</f>
        <v>0</v>
      </c>
      <c r="W825" s="155">
        <f>IF(A27taxstdlife="n/a","n/a",IF(W$3&gt;(A27taxstdlife+$E825),(Input!$L$237*$L$7)-SUM($L825:V825),(Input!$L$237*$L$7)/A27taxstdlife))</f>
        <v>0</v>
      </c>
      <c r="X825" s="155">
        <f>IF(A27taxstdlife="n/a","n/a",IF(X$3&gt;(A27taxstdlife+$E825),(Input!$L$237*$L$7)-SUM($L825:W825),(Input!$L$237*$L$7)/A27taxstdlife))</f>
        <v>0</v>
      </c>
      <c r="Y825" s="155">
        <f>IF(A27taxstdlife="n/a","n/a",IF(Y$3&gt;(A27taxstdlife+$E825),(Input!$L$237*$L$7)-SUM($L825:X825),(Input!$L$237*$L$7)/A27taxstdlife))</f>
        <v>0</v>
      </c>
      <c r="Z825" s="155">
        <f>IF(A27taxstdlife="n/a","n/a",IF(Z$3&gt;(A27taxstdlife+$E825),(Input!$L$237*$L$7)-SUM($L825:Y825),(Input!$L$237*$L$7)/A27taxstdlife))</f>
        <v>0</v>
      </c>
      <c r="AA825" s="155">
        <f>IF(A27taxstdlife="n/a","n/a",IF(AA$3&gt;(A27taxstdlife+$E825),(Input!$L$237*$L$7)-SUM($L825:Z825),(Input!$L$237*$L$7)/A27taxstdlife))</f>
        <v>0</v>
      </c>
      <c r="AB825" s="155">
        <f>IF(A27taxstdlife="n/a","n/a",IF(AB$3&gt;(A27taxstdlife+$E825),(Input!$L$237*$L$7)-SUM($L825:AA825),(Input!$L$237*$L$7)/A27taxstdlife))</f>
        <v>0</v>
      </c>
      <c r="AC825" s="155">
        <f>IF(A27taxstdlife="n/a","n/a",IF(AC$3&gt;(A27taxstdlife+$E825),(Input!$L$237*$L$7)-SUM($L825:AB825),(Input!$L$237*$L$7)/A27taxstdlife))</f>
        <v>0</v>
      </c>
      <c r="AD825" s="155">
        <f>IF(A27taxstdlife="n/a","n/a",IF(AD$3&gt;(A27taxstdlife+$E825),(Input!$L$237*$L$7)-SUM($L825:AC825),(Input!$L$237*$L$7)/A27taxstdlife))</f>
        <v>0</v>
      </c>
      <c r="AE825" s="155">
        <f>IF(A27taxstdlife="n/a","n/a",IF(AE$3&gt;(A27taxstdlife+$E825),(Input!$L$237*$L$7)-SUM($L825:AD825),(Input!$L$237*$L$7)/A27taxstdlife))</f>
        <v>0</v>
      </c>
      <c r="AF825" s="155">
        <f>IF(A27taxstdlife="n/a","n/a",IF(AF$3&gt;(A27taxstdlife+$E825),(Input!$L$237*$L$7)-SUM($L825:AE825),(Input!$L$237*$L$7)/A27taxstdlife))</f>
        <v>0</v>
      </c>
      <c r="AG825" s="155">
        <f>IF(A27taxstdlife="n/a","n/a",IF(AG$3&gt;(A27taxstdlife+$E825),(Input!$L$237*$L$7)-SUM($L825:AF825),(Input!$L$237*$L$7)/A27taxstdlife))</f>
        <v>0</v>
      </c>
      <c r="AH825" s="155">
        <f>IF(A27taxstdlife="n/a","n/a",IF(AH$3&gt;(A27taxstdlife+$E825),(Input!$L$237*$L$7)-SUM($L825:AG825),(Input!$L$237*$L$7)/A27taxstdlife))</f>
        <v>0</v>
      </c>
      <c r="AI825" s="155">
        <f>IF(A27taxstdlife="n/a","n/a",IF(AI$3&gt;(A27taxstdlife+$E825),(Input!$L$237*$L$7)-SUM($L825:AH825),(Input!$L$237*$L$7)/A27taxstdlife))</f>
        <v>0</v>
      </c>
      <c r="AJ825" s="155">
        <f>IF(A27taxstdlife="n/a","n/a",IF(AJ$3&gt;(A27taxstdlife+$E825),(Input!$L$237*$L$7)-SUM($L825:AI825),(Input!$L$237*$L$7)/A27taxstdlife))</f>
        <v>0</v>
      </c>
      <c r="AK825" s="155">
        <f>IF(A27taxstdlife="n/a","n/a",IF(AK$3&gt;(A27taxstdlife+$E825),(Input!$L$237*$L$7)-SUM($L825:AJ825),(Input!$L$237*$L$7)/A27taxstdlife))</f>
        <v>0</v>
      </c>
      <c r="AL825" s="155">
        <f>IF(A27taxstdlife="n/a","n/a",IF(AL$3&gt;(A27taxstdlife+$E825),(Input!$L$237*$L$7)-SUM($L825:AK825),(Input!$L$237*$L$7)/A27taxstdlife))</f>
        <v>0</v>
      </c>
      <c r="AM825" s="155">
        <f>IF(A27taxstdlife="n/a","n/a",IF(AM$3&gt;(A27taxstdlife+$E825),(Input!$L$237*$L$7)-SUM($L825:AL825),(Input!$L$237*$L$7)/A27taxstdlife))</f>
        <v>0</v>
      </c>
      <c r="AN825" s="155">
        <f>IF(A27taxstdlife="n/a","n/a",IF(AN$3&gt;(A27taxstdlife+$E825),(Input!$L$237*$L$7)-SUM($L825:AM825),(Input!$L$237*$L$7)/A27taxstdlife))</f>
        <v>0</v>
      </c>
      <c r="AO825" s="155">
        <f>IF(A27taxstdlife="n/a","n/a",IF(AO$3&gt;(A27taxstdlife+$E825),(Input!$L$237*$L$7)-SUM($L825:AN825),(Input!$L$237*$L$7)/A27taxstdlife))</f>
        <v>0</v>
      </c>
      <c r="AP825" s="155">
        <f>IF(A27taxstdlife="n/a","n/a",IF(AP$3&gt;(A27taxstdlife+$E825),(Input!$L$237*$L$7)-SUM($L825:AO825),(Input!$L$237*$L$7)/A27taxstdlife))</f>
        <v>0</v>
      </c>
      <c r="AQ825" s="155">
        <f>IF(A27taxstdlife="n/a","n/a",IF(AQ$3&gt;(A27taxstdlife+$E825),(Input!$L$237*$L$7)-SUM($L825:AP825),(Input!$L$237*$L$7)/A27taxstdlife))</f>
        <v>0</v>
      </c>
      <c r="AR825" s="155">
        <f>IF(A27taxstdlife="n/a","n/a",IF(AR$3&gt;(A27taxstdlife+$E825),(Input!$L$237*$L$7)-SUM($L825:AQ825),(Input!$L$237*$L$7)/A27taxstdlife))</f>
        <v>0</v>
      </c>
      <c r="AS825" s="155">
        <f>IF(A27taxstdlife="n/a","n/a",IF(AS$3&gt;(A27taxstdlife+$E825),(Input!$L$237*$L$7)-SUM($L825:AR825),(Input!$L$237*$L$7)/A27taxstdlife))</f>
        <v>0</v>
      </c>
      <c r="AT825" s="155">
        <f>IF(A27taxstdlife="n/a","n/a",IF(AT$3&gt;(A27taxstdlife+$E825),(Input!$L$237*$L$7)-SUM($L825:AS825),(Input!$L$237*$L$7)/A27taxstdlife))</f>
        <v>0</v>
      </c>
      <c r="AU825" s="155">
        <f>IF(A27taxstdlife="n/a","n/a",IF(AU$3&gt;(A27taxstdlife+$E825),(Input!$L$237*$L$7)-SUM($L825:AT825),(Input!$L$237*$L$7)/A27taxstdlife))</f>
        <v>0</v>
      </c>
      <c r="AV825" s="155">
        <f>IF(A27taxstdlife="n/a","n/a",IF(AV$3&gt;(A27taxstdlife+$E825),(Input!$L$237*$L$7)-SUM($L825:AU825),(Input!$L$237*$L$7)/A27taxstdlife))</f>
        <v>0</v>
      </c>
      <c r="AW825" s="155">
        <f>IF(A27taxstdlife="n/a","n/a",IF(AW$3&gt;(A27taxstdlife+$E825),(Input!$L$237*$L$7)-SUM($L825:AV825),(Input!$L$237*$L$7)/A27taxstdlife))</f>
        <v>0</v>
      </c>
      <c r="AX825" s="155">
        <f>IF(A27taxstdlife="n/a","n/a",IF(AX$3&gt;(A27taxstdlife+$E825),(Input!$L$237*$L$7)-SUM($L825:AW825),(Input!$L$237*$L$7)/A27taxstdlife))</f>
        <v>0</v>
      </c>
      <c r="AY825" s="155">
        <f>IF(A27taxstdlife="n/a","n/a",IF(AY$3&gt;(A27taxstdlife+$E825),(Input!$L$237*$L$7)-SUM($L825:AX825),(Input!$L$237*$L$7)/A27taxstdlife))</f>
        <v>0</v>
      </c>
      <c r="AZ825" s="155">
        <f>IF(A27taxstdlife="n/a","n/a",IF(AZ$3&gt;(A27taxstdlife+$E825),(Input!$L$237*$L$7)-SUM($L825:AY825),(Input!$L$237*$L$7)/A27taxstdlife))</f>
        <v>0</v>
      </c>
      <c r="BA825" s="155">
        <f>IF(A27taxstdlife="n/a","n/a",IF(BA$3&gt;(A27taxstdlife+$E825),(Input!$L$237*$L$7)-SUM($L825:AZ825),(Input!$L$237*$L$7)/A27taxstdlife))</f>
        <v>0</v>
      </c>
      <c r="BB825" s="155">
        <f>IF(A27taxstdlife="n/a","n/a",IF(BB$3&gt;(A27taxstdlife+$E825),(Input!$L$237*$L$7)-SUM($L825:BA825),(Input!$L$237*$L$7)/A27taxstdlife))</f>
        <v>0</v>
      </c>
      <c r="BC825" s="155">
        <f>IF(A27taxstdlife="n/a","n/a",IF(BC$3&gt;(A27taxstdlife+$E825),(Input!$L$237*$L$7)-SUM($L825:BB825),(Input!$L$237*$L$7)/A27taxstdlife))</f>
        <v>0</v>
      </c>
      <c r="BD825" s="155">
        <f>IF(A27taxstdlife="n/a","n/a",IF(BD$3&gt;(A27taxstdlife+$E825),(Input!$L$237*$L$7)-SUM($L825:BC825),(Input!$L$237*$L$7)/A27taxstdlife))</f>
        <v>0</v>
      </c>
      <c r="BE825" s="155">
        <f>IF(A27taxstdlife="n/a","n/a",IF(BE$3&gt;(A27taxstdlife+$E825),(Input!$L$237*$L$7)-SUM($L825:BD825),(Input!$L$237*$L$7)/A27taxstdlife))</f>
        <v>0</v>
      </c>
      <c r="BF825" s="155">
        <f>IF(A27taxstdlife="n/a","n/a",IF(BF$3&gt;(A27taxstdlife+$E825),(Input!$L$237*$L$7)-SUM($L825:BE825),(Input!$L$237*$L$7)/A27taxstdlife))</f>
        <v>0</v>
      </c>
      <c r="BG825" s="155">
        <f>IF(A27taxstdlife="n/a","n/a",IF(BG$3&gt;(A27taxstdlife+$E825),(Input!$L$237*$L$7)-SUM($L825:BF825),(Input!$L$237*$L$7)/A27taxstdlife))</f>
        <v>0</v>
      </c>
      <c r="BH825" s="155">
        <f>IF(A27taxstdlife="n/a","n/a",IF(BH$3&gt;(A27taxstdlife+$E825),(Input!$L$237*$L$7)-SUM($L825:BG825),(Input!$L$237*$L$7)/A27taxstdlife))</f>
        <v>0</v>
      </c>
      <c r="BI825" s="155">
        <f>IF(A27taxstdlife="n/a","n/a",IF(BI$3&gt;(A27taxstdlife+$E825),(Input!$L$237*$L$7)-SUM($L825:BH825),(Input!$L$237*$L$7)/A27taxstdlife))</f>
        <v>0</v>
      </c>
      <c r="BJ825" s="14"/>
      <c r="BK825" s="14"/>
      <c r="BL825" s="14"/>
      <c r="BM825" s="14"/>
      <c r="BN825" s="14"/>
      <c r="BO825" s="14"/>
      <c r="BP825" s="14"/>
      <c r="BQ825" s="14"/>
      <c r="BR825" s="14"/>
      <c r="BS825" s="14"/>
      <c r="BT825" s="14"/>
      <c r="BU825" s="14"/>
      <c r="BV825" s="14"/>
      <c r="BW825" s="14"/>
      <c r="BX825" s="14"/>
      <c r="BY825" s="14"/>
      <c r="BZ825" s="14"/>
      <c r="CA825" s="410"/>
      <c r="CB825" s="410"/>
      <c r="CC825" s="410"/>
      <c r="CD825" s="410"/>
      <c r="CE825" s="410"/>
      <c r="CF825" s="410"/>
      <c r="CG825" s="410"/>
      <c r="CH825" s="410"/>
      <c r="CI825" s="410"/>
      <c r="CJ825" s="410"/>
      <c r="CK825" s="410"/>
      <c r="CL825" s="410"/>
      <c r="CM825" s="410"/>
      <c r="CN825" s="410"/>
      <c r="CO825" s="410"/>
      <c r="CP825" s="410"/>
      <c r="CQ825" s="410"/>
      <c r="CR825" s="410"/>
      <c r="CS825" s="410"/>
      <c r="CT825" s="410"/>
      <c r="CU825" s="410"/>
      <c r="CV825" s="410"/>
      <c r="CW825" s="410"/>
      <c r="CX825" s="410"/>
      <c r="CY825" s="410"/>
      <c r="CZ825" s="410"/>
      <c r="DA825" s="410"/>
      <c r="DB825" s="410"/>
      <c r="DC825" s="410"/>
      <c r="DD825" s="410"/>
      <c r="DE825" s="410"/>
      <c r="DF825" s="410"/>
      <c r="DG825" s="410"/>
      <c r="DH825" s="410"/>
      <c r="DI825" s="410"/>
      <c r="DJ825" s="410"/>
      <c r="DK825" s="410"/>
      <c r="DL825" s="410"/>
      <c r="DM825" s="410"/>
      <c r="DN825" s="410"/>
      <c r="DO825" s="410"/>
      <c r="DP825" s="410"/>
      <c r="DQ825" s="410"/>
      <c r="DR825" s="410"/>
      <c r="DS825" s="410"/>
      <c r="DT825" s="410"/>
      <c r="DU825" s="410"/>
      <c r="DV825" s="410"/>
      <c r="DW825" s="410"/>
      <c r="DX825" s="410"/>
      <c r="DY825" s="410"/>
      <c r="DZ825" s="410"/>
      <c r="EA825" s="410"/>
      <c r="EB825" s="410"/>
      <c r="EC825" s="410"/>
      <c r="ED825" s="410"/>
      <c r="EE825" s="410"/>
      <c r="EF825" s="410"/>
      <c r="EG825" s="410"/>
      <c r="EH825" s="410"/>
      <c r="EI825" s="410"/>
      <c r="EJ825" s="410"/>
      <c r="EK825" s="410"/>
      <c r="EL825" s="410"/>
      <c r="EM825" s="410"/>
      <c r="EN825" s="410"/>
      <c r="EO825" s="410"/>
      <c r="EP825" s="410"/>
      <c r="EQ825" s="410"/>
      <c r="ER825" s="410"/>
      <c r="ES825" s="410"/>
      <c r="ET825" s="410"/>
      <c r="EU825" s="410"/>
      <c r="EV825" s="410"/>
      <c r="EW825" s="410"/>
      <c r="EX825" s="410"/>
      <c r="EY825" s="410"/>
      <c r="EZ825" s="410"/>
      <c r="FA825" s="410"/>
      <c r="FB825" s="410"/>
      <c r="FC825" s="410"/>
      <c r="FD825" s="410"/>
      <c r="FE825" s="410"/>
      <c r="FF825" s="410"/>
      <c r="FG825" s="410"/>
      <c r="FH825" s="410"/>
      <c r="FI825" s="410"/>
      <c r="FJ825" s="410"/>
      <c r="FK825" s="410"/>
      <c r="FL825" s="410"/>
      <c r="FM825" s="410"/>
      <c r="FN825" s="410"/>
      <c r="FO825" s="410"/>
      <c r="FP825" s="410"/>
      <c r="FQ825" s="410"/>
      <c r="FR825" s="410"/>
      <c r="FS825" s="410"/>
      <c r="FT825" s="410"/>
      <c r="FU825" s="410"/>
      <c r="FV825" s="410"/>
      <c r="FW825" s="410"/>
      <c r="FX825" s="410"/>
      <c r="FY825" s="410"/>
      <c r="FZ825" s="410"/>
      <c r="GA825" s="410"/>
      <c r="GB825" s="410"/>
      <c r="GC825" s="410"/>
      <c r="GD825" s="410"/>
      <c r="GE825" s="410"/>
      <c r="GF825" s="410"/>
      <c r="GG825" s="410"/>
      <c r="GH825" s="410"/>
      <c r="GI825" s="410"/>
      <c r="GJ825" s="410"/>
      <c r="GK825" s="410"/>
      <c r="GL825" s="410"/>
      <c r="GM825" s="410"/>
      <c r="GN825" s="410"/>
      <c r="GO825" s="410"/>
      <c r="GP825" s="410"/>
      <c r="GQ825" s="410"/>
      <c r="GR825" s="410"/>
      <c r="GS825" s="410"/>
      <c r="GT825" s="410"/>
      <c r="GU825" s="410"/>
      <c r="GV825" s="410"/>
      <c r="GW825" s="410"/>
      <c r="GX825" s="410"/>
      <c r="GY825" s="410"/>
      <c r="GZ825" s="410"/>
      <c r="HA825" s="410"/>
      <c r="HB825" s="410"/>
      <c r="HC825" s="410"/>
      <c r="HD825" s="410"/>
      <c r="HE825" s="410"/>
      <c r="HF825" s="410"/>
      <c r="HG825" s="410"/>
      <c r="HH825" s="410"/>
      <c r="HI825" s="410"/>
      <c r="HJ825" s="410"/>
      <c r="HK825" s="410"/>
      <c r="HL825" s="410"/>
      <c r="HM825" s="410"/>
      <c r="HN825" s="410"/>
      <c r="HO825" s="410"/>
      <c r="HP825" s="410"/>
      <c r="HQ825" s="410"/>
      <c r="HR825" s="410"/>
      <c r="HS825" s="410"/>
      <c r="HT825" s="410"/>
      <c r="HU825" s="410"/>
      <c r="HV825" s="410"/>
      <c r="HW825" s="410"/>
      <c r="HX825" s="410"/>
      <c r="HY825" s="410"/>
      <c r="HZ825" s="410"/>
      <c r="IA825" s="410"/>
      <c r="IB825" s="410"/>
      <c r="IC825" s="410"/>
      <c r="ID825" s="410"/>
      <c r="IE825" s="410"/>
      <c r="IF825" s="410"/>
      <c r="IG825" s="410"/>
      <c r="IH825" s="410"/>
      <c r="II825" s="410"/>
      <c r="IJ825" s="410"/>
      <c r="IK825" s="410"/>
      <c r="IL825" s="410"/>
      <c r="IM825" s="410"/>
      <c r="IN825" s="410"/>
      <c r="IO825" s="410"/>
      <c r="IP825" s="410"/>
      <c r="IQ825" s="410"/>
      <c r="IR825" s="410"/>
      <c r="IS825" s="410"/>
      <c r="IT825" s="410"/>
      <c r="IU825" s="410"/>
      <c r="IV825" s="410"/>
    </row>
    <row r="826" spans="1:256" s="2" customFormat="1" ht="12.75" hidden="1" customHeight="1" outlineLevel="2">
      <c r="A826" s="14"/>
      <c r="B826" s="14"/>
      <c r="C826" s="324"/>
      <c r="D826" s="413"/>
      <c r="E826" s="261">
        <v>7</v>
      </c>
      <c r="F826" s="372"/>
      <c r="G826" s="269"/>
      <c r="H826" s="271"/>
      <c r="I826" s="271"/>
      <c r="J826" s="271"/>
      <c r="K826" s="271"/>
      <c r="L826" s="271"/>
      <c r="M826" s="270"/>
      <c r="N826" s="155">
        <f>IF(A27taxstdlife="n/a","n/a",IF(N$3&gt;(A27taxstdlife+$E826),(Input!$M$237*$M$7)-SUM($M826:M826),(Input!$M$237*$M$7)/A27taxstdlife))</f>
        <v>0</v>
      </c>
      <c r="O826" s="155">
        <f>IF(A27taxstdlife="n/a","n/a",IF(O$3&gt;(A27taxstdlife+$E826),(Input!$M$237*$M$7)-SUM($M826:N826),(Input!$M$237*$M$7)/A27taxstdlife))</f>
        <v>0</v>
      </c>
      <c r="P826" s="155">
        <f>IF(A27taxstdlife="n/a","n/a",IF(P$3&gt;(A27taxstdlife+$E826),(Input!$M$237*$M$7)-SUM($M826:O826),(Input!$M$237*$M$7)/A27taxstdlife))</f>
        <v>0</v>
      </c>
      <c r="Q826" s="155">
        <f>IF(A27taxstdlife="n/a","n/a",IF(Q$3&gt;(A27taxstdlife+$E826),(Input!$M$237*$M$7)-SUM($M826:P826),(Input!$M$237*$M$7)/A27taxstdlife))</f>
        <v>0</v>
      </c>
      <c r="R826" s="155">
        <f>IF(A27taxstdlife="n/a","n/a",IF(R$3&gt;(A27taxstdlife+$E826),(Input!$M$237*$M$7)-SUM($M826:Q826),(Input!$M$237*$M$7)/A27taxstdlife))</f>
        <v>0</v>
      </c>
      <c r="S826" s="155">
        <f>IF(A27taxstdlife="n/a","n/a",IF(S$3&gt;(A27taxstdlife+$E826),(Input!$M$237*$M$7)-SUM($M826:R826),(Input!$M$237*$M$7)/A27taxstdlife))</f>
        <v>0</v>
      </c>
      <c r="T826" s="155">
        <f>IF(A27taxstdlife="n/a","n/a",IF(T$3&gt;(A27taxstdlife+$E826),(Input!$M$237*$M$7)-SUM($M826:S826),(Input!$M$237*$M$7)/A27taxstdlife))</f>
        <v>0</v>
      </c>
      <c r="U826" s="155">
        <f>IF(A27taxstdlife="n/a","n/a",IF(U$3&gt;(A27taxstdlife+$E826),(Input!$M$237*$M$7)-SUM($M826:T826),(Input!$M$237*$M$7)/A27taxstdlife))</f>
        <v>0</v>
      </c>
      <c r="V826" s="155">
        <f>IF(A27taxstdlife="n/a","n/a",IF(V$3&gt;(A27taxstdlife+$E826),(Input!$M$237*$M$7)-SUM($M826:U826),(Input!$M$237*$M$7)/A27taxstdlife))</f>
        <v>0</v>
      </c>
      <c r="W826" s="155">
        <f>IF(A27taxstdlife="n/a","n/a",IF(W$3&gt;(A27taxstdlife+$E826),(Input!$M$237*$M$7)-SUM($M826:V826),(Input!$M$237*$M$7)/A27taxstdlife))</f>
        <v>0</v>
      </c>
      <c r="X826" s="155">
        <f>IF(A27taxstdlife="n/a","n/a",IF(X$3&gt;(A27taxstdlife+$E826),(Input!$M$237*$M$7)-SUM($M826:W826),(Input!$M$237*$M$7)/A27taxstdlife))</f>
        <v>0</v>
      </c>
      <c r="Y826" s="155">
        <f>IF(A27taxstdlife="n/a","n/a",IF(Y$3&gt;(A27taxstdlife+$E826),(Input!$M$237*$M$7)-SUM($M826:X826),(Input!$M$237*$M$7)/A27taxstdlife))</f>
        <v>0</v>
      </c>
      <c r="Z826" s="155">
        <f>IF(A27taxstdlife="n/a","n/a",IF(Z$3&gt;(A27taxstdlife+$E826),(Input!$M$237*$M$7)-SUM($M826:Y826),(Input!$M$237*$M$7)/A27taxstdlife))</f>
        <v>0</v>
      </c>
      <c r="AA826" s="155">
        <f>IF(A27taxstdlife="n/a","n/a",IF(AA$3&gt;(A27taxstdlife+$E826),(Input!$M$237*$M$7)-SUM($M826:Z826),(Input!$M$237*$M$7)/A27taxstdlife))</f>
        <v>0</v>
      </c>
      <c r="AB826" s="155">
        <f>IF(A27taxstdlife="n/a","n/a",IF(AB$3&gt;(A27taxstdlife+$E826),(Input!$M$237*$M$7)-SUM($M826:AA826),(Input!$M$237*$M$7)/A27taxstdlife))</f>
        <v>0</v>
      </c>
      <c r="AC826" s="155">
        <f>IF(A27taxstdlife="n/a","n/a",IF(AC$3&gt;(A27taxstdlife+$E826),(Input!$M$237*$M$7)-SUM($M826:AB826),(Input!$M$237*$M$7)/A27taxstdlife))</f>
        <v>0</v>
      </c>
      <c r="AD826" s="155">
        <f>IF(A27taxstdlife="n/a","n/a",IF(AD$3&gt;(A27taxstdlife+$E826),(Input!$M$237*$M$7)-SUM($M826:AC826),(Input!$M$237*$M$7)/A27taxstdlife))</f>
        <v>0</v>
      </c>
      <c r="AE826" s="155">
        <f>IF(A27taxstdlife="n/a","n/a",IF(AE$3&gt;(A27taxstdlife+$E826),(Input!$M$237*$M$7)-SUM($M826:AD826),(Input!$M$237*$M$7)/A27taxstdlife))</f>
        <v>0</v>
      </c>
      <c r="AF826" s="155">
        <f>IF(A27taxstdlife="n/a","n/a",IF(AF$3&gt;(A27taxstdlife+$E826),(Input!$M$237*$M$7)-SUM($M826:AE826),(Input!$M$237*$M$7)/A27taxstdlife))</f>
        <v>0</v>
      </c>
      <c r="AG826" s="155">
        <f>IF(A27taxstdlife="n/a","n/a",IF(AG$3&gt;(A27taxstdlife+$E826),(Input!$M$237*$M$7)-SUM($M826:AF826),(Input!$M$237*$M$7)/A27taxstdlife))</f>
        <v>0</v>
      </c>
      <c r="AH826" s="155">
        <f>IF(A27taxstdlife="n/a","n/a",IF(AH$3&gt;(A27taxstdlife+$E826),(Input!$M$237*$M$7)-SUM($M826:AG826),(Input!$M$237*$M$7)/A27taxstdlife))</f>
        <v>0</v>
      </c>
      <c r="AI826" s="155">
        <f>IF(A27taxstdlife="n/a","n/a",IF(AI$3&gt;(A27taxstdlife+$E826),(Input!$M$237*$M$7)-SUM($M826:AH826),(Input!$M$237*$M$7)/A27taxstdlife))</f>
        <v>0</v>
      </c>
      <c r="AJ826" s="155">
        <f>IF(A27taxstdlife="n/a","n/a",IF(AJ$3&gt;(A27taxstdlife+$E826),(Input!$M$237*$M$7)-SUM($M826:AI826),(Input!$M$237*$M$7)/A27taxstdlife))</f>
        <v>0</v>
      </c>
      <c r="AK826" s="155">
        <f>IF(A27taxstdlife="n/a","n/a",IF(AK$3&gt;(A27taxstdlife+$E826),(Input!$M$237*$M$7)-SUM($M826:AJ826),(Input!$M$237*$M$7)/A27taxstdlife))</f>
        <v>0</v>
      </c>
      <c r="AL826" s="155">
        <f>IF(A27taxstdlife="n/a","n/a",IF(AL$3&gt;(A27taxstdlife+$E826),(Input!$M$237*$M$7)-SUM($M826:AK826),(Input!$M$237*$M$7)/A27taxstdlife))</f>
        <v>0</v>
      </c>
      <c r="AM826" s="155">
        <f>IF(A27taxstdlife="n/a","n/a",IF(AM$3&gt;(A27taxstdlife+$E826),(Input!$M$237*$M$7)-SUM($M826:AL826),(Input!$M$237*$M$7)/A27taxstdlife))</f>
        <v>0</v>
      </c>
      <c r="AN826" s="155">
        <f>IF(A27taxstdlife="n/a","n/a",IF(AN$3&gt;(A27taxstdlife+$E826),(Input!$M$237*$M$7)-SUM($M826:AM826),(Input!$M$237*$M$7)/A27taxstdlife))</f>
        <v>0</v>
      </c>
      <c r="AO826" s="155">
        <f>IF(A27taxstdlife="n/a","n/a",IF(AO$3&gt;(A27taxstdlife+$E826),(Input!$M$237*$M$7)-SUM($M826:AN826),(Input!$M$237*$M$7)/A27taxstdlife))</f>
        <v>0</v>
      </c>
      <c r="AP826" s="155">
        <f>IF(A27taxstdlife="n/a","n/a",IF(AP$3&gt;(A27taxstdlife+$E826),(Input!$M$237*$M$7)-SUM($M826:AO826),(Input!$M$237*$M$7)/A27taxstdlife))</f>
        <v>0</v>
      </c>
      <c r="AQ826" s="155">
        <f>IF(A27taxstdlife="n/a","n/a",IF(AQ$3&gt;(A27taxstdlife+$E826),(Input!$M$237*$M$7)-SUM($M826:AP826),(Input!$M$237*$M$7)/A27taxstdlife))</f>
        <v>0</v>
      </c>
      <c r="AR826" s="155">
        <f>IF(A27taxstdlife="n/a","n/a",IF(AR$3&gt;(A27taxstdlife+$E826),(Input!$M$237*$M$7)-SUM($M826:AQ826),(Input!$M$237*$M$7)/A27taxstdlife))</f>
        <v>0</v>
      </c>
      <c r="AS826" s="155">
        <f>IF(A27taxstdlife="n/a","n/a",IF(AS$3&gt;(A27taxstdlife+$E826),(Input!$M$237*$M$7)-SUM($M826:AR826),(Input!$M$237*$M$7)/A27taxstdlife))</f>
        <v>0</v>
      </c>
      <c r="AT826" s="155">
        <f>IF(A27taxstdlife="n/a","n/a",IF(AT$3&gt;(A27taxstdlife+$E826),(Input!$M$237*$M$7)-SUM($M826:AS826),(Input!$M$237*$M$7)/A27taxstdlife))</f>
        <v>0</v>
      </c>
      <c r="AU826" s="155">
        <f>IF(A27taxstdlife="n/a","n/a",IF(AU$3&gt;(A27taxstdlife+$E826),(Input!$M$237*$M$7)-SUM($M826:AT826),(Input!$M$237*$M$7)/A27taxstdlife))</f>
        <v>0</v>
      </c>
      <c r="AV826" s="155">
        <f>IF(A27taxstdlife="n/a","n/a",IF(AV$3&gt;(A27taxstdlife+$E826),(Input!$M$237*$M$7)-SUM($M826:AU826),(Input!$M$237*$M$7)/A27taxstdlife))</f>
        <v>0</v>
      </c>
      <c r="AW826" s="155">
        <f>IF(A27taxstdlife="n/a","n/a",IF(AW$3&gt;(A27taxstdlife+$E826),(Input!$M$237*$M$7)-SUM($M826:AV826),(Input!$M$237*$M$7)/A27taxstdlife))</f>
        <v>0</v>
      </c>
      <c r="AX826" s="155">
        <f>IF(A27taxstdlife="n/a","n/a",IF(AX$3&gt;(A27taxstdlife+$E826),(Input!$M$237*$M$7)-SUM($M826:AW826),(Input!$M$237*$M$7)/A27taxstdlife))</f>
        <v>0</v>
      </c>
      <c r="AY826" s="155">
        <f>IF(A27taxstdlife="n/a","n/a",IF(AY$3&gt;(A27taxstdlife+$E826),(Input!$M$237*$M$7)-SUM($M826:AX826),(Input!$M$237*$M$7)/A27taxstdlife))</f>
        <v>0</v>
      </c>
      <c r="AZ826" s="155">
        <f>IF(A27taxstdlife="n/a","n/a",IF(AZ$3&gt;(A27taxstdlife+$E826),(Input!$M$237*$M$7)-SUM($M826:AY826),(Input!$M$237*$M$7)/A27taxstdlife))</f>
        <v>0</v>
      </c>
      <c r="BA826" s="155">
        <f>IF(A27taxstdlife="n/a","n/a",IF(BA$3&gt;(A27taxstdlife+$E826),(Input!$M$237*$M$7)-SUM($M826:AZ826),(Input!$M$237*$M$7)/A27taxstdlife))</f>
        <v>0</v>
      </c>
      <c r="BB826" s="155">
        <f>IF(A27taxstdlife="n/a","n/a",IF(BB$3&gt;(A27taxstdlife+$E826),(Input!$M$237*$M$7)-SUM($M826:BA826),(Input!$M$237*$M$7)/A27taxstdlife))</f>
        <v>0</v>
      </c>
      <c r="BC826" s="155">
        <f>IF(A27taxstdlife="n/a","n/a",IF(BC$3&gt;(A27taxstdlife+$E826),(Input!$M$237*$M$7)-SUM($M826:BB826),(Input!$M$237*$M$7)/A27taxstdlife))</f>
        <v>0</v>
      </c>
      <c r="BD826" s="155">
        <f>IF(A27taxstdlife="n/a","n/a",IF(BD$3&gt;(A27taxstdlife+$E826),(Input!$M$237*$M$7)-SUM($M826:BC826),(Input!$M$237*$M$7)/A27taxstdlife))</f>
        <v>0</v>
      </c>
      <c r="BE826" s="155">
        <f>IF(A27taxstdlife="n/a","n/a",IF(BE$3&gt;(A27taxstdlife+$E826),(Input!$M$237*$M$7)-SUM($M826:BD826),(Input!$M$237*$M$7)/A27taxstdlife))</f>
        <v>0</v>
      </c>
      <c r="BF826" s="155">
        <f>IF(A27taxstdlife="n/a","n/a",IF(BF$3&gt;(A27taxstdlife+$E826),(Input!$M$237*$M$7)-SUM($M826:BE826),(Input!$M$237*$M$7)/A27taxstdlife))</f>
        <v>0</v>
      </c>
      <c r="BG826" s="155">
        <f>IF(A27taxstdlife="n/a","n/a",IF(BG$3&gt;(A27taxstdlife+$E826),(Input!$M$237*$M$7)-SUM($M826:BF826),(Input!$M$237*$M$7)/A27taxstdlife))</f>
        <v>0</v>
      </c>
      <c r="BH826" s="155">
        <f>IF(A27taxstdlife="n/a","n/a",IF(BH$3&gt;(A27taxstdlife+$E826),(Input!$M$237*$M$7)-SUM($M826:BG826),(Input!$M$237*$M$7)/A27taxstdlife))</f>
        <v>0</v>
      </c>
      <c r="BI826" s="155">
        <f>IF(A27taxstdlife="n/a","n/a",IF(BI$3&gt;(A27taxstdlife+$E826),(Input!$M$237*$M$7)-SUM($M826:BH826),(Input!$M$237*$M$7)/A27taxstdlife))</f>
        <v>0</v>
      </c>
      <c r="BJ826" s="14"/>
      <c r="BK826" s="14"/>
      <c r="BL826" s="14"/>
      <c r="BM826" s="14"/>
      <c r="BN826" s="14"/>
      <c r="BO826" s="14"/>
      <c r="BP826" s="14"/>
      <c r="BQ826" s="14"/>
      <c r="BR826" s="14"/>
      <c r="BS826" s="14"/>
      <c r="BT826" s="14"/>
      <c r="BU826" s="14"/>
      <c r="BV826" s="14"/>
      <c r="BW826" s="14"/>
      <c r="BX826" s="14"/>
      <c r="BY826" s="14"/>
      <c r="BZ826" s="14"/>
      <c r="CA826" s="410"/>
      <c r="CB826" s="410"/>
      <c r="CC826" s="410"/>
      <c r="CD826" s="410"/>
      <c r="CE826" s="410"/>
      <c r="CF826" s="410"/>
      <c r="CG826" s="410"/>
      <c r="CH826" s="410"/>
      <c r="CI826" s="410"/>
      <c r="CJ826" s="410"/>
      <c r="CK826" s="410"/>
      <c r="CL826" s="410"/>
      <c r="CM826" s="410"/>
      <c r="CN826" s="410"/>
      <c r="CO826" s="410"/>
      <c r="CP826" s="410"/>
      <c r="CQ826" s="410"/>
      <c r="CR826" s="410"/>
      <c r="CS826" s="410"/>
      <c r="CT826" s="410"/>
      <c r="CU826" s="410"/>
      <c r="CV826" s="410"/>
      <c r="CW826" s="410"/>
      <c r="CX826" s="410"/>
      <c r="CY826" s="410"/>
      <c r="CZ826" s="410"/>
      <c r="DA826" s="410"/>
      <c r="DB826" s="410"/>
      <c r="DC826" s="410"/>
      <c r="DD826" s="410"/>
      <c r="DE826" s="410"/>
      <c r="DF826" s="410"/>
      <c r="DG826" s="410"/>
      <c r="DH826" s="410"/>
      <c r="DI826" s="410"/>
      <c r="DJ826" s="410"/>
      <c r="DK826" s="410"/>
      <c r="DL826" s="410"/>
      <c r="DM826" s="410"/>
      <c r="DN826" s="410"/>
      <c r="DO826" s="410"/>
      <c r="DP826" s="410"/>
      <c r="DQ826" s="410"/>
      <c r="DR826" s="410"/>
      <c r="DS826" s="410"/>
      <c r="DT826" s="410"/>
      <c r="DU826" s="410"/>
      <c r="DV826" s="410"/>
      <c r="DW826" s="410"/>
      <c r="DX826" s="410"/>
      <c r="DY826" s="410"/>
      <c r="DZ826" s="410"/>
      <c r="EA826" s="410"/>
      <c r="EB826" s="410"/>
      <c r="EC826" s="410"/>
      <c r="ED826" s="410"/>
      <c r="EE826" s="410"/>
      <c r="EF826" s="410"/>
      <c r="EG826" s="410"/>
      <c r="EH826" s="410"/>
      <c r="EI826" s="410"/>
      <c r="EJ826" s="410"/>
      <c r="EK826" s="410"/>
      <c r="EL826" s="410"/>
      <c r="EM826" s="410"/>
      <c r="EN826" s="410"/>
      <c r="EO826" s="410"/>
      <c r="EP826" s="410"/>
      <c r="EQ826" s="410"/>
      <c r="ER826" s="410"/>
      <c r="ES826" s="410"/>
      <c r="ET826" s="410"/>
      <c r="EU826" s="410"/>
      <c r="EV826" s="410"/>
      <c r="EW826" s="410"/>
      <c r="EX826" s="410"/>
      <c r="EY826" s="410"/>
      <c r="EZ826" s="410"/>
      <c r="FA826" s="410"/>
      <c r="FB826" s="410"/>
      <c r="FC826" s="410"/>
      <c r="FD826" s="410"/>
      <c r="FE826" s="410"/>
      <c r="FF826" s="410"/>
      <c r="FG826" s="410"/>
      <c r="FH826" s="410"/>
      <c r="FI826" s="410"/>
      <c r="FJ826" s="410"/>
      <c r="FK826" s="410"/>
      <c r="FL826" s="410"/>
      <c r="FM826" s="410"/>
      <c r="FN826" s="410"/>
      <c r="FO826" s="410"/>
      <c r="FP826" s="410"/>
      <c r="FQ826" s="410"/>
      <c r="FR826" s="410"/>
      <c r="FS826" s="410"/>
      <c r="FT826" s="410"/>
      <c r="FU826" s="410"/>
      <c r="FV826" s="410"/>
      <c r="FW826" s="410"/>
      <c r="FX826" s="410"/>
      <c r="FY826" s="410"/>
      <c r="FZ826" s="410"/>
      <c r="GA826" s="410"/>
      <c r="GB826" s="410"/>
      <c r="GC826" s="410"/>
      <c r="GD826" s="410"/>
      <c r="GE826" s="410"/>
      <c r="GF826" s="410"/>
      <c r="GG826" s="410"/>
      <c r="GH826" s="410"/>
      <c r="GI826" s="410"/>
      <c r="GJ826" s="410"/>
      <c r="GK826" s="410"/>
      <c r="GL826" s="410"/>
      <c r="GM826" s="410"/>
      <c r="GN826" s="410"/>
      <c r="GO826" s="410"/>
      <c r="GP826" s="410"/>
      <c r="GQ826" s="410"/>
      <c r="GR826" s="410"/>
      <c r="GS826" s="410"/>
      <c r="GT826" s="410"/>
      <c r="GU826" s="410"/>
      <c r="GV826" s="410"/>
      <c r="GW826" s="410"/>
      <c r="GX826" s="410"/>
      <c r="GY826" s="410"/>
      <c r="GZ826" s="410"/>
      <c r="HA826" s="410"/>
      <c r="HB826" s="410"/>
      <c r="HC826" s="410"/>
      <c r="HD826" s="410"/>
      <c r="HE826" s="410"/>
      <c r="HF826" s="410"/>
      <c r="HG826" s="410"/>
      <c r="HH826" s="410"/>
      <c r="HI826" s="410"/>
      <c r="HJ826" s="410"/>
      <c r="HK826" s="410"/>
      <c r="HL826" s="410"/>
      <c r="HM826" s="410"/>
      <c r="HN826" s="410"/>
      <c r="HO826" s="410"/>
      <c r="HP826" s="410"/>
      <c r="HQ826" s="410"/>
      <c r="HR826" s="410"/>
      <c r="HS826" s="410"/>
      <c r="HT826" s="410"/>
      <c r="HU826" s="410"/>
      <c r="HV826" s="410"/>
      <c r="HW826" s="410"/>
      <c r="HX826" s="410"/>
      <c r="HY826" s="410"/>
      <c r="HZ826" s="410"/>
      <c r="IA826" s="410"/>
      <c r="IB826" s="410"/>
      <c r="IC826" s="410"/>
      <c r="ID826" s="410"/>
      <c r="IE826" s="410"/>
      <c r="IF826" s="410"/>
      <c r="IG826" s="410"/>
      <c r="IH826" s="410"/>
      <c r="II826" s="410"/>
      <c r="IJ826" s="410"/>
      <c r="IK826" s="410"/>
      <c r="IL826" s="410"/>
      <c r="IM826" s="410"/>
      <c r="IN826" s="410"/>
      <c r="IO826" s="410"/>
      <c r="IP826" s="410"/>
      <c r="IQ826" s="410"/>
      <c r="IR826" s="410"/>
      <c r="IS826" s="410"/>
      <c r="IT826" s="410"/>
      <c r="IU826" s="410"/>
      <c r="IV826" s="410"/>
    </row>
    <row r="827" spans="1:256" s="2" customFormat="1" ht="12.75" hidden="1" customHeight="1" outlineLevel="2">
      <c r="A827" s="14"/>
      <c r="B827" s="14"/>
      <c r="C827" s="324"/>
      <c r="D827" s="413"/>
      <c r="E827" s="261">
        <v>8</v>
      </c>
      <c r="F827" s="372"/>
      <c r="G827" s="269"/>
      <c r="H827" s="271"/>
      <c r="I827" s="271"/>
      <c r="J827" s="271"/>
      <c r="K827" s="271"/>
      <c r="L827" s="271"/>
      <c r="M827" s="271"/>
      <c r="N827" s="270"/>
      <c r="O827" s="155">
        <f>IF(A27taxstdlife="n/a","n/a",IF(O$3&gt;(A27taxstdlife+$E827),(Input!$N$237*$N$7)-SUM($N827:N827),(Input!$N$237*$N$7)/A27taxstdlife))</f>
        <v>0</v>
      </c>
      <c r="P827" s="155">
        <f>IF(A27taxstdlife="n/a","n/a",IF(P$3&gt;(A27taxstdlife+$E827),(Input!$N$237*$N$7)-SUM($N827:O827),(Input!$N$237*$N$7)/A27taxstdlife))</f>
        <v>0</v>
      </c>
      <c r="Q827" s="155">
        <f>IF(A27taxstdlife="n/a","n/a",IF(Q$3&gt;(A27taxstdlife+$E827),(Input!$N$237*$N$7)-SUM($N827:P827),(Input!$N$237*$N$7)/A27taxstdlife))</f>
        <v>0</v>
      </c>
      <c r="R827" s="155">
        <f>IF(A27taxstdlife="n/a","n/a",IF(R$3&gt;(A27taxstdlife+$E827),(Input!$N$237*$N$7)-SUM($N827:Q827),(Input!$N$237*$N$7)/A27taxstdlife))</f>
        <v>0</v>
      </c>
      <c r="S827" s="155">
        <f>IF(A27taxstdlife="n/a","n/a",IF(S$3&gt;(A27taxstdlife+$E827),(Input!$N$237*$N$7)-SUM($N827:R827),(Input!$N$237*$N$7)/A27taxstdlife))</f>
        <v>0</v>
      </c>
      <c r="T827" s="155">
        <f>IF(A27taxstdlife="n/a","n/a",IF(T$3&gt;(A27taxstdlife+$E827),(Input!$N$237*$N$7)-SUM($N827:S827),(Input!$N$237*$N$7)/A27taxstdlife))</f>
        <v>0</v>
      </c>
      <c r="U827" s="155">
        <f>IF(A27taxstdlife="n/a","n/a",IF(U$3&gt;(A27taxstdlife+$E827),(Input!$N$237*$N$7)-SUM($N827:T827),(Input!$N$237*$N$7)/A27taxstdlife))</f>
        <v>0</v>
      </c>
      <c r="V827" s="155">
        <f>IF(A27taxstdlife="n/a","n/a",IF(V$3&gt;(A27taxstdlife+$E827),(Input!$N$237*$N$7)-SUM($N827:U827),(Input!$N$237*$N$7)/A27taxstdlife))</f>
        <v>0</v>
      </c>
      <c r="W827" s="155">
        <f>IF(A27taxstdlife="n/a","n/a",IF(W$3&gt;(A27taxstdlife+$E827),(Input!$N$237*$N$7)-SUM($N827:V827),(Input!$N$237*$N$7)/A27taxstdlife))</f>
        <v>0</v>
      </c>
      <c r="X827" s="155">
        <f>IF(A27taxstdlife="n/a","n/a",IF(X$3&gt;(A27taxstdlife+$E827),(Input!$N$237*$N$7)-SUM($N827:W827),(Input!$N$237*$N$7)/A27taxstdlife))</f>
        <v>0</v>
      </c>
      <c r="Y827" s="155">
        <f>IF(A27taxstdlife="n/a","n/a",IF(Y$3&gt;(A27taxstdlife+$E827),(Input!$N$237*$N$7)-SUM($N827:X827),(Input!$N$237*$N$7)/A27taxstdlife))</f>
        <v>0</v>
      </c>
      <c r="Z827" s="155">
        <f>IF(A27taxstdlife="n/a","n/a",IF(Z$3&gt;(A27taxstdlife+$E827),(Input!$N$237*$N$7)-SUM($N827:Y827),(Input!$N$237*$N$7)/A27taxstdlife))</f>
        <v>0</v>
      </c>
      <c r="AA827" s="155">
        <f>IF(A27taxstdlife="n/a","n/a",IF(AA$3&gt;(A27taxstdlife+$E827),(Input!$N$237*$N$7)-SUM($N827:Z827),(Input!$N$237*$N$7)/A27taxstdlife))</f>
        <v>0</v>
      </c>
      <c r="AB827" s="155">
        <f>IF(A27taxstdlife="n/a","n/a",IF(AB$3&gt;(A27taxstdlife+$E827),(Input!$N$237*$N$7)-SUM($N827:AA827),(Input!$N$237*$N$7)/A27taxstdlife))</f>
        <v>0</v>
      </c>
      <c r="AC827" s="155">
        <f>IF(A27taxstdlife="n/a","n/a",IF(AC$3&gt;(A27taxstdlife+$E827),(Input!$N$237*$N$7)-SUM($N827:AB827),(Input!$N$237*$N$7)/A27taxstdlife))</f>
        <v>0</v>
      </c>
      <c r="AD827" s="155">
        <f>IF(A27taxstdlife="n/a","n/a",IF(AD$3&gt;(A27taxstdlife+$E827),(Input!$N$237*$N$7)-SUM($N827:AC827),(Input!$N$237*$N$7)/A27taxstdlife))</f>
        <v>0</v>
      </c>
      <c r="AE827" s="155">
        <f>IF(A27taxstdlife="n/a","n/a",IF(AE$3&gt;(A27taxstdlife+$E827),(Input!$N$237*$N$7)-SUM($N827:AD827),(Input!$N$237*$N$7)/A27taxstdlife))</f>
        <v>0</v>
      </c>
      <c r="AF827" s="155">
        <f>IF(A27taxstdlife="n/a","n/a",IF(AF$3&gt;(A27taxstdlife+$E827),(Input!$N$237*$N$7)-SUM($N827:AE827),(Input!$N$237*$N$7)/A27taxstdlife))</f>
        <v>0</v>
      </c>
      <c r="AG827" s="155">
        <f>IF(A27taxstdlife="n/a","n/a",IF(AG$3&gt;(A27taxstdlife+$E827),(Input!$N$237*$N$7)-SUM($N827:AF827),(Input!$N$237*$N$7)/A27taxstdlife))</f>
        <v>0</v>
      </c>
      <c r="AH827" s="155">
        <f>IF(A27taxstdlife="n/a","n/a",IF(AH$3&gt;(A27taxstdlife+$E827),(Input!$N$237*$N$7)-SUM($N827:AG827),(Input!$N$237*$N$7)/A27taxstdlife))</f>
        <v>0</v>
      </c>
      <c r="AI827" s="155">
        <f>IF(A27taxstdlife="n/a","n/a",IF(AI$3&gt;(A27taxstdlife+$E827),(Input!$N$237*$N$7)-SUM($N827:AH827),(Input!$N$237*$N$7)/A27taxstdlife))</f>
        <v>0</v>
      </c>
      <c r="AJ827" s="155">
        <f>IF(A27taxstdlife="n/a","n/a",IF(AJ$3&gt;(A27taxstdlife+$E827),(Input!$N$237*$N$7)-SUM($N827:AI827),(Input!$N$237*$N$7)/A27taxstdlife))</f>
        <v>0</v>
      </c>
      <c r="AK827" s="155">
        <f>IF(A27taxstdlife="n/a","n/a",IF(AK$3&gt;(A27taxstdlife+$E827),(Input!$N$237*$N$7)-SUM($N827:AJ827),(Input!$N$237*$N$7)/A27taxstdlife))</f>
        <v>0</v>
      </c>
      <c r="AL827" s="155">
        <f>IF(A27taxstdlife="n/a","n/a",IF(AL$3&gt;(A27taxstdlife+$E827),(Input!$N$237*$N$7)-SUM($N827:AK827),(Input!$N$237*$N$7)/A27taxstdlife))</f>
        <v>0</v>
      </c>
      <c r="AM827" s="155">
        <f>IF(A27taxstdlife="n/a","n/a",IF(AM$3&gt;(A27taxstdlife+$E827),(Input!$N$237*$N$7)-SUM($N827:AL827),(Input!$N$237*$N$7)/A27taxstdlife))</f>
        <v>0</v>
      </c>
      <c r="AN827" s="155">
        <f>IF(A27taxstdlife="n/a","n/a",IF(AN$3&gt;(A27taxstdlife+$E827),(Input!$N$237*$N$7)-SUM($N827:AM827),(Input!$N$237*$N$7)/A27taxstdlife))</f>
        <v>0</v>
      </c>
      <c r="AO827" s="155">
        <f>IF(A27taxstdlife="n/a","n/a",IF(AO$3&gt;(A27taxstdlife+$E827),(Input!$N$237*$N$7)-SUM($N827:AN827),(Input!$N$237*$N$7)/A27taxstdlife))</f>
        <v>0</v>
      </c>
      <c r="AP827" s="155">
        <f>IF(A27taxstdlife="n/a","n/a",IF(AP$3&gt;(A27taxstdlife+$E827),(Input!$N$237*$N$7)-SUM($N827:AO827),(Input!$N$237*$N$7)/A27taxstdlife))</f>
        <v>0</v>
      </c>
      <c r="AQ827" s="155">
        <f>IF(A27taxstdlife="n/a","n/a",IF(AQ$3&gt;(A27taxstdlife+$E827),(Input!$N$237*$N$7)-SUM($N827:AP827),(Input!$N$237*$N$7)/A27taxstdlife))</f>
        <v>0</v>
      </c>
      <c r="AR827" s="155">
        <f>IF(A27taxstdlife="n/a","n/a",IF(AR$3&gt;(A27taxstdlife+$E827),(Input!$N$237*$N$7)-SUM($N827:AQ827),(Input!$N$237*$N$7)/A27taxstdlife))</f>
        <v>0</v>
      </c>
      <c r="AS827" s="155">
        <f>IF(A27taxstdlife="n/a","n/a",IF(AS$3&gt;(A27taxstdlife+$E827),(Input!$N$237*$N$7)-SUM($N827:AR827),(Input!$N$237*$N$7)/A27taxstdlife))</f>
        <v>0</v>
      </c>
      <c r="AT827" s="155">
        <f>IF(A27taxstdlife="n/a","n/a",IF(AT$3&gt;(A27taxstdlife+$E827),(Input!$N$237*$N$7)-SUM($N827:AS827),(Input!$N$237*$N$7)/A27taxstdlife))</f>
        <v>0</v>
      </c>
      <c r="AU827" s="155">
        <f>IF(A27taxstdlife="n/a","n/a",IF(AU$3&gt;(A27taxstdlife+$E827),(Input!$N$237*$N$7)-SUM($N827:AT827),(Input!$N$237*$N$7)/A27taxstdlife))</f>
        <v>0</v>
      </c>
      <c r="AV827" s="155">
        <f>IF(A27taxstdlife="n/a","n/a",IF(AV$3&gt;(A27taxstdlife+$E827),(Input!$N$237*$N$7)-SUM($N827:AU827),(Input!$N$237*$N$7)/A27taxstdlife))</f>
        <v>0</v>
      </c>
      <c r="AW827" s="155">
        <f>IF(A27taxstdlife="n/a","n/a",IF(AW$3&gt;(A27taxstdlife+$E827),(Input!$N$237*$N$7)-SUM($N827:AV827),(Input!$N$237*$N$7)/A27taxstdlife))</f>
        <v>0</v>
      </c>
      <c r="AX827" s="155">
        <f>IF(A27taxstdlife="n/a","n/a",IF(AX$3&gt;(A27taxstdlife+$E827),(Input!$N$237*$N$7)-SUM($N827:AW827),(Input!$N$237*$N$7)/A27taxstdlife))</f>
        <v>0</v>
      </c>
      <c r="AY827" s="155">
        <f>IF(A27taxstdlife="n/a","n/a",IF(AY$3&gt;(A27taxstdlife+$E827),(Input!$N$237*$N$7)-SUM($N827:AX827),(Input!$N$237*$N$7)/A27taxstdlife))</f>
        <v>0</v>
      </c>
      <c r="AZ827" s="155">
        <f>IF(A27taxstdlife="n/a","n/a",IF(AZ$3&gt;(A27taxstdlife+$E827),(Input!$N$237*$N$7)-SUM($N827:AY827),(Input!$N$237*$N$7)/A27taxstdlife))</f>
        <v>0</v>
      </c>
      <c r="BA827" s="155">
        <f>IF(A27taxstdlife="n/a","n/a",IF(BA$3&gt;(A27taxstdlife+$E827),(Input!$N$237*$N$7)-SUM($N827:AZ827),(Input!$N$237*$N$7)/A27taxstdlife))</f>
        <v>0</v>
      </c>
      <c r="BB827" s="155">
        <f>IF(A27taxstdlife="n/a","n/a",IF(BB$3&gt;(A27taxstdlife+$E827),(Input!$N$237*$N$7)-SUM($N827:BA827),(Input!$N$237*$N$7)/A27taxstdlife))</f>
        <v>0</v>
      </c>
      <c r="BC827" s="155">
        <f>IF(A27taxstdlife="n/a","n/a",IF(BC$3&gt;(A27taxstdlife+$E827),(Input!$N$237*$N$7)-SUM($N827:BB827),(Input!$N$237*$N$7)/A27taxstdlife))</f>
        <v>0</v>
      </c>
      <c r="BD827" s="155">
        <f>IF(A27taxstdlife="n/a","n/a",IF(BD$3&gt;(A27taxstdlife+$E827),(Input!$N$237*$N$7)-SUM($N827:BC827),(Input!$N$237*$N$7)/A27taxstdlife))</f>
        <v>0</v>
      </c>
      <c r="BE827" s="155">
        <f>IF(A27taxstdlife="n/a","n/a",IF(BE$3&gt;(A27taxstdlife+$E827),(Input!$N$237*$N$7)-SUM($N827:BD827),(Input!$N$237*$N$7)/A27taxstdlife))</f>
        <v>0</v>
      </c>
      <c r="BF827" s="155">
        <f>IF(A27taxstdlife="n/a","n/a",IF(BF$3&gt;(A27taxstdlife+$E827),(Input!$N$237*$N$7)-SUM($N827:BE827),(Input!$N$237*$N$7)/A27taxstdlife))</f>
        <v>0</v>
      </c>
      <c r="BG827" s="155">
        <f>IF(A27taxstdlife="n/a","n/a",IF(BG$3&gt;(A27taxstdlife+$E827),(Input!$N$237*$N$7)-SUM($N827:BF827),(Input!$N$237*$N$7)/A27taxstdlife))</f>
        <v>0</v>
      </c>
      <c r="BH827" s="155">
        <f>IF(A27taxstdlife="n/a","n/a",IF(BH$3&gt;(A27taxstdlife+$E827),(Input!$N$237*$N$7)-SUM($N827:BG827),(Input!$N$237*$N$7)/A27taxstdlife))</f>
        <v>0</v>
      </c>
      <c r="BI827" s="155">
        <f>IF(A27taxstdlife="n/a","n/a",IF(BI$3&gt;(A27taxstdlife+$E827),(Input!$N$237*$N$7)-SUM($N827:BH827),(Input!$N$237*$N$7)/A27taxstdlife))</f>
        <v>0</v>
      </c>
      <c r="BJ827" s="14"/>
      <c r="BK827" s="14"/>
      <c r="BL827" s="14"/>
      <c r="BM827" s="14"/>
      <c r="BN827" s="14"/>
      <c r="BO827" s="14"/>
      <c r="BP827" s="14"/>
      <c r="BQ827" s="14"/>
      <c r="BR827" s="14"/>
      <c r="BS827" s="14"/>
      <c r="BT827" s="14"/>
      <c r="BU827" s="14"/>
      <c r="BV827" s="14"/>
      <c r="BW827" s="14"/>
      <c r="BX827" s="14"/>
      <c r="BY827" s="14"/>
      <c r="BZ827" s="14"/>
      <c r="CA827" s="410"/>
      <c r="CB827" s="410"/>
      <c r="CC827" s="410"/>
      <c r="CD827" s="410"/>
      <c r="CE827" s="410"/>
      <c r="CF827" s="410"/>
      <c r="CG827" s="410"/>
      <c r="CH827" s="410"/>
      <c r="CI827" s="410"/>
      <c r="CJ827" s="410"/>
      <c r="CK827" s="410"/>
      <c r="CL827" s="410"/>
      <c r="CM827" s="410"/>
      <c r="CN827" s="410"/>
      <c r="CO827" s="410"/>
      <c r="CP827" s="410"/>
      <c r="CQ827" s="410"/>
      <c r="CR827" s="410"/>
      <c r="CS827" s="410"/>
      <c r="CT827" s="410"/>
      <c r="CU827" s="410"/>
      <c r="CV827" s="410"/>
      <c r="CW827" s="410"/>
      <c r="CX827" s="410"/>
      <c r="CY827" s="410"/>
      <c r="CZ827" s="410"/>
      <c r="DA827" s="410"/>
      <c r="DB827" s="410"/>
      <c r="DC827" s="410"/>
      <c r="DD827" s="410"/>
      <c r="DE827" s="410"/>
      <c r="DF827" s="410"/>
      <c r="DG827" s="410"/>
      <c r="DH827" s="410"/>
      <c r="DI827" s="410"/>
      <c r="DJ827" s="410"/>
      <c r="DK827" s="410"/>
      <c r="DL827" s="410"/>
      <c r="DM827" s="410"/>
      <c r="DN827" s="410"/>
      <c r="DO827" s="410"/>
      <c r="DP827" s="410"/>
      <c r="DQ827" s="410"/>
      <c r="DR827" s="410"/>
      <c r="DS827" s="410"/>
      <c r="DT827" s="410"/>
      <c r="DU827" s="410"/>
      <c r="DV827" s="410"/>
      <c r="DW827" s="410"/>
      <c r="DX827" s="410"/>
      <c r="DY827" s="410"/>
      <c r="DZ827" s="410"/>
      <c r="EA827" s="410"/>
      <c r="EB827" s="410"/>
      <c r="EC827" s="410"/>
      <c r="ED827" s="410"/>
      <c r="EE827" s="410"/>
      <c r="EF827" s="410"/>
      <c r="EG827" s="410"/>
      <c r="EH827" s="410"/>
      <c r="EI827" s="410"/>
      <c r="EJ827" s="410"/>
      <c r="EK827" s="410"/>
      <c r="EL827" s="410"/>
      <c r="EM827" s="410"/>
      <c r="EN827" s="410"/>
      <c r="EO827" s="410"/>
      <c r="EP827" s="410"/>
      <c r="EQ827" s="410"/>
      <c r="ER827" s="410"/>
      <c r="ES827" s="410"/>
      <c r="ET827" s="410"/>
      <c r="EU827" s="410"/>
      <c r="EV827" s="410"/>
      <c r="EW827" s="410"/>
      <c r="EX827" s="410"/>
      <c r="EY827" s="410"/>
      <c r="EZ827" s="410"/>
      <c r="FA827" s="410"/>
      <c r="FB827" s="410"/>
      <c r="FC827" s="410"/>
      <c r="FD827" s="410"/>
      <c r="FE827" s="410"/>
      <c r="FF827" s="410"/>
      <c r="FG827" s="410"/>
      <c r="FH827" s="410"/>
      <c r="FI827" s="410"/>
      <c r="FJ827" s="410"/>
      <c r="FK827" s="410"/>
      <c r="FL827" s="410"/>
      <c r="FM827" s="410"/>
      <c r="FN827" s="410"/>
      <c r="FO827" s="410"/>
      <c r="FP827" s="410"/>
      <c r="FQ827" s="410"/>
      <c r="FR827" s="410"/>
      <c r="FS827" s="410"/>
      <c r="FT827" s="410"/>
      <c r="FU827" s="410"/>
      <c r="FV827" s="410"/>
      <c r="FW827" s="410"/>
      <c r="FX827" s="410"/>
      <c r="FY827" s="410"/>
      <c r="FZ827" s="410"/>
      <c r="GA827" s="410"/>
      <c r="GB827" s="410"/>
      <c r="GC827" s="410"/>
      <c r="GD827" s="410"/>
      <c r="GE827" s="410"/>
      <c r="GF827" s="410"/>
      <c r="GG827" s="410"/>
      <c r="GH827" s="410"/>
      <c r="GI827" s="410"/>
      <c r="GJ827" s="410"/>
      <c r="GK827" s="410"/>
      <c r="GL827" s="410"/>
      <c r="GM827" s="410"/>
      <c r="GN827" s="410"/>
      <c r="GO827" s="410"/>
      <c r="GP827" s="410"/>
      <c r="GQ827" s="410"/>
      <c r="GR827" s="410"/>
      <c r="GS827" s="410"/>
      <c r="GT827" s="410"/>
      <c r="GU827" s="410"/>
      <c r="GV827" s="410"/>
      <c r="GW827" s="410"/>
      <c r="GX827" s="410"/>
      <c r="GY827" s="410"/>
      <c r="GZ827" s="410"/>
      <c r="HA827" s="410"/>
      <c r="HB827" s="410"/>
      <c r="HC827" s="410"/>
      <c r="HD827" s="410"/>
      <c r="HE827" s="410"/>
      <c r="HF827" s="410"/>
      <c r="HG827" s="410"/>
      <c r="HH827" s="410"/>
      <c r="HI827" s="410"/>
      <c r="HJ827" s="410"/>
      <c r="HK827" s="410"/>
      <c r="HL827" s="410"/>
      <c r="HM827" s="410"/>
      <c r="HN827" s="410"/>
      <c r="HO827" s="410"/>
      <c r="HP827" s="410"/>
      <c r="HQ827" s="410"/>
      <c r="HR827" s="410"/>
      <c r="HS827" s="410"/>
      <c r="HT827" s="410"/>
      <c r="HU827" s="410"/>
      <c r="HV827" s="410"/>
      <c r="HW827" s="410"/>
      <c r="HX827" s="410"/>
      <c r="HY827" s="410"/>
      <c r="HZ827" s="410"/>
      <c r="IA827" s="410"/>
      <c r="IB827" s="410"/>
      <c r="IC827" s="410"/>
      <c r="ID827" s="410"/>
      <c r="IE827" s="410"/>
      <c r="IF827" s="410"/>
      <c r="IG827" s="410"/>
      <c r="IH827" s="410"/>
      <c r="II827" s="410"/>
      <c r="IJ827" s="410"/>
      <c r="IK827" s="410"/>
      <c r="IL827" s="410"/>
      <c r="IM827" s="410"/>
      <c r="IN827" s="410"/>
      <c r="IO827" s="410"/>
      <c r="IP827" s="410"/>
      <c r="IQ827" s="410"/>
      <c r="IR827" s="410"/>
      <c r="IS827" s="410"/>
      <c r="IT827" s="410"/>
      <c r="IU827" s="410"/>
      <c r="IV827" s="410"/>
    </row>
    <row r="828" spans="1:256" s="2" customFormat="1" ht="12.75" hidden="1" customHeight="1" outlineLevel="2">
      <c r="A828" s="14"/>
      <c r="B828" s="14"/>
      <c r="C828" s="324"/>
      <c r="D828" s="413"/>
      <c r="E828" s="261">
        <v>9</v>
      </c>
      <c r="F828" s="372"/>
      <c r="G828" s="269"/>
      <c r="H828" s="271"/>
      <c r="I828" s="271"/>
      <c r="J828" s="271"/>
      <c r="K828" s="271"/>
      <c r="L828" s="271"/>
      <c r="M828" s="271"/>
      <c r="N828" s="271"/>
      <c r="O828" s="270"/>
      <c r="P828" s="155">
        <f>IF(A27taxstdlife="n/a","n/a",IF(P$3&gt;(A27taxstdlife+$E828),(Input!$O$237*$O$7)-SUM($O828:O828),(Input!$O$237*$O$7)/A27taxstdlife))</f>
        <v>0</v>
      </c>
      <c r="Q828" s="155">
        <f>IF(A27taxstdlife="n/a","n/a",IF(Q$3&gt;(A27taxstdlife+$E828),(Input!$O$237*$O$7)-SUM($O828:P828),(Input!$O$237*$O$7)/A27taxstdlife))</f>
        <v>0</v>
      </c>
      <c r="R828" s="155">
        <f>IF(A27taxstdlife="n/a","n/a",IF(R$3&gt;(A27taxstdlife+$E828),(Input!$O$237*$O$7)-SUM($O828:Q828),(Input!$O$237*$O$7)/A27taxstdlife))</f>
        <v>0</v>
      </c>
      <c r="S828" s="155">
        <f>IF(A27taxstdlife="n/a","n/a",IF(S$3&gt;(A27taxstdlife+$E828),(Input!$O$237*$O$7)-SUM($O828:R828),(Input!$O$237*$O$7)/A27taxstdlife))</f>
        <v>0</v>
      </c>
      <c r="T828" s="155">
        <f>IF(A27taxstdlife="n/a","n/a",IF(T$3&gt;(A27taxstdlife+$E828),(Input!$O$237*$O$7)-SUM($O828:S828),(Input!$O$237*$O$7)/A27taxstdlife))</f>
        <v>0</v>
      </c>
      <c r="U828" s="155">
        <f>IF(A27taxstdlife="n/a","n/a",IF(U$3&gt;(A27taxstdlife+$E828),(Input!$O$237*$O$7)-SUM($O828:T828),(Input!$O$237*$O$7)/A27taxstdlife))</f>
        <v>0</v>
      </c>
      <c r="V828" s="155">
        <f>IF(A27taxstdlife="n/a","n/a",IF(V$3&gt;(A27taxstdlife+$E828),(Input!$O$237*$O$7)-SUM($O828:U828),(Input!$O$237*$O$7)/A27taxstdlife))</f>
        <v>0</v>
      </c>
      <c r="W828" s="155">
        <f>IF(A27taxstdlife="n/a","n/a",IF(W$3&gt;(A27taxstdlife+$E828),(Input!$O$237*$O$7)-SUM($O828:V828),(Input!$O$237*$O$7)/A27taxstdlife))</f>
        <v>0</v>
      </c>
      <c r="X828" s="155">
        <f>IF(A27taxstdlife="n/a","n/a",IF(X$3&gt;(A27taxstdlife+$E828),(Input!$O$237*$O$7)-SUM($O828:W828),(Input!$O$237*$O$7)/A27taxstdlife))</f>
        <v>0</v>
      </c>
      <c r="Y828" s="155">
        <f>IF(A27taxstdlife="n/a","n/a",IF(Y$3&gt;(A27taxstdlife+$E828),(Input!$O$237*$O$7)-SUM($O828:X828),(Input!$O$237*$O$7)/A27taxstdlife))</f>
        <v>0</v>
      </c>
      <c r="Z828" s="155">
        <f>IF(A27taxstdlife="n/a","n/a",IF(Z$3&gt;(A27taxstdlife+$E828),(Input!$O$237*$O$7)-SUM($O828:Y828),(Input!$O$237*$O$7)/A27taxstdlife))</f>
        <v>0</v>
      </c>
      <c r="AA828" s="155">
        <f>IF(A27taxstdlife="n/a","n/a",IF(AA$3&gt;(A27taxstdlife+$E828),(Input!$O$237*$O$7)-SUM($O828:Z828),(Input!$O$237*$O$7)/A27taxstdlife))</f>
        <v>0</v>
      </c>
      <c r="AB828" s="155">
        <f>IF(A27taxstdlife="n/a","n/a",IF(AB$3&gt;(A27taxstdlife+$E828),(Input!$O$237*$O$7)-SUM($O828:AA828),(Input!$O$237*$O$7)/A27taxstdlife))</f>
        <v>0</v>
      </c>
      <c r="AC828" s="155">
        <f>IF(A27taxstdlife="n/a","n/a",IF(AC$3&gt;(A27taxstdlife+$E828),(Input!$O$237*$O$7)-SUM($O828:AB828),(Input!$O$237*$O$7)/A27taxstdlife))</f>
        <v>0</v>
      </c>
      <c r="AD828" s="155">
        <f>IF(A27taxstdlife="n/a","n/a",IF(AD$3&gt;(A27taxstdlife+$E828),(Input!$O$237*$O$7)-SUM($O828:AC828),(Input!$O$237*$O$7)/A27taxstdlife))</f>
        <v>0</v>
      </c>
      <c r="AE828" s="155">
        <f>IF(A27taxstdlife="n/a","n/a",IF(AE$3&gt;(A27taxstdlife+$E828),(Input!$O$237*$O$7)-SUM($O828:AD828),(Input!$O$237*$O$7)/A27taxstdlife))</f>
        <v>0</v>
      </c>
      <c r="AF828" s="155">
        <f>IF(A27taxstdlife="n/a","n/a",IF(AF$3&gt;(A27taxstdlife+$E828),(Input!$O$237*$O$7)-SUM($O828:AE828),(Input!$O$237*$O$7)/A27taxstdlife))</f>
        <v>0</v>
      </c>
      <c r="AG828" s="155">
        <f>IF(A27taxstdlife="n/a","n/a",IF(AG$3&gt;(A27taxstdlife+$E828),(Input!$O$237*$O$7)-SUM($O828:AF828),(Input!$O$237*$O$7)/A27taxstdlife))</f>
        <v>0</v>
      </c>
      <c r="AH828" s="155">
        <f>IF(A27taxstdlife="n/a","n/a",IF(AH$3&gt;(A27taxstdlife+$E828),(Input!$O$237*$O$7)-SUM($O828:AG828),(Input!$O$237*$O$7)/A27taxstdlife))</f>
        <v>0</v>
      </c>
      <c r="AI828" s="155">
        <f>IF(A27taxstdlife="n/a","n/a",IF(AI$3&gt;(A27taxstdlife+$E828),(Input!$O$237*$O$7)-SUM($O828:AH828),(Input!$O$237*$O$7)/A27taxstdlife))</f>
        <v>0</v>
      </c>
      <c r="AJ828" s="155">
        <f>IF(A27taxstdlife="n/a","n/a",IF(AJ$3&gt;(A27taxstdlife+$E828),(Input!$O$237*$O$7)-SUM($O828:AI828),(Input!$O$237*$O$7)/A27taxstdlife))</f>
        <v>0</v>
      </c>
      <c r="AK828" s="155">
        <f>IF(A27taxstdlife="n/a","n/a",IF(AK$3&gt;(A27taxstdlife+$E828),(Input!$O$237*$O$7)-SUM($O828:AJ828),(Input!$O$237*$O$7)/A27taxstdlife))</f>
        <v>0</v>
      </c>
      <c r="AL828" s="155">
        <f>IF(A27taxstdlife="n/a","n/a",IF(AL$3&gt;(A27taxstdlife+$E828),(Input!$O$237*$O$7)-SUM($O828:AK828),(Input!$O$237*$O$7)/A27taxstdlife))</f>
        <v>0</v>
      </c>
      <c r="AM828" s="155">
        <f>IF(A27taxstdlife="n/a","n/a",IF(AM$3&gt;(A27taxstdlife+$E828),(Input!$O$237*$O$7)-SUM($O828:AL828),(Input!$O$237*$O$7)/A27taxstdlife))</f>
        <v>0</v>
      </c>
      <c r="AN828" s="155">
        <f>IF(A27taxstdlife="n/a","n/a",IF(AN$3&gt;(A27taxstdlife+$E828),(Input!$O$237*$O$7)-SUM($O828:AM828),(Input!$O$237*$O$7)/A27taxstdlife))</f>
        <v>0</v>
      </c>
      <c r="AO828" s="155">
        <f>IF(A27taxstdlife="n/a","n/a",IF(AO$3&gt;(A27taxstdlife+$E828),(Input!$O$237*$O$7)-SUM($O828:AN828),(Input!$O$237*$O$7)/A27taxstdlife))</f>
        <v>0</v>
      </c>
      <c r="AP828" s="155">
        <f>IF(A27taxstdlife="n/a","n/a",IF(AP$3&gt;(A27taxstdlife+$E828),(Input!$O$237*$O$7)-SUM($O828:AO828),(Input!$O$237*$O$7)/A27taxstdlife))</f>
        <v>0</v>
      </c>
      <c r="AQ828" s="155">
        <f>IF(A27taxstdlife="n/a","n/a",IF(AQ$3&gt;(A27taxstdlife+$E828),(Input!$O$237*$O$7)-SUM($O828:AP828),(Input!$O$237*$O$7)/A27taxstdlife))</f>
        <v>0</v>
      </c>
      <c r="AR828" s="155">
        <f>IF(A27taxstdlife="n/a","n/a",IF(AR$3&gt;(A27taxstdlife+$E828),(Input!$O$237*$O$7)-SUM($O828:AQ828),(Input!$O$237*$O$7)/A27taxstdlife))</f>
        <v>0</v>
      </c>
      <c r="AS828" s="155">
        <f>IF(A27taxstdlife="n/a","n/a",IF(AS$3&gt;(A27taxstdlife+$E828),(Input!$O$237*$O$7)-SUM($O828:AR828),(Input!$O$237*$O$7)/A27taxstdlife))</f>
        <v>0</v>
      </c>
      <c r="AT828" s="155">
        <f>IF(A27taxstdlife="n/a","n/a",IF(AT$3&gt;(A27taxstdlife+$E828),(Input!$O$237*$O$7)-SUM($O828:AS828),(Input!$O$237*$O$7)/A27taxstdlife))</f>
        <v>0</v>
      </c>
      <c r="AU828" s="155">
        <f>IF(A27taxstdlife="n/a","n/a",IF(AU$3&gt;(A27taxstdlife+$E828),(Input!$O$237*$O$7)-SUM($O828:AT828),(Input!$O$237*$O$7)/A27taxstdlife))</f>
        <v>0</v>
      </c>
      <c r="AV828" s="155">
        <f>IF(A27taxstdlife="n/a","n/a",IF(AV$3&gt;(A27taxstdlife+$E828),(Input!$O$237*$O$7)-SUM($O828:AU828),(Input!$O$237*$O$7)/A27taxstdlife))</f>
        <v>0</v>
      </c>
      <c r="AW828" s="155">
        <f>IF(A27taxstdlife="n/a","n/a",IF(AW$3&gt;(A27taxstdlife+$E828),(Input!$O$237*$O$7)-SUM($O828:AV828),(Input!$O$237*$O$7)/A27taxstdlife))</f>
        <v>0</v>
      </c>
      <c r="AX828" s="155">
        <f>IF(A27taxstdlife="n/a","n/a",IF(AX$3&gt;(A27taxstdlife+$E828),(Input!$O$237*$O$7)-SUM($O828:AW828),(Input!$O$237*$O$7)/A27taxstdlife))</f>
        <v>0</v>
      </c>
      <c r="AY828" s="155">
        <f>IF(A27taxstdlife="n/a","n/a",IF(AY$3&gt;(A27taxstdlife+$E828),(Input!$O$237*$O$7)-SUM($O828:AX828),(Input!$O$237*$O$7)/A27taxstdlife))</f>
        <v>0</v>
      </c>
      <c r="AZ828" s="155">
        <f>IF(A27taxstdlife="n/a","n/a",IF(AZ$3&gt;(A27taxstdlife+$E828),(Input!$O$237*$O$7)-SUM($O828:AY828),(Input!$O$237*$O$7)/A27taxstdlife))</f>
        <v>0</v>
      </c>
      <c r="BA828" s="155">
        <f>IF(A27taxstdlife="n/a","n/a",IF(BA$3&gt;(A27taxstdlife+$E828),(Input!$O$237*$O$7)-SUM($O828:AZ828),(Input!$O$237*$O$7)/A27taxstdlife))</f>
        <v>0</v>
      </c>
      <c r="BB828" s="155">
        <f>IF(A27taxstdlife="n/a","n/a",IF(BB$3&gt;(A27taxstdlife+$E828),(Input!$O$237*$O$7)-SUM($O828:BA828),(Input!$O$237*$O$7)/A27taxstdlife))</f>
        <v>0</v>
      </c>
      <c r="BC828" s="155">
        <f>IF(A27taxstdlife="n/a","n/a",IF(BC$3&gt;(A27taxstdlife+$E828),(Input!$O$237*$O$7)-SUM($O828:BB828),(Input!$O$237*$O$7)/A27taxstdlife))</f>
        <v>0</v>
      </c>
      <c r="BD828" s="155">
        <f>IF(A27taxstdlife="n/a","n/a",IF(BD$3&gt;(A27taxstdlife+$E828),(Input!$O$237*$O$7)-SUM($O828:BC828),(Input!$O$237*$O$7)/A27taxstdlife))</f>
        <v>0</v>
      </c>
      <c r="BE828" s="155">
        <f>IF(A27taxstdlife="n/a","n/a",IF(BE$3&gt;(A27taxstdlife+$E828),(Input!$O$237*$O$7)-SUM($O828:BD828),(Input!$O$237*$O$7)/A27taxstdlife))</f>
        <v>0</v>
      </c>
      <c r="BF828" s="155">
        <f>IF(A27taxstdlife="n/a","n/a",IF(BF$3&gt;(A27taxstdlife+$E828),(Input!$O$237*$O$7)-SUM($O828:BE828),(Input!$O$237*$O$7)/A27taxstdlife))</f>
        <v>0</v>
      </c>
      <c r="BG828" s="155">
        <f>IF(A27taxstdlife="n/a","n/a",IF(BG$3&gt;(A27taxstdlife+$E828),(Input!$O$237*$O$7)-SUM($O828:BF828),(Input!$O$237*$O$7)/A27taxstdlife))</f>
        <v>0</v>
      </c>
      <c r="BH828" s="155">
        <f>IF(A27taxstdlife="n/a","n/a",IF(BH$3&gt;(A27taxstdlife+$E828),(Input!$O$237*$O$7)-SUM($O828:BG828),(Input!$O$237*$O$7)/A27taxstdlife))</f>
        <v>0</v>
      </c>
      <c r="BI828" s="155">
        <f>IF(A27taxstdlife="n/a","n/a",IF(BI$3&gt;(A27taxstdlife+$E828),(Input!$O$237*$O$7)-SUM($O828:BH828),(Input!$O$237*$O$7)/A27taxstdlife))</f>
        <v>0</v>
      </c>
      <c r="BJ828" s="14"/>
      <c r="BK828" s="14"/>
      <c r="BL828" s="14"/>
      <c r="BM828" s="14"/>
      <c r="BN828" s="14"/>
      <c r="BO828" s="14"/>
      <c r="BP828" s="14"/>
      <c r="BQ828" s="14"/>
      <c r="BR828" s="14"/>
      <c r="BS828" s="14"/>
      <c r="BT828" s="14"/>
      <c r="BU828" s="14"/>
      <c r="BV828" s="14"/>
      <c r="BW828" s="14"/>
      <c r="BX828" s="14"/>
      <c r="BY828" s="14"/>
      <c r="BZ828" s="14"/>
      <c r="CA828" s="410"/>
      <c r="CB828" s="410"/>
      <c r="CC828" s="410"/>
      <c r="CD828" s="410"/>
      <c r="CE828" s="410"/>
      <c r="CF828" s="410"/>
      <c r="CG828" s="410"/>
      <c r="CH828" s="410"/>
      <c r="CI828" s="410"/>
      <c r="CJ828" s="410"/>
      <c r="CK828" s="410"/>
      <c r="CL828" s="410"/>
      <c r="CM828" s="410"/>
      <c r="CN828" s="410"/>
      <c r="CO828" s="410"/>
      <c r="CP828" s="410"/>
      <c r="CQ828" s="410"/>
      <c r="CR828" s="410"/>
      <c r="CS828" s="410"/>
      <c r="CT828" s="410"/>
      <c r="CU828" s="410"/>
      <c r="CV828" s="410"/>
      <c r="CW828" s="410"/>
      <c r="CX828" s="410"/>
      <c r="CY828" s="410"/>
      <c r="CZ828" s="410"/>
      <c r="DA828" s="410"/>
      <c r="DB828" s="410"/>
      <c r="DC828" s="410"/>
      <c r="DD828" s="410"/>
      <c r="DE828" s="410"/>
      <c r="DF828" s="410"/>
      <c r="DG828" s="410"/>
      <c r="DH828" s="410"/>
      <c r="DI828" s="410"/>
      <c r="DJ828" s="410"/>
      <c r="DK828" s="410"/>
      <c r="DL828" s="410"/>
      <c r="DM828" s="410"/>
      <c r="DN828" s="410"/>
      <c r="DO828" s="410"/>
      <c r="DP828" s="410"/>
      <c r="DQ828" s="410"/>
      <c r="DR828" s="410"/>
      <c r="DS828" s="410"/>
      <c r="DT828" s="410"/>
      <c r="DU828" s="410"/>
      <c r="DV828" s="410"/>
      <c r="DW828" s="410"/>
      <c r="DX828" s="410"/>
      <c r="DY828" s="410"/>
      <c r="DZ828" s="410"/>
      <c r="EA828" s="410"/>
      <c r="EB828" s="410"/>
      <c r="EC828" s="410"/>
      <c r="ED828" s="410"/>
      <c r="EE828" s="410"/>
      <c r="EF828" s="410"/>
      <c r="EG828" s="410"/>
      <c r="EH828" s="410"/>
      <c r="EI828" s="410"/>
      <c r="EJ828" s="410"/>
      <c r="EK828" s="410"/>
      <c r="EL828" s="410"/>
      <c r="EM828" s="410"/>
      <c r="EN828" s="410"/>
      <c r="EO828" s="410"/>
      <c r="EP828" s="410"/>
      <c r="EQ828" s="410"/>
      <c r="ER828" s="410"/>
      <c r="ES828" s="410"/>
      <c r="ET828" s="410"/>
      <c r="EU828" s="410"/>
      <c r="EV828" s="410"/>
      <c r="EW828" s="410"/>
      <c r="EX828" s="410"/>
      <c r="EY828" s="410"/>
      <c r="EZ828" s="410"/>
      <c r="FA828" s="410"/>
      <c r="FB828" s="410"/>
      <c r="FC828" s="410"/>
      <c r="FD828" s="410"/>
      <c r="FE828" s="410"/>
      <c r="FF828" s="410"/>
      <c r="FG828" s="410"/>
      <c r="FH828" s="410"/>
      <c r="FI828" s="410"/>
      <c r="FJ828" s="410"/>
      <c r="FK828" s="410"/>
      <c r="FL828" s="410"/>
      <c r="FM828" s="410"/>
      <c r="FN828" s="410"/>
      <c r="FO828" s="410"/>
      <c r="FP828" s="410"/>
      <c r="FQ828" s="410"/>
      <c r="FR828" s="410"/>
      <c r="FS828" s="410"/>
      <c r="FT828" s="410"/>
      <c r="FU828" s="410"/>
      <c r="FV828" s="410"/>
      <c r="FW828" s="410"/>
      <c r="FX828" s="410"/>
      <c r="FY828" s="410"/>
      <c r="FZ828" s="410"/>
      <c r="GA828" s="410"/>
      <c r="GB828" s="410"/>
      <c r="GC828" s="410"/>
      <c r="GD828" s="410"/>
      <c r="GE828" s="410"/>
      <c r="GF828" s="410"/>
      <c r="GG828" s="410"/>
      <c r="GH828" s="410"/>
      <c r="GI828" s="410"/>
      <c r="GJ828" s="410"/>
      <c r="GK828" s="410"/>
      <c r="GL828" s="410"/>
      <c r="GM828" s="410"/>
      <c r="GN828" s="410"/>
      <c r="GO828" s="410"/>
      <c r="GP828" s="410"/>
      <c r="GQ828" s="410"/>
      <c r="GR828" s="410"/>
      <c r="GS828" s="410"/>
      <c r="GT828" s="410"/>
      <c r="GU828" s="410"/>
      <c r="GV828" s="410"/>
      <c r="GW828" s="410"/>
      <c r="GX828" s="410"/>
      <c r="GY828" s="410"/>
      <c r="GZ828" s="410"/>
      <c r="HA828" s="410"/>
      <c r="HB828" s="410"/>
      <c r="HC828" s="410"/>
      <c r="HD828" s="410"/>
      <c r="HE828" s="410"/>
      <c r="HF828" s="410"/>
      <c r="HG828" s="410"/>
      <c r="HH828" s="410"/>
      <c r="HI828" s="410"/>
      <c r="HJ828" s="410"/>
      <c r="HK828" s="410"/>
      <c r="HL828" s="410"/>
      <c r="HM828" s="410"/>
      <c r="HN828" s="410"/>
      <c r="HO828" s="410"/>
      <c r="HP828" s="410"/>
      <c r="HQ828" s="410"/>
      <c r="HR828" s="410"/>
      <c r="HS828" s="410"/>
      <c r="HT828" s="410"/>
      <c r="HU828" s="410"/>
      <c r="HV828" s="410"/>
      <c r="HW828" s="410"/>
      <c r="HX828" s="410"/>
      <c r="HY828" s="410"/>
      <c r="HZ828" s="410"/>
      <c r="IA828" s="410"/>
      <c r="IB828" s="410"/>
      <c r="IC828" s="410"/>
      <c r="ID828" s="410"/>
      <c r="IE828" s="410"/>
      <c r="IF828" s="410"/>
      <c r="IG828" s="410"/>
      <c r="IH828" s="410"/>
      <c r="II828" s="410"/>
      <c r="IJ828" s="410"/>
      <c r="IK828" s="410"/>
      <c r="IL828" s="410"/>
      <c r="IM828" s="410"/>
      <c r="IN828" s="410"/>
      <c r="IO828" s="410"/>
      <c r="IP828" s="410"/>
      <c r="IQ828" s="410"/>
      <c r="IR828" s="410"/>
      <c r="IS828" s="410"/>
      <c r="IT828" s="410"/>
      <c r="IU828" s="410"/>
      <c r="IV828" s="410"/>
    </row>
    <row r="829" spans="1:256" s="2" customFormat="1" ht="12.75" hidden="1" customHeight="1" outlineLevel="2">
      <c r="A829" s="14"/>
      <c r="B829" s="14"/>
      <c r="C829" s="324"/>
      <c r="D829" s="413"/>
      <c r="E829" s="262">
        <v>10</v>
      </c>
      <c r="F829" s="372"/>
      <c r="G829" s="269"/>
      <c r="H829" s="271"/>
      <c r="I829" s="271"/>
      <c r="J829" s="271"/>
      <c r="K829" s="271"/>
      <c r="L829" s="271"/>
      <c r="M829" s="271"/>
      <c r="N829" s="271"/>
      <c r="O829" s="271"/>
      <c r="P829" s="270"/>
      <c r="Q829" s="155">
        <f>IF(A27taxstdlife="n/a","n/a",IF(Q$3&gt;(A27taxstdlife+$E829),(Input!$P$237*$P$7)-SUM($P829:P829),(Input!$P$237*$P$7)/A27taxstdlife))</f>
        <v>0</v>
      </c>
      <c r="R829" s="155">
        <f>IF(A27taxstdlife="n/a","n/a",IF(R$3&gt;(A27taxstdlife+$E829),(Input!$P$237*$P$7)-SUM($P829:Q829),(Input!$P$237*$P$7)/A27taxstdlife))</f>
        <v>0</v>
      </c>
      <c r="S829" s="155">
        <f>IF(A27taxstdlife="n/a","n/a",IF(S$3&gt;(A27taxstdlife+$E829),(Input!$P$237*$P$7)-SUM($P829:R829),(Input!$P$237*$P$7)/A27taxstdlife))</f>
        <v>0</v>
      </c>
      <c r="T829" s="155">
        <f>IF(A27taxstdlife="n/a","n/a",IF(T$3&gt;(A27taxstdlife+$E829),(Input!$P$237*$P$7)-SUM($P829:S829),(Input!$P$237*$P$7)/A27taxstdlife))</f>
        <v>0</v>
      </c>
      <c r="U829" s="155">
        <f>IF(A27taxstdlife="n/a","n/a",IF(U$3&gt;(A27taxstdlife+$E829),(Input!$P$237*$P$7)-SUM($P829:T829),(Input!$P$237*$P$7)/A27taxstdlife))</f>
        <v>0</v>
      </c>
      <c r="V829" s="155">
        <f>IF(A27taxstdlife="n/a","n/a",IF(V$3&gt;(A27taxstdlife+$E829),(Input!$P$237*$P$7)-SUM($P829:U829),(Input!$P$237*$P$7)/A27taxstdlife))</f>
        <v>0</v>
      </c>
      <c r="W829" s="155">
        <f>IF(A27taxstdlife="n/a","n/a",IF(W$3&gt;(A27taxstdlife+$E829),(Input!$P$237*$P$7)-SUM($P829:V829),(Input!$P$237*$P$7)/A27taxstdlife))</f>
        <v>0</v>
      </c>
      <c r="X829" s="155">
        <f>IF(A27taxstdlife="n/a","n/a",IF(X$3&gt;(A27taxstdlife+$E829),(Input!$P$237*$P$7)-SUM($P829:W829),(Input!$P$237*$P$7)/A27taxstdlife))</f>
        <v>0</v>
      </c>
      <c r="Y829" s="155">
        <f>IF(A27taxstdlife="n/a","n/a",IF(Y$3&gt;(A27taxstdlife+$E829),(Input!$P$237*$P$7)-SUM($P829:X829),(Input!$P$237*$P$7)/A27taxstdlife))</f>
        <v>0</v>
      </c>
      <c r="Z829" s="155">
        <f>IF(A27taxstdlife="n/a","n/a",IF(Z$3&gt;(A27taxstdlife+$E829),(Input!$P$237*$P$7)-SUM($P829:Y829),(Input!$P$237*$P$7)/A27taxstdlife))</f>
        <v>0</v>
      </c>
      <c r="AA829" s="155">
        <f>IF(A27taxstdlife="n/a","n/a",IF(AA$3&gt;(A27taxstdlife+$E829),(Input!$P$237*$P$7)-SUM($P829:Z829),(Input!$P$237*$P$7)/A27taxstdlife))</f>
        <v>0</v>
      </c>
      <c r="AB829" s="155">
        <f>IF(A27taxstdlife="n/a","n/a",IF(AB$3&gt;(A27taxstdlife+$E829),(Input!$P$237*$P$7)-SUM($P829:AA829),(Input!$P$237*$P$7)/A27taxstdlife))</f>
        <v>0</v>
      </c>
      <c r="AC829" s="155">
        <f>IF(A27taxstdlife="n/a","n/a",IF(AC$3&gt;(A27taxstdlife+$E829),(Input!$P$237*$P$7)-SUM($P829:AB829),(Input!$P$237*$P$7)/A27taxstdlife))</f>
        <v>0</v>
      </c>
      <c r="AD829" s="155">
        <f>IF(A27taxstdlife="n/a","n/a",IF(AD$3&gt;(A27taxstdlife+$E829),(Input!$P$237*$P$7)-SUM($P829:AC829),(Input!$P$237*$P$7)/A27taxstdlife))</f>
        <v>0</v>
      </c>
      <c r="AE829" s="155">
        <f>IF(A27taxstdlife="n/a","n/a",IF(AE$3&gt;(A27taxstdlife+$E829),(Input!$P$237*$P$7)-SUM($P829:AD829),(Input!$P$237*$P$7)/A27taxstdlife))</f>
        <v>0</v>
      </c>
      <c r="AF829" s="155">
        <f>IF(A27taxstdlife="n/a","n/a",IF(AF$3&gt;(A27taxstdlife+$E829),(Input!$P$237*$P$7)-SUM($P829:AE829),(Input!$P$237*$P$7)/A27taxstdlife))</f>
        <v>0</v>
      </c>
      <c r="AG829" s="155">
        <f>IF(A27taxstdlife="n/a","n/a",IF(AG$3&gt;(A27taxstdlife+$E829),(Input!$P$237*$P$7)-SUM($P829:AF829),(Input!$P$237*$P$7)/A27taxstdlife))</f>
        <v>0</v>
      </c>
      <c r="AH829" s="155">
        <f>IF(A27taxstdlife="n/a","n/a",IF(AH$3&gt;(A27taxstdlife+$E829),(Input!$P$237*$P$7)-SUM($P829:AG829),(Input!$P$237*$P$7)/A27taxstdlife))</f>
        <v>0</v>
      </c>
      <c r="AI829" s="155">
        <f>IF(A27taxstdlife="n/a","n/a",IF(AI$3&gt;(A27taxstdlife+$E829),(Input!$P$237*$P$7)-SUM($P829:AH829),(Input!$P$237*$P$7)/A27taxstdlife))</f>
        <v>0</v>
      </c>
      <c r="AJ829" s="155">
        <f>IF(A27taxstdlife="n/a","n/a",IF(AJ$3&gt;(A27taxstdlife+$E829),(Input!$P$237*$P$7)-SUM($P829:AI829),(Input!$P$237*$P$7)/A27taxstdlife))</f>
        <v>0</v>
      </c>
      <c r="AK829" s="155">
        <f>IF(A27taxstdlife="n/a","n/a",IF(AK$3&gt;(A27taxstdlife+$E829),(Input!$P$237*$P$7)-SUM($P829:AJ829),(Input!$P$237*$P$7)/A27taxstdlife))</f>
        <v>0</v>
      </c>
      <c r="AL829" s="155">
        <f>IF(A27taxstdlife="n/a","n/a",IF(AL$3&gt;(A27taxstdlife+$E829),(Input!$P$237*$P$7)-SUM($P829:AK829),(Input!$P$237*$P$7)/A27taxstdlife))</f>
        <v>0</v>
      </c>
      <c r="AM829" s="155">
        <f>IF(A27taxstdlife="n/a","n/a",IF(AM$3&gt;(A27taxstdlife+$E829),(Input!$P$237*$P$7)-SUM($P829:AL829),(Input!$P$237*$P$7)/A27taxstdlife))</f>
        <v>0</v>
      </c>
      <c r="AN829" s="155">
        <f>IF(A27taxstdlife="n/a","n/a",IF(AN$3&gt;(A27taxstdlife+$E829),(Input!$P$237*$P$7)-SUM($P829:AM829),(Input!$P$237*$P$7)/A27taxstdlife))</f>
        <v>0</v>
      </c>
      <c r="AO829" s="155">
        <f>IF(A27taxstdlife="n/a","n/a",IF(AO$3&gt;(A27taxstdlife+$E829),(Input!$P$237*$P$7)-SUM($P829:AN829),(Input!$P$237*$P$7)/A27taxstdlife))</f>
        <v>0</v>
      </c>
      <c r="AP829" s="155">
        <f>IF(A27taxstdlife="n/a","n/a",IF(AP$3&gt;(A27taxstdlife+$E829),(Input!$P$237*$P$7)-SUM($P829:AO829),(Input!$P$237*$P$7)/A27taxstdlife))</f>
        <v>0</v>
      </c>
      <c r="AQ829" s="155">
        <f>IF(A27taxstdlife="n/a","n/a",IF(AQ$3&gt;(A27taxstdlife+$E829),(Input!$P$237*$P$7)-SUM($P829:AP829),(Input!$P$237*$P$7)/A27taxstdlife))</f>
        <v>0</v>
      </c>
      <c r="AR829" s="155">
        <f>IF(A27taxstdlife="n/a","n/a",IF(AR$3&gt;(A27taxstdlife+$E829),(Input!$P$237*$P$7)-SUM($P829:AQ829),(Input!$P$237*$P$7)/A27taxstdlife))</f>
        <v>0</v>
      </c>
      <c r="AS829" s="155">
        <f>IF(A27taxstdlife="n/a","n/a",IF(AS$3&gt;(A27taxstdlife+$E829),(Input!$P$237*$P$7)-SUM($P829:AR829),(Input!$P$237*$P$7)/A27taxstdlife))</f>
        <v>0</v>
      </c>
      <c r="AT829" s="155">
        <f>IF(A27taxstdlife="n/a","n/a",IF(AT$3&gt;(A27taxstdlife+$E829),(Input!$P$237*$P$7)-SUM($P829:AS829),(Input!$P$237*$P$7)/A27taxstdlife))</f>
        <v>0</v>
      </c>
      <c r="AU829" s="155">
        <f>IF(A27taxstdlife="n/a","n/a",IF(AU$3&gt;(A27taxstdlife+$E829),(Input!$P$237*$P$7)-SUM($P829:AT829),(Input!$P$237*$P$7)/A27taxstdlife))</f>
        <v>0</v>
      </c>
      <c r="AV829" s="155">
        <f>IF(A27taxstdlife="n/a","n/a",IF(AV$3&gt;(A27taxstdlife+$E829),(Input!$P$237*$P$7)-SUM($P829:AU829),(Input!$P$237*$P$7)/A27taxstdlife))</f>
        <v>0</v>
      </c>
      <c r="AW829" s="155">
        <f>IF(A27taxstdlife="n/a","n/a",IF(AW$3&gt;(A27taxstdlife+$E829),(Input!$P$237*$P$7)-SUM($P829:AV829),(Input!$P$237*$P$7)/A27taxstdlife))</f>
        <v>0</v>
      </c>
      <c r="AX829" s="155">
        <f>IF(A27taxstdlife="n/a","n/a",IF(AX$3&gt;(A27taxstdlife+$E829),(Input!$P$237*$P$7)-SUM($P829:AW829),(Input!$P$237*$P$7)/A27taxstdlife))</f>
        <v>0</v>
      </c>
      <c r="AY829" s="155">
        <f>IF(A27taxstdlife="n/a","n/a",IF(AY$3&gt;(A27taxstdlife+$E829),(Input!$P$237*$P$7)-SUM($P829:AX829),(Input!$P$237*$P$7)/A27taxstdlife))</f>
        <v>0</v>
      </c>
      <c r="AZ829" s="155">
        <f>IF(A27taxstdlife="n/a","n/a",IF(AZ$3&gt;(A27taxstdlife+$E829),(Input!$P$237*$P$7)-SUM($P829:AY829),(Input!$P$237*$P$7)/A27taxstdlife))</f>
        <v>0</v>
      </c>
      <c r="BA829" s="155">
        <f>IF(A27taxstdlife="n/a","n/a",IF(BA$3&gt;(A27taxstdlife+$E829),(Input!$P$237*$P$7)-SUM($P829:AZ829),(Input!$P$237*$P$7)/A27taxstdlife))</f>
        <v>0</v>
      </c>
      <c r="BB829" s="155">
        <f>IF(A27taxstdlife="n/a","n/a",IF(BB$3&gt;(A27taxstdlife+$E829),(Input!$P$237*$P$7)-SUM($P829:BA829),(Input!$P$237*$P$7)/A27taxstdlife))</f>
        <v>0</v>
      </c>
      <c r="BC829" s="155">
        <f>IF(A27taxstdlife="n/a","n/a",IF(BC$3&gt;(A27taxstdlife+$E829),(Input!$P$237*$P$7)-SUM($P829:BB829),(Input!$P$237*$P$7)/A27taxstdlife))</f>
        <v>0</v>
      </c>
      <c r="BD829" s="155">
        <f>IF(A27taxstdlife="n/a","n/a",IF(BD$3&gt;(A27taxstdlife+$E829),(Input!$P$237*$P$7)-SUM($P829:BC829),(Input!$P$237*$P$7)/A27taxstdlife))</f>
        <v>0</v>
      </c>
      <c r="BE829" s="155">
        <f>IF(A27taxstdlife="n/a","n/a",IF(BE$3&gt;(A27taxstdlife+$E829),(Input!$P$237*$P$7)-SUM($P829:BD829),(Input!$P$237*$P$7)/A27taxstdlife))</f>
        <v>0</v>
      </c>
      <c r="BF829" s="155">
        <f>IF(A27taxstdlife="n/a","n/a",IF(BF$3&gt;(A27taxstdlife+$E829),(Input!$P$237*$P$7)-SUM($P829:BE829),(Input!$P$237*$P$7)/A27taxstdlife))</f>
        <v>0</v>
      </c>
      <c r="BG829" s="155">
        <f>IF(A27taxstdlife="n/a","n/a",IF(BG$3&gt;(A27taxstdlife+$E829),(Input!$P$237*$P$7)-SUM($P829:BF829),(Input!$P$237*$P$7)/A27taxstdlife))</f>
        <v>0</v>
      </c>
      <c r="BH829" s="155">
        <f>IF(A27taxstdlife="n/a","n/a",IF(BH$3&gt;(A27taxstdlife+$E829),(Input!$P$237*$P$7)-SUM($P829:BG829),(Input!$P$237*$P$7)/A27taxstdlife))</f>
        <v>0</v>
      </c>
      <c r="BI829" s="155">
        <f>IF(A27taxstdlife="n/a","n/a",IF(BI$3&gt;(A27taxstdlife+$E829),(Input!$P$237*$P$7)-SUM($P829:BH829),(Input!$P$237*$P$7)/A27taxstdlife))</f>
        <v>0</v>
      </c>
      <c r="BJ829" s="14"/>
      <c r="BK829" s="14"/>
      <c r="BL829" s="14"/>
      <c r="BM829" s="14"/>
      <c r="BN829" s="14"/>
      <c r="BO829" s="14"/>
      <c r="BP829" s="14"/>
      <c r="BQ829" s="14"/>
      <c r="BR829" s="14"/>
      <c r="BS829" s="14"/>
      <c r="BT829" s="14"/>
      <c r="BU829" s="14"/>
      <c r="BV829" s="14"/>
      <c r="BW829" s="14"/>
      <c r="BX829" s="14"/>
      <c r="BY829" s="14"/>
      <c r="BZ829" s="14"/>
      <c r="CA829" s="410"/>
      <c r="CB829" s="410"/>
      <c r="CC829" s="410"/>
      <c r="CD829" s="410"/>
      <c r="CE829" s="410"/>
      <c r="CF829" s="410"/>
      <c r="CG829" s="410"/>
      <c r="CH829" s="410"/>
      <c r="CI829" s="410"/>
      <c r="CJ829" s="410"/>
      <c r="CK829" s="410"/>
      <c r="CL829" s="410"/>
      <c r="CM829" s="410"/>
      <c r="CN829" s="410"/>
      <c r="CO829" s="410"/>
      <c r="CP829" s="410"/>
      <c r="CQ829" s="410"/>
      <c r="CR829" s="410"/>
      <c r="CS829" s="410"/>
      <c r="CT829" s="410"/>
      <c r="CU829" s="410"/>
      <c r="CV829" s="410"/>
      <c r="CW829" s="410"/>
      <c r="CX829" s="410"/>
      <c r="CY829" s="410"/>
      <c r="CZ829" s="410"/>
      <c r="DA829" s="410"/>
      <c r="DB829" s="410"/>
      <c r="DC829" s="410"/>
      <c r="DD829" s="410"/>
      <c r="DE829" s="410"/>
      <c r="DF829" s="410"/>
      <c r="DG829" s="410"/>
      <c r="DH829" s="410"/>
      <c r="DI829" s="410"/>
      <c r="DJ829" s="410"/>
      <c r="DK829" s="410"/>
      <c r="DL829" s="410"/>
      <c r="DM829" s="410"/>
      <c r="DN829" s="410"/>
      <c r="DO829" s="410"/>
      <c r="DP829" s="410"/>
      <c r="DQ829" s="410"/>
      <c r="DR829" s="410"/>
      <c r="DS829" s="410"/>
      <c r="DT829" s="410"/>
      <c r="DU829" s="410"/>
      <c r="DV829" s="410"/>
      <c r="DW829" s="410"/>
      <c r="DX829" s="410"/>
      <c r="DY829" s="410"/>
      <c r="DZ829" s="410"/>
      <c r="EA829" s="410"/>
      <c r="EB829" s="410"/>
      <c r="EC829" s="410"/>
      <c r="ED829" s="410"/>
      <c r="EE829" s="410"/>
      <c r="EF829" s="410"/>
      <c r="EG829" s="410"/>
      <c r="EH829" s="410"/>
      <c r="EI829" s="410"/>
      <c r="EJ829" s="410"/>
      <c r="EK829" s="410"/>
      <c r="EL829" s="410"/>
      <c r="EM829" s="410"/>
      <c r="EN829" s="410"/>
      <c r="EO829" s="410"/>
      <c r="EP829" s="410"/>
      <c r="EQ829" s="410"/>
      <c r="ER829" s="410"/>
      <c r="ES829" s="410"/>
      <c r="ET829" s="410"/>
      <c r="EU829" s="410"/>
      <c r="EV829" s="410"/>
      <c r="EW829" s="410"/>
      <c r="EX829" s="410"/>
      <c r="EY829" s="410"/>
      <c r="EZ829" s="410"/>
      <c r="FA829" s="410"/>
      <c r="FB829" s="410"/>
      <c r="FC829" s="410"/>
      <c r="FD829" s="410"/>
      <c r="FE829" s="410"/>
      <c r="FF829" s="410"/>
      <c r="FG829" s="410"/>
      <c r="FH829" s="410"/>
      <c r="FI829" s="410"/>
      <c r="FJ829" s="410"/>
      <c r="FK829" s="410"/>
      <c r="FL829" s="410"/>
      <c r="FM829" s="410"/>
      <c r="FN829" s="410"/>
      <c r="FO829" s="410"/>
      <c r="FP829" s="410"/>
      <c r="FQ829" s="410"/>
      <c r="FR829" s="410"/>
      <c r="FS829" s="410"/>
      <c r="FT829" s="410"/>
      <c r="FU829" s="410"/>
      <c r="FV829" s="410"/>
      <c r="FW829" s="410"/>
      <c r="FX829" s="410"/>
      <c r="FY829" s="410"/>
      <c r="FZ829" s="410"/>
      <c r="GA829" s="410"/>
      <c r="GB829" s="410"/>
      <c r="GC829" s="410"/>
      <c r="GD829" s="410"/>
      <c r="GE829" s="410"/>
      <c r="GF829" s="410"/>
      <c r="GG829" s="410"/>
      <c r="GH829" s="410"/>
      <c r="GI829" s="410"/>
      <c r="GJ829" s="410"/>
      <c r="GK829" s="410"/>
      <c r="GL829" s="410"/>
      <c r="GM829" s="410"/>
      <c r="GN829" s="410"/>
      <c r="GO829" s="410"/>
      <c r="GP829" s="410"/>
      <c r="GQ829" s="410"/>
      <c r="GR829" s="410"/>
      <c r="GS829" s="410"/>
      <c r="GT829" s="410"/>
      <c r="GU829" s="410"/>
      <c r="GV829" s="410"/>
      <c r="GW829" s="410"/>
      <c r="GX829" s="410"/>
      <c r="GY829" s="410"/>
      <c r="GZ829" s="410"/>
      <c r="HA829" s="410"/>
      <c r="HB829" s="410"/>
      <c r="HC829" s="410"/>
      <c r="HD829" s="410"/>
      <c r="HE829" s="410"/>
      <c r="HF829" s="410"/>
      <c r="HG829" s="410"/>
      <c r="HH829" s="410"/>
      <c r="HI829" s="410"/>
      <c r="HJ829" s="410"/>
      <c r="HK829" s="410"/>
      <c r="HL829" s="410"/>
      <c r="HM829" s="410"/>
      <c r="HN829" s="410"/>
      <c r="HO829" s="410"/>
      <c r="HP829" s="410"/>
      <c r="HQ829" s="410"/>
      <c r="HR829" s="410"/>
      <c r="HS829" s="410"/>
      <c r="HT829" s="410"/>
      <c r="HU829" s="410"/>
      <c r="HV829" s="410"/>
      <c r="HW829" s="410"/>
      <c r="HX829" s="410"/>
      <c r="HY829" s="410"/>
      <c r="HZ829" s="410"/>
      <c r="IA829" s="410"/>
      <c r="IB829" s="410"/>
      <c r="IC829" s="410"/>
      <c r="ID829" s="410"/>
      <c r="IE829" s="410"/>
      <c r="IF829" s="410"/>
      <c r="IG829" s="410"/>
      <c r="IH829" s="410"/>
      <c r="II829" s="410"/>
      <c r="IJ829" s="410"/>
      <c r="IK829" s="410"/>
      <c r="IL829" s="410"/>
      <c r="IM829" s="410"/>
      <c r="IN829" s="410"/>
      <c r="IO829" s="410"/>
      <c r="IP829" s="410"/>
      <c r="IQ829" s="410"/>
      <c r="IR829" s="410"/>
      <c r="IS829" s="410"/>
      <c r="IT829" s="410"/>
      <c r="IU829" s="410"/>
      <c r="IV829" s="410"/>
    </row>
    <row r="830" spans="1:256" s="2" customFormat="1" ht="12.75" customHeight="1" outlineLevel="1" collapsed="1">
      <c r="A830" s="14"/>
      <c r="B830" s="14"/>
      <c r="C830" s="324">
        <f>Asset27</f>
        <v>0</v>
      </c>
      <c r="D830" s="14"/>
      <c r="E830" s="14"/>
      <c r="F830" s="366"/>
      <c r="G830" s="364">
        <f t="shared" ref="G830:AL830" si="141">SUM(G818:G829)</f>
        <v>0</v>
      </c>
      <c r="H830" s="364">
        <f t="shared" si="141"/>
        <v>0</v>
      </c>
      <c r="I830" s="364">
        <f t="shared" si="141"/>
        <v>0</v>
      </c>
      <c r="J830" s="364">
        <f t="shared" si="141"/>
        <v>0</v>
      </c>
      <c r="K830" s="364">
        <f t="shared" si="141"/>
        <v>0</v>
      </c>
      <c r="L830" s="364">
        <f t="shared" si="141"/>
        <v>0</v>
      </c>
      <c r="M830" s="364">
        <f t="shared" si="141"/>
        <v>0</v>
      </c>
      <c r="N830" s="364">
        <f t="shared" si="141"/>
        <v>0</v>
      </c>
      <c r="O830" s="364">
        <f t="shared" si="141"/>
        <v>0</v>
      </c>
      <c r="P830" s="364">
        <f t="shared" si="141"/>
        <v>0</v>
      </c>
      <c r="Q830" s="364">
        <f t="shared" si="141"/>
        <v>0</v>
      </c>
      <c r="R830" s="364">
        <f t="shared" si="141"/>
        <v>0</v>
      </c>
      <c r="S830" s="364">
        <f t="shared" si="141"/>
        <v>0</v>
      </c>
      <c r="T830" s="364">
        <f t="shared" si="141"/>
        <v>0</v>
      </c>
      <c r="U830" s="364">
        <f t="shared" si="141"/>
        <v>0</v>
      </c>
      <c r="V830" s="364">
        <f t="shared" si="141"/>
        <v>0</v>
      </c>
      <c r="W830" s="364">
        <f t="shared" si="141"/>
        <v>0</v>
      </c>
      <c r="X830" s="364">
        <f t="shared" si="141"/>
        <v>0</v>
      </c>
      <c r="Y830" s="364">
        <f t="shared" si="141"/>
        <v>0</v>
      </c>
      <c r="Z830" s="364">
        <f t="shared" si="141"/>
        <v>0</v>
      </c>
      <c r="AA830" s="364">
        <f t="shared" si="141"/>
        <v>0</v>
      </c>
      <c r="AB830" s="364">
        <f t="shared" si="141"/>
        <v>0</v>
      </c>
      <c r="AC830" s="364">
        <f t="shared" si="141"/>
        <v>0</v>
      </c>
      <c r="AD830" s="364">
        <f t="shared" si="141"/>
        <v>0</v>
      </c>
      <c r="AE830" s="364">
        <f t="shared" si="141"/>
        <v>0</v>
      </c>
      <c r="AF830" s="364">
        <f t="shared" si="141"/>
        <v>0</v>
      </c>
      <c r="AG830" s="364">
        <f t="shared" si="141"/>
        <v>0</v>
      </c>
      <c r="AH830" s="364">
        <f t="shared" si="141"/>
        <v>0</v>
      </c>
      <c r="AI830" s="364">
        <f t="shared" si="141"/>
        <v>0</v>
      </c>
      <c r="AJ830" s="364">
        <f t="shared" si="141"/>
        <v>0</v>
      </c>
      <c r="AK830" s="364">
        <f t="shared" si="141"/>
        <v>0</v>
      </c>
      <c r="AL830" s="364">
        <f t="shared" si="141"/>
        <v>0</v>
      </c>
      <c r="AM830" s="364">
        <f t="shared" ref="AM830:BI830" si="142">SUM(AM818:AM829)</f>
        <v>0</v>
      </c>
      <c r="AN830" s="364">
        <f t="shared" si="142"/>
        <v>0</v>
      </c>
      <c r="AO830" s="364">
        <f t="shared" si="142"/>
        <v>0</v>
      </c>
      <c r="AP830" s="364">
        <f t="shared" si="142"/>
        <v>0</v>
      </c>
      <c r="AQ830" s="364">
        <f t="shared" si="142"/>
        <v>0</v>
      </c>
      <c r="AR830" s="364">
        <f t="shared" si="142"/>
        <v>0</v>
      </c>
      <c r="AS830" s="364">
        <f t="shared" si="142"/>
        <v>0</v>
      </c>
      <c r="AT830" s="364">
        <f t="shared" si="142"/>
        <v>0</v>
      </c>
      <c r="AU830" s="364">
        <f t="shared" si="142"/>
        <v>0</v>
      </c>
      <c r="AV830" s="364">
        <f t="shared" si="142"/>
        <v>0</v>
      </c>
      <c r="AW830" s="364">
        <f t="shared" si="142"/>
        <v>0</v>
      </c>
      <c r="AX830" s="364">
        <f t="shared" si="142"/>
        <v>0</v>
      </c>
      <c r="AY830" s="364">
        <f t="shared" si="142"/>
        <v>0</v>
      </c>
      <c r="AZ830" s="364">
        <f t="shared" si="142"/>
        <v>0</v>
      </c>
      <c r="BA830" s="364">
        <f t="shared" si="142"/>
        <v>0</v>
      </c>
      <c r="BB830" s="364">
        <f t="shared" si="142"/>
        <v>0</v>
      </c>
      <c r="BC830" s="364">
        <f t="shared" si="142"/>
        <v>0</v>
      </c>
      <c r="BD830" s="364">
        <f t="shared" si="142"/>
        <v>0</v>
      </c>
      <c r="BE830" s="364">
        <f t="shared" si="142"/>
        <v>0</v>
      </c>
      <c r="BF830" s="364">
        <f t="shared" si="142"/>
        <v>0</v>
      </c>
      <c r="BG830" s="364">
        <f t="shared" si="142"/>
        <v>0</v>
      </c>
      <c r="BH830" s="364">
        <f t="shared" si="142"/>
        <v>0</v>
      </c>
      <c r="BI830" s="364">
        <f t="shared" si="142"/>
        <v>0</v>
      </c>
      <c r="BJ830" s="14"/>
      <c r="BK830" s="14"/>
      <c r="BL830" s="14"/>
      <c r="BM830" s="14"/>
      <c r="BN830" s="14"/>
      <c r="BO830" s="14"/>
      <c r="BP830" s="14"/>
      <c r="BQ830" s="14"/>
      <c r="BR830" s="14"/>
      <c r="BS830" s="14"/>
      <c r="BT830" s="14"/>
      <c r="BU830" s="14"/>
      <c r="BV830" s="14"/>
      <c r="BW830" s="14"/>
      <c r="BX830" s="14"/>
      <c r="BY830" s="14"/>
      <c r="BZ830" s="14"/>
      <c r="CA830" s="410"/>
      <c r="CB830" s="410"/>
      <c r="CC830" s="410"/>
      <c r="CD830" s="410"/>
      <c r="CE830" s="410"/>
      <c r="CF830" s="410"/>
      <c r="CG830" s="410"/>
      <c r="CH830" s="410"/>
      <c r="CI830" s="410"/>
      <c r="CJ830" s="410"/>
      <c r="CK830" s="410"/>
      <c r="CL830" s="410"/>
      <c r="CM830" s="410"/>
      <c r="CN830" s="410"/>
      <c r="CO830" s="410"/>
      <c r="CP830" s="410"/>
      <c r="CQ830" s="410"/>
      <c r="CR830" s="410"/>
      <c r="CS830" s="410"/>
      <c r="CT830" s="410"/>
      <c r="CU830" s="410"/>
      <c r="CV830" s="410"/>
      <c r="CW830" s="410"/>
      <c r="CX830" s="410"/>
      <c r="CY830" s="410"/>
      <c r="CZ830" s="410"/>
      <c r="DA830" s="410"/>
      <c r="DB830" s="410"/>
      <c r="DC830" s="410"/>
      <c r="DD830" s="410"/>
      <c r="DE830" s="410"/>
      <c r="DF830" s="410"/>
      <c r="DG830" s="410"/>
      <c r="DH830" s="410"/>
      <c r="DI830" s="410"/>
      <c r="DJ830" s="410"/>
      <c r="DK830" s="410"/>
      <c r="DL830" s="410"/>
      <c r="DM830" s="410"/>
      <c r="DN830" s="410"/>
      <c r="DO830" s="410"/>
      <c r="DP830" s="410"/>
      <c r="DQ830" s="410"/>
      <c r="DR830" s="410"/>
      <c r="DS830" s="410"/>
      <c r="DT830" s="410"/>
      <c r="DU830" s="410"/>
      <c r="DV830" s="410"/>
      <c r="DW830" s="410"/>
      <c r="DX830" s="410"/>
      <c r="DY830" s="410"/>
      <c r="DZ830" s="410"/>
      <c r="EA830" s="410"/>
      <c r="EB830" s="410"/>
      <c r="EC830" s="410"/>
      <c r="ED830" s="410"/>
      <c r="EE830" s="410"/>
      <c r="EF830" s="410"/>
      <c r="EG830" s="410"/>
      <c r="EH830" s="410"/>
      <c r="EI830" s="410"/>
      <c r="EJ830" s="410"/>
      <c r="EK830" s="410"/>
      <c r="EL830" s="410"/>
      <c r="EM830" s="410"/>
      <c r="EN830" s="410"/>
      <c r="EO830" s="410"/>
      <c r="EP830" s="410"/>
      <c r="EQ830" s="410"/>
      <c r="ER830" s="410"/>
      <c r="ES830" s="410"/>
      <c r="ET830" s="410"/>
      <c r="EU830" s="410"/>
      <c r="EV830" s="410"/>
      <c r="EW830" s="410"/>
      <c r="EX830" s="410"/>
      <c r="EY830" s="410"/>
      <c r="EZ830" s="410"/>
      <c r="FA830" s="410"/>
      <c r="FB830" s="410"/>
      <c r="FC830" s="410"/>
      <c r="FD830" s="410"/>
      <c r="FE830" s="410"/>
      <c r="FF830" s="410"/>
      <c r="FG830" s="410"/>
      <c r="FH830" s="410"/>
      <c r="FI830" s="410"/>
      <c r="FJ830" s="410"/>
      <c r="FK830" s="410"/>
      <c r="FL830" s="410"/>
      <c r="FM830" s="410"/>
      <c r="FN830" s="410"/>
      <c r="FO830" s="410"/>
      <c r="FP830" s="410"/>
      <c r="FQ830" s="410"/>
      <c r="FR830" s="410"/>
      <c r="FS830" s="410"/>
      <c r="FT830" s="410"/>
      <c r="FU830" s="410"/>
      <c r="FV830" s="410"/>
      <c r="FW830" s="410"/>
      <c r="FX830" s="410"/>
      <c r="FY830" s="410"/>
      <c r="FZ830" s="410"/>
      <c r="GA830" s="410"/>
      <c r="GB830" s="410"/>
      <c r="GC830" s="410"/>
      <c r="GD830" s="410"/>
      <c r="GE830" s="410"/>
      <c r="GF830" s="410"/>
      <c r="GG830" s="410"/>
      <c r="GH830" s="410"/>
      <c r="GI830" s="410"/>
      <c r="GJ830" s="410"/>
      <c r="GK830" s="410"/>
      <c r="GL830" s="410"/>
      <c r="GM830" s="410"/>
      <c r="GN830" s="410"/>
      <c r="GO830" s="410"/>
      <c r="GP830" s="410"/>
      <c r="GQ830" s="410"/>
      <c r="GR830" s="410"/>
      <c r="GS830" s="410"/>
      <c r="GT830" s="410"/>
      <c r="GU830" s="410"/>
      <c r="GV830" s="410"/>
      <c r="GW830" s="410"/>
      <c r="GX830" s="410"/>
      <c r="GY830" s="410"/>
      <c r="GZ830" s="410"/>
      <c r="HA830" s="410"/>
      <c r="HB830" s="410"/>
      <c r="HC830" s="410"/>
      <c r="HD830" s="410"/>
      <c r="HE830" s="410"/>
      <c r="HF830" s="410"/>
      <c r="HG830" s="410"/>
      <c r="HH830" s="410"/>
      <c r="HI830" s="410"/>
      <c r="HJ830" s="410"/>
      <c r="HK830" s="410"/>
      <c r="HL830" s="410"/>
      <c r="HM830" s="410"/>
      <c r="HN830" s="410"/>
      <c r="HO830" s="410"/>
      <c r="HP830" s="410"/>
      <c r="HQ830" s="410"/>
      <c r="HR830" s="410"/>
      <c r="HS830" s="410"/>
      <c r="HT830" s="410"/>
      <c r="HU830" s="410"/>
      <c r="HV830" s="410"/>
      <c r="HW830" s="410"/>
      <c r="HX830" s="410"/>
      <c r="HY830" s="410"/>
      <c r="HZ830" s="410"/>
      <c r="IA830" s="410"/>
      <c r="IB830" s="410"/>
      <c r="IC830" s="410"/>
      <c r="ID830" s="410"/>
      <c r="IE830" s="410"/>
      <c r="IF830" s="410"/>
      <c r="IG830" s="410"/>
      <c r="IH830" s="410"/>
      <c r="II830" s="410"/>
      <c r="IJ830" s="410"/>
      <c r="IK830" s="410"/>
      <c r="IL830" s="410"/>
      <c r="IM830" s="410"/>
      <c r="IN830" s="410"/>
      <c r="IO830" s="410"/>
      <c r="IP830" s="410"/>
      <c r="IQ830" s="410"/>
      <c r="IR830" s="410"/>
      <c r="IS830" s="410"/>
      <c r="IT830" s="410"/>
      <c r="IU830" s="410"/>
      <c r="IV830" s="410"/>
    </row>
    <row r="831" spans="1:256" s="2" customFormat="1" ht="12.75" hidden="1" customHeight="1" outlineLevel="2">
      <c r="A831" s="14"/>
      <c r="B831" s="384">
        <f>C843</f>
        <v>0</v>
      </c>
      <c r="C831" s="326"/>
      <c r="D831" s="33" t="s">
        <v>65</v>
      </c>
      <c r="E831" s="32"/>
      <c r="F831" s="371"/>
      <c r="G831" s="154">
        <f>IF(G$3&gt;A28taxremlife,A28taxvalue-SUM($F831:F831),IF(A28taxremlife="N/A","n/a",A28taxvalue/A28taxremlife))</f>
        <v>0</v>
      </c>
      <c r="H831" s="154">
        <f>IF(H$3&gt;A28taxremlife,A28taxvalue-SUM($F831:G831),IF(A28taxremlife="N/A","n/a",A28taxvalue/A28taxremlife))</f>
        <v>0</v>
      </c>
      <c r="I831" s="154">
        <f>IF(I$3&gt;A28taxremlife,A28taxvalue-SUM($F831:H831),IF(A28taxremlife="N/A","n/a",A28taxvalue/A28taxremlife))</f>
        <v>0</v>
      </c>
      <c r="J831" s="154">
        <f>IF(J$3&gt;A28taxremlife,A28taxvalue-SUM($F831:I831),IF(A28taxremlife="N/A","n/a",A28taxvalue/A28taxremlife))</f>
        <v>0</v>
      </c>
      <c r="K831" s="154">
        <f>IF(K$3&gt;A28taxremlife,A28taxvalue-SUM($F831:J831),IF(A28taxremlife="N/A","n/a",A28taxvalue/A28taxremlife))</f>
        <v>0</v>
      </c>
      <c r="L831" s="154">
        <f>IF(L$3&gt;A28taxremlife,A28taxvalue-SUM($F831:K831),IF(A28taxremlife="N/A","n/a",A28taxvalue/A28taxremlife))</f>
        <v>0</v>
      </c>
      <c r="M831" s="154">
        <f>IF(M$3&gt;A28taxremlife,A28taxvalue-SUM($F831:L831),IF(A28taxremlife="N/A","n/a",A28taxvalue/A28taxremlife))</f>
        <v>0</v>
      </c>
      <c r="N831" s="154">
        <f>IF(N$3&gt;A28taxremlife,A28taxvalue-SUM($F831:M831),IF(A28taxremlife="N/A","n/a",A28taxvalue/A28taxremlife))</f>
        <v>0</v>
      </c>
      <c r="O831" s="154">
        <f>IF(O$3&gt;A28taxremlife,A28taxvalue-SUM($F831:N831),IF(A28taxremlife="N/A","n/a",A28taxvalue/A28taxremlife))</f>
        <v>0</v>
      </c>
      <c r="P831" s="154">
        <f>IF(P$3&gt;A28taxremlife,A28taxvalue-SUM($F831:O831),IF(A28taxremlife="N/A","n/a",A28taxvalue/A28taxremlife))</f>
        <v>0</v>
      </c>
      <c r="Q831" s="154">
        <f>IF(Q$3&gt;A28taxremlife,A28taxvalue-SUM($F831:P831),IF(A28taxremlife="N/A","n/a",A28taxvalue/A28taxremlife))</f>
        <v>0</v>
      </c>
      <c r="R831" s="154">
        <f>IF(R$3&gt;A28taxremlife,A28taxvalue-SUM($F831:Q831),IF(A28taxremlife="N/A","n/a",A28taxvalue/A28taxremlife))</f>
        <v>0</v>
      </c>
      <c r="S831" s="154">
        <f>IF(S$3&gt;A28taxremlife,A28taxvalue-SUM($F831:R831),IF(A28taxremlife="N/A","n/a",A28taxvalue/A28taxremlife))</f>
        <v>0</v>
      </c>
      <c r="T831" s="154">
        <f>IF(T$3&gt;A28taxremlife,A28taxvalue-SUM($F831:S831),IF(A28taxremlife="N/A","n/a",A28taxvalue/A28taxremlife))</f>
        <v>0</v>
      </c>
      <c r="U831" s="154">
        <f>IF(U$3&gt;A28taxremlife,A28taxvalue-SUM($F831:T831),IF(A28taxremlife="N/A","n/a",A28taxvalue/A28taxremlife))</f>
        <v>0</v>
      </c>
      <c r="V831" s="154">
        <f>IF(V$3&gt;A28taxremlife,A28taxvalue-SUM($F831:U831),IF(A28taxremlife="N/A","n/a",A28taxvalue/A28taxremlife))</f>
        <v>0</v>
      </c>
      <c r="W831" s="154">
        <f>IF(W$3&gt;A28taxremlife,A28taxvalue-SUM($F831:V831),IF(A28taxremlife="N/A","n/a",A28taxvalue/A28taxremlife))</f>
        <v>0</v>
      </c>
      <c r="X831" s="154">
        <f>IF(X$3&gt;A28taxremlife,A28taxvalue-SUM($F831:W831),IF(A28taxremlife="N/A","n/a",A28taxvalue/A28taxremlife))</f>
        <v>0</v>
      </c>
      <c r="Y831" s="154">
        <f>IF(Y$3&gt;A28taxremlife,A28taxvalue-SUM($F831:X831),IF(A28taxremlife="N/A","n/a",A28taxvalue/A28taxremlife))</f>
        <v>0</v>
      </c>
      <c r="Z831" s="154">
        <f>IF(Z$3&gt;A28taxremlife,A28taxvalue-SUM($F831:Y831),IF(A28taxremlife="N/A","n/a",A28taxvalue/A28taxremlife))</f>
        <v>0</v>
      </c>
      <c r="AA831" s="154">
        <f>IF(AA$3&gt;A28taxremlife,A28taxvalue-SUM($F831:Z831),IF(A28taxremlife="N/A","n/a",A28taxvalue/A28taxremlife))</f>
        <v>0</v>
      </c>
      <c r="AB831" s="154">
        <f>IF(AB$3&gt;A28taxremlife,A28taxvalue-SUM($F831:AA831),IF(A28taxremlife="N/A","n/a",A28taxvalue/A28taxremlife))</f>
        <v>0</v>
      </c>
      <c r="AC831" s="154">
        <f>IF(AC$3&gt;A28taxremlife,A28taxvalue-SUM($F831:AB831),IF(A28taxremlife="N/A","n/a",A28taxvalue/A28taxremlife))</f>
        <v>0</v>
      </c>
      <c r="AD831" s="154">
        <f>IF(AD$3&gt;A28taxremlife,A28taxvalue-SUM($F831:AC831),IF(A28taxremlife="N/A","n/a",A28taxvalue/A28taxremlife))</f>
        <v>0</v>
      </c>
      <c r="AE831" s="154">
        <f>IF(AE$3&gt;A28taxremlife,A28taxvalue-SUM($F831:AD831),IF(A28taxremlife="N/A","n/a",A28taxvalue/A28taxremlife))</f>
        <v>0</v>
      </c>
      <c r="AF831" s="154">
        <f>IF(AF$3&gt;A28taxremlife,A28taxvalue-SUM($F831:AE831),IF(A28taxremlife="N/A","n/a",A28taxvalue/A28taxremlife))</f>
        <v>0</v>
      </c>
      <c r="AG831" s="154">
        <f>IF(AG$3&gt;A28taxremlife,A28taxvalue-SUM($F831:AF831),IF(A28taxremlife="N/A","n/a",A28taxvalue/A28taxremlife))</f>
        <v>0</v>
      </c>
      <c r="AH831" s="154">
        <f>IF(AH$3&gt;A28taxremlife,A28taxvalue-SUM($F831:AG831),IF(A28taxremlife="N/A","n/a",A28taxvalue/A28taxremlife))</f>
        <v>0</v>
      </c>
      <c r="AI831" s="154">
        <f>IF(AI$3&gt;A28taxremlife,A28taxvalue-SUM($F831:AH831),IF(A28taxremlife="N/A","n/a",A28taxvalue/A28taxremlife))</f>
        <v>0</v>
      </c>
      <c r="AJ831" s="154">
        <f>IF(AJ$3&gt;A28taxremlife,A28taxvalue-SUM($F831:AI831),IF(A28taxremlife="N/A","n/a",A28taxvalue/A28taxremlife))</f>
        <v>0</v>
      </c>
      <c r="AK831" s="154">
        <f>IF(AK$3&gt;A28taxremlife,A28taxvalue-SUM($F831:AJ831),IF(A28taxremlife="N/A","n/a",A28taxvalue/A28taxremlife))</f>
        <v>0</v>
      </c>
      <c r="AL831" s="154">
        <f>IF(AL$3&gt;A28taxremlife,A28taxvalue-SUM($F831:AK831),IF(A28taxremlife="N/A","n/a",A28taxvalue/A28taxremlife))</f>
        <v>0</v>
      </c>
      <c r="AM831" s="154">
        <f>IF(AM$3&gt;A28taxremlife,A28taxvalue-SUM($F831:AL831),IF(A28taxremlife="N/A","n/a",A28taxvalue/A28taxremlife))</f>
        <v>0</v>
      </c>
      <c r="AN831" s="154">
        <f>IF(AN$3&gt;A28taxremlife,A28taxvalue-SUM($F831:AM831),IF(A28taxremlife="N/A","n/a",A28taxvalue/A28taxremlife))</f>
        <v>0</v>
      </c>
      <c r="AO831" s="154">
        <f>IF(AO$3&gt;A28taxremlife,A28taxvalue-SUM($F831:AN831),IF(A28taxremlife="N/A","n/a",A28taxvalue/A28taxremlife))</f>
        <v>0</v>
      </c>
      <c r="AP831" s="154">
        <f>IF(AP$3&gt;A28taxremlife,A28taxvalue-SUM($F831:AO831),IF(A28taxremlife="N/A","n/a",A28taxvalue/A28taxremlife))</f>
        <v>0</v>
      </c>
      <c r="AQ831" s="154">
        <f>IF(AQ$3&gt;A28taxremlife,A28taxvalue-SUM($F831:AP831),IF(A28taxremlife="N/A","n/a",A28taxvalue/A28taxremlife))</f>
        <v>0</v>
      </c>
      <c r="AR831" s="154">
        <f>IF(AR$3&gt;A28taxremlife,A28taxvalue-SUM($F831:AQ831),IF(A28taxremlife="N/A","n/a",A28taxvalue/A28taxremlife))</f>
        <v>0</v>
      </c>
      <c r="AS831" s="154">
        <f>IF(AS$3&gt;A28taxremlife,A28taxvalue-SUM($F831:AR831),IF(A28taxremlife="N/A","n/a",A28taxvalue/A28taxremlife))</f>
        <v>0</v>
      </c>
      <c r="AT831" s="154">
        <f>IF(AT$3&gt;A28taxremlife,A28taxvalue-SUM($F831:AS831),IF(A28taxremlife="N/A","n/a",A28taxvalue/A28taxremlife))</f>
        <v>0</v>
      </c>
      <c r="AU831" s="154">
        <f>IF(AU$3&gt;A28taxremlife,A28taxvalue-SUM($F831:AT831),IF(A28taxremlife="N/A","n/a",A28taxvalue/A28taxremlife))</f>
        <v>0</v>
      </c>
      <c r="AV831" s="154">
        <f>IF(AV$3&gt;A28taxremlife,A28taxvalue-SUM($F831:AU831),IF(A28taxremlife="N/A","n/a",A28taxvalue/A28taxremlife))</f>
        <v>0</v>
      </c>
      <c r="AW831" s="154">
        <f>IF(AW$3&gt;A28taxremlife,A28taxvalue-SUM($F831:AV831),IF(A28taxremlife="N/A","n/a",A28taxvalue/A28taxremlife))</f>
        <v>0</v>
      </c>
      <c r="AX831" s="154">
        <f>IF(AX$3&gt;A28taxremlife,A28taxvalue-SUM($F831:AW831),IF(A28taxremlife="N/A","n/a",A28taxvalue/A28taxremlife))</f>
        <v>0</v>
      </c>
      <c r="AY831" s="154">
        <f>IF(AY$3&gt;A28taxremlife,A28taxvalue-SUM($F831:AX831),IF(A28taxremlife="N/A","n/a",A28taxvalue/A28taxremlife))</f>
        <v>0</v>
      </c>
      <c r="AZ831" s="154">
        <f>IF(AZ$3&gt;A28taxremlife,A28taxvalue-SUM($F831:AY831),IF(A28taxremlife="N/A","n/a",A28taxvalue/A28taxremlife))</f>
        <v>0</v>
      </c>
      <c r="BA831" s="154">
        <f>IF(BA$3&gt;A28taxremlife,A28taxvalue-SUM($F831:AZ831),IF(A28taxremlife="N/A","n/a",A28taxvalue/A28taxremlife))</f>
        <v>0</v>
      </c>
      <c r="BB831" s="154">
        <f>IF(BB$3&gt;A28taxremlife,A28taxvalue-SUM($F831:BA831),IF(A28taxremlife="N/A","n/a",A28taxvalue/A28taxremlife))</f>
        <v>0</v>
      </c>
      <c r="BC831" s="154">
        <f>IF(BC$3&gt;A28taxremlife,A28taxvalue-SUM($F831:BB831),IF(A28taxremlife="N/A","n/a",A28taxvalue/A28taxremlife))</f>
        <v>0</v>
      </c>
      <c r="BD831" s="154">
        <f>IF(BD$3&gt;A28taxremlife,A28taxvalue-SUM($F831:BC831),IF(A28taxremlife="N/A","n/a",A28taxvalue/A28taxremlife))</f>
        <v>0</v>
      </c>
      <c r="BE831" s="154">
        <f>IF(BE$3&gt;A28taxremlife,A28taxvalue-SUM($F831:BD831),IF(A28taxremlife="N/A","n/a",A28taxvalue/A28taxremlife))</f>
        <v>0</v>
      </c>
      <c r="BF831" s="154">
        <f>IF(BF$3&gt;A28taxremlife,A28taxvalue-SUM($F831:BE831),IF(A28taxremlife="N/A","n/a",A28taxvalue/A28taxremlife))</f>
        <v>0</v>
      </c>
      <c r="BG831" s="154">
        <f>IF(BG$3&gt;A28taxremlife,A28taxvalue-SUM($F831:BF831),IF(A28taxremlife="N/A","n/a",A28taxvalue/A28taxremlife))</f>
        <v>0</v>
      </c>
      <c r="BH831" s="154">
        <f>IF(BH$3&gt;A28taxremlife,A28taxvalue-SUM($F831:BG831),IF(A28taxremlife="N/A","n/a",A28taxvalue/A28taxremlife))</f>
        <v>0</v>
      </c>
      <c r="BI831" s="154">
        <f>IF(BI$3&gt;A28taxremlife,A28taxvalue-SUM($F831:BH831),IF(A28taxremlife="N/A","n/a",A28taxvalue/A28taxremlife))</f>
        <v>0</v>
      </c>
      <c r="BJ831" s="14"/>
      <c r="BK831" s="14"/>
      <c r="BL831" s="14"/>
      <c r="BM831" s="14"/>
      <c r="BN831" s="14"/>
      <c r="BO831" s="14"/>
      <c r="BP831" s="14"/>
      <c r="BQ831" s="14"/>
      <c r="BR831" s="14"/>
      <c r="BS831" s="14"/>
      <c r="BT831" s="14"/>
      <c r="BU831" s="14"/>
      <c r="BV831" s="14"/>
      <c r="BW831" s="14"/>
      <c r="BX831" s="14"/>
      <c r="BY831" s="14"/>
      <c r="BZ831" s="14"/>
      <c r="CA831" s="410"/>
      <c r="CB831" s="410"/>
      <c r="CC831" s="410"/>
      <c r="CD831" s="410"/>
      <c r="CE831" s="410"/>
      <c r="CF831" s="410"/>
      <c r="CG831" s="410"/>
      <c r="CH831" s="410"/>
      <c r="CI831" s="410"/>
      <c r="CJ831" s="410"/>
      <c r="CK831" s="410"/>
      <c r="CL831" s="410"/>
      <c r="CM831" s="410"/>
      <c r="CN831" s="410"/>
      <c r="CO831" s="410"/>
      <c r="CP831" s="410"/>
      <c r="CQ831" s="410"/>
      <c r="CR831" s="410"/>
      <c r="CS831" s="410"/>
      <c r="CT831" s="410"/>
      <c r="CU831" s="410"/>
      <c r="CV831" s="410"/>
      <c r="CW831" s="410"/>
      <c r="CX831" s="410"/>
      <c r="CY831" s="410"/>
      <c r="CZ831" s="410"/>
      <c r="DA831" s="410"/>
      <c r="DB831" s="410"/>
      <c r="DC831" s="410"/>
      <c r="DD831" s="410"/>
      <c r="DE831" s="410"/>
      <c r="DF831" s="410"/>
      <c r="DG831" s="410"/>
      <c r="DH831" s="410"/>
      <c r="DI831" s="410"/>
      <c r="DJ831" s="410"/>
      <c r="DK831" s="410"/>
      <c r="DL831" s="410"/>
      <c r="DM831" s="410"/>
      <c r="DN831" s="410"/>
      <c r="DO831" s="410"/>
      <c r="DP831" s="410"/>
      <c r="DQ831" s="410"/>
      <c r="DR831" s="410"/>
      <c r="DS831" s="410"/>
      <c r="DT831" s="410"/>
      <c r="DU831" s="410"/>
      <c r="DV831" s="410"/>
      <c r="DW831" s="410"/>
      <c r="DX831" s="410"/>
      <c r="DY831" s="410"/>
      <c r="DZ831" s="410"/>
      <c r="EA831" s="410"/>
      <c r="EB831" s="410"/>
      <c r="EC831" s="410"/>
      <c r="ED831" s="410"/>
      <c r="EE831" s="410"/>
      <c r="EF831" s="410"/>
      <c r="EG831" s="410"/>
      <c r="EH831" s="410"/>
      <c r="EI831" s="410"/>
      <c r="EJ831" s="410"/>
      <c r="EK831" s="410"/>
      <c r="EL831" s="410"/>
      <c r="EM831" s="410"/>
      <c r="EN831" s="410"/>
      <c r="EO831" s="410"/>
      <c r="EP831" s="410"/>
      <c r="EQ831" s="410"/>
      <c r="ER831" s="410"/>
      <c r="ES831" s="410"/>
      <c r="ET831" s="410"/>
      <c r="EU831" s="410"/>
      <c r="EV831" s="410"/>
      <c r="EW831" s="410"/>
      <c r="EX831" s="410"/>
      <c r="EY831" s="410"/>
      <c r="EZ831" s="410"/>
      <c r="FA831" s="410"/>
      <c r="FB831" s="410"/>
      <c r="FC831" s="410"/>
      <c r="FD831" s="410"/>
      <c r="FE831" s="410"/>
      <c r="FF831" s="410"/>
      <c r="FG831" s="410"/>
      <c r="FH831" s="410"/>
      <c r="FI831" s="410"/>
      <c r="FJ831" s="410"/>
      <c r="FK831" s="410"/>
      <c r="FL831" s="410"/>
      <c r="FM831" s="410"/>
      <c r="FN831" s="410"/>
      <c r="FO831" s="410"/>
      <c r="FP831" s="410"/>
      <c r="FQ831" s="410"/>
      <c r="FR831" s="410"/>
      <c r="FS831" s="410"/>
      <c r="FT831" s="410"/>
      <c r="FU831" s="410"/>
      <c r="FV831" s="410"/>
      <c r="FW831" s="410"/>
      <c r="FX831" s="410"/>
      <c r="FY831" s="410"/>
      <c r="FZ831" s="410"/>
      <c r="GA831" s="410"/>
      <c r="GB831" s="410"/>
      <c r="GC831" s="410"/>
      <c r="GD831" s="410"/>
      <c r="GE831" s="410"/>
      <c r="GF831" s="410"/>
      <c r="GG831" s="410"/>
      <c r="GH831" s="410"/>
      <c r="GI831" s="410"/>
      <c r="GJ831" s="410"/>
      <c r="GK831" s="410"/>
      <c r="GL831" s="410"/>
      <c r="GM831" s="410"/>
      <c r="GN831" s="410"/>
      <c r="GO831" s="410"/>
      <c r="GP831" s="410"/>
      <c r="GQ831" s="410"/>
      <c r="GR831" s="410"/>
      <c r="GS831" s="410"/>
      <c r="GT831" s="410"/>
      <c r="GU831" s="410"/>
      <c r="GV831" s="410"/>
      <c r="GW831" s="410"/>
      <c r="GX831" s="410"/>
      <c r="GY831" s="410"/>
      <c r="GZ831" s="410"/>
      <c r="HA831" s="410"/>
      <c r="HB831" s="410"/>
      <c r="HC831" s="410"/>
      <c r="HD831" s="410"/>
      <c r="HE831" s="410"/>
      <c r="HF831" s="410"/>
      <c r="HG831" s="410"/>
      <c r="HH831" s="410"/>
      <c r="HI831" s="410"/>
      <c r="HJ831" s="410"/>
      <c r="HK831" s="410"/>
      <c r="HL831" s="410"/>
      <c r="HM831" s="410"/>
      <c r="HN831" s="410"/>
      <c r="HO831" s="410"/>
      <c r="HP831" s="410"/>
      <c r="HQ831" s="410"/>
      <c r="HR831" s="410"/>
      <c r="HS831" s="410"/>
      <c r="HT831" s="410"/>
      <c r="HU831" s="410"/>
      <c r="HV831" s="410"/>
      <c r="HW831" s="410"/>
      <c r="HX831" s="410"/>
      <c r="HY831" s="410"/>
      <c r="HZ831" s="410"/>
      <c r="IA831" s="410"/>
      <c r="IB831" s="410"/>
      <c r="IC831" s="410"/>
      <c r="ID831" s="410"/>
      <c r="IE831" s="410"/>
      <c r="IF831" s="410"/>
      <c r="IG831" s="410"/>
      <c r="IH831" s="410"/>
      <c r="II831" s="410"/>
      <c r="IJ831" s="410"/>
      <c r="IK831" s="410"/>
      <c r="IL831" s="410"/>
      <c r="IM831" s="410"/>
      <c r="IN831" s="410"/>
      <c r="IO831" s="410"/>
      <c r="IP831" s="410"/>
      <c r="IQ831" s="410"/>
      <c r="IR831" s="410"/>
      <c r="IS831" s="410"/>
      <c r="IT831" s="410"/>
      <c r="IU831" s="410"/>
      <c r="IV831" s="410"/>
    </row>
    <row r="832" spans="1:256" s="2" customFormat="1" ht="12.75" hidden="1" customHeight="1" outlineLevel="2">
      <c r="A832" s="14"/>
      <c r="B832" s="14"/>
      <c r="C832" s="324"/>
      <c r="D832" s="412" t="s">
        <v>198</v>
      </c>
      <c r="E832" s="261">
        <v>0</v>
      </c>
      <c r="F832" s="372"/>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155"/>
      <c r="BH832" s="155"/>
      <c r="BI832" s="155"/>
      <c r="BJ832" s="14"/>
      <c r="BK832" s="14"/>
      <c r="BL832" s="14"/>
      <c r="BM832" s="14"/>
      <c r="BN832" s="14"/>
      <c r="BO832" s="14"/>
      <c r="BP832" s="14"/>
      <c r="BQ832" s="14"/>
      <c r="BR832" s="14"/>
      <c r="BS832" s="14"/>
      <c r="BT832" s="14"/>
      <c r="BU832" s="14"/>
      <c r="BV832" s="14"/>
      <c r="BW832" s="14"/>
      <c r="BX832" s="14"/>
      <c r="BY832" s="14"/>
      <c r="BZ832" s="14"/>
      <c r="CA832" s="410"/>
      <c r="CB832" s="410"/>
      <c r="CC832" s="410"/>
      <c r="CD832" s="410"/>
      <c r="CE832" s="410"/>
      <c r="CF832" s="410"/>
      <c r="CG832" s="410"/>
      <c r="CH832" s="410"/>
      <c r="CI832" s="410"/>
      <c r="CJ832" s="410"/>
      <c r="CK832" s="410"/>
      <c r="CL832" s="410"/>
      <c r="CM832" s="410"/>
      <c r="CN832" s="410"/>
      <c r="CO832" s="410"/>
      <c r="CP832" s="410"/>
      <c r="CQ832" s="410"/>
      <c r="CR832" s="410"/>
      <c r="CS832" s="410"/>
      <c r="CT832" s="410"/>
      <c r="CU832" s="410"/>
      <c r="CV832" s="410"/>
      <c r="CW832" s="410"/>
      <c r="CX832" s="410"/>
      <c r="CY832" s="410"/>
      <c r="CZ832" s="410"/>
      <c r="DA832" s="410"/>
      <c r="DB832" s="410"/>
      <c r="DC832" s="410"/>
      <c r="DD832" s="410"/>
      <c r="DE832" s="410"/>
      <c r="DF832" s="410"/>
      <c r="DG832" s="410"/>
      <c r="DH832" s="410"/>
      <c r="DI832" s="410"/>
      <c r="DJ832" s="410"/>
      <c r="DK832" s="410"/>
      <c r="DL832" s="410"/>
      <c r="DM832" s="410"/>
      <c r="DN832" s="410"/>
      <c r="DO832" s="410"/>
      <c r="DP832" s="410"/>
      <c r="DQ832" s="410"/>
      <c r="DR832" s="410"/>
      <c r="DS832" s="410"/>
      <c r="DT832" s="410"/>
      <c r="DU832" s="410"/>
      <c r="DV832" s="410"/>
      <c r="DW832" s="410"/>
      <c r="DX832" s="410"/>
      <c r="DY832" s="410"/>
      <c r="DZ832" s="410"/>
      <c r="EA832" s="410"/>
      <c r="EB832" s="410"/>
      <c r="EC832" s="410"/>
      <c r="ED832" s="410"/>
      <c r="EE832" s="410"/>
      <c r="EF832" s="410"/>
      <c r="EG832" s="410"/>
      <c r="EH832" s="410"/>
      <c r="EI832" s="410"/>
      <c r="EJ832" s="410"/>
      <c r="EK832" s="410"/>
      <c r="EL832" s="410"/>
      <c r="EM832" s="410"/>
      <c r="EN832" s="410"/>
      <c r="EO832" s="410"/>
      <c r="EP832" s="410"/>
      <c r="EQ832" s="410"/>
      <c r="ER832" s="410"/>
      <c r="ES832" s="410"/>
      <c r="ET832" s="410"/>
      <c r="EU832" s="410"/>
      <c r="EV832" s="410"/>
      <c r="EW832" s="410"/>
      <c r="EX832" s="410"/>
      <c r="EY832" s="410"/>
      <c r="EZ832" s="410"/>
      <c r="FA832" s="410"/>
      <c r="FB832" s="410"/>
      <c r="FC832" s="410"/>
      <c r="FD832" s="410"/>
      <c r="FE832" s="410"/>
      <c r="FF832" s="410"/>
      <c r="FG832" s="410"/>
      <c r="FH832" s="410"/>
      <c r="FI832" s="410"/>
      <c r="FJ832" s="410"/>
      <c r="FK832" s="410"/>
      <c r="FL832" s="410"/>
      <c r="FM832" s="410"/>
      <c r="FN832" s="410"/>
      <c r="FO832" s="410"/>
      <c r="FP832" s="410"/>
      <c r="FQ832" s="410"/>
      <c r="FR832" s="410"/>
      <c r="FS832" s="410"/>
      <c r="FT832" s="410"/>
      <c r="FU832" s="410"/>
      <c r="FV832" s="410"/>
      <c r="FW832" s="410"/>
      <c r="FX832" s="410"/>
      <c r="FY832" s="410"/>
      <c r="FZ832" s="410"/>
      <c r="GA832" s="410"/>
      <c r="GB832" s="410"/>
      <c r="GC832" s="410"/>
      <c r="GD832" s="410"/>
      <c r="GE832" s="410"/>
      <c r="GF832" s="410"/>
      <c r="GG832" s="410"/>
      <c r="GH832" s="410"/>
      <c r="GI832" s="410"/>
      <c r="GJ832" s="410"/>
      <c r="GK832" s="410"/>
      <c r="GL832" s="410"/>
      <c r="GM832" s="410"/>
      <c r="GN832" s="410"/>
      <c r="GO832" s="410"/>
      <c r="GP832" s="410"/>
      <c r="GQ832" s="410"/>
      <c r="GR832" s="410"/>
      <c r="GS832" s="410"/>
      <c r="GT832" s="410"/>
      <c r="GU832" s="410"/>
      <c r="GV832" s="410"/>
      <c r="GW832" s="410"/>
      <c r="GX832" s="410"/>
      <c r="GY832" s="410"/>
      <c r="GZ832" s="410"/>
      <c r="HA832" s="410"/>
      <c r="HB832" s="410"/>
      <c r="HC832" s="410"/>
      <c r="HD832" s="410"/>
      <c r="HE832" s="410"/>
      <c r="HF832" s="410"/>
      <c r="HG832" s="410"/>
      <c r="HH832" s="410"/>
      <c r="HI832" s="410"/>
      <c r="HJ832" s="410"/>
      <c r="HK832" s="410"/>
      <c r="HL832" s="410"/>
      <c r="HM832" s="410"/>
      <c r="HN832" s="410"/>
      <c r="HO832" s="410"/>
      <c r="HP832" s="410"/>
      <c r="HQ832" s="410"/>
      <c r="HR832" s="410"/>
      <c r="HS832" s="410"/>
      <c r="HT832" s="410"/>
      <c r="HU832" s="410"/>
      <c r="HV832" s="410"/>
      <c r="HW832" s="410"/>
      <c r="HX832" s="410"/>
      <c r="HY832" s="410"/>
      <c r="HZ832" s="410"/>
      <c r="IA832" s="410"/>
      <c r="IB832" s="410"/>
      <c r="IC832" s="410"/>
      <c r="ID832" s="410"/>
      <c r="IE832" s="410"/>
      <c r="IF832" s="410"/>
      <c r="IG832" s="410"/>
      <c r="IH832" s="410"/>
      <c r="II832" s="410"/>
      <c r="IJ832" s="410"/>
      <c r="IK832" s="410"/>
      <c r="IL832" s="410"/>
      <c r="IM832" s="410"/>
      <c r="IN832" s="410"/>
      <c r="IO832" s="410"/>
      <c r="IP832" s="410"/>
      <c r="IQ832" s="410"/>
      <c r="IR832" s="410"/>
      <c r="IS832" s="410"/>
      <c r="IT832" s="410"/>
      <c r="IU832" s="410"/>
      <c r="IV832" s="410"/>
    </row>
    <row r="833" spans="1:256" s="2" customFormat="1" ht="12.75" hidden="1" customHeight="1" outlineLevel="2">
      <c r="A833" s="14"/>
      <c r="B833" s="14"/>
      <c r="C833" s="324"/>
      <c r="D833" s="413"/>
      <c r="E833" s="261">
        <v>1</v>
      </c>
      <c r="F833" s="372"/>
      <c r="G833" s="268"/>
      <c r="H833" s="155">
        <f>IF(A28taxstdlife="n/a","n/a",IF(H$3&gt;(A28taxstdlife+$E833),(Input!$G$238*$G$7)-SUM($G833:G833),(Input!$G$238*$G$7)/A28taxstdlife))</f>
        <v>0</v>
      </c>
      <c r="I833" s="155">
        <f>IF(A28taxstdlife="n/a","n/a",IF(I$3&gt;(A28taxstdlife+$E833),(Input!$G$238*$G$7)-SUM($G833:H833),(Input!$G$238*$G$7)/A28taxstdlife))</f>
        <v>0</v>
      </c>
      <c r="J833" s="155">
        <f>IF(A28taxstdlife="n/a","n/a",IF(J$3&gt;(A28taxstdlife+$E833),(Input!$G$238*$G$7)-SUM($G833:I833),(Input!$G$238*$G$7)/A28taxstdlife))</f>
        <v>0</v>
      </c>
      <c r="K833" s="155">
        <f>IF(A28taxstdlife="n/a","n/a",IF(K$3&gt;(A28taxstdlife+$E833),(Input!$G$238*$G$7)-SUM($G833:J833),(Input!$G$238*$G$7)/A28taxstdlife))</f>
        <v>0</v>
      </c>
      <c r="L833" s="155">
        <f>IF(A28taxstdlife="n/a","n/a",IF(L$3&gt;(A28taxstdlife+$E833),(Input!$G$238*$G$7)-SUM($G833:K833),(Input!$G$238*$G$7)/A28taxstdlife))</f>
        <v>0</v>
      </c>
      <c r="M833" s="155">
        <f>IF(A28taxstdlife="n/a","n/a",IF(M$3&gt;(A28taxstdlife+$E833),(Input!$G$238*$G$7)-SUM($G833:L833),(Input!$G$238*$G$7)/A28taxstdlife))</f>
        <v>0</v>
      </c>
      <c r="N833" s="155">
        <f>IF(A28taxstdlife="n/a","n/a",IF(N$3&gt;(A28taxstdlife+$E833),(Input!$G$238*$G$7)-SUM($G833:M833),(Input!$G$238*$G$7)/A28taxstdlife))</f>
        <v>0</v>
      </c>
      <c r="O833" s="155">
        <f>IF(A28taxstdlife="n/a","n/a",IF(O$3&gt;(A28taxstdlife+$E833),(Input!$G$238*$G$7)-SUM($G833:N833),(Input!$G$238*$G$7)/A28taxstdlife))</f>
        <v>0</v>
      </c>
      <c r="P833" s="155">
        <f>IF(A28taxstdlife="n/a","n/a",IF(P$3&gt;(A28taxstdlife+$E833),(Input!$G$238*$G$7)-SUM($G833:O833),(Input!$G$238*$G$7)/A28taxstdlife))</f>
        <v>0</v>
      </c>
      <c r="Q833" s="155">
        <f>IF(A28taxstdlife="n/a","n/a",IF(Q$3&gt;(A28taxstdlife+$E833),(Input!$G$238*$G$7)-SUM($G833:P833),(Input!$G$238*$G$7)/A28taxstdlife))</f>
        <v>0</v>
      </c>
      <c r="R833" s="155">
        <f>IF(A28taxstdlife="n/a","n/a",IF(R$3&gt;(A28taxstdlife+$E833),(Input!$G$238*$G$7)-SUM($G833:Q833),(Input!$G$238*$G$7)/A28taxstdlife))</f>
        <v>0</v>
      </c>
      <c r="S833" s="155">
        <f>IF(A28taxstdlife="n/a","n/a",IF(S$3&gt;(A28taxstdlife+$E833),(Input!$G$238*$G$7)-SUM($G833:R833),(Input!$G$238*$G$7)/A28taxstdlife))</f>
        <v>0</v>
      </c>
      <c r="T833" s="155">
        <f>IF(A28taxstdlife="n/a","n/a",IF(T$3&gt;(A28taxstdlife+$E833),(Input!$G$238*$G$7)-SUM($G833:S833),(Input!$G$238*$G$7)/A28taxstdlife))</f>
        <v>0</v>
      </c>
      <c r="U833" s="155">
        <f>IF(A28taxstdlife="n/a","n/a",IF(U$3&gt;(A28taxstdlife+$E833),(Input!$G$238*$G$7)-SUM($G833:T833),(Input!$G$238*$G$7)/A28taxstdlife))</f>
        <v>0</v>
      </c>
      <c r="V833" s="155">
        <f>IF(A28taxstdlife="n/a","n/a",IF(V$3&gt;(A28taxstdlife+$E833),(Input!$G$238*$G$7)-SUM($G833:U833),(Input!$G$238*$G$7)/A28taxstdlife))</f>
        <v>0</v>
      </c>
      <c r="W833" s="155">
        <f>IF(A28taxstdlife="n/a","n/a",IF(W$3&gt;(A28taxstdlife+$E833),(Input!$G$238*$G$7)-SUM($G833:V833),(Input!$G$238*$G$7)/A28taxstdlife))</f>
        <v>0</v>
      </c>
      <c r="X833" s="155">
        <f>IF(A28taxstdlife="n/a","n/a",IF(X$3&gt;(A28taxstdlife+$E833),(Input!$G$238*$G$7)-SUM($G833:W833),(Input!$G$238*$G$7)/A28taxstdlife))</f>
        <v>0</v>
      </c>
      <c r="Y833" s="155">
        <f>IF(A28taxstdlife="n/a","n/a",IF(Y$3&gt;(A28taxstdlife+$E833),(Input!$G$238*$G$7)-SUM($G833:X833),(Input!$G$238*$G$7)/A28taxstdlife))</f>
        <v>0</v>
      </c>
      <c r="Z833" s="155">
        <f>IF(A28taxstdlife="n/a","n/a",IF(Z$3&gt;(A28taxstdlife+$E833),(Input!$G$238*$G$7)-SUM($G833:Y833),(Input!$G$238*$G$7)/A28taxstdlife))</f>
        <v>0</v>
      </c>
      <c r="AA833" s="155">
        <f>IF(A28taxstdlife="n/a","n/a",IF(AA$3&gt;(A28taxstdlife+$E833),(Input!$G$238*$G$7)-SUM($G833:Z833),(Input!$G$238*$G$7)/A28taxstdlife))</f>
        <v>0</v>
      </c>
      <c r="AB833" s="155">
        <f>IF(A28taxstdlife="n/a","n/a",IF(AB$3&gt;(A28taxstdlife+$E833),(Input!$G$238*$G$7)-SUM($G833:AA833),(Input!$G$238*$G$7)/A28taxstdlife))</f>
        <v>0</v>
      </c>
      <c r="AC833" s="155">
        <f>IF(A28taxstdlife="n/a","n/a",IF(AC$3&gt;(A28taxstdlife+$E833),(Input!$G$238*$G$7)-SUM($G833:AB833),(Input!$G$238*$G$7)/A28taxstdlife))</f>
        <v>0</v>
      </c>
      <c r="AD833" s="155">
        <f>IF(A28taxstdlife="n/a","n/a",IF(AD$3&gt;(A28taxstdlife+$E833),(Input!$G$238*$G$7)-SUM($G833:AC833),(Input!$G$238*$G$7)/A28taxstdlife))</f>
        <v>0</v>
      </c>
      <c r="AE833" s="155">
        <f>IF(A28taxstdlife="n/a","n/a",IF(AE$3&gt;(A28taxstdlife+$E833),(Input!$G$238*$G$7)-SUM($G833:AD833),(Input!$G$238*$G$7)/A28taxstdlife))</f>
        <v>0</v>
      </c>
      <c r="AF833" s="155">
        <f>IF(A28taxstdlife="n/a","n/a",IF(AF$3&gt;(A28taxstdlife+$E833),(Input!$G$238*$G$7)-SUM($G833:AE833),(Input!$G$238*$G$7)/A28taxstdlife))</f>
        <v>0</v>
      </c>
      <c r="AG833" s="155">
        <f>IF(A28taxstdlife="n/a","n/a",IF(AG$3&gt;(A28taxstdlife+$E833),(Input!$G$238*$G$7)-SUM($G833:AF833),(Input!$G$238*$G$7)/A28taxstdlife))</f>
        <v>0</v>
      </c>
      <c r="AH833" s="155">
        <f>IF(A28taxstdlife="n/a","n/a",IF(AH$3&gt;(A28taxstdlife+$E833),(Input!$G$238*$G$7)-SUM($G833:AG833),(Input!$G$238*$G$7)/A28taxstdlife))</f>
        <v>0</v>
      </c>
      <c r="AI833" s="155">
        <f>IF(A28taxstdlife="n/a","n/a",IF(AI$3&gt;(A28taxstdlife+$E833),(Input!$G$238*$G$7)-SUM($G833:AH833),(Input!$G$238*$G$7)/A28taxstdlife))</f>
        <v>0</v>
      </c>
      <c r="AJ833" s="155">
        <f>IF(A28taxstdlife="n/a","n/a",IF(AJ$3&gt;(A28taxstdlife+$E833),(Input!$G$238*$G$7)-SUM($G833:AI833),(Input!$G$238*$G$7)/A28taxstdlife))</f>
        <v>0</v>
      </c>
      <c r="AK833" s="155">
        <f>IF(A28taxstdlife="n/a","n/a",IF(AK$3&gt;(A28taxstdlife+$E833),(Input!$G$238*$G$7)-SUM($G833:AJ833),(Input!$G$238*$G$7)/A28taxstdlife))</f>
        <v>0</v>
      </c>
      <c r="AL833" s="155">
        <f>IF(A28taxstdlife="n/a","n/a",IF(AL$3&gt;(A28taxstdlife+$E833),(Input!$G$238*$G$7)-SUM($G833:AK833),(Input!$G$238*$G$7)/A28taxstdlife))</f>
        <v>0</v>
      </c>
      <c r="AM833" s="155">
        <f>IF(A28taxstdlife="n/a","n/a",IF(AM$3&gt;(A28taxstdlife+$E833),(Input!$G$238*$G$7)-SUM($G833:AL833),(Input!$G$238*$G$7)/A28taxstdlife))</f>
        <v>0</v>
      </c>
      <c r="AN833" s="155">
        <f>IF(A28taxstdlife="n/a","n/a",IF(AN$3&gt;(A28taxstdlife+$E833),(Input!$G$238*$G$7)-SUM($G833:AM833),(Input!$G$238*$G$7)/A28taxstdlife))</f>
        <v>0</v>
      </c>
      <c r="AO833" s="155">
        <f>IF(A28taxstdlife="n/a","n/a",IF(AO$3&gt;(A28taxstdlife+$E833),(Input!$G$238*$G$7)-SUM($G833:AN833),(Input!$G$238*$G$7)/A28taxstdlife))</f>
        <v>0</v>
      </c>
      <c r="AP833" s="155">
        <f>IF(A28taxstdlife="n/a","n/a",IF(AP$3&gt;(A28taxstdlife+$E833),(Input!$G$238*$G$7)-SUM($G833:AO833),(Input!$G$238*$G$7)/A28taxstdlife))</f>
        <v>0</v>
      </c>
      <c r="AQ833" s="155">
        <f>IF(A28taxstdlife="n/a","n/a",IF(AQ$3&gt;(A28taxstdlife+$E833),(Input!$G$238*$G$7)-SUM($G833:AP833),(Input!$G$238*$G$7)/A28taxstdlife))</f>
        <v>0</v>
      </c>
      <c r="AR833" s="155">
        <f>IF(A28taxstdlife="n/a","n/a",IF(AR$3&gt;(A28taxstdlife+$E833),(Input!$G$238*$G$7)-SUM($G833:AQ833),(Input!$G$238*$G$7)/A28taxstdlife))</f>
        <v>0</v>
      </c>
      <c r="AS833" s="155">
        <f>IF(A28taxstdlife="n/a","n/a",IF(AS$3&gt;(A28taxstdlife+$E833),(Input!$G$238*$G$7)-SUM($G833:AR833),(Input!$G$238*$G$7)/A28taxstdlife))</f>
        <v>0</v>
      </c>
      <c r="AT833" s="155">
        <f>IF(A28taxstdlife="n/a","n/a",IF(AT$3&gt;(A28taxstdlife+$E833),(Input!$G$238*$G$7)-SUM($G833:AS833),(Input!$G$238*$G$7)/A28taxstdlife))</f>
        <v>0</v>
      </c>
      <c r="AU833" s="155">
        <f>IF(A28taxstdlife="n/a","n/a",IF(AU$3&gt;(A28taxstdlife+$E833),(Input!$G$238*$G$7)-SUM($G833:AT833),(Input!$G$238*$G$7)/A28taxstdlife))</f>
        <v>0</v>
      </c>
      <c r="AV833" s="155">
        <f>IF(A28taxstdlife="n/a","n/a",IF(AV$3&gt;(A28taxstdlife+$E833),(Input!$G$238*$G$7)-SUM($G833:AU833),(Input!$G$238*$G$7)/A28taxstdlife))</f>
        <v>0</v>
      </c>
      <c r="AW833" s="155">
        <f>IF(A28taxstdlife="n/a","n/a",IF(AW$3&gt;(A28taxstdlife+$E833),(Input!$G$238*$G$7)-SUM($G833:AV833),(Input!$G$238*$G$7)/A28taxstdlife))</f>
        <v>0</v>
      </c>
      <c r="AX833" s="155">
        <f>IF(A28taxstdlife="n/a","n/a",IF(AX$3&gt;(A28taxstdlife+$E833),(Input!$G$238*$G$7)-SUM($G833:AW833),(Input!$G$238*$G$7)/A28taxstdlife))</f>
        <v>0</v>
      </c>
      <c r="AY833" s="155">
        <f>IF(A28taxstdlife="n/a","n/a",IF(AY$3&gt;(A28taxstdlife+$E833),(Input!$G$238*$G$7)-SUM($G833:AX833),(Input!$G$238*$G$7)/A28taxstdlife))</f>
        <v>0</v>
      </c>
      <c r="AZ833" s="155">
        <f>IF(A28taxstdlife="n/a","n/a",IF(AZ$3&gt;(A28taxstdlife+$E833),(Input!$G$238*$G$7)-SUM($G833:AY833),(Input!$G$238*$G$7)/A28taxstdlife))</f>
        <v>0</v>
      </c>
      <c r="BA833" s="155">
        <f>IF(A28taxstdlife="n/a","n/a",IF(BA$3&gt;(A28taxstdlife+$E833),(Input!$G$238*$G$7)-SUM($G833:AZ833),(Input!$G$238*$G$7)/A28taxstdlife))</f>
        <v>0</v>
      </c>
      <c r="BB833" s="155">
        <f>IF(A28taxstdlife="n/a","n/a",IF(BB$3&gt;(A28taxstdlife+$E833),(Input!$G$238*$G$7)-SUM($G833:BA833),(Input!$G$238*$G$7)/A28taxstdlife))</f>
        <v>0</v>
      </c>
      <c r="BC833" s="155">
        <f>IF(A28taxstdlife="n/a","n/a",IF(BC$3&gt;(A28taxstdlife+$E833),(Input!$G$238*$G$7)-SUM($G833:BB833),(Input!$G$238*$G$7)/A28taxstdlife))</f>
        <v>0</v>
      </c>
      <c r="BD833" s="155">
        <f>IF(A28taxstdlife="n/a","n/a",IF(BD$3&gt;(A28taxstdlife+$E833),(Input!$G$238*$G$7)-SUM($G833:BC833),(Input!$G$238*$G$7)/A28taxstdlife))</f>
        <v>0</v>
      </c>
      <c r="BE833" s="155">
        <f>IF(A28taxstdlife="n/a","n/a",IF(BE$3&gt;(A28taxstdlife+$E833),(Input!$G$238*$G$7)-SUM($G833:BD833),(Input!$G$238*$G$7)/A28taxstdlife))</f>
        <v>0</v>
      </c>
      <c r="BF833" s="155">
        <f>IF(A28taxstdlife="n/a","n/a",IF(BF$3&gt;(A28taxstdlife+$E833),(Input!$G$238*$G$7)-SUM($G833:BE833),(Input!$G$238*$G$7)/A28taxstdlife))</f>
        <v>0</v>
      </c>
      <c r="BG833" s="155">
        <f>IF(A28taxstdlife="n/a","n/a",IF(BG$3&gt;(A28taxstdlife+$E833),(Input!$G$238*$G$7)-SUM($G833:BF833),(Input!$G$238*$G$7)/A28taxstdlife))</f>
        <v>0</v>
      </c>
      <c r="BH833" s="155">
        <f>IF(A28taxstdlife="n/a","n/a",IF(BH$3&gt;(A28taxstdlife+$E833),(Input!$G$238*$G$7)-SUM($G833:BG833),(Input!$G$238*$G$7)/A28taxstdlife))</f>
        <v>0</v>
      </c>
      <c r="BI833" s="155">
        <f>IF(A28taxstdlife="n/a","n/a",IF(BI$3&gt;(A28taxstdlife+$E833),(Input!$G$238*$G$7)-SUM($G833:BH833),(Input!$G$238*$G$7)/A28taxstdlife))</f>
        <v>0</v>
      </c>
      <c r="BJ833" s="14"/>
      <c r="BK833" s="14"/>
      <c r="BL833" s="14"/>
      <c r="BM833" s="14"/>
      <c r="BN833" s="14"/>
      <c r="BO833" s="14"/>
      <c r="BP833" s="14"/>
      <c r="BQ833" s="14"/>
      <c r="BR833" s="14"/>
      <c r="BS833" s="14"/>
      <c r="BT833" s="14"/>
      <c r="BU833" s="14"/>
      <c r="BV833" s="14"/>
      <c r="BW833" s="14"/>
      <c r="BX833" s="14"/>
      <c r="BY833" s="14"/>
      <c r="BZ833" s="14"/>
      <c r="CA833" s="410"/>
      <c r="CB833" s="410"/>
      <c r="CC833" s="410"/>
      <c r="CD833" s="410"/>
      <c r="CE833" s="410"/>
      <c r="CF833" s="410"/>
      <c r="CG833" s="410"/>
      <c r="CH833" s="410"/>
      <c r="CI833" s="410"/>
      <c r="CJ833" s="410"/>
      <c r="CK833" s="410"/>
      <c r="CL833" s="410"/>
      <c r="CM833" s="410"/>
      <c r="CN833" s="410"/>
      <c r="CO833" s="410"/>
      <c r="CP833" s="410"/>
      <c r="CQ833" s="410"/>
      <c r="CR833" s="410"/>
      <c r="CS833" s="410"/>
      <c r="CT833" s="410"/>
      <c r="CU833" s="410"/>
      <c r="CV833" s="410"/>
      <c r="CW833" s="410"/>
      <c r="CX833" s="410"/>
      <c r="CY833" s="410"/>
      <c r="CZ833" s="410"/>
      <c r="DA833" s="410"/>
      <c r="DB833" s="410"/>
      <c r="DC833" s="410"/>
      <c r="DD833" s="410"/>
      <c r="DE833" s="410"/>
      <c r="DF833" s="410"/>
      <c r="DG833" s="410"/>
      <c r="DH833" s="410"/>
      <c r="DI833" s="410"/>
      <c r="DJ833" s="410"/>
      <c r="DK833" s="410"/>
      <c r="DL833" s="410"/>
      <c r="DM833" s="410"/>
      <c r="DN833" s="410"/>
      <c r="DO833" s="410"/>
      <c r="DP833" s="410"/>
      <c r="DQ833" s="410"/>
      <c r="DR833" s="410"/>
      <c r="DS833" s="410"/>
      <c r="DT833" s="410"/>
      <c r="DU833" s="410"/>
      <c r="DV833" s="410"/>
      <c r="DW833" s="410"/>
      <c r="DX833" s="410"/>
      <c r="DY833" s="410"/>
      <c r="DZ833" s="410"/>
      <c r="EA833" s="410"/>
      <c r="EB833" s="410"/>
      <c r="EC833" s="410"/>
      <c r="ED833" s="410"/>
      <c r="EE833" s="410"/>
      <c r="EF833" s="410"/>
      <c r="EG833" s="410"/>
      <c r="EH833" s="410"/>
      <c r="EI833" s="410"/>
      <c r="EJ833" s="410"/>
      <c r="EK833" s="410"/>
      <c r="EL833" s="410"/>
      <c r="EM833" s="410"/>
      <c r="EN833" s="410"/>
      <c r="EO833" s="410"/>
      <c r="EP833" s="410"/>
      <c r="EQ833" s="410"/>
      <c r="ER833" s="410"/>
      <c r="ES833" s="410"/>
      <c r="ET833" s="410"/>
      <c r="EU833" s="410"/>
      <c r="EV833" s="410"/>
      <c r="EW833" s="410"/>
      <c r="EX833" s="410"/>
      <c r="EY833" s="410"/>
      <c r="EZ833" s="410"/>
      <c r="FA833" s="410"/>
      <c r="FB833" s="410"/>
      <c r="FC833" s="410"/>
      <c r="FD833" s="410"/>
      <c r="FE833" s="410"/>
      <c r="FF833" s="410"/>
      <c r="FG833" s="410"/>
      <c r="FH833" s="410"/>
      <c r="FI833" s="410"/>
      <c r="FJ833" s="410"/>
      <c r="FK833" s="410"/>
      <c r="FL833" s="410"/>
      <c r="FM833" s="410"/>
      <c r="FN833" s="410"/>
      <c r="FO833" s="410"/>
      <c r="FP833" s="410"/>
      <c r="FQ833" s="410"/>
      <c r="FR833" s="410"/>
      <c r="FS833" s="410"/>
      <c r="FT833" s="410"/>
      <c r="FU833" s="410"/>
      <c r="FV833" s="410"/>
      <c r="FW833" s="410"/>
      <c r="FX833" s="410"/>
      <c r="FY833" s="410"/>
      <c r="FZ833" s="410"/>
      <c r="GA833" s="410"/>
      <c r="GB833" s="410"/>
      <c r="GC833" s="410"/>
      <c r="GD833" s="410"/>
      <c r="GE833" s="410"/>
      <c r="GF833" s="410"/>
      <c r="GG833" s="410"/>
      <c r="GH833" s="410"/>
      <c r="GI833" s="410"/>
      <c r="GJ833" s="410"/>
      <c r="GK833" s="410"/>
      <c r="GL833" s="410"/>
      <c r="GM833" s="410"/>
      <c r="GN833" s="410"/>
      <c r="GO833" s="410"/>
      <c r="GP833" s="410"/>
      <c r="GQ833" s="410"/>
      <c r="GR833" s="410"/>
      <c r="GS833" s="410"/>
      <c r="GT833" s="410"/>
      <c r="GU833" s="410"/>
      <c r="GV833" s="410"/>
      <c r="GW833" s="410"/>
      <c r="GX833" s="410"/>
      <c r="GY833" s="410"/>
      <c r="GZ833" s="410"/>
      <c r="HA833" s="410"/>
      <c r="HB833" s="410"/>
      <c r="HC833" s="410"/>
      <c r="HD833" s="410"/>
      <c r="HE833" s="410"/>
      <c r="HF833" s="410"/>
      <c r="HG833" s="410"/>
      <c r="HH833" s="410"/>
      <c r="HI833" s="410"/>
      <c r="HJ833" s="410"/>
      <c r="HK833" s="410"/>
      <c r="HL833" s="410"/>
      <c r="HM833" s="410"/>
      <c r="HN833" s="410"/>
      <c r="HO833" s="410"/>
      <c r="HP833" s="410"/>
      <c r="HQ833" s="410"/>
      <c r="HR833" s="410"/>
      <c r="HS833" s="410"/>
      <c r="HT833" s="410"/>
      <c r="HU833" s="410"/>
      <c r="HV833" s="410"/>
      <c r="HW833" s="410"/>
      <c r="HX833" s="410"/>
      <c r="HY833" s="410"/>
      <c r="HZ833" s="410"/>
      <c r="IA833" s="410"/>
      <c r="IB833" s="410"/>
      <c r="IC833" s="410"/>
      <c r="ID833" s="410"/>
      <c r="IE833" s="410"/>
      <c r="IF833" s="410"/>
      <c r="IG833" s="410"/>
      <c r="IH833" s="410"/>
      <c r="II833" s="410"/>
      <c r="IJ833" s="410"/>
      <c r="IK833" s="410"/>
      <c r="IL833" s="410"/>
      <c r="IM833" s="410"/>
      <c r="IN833" s="410"/>
      <c r="IO833" s="410"/>
      <c r="IP833" s="410"/>
      <c r="IQ833" s="410"/>
      <c r="IR833" s="410"/>
      <c r="IS833" s="410"/>
      <c r="IT833" s="410"/>
      <c r="IU833" s="410"/>
      <c r="IV833" s="410"/>
    </row>
    <row r="834" spans="1:256" s="2" customFormat="1" ht="12.75" hidden="1" customHeight="1" outlineLevel="2">
      <c r="A834" s="14"/>
      <c r="B834" s="14"/>
      <c r="C834" s="324"/>
      <c r="D834" s="413"/>
      <c r="E834" s="261">
        <v>2</v>
      </c>
      <c r="F834" s="372"/>
      <c r="G834" s="269"/>
      <c r="H834" s="270"/>
      <c r="I834" s="155">
        <f>IF(A28taxstdlife="n/a","n/a",IF(I$3&gt;(A28taxstdlife+$E834),(Input!$H$238*$H$7)-SUM($H834:H834),(Input!$H$238*$H$7)/A28taxstdlife))</f>
        <v>0</v>
      </c>
      <c r="J834" s="155">
        <f>IF(A28taxstdlife="n/a","n/a",IF(J$3&gt;(A28taxstdlife+$E834),(Input!$H$238*$H$7)-SUM($H834:I834),(Input!$H$238*$H$7)/A28taxstdlife))</f>
        <v>0</v>
      </c>
      <c r="K834" s="155">
        <f>IF(A28taxstdlife="n/a","n/a",IF(K$3&gt;(A28taxstdlife+$E834),(Input!$H$238*$H$7)-SUM($H834:J834),(Input!$H$238*$H$7)/A28taxstdlife))</f>
        <v>0</v>
      </c>
      <c r="L834" s="155">
        <f>IF(A28taxstdlife="n/a","n/a",IF(L$3&gt;(A28taxstdlife+$E834),(Input!$H$238*$H$7)-SUM($H834:K834),(Input!$H$238*$H$7)/A28taxstdlife))</f>
        <v>0</v>
      </c>
      <c r="M834" s="155">
        <f>IF(A28taxstdlife="n/a","n/a",IF(M$3&gt;(A28taxstdlife+$E834),(Input!$H$238*$H$7)-SUM($H834:L834),(Input!$H$238*$H$7)/A28taxstdlife))</f>
        <v>0</v>
      </c>
      <c r="N834" s="155">
        <f>IF(A28taxstdlife="n/a","n/a",IF(N$3&gt;(A28taxstdlife+$E834),(Input!$H$238*$H$7)-SUM($H834:M834),(Input!$H$238*$H$7)/A28taxstdlife))</f>
        <v>0</v>
      </c>
      <c r="O834" s="155">
        <f>IF(A28taxstdlife="n/a","n/a",IF(O$3&gt;(A28taxstdlife+$E834),(Input!$H$238*$H$7)-SUM($H834:N834),(Input!$H$238*$H$7)/A28taxstdlife))</f>
        <v>0</v>
      </c>
      <c r="P834" s="155">
        <f>IF(A28taxstdlife="n/a","n/a",IF(P$3&gt;(A28taxstdlife+$E834),(Input!$H$238*$H$7)-SUM($H834:O834),(Input!$H$238*$H$7)/A28taxstdlife))</f>
        <v>0</v>
      </c>
      <c r="Q834" s="155">
        <f>IF(A28taxstdlife="n/a","n/a",IF(Q$3&gt;(A28taxstdlife+$E834),(Input!$H$238*$H$7)-SUM($H834:P834),(Input!$H$238*$H$7)/A28taxstdlife))</f>
        <v>0</v>
      </c>
      <c r="R834" s="155">
        <f>IF(A28taxstdlife="n/a","n/a",IF(R$3&gt;(A28taxstdlife+$E834),(Input!$H$238*$H$7)-SUM($H834:Q834),(Input!$H$238*$H$7)/A28taxstdlife))</f>
        <v>0</v>
      </c>
      <c r="S834" s="155">
        <f>IF(A28taxstdlife="n/a","n/a",IF(S$3&gt;(A28taxstdlife+$E834),(Input!$H$238*$H$7)-SUM($H834:R834),(Input!$H$238*$H$7)/A28taxstdlife))</f>
        <v>0</v>
      </c>
      <c r="T834" s="155">
        <f>IF(A28taxstdlife="n/a","n/a",IF(T$3&gt;(A28taxstdlife+$E834),(Input!$H$238*$H$7)-SUM($H834:S834),(Input!$H$238*$H$7)/A28taxstdlife))</f>
        <v>0</v>
      </c>
      <c r="U834" s="155">
        <f>IF(A28taxstdlife="n/a","n/a",IF(U$3&gt;(A28taxstdlife+$E834),(Input!$H$238*$H$7)-SUM($H834:T834),(Input!$H$238*$H$7)/A28taxstdlife))</f>
        <v>0</v>
      </c>
      <c r="V834" s="155">
        <f>IF(A28taxstdlife="n/a","n/a",IF(V$3&gt;(A28taxstdlife+$E834),(Input!$H$238*$H$7)-SUM($H834:U834),(Input!$H$238*$H$7)/A28taxstdlife))</f>
        <v>0</v>
      </c>
      <c r="W834" s="155">
        <f>IF(A28taxstdlife="n/a","n/a",IF(W$3&gt;(A28taxstdlife+$E834),(Input!$H$238*$H$7)-SUM($H834:V834),(Input!$H$238*$H$7)/A28taxstdlife))</f>
        <v>0</v>
      </c>
      <c r="X834" s="155">
        <f>IF(A28taxstdlife="n/a","n/a",IF(X$3&gt;(A28taxstdlife+$E834),(Input!$H$238*$H$7)-SUM($H834:W834),(Input!$H$238*$H$7)/A28taxstdlife))</f>
        <v>0</v>
      </c>
      <c r="Y834" s="155">
        <f>IF(A28taxstdlife="n/a","n/a",IF(Y$3&gt;(A28taxstdlife+$E834),(Input!$H$238*$H$7)-SUM($H834:X834),(Input!$H$238*$H$7)/A28taxstdlife))</f>
        <v>0</v>
      </c>
      <c r="Z834" s="155">
        <f>IF(A28taxstdlife="n/a","n/a",IF(Z$3&gt;(A28taxstdlife+$E834),(Input!$H$238*$H$7)-SUM($H834:Y834),(Input!$H$238*$H$7)/A28taxstdlife))</f>
        <v>0</v>
      </c>
      <c r="AA834" s="155">
        <f>IF(A28taxstdlife="n/a","n/a",IF(AA$3&gt;(A28taxstdlife+$E834),(Input!$H$238*$H$7)-SUM($H834:Z834),(Input!$H$238*$H$7)/A28taxstdlife))</f>
        <v>0</v>
      </c>
      <c r="AB834" s="155">
        <f>IF(A28taxstdlife="n/a","n/a",IF(AB$3&gt;(A28taxstdlife+$E834),(Input!$H$238*$H$7)-SUM($H834:AA834),(Input!$H$238*$H$7)/A28taxstdlife))</f>
        <v>0</v>
      </c>
      <c r="AC834" s="155">
        <f>IF(A28taxstdlife="n/a","n/a",IF(AC$3&gt;(A28taxstdlife+$E834),(Input!$H$238*$H$7)-SUM($H834:AB834),(Input!$H$238*$H$7)/A28taxstdlife))</f>
        <v>0</v>
      </c>
      <c r="AD834" s="155">
        <f>IF(A28taxstdlife="n/a","n/a",IF(AD$3&gt;(A28taxstdlife+$E834),(Input!$H$238*$H$7)-SUM($H834:AC834),(Input!$H$238*$H$7)/A28taxstdlife))</f>
        <v>0</v>
      </c>
      <c r="AE834" s="155">
        <f>IF(A28taxstdlife="n/a","n/a",IF(AE$3&gt;(A28taxstdlife+$E834),(Input!$H$238*$H$7)-SUM($H834:AD834),(Input!$H$238*$H$7)/A28taxstdlife))</f>
        <v>0</v>
      </c>
      <c r="AF834" s="155">
        <f>IF(A28taxstdlife="n/a","n/a",IF(AF$3&gt;(A28taxstdlife+$E834),(Input!$H$238*$H$7)-SUM($H834:AE834),(Input!$H$238*$H$7)/A28taxstdlife))</f>
        <v>0</v>
      </c>
      <c r="AG834" s="155">
        <f>IF(A28taxstdlife="n/a","n/a",IF(AG$3&gt;(A28taxstdlife+$E834),(Input!$H$238*$H$7)-SUM($H834:AF834),(Input!$H$238*$H$7)/A28taxstdlife))</f>
        <v>0</v>
      </c>
      <c r="AH834" s="155">
        <f>IF(A28taxstdlife="n/a","n/a",IF(AH$3&gt;(A28taxstdlife+$E834),(Input!$H$238*$H$7)-SUM($H834:AG834),(Input!$H$238*$H$7)/A28taxstdlife))</f>
        <v>0</v>
      </c>
      <c r="AI834" s="155">
        <f>IF(A28taxstdlife="n/a","n/a",IF(AI$3&gt;(A28taxstdlife+$E834),(Input!$H$238*$H$7)-SUM($H834:AH834),(Input!$H$238*$H$7)/A28taxstdlife))</f>
        <v>0</v>
      </c>
      <c r="AJ834" s="155">
        <f>IF(A28taxstdlife="n/a","n/a",IF(AJ$3&gt;(A28taxstdlife+$E834),(Input!$H$238*$H$7)-SUM($H834:AI834),(Input!$H$238*$H$7)/A28taxstdlife))</f>
        <v>0</v>
      </c>
      <c r="AK834" s="155">
        <f>IF(A28taxstdlife="n/a","n/a",IF(AK$3&gt;(A28taxstdlife+$E834),(Input!$H$238*$H$7)-SUM($H834:AJ834),(Input!$H$238*$H$7)/A28taxstdlife))</f>
        <v>0</v>
      </c>
      <c r="AL834" s="155">
        <f>IF(A28taxstdlife="n/a","n/a",IF(AL$3&gt;(A28taxstdlife+$E834),(Input!$H$238*$H$7)-SUM($H834:AK834),(Input!$H$238*$H$7)/A28taxstdlife))</f>
        <v>0</v>
      </c>
      <c r="AM834" s="155">
        <f>IF(A28taxstdlife="n/a","n/a",IF(AM$3&gt;(A28taxstdlife+$E834),(Input!$H$238*$H$7)-SUM($H834:AL834),(Input!$H$238*$H$7)/A28taxstdlife))</f>
        <v>0</v>
      </c>
      <c r="AN834" s="155">
        <f>IF(A28taxstdlife="n/a","n/a",IF(AN$3&gt;(A28taxstdlife+$E834),(Input!$H$238*$H$7)-SUM($H834:AM834),(Input!$H$238*$H$7)/A28taxstdlife))</f>
        <v>0</v>
      </c>
      <c r="AO834" s="155">
        <f>IF(A28taxstdlife="n/a","n/a",IF(AO$3&gt;(A28taxstdlife+$E834),(Input!$H$238*$H$7)-SUM($H834:AN834),(Input!$H$238*$H$7)/A28taxstdlife))</f>
        <v>0</v>
      </c>
      <c r="AP834" s="155">
        <f>IF(A28taxstdlife="n/a","n/a",IF(AP$3&gt;(A28taxstdlife+$E834),(Input!$H$238*$H$7)-SUM($H834:AO834),(Input!$H$238*$H$7)/A28taxstdlife))</f>
        <v>0</v>
      </c>
      <c r="AQ834" s="155">
        <f>IF(A28taxstdlife="n/a","n/a",IF(AQ$3&gt;(A28taxstdlife+$E834),(Input!$H$238*$H$7)-SUM($H834:AP834),(Input!$H$238*$H$7)/A28taxstdlife))</f>
        <v>0</v>
      </c>
      <c r="AR834" s="155">
        <f>IF(A28taxstdlife="n/a","n/a",IF(AR$3&gt;(A28taxstdlife+$E834),(Input!$H$238*$H$7)-SUM($H834:AQ834),(Input!$H$238*$H$7)/A28taxstdlife))</f>
        <v>0</v>
      </c>
      <c r="AS834" s="155">
        <f>IF(A28taxstdlife="n/a","n/a",IF(AS$3&gt;(A28taxstdlife+$E834),(Input!$H$238*$H$7)-SUM($H834:AR834),(Input!$H$238*$H$7)/A28taxstdlife))</f>
        <v>0</v>
      </c>
      <c r="AT834" s="155">
        <f>IF(A28taxstdlife="n/a","n/a",IF(AT$3&gt;(A28taxstdlife+$E834),(Input!$H$238*$H$7)-SUM($H834:AS834),(Input!$H$238*$H$7)/A28taxstdlife))</f>
        <v>0</v>
      </c>
      <c r="AU834" s="155">
        <f>IF(A28taxstdlife="n/a","n/a",IF(AU$3&gt;(A28taxstdlife+$E834),(Input!$H$238*$H$7)-SUM($H834:AT834),(Input!$H$238*$H$7)/A28taxstdlife))</f>
        <v>0</v>
      </c>
      <c r="AV834" s="155">
        <f>IF(A28taxstdlife="n/a","n/a",IF(AV$3&gt;(A28taxstdlife+$E834),(Input!$H$238*$H$7)-SUM($H834:AU834),(Input!$H$238*$H$7)/A28taxstdlife))</f>
        <v>0</v>
      </c>
      <c r="AW834" s="155">
        <f>IF(A28taxstdlife="n/a","n/a",IF(AW$3&gt;(A28taxstdlife+$E834),(Input!$H$238*$H$7)-SUM($H834:AV834),(Input!$H$238*$H$7)/A28taxstdlife))</f>
        <v>0</v>
      </c>
      <c r="AX834" s="155">
        <f>IF(A28taxstdlife="n/a","n/a",IF(AX$3&gt;(A28taxstdlife+$E834),(Input!$H$238*$H$7)-SUM($H834:AW834),(Input!$H$238*$H$7)/A28taxstdlife))</f>
        <v>0</v>
      </c>
      <c r="AY834" s="155">
        <f>IF(A28taxstdlife="n/a","n/a",IF(AY$3&gt;(A28taxstdlife+$E834),(Input!$H$238*$H$7)-SUM($H834:AX834),(Input!$H$238*$H$7)/A28taxstdlife))</f>
        <v>0</v>
      </c>
      <c r="AZ834" s="155">
        <f>IF(A28taxstdlife="n/a","n/a",IF(AZ$3&gt;(A28taxstdlife+$E834),(Input!$H$238*$H$7)-SUM($H834:AY834),(Input!$H$238*$H$7)/A28taxstdlife))</f>
        <v>0</v>
      </c>
      <c r="BA834" s="155">
        <f>IF(A28taxstdlife="n/a","n/a",IF(BA$3&gt;(A28taxstdlife+$E834),(Input!$H$238*$H$7)-SUM($H834:AZ834),(Input!$H$238*$H$7)/A28taxstdlife))</f>
        <v>0</v>
      </c>
      <c r="BB834" s="155">
        <f>IF(A28taxstdlife="n/a","n/a",IF(BB$3&gt;(A28taxstdlife+$E834),(Input!$H$238*$H$7)-SUM($H834:BA834),(Input!$H$238*$H$7)/A28taxstdlife))</f>
        <v>0</v>
      </c>
      <c r="BC834" s="155">
        <f>IF(A28taxstdlife="n/a","n/a",IF(BC$3&gt;(A28taxstdlife+$E834),(Input!$H$238*$H$7)-SUM($H834:BB834),(Input!$H$238*$H$7)/A28taxstdlife))</f>
        <v>0</v>
      </c>
      <c r="BD834" s="155">
        <f>IF(A28taxstdlife="n/a","n/a",IF(BD$3&gt;(A28taxstdlife+$E834),(Input!$H$238*$H$7)-SUM($H834:BC834),(Input!$H$238*$H$7)/A28taxstdlife))</f>
        <v>0</v>
      </c>
      <c r="BE834" s="155">
        <f>IF(A28taxstdlife="n/a","n/a",IF(BE$3&gt;(A28taxstdlife+$E834),(Input!$H$238*$H$7)-SUM($H834:BD834),(Input!$H$238*$H$7)/A28taxstdlife))</f>
        <v>0</v>
      </c>
      <c r="BF834" s="155">
        <f>IF(A28taxstdlife="n/a","n/a",IF(BF$3&gt;(A28taxstdlife+$E834),(Input!$H$238*$H$7)-SUM($H834:BE834),(Input!$H$238*$H$7)/A28taxstdlife))</f>
        <v>0</v>
      </c>
      <c r="BG834" s="155">
        <f>IF(A28taxstdlife="n/a","n/a",IF(BG$3&gt;(A28taxstdlife+$E834),(Input!$H$238*$H$7)-SUM($H834:BF834),(Input!$H$238*$H$7)/A28taxstdlife))</f>
        <v>0</v>
      </c>
      <c r="BH834" s="155">
        <f>IF(A28taxstdlife="n/a","n/a",IF(BH$3&gt;(A28taxstdlife+$E834),(Input!$H$238*$H$7)-SUM($H834:BG834),(Input!$H$238*$H$7)/A28taxstdlife))</f>
        <v>0</v>
      </c>
      <c r="BI834" s="155">
        <f>IF(A28taxstdlife="n/a","n/a",IF(BI$3&gt;(A28taxstdlife+$E834),(Input!$H$238*$H$7)-SUM($H834:BH834),(Input!$H$238*$H$7)/A28taxstdlife))</f>
        <v>0</v>
      </c>
      <c r="BJ834" s="14"/>
      <c r="BK834" s="14"/>
      <c r="BL834" s="14"/>
      <c r="BM834" s="14"/>
      <c r="BN834" s="14"/>
      <c r="BO834" s="14"/>
      <c r="BP834" s="14"/>
      <c r="BQ834" s="14"/>
      <c r="BR834" s="14"/>
      <c r="BS834" s="14"/>
      <c r="BT834" s="14"/>
      <c r="BU834" s="14"/>
      <c r="BV834" s="14"/>
      <c r="BW834" s="14"/>
      <c r="BX834" s="14"/>
      <c r="BY834" s="14"/>
      <c r="BZ834" s="14"/>
      <c r="CA834" s="410"/>
      <c r="CB834" s="410"/>
      <c r="CC834" s="410"/>
      <c r="CD834" s="410"/>
      <c r="CE834" s="410"/>
      <c r="CF834" s="410"/>
      <c r="CG834" s="410"/>
      <c r="CH834" s="410"/>
      <c r="CI834" s="410"/>
      <c r="CJ834" s="410"/>
      <c r="CK834" s="410"/>
      <c r="CL834" s="410"/>
      <c r="CM834" s="410"/>
      <c r="CN834" s="410"/>
      <c r="CO834" s="410"/>
      <c r="CP834" s="410"/>
      <c r="CQ834" s="410"/>
      <c r="CR834" s="410"/>
      <c r="CS834" s="410"/>
      <c r="CT834" s="410"/>
      <c r="CU834" s="410"/>
      <c r="CV834" s="410"/>
      <c r="CW834" s="410"/>
      <c r="CX834" s="410"/>
      <c r="CY834" s="410"/>
      <c r="CZ834" s="410"/>
      <c r="DA834" s="410"/>
      <c r="DB834" s="410"/>
      <c r="DC834" s="410"/>
      <c r="DD834" s="410"/>
      <c r="DE834" s="410"/>
      <c r="DF834" s="410"/>
      <c r="DG834" s="410"/>
      <c r="DH834" s="410"/>
      <c r="DI834" s="410"/>
      <c r="DJ834" s="410"/>
      <c r="DK834" s="410"/>
      <c r="DL834" s="410"/>
      <c r="DM834" s="410"/>
      <c r="DN834" s="410"/>
      <c r="DO834" s="410"/>
      <c r="DP834" s="410"/>
      <c r="DQ834" s="410"/>
      <c r="DR834" s="410"/>
      <c r="DS834" s="410"/>
      <c r="DT834" s="410"/>
      <c r="DU834" s="410"/>
      <c r="DV834" s="410"/>
      <c r="DW834" s="410"/>
      <c r="DX834" s="410"/>
      <c r="DY834" s="410"/>
      <c r="DZ834" s="410"/>
      <c r="EA834" s="410"/>
      <c r="EB834" s="410"/>
      <c r="EC834" s="410"/>
      <c r="ED834" s="410"/>
      <c r="EE834" s="410"/>
      <c r="EF834" s="410"/>
      <c r="EG834" s="410"/>
      <c r="EH834" s="410"/>
      <c r="EI834" s="410"/>
      <c r="EJ834" s="410"/>
      <c r="EK834" s="410"/>
      <c r="EL834" s="410"/>
      <c r="EM834" s="410"/>
      <c r="EN834" s="410"/>
      <c r="EO834" s="410"/>
      <c r="EP834" s="410"/>
      <c r="EQ834" s="410"/>
      <c r="ER834" s="410"/>
      <c r="ES834" s="410"/>
      <c r="ET834" s="410"/>
      <c r="EU834" s="410"/>
      <c r="EV834" s="410"/>
      <c r="EW834" s="410"/>
      <c r="EX834" s="410"/>
      <c r="EY834" s="410"/>
      <c r="EZ834" s="410"/>
      <c r="FA834" s="410"/>
      <c r="FB834" s="410"/>
      <c r="FC834" s="410"/>
      <c r="FD834" s="410"/>
      <c r="FE834" s="410"/>
      <c r="FF834" s="410"/>
      <c r="FG834" s="410"/>
      <c r="FH834" s="410"/>
      <c r="FI834" s="410"/>
      <c r="FJ834" s="410"/>
      <c r="FK834" s="410"/>
      <c r="FL834" s="410"/>
      <c r="FM834" s="410"/>
      <c r="FN834" s="410"/>
      <c r="FO834" s="410"/>
      <c r="FP834" s="410"/>
      <c r="FQ834" s="410"/>
      <c r="FR834" s="410"/>
      <c r="FS834" s="410"/>
      <c r="FT834" s="410"/>
      <c r="FU834" s="410"/>
      <c r="FV834" s="410"/>
      <c r="FW834" s="410"/>
      <c r="FX834" s="410"/>
      <c r="FY834" s="410"/>
      <c r="FZ834" s="410"/>
      <c r="GA834" s="410"/>
      <c r="GB834" s="410"/>
      <c r="GC834" s="410"/>
      <c r="GD834" s="410"/>
      <c r="GE834" s="410"/>
      <c r="GF834" s="410"/>
      <c r="GG834" s="410"/>
      <c r="GH834" s="410"/>
      <c r="GI834" s="410"/>
      <c r="GJ834" s="410"/>
      <c r="GK834" s="410"/>
      <c r="GL834" s="410"/>
      <c r="GM834" s="410"/>
      <c r="GN834" s="410"/>
      <c r="GO834" s="410"/>
      <c r="GP834" s="410"/>
      <c r="GQ834" s="410"/>
      <c r="GR834" s="410"/>
      <c r="GS834" s="410"/>
      <c r="GT834" s="410"/>
      <c r="GU834" s="410"/>
      <c r="GV834" s="410"/>
      <c r="GW834" s="410"/>
      <c r="GX834" s="410"/>
      <c r="GY834" s="410"/>
      <c r="GZ834" s="410"/>
      <c r="HA834" s="410"/>
      <c r="HB834" s="410"/>
      <c r="HC834" s="410"/>
      <c r="HD834" s="410"/>
      <c r="HE834" s="410"/>
      <c r="HF834" s="410"/>
      <c r="HG834" s="410"/>
      <c r="HH834" s="410"/>
      <c r="HI834" s="410"/>
      <c r="HJ834" s="410"/>
      <c r="HK834" s="410"/>
      <c r="HL834" s="410"/>
      <c r="HM834" s="410"/>
      <c r="HN834" s="410"/>
      <c r="HO834" s="410"/>
      <c r="HP834" s="410"/>
      <c r="HQ834" s="410"/>
      <c r="HR834" s="410"/>
      <c r="HS834" s="410"/>
      <c r="HT834" s="410"/>
      <c r="HU834" s="410"/>
      <c r="HV834" s="410"/>
      <c r="HW834" s="410"/>
      <c r="HX834" s="410"/>
      <c r="HY834" s="410"/>
      <c r="HZ834" s="410"/>
      <c r="IA834" s="410"/>
      <c r="IB834" s="410"/>
      <c r="IC834" s="410"/>
      <c r="ID834" s="410"/>
      <c r="IE834" s="410"/>
      <c r="IF834" s="410"/>
      <c r="IG834" s="410"/>
      <c r="IH834" s="410"/>
      <c r="II834" s="410"/>
      <c r="IJ834" s="410"/>
      <c r="IK834" s="410"/>
      <c r="IL834" s="410"/>
      <c r="IM834" s="410"/>
      <c r="IN834" s="410"/>
      <c r="IO834" s="410"/>
      <c r="IP834" s="410"/>
      <c r="IQ834" s="410"/>
      <c r="IR834" s="410"/>
      <c r="IS834" s="410"/>
      <c r="IT834" s="410"/>
      <c r="IU834" s="410"/>
      <c r="IV834" s="410"/>
    </row>
    <row r="835" spans="1:256" s="2" customFormat="1" ht="12.75" hidden="1" customHeight="1" outlineLevel="2">
      <c r="A835" s="14"/>
      <c r="B835" s="14"/>
      <c r="C835" s="324"/>
      <c r="D835" s="413"/>
      <c r="E835" s="261">
        <v>3</v>
      </c>
      <c r="F835" s="372"/>
      <c r="G835" s="269"/>
      <c r="H835" s="271"/>
      <c r="I835" s="270"/>
      <c r="J835" s="155">
        <f>IF(A28taxstdlife="n/a","n/a",IF(J$3&gt;(A28taxstdlife+$E835),(Input!$I$238*$I$7)-SUM($I835:I835),(Input!$I$238*$I$7)/A28taxstdlife))</f>
        <v>0</v>
      </c>
      <c r="K835" s="155">
        <f>IF(A28taxstdlife="n/a","n/a",IF(K$3&gt;(A28taxstdlife+$E835),(Input!$I$238*$I$7)-SUM($I835:J835),(Input!$I$238*$I$7)/A28taxstdlife))</f>
        <v>0</v>
      </c>
      <c r="L835" s="155">
        <f>IF(A28taxstdlife="n/a","n/a",IF(L$3&gt;(A28taxstdlife+$E835),(Input!$I$238*$I$7)-SUM($I835:K835),(Input!$I$238*$I$7)/A28taxstdlife))</f>
        <v>0</v>
      </c>
      <c r="M835" s="155">
        <f>IF(A28taxstdlife="n/a","n/a",IF(M$3&gt;(A28taxstdlife+$E835),(Input!$I$238*$I$7)-SUM($I835:L835),(Input!$I$238*$I$7)/A28taxstdlife))</f>
        <v>0</v>
      </c>
      <c r="N835" s="155">
        <f>IF(A28taxstdlife="n/a","n/a",IF(N$3&gt;(A28taxstdlife+$E835),(Input!$I$238*$I$7)-SUM($I835:M835),(Input!$I$238*$I$7)/A28taxstdlife))</f>
        <v>0</v>
      </c>
      <c r="O835" s="155">
        <f>IF(A28taxstdlife="n/a","n/a",IF(O$3&gt;(A28taxstdlife+$E835),(Input!$I$238*$I$7)-SUM($I835:N835),(Input!$I$238*$I$7)/A28taxstdlife))</f>
        <v>0</v>
      </c>
      <c r="P835" s="155">
        <f>IF(A28taxstdlife="n/a","n/a",IF(P$3&gt;(A28taxstdlife+$E835),(Input!$I$238*$I$7)-SUM($I835:O835),(Input!$I$238*$I$7)/A28taxstdlife))</f>
        <v>0</v>
      </c>
      <c r="Q835" s="155">
        <f>IF(A28taxstdlife="n/a","n/a",IF(Q$3&gt;(A28taxstdlife+$E835),(Input!$I$238*$I$7)-SUM($I835:P835),(Input!$I$238*$I$7)/A28taxstdlife))</f>
        <v>0</v>
      </c>
      <c r="R835" s="155">
        <f>IF(A28taxstdlife="n/a","n/a",IF(R$3&gt;(A28taxstdlife+$E835),(Input!$I$238*$I$7)-SUM($I835:Q835),(Input!$I$238*$I$7)/A28taxstdlife))</f>
        <v>0</v>
      </c>
      <c r="S835" s="155">
        <f>IF(A28taxstdlife="n/a","n/a",IF(S$3&gt;(A28taxstdlife+$E835),(Input!$I$238*$I$7)-SUM($I835:R835),(Input!$I$238*$I$7)/A28taxstdlife))</f>
        <v>0</v>
      </c>
      <c r="T835" s="155">
        <f>IF(A28taxstdlife="n/a","n/a",IF(T$3&gt;(A28taxstdlife+$E835),(Input!$I$238*$I$7)-SUM($I835:S835),(Input!$I$238*$I$7)/A28taxstdlife))</f>
        <v>0</v>
      </c>
      <c r="U835" s="155">
        <f>IF(A28taxstdlife="n/a","n/a",IF(U$3&gt;(A28taxstdlife+$E835),(Input!$I$238*$I$7)-SUM($I835:T835),(Input!$I$238*$I$7)/A28taxstdlife))</f>
        <v>0</v>
      </c>
      <c r="V835" s="155">
        <f>IF(A28taxstdlife="n/a","n/a",IF(V$3&gt;(A28taxstdlife+$E835),(Input!$I$238*$I$7)-SUM($I835:U835),(Input!$I$238*$I$7)/A28taxstdlife))</f>
        <v>0</v>
      </c>
      <c r="W835" s="155">
        <f>IF(A28taxstdlife="n/a","n/a",IF(W$3&gt;(A28taxstdlife+$E835),(Input!$I$238*$I$7)-SUM($I835:V835),(Input!$I$238*$I$7)/A28taxstdlife))</f>
        <v>0</v>
      </c>
      <c r="X835" s="155">
        <f>IF(A28taxstdlife="n/a","n/a",IF(X$3&gt;(A28taxstdlife+$E835),(Input!$I$238*$I$7)-SUM($I835:W835),(Input!$I$238*$I$7)/A28taxstdlife))</f>
        <v>0</v>
      </c>
      <c r="Y835" s="155">
        <f>IF(A28taxstdlife="n/a","n/a",IF(Y$3&gt;(A28taxstdlife+$E835),(Input!$I$238*$I$7)-SUM($I835:X835),(Input!$I$238*$I$7)/A28taxstdlife))</f>
        <v>0</v>
      </c>
      <c r="Z835" s="155">
        <f>IF(A28taxstdlife="n/a","n/a",IF(Z$3&gt;(A28taxstdlife+$E835),(Input!$I$238*$I$7)-SUM($I835:Y835),(Input!$I$238*$I$7)/A28taxstdlife))</f>
        <v>0</v>
      </c>
      <c r="AA835" s="155">
        <f>IF(A28taxstdlife="n/a","n/a",IF(AA$3&gt;(A28taxstdlife+$E835),(Input!$I$238*$I$7)-SUM($I835:Z835),(Input!$I$238*$I$7)/A28taxstdlife))</f>
        <v>0</v>
      </c>
      <c r="AB835" s="155">
        <f>IF(A28taxstdlife="n/a","n/a",IF(AB$3&gt;(A28taxstdlife+$E835),(Input!$I$238*$I$7)-SUM($I835:AA835),(Input!$I$238*$I$7)/A28taxstdlife))</f>
        <v>0</v>
      </c>
      <c r="AC835" s="155">
        <f>IF(A28taxstdlife="n/a","n/a",IF(AC$3&gt;(A28taxstdlife+$E835),(Input!$I$238*$I$7)-SUM($I835:AB835),(Input!$I$238*$I$7)/A28taxstdlife))</f>
        <v>0</v>
      </c>
      <c r="AD835" s="155">
        <f>IF(A28taxstdlife="n/a","n/a",IF(AD$3&gt;(A28taxstdlife+$E835),(Input!$I$238*$I$7)-SUM($I835:AC835),(Input!$I$238*$I$7)/A28taxstdlife))</f>
        <v>0</v>
      </c>
      <c r="AE835" s="155">
        <f>IF(A28taxstdlife="n/a","n/a",IF(AE$3&gt;(A28taxstdlife+$E835),(Input!$I$238*$I$7)-SUM($I835:AD835),(Input!$I$238*$I$7)/A28taxstdlife))</f>
        <v>0</v>
      </c>
      <c r="AF835" s="155">
        <f>IF(A28taxstdlife="n/a","n/a",IF(AF$3&gt;(A28taxstdlife+$E835),(Input!$I$238*$I$7)-SUM($I835:AE835),(Input!$I$238*$I$7)/A28taxstdlife))</f>
        <v>0</v>
      </c>
      <c r="AG835" s="155">
        <f>IF(A28taxstdlife="n/a","n/a",IF(AG$3&gt;(A28taxstdlife+$E835),(Input!$I$238*$I$7)-SUM($I835:AF835),(Input!$I$238*$I$7)/A28taxstdlife))</f>
        <v>0</v>
      </c>
      <c r="AH835" s="155">
        <f>IF(A28taxstdlife="n/a","n/a",IF(AH$3&gt;(A28taxstdlife+$E835),(Input!$I$238*$I$7)-SUM($I835:AG835),(Input!$I$238*$I$7)/A28taxstdlife))</f>
        <v>0</v>
      </c>
      <c r="AI835" s="155">
        <f>IF(A28taxstdlife="n/a","n/a",IF(AI$3&gt;(A28taxstdlife+$E835),(Input!$I$238*$I$7)-SUM($I835:AH835),(Input!$I$238*$I$7)/A28taxstdlife))</f>
        <v>0</v>
      </c>
      <c r="AJ835" s="155">
        <f>IF(A28taxstdlife="n/a","n/a",IF(AJ$3&gt;(A28taxstdlife+$E835),(Input!$I$238*$I$7)-SUM($I835:AI835),(Input!$I$238*$I$7)/A28taxstdlife))</f>
        <v>0</v>
      </c>
      <c r="AK835" s="155">
        <f>IF(A28taxstdlife="n/a","n/a",IF(AK$3&gt;(A28taxstdlife+$E835),(Input!$I$238*$I$7)-SUM($I835:AJ835),(Input!$I$238*$I$7)/A28taxstdlife))</f>
        <v>0</v>
      </c>
      <c r="AL835" s="155">
        <f>IF(A28taxstdlife="n/a","n/a",IF(AL$3&gt;(A28taxstdlife+$E835),(Input!$I$238*$I$7)-SUM($I835:AK835),(Input!$I$238*$I$7)/A28taxstdlife))</f>
        <v>0</v>
      </c>
      <c r="AM835" s="155">
        <f>IF(A28taxstdlife="n/a","n/a",IF(AM$3&gt;(A28taxstdlife+$E835),(Input!$I$238*$I$7)-SUM($I835:AL835),(Input!$I$238*$I$7)/A28taxstdlife))</f>
        <v>0</v>
      </c>
      <c r="AN835" s="155">
        <f>IF(A28taxstdlife="n/a","n/a",IF(AN$3&gt;(A28taxstdlife+$E835),(Input!$I$238*$I$7)-SUM($I835:AM835),(Input!$I$238*$I$7)/A28taxstdlife))</f>
        <v>0</v>
      </c>
      <c r="AO835" s="155">
        <f>IF(A28taxstdlife="n/a","n/a",IF(AO$3&gt;(A28taxstdlife+$E835),(Input!$I$238*$I$7)-SUM($I835:AN835),(Input!$I$238*$I$7)/A28taxstdlife))</f>
        <v>0</v>
      </c>
      <c r="AP835" s="155">
        <f>IF(A28taxstdlife="n/a","n/a",IF(AP$3&gt;(A28taxstdlife+$E835),(Input!$I$238*$I$7)-SUM($I835:AO835),(Input!$I$238*$I$7)/A28taxstdlife))</f>
        <v>0</v>
      </c>
      <c r="AQ835" s="155">
        <f>IF(A28taxstdlife="n/a","n/a",IF(AQ$3&gt;(A28taxstdlife+$E835),(Input!$I$238*$I$7)-SUM($I835:AP835),(Input!$I$238*$I$7)/A28taxstdlife))</f>
        <v>0</v>
      </c>
      <c r="AR835" s="155">
        <f>IF(A28taxstdlife="n/a","n/a",IF(AR$3&gt;(A28taxstdlife+$E835),(Input!$I$238*$I$7)-SUM($I835:AQ835),(Input!$I$238*$I$7)/A28taxstdlife))</f>
        <v>0</v>
      </c>
      <c r="AS835" s="155">
        <f>IF(A28taxstdlife="n/a","n/a",IF(AS$3&gt;(A28taxstdlife+$E835),(Input!$I$238*$I$7)-SUM($I835:AR835),(Input!$I$238*$I$7)/A28taxstdlife))</f>
        <v>0</v>
      </c>
      <c r="AT835" s="155">
        <f>IF(A28taxstdlife="n/a","n/a",IF(AT$3&gt;(A28taxstdlife+$E835),(Input!$I$238*$I$7)-SUM($I835:AS835),(Input!$I$238*$I$7)/A28taxstdlife))</f>
        <v>0</v>
      </c>
      <c r="AU835" s="155">
        <f>IF(A28taxstdlife="n/a","n/a",IF(AU$3&gt;(A28taxstdlife+$E835),(Input!$I$238*$I$7)-SUM($I835:AT835),(Input!$I$238*$I$7)/A28taxstdlife))</f>
        <v>0</v>
      </c>
      <c r="AV835" s="155">
        <f>IF(A28taxstdlife="n/a","n/a",IF(AV$3&gt;(A28taxstdlife+$E835),(Input!$I$238*$I$7)-SUM($I835:AU835),(Input!$I$238*$I$7)/A28taxstdlife))</f>
        <v>0</v>
      </c>
      <c r="AW835" s="155">
        <f>IF(A28taxstdlife="n/a","n/a",IF(AW$3&gt;(A28taxstdlife+$E835),(Input!$I$238*$I$7)-SUM($I835:AV835),(Input!$I$238*$I$7)/A28taxstdlife))</f>
        <v>0</v>
      </c>
      <c r="AX835" s="155">
        <f>IF(A28taxstdlife="n/a","n/a",IF(AX$3&gt;(A28taxstdlife+$E835),(Input!$I$238*$I$7)-SUM($I835:AW835),(Input!$I$238*$I$7)/A28taxstdlife))</f>
        <v>0</v>
      </c>
      <c r="AY835" s="155">
        <f>IF(A28taxstdlife="n/a","n/a",IF(AY$3&gt;(A28taxstdlife+$E835),(Input!$I$238*$I$7)-SUM($I835:AX835),(Input!$I$238*$I$7)/A28taxstdlife))</f>
        <v>0</v>
      </c>
      <c r="AZ835" s="155">
        <f>IF(A28taxstdlife="n/a","n/a",IF(AZ$3&gt;(A28taxstdlife+$E835),(Input!$I$238*$I$7)-SUM($I835:AY835),(Input!$I$238*$I$7)/A28taxstdlife))</f>
        <v>0</v>
      </c>
      <c r="BA835" s="155">
        <f>IF(A28taxstdlife="n/a","n/a",IF(BA$3&gt;(A28taxstdlife+$E835),(Input!$I$238*$I$7)-SUM($I835:AZ835),(Input!$I$238*$I$7)/A28taxstdlife))</f>
        <v>0</v>
      </c>
      <c r="BB835" s="155">
        <f>IF(A28taxstdlife="n/a","n/a",IF(BB$3&gt;(A28taxstdlife+$E835),(Input!$I$238*$I$7)-SUM($I835:BA835),(Input!$I$238*$I$7)/A28taxstdlife))</f>
        <v>0</v>
      </c>
      <c r="BC835" s="155">
        <f>IF(A28taxstdlife="n/a","n/a",IF(BC$3&gt;(A28taxstdlife+$E835),(Input!$I$238*$I$7)-SUM($I835:BB835),(Input!$I$238*$I$7)/A28taxstdlife))</f>
        <v>0</v>
      </c>
      <c r="BD835" s="155">
        <f>IF(A28taxstdlife="n/a","n/a",IF(BD$3&gt;(A28taxstdlife+$E835),(Input!$I$238*$I$7)-SUM($I835:BC835),(Input!$I$238*$I$7)/A28taxstdlife))</f>
        <v>0</v>
      </c>
      <c r="BE835" s="155">
        <f>IF(A28taxstdlife="n/a","n/a",IF(BE$3&gt;(A28taxstdlife+$E835),(Input!$I$238*$I$7)-SUM($I835:BD835),(Input!$I$238*$I$7)/A28taxstdlife))</f>
        <v>0</v>
      </c>
      <c r="BF835" s="155">
        <f>IF(A28taxstdlife="n/a","n/a",IF(BF$3&gt;(A28taxstdlife+$E835),(Input!$I$238*$I$7)-SUM($I835:BE835),(Input!$I$238*$I$7)/A28taxstdlife))</f>
        <v>0</v>
      </c>
      <c r="BG835" s="155">
        <f>IF(A28taxstdlife="n/a","n/a",IF(BG$3&gt;(A28taxstdlife+$E835),(Input!$I$238*$I$7)-SUM($I835:BF835),(Input!$I$238*$I$7)/A28taxstdlife))</f>
        <v>0</v>
      </c>
      <c r="BH835" s="155">
        <f>IF(A28taxstdlife="n/a","n/a",IF(BH$3&gt;(A28taxstdlife+$E835),(Input!$I$238*$I$7)-SUM($I835:BG835),(Input!$I$238*$I$7)/A28taxstdlife))</f>
        <v>0</v>
      </c>
      <c r="BI835" s="155">
        <f>IF(A28taxstdlife="n/a","n/a",IF(BI$3&gt;(A28taxstdlife+$E835),(Input!$I$238*$I$7)-SUM($I835:BH835),(Input!$I$238*$I$7)/A28taxstdlife))</f>
        <v>0</v>
      </c>
      <c r="BJ835" s="155"/>
      <c r="BK835" s="14"/>
      <c r="BL835" s="14"/>
      <c r="BM835" s="14"/>
      <c r="BN835" s="14"/>
      <c r="BO835" s="14"/>
      <c r="BP835" s="14"/>
      <c r="BQ835" s="14"/>
      <c r="BR835" s="14"/>
      <c r="BS835" s="14"/>
      <c r="BT835" s="14"/>
      <c r="BU835" s="14"/>
      <c r="BV835" s="14"/>
      <c r="BW835" s="14"/>
      <c r="BX835" s="14"/>
      <c r="BY835" s="14"/>
      <c r="BZ835" s="14"/>
      <c r="CA835" s="410"/>
      <c r="CB835" s="410"/>
      <c r="CC835" s="410"/>
      <c r="CD835" s="410"/>
      <c r="CE835" s="410"/>
      <c r="CF835" s="410"/>
      <c r="CG835" s="410"/>
      <c r="CH835" s="410"/>
      <c r="CI835" s="410"/>
      <c r="CJ835" s="410"/>
      <c r="CK835" s="410"/>
      <c r="CL835" s="410"/>
      <c r="CM835" s="410"/>
      <c r="CN835" s="410"/>
      <c r="CO835" s="410"/>
      <c r="CP835" s="410"/>
      <c r="CQ835" s="410"/>
      <c r="CR835" s="410"/>
      <c r="CS835" s="410"/>
      <c r="CT835" s="410"/>
      <c r="CU835" s="410"/>
      <c r="CV835" s="410"/>
      <c r="CW835" s="410"/>
      <c r="CX835" s="410"/>
      <c r="CY835" s="410"/>
      <c r="CZ835" s="410"/>
      <c r="DA835" s="410"/>
      <c r="DB835" s="410"/>
      <c r="DC835" s="410"/>
      <c r="DD835" s="410"/>
      <c r="DE835" s="410"/>
      <c r="DF835" s="410"/>
      <c r="DG835" s="410"/>
      <c r="DH835" s="410"/>
      <c r="DI835" s="410"/>
      <c r="DJ835" s="410"/>
      <c r="DK835" s="410"/>
      <c r="DL835" s="410"/>
      <c r="DM835" s="410"/>
      <c r="DN835" s="410"/>
      <c r="DO835" s="410"/>
      <c r="DP835" s="410"/>
      <c r="DQ835" s="410"/>
      <c r="DR835" s="410"/>
      <c r="DS835" s="410"/>
      <c r="DT835" s="410"/>
      <c r="DU835" s="410"/>
      <c r="DV835" s="410"/>
      <c r="DW835" s="410"/>
      <c r="DX835" s="410"/>
      <c r="DY835" s="410"/>
      <c r="DZ835" s="410"/>
      <c r="EA835" s="410"/>
      <c r="EB835" s="410"/>
      <c r="EC835" s="410"/>
      <c r="ED835" s="410"/>
      <c r="EE835" s="410"/>
      <c r="EF835" s="410"/>
      <c r="EG835" s="410"/>
      <c r="EH835" s="410"/>
      <c r="EI835" s="410"/>
      <c r="EJ835" s="410"/>
      <c r="EK835" s="410"/>
      <c r="EL835" s="410"/>
      <c r="EM835" s="410"/>
      <c r="EN835" s="410"/>
      <c r="EO835" s="410"/>
      <c r="EP835" s="410"/>
      <c r="EQ835" s="410"/>
      <c r="ER835" s="410"/>
      <c r="ES835" s="410"/>
      <c r="ET835" s="410"/>
      <c r="EU835" s="410"/>
      <c r="EV835" s="410"/>
      <c r="EW835" s="410"/>
      <c r="EX835" s="410"/>
      <c r="EY835" s="410"/>
      <c r="EZ835" s="410"/>
      <c r="FA835" s="410"/>
      <c r="FB835" s="410"/>
      <c r="FC835" s="410"/>
      <c r="FD835" s="410"/>
      <c r="FE835" s="410"/>
      <c r="FF835" s="410"/>
      <c r="FG835" s="410"/>
      <c r="FH835" s="410"/>
      <c r="FI835" s="410"/>
      <c r="FJ835" s="410"/>
      <c r="FK835" s="410"/>
      <c r="FL835" s="410"/>
      <c r="FM835" s="410"/>
      <c r="FN835" s="410"/>
      <c r="FO835" s="410"/>
      <c r="FP835" s="410"/>
      <c r="FQ835" s="410"/>
      <c r="FR835" s="410"/>
      <c r="FS835" s="410"/>
      <c r="FT835" s="410"/>
      <c r="FU835" s="410"/>
      <c r="FV835" s="410"/>
      <c r="FW835" s="410"/>
      <c r="FX835" s="410"/>
      <c r="FY835" s="410"/>
      <c r="FZ835" s="410"/>
      <c r="GA835" s="410"/>
      <c r="GB835" s="410"/>
      <c r="GC835" s="410"/>
      <c r="GD835" s="410"/>
      <c r="GE835" s="410"/>
      <c r="GF835" s="410"/>
      <c r="GG835" s="410"/>
      <c r="GH835" s="410"/>
      <c r="GI835" s="410"/>
      <c r="GJ835" s="410"/>
      <c r="GK835" s="410"/>
      <c r="GL835" s="410"/>
      <c r="GM835" s="410"/>
      <c r="GN835" s="410"/>
      <c r="GO835" s="410"/>
      <c r="GP835" s="410"/>
      <c r="GQ835" s="410"/>
      <c r="GR835" s="410"/>
      <c r="GS835" s="410"/>
      <c r="GT835" s="410"/>
      <c r="GU835" s="410"/>
      <c r="GV835" s="410"/>
      <c r="GW835" s="410"/>
      <c r="GX835" s="410"/>
      <c r="GY835" s="410"/>
      <c r="GZ835" s="410"/>
      <c r="HA835" s="410"/>
      <c r="HB835" s="410"/>
      <c r="HC835" s="410"/>
      <c r="HD835" s="410"/>
      <c r="HE835" s="410"/>
      <c r="HF835" s="410"/>
      <c r="HG835" s="410"/>
      <c r="HH835" s="410"/>
      <c r="HI835" s="410"/>
      <c r="HJ835" s="410"/>
      <c r="HK835" s="410"/>
      <c r="HL835" s="410"/>
      <c r="HM835" s="410"/>
      <c r="HN835" s="410"/>
      <c r="HO835" s="410"/>
      <c r="HP835" s="410"/>
      <c r="HQ835" s="410"/>
      <c r="HR835" s="410"/>
      <c r="HS835" s="410"/>
      <c r="HT835" s="410"/>
      <c r="HU835" s="410"/>
      <c r="HV835" s="410"/>
      <c r="HW835" s="410"/>
      <c r="HX835" s="410"/>
      <c r="HY835" s="410"/>
      <c r="HZ835" s="410"/>
      <c r="IA835" s="410"/>
      <c r="IB835" s="410"/>
      <c r="IC835" s="410"/>
      <c r="ID835" s="410"/>
      <c r="IE835" s="410"/>
      <c r="IF835" s="410"/>
      <c r="IG835" s="410"/>
      <c r="IH835" s="410"/>
      <c r="II835" s="410"/>
      <c r="IJ835" s="410"/>
      <c r="IK835" s="410"/>
      <c r="IL835" s="410"/>
      <c r="IM835" s="410"/>
      <c r="IN835" s="410"/>
      <c r="IO835" s="410"/>
      <c r="IP835" s="410"/>
      <c r="IQ835" s="410"/>
      <c r="IR835" s="410"/>
      <c r="IS835" s="410"/>
      <c r="IT835" s="410"/>
      <c r="IU835" s="410"/>
      <c r="IV835" s="410"/>
    </row>
    <row r="836" spans="1:256" s="2" customFormat="1" ht="12.75" hidden="1" customHeight="1" outlineLevel="2">
      <c r="A836" s="14"/>
      <c r="B836" s="14"/>
      <c r="C836" s="324"/>
      <c r="D836" s="413"/>
      <c r="E836" s="261">
        <v>4</v>
      </c>
      <c r="F836" s="372"/>
      <c r="G836" s="269"/>
      <c r="H836" s="271"/>
      <c r="I836" s="271"/>
      <c r="J836" s="270"/>
      <c r="K836" s="155">
        <f>IF(A28taxstdlife="n/a","n/a",IF(K$3&gt;(A28taxstdlife+$E836),(Input!$J$238*$J$7)-SUM($J836:J836),(Input!$J$238*$J$7)/A28taxstdlife))</f>
        <v>0</v>
      </c>
      <c r="L836" s="155">
        <f>IF(A28taxstdlife="n/a","n/a",IF(L$3&gt;(A28taxstdlife+$E836),(Input!$J$238*$J$7)-SUM($J836:K836),(Input!$J$238*$J$7)/A28taxstdlife))</f>
        <v>0</v>
      </c>
      <c r="M836" s="155">
        <f>IF(A28taxstdlife="n/a","n/a",IF(M$3&gt;(A28taxstdlife+$E836),(Input!$J$238*$J$7)-SUM($J836:L836),(Input!$J$238*$J$7)/A28taxstdlife))</f>
        <v>0</v>
      </c>
      <c r="N836" s="155">
        <f>IF(A28taxstdlife="n/a","n/a",IF(N$3&gt;(A28taxstdlife+$E836),(Input!$J$238*$J$7)-SUM($J836:M836),(Input!$J$238*$J$7)/A28taxstdlife))</f>
        <v>0</v>
      </c>
      <c r="O836" s="155">
        <f>IF(A28taxstdlife="n/a","n/a",IF(O$3&gt;(A28taxstdlife+$E836),(Input!$J$238*$J$7)-SUM($J836:N836),(Input!$J$238*$J$7)/A28taxstdlife))</f>
        <v>0</v>
      </c>
      <c r="P836" s="155">
        <f>IF(A28taxstdlife="n/a","n/a",IF(P$3&gt;(A28taxstdlife+$E836),(Input!$J$238*$J$7)-SUM($J836:O836),(Input!$J$238*$J$7)/A28taxstdlife))</f>
        <v>0</v>
      </c>
      <c r="Q836" s="155">
        <f>IF(A28taxstdlife="n/a","n/a",IF(Q$3&gt;(A28taxstdlife+$E836),(Input!$J$238*$J$7)-SUM($J836:P836),(Input!$J$238*$J$7)/A28taxstdlife))</f>
        <v>0</v>
      </c>
      <c r="R836" s="155">
        <f>IF(A28taxstdlife="n/a","n/a",IF(R$3&gt;(A28taxstdlife+$E836),(Input!$J$238*$J$7)-SUM($J836:Q836),(Input!$J$238*$J$7)/A28taxstdlife))</f>
        <v>0</v>
      </c>
      <c r="S836" s="155">
        <f>IF(A28taxstdlife="n/a","n/a",IF(S$3&gt;(A28taxstdlife+$E836),(Input!$J$238*$J$7)-SUM($J836:R836),(Input!$J$238*$J$7)/A28taxstdlife))</f>
        <v>0</v>
      </c>
      <c r="T836" s="155">
        <f>IF(A28taxstdlife="n/a","n/a",IF(T$3&gt;(A28taxstdlife+$E836),(Input!$J$238*$J$7)-SUM($J836:S836),(Input!$J$238*$J$7)/A28taxstdlife))</f>
        <v>0</v>
      </c>
      <c r="U836" s="155">
        <f>IF(A28taxstdlife="n/a","n/a",IF(U$3&gt;(A28taxstdlife+$E836),(Input!$J$238*$J$7)-SUM($J836:T836),(Input!$J$238*$J$7)/A28taxstdlife))</f>
        <v>0</v>
      </c>
      <c r="V836" s="155">
        <f>IF(A28taxstdlife="n/a","n/a",IF(V$3&gt;(A28taxstdlife+$E836),(Input!$J$238*$J$7)-SUM($J836:U836),(Input!$J$238*$J$7)/A28taxstdlife))</f>
        <v>0</v>
      </c>
      <c r="W836" s="155">
        <f>IF(A28taxstdlife="n/a","n/a",IF(W$3&gt;(A28taxstdlife+$E836),(Input!$J$238*$J$7)-SUM($J836:V836),(Input!$J$238*$J$7)/A28taxstdlife))</f>
        <v>0</v>
      </c>
      <c r="X836" s="155">
        <f>IF(A28taxstdlife="n/a","n/a",IF(X$3&gt;(A28taxstdlife+$E836),(Input!$J$238*$J$7)-SUM($J836:W836),(Input!$J$238*$J$7)/A28taxstdlife))</f>
        <v>0</v>
      </c>
      <c r="Y836" s="155">
        <f>IF(A28taxstdlife="n/a","n/a",IF(Y$3&gt;(A28taxstdlife+$E836),(Input!$J$238*$J$7)-SUM($J836:X836),(Input!$J$238*$J$7)/A28taxstdlife))</f>
        <v>0</v>
      </c>
      <c r="Z836" s="155">
        <f>IF(A28taxstdlife="n/a","n/a",IF(Z$3&gt;(A28taxstdlife+$E836),(Input!$J$238*$J$7)-SUM($J836:Y836),(Input!$J$238*$J$7)/A28taxstdlife))</f>
        <v>0</v>
      </c>
      <c r="AA836" s="155">
        <f>IF(A28taxstdlife="n/a","n/a",IF(AA$3&gt;(A28taxstdlife+$E836),(Input!$J$238*$J$7)-SUM($J836:Z836),(Input!$J$238*$J$7)/A28taxstdlife))</f>
        <v>0</v>
      </c>
      <c r="AB836" s="155">
        <f>IF(A28taxstdlife="n/a","n/a",IF(AB$3&gt;(A28taxstdlife+$E836),(Input!$J$238*$J$7)-SUM($J836:AA836),(Input!$J$238*$J$7)/A28taxstdlife))</f>
        <v>0</v>
      </c>
      <c r="AC836" s="155">
        <f>IF(A28taxstdlife="n/a","n/a",IF(AC$3&gt;(A28taxstdlife+$E836),(Input!$J$238*$J$7)-SUM($J836:AB836),(Input!$J$238*$J$7)/A28taxstdlife))</f>
        <v>0</v>
      </c>
      <c r="AD836" s="155">
        <f>IF(A28taxstdlife="n/a","n/a",IF(AD$3&gt;(A28taxstdlife+$E836),(Input!$J$238*$J$7)-SUM($J836:AC836),(Input!$J$238*$J$7)/A28taxstdlife))</f>
        <v>0</v>
      </c>
      <c r="AE836" s="155">
        <f>IF(A28taxstdlife="n/a","n/a",IF(AE$3&gt;(A28taxstdlife+$E836),(Input!$J$238*$J$7)-SUM($J836:AD836),(Input!$J$238*$J$7)/A28taxstdlife))</f>
        <v>0</v>
      </c>
      <c r="AF836" s="155">
        <f>IF(A28taxstdlife="n/a","n/a",IF(AF$3&gt;(A28taxstdlife+$E836),(Input!$J$238*$J$7)-SUM($J836:AE836),(Input!$J$238*$J$7)/A28taxstdlife))</f>
        <v>0</v>
      </c>
      <c r="AG836" s="155">
        <f>IF(A28taxstdlife="n/a","n/a",IF(AG$3&gt;(A28taxstdlife+$E836),(Input!$J$238*$J$7)-SUM($J836:AF836),(Input!$J$238*$J$7)/A28taxstdlife))</f>
        <v>0</v>
      </c>
      <c r="AH836" s="155">
        <f>IF(A28taxstdlife="n/a","n/a",IF(AH$3&gt;(A28taxstdlife+$E836),(Input!$J$238*$J$7)-SUM($J836:AG836),(Input!$J$238*$J$7)/A28taxstdlife))</f>
        <v>0</v>
      </c>
      <c r="AI836" s="155">
        <f>IF(A28taxstdlife="n/a","n/a",IF(AI$3&gt;(A28taxstdlife+$E836),(Input!$J$238*$J$7)-SUM($J836:AH836),(Input!$J$238*$J$7)/A28taxstdlife))</f>
        <v>0</v>
      </c>
      <c r="AJ836" s="155">
        <f>IF(A28taxstdlife="n/a","n/a",IF(AJ$3&gt;(A28taxstdlife+$E836),(Input!$J$238*$J$7)-SUM($J836:AI836),(Input!$J$238*$J$7)/A28taxstdlife))</f>
        <v>0</v>
      </c>
      <c r="AK836" s="155">
        <f>IF(A28taxstdlife="n/a","n/a",IF(AK$3&gt;(A28taxstdlife+$E836),(Input!$J$238*$J$7)-SUM($J836:AJ836),(Input!$J$238*$J$7)/A28taxstdlife))</f>
        <v>0</v>
      </c>
      <c r="AL836" s="155">
        <f>IF(A28taxstdlife="n/a","n/a",IF(AL$3&gt;(A28taxstdlife+$E836),(Input!$J$238*$J$7)-SUM($J836:AK836),(Input!$J$238*$J$7)/A28taxstdlife))</f>
        <v>0</v>
      </c>
      <c r="AM836" s="155">
        <f>IF(A28taxstdlife="n/a","n/a",IF(AM$3&gt;(A28taxstdlife+$E836),(Input!$J$238*$J$7)-SUM($J836:AL836),(Input!$J$238*$J$7)/A28taxstdlife))</f>
        <v>0</v>
      </c>
      <c r="AN836" s="155">
        <f>IF(A28taxstdlife="n/a","n/a",IF(AN$3&gt;(A28taxstdlife+$E836),(Input!$J$238*$J$7)-SUM($J836:AM836),(Input!$J$238*$J$7)/A28taxstdlife))</f>
        <v>0</v>
      </c>
      <c r="AO836" s="155">
        <f>IF(A28taxstdlife="n/a","n/a",IF(AO$3&gt;(A28taxstdlife+$E836),(Input!$J$238*$J$7)-SUM($J836:AN836),(Input!$J$238*$J$7)/A28taxstdlife))</f>
        <v>0</v>
      </c>
      <c r="AP836" s="155">
        <f>IF(A28taxstdlife="n/a","n/a",IF(AP$3&gt;(A28taxstdlife+$E836),(Input!$J$238*$J$7)-SUM($J836:AO836),(Input!$J$238*$J$7)/A28taxstdlife))</f>
        <v>0</v>
      </c>
      <c r="AQ836" s="155">
        <f>IF(A28taxstdlife="n/a","n/a",IF(AQ$3&gt;(A28taxstdlife+$E836),(Input!$J$238*$J$7)-SUM($J836:AP836),(Input!$J$238*$J$7)/A28taxstdlife))</f>
        <v>0</v>
      </c>
      <c r="AR836" s="155">
        <f>IF(A28taxstdlife="n/a","n/a",IF(AR$3&gt;(A28taxstdlife+$E836),(Input!$J$238*$J$7)-SUM($J836:AQ836),(Input!$J$238*$J$7)/A28taxstdlife))</f>
        <v>0</v>
      </c>
      <c r="AS836" s="155">
        <f>IF(A28taxstdlife="n/a","n/a",IF(AS$3&gt;(A28taxstdlife+$E836),(Input!$J$238*$J$7)-SUM($J836:AR836),(Input!$J$238*$J$7)/A28taxstdlife))</f>
        <v>0</v>
      </c>
      <c r="AT836" s="155">
        <f>IF(A28taxstdlife="n/a","n/a",IF(AT$3&gt;(A28taxstdlife+$E836),(Input!$J$238*$J$7)-SUM($J836:AS836),(Input!$J$238*$J$7)/A28taxstdlife))</f>
        <v>0</v>
      </c>
      <c r="AU836" s="155">
        <f>IF(A28taxstdlife="n/a","n/a",IF(AU$3&gt;(A28taxstdlife+$E836),(Input!$J$238*$J$7)-SUM($J836:AT836),(Input!$J$238*$J$7)/A28taxstdlife))</f>
        <v>0</v>
      </c>
      <c r="AV836" s="155">
        <f>IF(A28taxstdlife="n/a","n/a",IF(AV$3&gt;(A28taxstdlife+$E836),(Input!$J$238*$J$7)-SUM($J836:AU836),(Input!$J$238*$J$7)/A28taxstdlife))</f>
        <v>0</v>
      </c>
      <c r="AW836" s="155">
        <f>IF(A28taxstdlife="n/a","n/a",IF(AW$3&gt;(A28taxstdlife+$E836),(Input!$J$238*$J$7)-SUM($J836:AV836),(Input!$J$238*$J$7)/A28taxstdlife))</f>
        <v>0</v>
      </c>
      <c r="AX836" s="155">
        <f>IF(A28taxstdlife="n/a","n/a",IF(AX$3&gt;(A28taxstdlife+$E836),(Input!$J$238*$J$7)-SUM($J836:AW836),(Input!$J$238*$J$7)/A28taxstdlife))</f>
        <v>0</v>
      </c>
      <c r="AY836" s="155">
        <f>IF(A28taxstdlife="n/a","n/a",IF(AY$3&gt;(A28taxstdlife+$E836),(Input!$J$238*$J$7)-SUM($J836:AX836),(Input!$J$238*$J$7)/A28taxstdlife))</f>
        <v>0</v>
      </c>
      <c r="AZ836" s="155">
        <f>IF(A28taxstdlife="n/a","n/a",IF(AZ$3&gt;(A28taxstdlife+$E836),(Input!$J$238*$J$7)-SUM($J836:AY836),(Input!$J$238*$J$7)/A28taxstdlife))</f>
        <v>0</v>
      </c>
      <c r="BA836" s="155">
        <f>IF(A28taxstdlife="n/a","n/a",IF(BA$3&gt;(A28taxstdlife+$E836),(Input!$J$238*$J$7)-SUM($J836:AZ836),(Input!$J$238*$J$7)/A28taxstdlife))</f>
        <v>0</v>
      </c>
      <c r="BB836" s="155">
        <f>IF(A28taxstdlife="n/a","n/a",IF(BB$3&gt;(A28taxstdlife+$E836),(Input!$J$238*$J$7)-SUM($J836:BA836),(Input!$J$238*$J$7)/A28taxstdlife))</f>
        <v>0</v>
      </c>
      <c r="BC836" s="155">
        <f>IF(A28taxstdlife="n/a","n/a",IF(BC$3&gt;(A28taxstdlife+$E836),(Input!$J$238*$J$7)-SUM($J836:BB836),(Input!$J$238*$J$7)/A28taxstdlife))</f>
        <v>0</v>
      </c>
      <c r="BD836" s="155">
        <f>IF(A28taxstdlife="n/a","n/a",IF(BD$3&gt;(A28taxstdlife+$E836),(Input!$J$238*$J$7)-SUM($J836:BC836),(Input!$J$238*$J$7)/A28taxstdlife))</f>
        <v>0</v>
      </c>
      <c r="BE836" s="155">
        <f>IF(A28taxstdlife="n/a","n/a",IF(BE$3&gt;(A28taxstdlife+$E836),(Input!$J$238*$J$7)-SUM($J836:BD836),(Input!$J$238*$J$7)/A28taxstdlife))</f>
        <v>0</v>
      </c>
      <c r="BF836" s="155">
        <f>IF(A28taxstdlife="n/a","n/a",IF(BF$3&gt;(A28taxstdlife+$E836),(Input!$J$238*$J$7)-SUM($J836:BE836),(Input!$J$238*$J$7)/A28taxstdlife))</f>
        <v>0</v>
      </c>
      <c r="BG836" s="155">
        <f>IF(A28taxstdlife="n/a","n/a",IF(BG$3&gt;(A28taxstdlife+$E836),(Input!$J$238*$J$7)-SUM($J836:BF836),(Input!$J$238*$J$7)/A28taxstdlife))</f>
        <v>0</v>
      </c>
      <c r="BH836" s="155">
        <f>IF(A28taxstdlife="n/a","n/a",IF(BH$3&gt;(A28taxstdlife+$E836),(Input!$J$238*$J$7)-SUM($J836:BG836),(Input!$J$238*$J$7)/A28taxstdlife))</f>
        <v>0</v>
      </c>
      <c r="BI836" s="155">
        <f>IF(A28taxstdlife="n/a","n/a",IF(BI$3&gt;(A28taxstdlife+$E836),(Input!$J$238*$J$7)-SUM($J836:BH836),(Input!$J$238*$J$7)/A28taxstdlife))</f>
        <v>0</v>
      </c>
      <c r="BJ836" s="14"/>
      <c r="BK836" s="14"/>
      <c r="BL836" s="14"/>
      <c r="BM836" s="14"/>
      <c r="BN836" s="14"/>
      <c r="BO836" s="14"/>
      <c r="BP836" s="14"/>
      <c r="BQ836" s="14"/>
      <c r="BR836" s="14"/>
      <c r="BS836" s="14"/>
      <c r="BT836" s="14"/>
      <c r="BU836" s="14"/>
      <c r="BV836" s="14"/>
      <c r="BW836" s="14"/>
      <c r="BX836" s="14"/>
      <c r="BY836" s="14"/>
      <c r="BZ836" s="14"/>
      <c r="CA836" s="410"/>
      <c r="CB836" s="410"/>
      <c r="CC836" s="410"/>
      <c r="CD836" s="410"/>
      <c r="CE836" s="410"/>
      <c r="CF836" s="410"/>
      <c r="CG836" s="410"/>
      <c r="CH836" s="410"/>
      <c r="CI836" s="410"/>
      <c r="CJ836" s="410"/>
      <c r="CK836" s="410"/>
      <c r="CL836" s="410"/>
      <c r="CM836" s="410"/>
      <c r="CN836" s="410"/>
      <c r="CO836" s="410"/>
      <c r="CP836" s="410"/>
      <c r="CQ836" s="410"/>
      <c r="CR836" s="410"/>
      <c r="CS836" s="410"/>
      <c r="CT836" s="410"/>
      <c r="CU836" s="410"/>
      <c r="CV836" s="410"/>
      <c r="CW836" s="410"/>
      <c r="CX836" s="410"/>
      <c r="CY836" s="410"/>
      <c r="CZ836" s="410"/>
      <c r="DA836" s="410"/>
      <c r="DB836" s="410"/>
      <c r="DC836" s="410"/>
      <c r="DD836" s="410"/>
      <c r="DE836" s="410"/>
      <c r="DF836" s="410"/>
      <c r="DG836" s="410"/>
      <c r="DH836" s="410"/>
      <c r="DI836" s="410"/>
      <c r="DJ836" s="410"/>
      <c r="DK836" s="410"/>
      <c r="DL836" s="410"/>
      <c r="DM836" s="410"/>
      <c r="DN836" s="410"/>
      <c r="DO836" s="410"/>
      <c r="DP836" s="410"/>
      <c r="DQ836" s="410"/>
      <c r="DR836" s="410"/>
      <c r="DS836" s="410"/>
      <c r="DT836" s="410"/>
      <c r="DU836" s="410"/>
      <c r="DV836" s="410"/>
      <c r="DW836" s="410"/>
      <c r="DX836" s="410"/>
      <c r="DY836" s="410"/>
      <c r="DZ836" s="410"/>
      <c r="EA836" s="410"/>
      <c r="EB836" s="410"/>
      <c r="EC836" s="410"/>
      <c r="ED836" s="410"/>
      <c r="EE836" s="410"/>
      <c r="EF836" s="410"/>
      <c r="EG836" s="410"/>
      <c r="EH836" s="410"/>
      <c r="EI836" s="410"/>
      <c r="EJ836" s="410"/>
      <c r="EK836" s="410"/>
      <c r="EL836" s="410"/>
      <c r="EM836" s="410"/>
      <c r="EN836" s="410"/>
      <c r="EO836" s="410"/>
      <c r="EP836" s="410"/>
      <c r="EQ836" s="410"/>
      <c r="ER836" s="410"/>
      <c r="ES836" s="410"/>
      <c r="ET836" s="410"/>
      <c r="EU836" s="410"/>
      <c r="EV836" s="410"/>
      <c r="EW836" s="410"/>
      <c r="EX836" s="410"/>
      <c r="EY836" s="410"/>
      <c r="EZ836" s="410"/>
      <c r="FA836" s="410"/>
      <c r="FB836" s="410"/>
      <c r="FC836" s="410"/>
      <c r="FD836" s="410"/>
      <c r="FE836" s="410"/>
      <c r="FF836" s="410"/>
      <c r="FG836" s="410"/>
      <c r="FH836" s="410"/>
      <c r="FI836" s="410"/>
      <c r="FJ836" s="410"/>
      <c r="FK836" s="410"/>
      <c r="FL836" s="410"/>
      <c r="FM836" s="410"/>
      <c r="FN836" s="410"/>
      <c r="FO836" s="410"/>
      <c r="FP836" s="410"/>
      <c r="FQ836" s="410"/>
      <c r="FR836" s="410"/>
      <c r="FS836" s="410"/>
      <c r="FT836" s="410"/>
      <c r="FU836" s="410"/>
      <c r="FV836" s="410"/>
      <c r="FW836" s="410"/>
      <c r="FX836" s="410"/>
      <c r="FY836" s="410"/>
      <c r="FZ836" s="410"/>
      <c r="GA836" s="410"/>
      <c r="GB836" s="410"/>
      <c r="GC836" s="410"/>
      <c r="GD836" s="410"/>
      <c r="GE836" s="410"/>
      <c r="GF836" s="410"/>
      <c r="GG836" s="410"/>
      <c r="GH836" s="410"/>
      <c r="GI836" s="410"/>
      <c r="GJ836" s="410"/>
      <c r="GK836" s="410"/>
      <c r="GL836" s="410"/>
      <c r="GM836" s="410"/>
      <c r="GN836" s="410"/>
      <c r="GO836" s="410"/>
      <c r="GP836" s="410"/>
      <c r="GQ836" s="410"/>
      <c r="GR836" s="410"/>
      <c r="GS836" s="410"/>
      <c r="GT836" s="410"/>
      <c r="GU836" s="410"/>
      <c r="GV836" s="410"/>
      <c r="GW836" s="410"/>
      <c r="GX836" s="410"/>
      <c r="GY836" s="410"/>
      <c r="GZ836" s="410"/>
      <c r="HA836" s="410"/>
      <c r="HB836" s="410"/>
      <c r="HC836" s="410"/>
      <c r="HD836" s="410"/>
      <c r="HE836" s="410"/>
      <c r="HF836" s="410"/>
      <c r="HG836" s="410"/>
      <c r="HH836" s="410"/>
      <c r="HI836" s="410"/>
      <c r="HJ836" s="410"/>
      <c r="HK836" s="410"/>
      <c r="HL836" s="410"/>
      <c r="HM836" s="410"/>
      <c r="HN836" s="410"/>
      <c r="HO836" s="410"/>
      <c r="HP836" s="410"/>
      <c r="HQ836" s="410"/>
      <c r="HR836" s="410"/>
      <c r="HS836" s="410"/>
      <c r="HT836" s="410"/>
      <c r="HU836" s="410"/>
      <c r="HV836" s="410"/>
      <c r="HW836" s="410"/>
      <c r="HX836" s="410"/>
      <c r="HY836" s="410"/>
      <c r="HZ836" s="410"/>
      <c r="IA836" s="410"/>
      <c r="IB836" s="410"/>
      <c r="IC836" s="410"/>
      <c r="ID836" s="410"/>
      <c r="IE836" s="410"/>
      <c r="IF836" s="410"/>
      <c r="IG836" s="410"/>
      <c r="IH836" s="410"/>
      <c r="II836" s="410"/>
      <c r="IJ836" s="410"/>
      <c r="IK836" s="410"/>
      <c r="IL836" s="410"/>
      <c r="IM836" s="410"/>
      <c r="IN836" s="410"/>
      <c r="IO836" s="410"/>
      <c r="IP836" s="410"/>
      <c r="IQ836" s="410"/>
      <c r="IR836" s="410"/>
      <c r="IS836" s="410"/>
      <c r="IT836" s="410"/>
      <c r="IU836" s="410"/>
      <c r="IV836" s="410"/>
    </row>
    <row r="837" spans="1:256" s="2" customFormat="1" ht="12.75" hidden="1" customHeight="1" outlineLevel="2">
      <c r="A837" s="14"/>
      <c r="B837" s="14"/>
      <c r="C837" s="324"/>
      <c r="D837" s="413"/>
      <c r="E837" s="261">
        <v>5</v>
      </c>
      <c r="F837" s="372"/>
      <c r="G837" s="269"/>
      <c r="H837" s="271"/>
      <c r="I837" s="271"/>
      <c r="J837" s="271"/>
      <c r="K837" s="270"/>
      <c r="L837" s="155">
        <f>IF(A28taxstdlife="n/a","n/a",IF(L$3&gt;(A28taxstdlife+$E837),(Input!$K$238*$K$7)-SUM($K837:K837),(Input!$K$238*$K$7)/A28taxstdlife))</f>
        <v>0</v>
      </c>
      <c r="M837" s="155">
        <f>IF(A28taxstdlife="n/a","n/a",IF(M$3&gt;(A28taxstdlife+$E837),(Input!$K$238*$K$7)-SUM($K837:L837),(Input!$K$238*$K$7)/A28taxstdlife))</f>
        <v>0</v>
      </c>
      <c r="N837" s="155">
        <f>IF(A28taxstdlife="n/a","n/a",IF(N$3&gt;(A28taxstdlife+$E837),(Input!$K$238*$K$7)-SUM($K837:M837),(Input!$K$238*$K$7)/A28taxstdlife))</f>
        <v>0</v>
      </c>
      <c r="O837" s="155">
        <f>IF(A28taxstdlife="n/a","n/a",IF(O$3&gt;(A28taxstdlife+$E837),(Input!$K$238*$K$7)-SUM($K837:N837),(Input!$K$238*$K$7)/A28taxstdlife))</f>
        <v>0</v>
      </c>
      <c r="P837" s="155">
        <f>IF(A28taxstdlife="n/a","n/a",IF(P$3&gt;(A28taxstdlife+$E837),(Input!$K$238*$K$7)-SUM($K837:O837),(Input!$K$238*$K$7)/A28taxstdlife))</f>
        <v>0</v>
      </c>
      <c r="Q837" s="155">
        <f>IF(A28taxstdlife="n/a","n/a",IF(Q$3&gt;(A28taxstdlife+$E837),(Input!$K$238*$K$7)-SUM($K837:P837),(Input!$K$238*$K$7)/A28taxstdlife))</f>
        <v>0</v>
      </c>
      <c r="R837" s="155">
        <f>IF(A28taxstdlife="n/a","n/a",IF(R$3&gt;(A28taxstdlife+$E837),(Input!$K$238*$K$7)-SUM($K837:Q837),(Input!$K$238*$K$7)/A28taxstdlife))</f>
        <v>0</v>
      </c>
      <c r="S837" s="155">
        <f>IF(A28taxstdlife="n/a","n/a",IF(S$3&gt;(A28taxstdlife+$E837),(Input!$K$238*$K$7)-SUM($K837:R837),(Input!$K$238*$K$7)/A28taxstdlife))</f>
        <v>0</v>
      </c>
      <c r="T837" s="155">
        <f>IF(A28taxstdlife="n/a","n/a",IF(T$3&gt;(A28taxstdlife+$E837),(Input!$K$238*$K$7)-SUM($K837:S837),(Input!$K$238*$K$7)/A28taxstdlife))</f>
        <v>0</v>
      </c>
      <c r="U837" s="155">
        <f>IF(A28taxstdlife="n/a","n/a",IF(U$3&gt;(A28taxstdlife+$E837),(Input!$K$238*$K$7)-SUM($K837:T837),(Input!$K$238*$K$7)/A28taxstdlife))</f>
        <v>0</v>
      </c>
      <c r="V837" s="155">
        <f>IF(A28taxstdlife="n/a","n/a",IF(V$3&gt;(A28taxstdlife+$E837),(Input!$K$238*$K$7)-SUM($K837:U837),(Input!$K$238*$K$7)/A28taxstdlife))</f>
        <v>0</v>
      </c>
      <c r="W837" s="155">
        <f>IF(A28taxstdlife="n/a","n/a",IF(W$3&gt;(A28taxstdlife+$E837),(Input!$K$238*$K$7)-SUM($K837:V837),(Input!$K$238*$K$7)/A28taxstdlife))</f>
        <v>0</v>
      </c>
      <c r="X837" s="155">
        <f>IF(A28taxstdlife="n/a","n/a",IF(X$3&gt;(A28taxstdlife+$E837),(Input!$K$238*$K$7)-SUM($K837:W837),(Input!$K$238*$K$7)/A28taxstdlife))</f>
        <v>0</v>
      </c>
      <c r="Y837" s="155">
        <f>IF(A28taxstdlife="n/a","n/a",IF(Y$3&gt;(A28taxstdlife+$E837),(Input!$K$238*$K$7)-SUM($K837:X837),(Input!$K$238*$K$7)/A28taxstdlife))</f>
        <v>0</v>
      </c>
      <c r="Z837" s="155">
        <f>IF(A28taxstdlife="n/a","n/a",IF(Z$3&gt;(A28taxstdlife+$E837),(Input!$K$238*$K$7)-SUM($K837:Y837),(Input!$K$238*$K$7)/A28taxstdlife))</f>
        <v>0</v>
      </c>
      <c r="AA837" s="155">
        <f>IF(A28taxstdlife="n/a","n/a",IF(AA$3&gt;(A28taxstdlife+$E837),(Input!$K$238*$K$7)-SUM($K837:Z837),(Input!$K$238*$K$7)/A28taxstdlife))</f>
        <v>0</v>
      </c>
      <c r="AB837" s="155">
        <f>IF(A28taxstdlife="n/a","n/a",IF(AB$3&gt;(A28taxstdlife+$E837),(Input!$K$238*$K$7)-SUM($K837:AA837),(Input!$K$238*$K$7)/A28taxstdlife))</f>
        <v>0</v>
      </c>
      <c r="AC837" s="155">
        <f>IF(A28taxstdlife="n/a","n/a",IF(AC$3&gt;(A28taxstdlife+$E837),(Input!$K$238*$K$7)-SUM($K837:AB837),(Input!$K$238*$K$7)/A28taxstdlife))</f>
        <v>0</v>
      </c>
      <c r="AD837" s="155">
        <f>IF(A28taxstdlife="n/a","n/a",IF(AD$3&gt;(A28taxstdlife+$E837),(Input!$K$238*$K$7)-SUM($K837:AC837),(Input!$K$238*$K$7)/A28taxstdlife))</f>
        <v>0</v>
      </c>
      <c r="AE837" s="155">
        <f>IF(A28taxstdlife="n/a","n/a",IF(AE$3&gt;(A28taxstdlife+$E837),(Input!$K$238*$K$7)-SUM($K837:AD837),(Input!$K$238*$K$7)/A28taxstdlife))</f>
        <v>0</v>
      </c>
      <c r="AF837" s="155">
        <f>IF(A28taxstdlife="n/a","n/a",IF(AF$3&gt;(A28taxstdlife+$E837),(Input!$K$238*$K$7)-SUM($K837:AE837),(Input!$K$238*$K$7)/A28taxstdlife))</f>
        <v>0</v>
      </c>
      <c r="AG837" s="155">
        <f>IF(A28taxstdlife="n/a","n/a",IF(AG$3&gt;(A28taxstdlife+$E837),(Input!$K$238*$K$7)-SUM($K837:AF837),(Input!$K$238*$K$7)/A28taxstdlife))</f>
        <v>0</v>
      </c>
      <c r="AH837" s="155">
        <f>IF(A28taxstdlife="n/a","n/a",IF(AH$3&gt;(A28taxstdlife+$E837),(Input!$K$238*$K$7)-SUM($K837:AG837),(Input!$K$238*$K$7)/A28taxstdlife))</f>
        <v>0</v>
      </c>
      <c r="AI837" s="155">
        <f>IF(A28taxstdlife="n/a","n/a",IF(AI$3&gt;(A28taxstdlife+$E837),(Input!$K$238*$K$7)-SUM($K837:AH837),(Input!$K$238*$K$7)/A28taxstdlife))</f>
        <v>0</v>
      </c>
      <c r="AJ837" s="155">
        <f>IF(A28taxstdlife="n/a","n/a",IF(AJ$3&gt;(A28taxstdlife+$E837),(Input!$K$238*$K$7)-SUM($K837:AI837),(Input!$K$238*$K$7)/A28taxstdlife))</f>
        <v>0</v>
      </c>
      <c r="AK837" s="155">
        <f>IF(A28taxstdlife="n/a","n/a",IF(AK$3&gt;(A28taxstdlife+$E837),(Input!$K$238*$K$7)-SUM($K837:AJ837),(Input!$K$238*$K$7)/A28taxstdlife))</f>
        <v>0</v>
      </c>
      <c r="AL837" s="155">
        <f>IF(A28taxstdlife="n/a","n/a",IF(AL$3&gt;(A28taxstdlife+$E837),(Input!$K$238*$K$7)-SUM($K837:AK837),(Input!$K$238*$K$7)/A28taxstdlife))</f>
        <v>0</v>
      </c>
      <c r="AM837" s="155">
        <f>IF(A28taxstdlife="n/a","n/a",IF(AM$3&gt;(A28taxstdlife+$E837),(Input!$K$238*$K$7)-SUM($K837:AL837),(Input!$K$238*$K$7)/A28taxstdlife))</f>
        <v>0</v>
      </c>
      <c r="AN837" s="155">
        <f>IF(A28taxstdlife="n/a","n/a",IF(AN$3&gt;(A28taxstdlife+$E837),(Input!$K$238*$K$7)-SUM($K837:AM837),(Input!$K$238*$K$7)/A28taxstdlife))</f>
        <v>0</v>
      </c>
      <c r="AO837" s="155">
        <f>IF(A28taxstdlife="n/a","n/a",IF(AO$3&gt;(A28taxstdlife+$E837),(Input!$K$238*$K$7)-SUM($K837:AN837),(Input!$K$238*$K$7)/A28taxstdlife))</f>
        <v>0</v>
      </c>
      <c r="AP837" s="155">
        <f>IF(A28taxstdlife="n/a","n/a",IF(AP$3&gt;(A28taxstdlife+$E837),(Input!$K$238*$K$7)-SUM($K837:AO837),(Input!$K$238*$K$7)/A28taxstdlife))</f>
        <v>0</v>
      </c>
      <c r="AQ837" s="155">
        <f>IF(A28taxstdlife="n/a","n/a",IF(AQ$3&gt;(A28taxstdlife+$E837),(Input!$K$238*$K$7)-SUM($K837:AP837),(Input!$K$238*$K$7)/A28taxstdlife))</f>
        <v>0</v>
      </c>
      <c r="AR837" s="155">
        <f>IF(A28taxstdlife="n/a","n/a",IF(AR$3&gt;(A28taxstdlife+$E837),(Input!$K$238*$K$7)-SUM($K837:AQ837),(Input!$K$238*$K$7)/A28taxstdlife))</f>
        <v>0</v>
      </c>
      <c r="AS837" s="155">
        <f>IF(A28taxstdlife="n/a","n/a",IF(AS$3&gt;(A28taxstdlife+$E837),(Input!$K$238*$K$7)-SUM($K837:AR837),(Input!$K$238*$K$7)/A28taxstdlife))</f>
        <v>0</v>
      </c>
      <c r="AT837" s="155">
        <f>IF(A28taxstdlife="n/a","n/a",IF(AT$3&gt;(A28taxstdlife+$E837),(Input!$K$238*$K$7)-SUM($K837:AS837),(Input!$K$238*$K$7)/A28taxstdlife))</f>
        <v>0</v>
      </c>
      <c r="AU837" s="155">
        <f>IF(A28taxstdlife="n/a","n/a",IF(AU$3&gt;(A28taxstdlife+$E837),(Input!$K$238*$K$7)-SUM($K837:AT837),(Input!$K$238*$K$7)/A28taxstdlife))</f>
        <v>0</v>
      </c>
      <c r="AV837" s="155">
        <f>IF(A28taxstdlife="n/a","n/a",IF(AV$3&gt;(A28taxstdlife+$E837),(Input!$K$238*$K$7)-SUM($K837:AU837),(Input!$K$238*$K$7)/A28taxstdlife))</f>
        <v>0</v>
      </c>
      <c r="AW837" s="155">
        <f>IF(A28taxstdlife="n/a","n/a",IF(AW$3&gt;(A28taxstdlife+$E837),(Input!$K$238*$K$7)-SUM($K837:AV837),(Input!$K$238*$K$7)/A28taxstdlife))</f>
        <v>0</v>
      </c>
      <c r="AX837" s="155">
        <f>IF(A28taxstdlife="n/a","n/a",IF(AX$3&gt;(A28taxstdlife+$E837),(Input!$K$238*$K$7)-SUM($K837:AW837),(Input!$K$238*$K$7)/A28taxstdlife))</f>
        <v>0</v>
      </c>
      <c r="AY837" s="155">
        <f>IF(A28taxstdlife="n/a","n/a",IF(AY$3&gt;(A28taxstdlife+$E837),(Input!$K$238*$K$7)-SUM($K837:AX837),(Input!$K$238*$K$7)/A28taxstdlife))</f>
        <v>0</v>
      </c>
      <c r="AZ837" s="155">
        <f>IF(A28taxstdlife="n/a","n/a",IF(AZ$3&gt;(A28taxstdlife+$E837),(Input!$K$238*$K$7)-SUM($K837:AY837),(Input!$K$238*$K$7)/A28taxstdlife))</f>
        <v>0</v>
      </c>
      <c r="BA837" s="155">
        <f>IF(A28taxstdlife="n/a","n/a",IF(BA$3&gt;(A28taxstdlife+$E837),(Input!$K$238*$K$7)-SUM($K837:AZ837),(Input!$K$238*$K$7)/A28taxstdlife))</f>
        <v>0</v>
      </c>
      <c r="BB837" s="155">
        <f>IF(A28taxstdlife="n/a","n/a",IF(BB$3&gt;(A28taxstdlife+$E837),(Input!$K$238*$K$7)-SUM($K837:BA837),(Input!$K$238*$K$7)/A28taxstdlife))</f>
        <v>0</v>
      </c>
      <c r="BC837" s="155">
        <f>IF(A28taxstdlife="n/a","n/a",IF(BC$3&gt;(A28taxstdlife+$E837),(Input!$K$238*$K$7)-SUM($K837:BB837),(Input!$K$238*$K$7)/A28taxstdlife))</f>
        <v>0</v>
      </c>
      <c r="BD837" s="155">
        <f>IF(A28taxstdlife="n/a","n/a",IF(BD$3&gt;(A28taxstdlife+$E837),(Input!$K$238*$K$7)-SUM($K837:BC837),(Input!$K$238*$K$7)/A28taxstdlife))</f>
        <v>0</v>
      </c>
      <c r="BE837" s="155">
        <f>IF(A28taxstdlife="n/a","n/a",IF(BE$3&gt;(A28taxstdlife+$E837),(Input!$K$238*$K$7)-SUM($K837:BD837),(Input!$K$238*$K$7)/A28taxstdlife))</f>
        <v>0</v>
      </c>
      <c r="BF837" s="155">
        <f>IF(A28taxstdlife="n/a","n/a",IF(BF$3&gt;(A28taxstdlife+$E837),(Input!$K$238*$K$7)-SUM($K837:BE837),(Input!$K$238*$K$7)/A28taxstdlife))</f>
        <v>0</v>
      </c>
      <c r="BG837" s="155">
        <f>IF(A28taxstdlife="n/a","n/a",IF(BG$3&gt;(A28taxstdlife+$E837),(Input!$K$238*$K$7)-SUM($K837:BF837),(Input!$K$238*$K$7)/A28taxstdlife))</f>
        <v>0</v>
      </c>
      <c r="BH837" s="155">
        <f>IF(A28taxstdlife="n/a","n/a",IF(BH$3&gt;(A28taxstdlife+$E837),(Input!$K$238*$K$7)-SUM($K837:BG837),(Input!$K$238*$K$7)/A28taxstdlife))</f>
        <v>0</v>
      </c>
      <c r="BI837" s="155">
        <f>IF(A28taxstdlife="n/a","n/a",IF(BI$3&gt;(A28taxstdlife+$E837),(Input!$K$238*$K$7)-SUM($K837:BH837),(Input!$K$238*$K$7)/A28taxstdlife))</f>
        <v>0</v>
      </c>
      <c r="BJ837" s="14"/>
      <c r="BK837" s="14"/>
      <c r="BL837" s="14"/>
      <c r="BM837" s="14"/>
      <c r="BN837" s="14"/>
      <c r="BO837" s="14"/>
      <c r="BP837" s="14"/>
      <c r="BQ837" s="14"/>
      <c r="BR837" s="14"/>
      <c r="BS837" s="14"/>
      <c r="BT837" s="14"/>
      <c r="BU837" s="14"/>
      <c r="BV837" s="14"/>
      <c r="BW837" s="14"/>
      <c r="BX837" s="14"/>
      <c r="BY837" s="14"/>
      <c r="BZ837" s="14"/>
      <c r="CA837" s="410"/>
      <c r="CB837" s="410"/>
      <c r="CC837" s="410"/>
      <c r="CD837" s="410"/>
      <c r="CE837" s="410"/>
      <c r="CF837" s="410"/>
      <c r="CG837" s="410"/>
      <c r="CH837" s="410"/>
      <c r="CI837" s="410"/>
      <c r="CJ837" s="410"/>
      <c r="CK837" s="410"/>
      <c r="CL837" s="410"/>
      <c r="CM837" s="410"/>
      <c r="CN837" s="410"/>
      <c r="CO837" s="410"/>
      <c r="CP837" s="410"/>
      <c r="CQ837" s="410"/>
      <c r="CR837" s="410"/>
      <c r="CS837" s="410"/>
      <c r="CT837" s="410"/>
      <c r="CU837" s="410"/>
      <c r="CV837" s="410"/>
      <c r="CW837" s="410"/>
      <c r="CX837" s="410"/>
      <c r="CY837" s="410"/>
      <c r="CZ837" s="410"/>
      <c r="DA837" s="410"/>
      <c r="DB837" s="410"/>
      <c r="DC837" s="410"/>
      <c r="DD837" s="410"/>
      <c r="DE837" s="410"/>
      <c r="DF837" s="410"/>
      <c r="DG837" s="410"/>
      <c r="DH837" s="410"/>
      <c r="DI837" s="410"/>
      <c r="DJ837" s="410"/>
      <c r="DK837" s="410"/>
      <c r="DL837" s="410"/>
      <c r="DM837" s="410"/>
      <c r="DN837" s="410"/>
      <c r="DO837" s="410"/>
      <c r="DP837" s="410"/>
      <c r="DQ837" s="410"/>
      <c r="DR837" s="410"/>
      <c r="DS837" s="410"/>
      <c r="DT837" s="410"/>
      <c r="DU837" s="410"/>
      <c r="DV837" s="410"/>
      <c r="DW837" s="410"/>
      <c r="DX837" s="410"/>
      <c r="DY837" s="410"/>
      <c r="DZ837" s="410"/>
      <c r="EA837" s="410"/>
      <c r="EB837" s="410"/>
      <c r="EC837" s="410"/>
      <c r="ED837" s="410"/>
      <c r="EE837" s="410"/>
      <c r="EF837" s="410"/>
      <c r="EG837" s="410"/>
      <c r="EH837" s="410"/>
      <c r="EI837" s="410"/>
      <c r="EJ837" s="410"/>
      <c r="EK837" s="410"/>
      <c r="EL837" s="410"/>
      <c r="EM837" s="410"/>
      <c r="EN837" s="410"/>
      <c r="EO837" s="410"/>
      <c r="EP837" s="410"/>
      <c r="EQ837" s="410"/>
      <c r="ER837" s="410"/>
      <c r="ES837" s="410"/>
      <c r="ET837" s="410"/>
      <c r="EU837" s="410"/>
      <c r="EV837" s="410"/>
      <c r="EW837" s="410"/>
      <c r="EX837" s="410"/>
      <c r="EY837" s="410"/>
      <c r="EZ837" s="410"/>
      <c r="FA837" s="410"/>
      <c r="FB837" s="410"/>
      <c r="FC837" s="410"/>
      <c r="FD837" s="410"/>
      <c r="FE837" s="410"/>
      <c r="FF837" s="410"/>
      <c r="FG837" s="410"/>
      <c r="FH837" s="410"/>
      <c r="FI837" s="410"/>
      <c r="FJ837" s="410"/>
      <c r="FK837" s="410"/>
      <c r="FL837" s="410"/>
      <c r="FM837" s="410"/>
      <c r="FN837" s="410"/>
      <c r="FO837" s="410"/>
      <c r="FP837" s="410"/>
      <c r="FQ837" s="410"/>
      <c r="FR837" s="410"/>
      <c r="FS837" s="410"/>
      <c r="FT837" s="410"/>
      <c r="FU837" s="410"/>
      <c r="FV837" s="410"/>
      <c r="FW837" s="410"/>
      <c r="FX837" s="410"/>
      <c r="FY837" s="410"/>
      <c r="FZ837" s="410"/>
      <c r="GA837" s="410"/>
      <c r="GB837" s="410"/>
      <c r="GC837" s="410"/>
      <c r="GD837" s="410"/>
      <c r="GE837" s="410"/>
      <c r="GF837" s="410"/>
      <c r="GG837" s="410"/>
      <c r="GH837" s="410"/>
      <c r="GI837" s="410"/>
      <c r="GJ837" s="410"/>
      <c r="GK837" s="410"/>
      <c r="GL837" s="410"/>
      <c r="GM837" s="410"/>
      <c r="GN837" s="410"/>
      <c r="GO837" s="410"/>
      <c r="GP837" s="410"/>
      <c r="GQ837" s="410"/>
      <c r="GR837" s="410"/>
      <c r="GS837" s="410"/>
      <c r="GT837" s="410"/>
      <c r="GU837" s="410"/>
      <c r="GV837" s="410"/>
      <c r="GW837" s="410"/>
      <c r="GX837" s="410"/>
      <c r="GY837" s="410"/>
      <c r="GZ837" s="410"/>
      <c r="HA837" s="410"/>
      <c r="HB837" s="410"/>
      <c r="HC837" s="410"/>
      <c r="HD837" s="410"/>
      <c r="HE837" s="410"/>
      <c r="HF837" s="410"/>
      <c r="HG837" s="410"/>
      <c r="HH837" s="410"/>
      <c r="HI837" s="410"/>
      <c r="HJ837" s="410"/>
      <c r="HK837" s="410"/>
      <c r="HL837" s="410"/>
      <c r="HM837" s="410"/>
      <c r="HN837" s="410"/>
      <c r="HO837" s="410"/>
      <c r="HP837" s="410"/>
      <c r="HQ837" s="410"/>
      <c r="HR837" s="410"/>
      <c r="HS837" s="410"/>
      <c r="HT837" s="410"/>
      <c r="HU837" s="410"/>
      <c r="HV837" s="410"/>
      <c r="HW837" s="410"/>
      <c r="HX837" s="410"/>
      <c r="HY837" s="410"/>
      <c r="HZ837" s="410"/>
      <c r="IA837" s="410"/>
      <c r="IB837" s="410"/>
      <c r="IC837" s="410"/>
      <c r="ID837" s="410"/>
      <c r="IE837" s="410"/>
      <c r="IF837" s="410"/>
      <c r="IG837" s="410"/>
      <c r="IH837" s="410"/>
      <c r="II837" s="410"/>
      <c r="IJ837" s="410"/>
      <c r="IK837" s="410"/>
      <c r="IL837" s="410"/>
      <c r="IM837" s="410"/>
      <c r="IN837" s="410"/>
      <c r="IO837" s="410"/>
      <c r="IP837" s="410"/>
      <c r="IQ837" s="410"/>
      <c r="IR837" s="410"/>
      <c r="IS837" s="410"/>
      <c r="IT837" s="410"/>
      <c r="IU837" s="410"/>
      <c r="IV837" s="410"/>
    </row>
    <row r="838" spans="1:256" s="2" customFormat="1" ht="12.75" hidden="1" customHeight="1" outlineLevel="2">
      <c r="A838" s="14"/>
      <c r="B838" s="14"/>
      <c r="C838" s="324"/>
      <c r="D838" s="413"/>
      <c r="E838" s="261">
        <v>6</v>
      </c>
      <c r="F838" s="372"/>
      <c r="G838" s="269"/>
      <c r="H838" s="271"/>
      <c r="I838" s="271"/>
      <c r="J838" s="271"/>
      <c r="K838" s="271"/>
      <c r="L838" s="270"/>
      <c r="M838" s="155">
        <f>IF(A28taxstdlife="n/a","n/a",IF(M$3&gt;(A28taxstdlife+$E838),(Input!$L$238*$L$7)-SUM($L838:L838),(Input!$L$238*$L$7)/A28taxstdlife))</f>
        <v>0</v>
      </c>
      <c r="N838" s="155">
        <f>IF(A28taxstdlife="n/a","n/a",IF(N$3&gt;(A28taxstdlife+$E838),(Input!$L$238*$L$7)-SUM($L838:M838),(Input!$L$238*$L$7)/A28taxstdlife))</f>
        <v>0</v>
      </c>
      <c r="O838" s="155">
        <f>IF(A28taxstdlife="n/a","n/a",IF(O$3&gt;(A28taxstdlife+$E838),(Input!$L$238*$L$7)-SUM($L838:N838),(Input!$L$238*$L$7)/A28taxstdlife))</f>
        <v>0</v>
      </c>
      <c r="P838" s="155">
        <f>IF(A28taxstdlife="n/a","n/a",IF(P$3&gt;(A28taxstdlife+$E838),(Input!$L$238*$L$7)-SUM($L838:O838),(Input!$L$238*$L$7)/A28taxstdlife))</f>
        <v>0</v>
      </c>
      <c r="Q838" s="155">
        <f>IF(A28taxstdlife="n/a","n/a",IF(Q$3&gt;(A28taxstdlife+$E838),(Input!$L$238*$L$7)-SUM($L838:P838),(Input!$L$238*$L$7)/A28taxstdlife))</f>
        <v>0</v>
      </c>
      <c r="R838" s="155">
        <f>IF(A28taxstdlife="n/a","n/a",IF(R$3&gt;(A28taxstdlife+$E838),(Input!$L$238*$L$7)-SUM($L838:Q838),(Input!$L$238*$L$7)/A28taxstdlife))</f>
        <v>0</v>
      </c>
      <c r="S838" s="155">
        <f>IF(A28taxstdlife="n/a","n/a",IF(S$3&gt;(A28taxstdlife+$E838),(Input!$L$238*$L$7)-SUM($L838:R838),(Input!$L$238*$L$7)/A28taxstdlife))</f>
        <v>0</v>
      </c>
      <c r="T838" s="155">
        <f>IF(A28taxstdlife="n/a","n/a",IF(T$3&gt;(A28taxstdlife+$E838),(Input!$L$238*$L$7)-SUM($L838:S838),(Input!$L$238*$L$7)/A28taxstdlife))</f>
        <v>0</v>
      </c>
      <c r="U838" s="155">
        <f>IF(A28taxstdlife="n/a","n/a",IF(U$3&gt;(A28taxstdlife+$E838),(Input!$L$238*$L$7)-SUM($L838:T838),(Input!$L$238*$L$7)/A28taxstdlife))</f>
        <v>0</v>
      </c>
      <c r="V838" s="155">
        <f>IF(A28taxstdlife="n/a","n/a",IF(V$3&gt;(A28taxstdlife+$E838),(Input!$L$238*$L$7)-SUM($L838:U838),(Input!$L$238*$L$7)/A28taxstdlife))</f>
        <v>0</v>
      </c>
      <c r="W838" s="155">
        <f>IF(A28taxstdlife="n/a","n/a",IF(W$3&gt;(A28taxstdlife+$E838),(Input!$L$238*$L$7)-SUM($L838:V838),(Input!$L$238*$L$7)/A28taxstdlife))</f>
        <v>0</v>
      </c>
      <c r="X838" s="155">
        <f>IF(A28taxstdlife="n/a","n/a",IF(X$3&gt;(A28taxstdlife+$E838),(Input!$L$238*$L$7)-SUM($L838:W838),(Input!$L$238*$L$7)/A28taxstdlife))</f>
        <v>0</v>
      </c>
      <c r="Y838" s="155">
        <f>IF(A28taxstdlife="n/a","n/a",IF(Y$3&gt;(A28taxstdlife+$E838),(Input!$L$238*$L$7)-SUM($L838:X838),(Input!$L$238*$L$7)/A28taxstdlife))</f>
        <v>0</v>
      </c>
      <c r="Z838" s="155">
        <f>IF(A28taxstdlife="n/a","n/a",IF(Z$3&gt;(A28taxstdlife+$E838),(Input!$L$238*$L$7)-SUM($L838:Y838),(Input!$L$238*$L$7)/A28taxstdlife))</f>
        <v>0</v>
      </c>
      <c r="AA838" s="155">
        <f>IF(A28taxstdlife="n/a","n/a",IF(AA$3&gt;(A28taxstdlife+$E838),(Input!$L$238*$L$7)-SUM($L838:Z838),(Input!$L$238*$L$7)/A28taxstdlife))</f>
        <v>0</v>
      </c>
      <c r="AB838" s="155">
        <f>IF(A28taxstdlife="n/a","n/a",IF(AB$3&gt;(A28taxstdlife+$E838),(Input!$L$238*$L$7)-SUM($L838:AA838),(Input!$L$238*$L$7)/A28taxstdlife))</f>
        <v>0</v>
      </c>
      <c r="AC838" s="155">
        <f>IF(A28taxstdlife="n/a","n/a",IF(AC$3&gt;(A28taxstdlife+$E838),(Input!$L$238*$L$7)-SUM($L838:AB838),(Input!$L$238*$L$7)/A28taxstdlife))</f>
        <v>0</v>
      </c>
      <c r="AD838" s="155">
        <f>IF(A28taxstdlife="n/a","n/a",IF(AD$3&gt;(A28taxstdlife+$E838),(Input!$L$238*$L$7)-SUM($L838:AC838),(Input!$L$238*$L$7)/A28taxstdlife))</f>
        <v>0</v>
      </c>
      <c r="AE838" s="155">
        <f>IF(A28taxstdlife="n/a","n/a",IF(AE$3&gt;(A28taxstdlife+$E838),(Input!$L$238*$L$7)-SUM($L838:AD838),(Input!$L$238*$L$7)/A28taxstdlife))</f>
        <v>0</v>
      </c>
      <c r="AF838" s="155">
        <f>IF(A28taxstdlife="n/a","n/a",IF(AF$3&gt;(A28taxstdlife+$E838),(Input!$L$238*$L$7)-SUM($L838:AE838),(Input!$L$238*$L$7)/A28taxstdlife))</f>
        <v>0</v>
      </c>
      <c r="AG838" s="155">
        <f>IF(A28taxstdlife="n/a","n/a",IF(AG$3&gt;(A28taxstdlife+$E838),(Input!$L$238*$L$7)-SUM($L838:AF838),(Input!$L$238*$L$7)/A28taxstdlife))</f>
        <v>0</v>
      </c>
      <c r="AH838" s="155">
        <f>IF(A28taxstdlife="n/a","n/a",IF(AH$3&gt;(A28taxstdlife+$E838),(Input!$L$238*$L$7)-SUM($L838:AG838),(Input!$L$238*$L$7)/A28taxstdlife))</f>
        <v>0</v>
      </c>
      <c r="AI838" s="155">
        <f>IF(A28taxstdlife="n/a","n/a",IF(AI$3&gt;(A28taxstdlife+$E838),(Input!$L$238*$L$7)-SUM($L838:AH838),(Input!$L$238*$L$7)/A28taxstdlife))</f>
        <v>0</v>
      </c>
      <c r="AJ838" s="155">
        <f>IF(A28taxstdlife="n/a","n/a",IF(AJ$3&gt;(A28taxstdlife+$E838),(Input!$L$238*$L$7)-SUM($L838:AI838),(Input!$L$238*$L$7)/A28taxstdlife))</f>
        <v>0</v>
      </c>
      <c r="AK838" s="155">
        <f>IF(A28taxstdlife="n/a","n/a",IF(AK$3&gt;(A28taxstdlife+$E838),(Input!$L$238*$L$7)-SUM($L838:AJ838),(Input!$L$238*$L$7)/A28taxstdlife))</f>
        <v>0</v>
      </c>
      <c r="AL838" s="155">
        <f>IF(A28taxstdlife="n/a","n/a",IF(AL$3&gt;(A28taxstdlife+$E838),(Input!$L$238*$L$7)-SUM($L838:AK838),(Input!$L$238*$L$7)/A28taxstdlife))</f>
        <v>0</v>
      </c>
      <c r="AM838" s="155">
        <f>IF(A28taxstdlife="n/a","n/a",IF(AM$3&gt;(A28taxstdlife+$E838),(Input!$L$238*$L$7)-SUM($L838:AL838),(Input!$L$238*$L$7)/A28taxstdlife))</f>
        <v>0</v>
      </c>
      <c r="AN838" s="155">
        <f>IF(A28taxstdlife="n/a","n/a",IF(AN$3&gt;(A28taxstdlife+$E838),(Input!$L$238*$L$7)-SUM($L838:AM838),(Input!$L$238*$L$7)/A28taxstdlife))</f>
        <v>0</v>
      </c>
      <c r="AO838" s="155">
        <f>IF(A28taxstdlife="n/a","n/a",IF(AO$3&gt;(A28taxstdlife+$E838),(Input!$L$238*$L$7)-SUM($L838:AN838),(Input!$L$238*$L$7)/A28taxstdlife))</f>
        <v>0</v>
      </c>
      <c r="AP838" s="155">
        <f>IF(A28taxstdlife="n/a","n/a",IF(AP$3&gt;(A28taxstdlife+$E838),(Input!$L$238*$L$7)-SUM($L838:AO838),(Input!$L$238*$L$7)/A28taxstdlife))</f>
        <v>0</v>
      </c>
      <c r="AQ838" s="155">
        <f>IF(A28taxstdlife="n/a","n/a",IF(AQ$3&gt;(A28taxstdlife+$E838),(Input!$L$238*$L$7)-SUM($L838:AP838),(Input!$L$238*$L$7)/A28taxstdlife))</f>
        <v>0</v>
      </c>
      <c r="AR838" s="155">
        <f>IF(A28taxstdlife="n/a","n/a",IF(AR$3&gt;(A28taxstdlife+$E838),(Input!$L$238*$L$7)-SUM($L838:AQ838),(Input!$L$238*$L$7)/A28taxstdlife))</f>
        <v>0</v>
      </c>
      <c r="AS838" s="155">
        <f>IF(A28taxstdlife="n/a","n/a",IF(AS$3&gt;(A28taxstdlife+$E838),(Input!$L$238*$L$7)-SUM($L838:AR838),(Input!$L$238*$L$7)/A28taxstdlife))</f>
        <v>0</v>
      </c>
      <c r="AT838" s="155">
        <f>IF(A28taxstdlife="n/a","n/a",IF(AT$3&gt;(A28taxstdlife+$E838),(Input!$L$238*$L$7)-SUM($L838:AS838),(Input!$L$238*$L$7)/A28taxstdlife))</f>
        <v>0</v>
      </c>
      <c r="AU838" s="155">
        <f>IF(A28taxstdlife="n/a","n/a",IF(AU$3&gt;(A28taxstdlife+$E838),(Input!$L$238*$L$7)-SUM($L838:AT838),(Input!$L$238*$L$7)/A28taxstdlife))</f>
        <v>0</v>
      </c>
      <c r="AV838" s="155">
        <f>IF(A28taxstdlife="n/a","n/a",IF(AV$3&gt;(A28taxstdlife+$E838),(Input!$L$238*$L$7)-SUM($L838:AU838),(Input!$L$238*$L$7)/A28taxstdlife))</f>
        <v>0</v>
      </c>
      <c r="AW838" s="155">
        <f>IF(A28taxstdlife="n/a","n/a",IF(AW$3&gt;(A28taxstdlife+$E838),(Input!$L$238*$L$7)-SUM($L838:AV838),(Input!$L$238*$L$7)/A28taxstdlife))</f>
        <v>0</v>
      </c>
      <c r="AX838" s="155">
        <f>IF(A28taxstdlife="n/a","n/a",IF(AX$3&gt;(A28taxstdlife+$E838),(Input!$L$238*$L$7)-SUM($L838:AW838),(Input!$L$238*$L$7)/A28taxstdlife))</f>
        <v>0</v>
      </c>
      <c r="AY838" s="155">
        <f>IF(A28taxstdlife="n/a","n/a",IF(AY$3&gt;(A28taxstdlife+$E838),(Input!$L$238*$L$7)-SUM($L838:AX838),(Input!$L$238*$L$7)/A28taxstdlife))</f>
        <v>0</v>
      </c>
      <c r="AZ838" s="155">
        <f>IF(A28taxstdlife="n/a","n/a",IF(AZ$3&gt;(A28taxstdlife+$E838),(Input!$L$238*$L$7)-SUM($L838:AY838),(Input!$L$238*$L$7)/A28taxstdlife))</f>
        <v>0</v>
      </c>
      <c r="BA838" s="155">
        <f>IF(A28taxstdlife="n/a","n/a",IF(BA$3&gt;(A28taxstdlife+$E838),(Input!$L$238*$L$7)-SUM($L838:AZ838),(Input!$L$238*$L$7)/A28taxstdlife))</f>
        <v>0</v>
      </c>
      <c r="BB838" s="155">
        <f>IF(A28taxstdlife="n/a","n/a",IF(BB$3&gt;(A28taxstdlife+$E838),(Input!$L$238*$L$7)-SUM($L838:BA838),(Input!$L$238*$L$7)/A28taxstdlife))</f>
        <v>0</v>
      </c>
      <c r="BC838" s="155">
        <f>IF(A28taxstdlife="n/a","n/a",IF(BC$3&gt;(A28taxstdlife+$E838),(Input!$L$238*$L$7)-SUM($L838:BB838),(Input!$L$238*$L$7)/A28taxstdlife))</f>
        <v>0</v>
      </c>
      <c r="BD838" s="155">
        <f>IF(A28taxstdlife="n/a","n/a",IF(BD$3&gt;(A28taxstdlife+$E838),(Input!$L$238*$L$7)-SUM($L838:BC838),(Input!$L$238*$L$7)/A28taxstdlife))</f>
        <v>0</v>
      </c>
      <c r="BE838" s="155">
        <f>IF(A28taxstdlife="n/a","n/a",IF(BE$3&gt;(A28taxstdlife+$E838),(Input!$L$238*$L$7)-SUM($L838:BD838),(Input!$L$238*$L$7)/A28taxstdlife))</f>
        <v>0</v>
      </c>
      <c r="BF838" s="155">
        <f>IF(A28taxstdlife="n/a","n/a",IF(BF$3&gt;(A28taxstdlife+$E838),(Input!$L$238*$L$7)-SUM($L838:BE838),(Input!$L$238*$L$7)/A28taxstdlife))</f>
        <v>0</v>
      </c>
      <c r="BG838" s="155">
        <f>IF(A28taxstdlife="n/a","n/a",IF(BG$3&gt;(A28taxstdlife+$E838),(Input!$L$238*$L$7)-SUM($L838:BF838),(Input!$L$238*$L$7)/A28taxstdlife))</f>
        <v>0</v>
      </c>
      <c r="BH838" s="155">
        <f>IF(A28taxstdlife="n/a","n/a",IF(BH$3&gt;(A28taxstdlife+$E838),(Input!$L$238*$L$7)-SUM($L838:BG838),(Input!$L$238*$L$7)/A28taxstdlife))</f>
        <v>0</v>
      </c>
      <c r="BI838" s="155">
        <f>IF(A28taxstdlife="n/a","n/a",IF(BI$3&gt;(A28taxstdlife+$E838),(Input!$L$238*$L$7)-SUM($L838:BH838),(Input!$L$238*$L$7)/A28taxstdlife))</f>
        <v>0</v>
      </c>
      <c r="BJ838" s="14"/>
      <c r="BK838" s="14"/>
      <c r="BL838" s="14"/>
      <c r="BM838" s="14"/>
      <c r="BN838" s="14"/>
      <c r="BO838" s="14"/>
      <c r="BP838" s="14"/>
      <c r="BQ838" s="14"/>
      <c r="BR838" s="14"/>
      <c r="BS838" s="14"/>
      <c r="BT838" s="14"/>
      <c r="BU838" s="14"/>
      <c r="BV838" s="14"/>
      <c r="BW838" s="14"/>
      <c r="BX838" s="14"/>
      <c r="BY838" s="14"/>
      <c r="BZ838" s="14"/>
      <c r="CA838" s="410"/>
      <c r="CB838" s="410"/>
      <c r="CC838" s="410"/>
      <c r="CD838" s="410"/>
      <c r="CE838" s="410"/>
      <c r="CF838" s="410"/>
      <c r="CG838" s="410"/>
      <c r="CH838" s="410"/>
      <c r="CI838" s="410"/>
      <c r="CJ838" s="410"/>
      <c r="CK838" s="410"/>
      <c r="CL838" s="410"/>
      <c r="CM838" s="410"/>
      <c r="CN838" s="410"/>
      <c r="CO838" s="410"/>
      <c r="CP838" s="410"/>
      <c r="CQ838" s="410"/>
      <c r="CR838" s="410"/>
      <c r="CS838" s="410"/>
      <c r="CT838" s="410"/>
      <c r="CU838" s="410"/>
      <c r="CV838" s="410"/>
      <c r="CW838" s="410"/>
      <c r="CX838" s="410"/>
      <c r="CY838" s="410"/>
      <c r="CZ838" s="410"/>
      <c r="DA838" s="410"/>
      <c r="DB838" s="410"/>
      <c r="DC838" s="410"/>
      <c r="DD838" s="410"/>
      <c r="DE838" s="410"/>
      <c r="DF838" s="410"/>
      <c r="DG838" s="410"/>
      <c r="DH838" s="410"/>
      <c r="DI838" s="410"/>
      <c r="DJ838" s="410"/>
      <c r="DK838" s="410"/>
      <c r="DL838" s="410"/>
      <c r="DM838" s="410"/>
      <c r="DN838" s="410"/>
      <c r="DO838" s="410"/>
      <c r="DP838" s="410"/>
      <c r="DQ838" s="410"/>
      <c r="DR838" s="410"/>
      <c r="DS838" s="410"/>
      <c r="DT838" s="410"/>
      <c r="DU838" s="410"/>
      <c r="DV838" s="410"/>
      <c r="DW838" s="410"/>
      <c r="DX838" s="410"/>
      <c r="DY838" s="410"/>
      <c r="DZ838" s="410"/>
      <c r="EA838" s="410"/>
      <c r="EB838" s="410"/>
      <c r="EC838" s="410"/>
      <c r="ED838" s="410"/>
      <c r="EE838" s="410"/>
      <c r="EF838" s="410"/>
      <c r="EG838" s="410"/>
      <c r="EH838" s="410"/>
      <c r="EI838" s="410"/>
      <c r="EJ838" s="410"/>
      <c r="EK838" s="410"/>
      <c r="EL838" s="410"/>
      <c r="EM838" s="410"/>
      <c r="EN838" s="410"/>
      <c r="EO838" s="410"/>
      <c r="EP838" s="410"/>
      <c r="EQ838" s="410"/>
      <c r="ER838" s="410"/>
      <c r="ES838" s="410"/>
      <c r="ET838" s="410"/>
      <c r="EU838" s="410"/>
      <c r="EV838" s="410"/>
      <c r="EW838" s="410"/>
      <c r="EX838" s="410"/>
      <c r="EY838" s="410"/>
      <c r="EZ838" s="410"/>
      <c r="FA838" s="410"/>
      <c r="FB838" s="410"/>
      <c r="FC838" s="410"/>
      <c r="FD838" s="410"/>
      <c r="FE838" s="410"/>
      <c r="FF838" s="410"/>
      <c r="FG838" s="410"/>
      <c r="FH838" s="410"/>
      <c r="FI838" s="410"/>
      <c r="FJ838" s="410"/>
      <c r="FK838" s="410"/>
      <c r="FL838" s="410"/>
      <c r="FM838" s="410"/>
      <c r="FN838" s="410"/>
      <c r="FO838" s="410"/>
      <c r="FP838" s="410"/>
      <c r="FQ838" s="410"/>
      <c r="FR838" s="410"/>
      <c r="FS838" s="410"/>
      <c r="FT838" s="410"/>
      <c r="FU838" s="410"/>
      <c r="FV838" s="410"/>
      <c r="FW838" s="410"/>
      <c r="FX838" s="410"/>
      <c r="FY838" s="410"/>
      <c r="FZ838" s="410"/>
      <c r="GA838" s="410"/>
      <c r="GB838" s="410"/>
      <c r="GC838" s="410"/>
      <c r="GD838" s="410"/>
      <c r="GE838" s="410"/>
      <c r="GF838" s="410"/>
      <c r="GG838" s="410"/>
      <c r="GH838" s="410"/>
      <c r="GI838" s="410"/>
      <c r="GJ838" s="410"/>
      <c r="GK838" s="410"/>
      <c r="GL838" s="410"/>
      <c r="GM838" s="410"/>
      <c r="GN838" s="410"/>
      <c r="GO838" s="410"/>
      <c r="GP838" s="410"/>
      <c r="GQ838" s="410"/>
      <c r="GR838" s="410"/>
      <c r="GS838" s="410"/>
      <c r="GT838" s="410"/>
      <c r="GU838" s="410"/>
      <c r="GV838" s="410"/>
      <c r="GW838" s="410"/>
      <c r="GX838" s="410"/>
      <c r="GY838" s="410"/>
      <c r="GZ838" s="410"/>
      <c r="HA838" s="410"/>
      <c r="HB838" s="410"/>
      <c r="HC838" s="410"/>
      <c r="HD838" s="410"/>
      <c r="HE838" s="410"/>
      <c r="HF838" s="410"/>
      <c r="HG838" s="410"/>
      <c r="HH838" s="410"/>
      <c r="HI838" s="410"/>
      <c r="HJ838" s="410"/>
      <c r="HK838" s="410"/>
      <c r="HL838" s="410"/>
      <c r="HM838" s="410"/>
      <c r="HN838" s="410"/>
      <c r="HO838" s="410"/>
      <c r="HP838" s="410"/>
      <c r="HQ838" s="410"/>
      <c r="HR838" s="410"/>
      <c r="HS838" s="410"/>
      <c r="HT838" s="410"/>
      <c r="HU838" s="410"/>
      <c r="HV838" s="410"/>
      <c r="HW838" s="410"/>
      <c r="HX838" s="410"/>
      <c r="HY838" s="410"/>
      <c r="HZ838" s="410"/>
      <c r="IA838" s="410"/>
      <c r="IB838" s="410"/>
      <c r="IC838" s="410"/>
      <c r="ID838" s="410"/>
      <c r="IE838" s="410"/>
      <c r="IF838" s="410"/>
      <c r="IG838" s="410"/>
      <c r="IH838" s="410"/>
      <c r="II838" s="410"/>
      <c r="IJ838" s="410"/>
      <c r="IK838" s="410"/>
      <c r="IL838" s="410"/>
      <c r="IM838" s="410"/>
      <c r="IN838" s="410"/>
      <c r="IO838" s="410"/>
      <c r="IP838" s="410"/>
      <c r="IQ838" s="410"/>
      <c r="IR838" s="410"/>
      <c r="IS838" s="410"/>
      <c r="IT838" s="410"/>
      <c r="IU838" s="410"/>
      <c r="IV838" s="410"/>
    </row>
    <row r="839" spans="1:256" s="2" customFormat="1" ht="12.75" hidden="1" customHeight="1" outlineLevel="2">
      <c r="A839" s="14"/>
      <c r="B839" s="14"/>
      <c r="C839" s="324"/>
      <c r="D839" s="413"/>
      <c r="E839" s="261">
        <v>7</v>
      </c>
      <c r="F839" s="372"/>
      <c r="G839" s="269"/>
      <c r="H839" s="271"/>
      <c r="I839" s="271"/>
      <c r="J839" s="271"/>
      <c r="K839" s="271"/>
      <c r="L839" s="271"/>
      <c r="M839" s="270"/>
      <c r="N839" s="155">
        <f>IF(A28taxstdlife="n/a","n/a",IF(N$3&gt;(A28taxstdlife+$E839),(Input!$M$238*$M$7)-SUM($M839:M839),(Input!$M$238*$M$7)/A28taxstdlife))</f>
        <v>0</v>
      </c>
      <c r="O839" s="155">
        <f>IF(A28taxstdlife="n/a","n/a",IF(O$3&gt;(A28taxstdlife+$E839),(Input!$M$238*$M$7)-SUM($M839:N839),(Input!$M$238*$M$7)/A28taxstdlife))</f>
        <v>0</v>
      </c>
      <c r="P839" s="155">
        <f>IF(A28taxstdlife="n/a","n/a",IF(P$3&gt;(A28taxstdlife+$E839),(Input!$M$238*$M$7)-SUM($M839:O839),(Input!$M$238*$M$7)/A28taxstdlife))</f>
        <v>0</v>
      </c>
      <c r="Q839" s="155">
        <f>IF(A28taxstdlife="n/a","n/a",IF(Q$3&gt;(A28taxstdlife+$E839),(Input!$M$238*$M$7)-SUM($M839:P839),(Input!$M$238*$M$7)/A28taxstdlife))</f>
        <v>0</v>
      </c>
      <c r="R839" s="155">
        <f>IF(A28taxstdlife="n/a","n/a",IF(R$3&gt;(A28taxstdlife+$E839),(Input!$M$238*$M$7)-SUM($M839:Q839),(Input!$M$238*$M$7)/A28taxstdlife))</f>
        <v>0</v>
      </c>
      <c r="S839" s="155">
        <f>IF(A28taxstdlife="n/a","n/a",IF(S$3&gt;(A28taxstdlife+$E839),(Input!$M$238*$M$7)-SUM($M839:R839),(Input!$M$238*$M$7)/A28taxstdlife))</f>
        <v>0</v>
      </c>
      <c r="T839" s="155">
        <f>IF(A28taxstdlife="n/a","n/a",IF(T$3&gt;(A28taxstdlife+$E839),(Input!$M$238*$M$7)-SUM($M839:S839),(Input!$M$238*$M$7)/A28taxstdlife))</f>
        <v>0</v>
      </c>
      <c r="U839" s="155">
        <f>IF(A28taxstdlife="n/a","n/a",IF(U$3&gt;(A28taxstdlife+$E839),(Input!$M$238*$M$7)-SUM($M839:T839),(Input!$M$238*$M$7)/A28taxstdlife))</f>
        <v>0</v>
      </c>
      <c r="V839" s="155">
        <f>IF(A28taxstdlife="n/a","n/a",IF(V$3&gt;(A28taxstdlife+$E839),(Input!$M$238*$M$7)-SUM($M839:U839),(Input!$M$238*$M$7)/A28taxstdlife))</f>
        <v>0</v>
      </c>
      <c r="W839" s="155">
        <f>IF(A28taxstdlife="n/a","n/a",IF(W$3&gt;(A28taxstdlife+$E839),(Input!$M$238*$M$7)-SUM($M839:V839),(Input!$M$238*$M$7)/A28taxstdlife))</f>
        <v>0</v>
      </c>
      <c r="X839" s="155">
        <f>IF(A28taxstdlife="n/a","n/a",IF(X$3&gt;(A28taxstdlife+$E839),(Input!$M$238*$M$7)-SUM($M839:W839),(Input!$M$238*$M$7)/A28taxstdlife))</f>
        <v>0</v>
      </c>
      <c r="Y839" s="155">
        <f>IF(A28taxstdlife="n/a","n/a",IF(Y$3&gt;(A28taxstdlife+$E839),(Input!$M$238*$M$7)-SUM($M839:X839),(Input!$M$238*$M$7)/A28taxstdlife))</f>
        <v>0</v>
      </c>
      <c r="Z839" s="155">
        <f>IF(A28taxstdlife="n/a","n/a",IF(Z$3&gt;(A28taxstdlife+$E839),(Input!$M$238*$M$7)-SUM($M839:Y839),(Input!$M$238*$M$7)/A28taxstdlife))</f>
        <v>0</v>
      </c>
      <c r="AA839" s="155">
        <f>IF(A28taxstdlife="n/a","n/a",IF(AA$3&gt;(A28taxstdlife+$E839),(Input!$M$238*$M$7)-SUM($M839:Z839),(Input!$M$238*$M$7)/A28taxstdlife))</f>
        <v>0</v>
      </c>
      <c r="AB839" s="155">
        <f>IF(A28taxstdlife="n/a","n/a",IF(AB$3&gt;(A28taxstdlife+$E839),(Input!$M$238*$M$7)-SUM($M839:AA839),(Input!$M$238*$M$7)/A28taxstdlife))</f>
        <v>0</v>
      </c>
      <c r="AC839" s="155">
        <f>IF(A28taxstdlife="n/a","n/a",IF(AC$3&gt;(A28taxstdlife+$E839),(Input!$M$238*$M$7)-SUM($M839:AB839),(Input!$M$238*$M$7)/A28taxstdlife))</f>
        <v>0</v>
      </c>
      <c r="AD839" s="155">
        <f>IF(A28taxstdlife="n/a","n/a",IF(AD$3&gt;(A28taxstdlife+$E839),(Input!$M$238*$M$7)-SUM($M839:AC839),(Input!$M$238*$M$7)/A28taxstdlife))</f>
        <v>0</v>
      </c>
      <c r="AE839" s="155">
        <f>IF(A28taxstdlife="n/a","n/a",IF(AE$3&gt;(A28taxstdlife+$E839),(Input!$M$238*$M$7)-SUM($M839:AD839),(Input!$M$238*$M$7)/A28taxstdlife))</f>
        <v>0</v>
      </c>
      <c r="AF839" s="155">
        <f>IF(A28taxstdlife="n/a","n/a",IF(AF$3&gt;(A28taxstdlife+$E839),(Input!$M$238*$M$7)-SUM($M839:AE839),(Input!$M$238*$M$7)/A28taxstdlife))</f>
        <v>0</v>
      </c>
      <c r="AG839" s="155">
        <f>IF(A28taxstdlife="n/a","n/a",IF(AG$3&gt;(A28taxstdlife+$E839),(Input!$M$238*$M$7)-SUM($M839:AF839),(Input!$M$238*$M$7)/A28taxstdlife))</f>
        <v>0</v>
      </c>
      <c r="AH839" s="155">
        <f>IF(A28taxstdlife="n/a","n/a",IF(AH$3&gt;(A28taxstdlife+$E839),(Input!$M$238*$M$7)-SUM($M839:AG839),(Input!$M$238*$M$7)/A28taxstdlife))</f>
        <v>0</v>
      </c>
      <c r="AI839" s="155">
        <f>IF(A28taxstdlife="n/a","n/a",IF(AI$3&gt;(A28taxstdlife+$E839),(Input!$M$238*$M$7)-SUM($M839:AH839),(Input!$M$238*$M$7)/A28taxstdlife))</f>
        <v>0</v>
      </c>
      <c r="AJ839" s="155">
        <f>IF(A28taxstdlife="n/a","n/a",IF(AJ$3&gt;(A28taxstdlife+$E839),(Input!$M$238*$M$7)-SUM($M839:AI839),(Input!$M$238*$M$7)/A28taxstdlife))</f>
        <v>0</v>
      </c>
      <c r="AK839" s="155">
        <f>IF(A28taxstdlife="n/a","n/a",IF(AK$3&gt;(A28taxstdlife+$E839),(Input!$M$238*$M$7)-SUM($M839:AJ839),(Input!$M$238*$M$7)/A28taxstdlife))</f>
        <v>0</v>
      </c>
      <c r="AL839" s="155">
        <f>IF(A28taxstdlife="n/a","n/a",IF(AL$3&gt;(A28taxstdlife+$E839),(Input!$M$238*$M$7)-SUM($M839:AK839),(Input!$M$238*$M$7)/A28taxstdlife))</f>
        <v>0</v>
      </c>
      <c r="AM839" s="155">
        <f>IF(A28taxstdlife="n/a","n/a",IF(AM$3&gt;(A28taxstdlife+$E839),(Input!$M$238*$M$7)-SUM($M839:AL839),(Input!$M$238*$M$7)/A28taxstdlife))</f>
        <v>0</v>
      </c>
      <c r="AN839" s="155">
        <f>IF(A28taxstdlife="n/a","n/a",IF(AN$3&gt;(A28taxstdlife+$E839),(Input!$M$238*$M$7)-SUM($M839:AM839),(Input!$M$238*$M$7)/A28taxstdlife))</f>
        <v>0</v>
      </c>
      <c r="AO839" s="155">
        <f>IF(A28taxstdlife="n/a","n/a",IF(AO$3&gt;(A28taxstdlife+$E839),(Input!$M$238*$M$7)-SUM($M839:AN839),(Input!$M$238*$M$7)/A28taxstdlife))</f>
        <v>0</v>
      </c>
      <c r="AP839" s="155">
        <f>IF(A28taxstdlife="n/a","n/a",IF(AP$3&gt;(A28taxstdlife+$E839),(Input!$M$238*$M$7)-SUM($M839:AO839),(Input!$M$238*$M$7)/A28taxstdlife))</f>
        <v>0</v>
      </c>
      <c r="AQ839" s="155">
        <f>IF(A28taxstdlife="n/a","n/a",IF(AQ$3&gt;(A28taxstdlife+$E839),(Input!$M$238*$M$7)-SUM($M839:AP839),(Input!$M$238*$M$7)/A28taxstdlife))</f>
        <v>0</v>
      </c>
      <c r="AR839" s="155">
        <f>IF(A28taxstdlife="n/a","n/a",IF(AR$3&gt;(A28taxstdlife+$E839),(Input!$M$238*$M$7)-SUM($M839:AQ839),(Input!$M$238*$M$7)/A28taxstdlife))</f>
        <v>0</v>
      </c>
      <c r="AS839" s="155">
        <f>IF(A28taxstdlife="n/a","n/a",IF(AS$3&gt;(A28taxstdlife+$E839),(Input!$M$238*$M$7)-SUM($M839:AR839),(Input!$M$238*$M$7)/A28taxstdlife))</f>
        <v>0</v>
      </c>
      <c r="AT839" s="155">
        <f>IF(A28taxstdlife="n/a","n/a",IF(AT$3&gt;(A28taxstdlife+$E839),(Input!$M$238*$M$7)-SUM($M839:AS839),(Input!$M$238*$M$7)/A28taxstdlife))</f>
        <v>0</v>
      </c>
      <c r="AU839" s="155">
        <f>IF(A28taxstdlife="n/a","n/a",IF(AU$3&gt;(A28taxstdlife+$E839),(Input!$M$238*$M$7)-SUM($M839:AT839),(Input!$M$238*$M$7)/A28taxstdlife))</f>
        <v>0</v>
      </c>
      <c r="AV839" s="155">
        <f>IF(A28taxstdlife="n/a","n/a",IF(AV$3&gt;(A28taxstdlife+$E839),(Input!$M$238*$M$7)-SUM($M839:AU839),(Input!$M$238*$M$7)/A28taxstdlife))</f>
        <v>0</v>
      </c>
      <c r="AW839" s="155">
        <f>IF(A28taxstdlife="n/a","n/a",IF(AW$3&gt;(A28taxstdlife+$E839),(Input!$M$238*$M$7)-SUM($M839:AV839),(Input!$M$238*$M$7)/A28taxstdlife))</f>
        <v>0</v>
      </c>
      <c r="AX839" s="155">
        <f>IF(A28taxstdlife="n/a","n/a",IF(AX$3&gt;(A28taxstdlife+$E839),(Input!$M$238*$M$7)-SUM($M839:AW839),(Input!$M$238*$M$7)/A28taxstdlife))</f>
        <v>0</v>
      </c>
      <c r="AY839" s="155">
        <f>IF(A28taxstdlife="n/a","n/a",IF(AY$3&gt;(A28taxstdlife+$E839),(Input!$M$238*$M$7)-SUM($M839:AX839),(Input!$M$238*$M$7)/A28taxstdlife))</f>
        <v>0</v>
      </c>
      <c r="AZ839" s="155">
        <f>IF(A28taxstdlife="n/a","n/a",IF(AZ$3&gt;(A28taxstdlife+$E839),(Input!$M$238*$M$7)-SUM($M839:AY839),(Input!$M$238*$M$7)/A28taxstdlife))</f>
        <v>0</v>
      </c>
      <c r="BA839" s="155">
        <f>IF(A28taxstdlife="n/a","n/a",IF(BA$3&gt;(A28taxstdlife+$E839),(Input!$M$238*$M$7)-SUM($M839:AZ839),(Input!$M$238*$M$7)/A28taxstdlife))</f>
        <v>0</v>
      </c>
      <c r="BB839" s="155">
        <f>IF(A28taxstdlife="n/a","n/a",IF(BB$3&gt;(A28taxstdlife+$E839),(Input!$M$238*$M$7)-SUM($M839:BA839),(Input!$M$238*$M$7)/A28taxstdlife))</f>
        <v>0</v>
      </c>
      <c r="BC839" s="155">
        <f>IF(A28taxstdlife="n/a","n/a",IF(BC$3&gt;(A28taxstdlife+$E839),(Input!$M$238*$M$7)-SUM($M839:BB839),(Input!$M$238*$M$7)/A28taxstdlife))</f>
        <v>0</v>
      </c>
      <c r="BD839" s="155">
        <f>IF(A28taxstdlife="n/a","n/a",IF(BD$3&gt;(A28taxstdlife+$E839),(Input!$M$238*$M$7)-SUM($M839:BC839),(Input!$M$238*$M$7)/A28taxstdlife))</f>
        <v>0</v>
      </c>
      <c r="BE839" s="155">
        <f>IF(A28taxstdlife="n/a","n/a",IF(BE$3&gt;(A28taxstdlife+$E839),(Input!$M$238*$M$7)-SUM($M839:BD839),(Input!$M$238*$M$7)/A28taxstdlife))</f>
        <v>0</v>
      </c>
      <c r="BF839" s="155">
        <f>IF(A28taxstdlife="n/a","n/a",IF(BF$3&gt;(A28taxstdlife+$E839),(Input!$M$238*$M$7)-SUM($M839:BE839),(Input!$M$238*$M$7)/A28taxstdlife))</f>
        <v>0</v>
      </c>
      <c r="BG839" s="155">
        <f>IF(A28taxstdlife="n/a","n/a",IF(BG$3&gt;(A28taxstdlife+$E839),(Input!$M$238*$M$7)-SUM($M839:BF839),(Input!$M$238*$M$7)/A28taxstdlife))</f>
        <v>0</v>
      </c>
      <c r="BH839" s="155">
        <f>IF(A28taxstdlife="n/a","n/a",IF(BH$3&gt;(A28taxstdlife+$E839),(Input!$M$238*$M$7)-SUM($M839:BG839),(Input!$M$238*$M$7)/A28taxstdlife))</f>
        <v>0</v>
      </c>
      <c r="BI839" s="155">
        <f>IF(A28taxstdlife="n/a","n/a",IF(BI$3&gt;(A28taxstdlife+$E839),(Input!$M$238*$M$7)-SUM($M839:BH839),(Input!$M$238*$M$7)/A28taxstdlife))</f>
        <v>0</v>
      </c>
      <c r="BJ839" s="14"/>
      <c r="BK839" s="14"/>
      <c r="BL839" s="14"/>
      <c r="BM839" s="14"/>
      <c r="BN839" s="14"/>
      <c r="BO839" s="14"/>
      <c r="BP839" s="14"/>
      <c r="BQ839" s="14"/>
      <c r="BR839" s="14"/>
      <c r="BS839" s="14"/>
      <c r="BT839" s="14"/>
      <c r="BU839" s="14"/>
      <c r="BV839" s="14"/>
      <c r="BW839" s="14"/>
      <c r="BX839" s="14"/>
      <c r="BY839" s="14"/>
      <c r="BZ839" s="14"/>
      <c r="CA839" s="410"/>
      <c r="CB839" s="410"/>
      <c r="CC839" s="410"/>
      <c r="CD839" s="410"/>
      <c r="CE839" s="410"/>
      <c r="CF839" s="410"/>
      <c r="CG839" s="410"/>
      <c r="CH839" s="410"/>
      <c r="CI839" s="410"/>
      <c r="CJ839" s="410"/>
      <c r="CK839" s="410"/>
      <c r="CL839" s="410"/>
      <c r="CM839" s="410"/>
      <c r="CN839" s="410"/>
      <c r="CO839" s="410"/>
      <c r="CP839" s="410"/>
      <c r="CQ839" s="410"/>
      <c r="CR839" s="410"/>
      <c r="CS839" s="410"/>
      <c r="CT839" s="410"/>
      <c r="CU839" s="410"/>
      <c r="CV839" s="410"/>
      <c r="CW839" s="410"/>
      <c r="CX839" s="410"/>
      <c r="CY839" s="410"/>
      <c r="CZ839" s="410"/>
      <c r="DA839" s="410"/>
      <c r="DB839" s="410"/>
      <c r="DC839" s="410"/>
      <c r="DD839" s="410"/>
      <c r="DE839" s="410"/>
      <c r="DF839" s="410"/>
      <c r="DG839" s="410"/>
      <c r="DH839" s="410"/>
      <c r="DI839" s="410"/>
      <c r="DJ839" s="410"/>
      <c r="DK839" s="410"/>
      <c r="DL839" s="410"/>
      <c r="DM839" s="410"/>
      <c r="DN839" s="410"/>
      <c r="DO839" s="410"/>
      <c r="DP839" s="410"/>
      <c r="DQ839" s="410"/>
      <c r="DR839" s="410"/>
      <c r="DS839" s="410"/>
      <c r="DT839" s="410"/>
      <c r="DU839" s="410"/>
      <c r="DV839" s="410"/>
      <c r="DW839" s="410"/>
      <c r="DX839" s="410"/>
      <c r="DY839" s="410"/>
      <c r="DZ839" s="410"/>
      <c r="EA839" s="410"/>
      <c r="EB839" s="410"/>
      <c r="EC839" s="410"/>
      <c r="ED839" s="410"/>
      <c r="EE839" s="410"/>
      <c r="EF839" s="410"/>
      <c r="EG839" s="410"/>
      <c r="EH839" s="410"/>
      <c r="EI839" s="410"/>
      <c r="EJ839" s="410"/>
      <c r="EK839" s="410"/>
      <c r="EL839" s="410"/>
      <c r="EM839" s="410"/>
      <c r="EN839" s="410"/>
      <c r="EO839" s="410"/>
      <c r="EP839" s="410"/>
      <c r="EQ839" s="410"/>
      <c r="ER839" s="410"/>
      <c r="ES839" s="410"/>
      <c r="ET839" s="410"/>
      <c r="EU839" s="410"/>
      <c r="EV839" s="410"/>
      <c r="EW839" s="410"/>
      <c r="EX839" s="410"/>
      <c r="EY839" s="410"/>
      <c r="EZ839" s="410"/>
      <c r="FA839" s="410"/>
      <c r="FB839" s="410"/>
      <c r="FC839" s="410"/>
      <c r="FD839" s="410"/>
      <c r="FE839" s="410"/>
      <c r="FF839" s="410"/>
      <c r="FG839" s="410"/>
      <c r="FH839" s="410"/>
      <c r="FI839" s="410"/>
      <c r="FJ839" s="410"/>
      <c r="FK839" s="410"/>
      <c r="FL839" s="410"/>
      <c r="FM839" s="410"/>
      <c r="FN839" s="410"/>
      <c r="FO839" s="410"/>
      <c r="FP839" s="410"/>
      <c r="FQ839" s="410"/>
      <c r="FR839" s="410"/>
      <c r="FS839" s="410"/>
      <c r="FT839" s="410"/>
      <c r="FU839" s="410"/>
      <c r="FV839" s="410"/>
      <c r="FW839" s="410"/>
      <c r="FX839" s="410"/>
      <c r="FY839" s="410"/>
      <c r="FZ839" s="410"/>
      <c r="GA839" s="410"/>
      <c r="GB839" s="410"/>
      <c r="GC839" s="410"/>
      <c r="GD839" s="410"/>
      <c r="GE839" s="410"/>
      <c r="GF839" s="410"/>
      <c r="GG839" s="410"/>
      <c r="GH839" s="410"/>
      <c r="GI839" s="410"/>
      <c r="GJ839" s="410"/>
      <c r="GK839" s="410"/>
      <c r="GL839" s="410"/>
      <c r="GM839" s="410"/>
      <c r="GN839" s="410"/>
      <c r="GO839" s="410"/>
      <c r="GP839" s="410"/>
      <c r="GQ839" s="410"/>
      <c r="GR839" s="410"/>
      <c r="GS839" s="410"/>
      <c r="GT839" s="410"/>
      <c r="GU839" s="410"/>
      <c r="GV839" s="410"/>
      <c r="GW839" s="410"/>
      <c r="GX839" s="410"/>
      <c r="GY839" s="410"/>
      <c r="GZ839" s="410"/>
      <c r="HA839" s="410"/>
      <c r="HB839" s="410"/>
      <c r="HC839" s="410"/>
      <c r="HD839" s="410"/>
      <c r="HE839" s="410"/>
      <c r="HF839" s="410"/>
      <c r="HG839" s="410"/>
      <c r="HH839" s="410"/>
      <c r="HI839" s="410"/>
      <c r="HJ839" s="410"/>
      <c r="HK839" s="410"/>
      <c r="HL839" s="410"/>
      <c r="HM839" s="410"/>
      <c r="HN839" s="410"/>
      <c r="HO839" s="410"/>
      <c r="HP839" s="410"/>
      <c r="HQ839" s="410"/>
      <c r="HR839" s="410"/>
      <c r="HS839" s="410"/>
      <c r="HT839" s="410"/>
      <c r="HU839" s="410"/>
      <c r="HV839" s="410"/>
      <c r="HW839" s="410"/>
      <c r="HX839" s="410"/>
      <c r="HY839" s="410"/>
      <c r="HZ839" s="410"/>
      <c r="IA839" s="410"/>
      <c r="IB839" s="410"/>
      <c r="IC839" s="410"/>
      <c r="ID839" s="410"/>
      <c r="IE839" s="410"/>
      <c r="IF839" s="410"/>
      <c r="IG839" s="410"/>
      <c r="IH839" s="410"/>
      <c r="II839" s="410"/>
      <c r="IJ839" s="410"/>
      <c r="IK839" s="410"/>
      <c r="IL839" s="410"/>
      <c r="IM839" s="410"/>
      <c r="IN839" s="410"/>
      <c r="IO839" s="410"/>
      <c r="IP839" s="410"/>
      <c r="IQ839" s="410"/>
      <c r="IR839" s="410"/>
      <c r="IS839" s="410"/>
      <c r="IT839" s="410"/>
      <c r="IU839" s="410"/>
      <c r="IV839" s="410"/>
    </row>
    <row r="840" spans="1:256" s="2" customFormat="1" ht="12.75" hidden="1" customHeight="1" outlineLevel="2">
      <c r="A840" s="14"/>
      <c r="B840" s="14"/>
      <c r="C840" s="324"/>
      <c r="D840" s="413"/>
      <c r="E840" s="261">
        <v>8</v>
      </c>
      <c r="F840" s="372"/>
      <c r="G840" s="269"/>
      <c r="H840" s="271"/>
      <c r="I840" s="271"/>
      <c r="J840" s="271"/>
      <c r="K840" s="271"/>
      <c r="L840" s="271"/>
      <c r="M840" s="271"/>
      <c r="N840" s="270"/>
      <c r="O840" s="155">
        <f>IF(A28taxstdlife="n/a","n/a",IF(O$3&gt;(A28taxstdlife+$E840),(Input!$N$238*$N$7)-SUM($N840:N840),(Input!$N$238*$N$7)/A28taxstdlife))</f>
        <v>0</v>
      </c>
      <c r="P840" s="155">
        <f>IF(A28taxstdlife="n/a","n/a",IF(P$3&gt;(A28taxstdlife+$E840),(Input!$N$238*$N$7)-SUM($N840:O840),(Input!$N$238*$N$7)/A28taxstdlife))</f>
        <v>0</v>
      </c>
      <c r="Q840" s="155">
        <f>IF(A28taxstdlife="n/a","n/a",IF(Q$3&gt;(A28taxstdlife+$E840),(Input!$N$238*$N$7)-SUM($N840:P840),(Input!$N$238*$N$7)/A28taxstdlife))</f>
        <v>0</v>
      </c>
      <c r="R840" s="155">
        <f>IF(A28taxstdlife="n/a","n/a",IF(R$3&gt;(A28taxstdlife+$E840),(Input!$N$238*$N$7)-SUM($N840:Q840),(Input!$N$238*$N$7)/A28taxstdlife))</f>
        <v>0</v>
      </c>
      <c r="S840" s="155">
        <f>IF(A28taxstdlife="n/a","n/a",IF(S$3&gt;(A28taxstdlife+$E840),(Input!$N$238*$N$7)-SUM($N840:R840),(Input!$N$238*$N$7)/A28taxstdlife))</f>
        <v>0</v>
      </c>
      <c r="T840" s="155">
        <f>IF(A28taxstdlife="n/a","n/a",IF(T$3&gt;(A28taxstdlife+$E840),(Input!$N$238*$N$7)-SUM($N840:S840),(Input!$N$238*$N$7)/A28taxstdlife))</f>
        <v>0</v>
      </c>
      <c r="U840" s="155">
        <f>IF(A28taxstdlife="n/a","n/a",IF(U$3&gt;(A28taxstdlife+$E840),(Input!$N$238*$N$7)-SUM($N840:T840),(Input!$N$238*$N$7)/A28taxstdlife))</f>
        <v>0</v>
      </c>
      <c r="V840" s="155">
        <f>IF(A28taxstdlife="n/a","n/a",IF(V$3&gt;(A28taxstdlife+$E840),(Input!$N$238*$N$7)-SUM($N840:U840),(Input!$N$238*$N$7)/A28taxstdlife))</f>
        <v>0</v>
      </c>
      <c r="W840" s="155">
        <f>IF(A28taxstdlife="n/a","n/a",IF(W$3&gt;(A28taxstdlife+$E840),(Input!$N$238*$N$7)-SUM($N840:V840),(Input!$N$238*$N$7)/A28taxstdlife))</f>
        <v>0</v>
      </c>
      <c r="X840" s="155">
        <f>IF(A28taxstdlife="n/a","n/a",IF(X$3&gt;(A28taxstdlife+$E840),(Input!$N$238*$N$7)-SUM($N840:W840),(Input!$N$238*$N$7)/A28taxstdlife))</f>
        <v>0</v>
      </c>
      <c r="Y840" s="155">
        <f>IF(A28taxstdlife="n/a","n/a",IF(Y$3&gt;(A28taxstdlife+$E840),(Input!$N$238*$N$7)-SUM($N840:X840),(Input!$N$238*$N$7)/A28taxstdlife))</f>
        <v>0</v>
      </c>
      <c r="Z840" s="155">
        <f>IF(A28taxstdlife="n/a","n/a",IF(Z$3&gt;(A28taxstdlife+$E840),(Input!$N$238*$N$7)-SUM($N840:Y840),(Input!$N$238*$N$7)/A28taxstdlife))</f>
        <v>0</v>
      </c>
      <c r="AA840" s="155">
        <f>IF(A28taxstdlife="n/a","n/a",IF(AA$3&gt;(A28taxstdlife+$E840),(Input!$N$238*$N$7)-SUM($N840:Z840),(Input!$N$238*$N$7)/A28taxstdlife))</f>
        <v>0</v>
      </c>
      <c r="AB840" s="155">
        <f>IF(A28taxstdlife="n/a","n/a",IF(AB$3&gt;(A28taxstdlife+$E840),(Input!$N$238*$N$7)-SUM($N840:AA840),(Input!$N$238*$N$7)/A28taxstdlife))</f>
        <v>0</v>
      </c>
      <c r="AC840" s="155">
        <f>IF(A28taxstdlife="n/a","n/a",IF(AC$3&gt;(A28taxstdlife+$E840),(Input!$N$238*$N$7)-SUM($N840:AB840),(Input!$N$238*$N$7)/A28taxstdlife))</f>
        <v>0</v>
      </c>
      <c r="AD840" s="155">
        <f>IF(A28taxstdlife="n/a","n/a",IF(AD$3&gt;(A28taxstdlife+$E840),(Input!$N$238*$N$7)-SUM($N840:AC840),(Input!$N$238*$N$7)/A28taxstdlife))</f>
        <v>0</v>
      </c>
      <c r="AE840" s="155">
        <f>IF(A28taxstdlife="n/a","n/a",IF(AE$3&gt;(A28taxstdlife+$E840),(Input!$N$238*$N$7)-SUM($N840:AD840),(Input!$N$238*$N$7)/A28taxstdlife))</f>
        <v>0</v>
      </c>
      <c r="AF840" s="155">
        <f>IF(A28taxstdlife="n/a","n/a",IF(AF$3&gt;(A28taxstdlife+$E840),(Input!$N$238*$N$7)-SUM($N840:AE840),(Input!$N$238*$N$7)/A28taxstdlife))</f>
        <v>0</v>
      </c>
      <c r="AG840" s="155">
        <f>IF(A28taxstdlife="n/a","n/a",IF(AG$3&gt;(A28taxstdlife+$E840),(Input!$N$238*$N$7)-SUM($N840:AF840),(Input!$N$238*$N$7)/A28taxstdlife))</f>
        <v>0</v>
      </c>
      <c r="AH840" s="155">
        <f>IF(A28taxstdlife="n/a","n/a",IF(AH$3&gt;(A28taxstdlife+$E840),(Input!$N$238*$N$7)-SUM($N840:AG840),(Input!$N$238*$N$7)/A28taxstdlife))</f>
        <v>0</v>
      </c>
      <c r="AI840" s="155">
        <f>IF(A28taxstdlife="n/a","n/a",IF(AI$3&gt;(A28taxstdlife+$E840),(Input!$N$238*$N$7)-SUM($N840:AH840),(Input!$N$238*$N$7)/A28taxstdlife))</f>
        <v>0</v>
      </c>
      <c r="AJ840" s="155">
        <f>IF(A28taxstdlife="n/a","n/a",IF(AJ$3&gt;(A28taxstdlife+$E840),(Input!$N$238*$N$7)-SUM($N840:AI840),(Input!$N$238*$N$7)/A28taxstdlife))</f>
        <v>0</v>
      </c>
      <c r="AK840" s="155">
        <f>IF(A28taxstdlife="n/a","n/a",IF(AK$3&gt;(A28taxstdlife+$E840),(Input!$N$238*$N$7)-SUM($N840:AJ840),(Input!$N$238*$N$7)/A28taxstdlife))</f>
        <v>0</v>
      </c>
      <c r="AL840" s="155">
        <f>IF(A28taxstdlife="n/a","n/a",IF(AL$3&gt;(A28taxstdlife+$E840),(Input!$N$238*$N$7)-SUM($N840:AK840),(Input!$N$238*$N$7)/A28taxstdlife))</f>
        <v>0</v>
      </c>
      <c r="AM840" s="155">
        <f>IF(A28taxstdlife="n/a","n/a",IF(AM$3&gt;(A28taxstdlife+$E840),(Input!$N$238*$N$7)-SUM($N840:AL840),(Input!$N$238*$N$7)/A28taxstdlife))</f>
        <v>0</v>
      </c>
      <c r="AN840" s="155">
        <f>IF(A28taxstdlife="n/a","n/a",IF(AN$3&gt;(A28taxstdlife+$E840),(Input!$N$238*$N$7)-SUM($N840:AM840),(Input!$N$238*$N$7)/A28taxstdlife))</f>
        <v>0</v>
      </c>
      <c r="AO840" s="155">
        <f>IF(A28taxstdlife="n/a","n/a",IF(AO$3&gt;(A28taxstdlife+$E840),(Input!$N$238*$N$7)-SUM($N840:AN840),(Input!$N$238*$N$7)/A28taxstdlife))</f>
        <v>0</v>
      </c>
      <c r="AP840" s="155">
        <f>IF(A28taxstdlife="n/a","n/a",IF(AP$3&gt;(A28taxstdlife+$E840),(Input!$N$238*$N$7)-SUM($N840:AO840),(Input!$N$238*$N$7)/A28taxstdlife))</f>
        <v>0</v>
      </c>
      <c r="AQ840" s="155">
        <f>IF(A28taxstdlife="n/a","n/a",IF(AQ$3&gt;(A28taxstdlife+$E840),(Input!$N$238*$N$7)-SUM($N840:AP840),(Input!$N$238*$N$7)/A28taxstdlife))</f>
        <v>0</v>
      </c>
      <c r="AR840" s="155">
        <f>IF(A28taxstdlife="n/a","n/a",IF(AR$3&gt;(A28taxstdlife+$E840),(Input!$N$238*$N$7)-SUM($N840:AQ840),(Input!$N$238*$N$7)/A28taxstdlife))</f>
        <v>0</v>
      </c>
      <c r="AS840" s="155">
        <f>IF(A28taxstdlife="n/a","n/a",IF(AS$3&gt;(A28taxstdlife+$E840),(Input!$N$238*$N$7)-SUM($N840:AR840),(Input!$N$238*$N$7)/A28taxstdlife))</f>
        <v>0</v>
      </c>
      <c r="AT840" s="155">
        <f>IF(A28taxstdlife="n/a","n/a",IF(AT$3&gt;(A28taxstdlife+$E840),(Input!$N$238*$N$7)-SUM($N840:AS840),(Input!$N$238*$N$7)/A28taxstdlife))</f>
        <v>0</v>
      </c>
      <c r="AU840" s="155">
        <f>IF(A28taxstdlife="n/a","n/a",IF(AU$3&gt;(A28taxstdlife+$E840),(Input!$N$238*$N$7)-SUM($N840:AT840),(Input!$N$238*$N$7)/A28taxstdlife))</f>
        <v>0</v>
      </c>
      <c r="AV840" s="155">
        <f>IF(A28taxstdlife="n/a","n/a",IF(AV$3&gt;(A28taxstdlife+$E840),(Input!$N$238*$N$7)-SUM($N840:AU840),(Input!$N$238*$N$7)/A28taxstdlife))</f>
        <v>0</v>
      </c>
      <c r="AW840" s="155">
        <f>IF(A28taxstdlife="n/a","n/a",IF(AW$3&gt;(A28taxstdlife+$E840),(Input!$N$238*$N$7)-SUM($N840:AV840),(Input!$N$238*$N$7)/A28taxstdlife))</f>
        <v>0</v>
      </c>
      <c r="AX840" s="155">
        <f>IF(A28taxstdlife="n/a","n/a",IF(AX$3&gt;(A28taxstdlife+$E840),(Input!$N$238*$N$7)-SUM($N840:AW840),(Input!$N$238*$N$7)/A28taxstdlife))</f>
        <v>0</v>
      </c>
      <c r="AY840" s="155">
        <f>IF(A28taxstdlife="n/a","n/a",IF(AY$3&gt;(A28taxstdlife+$E840),(Input!$N$238*$N$7)-SUM($N840:AX840),(Input!$N$238*$N$7)/A28taxstdlife))</f>
        <v>0</v>
      </c>
      <c r="AZ840" s="155">
        <f>IF(A28taxstdlife="n/a","n/a",IF(AZ$3&gt;(A28taxstdlife+$E840),(Input!$N$238*$N$7)-SUM($N840:AY840),(Input!$N$238*$N$7)/A28taxstdlife))</f>
        <v>0</v>
      </c>
      <c r="BA840" s="155">
        <f>IF(A28taxstdlife="n/a","n/a",IF(BA$3&gt;(A28taxstdlife+$E840),(Input!$N$238*$N$7)-SUM($N840:AZ840),(Input!$N$238*$N$7)/A28taxstdlife))</f>
        <v>0</v>
      </c>
      <c r="BB840" s="155">
        <f>IF(A28taxstdlife="n/a","n/a",IF(BB$3&gt;(A28taxstdlife+$E840),(Input!$N$238*$N$7)-SUM($N840:BA840),(Input!$N$238*$N$7)/A28taxstdlife))</f>
        <v>0</v>
      </c>
      <c r="BC840" s="155">
        <f>IF(A28taxstdlife="n/a","n/a",IF(BC$3&gt;(A28taxstdlife+$E840),(Input!$N$238*$N$7)-SUM($N840:BB840),(Input!$N$238*$N$7)/A28taxstdlife))</f>
        <v>0</v>
      </c>
      <c r="BD840" s="155">
        <f>IF(A28taxstdlife="n/a","n/a",IF(BD$3&gt;(A28taxstdlife+$E840),(Input!$N$238*$N$7)-SUM($N840:BC840),(Input!$N$238*$N$7)/A28taxstdlife))</f>
        <v>0</v>
      </c>
      <c r="BE840" s="155">
        <f>IF(A28taxstdlife="n/a","n/a",IF(BE$3&gt;(A28taxstdlife+$E840),(Input!$N$238*$N$7)-SUM($N840:BD840),(Input!$N$238*$N$7)/A28taxstdlife))</f>
        <v>0</v>
      </c>
      <c r="BF840" s="155">
        <f>IF(A28taxstdlife="n/a","n/a",IF(BF$3&gt;(A28taxstdlife+$E840),(Input!$N$238*$N$7)-SUM($N840:BE840),(Input!$N$238*$N$7)/A28taxstdlife))</f>
        <v>0</v>
      </c>
      <c r="BG840" s="155">
        <f>IF(A28taxstdlife="n/a","n/a",IF(BG$3&gt;(A28taxstdlife+$E840),(Input!$N$238*$N$7)-SUM($N840:BF840),(Input!$N$238*$N$7)/A28taxstdlife))</f>
        <v>0</v>
      </c>
      <c r="BH840" s="155">
        <f>IF(A28taxstdlife="n/a","n/a",IF(BH$3&gt;(A28taxstdlife+$E840),(Input!$N$238*$N$7)-SUM($N840:BG840),(Input!$N$238*$N$7)/A28taxstdlife))</f>
        <v>0</v>
      </c>
      <c r="BI840" s="155">
        <f>IF(A28taxstdlife="n/a","n/a",IF(BI$3&gt;(A28taxstdlife+$E840),(Input!$N$238*$N$7)-SUM($N840:BH840),(Input!$N$238*$N$7)/A28taxstdlife))</f>
        <v>0</v>
      </c>
      <c r="BJ840" s="14"/>
      <c r="BK840" s="14"/>
      <c r="BL840" s="14"/>
      <c r="BM840" s="14"/>
      <c r="BN840" s="14"/>
      <c r="BO840" s="14"/>
      <c r="BP840" s="14"/>
      <c r="BQ840" s="14"/>
      <c r="BR840" s="14"/>
      <c r="BS840" s="14"/>
      <c r="BT840" s="14"/>
      <c r="BU840" s="14"/>
      <c r="BV840" s="14"/>
      <c r="BW840" s="14"/>
      <c r="BX840" s="14"/>
      <c r="BY840" s="14"/>
      <c r="BZ840" s="14"/>
      <c r="CA840" s="410"/>
      <c r="CB840" s="410"/>
      <c r="CC840" s="410"/>
      <c r="CD840" s="410"/>
      <c r="CE840" s="410"/>
      <c r="CF840" s="410"/>
      <c r="CG840" s="410"/>
      <c r="CH840" s="410"/>
      <c r="CI840" s="410"/>
      <c r="CJ840" s="410"/>
      <c r="CK840" s="410"/>
      <c r="CL840" s="410"/>
      <c r="CM840" s="410"/>
      <c r="CN840" s="410"/>
      <c r="CO840" s="410"/>
      <c r="CP840" s="410"/>
      <c r="CQ840" s="410"/>
      <c r="CR840" s="410"/>
      <c r="CS840" s="410"/>
      <c r="CT840" s="410"/>
      <c r="CU840" s="410"/>
      <c r="CV840" s="410"/>
      <c r="CW840" s="410"/>
      <c r="CX840" s="410"/>
      <c r="CY840" s="410"/>
      <c r="CZ840" s="410"/>
      <c r="DA840" s="410"/>
      <c r="DB840" s="410"/>
      <c r="DC840" s="410"/>
      <c r="DD840" s="410"/>
      <c r="DE840" s="410"/>
      <c r="DF840" s="410"/>
      <c r="DG840" s="410"/>
      <c r="DH840" s="410"/>
      <c r="DI840" s="410"/>
      <c r="DJ840" s="410"/>
      <c r="DK840" s="410"/>
      <c r="DL840" s="410"/>
      <c r="DM840" s="410"/>
      <c r="DN840" s="410"/>
      <c r="DO840" s="410"/>
      <c r="DP840" s="410"/>
      <c r="DQ840" s="410"/>
      <c r="DR840" s="410"/>
      <c r="DS840" s="410"/>
      <c r="DT840" s="410"/>
      <c r="DU840" s="410"/>
      <c r="DV840" s="410"/>
      <c r="DW840" s="410"/>
      <c r="DX840" s="410"/>
      <c r="DY840" s="410"/>
      <c r="DZ840" s="410"/>
      <c r="EA840" s="410"/>
      <c r="EB840" s="410"/>
      <c r="EC840" s="410"/>
      <c r="ED840" s="410"/>
      <c r="EE840" s="410"/>
      <c r="EF840" s="410"/>
      <c r="EG840" s="410"/>
      <c r="EH840" s="410"/>
      <c r="EI840" s="410"/>
      <c r="EJ840" s="410"/>
      <c r="EK840" s="410"/>
      <c r="EL840" s="410"/>
      <c r="EM840" s="410"/>
      <c r="EN840" s="410"/>
      <c r="EO840" s="410"/>
      <c r="EP840" s="410"/>
      <c r="EQ840" s="410"/>
      <c r="ER840" s="410"/>
      <c r="ES840" s="410"/>
      <c r="ET840" s="410"/>
      <c r="EU840" s="410"/>
      <c r="EV840" s="410"/>
      <c r="EW840" s="410"/>
      <c r="EX840" s="410"/>
      <c r="EY840" s="410"/>
      <c r="EZ840" s="410"/>
      <c r="FA840" s="410"/>
      <c r="FB840" s="410"/>
      <c r="FC840" s="410"/>
      <c r="FD840" s="410"/>
      <c r="FE840" s="410"/>
      <c r="FF840" s="410"/>
      <c r="FG840" s="410"/>
      <c r="FH840" s="410"/>
      <c r="FI840" s="410"/>
      <c r="FJ840" s="410"/>
      <c r="FK840" s="410"/>
      <c r="FL840" s="410"/>
      <c r="FM840" s="410"/>
      <c r="FN840" s="410"/>
      <c r="FO840" s="410"/>
      <c r="FP840" s="410"/>
      <c r="FQ840" s="410"/>
      <c r="FR840" s="410"/>
      <c r="FS840" s="410"/>
      <c r="FT840" s="410"/>
      <c r="FU840" s="410"/>
      <c r="FV840" s="410"/>
      <c r="FW840" s="410"/>
      <c r="FX840" s="410"/>
      <c r="FY840" s="410"/>
      <c r="FZ840" s="410"/>
      <c r="GA840" s="410"/>
      <c r="GB840" s="410"/>
      <c r="GC840" s="410"/>
      <c r="GD840" s="410"/>
      <c r="GE840" s="410"/>
      <c r="GF840" s="410"/>
      <c r="GG840" s="410"/>
      <c r="GH840" s="410"/>
      <c r="GI840" s="410"/>
      <c r="GJ840" s="410"/>
      <c r="GK840" s="410"/>
      <c r="GL840" s="410"/>
      <c r="GM840" s="410"/>
      <c r="GN840" s="410"/>
      <c r="GO840" s="410"/>
      <c r="GP840" s="410"/>
      <c r="GQ840" s="410"/>
      <c r="GR840" s="410"/>
      <c r="GS840" s="410"/>
      <c r="GT840" s="410"/>
      <c r="GU840" s="410"/>
      <c r="GV840" s="410"/>
      <c r="GW840" s="410"/>
      <c r="GX840" s="410"/>
      <c r="GY840" s="410"/>
      <c r="GZ840" s="410"/>
      <c r="HA840" s="410"/>
      <c r="HB840" s="410"/>
      <c r="HC840" s="410"/>
      <c r="HD840" s="410"/>
      <c r="HE840" s="410"/>
      <c r="HF840" s="410"/>
      <c r="HG840" s="410"/>
      <c r="HH840" s="410"/>
      <c r="HI840" s="410"/>
      <c r="HJ840" s="410"/>
      <c r="HK840" s="410"/>
      <c r="HL840" s="410"/>
      <c r="HM840" s="410"/>
      <c r="HN840" s="410"/>
      <c r="HO840" s="410"/>
      <c r="HP840" s="410"/>
      <c r="HQ840" s="410"/>
      <c r="HR840" s="410"/>
      <c r="HS840" s="410"/>
      <c r="HT840" s="410"/>
      <c r="HU840" s="410"/>
      <c r="HV840" s="410"/>
      <c r="HW840" s="410"/>
      <c r="HX840" s="410"/>
      <c r="HY840" s="410"/>
      <c r="HZ840" s="410"/>
      <c r="IA840" s="410"/>
      <c r="IB840" s="410"/>
      <c r="IC840" s="410"/>
      <c r="ID840" s="410"/>
      <c r="IE840" s="410"/>
      <c r="IF840" s="410"/>
      <c r="IG840" s="410"/>
      <c r="IH840" s="410"/>
      <c r="II840" s="410"/>
      <c r="IJ840" s="410"/>
      <c r="IK840" s="410"/>
      <c r="IL840" s="410"/>
      <c r="IM840" s="410"/>
      <c r="IN840" s="410"/>
      <c r="IO840" s="410"/>
      <c r="IP840" s="410"/>
      <c r="IQ840" s="410"/>
      <c r="IR840" s="410"/>
      <c r="IS840" s="410"/>
      <c r="IT840" s="410"/>
      <c r="IU840" s="410"/>
      <c r="IV840" s="410"/>
    </row>
    <row r="841" spans="1:256" s="2" customFormat="1" ht="12.75" hidden="1" customHeight="1" outlineLevel="2">
      <c r="A841" s="14"/>
      <c r="B841" s="14"/>
      <c r="C841" s="324"/>
      <c r="D841" s="413"/>
      <c r="E841" s="261">
        <v>9</v>
      </c>
      <c r="F841" s="372"/>
      <c r="G841" s="269"/>
      <c r="H841" s="271"/>
      <c r="I841" s="271"/>
      <c r="J841" s="271"/>
      <c r="K841" s="271"/>
      <c r="L841" s="271"/>
      <c r="M841" s="271"/>
      <c r="N841" s="271"/>
      <c r="O841" s="270"/>
      <c r="P841" s="155">
        <f>IF(A28taxstdlife="n/a","n/a",IF(P$3&gt;(A28taxstdlife+$E841),(Input!$O$238*$O$7)-SUM($O841:O841),(Input!$O$238*$O$7)/A28taxstdlife))</f>
        <v>0</v>
      </c>
      <c r="Q841" s="155">
        <f>IF(A28taxstdlife="n/a","n/a",IF(Q$3&gt;(A28taxstdlife+$E841),(Input!$O$238*$O$7)-SUM($O841:P841),(Input!$O$238*$O$7)/A28taxstdlife))</f>
        <v>0</v>
      </c>
      <c r="R841" s="155">
        <f>IF(A28taxstdlife="n/a","n/a",IF(R$3&gt;(A28taxstdlife+$E841),(Input!$O$238*$O$7)-SUM($O841:Q841),(Input!$O$238*$O$7)/A28taxstdlife))</f>
        <v>0</v>
      </c>
      <c r="S841" s="155">
        <f>IF(A28taxstdlife="n/a","n/a",IF(S$3&gt;(A28taxstdlife+$E841),(Input!$O$238*$O$7)-SUM($O841:R841),(Input!$O$238*$O$7)/A28taxstdlife))</f>
        <v>0</v>
      </c>
      <c r="T841" s="155">
        <f>IF(A28taxstdlife="n/a","n/a",IF(T$3&gt;(A28taxstdlife+$E841),(Input!$O$238*$O$7)-SUM($O841:S841),(Input!$O$238*$O$7)/A28taxstdlife))</f>
        <v>0</v>
      </c>
      <c r="U841" s="155">
        <f>IF(A28taxstdlife="n/a","n/a",IF(U$3&gt;(A28taxstdlife+$E841),(Input!$O$238*$O$7)-SUM($O841:T841),(Input!$O$238*$O$7)/A28taxstdlife))</f>
        <v>0</v>
      </c>
      <c r="V841" s="155">
        <f>IF(A28taxstdlife="n/a","n/a",IF(V$3&gt;(A28taxstdlife+$E841),(Input!$O$238*$O$7)-SUM($O841:U841),(Input!$O$238*$O$7)/A28taxstdlife))</f>
        <v>0</v>
      </c>
      <c r="W841" s="155">
        <f>IF(A28taxstdlife="n/a","n/a",IF(W$3&gt;(A28taxstdlife+$E841),(Input!$O$238*$O$7)-SUM($O841:V841),(Input!$O$238*$O$7)/A28taxstdlife))</f>
        <v>0</v>
      </c>
      <c r="X841" s="155">
        <f>IF(A28taxstdlife="n/a","n/a",IF(X$3&gt;(A28taxstdlife+$E841),(Input!$O$238*$O$7)-SUM($O841:W841),(Input!$O$238*$O$7)/A28taxstdlife))</f>
        <v>0</v>
      </c>
      <c r="Y841" s="155">
        <f>IF(A28taxstdlife="n/a","n/a",IF(Y$3&gt;(A28taxstdlife+$E841),(Input!$O$238*$O$7)-SUM($O841:X841),(Input!$O$238*$O$7)/A28taxstdlife))</f>
        <v>0</v>
      </c>
      <c r="Z841" s="155">
        <f>IF(A28taxstdlife="n/a","n/a",IF(Z$3&gt;(A28taxstdlife+$E841),(Input!$O$238*$O$7)-SUM($O841:Y841),(Input!$O$238*$O$7)/A28taxstdlife))</f>
        <v>0</v>
      </c>
      <c r="AA841" s="155">
        <f>IF(A28taxstdlife="n/a","n/a",IF(AA$3&gt;(A28taxstdlife+$E841),(Input!$O$238*$O$7)-SUM($O841:Z841),(Input!$O$238*$O$7)/A28taxstdlife))</f>
        <v>0</v>
      </c>
      <c r="AB841" s="155">
        <f>IF(A28taxstdlife="n/a","n/a",IF(AB$3&gt;(A28taxstdlife+$E841),(Input!$O$238*$O$7)-SUM($O841:AA841),(Input!$O$238*$O$7)/A28taxstdlife))</f>
        <v>0</v>
      </c>
      <c r="AC841" s="155">
        <f>IF(A28taxstdlife="n/a","n/a",IF(AC$3&gt;(A28taxstdlife+$E841),(Input!$O$238*$O$7)-SUM($O841:AB841),(Input!$O$238*$O$7)/A28taxstdlife))</f>
        <v>0</v>
      </c>
      <c r="AD841" s="155">
        <f>IF(A28taxstdlife="n/a","n/a",IF(AD$3&gt;(A28taxstdlife+$E841),(Input!$O$238*$O$7)-SUM($O841:AC841),(Input!$O$238*$O$7)/A28taxstdlife))</f>
        <v>0</v>
      </c>
      <c r="AE841" s="155">
        <f>IF(A28taxstdlife="n/a","n/a",IF(AE$3&gt;(A28taxstdlife+$E841),(Input!$O$238*$O$7)-SUM($O841:AD841),(Input!$O$238*$O$7)/A28taxstdlife))</f>
        <v>0</v>
      </c>
      <c r="AF841" s="155">
        <f>IF(A28taxstdlife="n/a","n/a",IF(AF$3&gt;(A28taxstdlife+$E841),(Input!$O$238*$O$7)-SUM($O841:AE841),(Input!$O$238*$O$7)/A28taxstdlife))</f>
        <v>0</v>
      </c>
      <c r="AG841" s="155">
        <f>IF(A28taxstdlife="n/a","n/a",IF(AG$3&gt;(A28taxstdlife+$E841),(Input!$O$238*$O$7)-SUM($O841:AF841),(Input!$O$238*$O$7)/A28taxstdlife))</f>
        <v>0</v>
      </c>
      <c r="AH841" s="155">
        <f>IF(A28taxstdlife="n/a","n/a",IF(AH$3&gt;(A28taxstdlife+$E841),(Input!$O$238*$O$7)-SUM($O841:AG841),(Input!$O$238*$O$7)/A28taxstdlife))</f>
        <v>0</v>
      </c>
      <c r="AI841" s="155">
        <f>IF(A28taxstdlife="n/a","n/a",IF(AI$3&gt;(A28taxstdlife+$E841),(Input!$O$238*$O$7)-SUM($O841:AH841),(Input!$O$238*$O$7)/A28taxstdlife))</f>
        <v>0</v>
      </c>
      <c r="AJ841" s="155">
        <f>IF(A28taxstdlife="n/a","n/a",IF(AJ$3&gt;(A28taxstdlife+$E841),(Input!$O$238*$O$7)-SUM($O841:AI841),(Input!$O$238*$O$7)/A28taxstdlife))</f>
        <v>0</v>
      </c>
      <c r="AK841" s="155">
        <f>IF(A28taxstdlife="n/a","n/a",IF(AK$3&gt;(A28taxstdlife+$E841),(Input!$O$238*$O$7)-SUM($O841:AJ841),(Input!$O$238*$O$7)/A28taxstdlife))</f>
        <v>0</v>
      </c>
      <c r="AL841" s="155">
        <f>IF(A28taxstdlife="n/a","n/a",IF(AL$3&gt;(A28taxstdlife+$E841),(Input!$O$238*$O$7)-SUM($O841:AK841),(Input!$O$238*$O$7)/A28taxstdlife))</f>
        <v>0</v>
      </c>
      <c r="AM841" s="155">
        <f>IF(A28taxstdlife="n/a","n/a",IF(AM$3&gt;(A28taxstdlife+$E841),(Input!$O$238*$O$7)-SUM($O841:AL841),(Input!$O$238*$O$7)/A28taxstdlife))</f>
        <v>0</v>
      </c>
      <c r="AN841" s="155">
        <f>IF(A28taxstdlife="n/a","n/a",IF(AN$3&gt;(A28taxstdlife+$E841),(Input!$O$238*$O$7)-SUM($O841:AM841),(Input!$O$238*$O$7)/A28taxstdlife))</f>
        <v>0</v>
      </c>
      <c r="AO841" s="155">
        <f>IF(A28taxstdlife="n/a","n/a",IF(AO$3&gt;(A28taxstdlife+$E841),(Input!$O$238*$O$7)-SUM($O841:AN841),(Input!$O$238*$O$7)/A28taxstdlife))</f>
        <v>0</v>
      </c>
      <c r="AP841" s="155">
        <f>IF(A28taxstdlife="n/a","n/a",IF(AP$3&gt;(A28taxstdlife+$E841),(Input!$O$238*$O$7)-SUM($O841:AO841),(Input!$O$238*$O$7)/A28taxstdlife))</f>
        <v>0</v>
      </c>
      <c r="AQ841" s="155">
        <f>IF(A28taxstdlife="n/a","n/a",IF(AQ$3&gt;(A28taxstdlife+$E841),(Input!$O$238*$O$7)-SUM($O841:AP841),(Input!$O$238*$O$7)/A28taxstdlife))</f>
        <v>0</v>
      </c>
      <c r="AR841" s="155">
        <f>IF(A28taxstdlife="n/a","n/a",IF(AR$3&gt;(A28taxstdlife+$E841),(Input!$O$238*$O$7)-SUM($O841:AQ841),(Input!$O$238*$O$7)/A28taxstdlife))</f>
        <v>0</v>
      </c>
      <c r="AS841" s="155">
        <f>IF(A28taxstdlife="n/a","n/a",IF(AS$3&gt;(A28taxstdlife+$E841),(Input!$O$238*$O$7)-SUM($O841:AR841),(Input!$O$238*$O$7)/A28taxstdlife))</f>
        <v>0</v>
      </c>
      <c r="AT841" s="155">
        <f>IF(A28taxstdlife="n/a","n/a",IF(AT$3&gt;(A28taxstdlife+$E841),(Input!$O$238*$O$7)-SUM($O841:AS841),(Input!$O$238*$O$7)/A28taxstdlife))</f>
        <v>0</v>
      </c>
      <c r="AU841" s="155">
        <f>IF(A28taxstdlife="n/a","n/a",IF(AU$3&gt;(A28taxstdlife+$E841),(Input!$O$238*$O$7)-SUM($O841:AT841),(Input!$O$238*$O$7)/A28taxstdlife))</f>
        <v>0</v>
      </c>
      <c r="AV841" s="155">
        <f>IF(A28taxstdlife="n/a","n/a",IF(AV$3&gt;(A28taxstdlife+$E841),(Input!$O$238*$O$7)-SUM($O841:AU841),(Input!$O$238*$O$7)/A28taxstdlife))</f>
        <v>0</v>
      </c>
      <c r="AW841" s="155">
        <f>IF(A28taxstdlife="n/a","n/a",IF(AW$3&gt;(A28taxstdlife+$E841),(Input!$O$238*$O$7)-SUM($O841:AV841),(Input!$O$238*$O$7)/A28taxstdlife))</f>
        <v>0</v>
      </c>
      <c r="AX841" s="155">
        <f>IF(A28taxstdlife="n/a","n/a",IF(AX$3&gt;(A28taxstdlife+$E841),(Input!$O$238*$O$7)-SUM($O841:AW841),(Input!$O$238*$O$7)/A28taxstdlife))</f>
        <v>0</v>
      </c>
      <c r="AY841" s="155">
        <f>IF(A28taxstdlife="n/a","n/a",IF(AY$3&gt;(A28taxstdlife+$E841),(Input!$O$238*$O$7)-SUM($O841:AX841),(Input!$O$238*$O$7)/A28taxstdlife))</f>
        <v>0</v>
      </c>
      <c r="AZ841" s="155">
        <f>IF(A28taxstdlife="n/a","n/a",IF(AZ$3&gt;(A28taxstdlife+$E841),(Input!$O$238*$O$7)-SUM($O841:AY841),(Input!$O$238*$O$7)/A28taxstdlife))</f>
        <v>0</v>
      </c>
      <c r="BA841" s="155">
        <f>IF(A28taxstdlife="n/a","n/a",IF(BA$3&gt;(A28taxstdlife+$E841),(Input!$O$238*$O$7)-SUM($O841:AZ841),(Input!$O$238*$O$7)/A28taxstdlife))</f>
        <v>0</v>
      </c>
      <c r="BB841" s="155">
        <f>IF(A28taxstdlife="n/a","n/a",IF(BB$3&gt;(A28taxstdlife+$E841),(Input!$O$238*$O$7)-SUM($O841:BA841),(Input!$O$238*$O$7)/A28taxstdlife))</f>
        <v>0</v>
      </c>
      <c r="BC841" s="155">
        <f>IF(A28taxstdlife="n/a","n/a",IF(BC$3&gt;(A28taxstdlife+$E841),(Input!$O$238*$O$7)-SUM($O841:BB841),(Input!$O$238*$O$7)/A28taxstdlife))</f>
        <v>0</v>
      </c>
      <c r="BD841" s="155">
        <f>IF(A28taxstdlife="n/a","n/a",IF(BD$3&gt;(A28taxstdlife+$E841),(Input!$O$238*$O$7)-SUM($O841:BC841),(Input!$O$238*$O$7)/A28taxstdlife))</f>
        <v>0</v>
      </c>
      <c r="BE841" s="155">
        <f>IF(A28taxstdlife="n/a","n/a",IF(BE$3&gt;(A28taxstdlife+$E841),(Input!$O$238*$O$7)-SUM($O841:BD841),(Input!$O$238*$O$7)/A28taxstdlife))</f>
        <v>0</v>
      </c>
      <c r="BF841" s="155">
        <f>IF(A28taxstdlife="n/a","n/a",IF(BF$3&gt;(A28taxstdlife+$E841),(Input!$O$238*$O$7)-SUM($O841:BE841),(Input!$O$238*$O$7)/A28taxstdlife))</f>
        <v>0</v>
      </c>
      <c r="BG841" s="155">
        <f>IF(A28taxstdlife="n/a","n/a",IF(BG$3&gt;(A28taxstdlife+$E841),(Input!$O$238*$O$7)-SUM($O841:BF841),(Input!$O$238*$O$7)/A28taxstdlife))</f>
        <v>0</v>
      </c>
      <c r="BH841" s="155">
        <f>IF(A28taxstdlife="n/a","n/a",IF(BH$3&gt;(A28taxstdlife+$E841),(Input!$O$238*$O$7)-SUM($O841:BG841),(Input!$O$238*$O$7)/A28taxstdlife))</f>
        <v>0</v>
      </c>
      <c r="BI841" s="155">
        <f>IF(A27taxstdlife="n/a","n/a",IF(BI$3&gt;(A27taxstdlife+$E841),(Input!$O$237*$O$7)-SUM($O841:BH841),(Input!$O$237*$O$7)/A27taxstdlife))</f>
        <v>0</v>
      </c>
      <c r="BJ841" s="14"/>
      <c r="BK841" s="14"/>
      <c r="BL841" s="14"/>
      <c r="BM841" s="14"/>
      <c r="BN841" s="14"/>
      <c r="BO841" s="14"/>
      <c r="BP841" s="14"/>
      <c r="BQ841" s="14"/>
      <c r="BR841" s="14"/>
      <c r="BS841" s="14"/>
      <c r="BT841" s="14"/>
      <c r="BU841" s="14"/>
      <c r="BV841" s="14"/>
      <c r="BW841" s="14"/>
      <c r="BX841" s="14"/>
      <c r="BY841" s="14"/>
      <c r="BZ841" s="14"/>
      <c r="CA841" s="410"/>
      <c r="CB841" s="410"/>
      <c r="CC841" s="410"/>
      <c r="CD841" s="410"/>
      <c r="CE841" s="410"/>
      <c r="CF841" s="410"/>
      <c r="CG841" s="410"/>
      <c r="CH841" s="410"/>
      <c r="CI841" s="410"/>
      <c r="CJ841" s="410"/>
      <c r="CK841" s="410"/>
      <c r="CL841" s="410"/>
      <c r="CM841" s="410"/>
      <c r="CN841" s="410"/>
      <c r="CO841" s="410"/>
      <c r="CP841" s="410"/>
      <c r="CQ841" s="410"/>
      <c r="CR841" s="410"/>
      <c r="CS841" s="410"/>
      <c r="CT841" s="410"/>
      <c r="CU841" s="410"/>
      <c r="CV841" s="410"/>
      <c r="CW841" s="410"/>
      <c r="CX841" s="410"/>
      <c r="CY841" s="410"/>
      <c r="CZ841" s="410"/>
      <c r="DA841" s="410"/>
      <c r="DB841" s="410"/>
      <c r="DC841" s="410"/>
      <c r="DD841" s="410"/>
      <c r="DE841" s="410"/>
      <c r="DF841" s="410"/>
      <c r="DG841" s="410"/>
      <c r="DH841" s="410"/>
      <c r="DI841" s="410"/>
      <c r="DJ841" s="410"/>
      <c r="DK841" s="410"/>
      <c r="DL841" s="410"/>
      <c r="DM841" s="410"/>
      <c r="DN841" s="410"/>
      <c r="DO841" s="410"/>
      <c r="DP841" s="410"/>
      <c r="DQ841" s="410"/>
      <c r="DR841" s="410"/>
      <c r="DS841" s="410"/>
      <c r="DT841" s="410"/>
      <c r="DU841" s="410"/>
      <c r="DV841" s="410"/>
      <c r="DW841" s="410"/>
      <c r="DX841" s="410"/>
      <c r="DY841" s="410"/>
      <c r="DZ841" s="410"/>
      <c r="EA841" s="410"/>
      <c r="EB841" s="410"/>
      <c r="EC841" s="410"/>
      <c r="ED841" s="410"/>
      <c r="EE841" s="410"/>
      <c r="EF841" s="410"/>
      <c r="EG841" s="410"/>
      <c r="EH841" s="410"/>
      <c r="EI841" s="410"/>
      <c r="EJ841" s="410"/>
      <c r="EK841" s="410"/>
      <c r="EL841" s="410"/>
      <c r="EM841" s="410"/>
      <c r="EN841" s="410"/>
      <c r="EO841" s="410"/>
      <c r="EP841" s="410"/>
      <c r="EQ841" s="410"/>
      <c r="ER841" s="410"/>
      <c r="ES841" s="410"/>
      <c r="ET841" s="410"/>
      <c r="EU841" s="410"/>
      <c r="EV841" s="410"/>
      <c r="EW841" s="410"/>
      <c r="EX841" s="410"/>
      <c r="EY841" s="410"/>
      <c r="EZ841" s="410"/>
      <c r="FA841" s="410"/>
      <c r="FB841" s="410"/>
      <c r="FC841" s="410"/>
      <c r="FD841" s="410"/>
      <c r="FE841" s="410"/>
      <c r="FF841" s="410"/>
      <c r="FG841" s="410"/>
      <c r="FH841" s="410"/>
      <c r="FI841" s="410"/>
      <c r="FJ841" s="410"/>
      <c r="FK841" s="410"/>
      <c r="FL841" s="410"/>
      <c r="FM841" s="410"/>
      <c r="FN841" s="410"/>
      <c r="FO841" s="410"/>
      <c r="FP841" s="410"/>
      <c r="FQ841" s="410"/>
      <c r="FR841" s="410"/>
      <c r="FS841" s="410"/>
      <c r="FT841" s="410"/>
      <c r="FU841" s="410"/>
      <c r="FV841" s="410"/>
      <c r="FW841" s="410"/>
      <c r="FX841" s="410"/>
      <c r="FY841" s="410"/>
      <c r="FZ841" s="410"/>
      <c r="GA841" s="410"/>
      <c r="GB841" s="410"/>
      <c r="GC841" s="410"/>
      <c r="GD841" s="410"/>
      <c r="GE841" s="410"/>
      <c r="GF841" s="410"/>
      <c r="GG841" s="410"/>
      <c r="GH841" s="410"/>
      <c r="GI841" s="410"/>
      <c r="GJ841" s="410"/>
      <c r="GK841" s="410"/>
      <c r="GL841" s="410"/>
      <c r="GM841" s="410"/>
      <c r="GN841" s="410"/>
      <c r="GO841" s="410"/>
      <c r="GP841" s="410"/>
      <c r="GQ841" s="410"/>
      <c r="GR841" s="410"/>
      <c r="GS841" s="410"/>
      <c r="GT841" s="410"/>
      <c r="GU841" s="410"/>
      <c r="GV841" s="410"/>
      <c r="GW841" s="410"/>
      <c r="GX841" s="410"/>
      <c r="GY841" s="410"/>
      <c r="GZ841" s="410"/>
      <c r="HA841" s="410"/>
      <c r="HB841" s="410"/>
      <c r="HC841" s="410"/>
      <c r="HD841" s="410"/>
      <c r="HE841" s="410"/>
      <c r="HF841" s="410"/>
      <c r="HG841" s="410"/>
      <c r="HH841" s="410"/>
      <c r="HI841" s="410"/>
      <c r="HJ841" s="410"/>
      <c r="HK841" s="410"/>
      <c r="HL841" s="410"/>
      <c r="HM841" s="410"/>
      <c r="HN841" s="410"/>
      <c r="HO841" s="410"/>
      <c r="HP841" s="410"/>
      <c r="HQ841" s="410"/>
      <c r="HR841" s="410"/>
      <c r="HS841" s="410"/>
      <c r="HT841" s="410"/>
      <c r="HU841" s="410"/>
      <c r="HV841" s="410"/>
      <c r="HW841" s="410"/>
      <c r="HX841" s="410"/>
      <c r="HY841" s="410"/>
      <c r="HZ841" s="410"/>
      <c r="IA841" s="410"/>
      <c r="IB841" s="410"/>
      <c r="IC841" s="410"/>
      <c r="ID841" s="410"/>
      <c r="IE841" s="410"/>
      <c r="IF841" s="410"/>
      <c r="IG841" s="410"/>
      <c r="IH841" s="410"/>
      <c r="II841" s="410"/>
      <c r="IJ841" s="410"/>
      <c r="IK841" s="410"/>
      <c r="IL841" s="410"/>
      <c r="IM841" s="410"/>
      <c r="IN841" s="410"/>
      <c r="IO841" s="410"/>
      <c r="IP841" s="410"/>
      <c r="IQ841" s="410"/>
      <c r="IR841" s="410"/>
      <c r="IS841" s="410"/>
      <c r="IT841" s="410"/>
      <c r="IU841" s="410"/>
      <c r="IV841" s="410"/>
    </row>
    <row r="842" spans="1:256" s="2" customFormat="1" ht="12.75" hidden="1" customHeight="1" outlineLevel="2">
      <c r="A842" s="14"/>
      <c r="B842" s="14"/>
      <c r="C842" s="324"/>
      <c r="D842" s="413"/>
      <c r="E842" s="262">
        <v>10</v>
      </c>
      <c r="F842" s="372"/>
      <c r="G842" s="269"/>
      <c r="H842" s="271"/>
      <c r="I842" s="271"/>
      <c r="J842" s="271"/>
      <c r="K842" s="271"/>
      <c r="L842" s="271"/>
      <c r="M842" s="271"/>
      <c r="N842" s="271"/>
      <c r="O842" s="271"/>
      <c r="P842" s="270"/>
      <c r="Q842" s="155">
        <f>IF(A28taxstdlife="n/a","n/a",IF(Q$3&gt;(A28taxstdlife+$E842),(Input!$P$238*$P$7)-SUM($P842:P842),(Input!$P$238*$P$7)/A28taxstdlife))</f>
        <v>0</v>
      </c>
      <c r="R842" s="155">
        <f>IF(A28taxstdlife="n/a","n/a",IF(R$3&gt;(A28taxstdlife+$E842),(Input!$P$238*$P$7)-SUM($P842:Q842),(Input!$P$238*$P$7)/A28taxstdlife))</f>
        <v>0</v>
      </c>
      <c r="S842" s="155">
        <f>IF(A28taxstdlife="n/a","n/a",IF(S$3&gt;(A28taxstdlife+$E842),(Input!$P$238*$P$7)-SUM($P842:R842),(Input!$P$238*$P$7)/A28taxstdlife))</f>
        <v>0</v>
      </c>
      <c r="T842" s="155">
        <f>IF(A28taxstdlife="n/a","n/a",IF(T$3&gt;(A28taxstdlife+$E842),(Input!$P$238*$P$7)-SUM($P842:S842),(Input!$P$238*$P$7)/A28taxstdlife))</f>
        <v>0</v>
      </c>
      <c r="U842" s="155">
        <f>IF(A28taxstdlife="n/a","n/a",IF(U$3&gt;(A28taxstdlife+$E842),(Input!$P$238*$P$7)-SUM($P842:T842),(Input!$P$238*$P$7)/A28taxstdlife))</f>
        <v>0</v>
      </c>
      <c r="V842" s="155">
        <f>IF(A28taxstdlife="n/a","n/a",IF(V$3&gt;(A28taxstdlife+$E842),(Input!$P$238*$P$7)-SUM($P842:U842),(Input!$P$238*$P$7)/A28taxstdlife))</f>
        <v>0</v>
      </c>
      <c r="W842" s="155">
        <f>IF(A28taxstdlife="n/a","n/a",IF(W$3&gt;(A28taxstdlife+$E842),(Input!$P$238*$P$7)-SUM($P842:V842),(Input!$P$238*$P$7)/A28taxstdlife))</f>
        <v>0</v>
      </c>
      <c r="X842" s="155">
        <f>IF(A28taxstdlife="n/a","n/a",IF(X$3&gt;(A28taxstdlife+$E842),(Input!$P$238*$P$7)-SUM($P842:W842),(Input!$P$238*$P$7)/A28taxstdlife))</f>
        <v>0</v>
      </c>
      <c r="Y842" s="155">
        <f>IF(A28taxstdlife="n/a","n/a",IF(Y$3&gt;(A28taxstdlife+$E842),(Input!$P$238*$P$7)-SUM($P842:X842),(Input!$P$238*$P$7)/A28taxstdlife))</f>
        <v>0</v>
      </c>
      <c r="Z842" s="155">
        <f>IF(A28taxstdlife="n/a","n/a",IF(Z$3&gt;(A28taxstdlife+$E842),(Input!$P$238*$P$7)-SUM($P842:Y842),(Input!$P$238*$P$7)/A28taxstdlife))</f>
        <v>0</v>
      </c>
      <c r="AA842" s="155">
        <f>IF(A28taxstdlife="n/a","n/a",IF(AA$3&gt;(A28taxstdlife+$E842),(Input!$P$238*$P$7)-SUM($P842:Z842),(Input!$P$238*$P$7)/A28taxstdlife))</f>
        <v>0</v>
      </c>
      <c r="AB842" s="155">
        <f>IF(A28taxstdlife="n/a","n/a",IF(AB$3&gt;(A28taxstdlife+$E842),(Input!$P$238*$P$7)-SUM($P842:AA842),(Input!$P$238*$P$7)/A28taxstdlife))</f>
        <v>0</v>
      </c>
      <c r="AC842" s="155">
        <f>IF(A28taxstdlife="n/a","n/a",IF(AC$3&gt;(A28taxstdlife+$E842),(Input!$P$238*$P$7)-SUM($P842:AB842),(Input!$P$238*$P$7)/A28taxstdlife))</f>
        <v>0</v>
      </c>
      <c r="AD842" s="155">
        <f>IF(A28taxstdlife="n/a","n/a",IF(AD$3&gt;(A28taxstdlife+$E842),(Input!$P$238*$P$7)-SUM($P842:AC842),(Input!$P$238*$P$7)/A28taxstdlife))</f>
        <v>0</v>
      </c>
      <c r="AE842" s="155">
        <f>IF(A28taxstdlife="n/a","n/a",IF(AE$3&gt;(A28taxstdlife+$E842),(Input!$P$238*$P$7)-SUM($P842:AD842),(Input!$P$238*$P$7)/A28taxstdlife))</f>
        <v>0</v>
      </c>
      <c r="AF842" s="155">
        <f>IF(A28taxstdlife="n/a","n/a",IF(AF$3&gt;(A28taxstdlife+$E842),(Input!$P$238*$P$7)-SUM($P842:AE842),(Input!$P$238*$P$7)/A28taxstdlife))</f>
        <v>0</v>
      </c>
      <c r="AG842" s="155">
        <f>IF(A28taxstdlife="n/a","n/a",IF(AG$3&gt;(A28taxstdlife+$E842),(Input!$P$238*$P$7)-SUM($P842:AF842),(Input!$P$238*$P$7)/A28taxstdlife))</f>
        <v>0</v>
      </c>
      <c r="AH842" s="155">
        <f>IF(A28taxstdlife="n/a","n/a",IF(AH$3&gt;(A28taxstdlife+$E842),(Input!$P$238*$P$7)-SUM($P842:AG842),(Input!$P$238*$P$7)/A28taxstdlife))</f>
        <v>0</v>
      </c>
      <c r="AI842" s="155">
        <f>IF(A28taxstdlife="n/a","n/a",IF(AI$3&gt;(A28taxstdlife+$E842),(Input!$P$238*$P$7)-SUM($P842:AH842),(Input!$P$238*$P$7)/A28taxstdlife))</f>
        <v>0</v>
      </c>
      <c r="AJ842" s="155">
        <f>IF(A28taxstdlife="n/a","n/a",IF(AJ$3&gt;(A28taxstdlife+$E842),(Input!$P$238*$P$7)-SUM($P842:AI842),(Input!$P$238*$P$7)/A28taxstdlife))</f>
        <v>0</v>
      </c>
      <c r="AK842" s="155">
        <f>IF(A28taxstdlife="n/a","n/a",IF(AK$3&gt;(A28taxstdlife+$E842),(Input!$P$238*$P$7)-SUM($P842:AJ842),(Input!$P$238*$P$7)/A28taxstdlife))</f>
        <v>0</v>
      </c>
      <c r="AL842" s="155">
        <f>IF(A28taxstdlife="n/a","n/a",IF(AL$3&gt;(A28taxstdlife+$E842),(Input!$P$238*$P$7)-SUM($P842:AK842),(Input!$P$238*$P$7)/A28taxstdlife))</f>
        <v>0</v>
      </c>
      <c r="AM842" s="155">
        <f>IF(A28taxstdlife="n/a","n/a",IF(AM$3&gt;(A28taxstdlife+$E842),(Input!$P$238*$P$7)-SUM($P842:AL842),(Input!$P$238*$P$7)/A28taxstdlife))</f>
        <v>0</v>
      </c>
      <c r="AN842" s="155">
        <f>IF(A28taxstdlife="n/a","n/a",IF(AN$3&gt;(A28taxstdlife+$E842),(Input!$P$238*$P$7)-SUM($P842:AM842),(Input!$P$238*$P$7)/A28taxstdlife))</f>
        <v>0</v>
      </c>
      <c r="AO842" s="155">
        <f>IF(A28taxstdlife="n/a","n/a",IF(AO$3&gt;(A28taxstdlife+$E842),(Input!$P$238*$P$7)-SUM($P842:AN842),(Input!$P$238*$P$7)/A28taxstdlife))</f>
        <v>0</v>
      </c>
      <c r="AP842" s="155">
        <f>IF(A28taxstdlife="n/a","n/a",IF(AP$3&gt;(A28taxstdlife+$E842),(Input!$P$238*$P$7)-SUM($P842:AO842),(Input!$P$238*$P$7)/A28taxstdlife))</f>
        <v>0</v>
      </c>
      <c r="AQ842" s="155">
        <f>IF(A28taxstdlife="n/a","n/a",IF(AQ$3&gt;(A28taxstdlife+$E842),(Input!$P$238*$P$7)-SUM($P842:AP842),(Input!$P$238*$P$7)/A28taxstdlife))</f>
        <v>0</v>
      </c>
      <c r="AR842" s="155">
        <f>IF(A28taxstdlife="n/a","n/a",IF(AR$3&gt;(A28taxstdlife+$E842),(Input!$P$238*$P$7)-SUM($P842:AQ842),(Input!$P$238*$P$7)/A28taxstdlife))</f>
        <v>0</v>
      </c>
      <c r="AS842" s="155">
        <f>IF(A28taxstdlife="n/a","n/a",IF(AS$3&gt;(A28taxstdlife+$E842),(Input!$P$238*$P$7)-SUM($P842:AR842),(Input!$P$238*$P$7)/A28taxstdlife))</f>
        <v>0</v>
      </c>
      <c r="AT842" s="155">
        <f>IF(A28taxstdlife="n/a","n/a",IF(AT$3&gt;(A28taxstdlife+$E842),(Input!$P$238*$P$7)-SUM($P842:AS842),(Input!$P$238*$P$7)/A28taxstdlife))</f>
        <v>0</v>
      </c>
      <c r="AU842" s="155">
        <f>IF(A28taxstdlife="n/a","n/a",IF(AU$3&gt;(A28taxstdlife+$E842),(Input!$P$238*$P$7)-SUM($P842:AT842),(Input!$P$238*$P$7)/A28taxstdlife))</f>
        <v>0</v>
      </c>
      <c r="AV842" s="155">
        <f>IF(A28taxstdlife="n/a","n/a",IF(AV$3&gt;(A28taxstdlife+$E842),(Input!$P$238*$P$7)-SUM($P842:AU842),(Input!$P$238*$P$7)/A28taxstdlife))</f>
        <v>0</v>
      </c>
      <c r="AW842" s="155">
        <f>IF(A28taxstdlife="n/a","n/a",IF(AW$3&gt;(A28taxstdlife+$E842),(Input!$P$238*$P$7)-SUM($P842:AV842),(Input!$P$238*$P$7)/A28taxstdlife))</f>
        <v>0</v>
      </c>
      <c r="AX842" s="155">
        <f>IF(A28taxstdlife="n/a","n/a",IF(AX$3&gt;(A28taxstdlife+$E842),(Input!$P$238*$P$7)-SUM($P842:AW842),(Input!$P$238*$P$7)/A28taxstdlife))</f>
        <v>0</v>
      </c>
      <c r="AY842" s="155">
        <f>IF(A28taxstdlife="n/a","n/a",IF(AY$3&gt;(A28taxstdlife+$E842),(Input!$P$238*$P$7)-SUM($P842:AX842),(Input!$P$238*$P$7)/A28taxstdlife))</f>
        <v>0</v>
      </c>
      <c r="AZ842" s="155">
        <f>IF(A28taxstdlife="n/a","n/a",IF(AZ$3&gt;(A28taxstdlife+$E842),(Input!$P$238*$P$7)-SUM($P842:AY842),(Input!$P$238*$P$7)/A28taxstdlife))</f>
        <v>0</v>
      </c>
      <c r="BA842" s="155">
        <f>IF(A28taxstdlife="n/a","n/a",IF(BA$3&gt;(A28taxstdlife+$E842),(Input!$P$238*$P$7)-SUM($P842:AZ842),(Input!$P$238*$P$7)/A28taxstdlife))</f>
        <v>0</v>
      </c>
      <c r="BB842" s="155">
        <f>IF(A28taxstdlife="n/a","n/a",IF(BB$3&gt;(A28taxstdlife+$E842),(Input!$P$238*$P$7)-SUM($P842:BA842),(Input!$P$238*$P$7)/A28taxstdlife))</f>
        <v>0</v>
      </c>
      <c r="BC842" s="155">
        <f>IF(A28taxstdlife="n/a","n/a",IF(BC$3&gt;(A28taxstdlife+$E842),(Input!$P$238*$P$7)-SUM($P842:BB842),(Input!$P$238*$P$7)/A28taxstdlife))</f>
        <v>0</v>
      </c>
      <c r="BD842" s="155">
        <f>IF(A28taxstdlife="n/a","n/a",IF(BD$3&gt;(A28taxstdlife+$E842),(Input!$P$238*$P$7)-SUM($P842:BC842),(Input!$P$238*$P$7)/A28taxstdlife))</f>
        <v>0</v>
      </c>
      <c r="BE842" s="155">
        <f>IF(A28taxstdlife="n/a","n/a",IF(BE$3&gt;(A28taxstdlife+$E842),(Input!$P$238*$P$7)-SUM($P842:BD842),(Input!$P$238*$P$7)/A28taxstdlife))</f>
        <v>0</v>
      </c>
      <c r="BF842" s="155">
        <f>IF(A28taxstdlife="n/a","n/a",IF(BF$3&gt;(A28taxstdlife+$E842),(Input!$P$238*$P$7)-SUM($P842:BE842),(Input!$P$238*$P$7)/A28taxstdlife))</f>
        <v>0</v>
      </c>
      <c r="BG842" s="155">
        <f>IF(A28taxstdlife="n/a","n/a",IF(BG$3&gt;(A28taxstdlife+$E842),(Input!$P$238*$P$7)-SUM($P842:BF842),(Input!$P$238*$P$7)/A28taxstdlife))</f>
        <v>0</v>
      </c>
      <c r="BH842" s="155">
        <f>IF(A28taxstdlife="n/a","n/a",IF(BH$3&gt;(A28taxstdlife+$E842),(Input!$P$238*$P$7)-SUM($P842:BG842),(Input!$P$238*$P$7)/A28taxstdlife))</f>
        <v>0</v>
      </c>
      <c r="BI842" s="155">
        <f>IF(A28taxstdlife="n/a","n/a",IF(BI$3&gt;(A28taxstdlife+$E842),(Input!$P$238*$P$7)-SUM($P842:BH842),(Input!$P$238*$P$7)/A28taxstdlife))</f>
        <v>0</v>
      </c>
      <c r="BJ842" s="14"/>
      <c r="BK842" s="14"/>
      <c r="BL842" s="14"/>
      <c r="BM842" s="14"/>
      <c r="BN842" s="14"/>
      <c r="BO842" s="14"/>
      <c r="BP842" s="14"/>
      <c r="BQ842" s="14"/>
      <c r="BR842" s="14"/>
      <c r="BS842" s="14"/>
      <c r="BT842" s="14"/>
      <c r="BU842" s="14"/>
      <c r="BV842" s="14"/>
      <c r="BW842" s="14"/>
      <c r="BX842" s="14"/>
      <c r="BY842" s="14"/>
      <c r="BZ842" s="14"/>
      <c r="CA842" s="410"/>
      <c r="CB842" s="410"/>
      <c r="CC842" s="410"/>
      <c r="CD842" s="410"/>
      <c r="CE842" s="410"/>
      <c r="CF842" s="410"/>
      <c r="CG842" s="410"/>
      <c r="CH842" s="410"/>
      <c r="CI842" s="410"/>
      <c r="CJ842" s="410"/>
      <c r="CK842" s="410"/>
      <c r="CL842" s="410"/>
      <c r="CM842" s="410"/>
      <c r="CN842" s="410"/>
      <c r="CO842" s="410"/>
      <c r="CP842" s="410"/>
      <c r="CQ842" s="410"/>
      <c r="CR842" s="410"/>
      <c r="CS842" s="410"/>
      <c r="CT842" s="410"/>
      <c r="CU842" s="410"/>
      <c r="CV842" s="410"/>
      <c r="CW842" s="410"/>
      <c r="CX842" s="410"/>
      <c r="CY842" s="410"/>
      <c r="CZ842" s="410"/>
      <c r="DA842" s="410"/>
      <c r="DB842" s="410"/>
      <c r="DC842" s="410"/>
      <c r="DD842" s="410"/>
      <c r="DE842" s="410"/>
      <c r="DF842" s="410"/>
      <c r="DG842" s="410"/>
      <c r="DH842" s="410"/>
      <c r="DI842" s="410"/>
      <c r="DJ842" s="410"/>
      <c r="DK842" s="410"/>
      <c r="DL842" s="410"/>
      <c r="DM842" s="410"/>
      <c r="DN842" s="410"/>
      <c r="DO842" s="410"/>
      <c r="DP842" s="410"/>
      <c r="DQ842" s="410"/>
      <c r="DR842" s="410"/>
      <c r="DS842" s="410"/>
      <c r="DT842" s="410"/>
      <c r="DU842" s="410"/>
      <c r="DV842" s="410"/>
      <c r="DW842" s="410"/>
      <c r="DX842" s="410"/>
      <c r="DY842" s="410"/>
      <c r="DZ842" s="410"/>
      <c r="EA842" s="410"/>
      <c r="EB842" s="410"/>
      <c r="EC842" s="410"/>
      <c r="ED842" s="410"/>
      <c r="EE842" s="410"/>
      <c r="EF842" s="410"/>
      <c r="EG842" s="410"/>
      <c r="EH842" s="410"/>
      <c r="EI842" s="410"/>
      <c r="EJ842" s="410"/>
      <c r="EK842" s="410"/>
      <c r="EL842" s="410"/>
      <c r="EM842" s="410"/>
      <c r="EN842" s="410"/>
      <c r="EO842" s="410"/>
      <c r="EP842" s="410"/>
      <c r="EQ842" s="410"/>
      <c r="ER842" s="410"/>
      <c r="ES842" s="410"/>
      <c r="ET842" s="410"/>
      <c r="EU842" s="410"/>
      <c r="EV842" s="410"/>
      <c r="EW842" s="410"/>
      <c r="EX842" s="410"/>
      <c r="EY842" s="410"/>
      <c r="EZ842" s="410"/>
      <c r="FA842" s="410"/>
      <c r="FB842" s="410"/>
      <c r="FC842" s="410"/>
      <c r="FD842" s="410"/>
      <c r="FE842" s="410"/>
      <c r="FF842" s="410"/>
      <c r="FG842" s="410"/>
      <c r="FH842" s="410"/>
      <c r="FI842" s="410"/>
      <c r="FJ842" s="410"/>
      <c r="FK842" s="410"/>
      <c r="FL842" s="410"/>
      <c r="FM842" s="410"/>
      <c r="FN842" s="410"/>
      <c r="FO842" s="410"/>
      <c r="FP842" s="410"/>
      <c r="FQ842" s="410"/>
      <c r="FR842" s="410"/>
      <c r="FS842" s="410"/>
      <c r="FT842" s="410"/>
      <c r="FU842" s="410"/>
      <c r="FV842" s="410"/>
      <c r="FW842" s="410"/>
      <c r="FX842" s="410"/>
      <c r="FY842" s="410"/>
      <c r="FZ842" s="410"/>
      <c r="GA842" s="410"/>
      <c r="GB842" s="410"/>
      <c r="GC842" s="410"/>
      <c r="GD842" s="410"/>
      <c r="GE842" s="410"/>
      <c r="GF842" s="410"/>
      <c r="GG842" s="410"/>
      <c r="GH842" s="410"/>
      <c r="GI842" s="410"/>
      <c r="GJ842" s="410"/>
      <c r="GK842" s="410"/>
      <c r="GL842" s="410"/>
      <c r="GM842" s="410"/>
      <c r="GN842" s="410"/>
      <c r="GO842" s="410"/>
      <c r="GP842" s="410"/>
      <c r="GQ842" s="410"/>
      <c r="GR842" s="410"/>
      <c r="GS842" s="410"/>
      <c r="GT842" s="410"/>
      <c r="GU842" s="410"/>
      <c r="GV842" s="410"/>
      <c r="GW842" s="410"/>
      <c r="GX842" s="410"/>
      <c r="GY842" s="410"/>
      <c r="GZ842" s="410"/>
      <c r="HA842" s="410"/>
      <c r="HB842" s="410"/>
      <c r="HC842" s="410"/>
      <c r="HD842" s="410"/>
      <c r="HE842" s="410"/>
      <c r="HF842" s="410"/>
      <c r="HG842" s="410"/>
      <c r="HH842" s="410"/>
      <c r="HI842" s="410"/>
      <c r="HJ842" s="410"/>
      <c r="HK842" s="410"/>
      <c r="HL842" s="410"/>
      <c r="HM842" s="410"/>
      <c r="HN842" s="410"/>
      <c r="HO842" s="410"/>
      <c r="HP842" s="410"/>
      <c r="HQ842" s="410"/>
      <c r="HR842" s="410"/>
      <c r="HS842" s="410"/>
      <c r="HT842" s="410"/>
      <c r="HU842" s="410"/>
      <c r="HV842" s="410"/>
      <c r="HW842" s="410"/>
      <c r="HX842" s="410"/>
      <c r="HY842" s="410"/>
      <c r="HZ842" s="410"/>
      <c r="IA842" s="410"/>
      <c r="IB842" s="410"/>
      <c r="IC842" s="410"/>
      <c r="ID842" s="410"/>
      <c r="IE842" s="410"/>
      <c r="IF842" s="410"/>
      <c r="IG842" s="410"/>
      <c r="IH842" s="410"/>
      <c r="II842" s="410"/>
      <c r="IJ842" s="410"/>
      <c r="IK842" s="410"/>
      <c r="IL842" s="410"/>
      <c r="IM842" s="410"/>
      <c r="IN842" s="410"/>
      <c r="IO842" s="410"/>
      <c r="IP842" s="410"/>
      <c r="IQ842" s="410"/>
      <c r="IR842" s="410"/>
      <c r="IS842" s="410"/>
      <c r="IT842" s="410"/>
      <c r="IU842" s="410"/>
      <c r="IV842" s="410"/>
    </row>
    <row r="843" spans="1:256" s="2" customFormat="1" ht="12.75" customHeight="1" outlineLevel="1" collapsed="1">
      <c r="A843" s="14"/>
      <c r="B843" s="14"/>
      <c r="C843" s="324">
        <f>Asset28</f>
        <v>0</v>
      </c>
      <c r="D843" s="14"/>
      <c r="E843" s="14"/>
      <c r="F843" s="366"/>
      <c r="G843" s="364">
        <f t="shared" ref="G843:AL843" si="143">SUM(G831:G842)</f>
        <v>0</v>
      </c>
      <c r="H843" s="364">
        <f t="shared" si="143"/>
        <v>0</v>
      </c>
      <c r="I843" s="364">
        <f t="shared" si="143"/>
        <v>0</v>
      </c>
      <c r="J843" s="364">
        <f t="shared" si="143"/>
        <v>0</v>
      </c>
      <c r="K843" s="364">
        <f t="shared" si="143"/>
        <v>0</v>
      </c>
      <c r="L843" s="364">
        <f t="shared" si="143"/>
        <v>0</v>
      </c>
      <c r="M843" s="364">
        <f t="shared" si="143"/>
        <v>0</v>
      </c>
      <c r="N843" s="364">
        <f t="shared" si="143"/>
        <v>0</v>
      </c>
      <c r="O843" s="364">
        <f t="shared" si="143"/>
        <v>0</v>
      </c>
      <c r="P843" s="364">
        <f t="shared" si="143"/>
        <v>0</v>
      </c>
      <c r="Q843" s="364">
        <f t="shared" si="143"/>
        <v>0</v>
      </c>
      <c r="R843" s="364">
        <f t="shared" si="143"/>
        <v>0</v>
      </c>
      <c r="S843" s="364">
        <f t="shared" si="143"/>
        <v>0</v>
      </c>
      <c r="T843" s="364">
        <f t="shared" si="143"/>
        <v>0</v>
      </c>
      <c r="U843" s="364">
        <f t="shared" si="143"/>
        <v>0</v>
      </c>
      <c r="V843" s="364">
        <f t="shared" si="143"/>
        <v>0</v>
      </c>
      <c r="W843" s="364">
        <f t="shared" si="143"/>
        <v>0</v>
      </c>
      <c r="X843" s="364">
        <f t="shared" si="143"/>
        <v>0</v>
      </c>
      <c r="Y843" s="364">
        <f t="shared" si="143"/>
        <v>0</v>
      </c>
      <c r="Z843" s="364">
        <f t="shared" si="143"/>
        <v>0</v>
      </c>
      <c r="AA843" s="364">
        <f t="shared" si="143"/>
        <v>0</v>
      </c>
      <c r="AB843" s="364">
        <f t="shared" si="143"/>
        <v>0</v>
      </c>
      <c r="AC843" s="364">
        <f t="shared" si="143"/>
        <v>0</v>
      </c>
      <c r="AD843" s="364">
        <f t="shared" si="143"/>
        <v>0</v>
      </c>
      <c r="AE843" s="364">
        <f t="shared" si="143"/>
        <v>0</v>
      </c>
      <c r="AF843" s="364">
        <f t="shared" si="143"/>
        <v>0</v>
      </c>
      <c r="AG843" s="364">
        <f t="shared" si="143"/>
        <v>0</v>
      </c>
      <c r="AH843" s="364">
        <f t="shared" si="143"/>
        <v>0</v>
      </c>
      <c r="AI843" s="364">
        <f t="shared" si="143"/>
        <v>0</v>
      </c>
      <c r="AJ843" s="364">
        <f t="shared" si="143"/>
        <v>0</v>
      </c>
      <c r="AK843" s="364">
        <f t="shared" si="143"/>
        <v>0</v>
      </c>
      <c r="AL843" s="364">
        <f t="shared" si="143"/>
        <v>0</v>
      </c>
      <c r="AM843" s="364">
        <f t="shared" ref="AM843:BI843" si="144">SUM(AM831:AM842)</f>
        <v>0</v>
      </c>
      <c r="AN843" s="364">
        <f t="shared" si="144"/>
        <v>0</v>
      </c>
      <c r="AO843" s="364">
        <f t="shared" si="144"/>
        <v>0</v>
      </c>
      <c r="AP843" s="364">
        <f t="shared" si="144"/>
        <v>0</v>
      </c>
      <c r="AQ843" s="364">
        <f t="shared" si="144"/>
        <v>0</v>
      </c>
      <c r="AR843" s="364">
        <f t="shared" si="144"/>
        <v>0</v>
      </c>
      <c r="AS843" s="364">
        <f t="shared" si="144"/>
        <v>0</v>
      </c>
      <c r="AT843" s="364">
        <f t="shared" si="144"/>
        <v>0</v>
      </c>
      <c r="AU843" s="364">
        <f t="shared" si="144"/>
        <v>0</v>
      </c>
      <c r="AV843" s="364">
        <f t="shared" si="144"/>
        <v>0</v>
      </c>
      <c r="AW843" s="364">
        <f t="shared" si="144"/>
        <v>0</v>
      </c>
      <c r="AX843" s="364">
        <f t="shared" si="144"/>
        <v>0</v>
      </c>
      <c r="AY843" s="364">
        <f t="shared" si="144"/>
        <v>0</v>
      </c>
      <c r="AZ843" s="364">
        <f t="shared" si="144"/>
        <v>0</v>
      </c>
      <c r="BA843" s="364">
        <f t="shared" si="144"/>
        <v>0</v>
      </c>
      <c r="BB843" s="364">
        <f t="shared" si="144"/>
        <v>0</v>
      </c>
      <c r="BC843" s="364">
        <f t="shared" si="144"/>
        <v>0</v>
      </c>
      <c r="BD843" s="364">
        <f t="shared" si="144"/>
        <v>0</v>
      </c>
      <c r="BE843" s="364">
        <f t="shared" si="144"/>
        <v>0</v>
      </c>
      <c r="BF843" s="364">
        <f t="shared" si="144"/>
        <v>0</v>
      </c>
      <c r="BG843" s="364">
        <f t="shared" si="144"/>
        <v>0</v>
      </c>
      <c r="BH843" s="364">
        <f t="shared" si="144"/>
        <v>0</v>
      </c>
      <c r="BI843" s="364">
        <f t="shared" si="144"/>
        <v>0</v>
      </c>
      <c r="BJ843" s="14"/>
      <c r="BK843" s="14"/>
      <c r="BL843" s="14"/>
      <c r="BM843" s="14"/>
      <c r="BN843" s="14"/>
      <c r="BO843" s="14"/>
      <c r="BP843" s="14"/>
      <c r="BQ843" s="14"/>
      <c r="BR843" s="14"/>
      <c r="BS843" s="14"/>
      <c r="BT843" s="14"/>
      <c r="BU843" s="14"/>
      <c r="BV843" s="14"/>
      <c r="BW843" s="14"/>
      <c r="BX843" s="14"/>
      <c r="BY843" s="14"/>
      <c r="BZ843" s="14"/>
      <c r="CA843" s="410"/>
      <c r="CB843" s="410"/>
      <c r="CC843" s="410"/>
      <c r="CD843" s="410"/>
      <c r="CE843" s="410"/>
      <c r="CF843" s="410"/>
      <c r="CG843" s="410"/>
      <c r="CH843" s="410"/>
      <c r="CI843" s="410"/>
      <c r="CJ843" s="410"/>
      <c r="CK843" s="410"/>
      <c r="CL843" s="410"/>
      <c r="CM843" s="410"/>
      <c r="CN843" s="410"/>
      <c r="CO843" s="410"/>
      <c r="CP843" s="410"/>
      <c r="CQ843" s="410"/>
      <c r="CR843" s="410"/>
      <c r="CS843" s="410"/>
      <c r="CT843" s="410"/>
      <c r="CU843" s="410"/>
      <c r="CV843" s="410"/>
      <c r="CW843" s="410"/>
      <c r="CX843" s="410"/>
      <c r="CY843" s="410"/>
      <c r="CZ843" s="410"/>
      <c r="DA843" s="410"/>
      <c r="DB843" s="410"/>
      <c r="DC843" s="410"/>
      <c r="DD843" s="410"/>
      <c r="DE843" s="410"/>
      <c r="DF843" s="410"/>
      <c r="DG843" s="410"/>
      <c r="DH843" s="410"/>
      <c r="DI843" s="410"/>
      <c r="DJ843" s="410"/>
      <c r="DK843" s="410"/>
      <c r="DL843" s="410"/>
      <c r="DM843" s="410"/>
      <c r="DN843" s="410"/>
      <c r="DO843" s="410"/>
      <c r="DP843" s="410"/>
      <c r="DQ843" s="410"/>
      <c r="DR843" s="410"/>
      <c r="DS843" s="410"/>
      <c r="DT843" s="410"/>
      <c r="DU843" s="410"/>
      <c r="DV843" s="410"/>
      <c r="DW843" s="410"/>
      <c r="DX843" s="410"/>
      <c r="DY843" s="410"/>
      <c r="DZ843" s="410"/>
      <c r="EA843" s="410"/>
      <c r="EB843" s="410"/>
      <c r="EC843" s="410"/>
      <c r="ED843" s="410"/>
      <c r="EE843" s="410"/>
      <c r="EF843" s="410"/>
      <c r="EG843" s="410"/>
      <c r="EH843" s="410"/>
      <c r="EI843" s="410"/>
      <c r="EJ843" s="410"/>
      <c r="EK843" s="410"/>
      <c r="EL843" s="410"/>
      <c r="EM843" s="410"/>
      <c r="EN843" s="410"/>
      <c r="EO843" s="410"/>
      <c r="EP843" s="410"/>
      <c r="EQ843" s="410"/>
      <c r="ER843" s="410"/>
      <c r="ES843" s="410"/>
      <c r="ET843" s="410"/>
      <c r="EU843" s="410"/>
      <c r="EV843" s="410"/>
      <c r="EW843" s="410"/>
      <c r="EX843" s="410"/>
      <c r="EY843" s="410"/>
      <c r="EZ843" s="410"/>
      <c r="FA843" s="410"/>
      <c r="FB843" s="410"/>
      <c r="FC843" s="410"/>
      <c r="FD843" s="410"/>
      <c r="FE843" s="410"/>
      <c r="FF843" s="410"/>
      <c r="FG843" s="410"/>
      <c r="FH843" s="410"/>
      <c r="FI843" s="410"/>
      <c r="FJ843" s="410"/>
      <c r="FK843" s="410"/>
      <c r="FL843" s="410"/>
      <c r="FM843" s="410"/>
      <c r="FN843" s="410"/>
      <c r="FO843" s="410"/>
      <c r="FP843" s="410"/>
      <c r="FQ843" s="410"/>
      <c r="FR843" s="410"/>
      <c r="FS843" s="410"/>
      <c r="FT843" s="410"/>
      <c r="FU843" s="410"/>
      <c r="FV843" s="410"/>
      <c r="FW843" s="410"/>
      <c r="FX843" s="410"/>
      <c r="FY843" s="410"/>
      <c r="FZ843" s="410"/>
      <c r="GA843" s="410"/>
      <c r="GB843" s="410"/>
      <c r="GC843" s="410"/>
      <c r="GD843" s="410"/>
      <c r="GE843" s="410"/>
      <c r="GF843" s="410"/>
      <c r="GG843" s="410"/>
      <c r="GH843" s="410"/>
      <c r="GI843" s="410"/>
      <c r="GJ843" s="410"/>
      <c r="GK843" s="410"/>
      <c r="GL843" s="410"/>
      <c r="GM843" s="410"/>
      <c r="GN843" s="410"/>
      <c r="GO843" s="410"/>
      <c r="GP843" s="410"/>
      <c r="GQ843" s="410"/>
      <c r="GR843" s="410"/>
      <c r="GS843" s="410"/>
      <c r="GT843" s="410"/>
      <c r="GU843" s="410"/>
      <c r="GV843" s="410"/>
      <c r="GW843" s="410"/>
      <c r="GX843" s="410"/>
      <c r="GY843" s="410"/>
      <c r="GZ843" s="410"/>
      <c r="HA843" s="410"/>
      <c r="HB843" s="410"/>
      <c r="HC843" s="410"/>
      <c r="HD843" s="410"/>
      <c r="HE843" s="410"/>
      <c r="HF843" s="410"/>
      <c r="HG843" s="410"/>
      <c r="HH843" s="410"/>
      <c r="HI843" s="410"/>
      <c r="HJ843" s="410"/>
      <c r="HK843" s="410"/>
      <c r="HL843" s="410"/>
      <c r="HM843" s="410"/>
      <c r="HN843" s="410"/>
      <c r="HO843" s="410"/>
      <c r="HP843" s="410"/>
      <c r="HQ843" s="410"/>
      <c r="HR843" s="410"/>
      <c r="HS843" s="410"/>
      <c r="HT843" s="410"/>
      <c r="HU843" s="410"/>
      <c r="HV843" s="410"/>
      <c r="HW843" s="410"/>
      <c r="HX843" s="410"/>
      <c r="HY843" s="410"/>
      <c r="HZ843" s="410"/>
      <c r="IA843" s="410"/>
      <c r="IB843" s="410"/>
      <c r="IC843" s="410"/>
      <c r="ID843" s="410"/>
      <c r="IE843" s="410"/>
      <c r="IF843" s="410"/>
      <c r="IG843" s="410"/>
      <c r="IH843" s="410"/>
      <c r="II843" s="410"/>
      <c r="IJ843" s="410"/>
      <c r="IK843" s="410"/>
      <c r="IL843" s="410"/>
      <c r="IM843" s="410"/>
      <c r="IN843" s="410"/>
      <c r="IO843" s="410"/>
      <c r="IP843" s="410"/>
      <c r="IQ843" s="410"/>
      <c r="IR843" s="410"/>
      <c r="IS843" s="410"/>
      <c r="IT843" s="410"/>
      <c r="IU843" s="410"/>
      <c r="IV843" s="410"/>
    </row>
    <row r="844" spans="1:256" s="2" customFormat="1" ht="12.75" hidden="1" customHeight="1" outlineLevel="2">
      <c r="A844" s="14"/>
      <c r="B844" s="384">
        <f>C856</f>
        <v>0</v>
      </c>
      <c r="C844" s="326"/>
      <c r="D844" s="33" t="s">
        <v>65</v>
      </c>
      <c r="E844" s="32"/>
      <c r="F844" s="371"/>
      <c r="G844" s="154">
        <f>IF(G$3&gt;A29taxremlife,A29taxvalue-SUM($F844:F844),IF(A29taxremlife="N/A","n/a",A29taxvalue/A29taxremlife))</f>
        <v>0</v>
      </c>
      <c r="H844" s="154">
        <f>IF(H$3&gt;A29taxremlife,A29taxvalue-SUM($F844:G844),IF(A29taxremlife="N/A","n/a",A29taxvalue/A29taxremlife))</f>
        <v>0</v>
      </c>
      <c r="I844" s="154">
        <f>IF(I$3&gt;A29taxremlife,A29taxvalue-SUM($F844:H844),IF(A29taxremlife="N/A","n/a",A29taxvalue/A29taxremlife))</f>
        <v>0</v>
      </c>
      <c r="J844" s="154">
        <f>IF(J$3&gt;A29taxremlife,A29taxvalue-SUM($F844:I844),IF(A29taxremlife="N/A","n/a",A29taxvalue/A29taxremlife))</f>
        <v>0</v>
      </c>
      <c r="K844" s="154">
        <f>IF(K$3&gt;A29taxremlife,A29taxvalue-SUM($F844:J844),IF(A29taxremlife="N/A","n/a",A29taxvalue/A29taxremlife))</f>
        <v>0</v>
      </c>
      <c r="L844" s="154">
        <f>IF(L$3&gt;A29taxremlife,A29taxvalue-SUM($F844:K844),IF(A29taxremlife="N/A","n/a",A29taxvalue/A29taxremlife))</f>
        <v>0</v>
      </c>
      <c r="M844" s="154">
        <f>IF(M$3&gt;A29taxremlife,A29taxvalue-SUM($F844:L844),IF(A29taxremlife="N/A","n/a",A29taxvalue/A29taxremlife))</f>
        <v>0</v>
      </c>
      <c r="N844" s="154">
        <f>IF(N$3&gt;A29taxremlife,A29taxvalue-SUM($F844:M844),IF(A29taxremlife="N/A","n/a",A29taxvalue/A29taxremlife))</f>
        <v>0</v>
      </c>
      <c r="O844" s="154">
        <f>IF(O$3&gt;A29taxremlife,A29taxvalue-SUM($F844:N844),IF(A29taxremlife="N/A","n/a",A29taxvalue/A29taxremlife))</f>
        <v>0</v>
      </c>
      <c r="P844" s="154">
        <f>IF(P$3&gt;A29taxremlife,A29taxvalue-SUM($F844:O844),IF(A29taxremlife="N/A","n/a",A29taxvalue/A29taxremlife))</f>
        <v>0</v>
      </c>
      <c r="Q844" s="154">
        <f>IF(Q$3&gt;A29taxremlife,A29taxvalue-SUM($F844:P844),IF(A29taxremlife="N/A","n/a",A29taxvalue/A29taxremlife))</f>
        <v>0</v>
      </c>
      <c r="R844" s="154">
        <f>IF(R$3&gt;A29taxremlife,A29taxvalue-SUM($F844:Q844),IF(A29taxremlife="N/A","n/a",A29taxvalue/A29taxremlife))</f>
        <v>0</v>
      </c>
      <c r="S844" s="154">
        <f>IF(S$3&gt;A29taxremlife,A29taxvalue-SUM($F844:R844),IF(A29taxremlife="N/A","n/a",A29taxvalue/A29taxremlife))</f>
        <v>0</v>
      </c>
      <c r="T844" s="154">
        <f>IF(T$3&gt;A29taxremlife,A29taxvalue-SUM($F844:S844),IF(A29taxremlife="N/A","n/a",A29taxvalue/A29taxremlife))</f>
        <v>0</v>
      </c>
      <c r="U844" s="154">
        <f>IF(U$3&gt;A29taxremlife,A29taxvalue-SUM($F844:T844),IF(A29taxremlife="N/A","n/a",A29taxvalue/A29taxremlife))</f>
        <v>0</v>
      </c>
      <c r="V844" s="154">
        <f>IF(V$3&gt;A29taxremlife,A29taxvalue-SUM($F844:U844),IF(A29taxremlife="N/A","n/a",A29taxvalue/A29taxremlife))</f>
        <v>0</v>
      </c>
      <c r="W844" s="154">
        <f>IF(W$3&gt;A29taxremlife,A29taxvalue-SUM($F844:V844),IF(A29taxremlife="N/A","n/a",A29taxvalue/A29taxremlife))</f>
        <v>0</v>
      </c>
      <c r="X844" s="154">
        <f>IF(X$3&gt;A29taxremlife,A29taxvalue-SUM($F844:W844),IF(A29taxremlife="N/A","n/a",A29taxvalue/A29taxremlife))</f>
        <v>0</v>
      </c>
      <c r="Y844" s="154">
        <f>IF(Y$3&gt;A29taxremlife,A29taxvalue-SUM($F844:X844),IF(A29taxremlife="N/A","n/a",A29taxvalue/A29taxremlife))</f>
        <v>0</v>
      </c>
      <c r="Z844" s="154">
        <f>IF(Z$3&gt;A29taxremlife,A29taxvalue-SUM($F844:Y844),IF(A29taxremlife="N/A","n/a",A29taxvalue/A29taxremlife))</f>
        <v>0</v>
      </c>
      <c r="AA844" s="154">
        <f>IF(AA$3&gt;A29taxremlife,A29taxvalue-SUM($F844:Z844),IF(A29taxremlife="N/A","n/a",A29taxvalue/A29taxremlife))</f>
        <v>0</v>
      </c>
      <c r="AB844" s="154">
        <f>IF(AB$3&gt;A29taxremlife,A29taxvalue-SUM($F844:AA844),IF(A29taxremlife="N/A","n/a",A29taxvalue/A29taxremlife))</f>
        <v>0</v>
      </c>
      <c r="AC844" s="154">
        <f>IF(AC$3&gt;A29taxremlife,A29taxvalue-SUM($F844:AB844),IF(A29taxremlife="N/A","n/a",A29taxvalue/A29taxremlife))</f>
        <v>0</v>
      </c>
      <c r="AD844" s="154">
        <f>IF(AD$3&gt;A29taxremlife,A29taxvalue-SUM($F844:AC844),IF(A29taxremlife="N/A","n/a",A29taxvalue/A29taxremlife))</f>
        <v>0</v>
      </c>
      <c r="AE844" s="154">
        <f>IF(AE$3&gt;A29taxremlife,A29taxvalue-SUM($F844:AD844),IF(A29taxremlife="N/A","n/a",A29taxvalue/A29taxremlife))</f>
        <v>0</v>
      </c>
      <c r="AF844" s="154">
        <f>IF(AF$3&gt;A29taxremlife,A29taxvalue-SUM($F844:AE844),IF(A29taxremlife="N/A","n/a",A29taxvalue/A29taxremlife))</f>
        <v>0</v>
      </c>
      <c r="AG844" s="154">
        <f>IF(AG$3&gt;A29taxremlife,A29taxvalue-SUM($F844:AF844),IF(A29taxremlife="N/A","n/a",A29taxvalue/A29taxremlife))</f>
        <v>0</v>
      </c>
      <c r="AH844" s="154">
        <f>IF(AH$3&gt;A29taxremlife,A29taxvalue-SUM($F844:AG844),IF(A29taxremlife="N/A","n/a",A29taxvalue/A29taxremlife))</f>
        <v>0</v>
      </c>
      <c r="AI844" s="154">
        <f>IF(AI$3&gt;A29taxremlife,A29taxvalue-SUM($F844:AH844),IF(A29taxremlife="N/A","n/a",A29taxvalue/A29taxremlife))</f>
        <v>0</v>
      </c>
      <c r="AJ844" s="154">
        <f>IF(AJ$3&gt;A29taxremlife,A29taxvalue-SUM($F844:AI844),IF(A29taxremlife="N/A","n/a",A29taxvalue/A29taxremlife))</f>
        <v>0</v>
      </c>
      <c r="AK844" s="154">
        <f>IF(AK$3&gt;A29taxremlife,A29taxvalue-SUM($F844:AJ844),IF(A29taxremlife="N/A","n/a",A29taxvalue/A29taxremlife))</f>
        <v>0</v>
      </c>
      <c r="AL844" s="154">
        <f>IF(AL$3&gt;A29taxremlife,A29taxvalue-SUM($F844:AK844),IF(A29taxremlife="N/A","n/a",A29taxvalue/A29taxremlife))</f>
        <v>0</v>
      </c>
      <c r="AM844" s="154">
        <f>IF(AM$3&gt;A29taxremlife,A29taxvalue-SUM($F844:AL844),IF(A29taxremlife="N/A","n/a",A29taxvalue/A29taxremlife))</f>
        <v>0</v>
      </c>
      <c r="AN844" s="154">
        <f>IF(AN$3&gt;A29taxremlife,A29taxvalue-SUM($F844:AM844),IF(A29taxremlife="N/A","n/a",A29taxvalue/A29taxremlife))</f>
        <v>0</v>
      </c>
      <c r="AO844" s="154">
        <f>IF(AO$3&gt;A29taxremlife,A29taxvalue-SUM($F844:AN844),IF(A29taxremlife="N/A","n/a",A29taxvalue/A29taxremlife))</f>
        <v>0</v>
      </c>
      <c r="AP844" s="154">
        <f>IF(AP$3&gt;A29taxremlife,A29taxvalue-SUM($F844:AO844),IF(A29taxremlife="N/A","n/a",A29taxvalue/A29taxremlife))</f>
        <v>0</v>
      </c>
      <c r="AQ844" s="154">
        <f>IF(AQ$3&gt;A29taxremlife,A29taxvalue-SUM($F844:AP844),IF(A29taxremlife="N/A","n/a",A29taxvalue/A29taxremlife))</f>
        <v>0</v>
      </c>
      <c r="AR844" s="154">
        <f>IF(AR$3&gt;A29taxremlife,A29taxvalue-SUM($F844:AQ844),IF(A29taxremlife="N/A","n/a",A29taxvalue/A29taxremlife))</f>
        <v>0</v>
      </c>
      <c r="AS844" s="154">
        <f>IF(AS$3&gt;A29taxremlife,A29taxvalue-SUM($F844:AR844),IF(A29taxremlife="N/A","n/a",A29taxvalue/A29taxremlife))</f>
        <v>0</v>
      </c>
      <c r="AT844" s="154">
        <f>IF(AT$3&gt;A29taxremlife,A29taxvalue-SUM($F844:AS844),IF(A29taxremlife="N/A","n/a",A29taxvalue/A29taxremlife))</f>
        <v>0</v>
      </c>
      <c r="AU844" s="154">
        <f>IF(AU$3&gt;A29taxremlife,A29taxvalue-SUM($F844:AT844),IF(A29taxremlife="N/A","n/a",A29taxvalue/A29taxremlife))</f>
        <v>0</v>
      </c>
      <c r="AV844" s="154">
        <f>IF(AV$3&gt;A29taxremlife,A29taxvalue-SUM($F844:AU844),IF(A29taxremlife="N/A","n/a",A29taxvalue/A29taxremlife))</f>
        <v>0</v>
      </c>
      <c r="AW844" s="154">
        <f>IF(AW$3&gt;A29taxremlife,A29taxvalue-SUM($F844:AV844),IF(A29taxremlife="N/A","n/a",A29taxvalue/A29taxremlife))</f>
        <v>0</v>
      </c>
      <c r="AX844" s="154">
        <f>IF(AX$3&gt;A29taxremlife,A29taxvalue-SUM($F844:AW844),IF(A29taxremlife="N/A","n/a",A29taxvalue/A29taxremlife))</f>
        <v>0</v>
      </c>
      <c r="AY844" s="154">
        <f>IF(AY$3&gt;A29taxremlife,A29taxvalue-SUM($F844:AX844),IF(A29taxremlife="N/A","n/a",A29taxvalue/A29taxremlife))</f>
        <v>0</v>
      </c>
      <c r="AZ844" s="154">
        <f>IF(AZ$3&gt;A29taxremlife,A29taxvalue-SUM($F844:AY844),IF(A29taxremlife="N/A","n/a",A29taxvalue/A29taxremlife))</f>
        <v>0</v>
      </c>
      <c r="BA844" s="154">
        <f>IF(BA$3&gt;A29taxremlife,A29taxvalue-SUM($F844:AZ844),IF(A29taxremlife="N/A","n/a",A29taxvalue/A29taxremlife))</f>
        <v>0</v>
      </c>
      <c r="BB844" s="154">
        <f>IF(BB$3&gt;A29taxremlife,A29taxvalue-SUM($F844:BA844),IF(A29taxremlife="N/A","n/a",A29taxvalue/A29taxremlife))</f>
        <v>0</v>
      </c>
      <c r="BC844" s="154">
        <f>IF(BC$3&gt;A29taxremlife,A29taxvalue-SUM($F844:BB844),IF(A29taxremlife="N/A","n/a",A29taxvalue/A29taxremlife))</f>
        <v>0</v>
      </c>
      <c r="BD844" s="154">
        <f>IF(BD$3&gt;A29taxremlife,A29taxvalue-SUM($F844:BC844),IF(A29taxremlife="N/A","n/a",A29taxvalue/A29taxremlife))</f>
        <v>0</v>
      </c>
      <c r="BE844" s="154">
        <f>IF(BE$3&gt;A29taxremlife,A29taxvalue-SUM($F844:BD844),IF(A29taxremlife="N/A","n/a",A29taxvalue/A29taxremlife))</f>
        <v>0</v>
      </c>
      <c r="BF844" s="154">
        <f>IF(BF$3&gt;A29taxremlife,A29taxvalue-SUM($F844:BE844),IF(A29taxremlife="N/A","n/a",A29taxvalue/A29taxremlife))</f>
        <v>0</v>
      </c>
      <c r="BG844" s="154">
        <f>IF(BG$3&gt;A29taxremlife,A29taxvalue-SUM($F844:BF844),IF(A29taxremlife="N/A","n/a",A29taxvalue/A29taxremlife))</f>
        <v>0</v>
      </c>
      <c r="BH844" s="154">
        <f>IF(BH$3&gt;A29taxremlife,A29taxvalue-SUM($F844:BG844),IF(A29taxremlife="N/A","n/a",A29taxvalue/A29taxremlife))</f>
        <v>0</v>
      </c>
      <c r="BI844" s="154">
        <f>IF(BI$3&gt;A29taxremlife,A29taxvalue-SUM($F844:BH844),IF(A29taxremlife="N/A","n/a",A29taxvalue/A29taxremlife))</f>
        <v>0</v>
      </c>
      <c r="BJ844" s="14"/>
      <c r="BK844" s="14"/>
      <c r="BL844" s="14"/>
      <c r="BM844" s="14"/>
      <c r="BN844" s="14"/>
      <c r="BO844" s="14"/>
      <c r="BP844" s="14"/>
      <c r="BQ844" s="14"/>
      <c r="BR844" s="14"/>
      <c r="BS844" s="14"/>
      <c r="BT844" s="14"/>
      <c r="BU844" s="14"/>
      <c r="BV844" s="14"/>
      <c r="BW844" s="14"/>
      <c r="BX844" s="14"/>
      <c r="BY844" s="14"/>
      <c r="BZ844" s="14"/>
      <c r="CA844" s="410"/>
      <c r="CB844" s="410"/>
      <c r="CC844" s="410"/>
      <c r="CD844" s="410"/>
      <c r="CE844" s="410"/>
      <c r="CF844" s="410"/>
      <c r="CG844" s="410"/>
      <c r="CH844" s="410"/>
      <c r="CI844" s="410"/>
      <c r="CJ844" s="410"/>
      <c r="CK844" s="410"/>
      <c r="CL844" s="410"/>
      <c r="CM844" s="410"/>
      <c r="CN844" s="410"/>
      <c r="CO844" s="410"/>
      <c r="CP844" s="410"/>
      <c r="CQ844" s="410"/>
      <c r="CR844" s="410"/>
      <c r="CS844" s="410"/>
      <c r="CT844" s="410"/>
      <c r="CU844" s="410"/>
      <c r="CV844" s="410"/>
      <c r="CW844" s="410"/>
      <c r="CX844" s="410"/>
      <c r="CY844" s="410"/>
      <c r="CZ844" s="410"/>
      <c r="DA844" s="410"/>
      <c r="DB844" s="410"/>
      <c r="DC844" s="410"/>
      <c r="DD844" s="410"/>
      <c r="DE844" s="410"/>
      <c r="DF844" s="410"/>
      <c r="DG844" s="410"/>
      <c r="DH844" s="410"/>
      <c r="DI844" s="410"/>
      <c r="DJ844" s="410"/>
      <c r="DK844" s="410"/>
      <c r="DL844" s="410"/>
      <c r="DM844" s="410"/>
      <c r="DN844" s="410"/>
      <c r="DO844" s="410"/>
      <c r="DP844" s="410"/>
      <c r="DQ844" s="410"/>
      <c r="DR844" s="410"/>
      <c r="DS844" s="410"/>
      <c r="DT844" s="410"/>
      <c r="DU844" s="410"/>
      <c r="DV844" s="410"/>
      <c r="DW844" s="410"/>
      <c r="DX844" s="410"/>
      <c r="DY844" s="410"/>
      <c r="DZ844" s="410"/>
      <c r="EA844" s="410"/>
      <c r="EB844" s="410"/>
      <c r="EC844" s="410"/>
      <c r="ED844" s="410"/>
      <c r="EE844" s="410"/>
      <c r="EF844" s="410"/>
      <c r="EG844" s="410"/>
      <c r="EH844" s="410"/>
      <c r="EI844" s="410"/>
      <c r="EJ844" s="410"/>
      <c r="EK844" s="410"/>
      <c r="EL844" s="410"/>
      <c r="EM844" s="410"/>
      <c r="EN844" s="410"/>
      <c r="EO844" s="410"/>
      <c r="EP844" s="410"/>
      <c r="EQ844" s="410"/>
      <c r="ER844" s="410"/>
      <c r="ES844" s="410"/>
      <c r="ET844" s="410"/>
      <c r="EU844" s="410"/>
      <c r="EV844" s="410"/>
      <c r="EW844" s="410"/>
      <c r="EX844" s="410"/>
      <c r="EY844" s="410"/>
      <c r="EZ844" s="410"/>
      <c r="FA844" s="410"/>
      <c r="FB844" s="410"/>
      <c r="FC844" s="410"/>
      <c r="FD844" s="410"/>
      <c r="FE844" s="410"/>
      <c r="FF844" s="410"/>
      <c r="FG844" s="410"/>
      <c r="FH844" s="410"/>
      <c r="FI844" s="410"/>
      <c r="FJ844" s="410"/>
      <c r="FK844" s="410"/>
      <c r="FL844" s="410"/>
      <c r="FM844" s="410"/>
      <c r="FN844" s="410"/>
      <c r="FO844" s="410"/>
      <c r="FP844" s="410"/>
      <c r="FQ844" s="410"/>
      <c r="FR844" s="410"/>
      <c r="FS844" s="410"/>
      <c r="FT844" s="410"/>
      <c r="FU844" s="410"/>
      <c r="FV844" s="410"/>
      <c r="FW844" s="410"/>
      <c r="FX844" s="410"/>
      <c r="FY844" s="410"/>
      <c r="FZ844" s="410"/>
      <c r="GA844" s="410"/>
      <c r="GB844" s="410"/>
      <c r="GC844" s="410"/>
      <c r="GD844" s="410"/>
      <c r="GE844" s="410"/>
      <c r="GF844" s="410"/>
      <c r="GG844" s="410"/>
      <c r="GH844" s="410"/>
      <c r="GI844" s="410"/>
      <c r="GJ844" s="410"/>
      <c r="GK844" s="410"/>
      <c r="GL844" s="410"/>
      <c r="GM844" s="410"/>
      <c r="GN844" s="410"/>
      <c r="GO844" s="410"/>
      <c r="GP844" s="410"/>
      <c r="GQ844" s="410"/>
      <c r="GR844" s="410"/>
      <c r="GS844" s="410"/>
      <c r="GT844" s="410"/>
      <c r="GU844" s="410"/>
      <c r="GV844" s="410"/>
      <c r="GW844" s="410"/>
      <c r="GX844" s="410"/>
      <c r="GY844" s="410"/>
      <c r="GZ844" s="410"/>
      <c r="HA844" s="410"/>
      <c r="HB844" s="410"/>
      <c r="HC844" s="410"/>
      <c r="HD844" s="410"/>
      <c r="HE844" s="410"/>
      <c r="HF844" s="410"/>
      <c r="HG844" s="410"/>
      <c r="HH844" s="410"/>
      <c r="HI844" s="410"/>
      <c r="HJ844" s="410"/>
      <c r="HK844" s="410"/>
      <c r="HL844" s="410"/>
      <c r="HM844" s="410"/>
      <c r="HN844" s="410"/>
      <c r="HO844" s="410"/>
      <c r="HP844" s="410"/>
      <c r="HQ844" s="410"/>
      <c r="HR844" s="410"/>
      <c r="HS844" s="410"/>
      <c r="HT844" s="410"/>
      <c r="HU844" s="410"/>
      <c r="HV844" s="410"/>
      <c r="HW844" s="410"/>
      <c r="HX844" s="410"/>
      <c r="HY844" s="410"/>
      <c r="HZ844" s="410"/>
      <c r="IA844" s="410"/>
      <c r="IB844" s="410"/>
      <c r="IC844" s="410"/>
      <c r="ID844" s="410"/>
      <c r="IE844" s="410"/>
      <c r="IF844" s="410"/>
      <c r="IG844" s="410"/>
      <c r="IH844" s="410"/>
      <c r="II844" s="410"/>
      <c r="IJ844" s="410"/>
      <c r="IK844" s="410"/>
      <c r="IL844" s="410"/>
      <c r="IM844" s="410"/>
      <c r="IN844" s="410"/>
      <c r="IO844" s="410"/>
      <c r="IP844" s="410"/>
      <c r="IQ844" s="410"/>
      <c r="IR844" s="410"/>
      <c r="IS844" s="410"/>
      <c r="IT844" s="410"/>
      <c r="IU844" s="410"/>
      <c r="IV844" s="410"/>
    </row>
    <row r="845" spans="1:256" s="2" customFormat="1" ht="12.75" hidden="1" customHeight="1" outlineLevel="2">
      <c r="A845" s="14"/>
      <c r="B845" s="14"/>
      <c r="C845" s="324"/>
      <c r="D845" s="412" t="s">
        <v>198</v>
      </c>
      <c r="E845" s="261">
        <v>0</v>
      </c>
      <c r="F845" s="372"/>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c r="AY845" s="155"/>
      <c r="AZ845" s="155"/>
      <c r="BA845" s="155"/>
      <c r="BB845" s="155"/>
      <c r="BC845" s="155"/>
      <c r="BD845" s="155"/>
      <c r="BE845" s="155"/>
      <c r="BF845" s="155"/>
      <c r="BG845" s="155"/>
      <c r="BH845" s="155"/>
      <c r="BI845" s="155"/>
      <c r="BJ845" s="14"/>
      <c r="BK845" s="14"/>
      <c r="BL845" s="14"/>
      <c r="BM845" s="14"/>
      <c r="BN845" s="14"/>
      <c r="BO845" s="14"/>
      <c r="BP845" s="14"/>
      <c r="BQ845" s="14"/>
      <c r="BR845" s="14"/>
      <c r="BS845" s="14"/>
      <c r="BT845" s="14"/>
      <c r="BU845" s="14"/>
      <c r="BV845" s="14"/>
      <c r="BW845" s="14"/>
      <c r="BX845" s="14"/>
      <c r="BY845" s="14"/>
      <c r="BZ845" s="14"/>
      <c r="CA845" s="410"/>
      <c r="CB845" s="410"/>
      <c r="CC845" s="410"/>
      <c r="CD845" s="410"/>
      <c r="CE845" s="410"/>
      <c r="CF845" s="410"/>
      <c r="CG845" s="410"/>
      <c r="CH845" s="410"/>
      <c r="CI845" s="410"/>
      <c r="CJ845" s="410"/>
      <c r="CK845" s="410"/>
      <c r="CL845" s="410"/>
      <c r="CM845" s="410"/>
      <c r="CN845" s="410"/>
      <c r="CO845" s="410"/>
      <c r="CP845" s="410"/>
      <c r="CQ845" s="410"/>
      <c r="CR845" s="410"/>
      <c r="CS845" s="410"/>
      <c r="CT845" s="410"/>
      <c r="CU845" s="410"/>
      <c r="CV845" s="410"/>
      <c r="CW845" s="410"/>
      <c r="CX845" s="410"/>
      <c r="CY845" s="410"/>
      <c r="CZ845" s="410"/>
      <c r="DA845" s="410"/>
      <c r="DB845" s="410"/>
      <c r="DC845" s="410"/>
      <c r="DD845" s="410"/>
      <c r="DE845" s="410"/>
      <c r="DF845" s="410"/>
      <c r="DG845" s="410"/>
      <c r="DH845" s="410"/>
      <c r="DI845" s="410"/>
      <c r="DJ845" s="410"/>
      <c r="DK845" s="410"/>
      <c r="DL845" s="410"/>
      <c r="DM845" s="410"/>
      <c r="DN845" s="410"/>
      <c r="DO845" s="410"/>
      <c r="DP845" s="410"/>
      <c r="DQ845" s="410"/>
      <c r="DR845" s="410"/>
      <c r="DS845" s="410"/>
      <c r="DT845" s="410"/>
      <c r="DU845" s="410"/>
      <c r="DV845" s="410"/>
      <c r="DW845" s="410"/>
      <c r="DX845" s="410"/>
      <c r="DY845" s="410"/>
      <c r="DZ845" s="410"/>
      <c r="EA845" s="410"/>
      <c r="EB845" s="410"/>
      <c r="EC845" s="410"/>
      <c r="ED845" s="410"/>
      <c r="EE845" s="410"/>
      <c r="EF845" s="410"/>
      <c r="EG845" s="410"/>
      <c r="EH845" s="410"/>
      <c r="EI845" s="410"/>
      <c r="EJ845" s="410"/>
      <c r="EK845" s="410"/>
      <c r="EL845" s="410"/>
      <c r="EM845" s="410"/>
      <c r="EN845" s="410"/>
      <c r="EO845" s="410"/>
      <c r="EP845" s="410"/>
      <c r="EQ845" s="410"/>
      <c r="ER845" s="410"/>
      <c r="ES845" s="410"/>
      <c r="ET845" s="410"/>
      <c r="EU845" s="410"/>
      <c r="EV845" s="410"/>
      <c r="EW845" s="410"/>
      <c r="EX845" s="410"/>
      <c r="EY845" s="410"/>
      <c r="EZ845" s="410"/>
      <c r="FA845" s="410"/>
      <c r="FB845" s="410"/>
      <c r="FC845" s="410"/>
      <c r="FD845" s="410"/>
      <c r="FE845" s="410"/>
      <c r="FF845" s="410"/>
      <c r="FG845" s="410"/>
      <c r="FH845" s="410"/>
      <c r="FI845" s="410"/>
      <c r="FJ845" s="410"/>
      <c r="FK845" s="410"/>
      <c r="FL845" s="410"/>
      <c r="FM845" s="410"/>
      <c r="FN845" s="410"/>
      <c r="FO845" s="410"/>
      <c r="FP845" s="410"/>
      <c r="FQ845" s="410"/>
      <c r="FR845" s="410"/>
      <c r="FS845" s="410"/>
      <c r="FT845" s="410"/>
      <c r="FU845" s="410"/>
      <c r="FV845" s="410"/>
      <c r="FW845" s="410"/>
      <c r="FX845" s="410"/>
      <c r="FY845" s="410"/>
      <c r="FZ845" s="410"/>
      <c r="GA845" s="410"/>
      <c r="GB845" s="410"/>
      <c r="GC845" s="410"/>
      <c r="GD845" s="410"/>
      <c r="GE845" s="410"/>
      <c r="GF845" s="410"/>
      <c r="GG845" s="410"/>
      <c r="GH845" s="410"/>
      <c r="GI845" s="410"/>
      <c r="GJ845" s="410"/>
      <c r="GK845" s="410"/>
      <c r="GL845" s="410"/>
      <c r="GM845" s="410"/>
      <c r="GN845" s="410"/>
      <c r="GO845" s="410"/>
      <c r="GP845" s="410"/>
      <c r="GQ845" s="410"/>
      <c r="GR845" s="410"/>
      <c r="GS845" s="410"/>
      <c r="GT845" s="410"/>
      <c r="GU845" s="410"/>
      <c r="GV845" s="410"/>
      <c r="GW845" s="410"/>
      <c r="GX845" s="410"/>
      <c r="GY845" s="410"/>
      <c r="GZ845" s="410"/>
      <c r="HA845" s="410"/>
      <c r="HB845" s="410"/>
      <c r="HC845" s="410"/>
      <c r="HD845" s="410"/>
      <c r="HE845" s="410"/>
      <c r="HF845" s="410"/>
      <c r="HG845" s="410"/>
      <c r="HH845" s="410"/>
      <c r="HI845" s="410"/>
      <c r="HJ845" s="410"/>
      <c r="HK845" s="410"/>
      <c r="HL845" s="410"/>
      <c r="HM845" s="410"/>
      <c r="HN845" s="410"/>
      <c r="HO845" s="410"/>
      <c r="HP845" s="410"/>
      <c r="HQ845" s="410"/>
      <c r="HR845" s="410"/>
      <c r="HS845" s="410"/>
      <c r="HT845" s="410"/>
      <c r="HU845" s="410"/>
      <c r="HV845" s="410"/>
      <c r="HW845" s="410"/>
      <c r="HX845" s="410"/>
      <c r="HY845" s="410"/>
      <c r="HZ845" s="410"/>
      <c r="IA845" s="410"/>
      <c r="IB845" s="410"/>
      <c r="IC845" s="410"/>
      <c r="ID845" s="410"/>
      <c r="IE845" s="410"/>
      <c r="IF845" s="410"/>
      <c r="IG845" s="410"/>
      <c r="IH845" s="410"/>
      <c r="II845" s="410"/>
      <c r="IJ845" s="410"/>
      <c r="IK845" s="410"/>
      <c r="IL845" s="410"/>
      <c r="IM845" s="410"/>
      <c r="IN845" s="410"/>
      <c r="IO845" s="410"/>
      <c r="IP845" s="410"/>
      <c r="IQ845" s="410"/>
      <c r="IR845" s="410"/>
      <c r="IS845" s="410"/>
      <c r="IT845" s="410"/>
      <c r="IU845" s="410"/>
      <c r="IV845" s="410"/>
    </row>
    <row r="846" spans="1:256" s="2" customFormat="1" ht="12.75" hidden="1" customHeight="1" outlineLevel="2">
      <c r="A846" s="14"/>
      <c r="B846" s="14"/>
      <c r="C846" s="324"/>
      <c r="D846" s="413"/>
      <c r="E846" s="261">
        <v>1</v>
      </c>
      <c r="F846" s="372"/>
      <c r="G846" s="268"/>
      <c r="H846" s="155">
        <f>IF(A29taxstdlife="n/a","n/a",IF(H$3&gt;(A29taxstdlife+$E846),(Input!$G$239*$G$7)-SUM($G846:G846),(Input!$G$239*$G$7)/A29taxstdlife))</f>
        <v>0</v>
      </c>
      <c r="I846" s="155">
        <f>IF(A29taxstdlife="n/a","n/a",IF(I$3&gt;(A29taxstdlife+$E846),(Input!$G$239*$G$7)-SUM($G846:H846),(Input!$G$239*$G$7)/A29taxstdlife))</f>
        <v>0</v>
      </c>
      <c r="J846" s="155">
        <f>IF(A29taxstdlife="n/a","n/a",IF(J$3&gt;(A29taxstdlife+$E846),(Input!$G$239*$G$7)-SUM($G846:I846),(Input!$G$239*$G$7)/A29taxstdlife))</f>
        <v>0</v>
      </c>
      <c r="K846" s="155">
        <f>IF(A29taxstdlife="n/a","n/a",IF(K$3&gt;(A29taxstdlife+$E846),(Input!$G$239*$G$7)-SUM($G846:J846),(Input!$G$239*$G$7)/A29taxstdlife))</f>
        <v>0</v>
      </c>
      <c r="L846" s="155">
        <f>IF(A29taxstdlife="n/a","n/a",IF(L$3&gt;(A29taxstdlife+$E846),(Input!$G$239*$G$7)-SUM($G846:K846),(Input!$G$239*$G$7)/A29taxstdlife))</f>
        <v>0</v>
      </c>
      <c r="M846" s="155">
        <f>IF(A29taxstdlife="n/a","n/a",IF(M$3&gt;(A29taxstdlife+$E846),(Input!$G$239*$G$7)-SUM($G846:L846),(Input!$G$239*$G$7)/A29taxstdlife))</f>
        <v>0</v>
      </c>
      <c r="N846" s="155">
        <f>IF(A29taxstdlife="n/a","n/a",IF(N$3&gt;(A29taxstdlife+$E846),(Input!$G$239*$G$7)-SUM($G846:M846),(Input!$G$239*$G$7)/A29taxstdlife))</f>
        <v>0</v>
      </c>
      <c r="O846" s="155">
        <f>IF(A29taxstdlife="n/a","n/a",IF(O$3&gt;(A29taxstdlife+$E846),(Input!$G$239*$G$7)-SUM($G846:N846),(Input!$G$239*$G$7)/A29taxstdlife))</f>
        <v>0</v>
      </c>
      <c r="P846" s="155">
        <f>IF(A29taxstdlife="n/a","n/a",IF(P$3&gt;(A29taxstdlife+$E846),(Input!$G$239*$G$7)-SUM($G846:O846),(Input!$G$239*$G$7)/A29taxstdlife))</f>
        <v>0</v>
      </c>
      <c r="Q846" s="155">
        <f>IF(A29taxstdlife="n/a","n/a",IF(Q$3&gt;(A29taxstdlife+$E846),(Input!$G$239*$G$7)-SUM($G846:P846),(Input!$G$239*$G$7)/A29taxstdlife))</f>
        <v>0</v>
      </c>
      <c r="R846" s="155">
        <f>IF(A29taxstdlife="n/a","n/a",IF(R$3&gt;(A29taxstdlife+$E846),(Input!$G$239*$G$7)-SUM($G846:Q846),(Input!$G$239*$G$7)/A29taxstdlife))</f>
        <v>0</v>
      </c>
      <c r="S846" s="155">
        <f>IF(A29taxstdlife="n/a","n/a",IF(S$3&gt;(A29taxstdlife+$E846),(Input!$G$239*$G$7)-SUM($G846:R846),(Input!$G$239*$G$7)/A29taxstdlife))</f>
        <v>0</v>
      </c>
      <c r="T846" s="155">
        <f>IF(A29taxstdlife="n/a","n/a",IF(T$3&gt;(A29taxstdlife+$E846),(Input!$G$239*$G$7)-SUM($G846:S846),(Input!$G$239*$G$7)/A29taxstdlife))</f>
        <v>0</v>
      </c>
      <c r="U846" s="155">
        <f>IF(A29taxstdlife="n/a","n/a",IF(U$3&gt;(A29taxstdlife+$E846),(Input!$G$239*$G$7)-SUM($G846:T846),(Input!$G$239*$G$7)/A29taxstdlife))</f>
        <v>0</v>
      </c>
      <c r="V846" s="155">
        <f>IF(A29taxstdlife="n/a","n/a",IF(V$3&gt;(A29taxstdlife+$E846),(Input!$G$239*$G$7)-SUM($G846:U846),(Input!$G$239*$G$7)/A29taxstdlife))</f>
        <v>0</v>
      </c>
      <c r="W846" s="155">
        <f>IF(A29taxstdlife="n/a","n/a",IF(W$3&gt;(A29taxstdlife+$E846),(Input!$G$239*$G$7)-SUM($G846:V846),(Input!$G$239*$G$7)/A29taxstdlife))</f>
        <v>0</v>
      </c>
      <c r="X846" s="155">
        <f>IF(A29taxstdlife="n/a","n/a",IF(X$3&gt;(A29taxstdlife+$E846),(Input!$G$239*$G$7)-SUM($G846:W846),(Input!$G$239*$G$7)/A29taxstdlife))</f>
        <v>0</v>
      </c>
      <c r="Y846" s="155">
        <f>IF(A29taxstdlife="n/a","n/a",IF(Y$3&gt;(A29taxstdlife+$E846),(Input!$G$239*$G$7)-SUM($G846:X846),(Input!$G$239*$G$7)/A29taxstdlife))</f>
        <v>0</v>
      </c>
      <c r="Z846" s="155">
        <f>IF(A29taxstdlife="n/a","n/a",IF(Z$3&gt;(A29taxstdlife+$E846),(Input!$G$239*$G$7)-SUM($G846:Y846),(Input!$G$239*$G$7)/A29taxstdlife))</f>
        <v>0</v>
      </c>
      <c r="AA846" s="155">
        <f>IF(A29taxstdlife="n/a","n/a",IF(AA$3&gt;(A29taxstdlife+$E846),(Input!$G$239*$G$7)-SUM($G846:Z846),(Input!$G$239*$G$7)/A29taxstdlife))</f>
        <v>0</v>
      </c>
      <c r="AB846" s="155">
        <f>IF(A29taxstdlife="n/a","n/a",IF(AB$3&gt;(A29taxstdlife+$E846),(Input!$G$239*$G$7)-SUM($G846:AA846),(Input!$G$239*$G$7)/A29taxstdlife))</f>
        <v>0</v>
      </c>
      <c r="AC846" s="155">
        <f>IF(A29taxstdlife="n/a","n/a",IF(AC$3&gt;(A29taxstdlife+$E846),(Input!$G$239*$G$7)-SUM($G846:AB846),(Input!$G$239*$G$7)/A29taxstdlife))</f>
        <v>0</v>
      </c>
      <c r="AD846" s="155">
        <f>IF(A29taxstdlife="n/a","n/a",IF(AD$3&gt;(A29taxstdlife+$E846),(Input!$G$239*$G$7)-SUM($G846:AC846),(Input!$G$239*$G$7)/A29taxstdlife))</f>
        <v>0</v>
      </c>
      <c r="AE846" s="155">
        <f>IF(A29taxstdlife="n/a","n/a",IF(AE$3&gt;(A29taxstdlife+$E846),(Input!$G$239*$G$7)-SUM($G846:AD846),(Input!$G$239*$G$7)/A29taxstdlife))</f>
        <v>0</v>
      </c>
      <c r="AF846" s="155">
        <f>IF(A29taxstdlife="n/a","n/a",IF(AF$3&gt;(A29taxstdlife+$E846),(Input!$G$239*$G$7)-SUM($G846:AE846),(Input!$G$239*$G$7)/A29taxstdlife))</f>
        <v>0</v>
      </c>
      <c r="AG846" s="155">
        <f>IF(A29taxstdlife="n/a","n/a",IF(AG$3&gt;(A29taxstdlife+$E846),(Input!$G$239*$G$7)-SUM($G846:AF846),(Input!$G$239*$G$7)/A29taxstdlife))</f>
        <v>0</v>
      </c>
      <c r="AH846" s="155">
        <f>IF(A29taxstdlife="n/a","n/a",IF(AH$3&gt;(A29taxstdlife+$E846),(Input!$G$239*$G$7)-SUM($G846:AG846),(Input!$G$239*$G$7)/A29taxstdlife))</f>
        <v>0</v>
      </c>
      <c r="AI846" s="155">
        <f>IF(A29taxstdlife="n/a","n/a",IF(AI$3&gt;(A29taxstdlife+$E846),(Input!$G$239*$G$7)-SUM($G846:AH846),(Input!$G$239*$G$7)/A29taxstdlife))</f>
        <v>0</v>
      </c>
      <c r="AJ846" s="155">
        <f>IF(A29taxstdlife="n/a","n/a",IF(AJ$3&gt;(A29taxstdlife+$E846),(Input!$G$239*$G$7)-SUM($G846:AI846),(Input!$G$239*$G$7)/A29taxstdlife))</f>
        <v>0</v>
      </c>
      <c r="AK846" s="155">
        <f>IF(A29taxstdlife="n/a","n/a",IF(AK$3&gt;(A29taxstdlife+$E846),(Input!$G$239*$G$7)-SUM($G846:AJ846),(Input!$G$239*$G$7)/A29taxstdlife))</f>
        <v>0</v>
      </c>
      <c r="AL846" s="155">
        <f>IF(A29taxstdlife="n/a","n/a",IF(AL$3&gt;(A29taxstdlife+$E846),(Input!$G$239*$G$7)-SUM($G846:AK846),(Input!$G$239*$G$7)/A29taxstdlife))</f>
        <v>0</v>
      </c>
      <c r="AM846" s="155">
        <f>IF(A29taxstdlife="n/a","n/a",IF(AM$3&gt;(A29taxstdlife+$E846),(Input!$G$239*$G$7)-SUM($G846:AL846),(Input!$G$239*$G$7)/A29taxstdlife))</f>
        <v>0</v>
      </c>
      <c r="AN846" s="155">
        <f>IF(A29taxstdlife="n/a","n/a",IF(AN$3&gt;(A29taxstdlife+$E846),(Input!$G$239*$G$7)-SUM($G846:AM846),(Input!$G$239*$G$7)/A29taxstdlife))</f>
        <v>0</v>
      </c>
      <c r="AO846" s="155">
        <f>IF(A29taxstdlife="n/a","n/a",IF(AO$3&gt;(A29taxstdlife+$E846),(Input!$G$239*$G$7)-SUM($G846:AN846),(Input!$G$239*$G$7)/A29taxstdlife))</f>
        <v>0</v>
      </c>
      <c r="AP846" s="155">
        <f>IF(A29taxstdlife="n/a","n/a",IF(AP$3&gt;(A29taxstdlife+$E846),(Input!$G$239*$G$7)-SUM($G846:AO846),(Input!$G$239*$G$7)/A29taxstdlife))</f>
        <v>0</v>
      </c>
      <c r="AQ846" s="155">
        <f>IF(A29taxstdlife="n/a","n/a",IF(AQ$3&gt;(A29taxstdlife+$E846),(Input!$G$239*$G$7)-SUM($G846:AP846),(Input!$G$239*$G$7)/A29taxstdlife))</f>
        <v>0</v>
      </c>
      <c r="AR846" s="155">
        <f>IF(A29taxstdlife="n/a","n/a",IF(AR$3&gt;(A29taxstdlife+$E846),(Input!$G$239*$G$7)-SUM($G846:AQ846),(Input!$G$239*$G$7)/A29taxstdlife))</f>
        <v>0</v>
      </c>
      <c r="AS846" s="155">
        <f>IF(A29taxstdlife="n/a","n/a",IF(AS$3&gt;(A29taxstdlife+$E846),(Input!$G$239*$G$7)-SUM($G846:AR846),(Input!$G$239*$G$7)/A29taxstdlife))</f>
        <v>0</v>
      </c>
      <c r="AT846" s="155">
        <f>IF(A29taxstdlife="n/a","n/a",IF(AT$3&gt;(A29taxstdlife+$E846),(Input!$G$239*$G$7)-SUM($G846:AS846),(Input!$G$239*$G$7)/A29taxstdlife))</f>
        <v>0</v>
      </c>
      <c r="AU846" s="155">
        <f>IF(A29taxstdlife="n/a","n/a",IF(AU$3&gt;(A29taxstdlife+$E846),(Input!$G$239*$G$7)-SUM($G846:AT846),(Input!$G$239*$G$7)/A29taxstdlife))</f>
        <v>0</v>
      </c>
      <c r="AV846" s="155">
        <f>IF(A29taxstdlife="n/a","n/a",IF(AV$3&gt;(A29taxstdlife+$E846),(Input!$G$239*$G$7)-SUM($G846:AU846),(Input!$G$239*$G$7)/A29taxstdlife))</f>
        <v>0</v>
      </c>
      <c r="AW846" s="155">
        <f>IF(A29taxstdlife="n/a","n/a",IF(AW$3&gt;(A29taxstdlife+$E846),(Input!$G$239*$G$7)-SUM($G846:AV846),(Input!$G$239*$G$7)/A29taxstdlife))</f>
        <v>0</v>
      </c>
      <c r="AX846" s="155">
        <f>IF(A29taxstdlife="n/a","n/a",IF(AX$3&gt;(A29taxstdlife+$E846),(Input!$G$239*$G$7)-SUM($G846:AW846),(Input!$G$239*$G$7)/A29taxstdlife))</f>
        <v>0</v>
      </c>
      <c r="AY846" s="155">
        <f>IF(A29taxstdlife="n/a","n/a",IF(AY$3&gt;(A29taxstdlife+$E846),(Input!$G$239*$G$7)-SUM($G846:AX846),(Input!$G$239*$G$7)/A29taxstdlife))</f>
        <v>0</v>
      </c>
      <c r="AZ846" s="155">
        <f>IF(A29taxstdlife="n/a","n/a",IF(AZ$3&gt;(A29taxstdlife+$E846),(Input!$G$239*$G$7)-SUM($G846:AY846),(Input!$G$239*$G$7)/A29taxstdlife))</f>
        <v>0</v>
      </c>
      <c r="BA846" s="155">
        <f>IF(A29taxstdlife="n/a","n/a",IF(BA$3&gt;(A29taxstdlife+$E846),(Input!$G$239*$G$7)-SUM($G846:AZ846),(Input!$G$239*$G$7)/A29taxstdlife))</f>
        <v>0</v>
      </c>
      <c r="BB846" s="155">
        <f>IF(A29taxstdlife="n/a","n/a",IF(BB$3&gt;(A29taxstdlife+$E846),(Input!$G$239*$G$7)-SUM($G846:BA846),(Input!$G$239*$G$7)/A29taxstdlife))</f>
        <v>0</v>
      </c>
      <c r="BC846" s="155">
        <f>IF(A29taxstdlife="n/a","n/a",IF(BC$3&gt;(A29taxstdlife+$E846),(Input!$G$239*$G$7)-SUM($G846:BB846),(Input!$G$239*$G$7)/A29taxstdlife))</f>
        <v>0</v>
      </c>
      <c r="BD846" s="155">
        <f>IF(A29taxstdlife="n/a","n/a",IF(BD$3&gt;(A29taxstdlife+$E846),(Input!$G$239*$G$7)-SUM($G846:BC846),(Input!$G$239*$G$7)/A29taxstdlife))</f>
        <v>0</v>
      </c>
      <c r="BE846" s="155">
        <f>IF(A29taxstdlife="n/a","n/a",IF(BE$3&gt;(A29taxstdlife+$E846),(Input!$G$239*$G$7)-SUM($G846:BD846),(Input!$G$239*$G$7)/A29taxstdlife))</f>
        <v>0</v>
      </c>
      <c r="BF846" s="155">
        <f>IF(A29taxstdlife="n/a","n/a",IF(BF$3&gt;(A29taxstdlife+$E846),(Input!$G$239*$G$7)-SUM($G846:BE846),(Input!$G$239*$G$7)/A29taxstdlife))</f>
        <v>0</v>
      </c>
      <c r="BG846" s="155">
        <f>IF(A29taxstdlife="n/a","n/a",IF(BG$3&gt;(A29taxstdlife+$E846),(Input!$G$239*$G$7)-SUM($G846:BF846),(Input!$G$239*$G$7)/A29taxstdlife))</f>
        <v>0</v>
      </c>
      <c r="BH846" s="155">
        <f>IF(A29taxstdlife="n/a","n/a",IF(BH$3&gt;(A29taxstdlife+$E846),(Input!$G$239*$G$7)-SUM($G846:BG846),(Input!$G$239*$G$7)/A29taxstdlife))</f>
        <v>0</v>
      </c>
      <c r="BI846" s="155">
        <f>IF(A29taxstdlife="n/a","n/a",IF(BI$3&gt;(A29taxstdlife+$E846),(Input!$G$239*$G$7)-SUM($G846:BH846),(Input!$G$239*$G$7)/A29taxstdlife))</f>
        <v>0</v>
      </c>
      <c r="BJ846" s="14"/>
      <c r="BK846" s="14"/>
      <c r="BL846" s="14"/>
      <c r="BM846" s="14"/>
      <c r="BN846" s="14"/>
      <c r="BO846" s="14"/>
      <c r="BP846" s="14"/>
      <c r="BQ846" s="14"/>
      <c r="BR846" s="14"/>
      <c r="BS846" s="14"/>
      <c r="BT846" s="14"/>
      <c r="BU846" s="14"/>
      <c r="BV846" s="14"/>
      <c r="BW846" s="14"/>
      <c r="BX846" s="14"/>
      <c r="BY846" s="14"/>
      <c r="BZ846" s="14"/>
      <c r="CA846" s="410"/>
      <c r="CB846" s="410"/>
      <c r="CC846" s="410"/>
      <c r="CD846" s="410"/>
      <c r="CE846" s="410"/>
      <c r="CF846" s="410"/>
      <c r="CG846" s="410"/>
      <c r="CH846" s="410"/>
      <c r="CI846" s="410"/>
      <c r="CJ846" s="410"/>
      <c r="CK846" s="410"/>
      <c r="CL846" s="410"/>
      <c r="CM846" s="410"/>
      <c r="CN846" s="410"/>
      <c r="CO846" s="410"/>
      <c r="CP846" s="410"/>
      <c r="CQ846" s="410"/>
      <c r="CR846" s="410"/>
      <c r="CS846" s="410"/>
      <c r="CT846" s="410"/>
      <c r="CU846" s="410"/>
      <c r="CV846" s="410"/>
      <c r="CW846" s="410"/>
      <c r="CX846" s="410"/>
      <c r="CY846" s="410"/>
      <c r="CZ846" s="410"/>
      <c r="DA846" s="410"/>
      <c r="DB846" s="410"/>
      <c r="DC846" s="410"/>
      <c r="DD846" s="410"/>
      <c r="DE846" s="410"/>
      <c r="DF846" s="410"/>
      <c r="DG846" s="410"/>
      <c r="DH846" s="410"/>
      <c r="DI846" s="410"/>
      <c r="DJ846" s="410"/>
      <c r="DK846" s="410"/>
      <c r="DL846" s="410"/>
      <c r="DM846" s="410"/>
      <c r="DN846" s="410"/>
      <c r="DO846" s="410"/>
      <c r="DP846" s="410"/>
      <c r="DQ846" s="410"/>
      <c r="DR846" s="410"/>
      <c r="DS846" s="410"/>
      <c r="DT846" s="410"/>
      <c r="DU846" s="410"/>
      <c r="DV846" s="410"/>
      <c r="DW846" s="410"/>
      <c r="DX846" s="410"/>
      <c r="DY846" s="410"/>
      <c r="DZ846" s="410"/>
      <c r="EA846" s="410"/>
      <c r="EB846" s="410"/>
      <c r="EC846" s="410"/>
      <c r="ED846" s="410"/>
      <c r="EE846" s="410"/>
      <c r="EF846" s="410"/>
      <c r="EG846" s="410"/>
      <c r="EH846" s="410"/>
      <c r="EI846" s="410"/>
      <c r="EJ846" s="410"/>
      <c r="EK846" s="410"/>
      <c r="EL846" s="410"/>
      <c r="EM846" s="410"/>
      <c r="EN846" s="410"/>
      <c r="EO846" s="410"/>
      <c r="EP846" s="410"/>
      <c r="EQ846" s="410"/>
      <c r="ER846" s="410"/>
      <c r="ES846" s="410"/>
      <c r="ET846" s="410"/>
      <c r="EU846" s="410"/>
      <c r="EV846" s="410"/>
      <c r="EW846" s="410"/>
      <c r="EX846" s="410"/>
      <c r="EY846" s="410"/>
      <c r="EZ846" s="410"/>
      <c r="FA846" s="410"/>
      <c r="FB846" s="410"/>
      <c r="FC846" s="410"/>
      <c r="FD846" s="410"/>
      <c r="FE846" s="410"/>
      <c r="FF846" s="410"/>
      <c r="FG846" s="410"/>
      <c r="FH846" s="410"/>
      <c r="FI846" s="410"/>
      <c r="FJ846" s="410"/>
      <c r="FK846" s="410"/>
      <c r="FL846" s="410"/>
      <c r="FM846" s="410"/>
      <c r="FN846" s="410"/>
      <c r="FO846" s="410"/>
      <c r="FP846" s="410"/>
      <c r="FQ846" s="410"/>
      <c r="FR846" s="410"/>
      <c r="FS846" s="410"/>
      <c r="FT846" s="410"/>
      <c r="FU846" s="410"/>
      <c r="FV846" s="410"/>
      <c r="FW846" s="410"/>
      <c r="FX846" s="410"/>
      <c r="FY846" s="410"/>
      <c r="FZ846" s="410"/>
      <c r="GA846" s="410"/>
      <c r="GB846" s="410"/>
      <c r="GC846" s="410"/>
      <c r="GD846" s="410"/>
      <c r="GE846" s="410"/>
      <c r="GF846" s="410"/>
      <c r="GG846" s="410"/>
      <c r="GH846" s="410"/>
      <c r="GI846" s="410"/>
      <c r="GJ846" s="410"/>
      <c r="GK846" s="410"/>
      <c r="GL846" s="410"/>
      <c r="GM846" s="410"/>
      <c r="GN846" s="410"/>
      <c r="GO846" s="410"/>
      <c r="GP846" s="410"/>
      <c r="GQ846" s="410"/>
      <c r="GR846" s="410"/>
      <c r="GS846" s="410"/>
      <c r="GT846" s="410"/>
      <c r="GU846" s="410"/>
      <c r="GV846" s="410"/>
      <c r="GW846" s="410"/>
      <c r="GX846" s="410"/>
      <c r="GY846" s="410"/>
      <c r="GZ846" s="410"/>
      <c r="HA846" s="410"/>
      <c r="HB846" s="410"/>
      <c r="HC846" s="410"/>
      <c r="HD846" s="410"/>
      <c r="HE846" s="410"/>
      <c r="HF846" s="410"/>
      <c r="HG846" s="410"/>
      <c r="HH846" s="410"/>
      <c r="HI846" s="410"/>
      <c r="HJ846" s="410"/>
      <c r="HK846" s="410"/>
      <c r="HL846" s="410"/>
      <c r="HM846" s="410"/>
      <c r="HN846" s="410"/>
      <c r="HO846" s="410"/>
      <c r="HP846" s="410"/>
      <c r="HQ846" s="410"/>
      <c r="HR846" s="410"/>
      <c r="HS846" s="410"/>
      <c r="HT846" s="410"/>
      <c r="HU846" s="410"/>
      <c r="HV846" s="410"/>
      <c r="HW846" s="410"/>
      <c r="HX846" s="410"/>
      <c r="HY846" s="410"/>
      <c r="HZ846" s="410"/>
      <c r="IA846" s="410"/>
      <c r="IB846" s="410"/>
      <c r="IC846" s="410"/>
      <c r="ID846" s="410"/>
      <c r="IE846" s="410"/>
      <c r="IF846" s="410"/>
      <c r="IG846" s="410"/>
      <c r="IH846" s="410"/>
      <c r="II846" s="410"/>
      <c r="IJ846" s="410"/>
      <c r="IK846" s="410"/>
      <c r="IL846" s="410"/>
      <c r="IM846" s="410"/>
      <c r="IN846" s="410"/>
      <c r="IO846" s="410"/>
      <c r="IP846" s="410"/>
      <c r="IQ846" s="410"/>
      <c r="IR846" s="410"/>
      <c r="IS846" s="410"/>
      <c r="IT846" s="410"/>
      <c r="IU846" s="410"/>
      <c r="IV846" s="410"/>
    </row>
    <row r="847" spans="1:256" s="2" customFormat="1" ht="12.75" hidden="1" customHeight="1" outlineLevel="2">
      <c r="A847" s="14"/>
      <c r="B847" s="14"/>
      <c r="C847" s="324"/>
      <c r="D847" s="413"/>
      <c r="E847" s="261">
        <v>2</v>
      </c>
      <c r="F847" s="372"/>
      <c r="G847" s="269"/>
      <c r="H847" s="270"/>
      <c r="I847" s="155">
        <f>IF(A29taxstdlife="n/a","n/a",IF(I$3&gt;(A29taxstdlife+$E847),(Input!$H$239*$H$7)-SUM($H847:H847),(Input!$H$239*$H$7)/A29taxstdlife))</f>
        <v>0</v>
      </c>
      <c r="J847" s="155">
        <f>IF(A29taxstdlife="n/a","n/a",IF(J$3&gt;(A29taxstdlife+$E847),(Input!$H$239*$H$7)-SUM($H847:I847),(Input!$H$239*$H$7)/A29taxstdlife))</f>
        <v>0</v>
      </c>
      <c r="K847" s="155">
        <f>IF(A29taxstdlife="n/a","n/a",IF(K$3&gt;(A29taxstdlife+$E847),(Input!$H$239*$H$7)-SUM($H847:J847),(Input!$H$239*$H$7)/A29taxstdlife))</f>
        <v>0</v>
      </c>
      <c r="L847" s="155">
        <f>IF(A29taxstdlife="n/a","n/a",IF(L$3&gt;(A29taxstdlife+$E847),(Input!$H$239*$H$7)-SUM($H847:K847),(Input!$H$239*$H$7)/A29taxstdlife))</f>
        <v>0</v>
      </c>
      <c r="M847" s="155">
        <f>IF(A29taxstdlife="n/a","n/a",IF(M$3&gt;(A29taxstdlife+$E847),(Input!$H$239*$H$7)-SUM($H847:L847),(Input!$H$239*$H$7)/A29taxstdlife))</f>
        <v>0</v>
      </c>
      <c r="N847" s="155">
        <f>IF(A29taxstdlife="n/a","n/a",IF(N$3&gt;(A29taxstdlife+$E847),(Input!$H$239*$H$7)-SUM($H847:M847),(Input!$H$239*$H$7)/A29taxstdlife))</f>
        <v>0</v>
      </c>
      <c r="O847" s="155">
        <f>IF(A29taxstdlife="n/a","n/a",IF(O$3&gt;(A29taxstdlife+$E847),(Input!$H$239*$H$7)-SUM($H847:N847),(Input!$H$239*$H$7)/A29taxstdlife))</f>
        <v>0</v>
      </c>
      <c r="P847" s="155">
        <f>IF(A29taxstdlife="n/a","n/a",IF(P$3&gt;(A29taxstdlife+$E847),(Input!$H$239*$H$7)-SUM($H847:O847),(Input!$H$239*$H$7)/A29taxstdlife))</f>
        <v>0</v>
      </c>
      <c r="Q847" s="155">
        <f>IF(A29taxstdlife="n/a","n/a",IF(Q$3&gt;(A29taxstdlife+$E847),(Input!$H$239*$H$7)-SUM($H847:P847),(Input!$H$239*$H$7)/A29taxstdlife))</f>
        <v>0</v>
      </c>
      <c r="R847" s="155">
        <f>IF(A29taxstdlife="n/a","n/a",IF(R$3&gt;(A29taxstdlife+$E847),(Input!$H$239*$H$7)-SUM($H847:Q847),(Input!$H$239*$H$7)/A29taxstdlife))</f>
        <v>0</v>
      </c>
      <c r="S847" s="155">
        <f>IF(A29taxstdlife="n/a","n/a",IF(S$3&gt;(A29taxstdlife+$E847),(Input!$H$239*$H$7)-SUM($H847:R847),(Input!$H$239*$H$7)/A29taxstdlife))</f>
        <v>0</v>
      </c>
      <c r="T847" s="155">
        <f>IF(A29taxstdlife="n/a","n/a",IF(T$3&gt;(A29taxstdlife+$E847),(Input!$H$239*$H$7)-SUM($H847:S847),(Input!$H$239*$H$7)/A29taxstdlife))</f>
        <v>0</v>
      </c>
      <c r="U847" s="155">
        <f>IF(A29taxstdlife="n/a","n/a",IF(U$3&gt;(A29taxstdlife+$E847),(Input!$H$239*$H$7)-SUM($H847:T847),(Input!$H$239*$H$7)/A29taxstdlife))</f>
        <v>0</v>
      </c>
      <c r="V847" s="155">
        <f>IF(A29taxstdlife="n/a","n/a",IF(V$3&gt;(A29taxstdlife+$E847),(Input!$H$239*$H$7)-SUM($H847:U847),(Input!$H$239*$H$7)/A29taxstdlife))</f>
        <v>0</v>
      </c>
      <c r="W847" s="155">
        <f>IF(A29taxstdlife="n/a","n/a",IF(W$3&gt;(A29taxstdlife+$E847),(Input!$H$239*$H$7)-SUM($H847:V847),(Input!$H$239*$H$7)/A29taxstdlife))</f>
        <v>0</v>
      </c>
      <c r="X847" s="155">
        <f>IF(A29taxstdlife="n/a","n/a",IF(X$3&gt;(A29taxstdlife+$E847),(Input!$H$239*$H$7)-SUM($H847:W847),(Input!$H$239*$H$7)/A29taxstdlife))</f>
        <v>0</v>
      </c>
      <c r="Y847" s="155">
        <f>IF(A29taxstdlife="n/a","n/a",IF(Y$3&gt;(A29taxstdlife+$E847),(Input!$H$239*$H$7)-SUM($H847:X847),(Input!$H$239*$H$7)/A29taxstdlife))</f>
        <v>0</v>
      </c>
      <c r="Z847" s="155">
        <f>IF(A29taxstdlife="n/a","n/a",IF(Z$3&gt;(A29taxstdlife+$E847),(Input!$H$239*$H$7)-SUM($H847:Y847),(Input!$H$239*$H$7)/A29taxstdlife))</f>
        <v>0</v>
      </c>
      <c r="AA847" s="155">
        <f>IF(A29taxstdlife="n/a","n/a",IF(AA$3&gt;(A29taxstdlife+$E847),(Input!$H$239*$H$7)-SUM($H847:Z847),(Input!$H$239*$H$7)/A29taxstdlife))</f>
        <v>0</v>
      </c>
      <c r="AB847" s="155">
        <f>IF(A29taxstdlife="n/a","n/a",IF(AB$3&gt;(A29taxstdlife+$E847),(Input!$H$239*$H$7)-SUM($H847:AA847),(Input!$H$239*$H$7)/A29taxstdlife))</f>
        <v>0</v>
      </c>
      <c r="AC847" s="155">
        <f>IF(A29taxstdlife="n/a","n/a",IF(AC$3&gt;(A29taxstdlife+$E847),(Input!$H$239*$H$7)-SUM($H847:AB847),(Input!$H$239*$H$7)/A29taxstdlife))</f>
        <v>0</v>
      </c>
      <c r="AD847" s="155">
        <f>IF(A29taxstdlife="n/a","n/a",IF(AD$3&gt;(A29taxstdlife+$E847),(Input!$H$239*$H$7)-SUM($H847:AC847),(Input!$H$239*$H$7)/A29taxstdlife))</f>
        <v>0</v>
      </c>
      <c r="AE847" s="155">
        <f>IF(A29taxstdlife="n/a","n/a",IF(AE$3&gt;(A29taxstdlife+$E847),(Input!$H$239*$H$7)-SUM($H847:AD847),(Input!$H$239*$H$7)/A29taxstdlife))</f>
        <v>0</v>
      </c>
      <c r="AF847" s="155">
        <f>IF(A29taxstdlife="n/a","n/a",IF(AF$3&gt;(A29taxstdlife+$E847),(Input!$H$239*$H$7)-SUM($H847:AE847),(Input!$H$239*$H$7)/A29taxstdlife))</f>
        <v>0</v>
      </c>
      <c r="AG847" s="155">
        <f>IF(A29taxstdlife="n/a","n/a",IF(AG$3&gt;(A29taxstdlife+$E847),(Input!$H$239*$H$7)-SUM($H847:AF847),(Input!$H$239*$H$7)/A29taxstdlife))</f>
        <v>0</v>
      </c>
      <c r="AH847" s="155">
        <f>IF(A29taxstdlife="n/a","n/a",IF(AH$3&gt;(A29taxstdlife+$E847),(Input!$H$239*$H$7)-SUM($H847:AG847),(Input!$H$239*$H$7)/A29taxstdlife))</f>
        <v>0</v>
      </c>
      <c r="AI847" s="155">
        <f>IF(A29taxstdlife="n/a","n/a",IF(AI$3&gt;(A29taxstdlife+$E847),(Input!$H$239*$H$7)-SUM($H847:AH847),(Input!$H$239*$H$7)/A29taxstdlife))</f>
        <v>0</v>
      </c>
      <c r="AJ847" s="155">
        <f>IF(A29taxstdlife="n/a","n/a",IF(AJ$3&gt;(A29taxstdlife+$E847),(Input!$H$239*$H$7)-SUM($H847:AI847),(Input!$H$239*$H$7)/A29taxstdlife))</f>
        <v>0</v>
      </c>
      <c r="AK847" s="155">
        <f>IF(A29taxstdlife="n/a","n/a",IF(AK$3&gt;(A29taxstdlife+$E847),(Input!$H$239*$H$7)-SUM($H847:AJ847),(Input!$H$239*$H$7)/A29taxstdlife))</f>
        <v>0</v>
      </c>
      <c r="AL847" s="155">
        <f>IF(A29taxstdlife="n/a","n/a",IF(AL$3&gt;(A29taxstdlife+$E847),(Input!$H$239*$H$7)-SUM($H847:AK847),(Input!$H$239*$H$7)/A29taxstdlife))</f>
        <v>0</v>
      </c>
      <c r="AM847" s="155">
        <f>IF(A29taxstdlife="n/a","n/a",IF(AM$3&gt;(A29taxstdlife+$E847),(Input!$H$239*$H$7)-SUM($H847:AL847),(Input!$H$239*$H$7)/A29taxstdlife))</f>
        <v>0</v>
      </c>
      <c r="AN847" s="155">
        <f>IF(A29taxstdlife="n/a","n/a",IF(AN$3&gt;(A29taxstdlife+$E847),(Input!$H$239*$H$7)-SUM($H847:AM847),(Input!$H$239*$H$7)/A29taxstdlife))</f>
        <v>0</v>
      </c>
      <c r="AO847" s="155">
        <f>IF(A29taxstdlife="n/a","n/a",IF(AO$3&gt;(A29taxstdlife+$E847),(Input!$H$239*$H$7)-SUM($H847:AN847),(Input!$H$239*$H$7)/A29taxstdlife))</f>
        <v>0</v>
      </c>
      <c r="AP847" s="155">
        <f>IF(A29taxstdlife="n/a","n/a",IF(AP$3&gt;(A29taxstdlife+$E847),(Input!$H$239*$H$7)-SUM($H847:AO847),(Input!$H$239*$H$7)/A29taxstdlife))</f>
        <v>0</v>
      </c>
      <c r="AQ847" s="155">
        <f>IF(A29taxstdlife="n/a","n/a",IF(AQ$3&gt;(A29taxstdlife+$E847),(Input!$H$239*$H$7)-SUM($H847:AP847),(Input!$H$239*$H$7)/A29taxstdlife))</f>
        <v>0</v>
      </c>
      <c r="AR847" s="155">
        <f>IF(A29taxstdlife="n/a","n/a",IF(AR$3&gt;(A29taxstdlife+$E847),(Input!$H$239*$H$7)-SUM($H847:AQ847),(Input!$H$239*$H$7)/A29taxstdlife))</f>
        <v>0</v>
      </c>
      <c r="AS847" s="155">
        <f>IF(A29taxstdlife="n/a","n/a",IF(AS$3&gt;(A29taxstdlife+$E847),(Input!$H$239*$H$7)-SUM($H847:AR847),(Input!$H$239*$H$7)/A29taxstdlife))</f>
        <v>0</v>
      </c>
      <c r="AT847" s="155">
        <f>IF(A29taxstdlife="n/a","n/a",IF(AT$3&gt;(A29taxstdlife+$E847),(Input!$H$239*$H$7)-SUM($H847:AS847),(Input!$H$239*$H$7)/A29taxstdlife))</f>
        <v>0</v>
      </c>
      <c r="AU847" s="155">
        <f>IF(A29taxstdlife="n/a","n/a",IF(AU$3&gt;(A29taxstdlife+$E847),(Input!$H$239*$H$7)-SUM($H847:AT847),(Input!$H$239*$H$7)/A29taxstdlife))</f>
        <v>0</v>
      </c>
      <c r="AV847" s="155">
        <f>IF(A29taxstdlife="n/a","n/a",IF(AV$3&gt;(A29taxstdlife+$E847),(Input!$H$239*$H$7)-SUM($H847:AU847),(Input!$H$239*$H$7)/A29taxstdlife))</f>
        <v>0</v>
      </c>
      <c r="AW847" s="155">
        <f>IF(A29taxstdlife="n/a","n/a",IF(AW$3&gt;(A29taxstdlife+$E847),(Input!$H$239*$H$7)-SUM($H847:AV847),(Input!$H$239*$H$7)/A29taxstdlife))</f>
        <v>0</v>
      </c>
      <c r="AX847" s="155">
        <f>IF(A29taxstdlife="n/a","n/a",IF(AX$3&gt;(A29taxstdlife+$E847),(Input!$H$239*$H$7)-SUM($H847:AW847),(Input!$H$239*$H$7)/A29taxstdlife))</f>
        <v>0</v>
      </c>
      <c r="AY847" s="155">
        <f>IF(A29taxstdlife="n/a","n/a",IF(AY$3&gt;(A29taxstdlife+$E847),(Input!$H$239*$H$7)-SUM($H847:AX847),(Input!$H$239*$H$7)/A29taxstdlife))</f>
        <v>0</v>
      </c>
      <c r="AZ847" s="155">
        <f>IF(A29taxstdlife="n/a","n/a",IF(AZ$3&gt;(A29taxstdlife+$E847),(Input!$H$239*$H$7)-SUM($H847:AY847),(Input!$H$239*$H$7)/A29taxstdlife))</f>
        <v>0</v>
      </c>
      <c r="BA847" s="155">
        <f>IF(A29taxstdlife="n/a","n/a",IF(BA$3&gt;(A29taxstdlife+$E847),(Input!$H$239*$H$7)-SUM($H847:AZ847),(Input!$H$239*$H$7)/A29taxstdlife))</f>
        <v>0</v>
      </c>
      <c r="BB847" s="155">
        <f>IF(A29taxstdlife="n/a","n/a",IF(BB$3&gt;(A29taxstdlife+$E847),(Input!$H$239*$H$7)-SUM($H847:BA847),(Input!$H$239*$H$7)/A29taxstdlife))</f>
        <v>0</v>
      </c>
      <c r="BC847" s="155">
        <f>IF(A29taxstdlife="n/a","n/a",IF(BC$3&gt;(A29taxstdlife+$E847),(Input!$H$239*$H$7)-SUM($H847:BB847),(Input!$H$239*$H$7)/A29taxstdlife))</f>
        <v>0</v>
      </c>
      <c r="BD847" s="155">
        <f>IF(A29taxstdlife="n/a","n/a",IF(BD$3&gt;(A29taxstdlife+$E847),(Input!$H$239*$H$7)-SUM($H847:BC847),(Input!$H$239*$H$7)/A29taxstdlife))</f>
        <v>0</v>
      </c>
      <c r="BE847" s="155">
        <f>IF(A29taxstdlife="n/a","n/a",IF(BE$3&gt;(A29taxstdlife+$E847),(Input!$H$239*$H$7)-SUM($H847:BD847),(Input!$H$239*$H$7)/A29taxstdlife))</f>
        <v>0</v>
      </c>
      <c r="BF847" s="155">
        <f>IF(A29taxstdlife="n/a","n/a",IF(BF$3&gt;(A29taxstdlife+$E847),(Input!$H$239*$H$7)-SUM($H847:BE847),(Input!$H$239*$H$7)/A29taxstdlife))</f>
        <v>0</v>
      </c>
      <c r="BG847" s="155">
        <f>IF(A29taxstdlife="n/a","n/a",IF(BG$3&gt;(A29taxstdlife+$E847),(Input!$H$239*$H$7)-SUM($H847:BF847),(Input!$H$239*$H$7)/A29taxstdlife))</f>
        <v>0</v>
      </c>
      <c r="BH847" s="155">
        <f>IF(A29taxstdlife="n/a","n/a",IF(BH$3&gt;(A29taxstdlife+$E847),(Input!$H$239*$H$7)-SUM($H847:BG847),(Input!$H$239*$H$7)/A29taxstdlife))</f>
        <v>0</v>
      </c>
      <c r="BI847" s="155">
        <f>IF(A29taxstdlife="n/a","n/a",IF(BI$3&gt;(A29taxstdlife+$E847),(Input!$H$239*$H$7)-SUM($H847:BH847),(Input!$H$239*$H$7)/A29taxstdlife))</f>
        <v>0</v>
      </c>
      <c r="BJ847" s="14"/>
      <c r="BK847" s="14"/>
      <c r="BL847" s="14"/>
      <c r="BM847" s="14"/>
      <c r="BN847" s="14"/>
      <c r="BO847" s="14"/>
      <c r="BP847" s="14"/>
      <c r="BQ847" s="14"/>
      <c r="BR847" s="14"/>
      <c r="BS847" s="14"/>
      <c r="BT847" s="14"/>
      <c r="BU847" s="14"/>
      <c r="BV847" s="14"/>
      <c r="BW847" s="14"/>
      <c r="BX847" s="14"/>
      <c r="BY847" s="14"/>
      <c r="BZ847" s="14"/>
      <c r="CA847" s="410"/>
      <c r="CB847" s="410"/>
      <c r="CC847" s="410"/>
      <c r="CD847" s="410"/>
      <c r="CE847" s="410"/>
      <c r="CF847" s="410"/>
      <c r="CG847" s="410"/>
      <c r="CH847" s="410"/>
      <c r="CI847" s="410"/>
      <c r="CJ847" s="410"/>
      <c r="CK847" s="410"/>
      <c r="CL847" s="410"/>
      <c r="CM847" s="410"/>
      <c r="CN847" s="410"/>
      <c r="CO847" s="410"/>
      <c r="CP847" s="410"/>
      <c r="CQ847" s="410"/>
      <c r="CR847" s="410"/>
      <c r="CS847" s="410"/>
      <c r="CT847" s="410"/>
      <c r="CU847" s="410"/>
      <c r="CV847" s="410"/>
      <c r="CW847" s="410"/>
      <c r="CX847" s="410"/>
      <c r="CY847" s="410"/>
      <c r="CZ847" s="410"/>
      <c r="DA847" s="410"/>
      <c r="DB847" s="410"/>
      <c r="DC847" s="410"/>
      <c r="DD847" s="410"/>
      <c r="DE847" s="410"/>
      <c r="DF847" s="410"/>
      <c r="DG847" s="410"/>
      <c r="DH847" s="410"/>
      <c r="DI847" s="410"/>
      <c r="DJ847" s="410"/>
      <c r="DK847" s="410"/>
      <c r="DL847" s="410"/>
      <c r="DM847" s="410"/>
      <c r="DN847" s="410"/>
      <c r="DO847" s="410"/>
      <c r="DP847" s="410"/>
      <c r="DQ847" s="410"/>
      <c r="DR847" s="410"/>
      <c r="DS847" s="410"/>
      <c r="DT847" s="410"/>
      <c r="DU847" s="410"/>
      <c r="DV847" s="410"/>
      <c r="DW847" s="410"/>
      <c r="DX847" s="410"/>
      <c r="DY847" s="410"/>
      <c r="DZ847" s="410"/>
      <c r="EA847" s="410"/>
      <c r="EB847" s="410"/>
      <c r="EC847" s="410"/>
      <c r="ED847" s="410"/>
      <c r="EE847" s="410"/>
      <c r="EF847" s="410"/>
      <c r="EG847" s="410"/>
      <c r="EH847" s="410"/>
      <c r="EI847" s="410"/>
      <c r="EJ847" s="410"/>
      <c r="EK847" s="410"/>
      <c r="EL847" s="410"/>
      <c r="EM847" s="410"/>
      <c r="EN847" s="410"/>
      <c r="EO847" s="410"/>
      <c r="EP847" s="410"/>
      <c r="EQ847" s="410"/>
      <c r="ER847" s="410"/>
      <c r="ES847" s="410"/>
      <c r="ET847" s="410"/>
      <c r="EU847" s="410"/>
      <c r="EV847" s="410"/>
      <c r="EW847" s="410"/>
      <c r="EX847" s="410"/>
      <c r="EY847" s="410"/>
      <c r="EZ847" s="410"/>
      <c r="FA847" s="410"/>
      <c r="FB847" s="410"/>
      <c r="FC847" s="410"/>
      <c r="FD847" s="410"/>
      <c r="FE847" s="410"/>
      <c r="FF847" s="410"/>
      <c r="FG847" s="410"/>
      <c r="FH847" s="410"/>
      <c r="FI847" s="410"/>
      <c r="FJ847" s="410"/>
      <c r="FK847" s="410"/>
      <c r="FL847" s="410"/>
      <c r="FM847" s="410"/>
      <c r="FN847" s="410"/>
      <c r="FO847" s="410"/>
      <c r="FP847" s="410"/>
      <c r="FQ847" s="410"/>
      <c r="FR847" s="410"/>
      <c r="FS847" s="410"/>
      <c r="FT847" s="410"/>
      <c r="FU847" s="410"/>
      <c r="FV847" s="410"/>
      <c r="FW847" s="410"/>
      <c r="FX847" s="410"/>
      <c r="FY847" s="410"/>
      <c r="FZ847" s="410"/>
      <c r="GA847" s="410"/>
      <c r="GB847" s="410"/>
      <c r="GC847" s="410"/>
      <c r="GD847" s="410"/>
      <c r="GE847" s="410"/>
      <c r="GF847" s="410"/>
      <c r="GG847" s="410"/>
      <c r="GH847" s="410"/>
      <c r="GI847" s="410"/>
      <c r="GJ847" s="410"/>
      <c r="GK847" s="410"/>
      <c r="GL847" s="410"/>
      <c r="GM847" s="410"/>
      <c r="GN847" s="410"/>
      <c r="GO847" s="410"/>
      <c r="GP847" s="410"/>
      <c r="GQ847" s="410"/>
      <c r="GR847" s="410"/>
      <c r="GS847" s="410"/>
      <c r="GT847" s="410"/>
      <c r="GU847" s="410"/>
      <c r="GV847" s="410"/>
      <c r="GW847" s="410"/>
      <c r="GX847" s="410"/>
      <c r="GY847" s="410"/>
      <c r="GZ847" s="410"/>
      <c r="HA847" s="410"/>
      <c r="HB847" s="410"/>
      <c r="HC847" s="410"/>
      <c r="HD847" s="410"/>
      <c r="HE847" s="410"/>
      <c r="HF847" s="410"/>
      <c r="HG847" s="410"/>
      <c r="HH847" s="410"/>
      <c r="HI847" s="410"/>
      <c r="HJ847" s="410"/>
      <c r="HK847" s="410"/>
      <c r="HL847" s="410"/>
      <c r="HM847" s="410"/>
      <c r="HN847" s="410"/>
      <c r="HO847" s="410"/>
      <c r="HP847" s="410"/>
      <c r="HQ847" s="410"/>
      <c r="HR847" s="410"/>
      <c r="HS847" s="410"/>
      <c r="HT847" s="410"/>
      <c r="HU847" s="410"/>
      <c r="HV847" s="410"/>
      <c r="HW847" s="410"/>
      <c r="HX847" s="410"/>
      <c r="HY847" s="410"/>
      <c r="HZ847" s="410"/>
      <c r="IA847" s="410"/>
      <c r="IB847" s="410"/>
      <c r="IC847" s="410"/>
      <c r="ID847" s="410"/>
      <c r="IE847" s="410"/>
      <c r="IF847" s="410"/>
      <c r="IG847" s="410"/>
      <c r="IH847" s="410"/>
      <c r="II847" s="410"/>
      <c r="IJ847" s="410"/>
      <c r="IK847" s="410"/>
      <c r="IL847" s="410"/>
      <c r="IM847" s="410"/>
      <c r="IN847" s="410"/>
      <c r="IO847" s="410"/>
      <c r="IP847" s="410"/>
      <c r="IQ847" s="410"/>
      <c r="IR847" s="410"/>
      <c r="IS847" s="410"/>
      <c r="IT847" s="410"/>
      <c r="IU847" s="410"/>
      <c r="IV847" s="410"/>
    </row>
    <row r="848" spans="1:256" s="2" customFormat="1" ht="12.75" hidden="1" customHeight="1" outlineLevel="2">
      <c r="A848" s="14"/>
      <c r="B848" s="14"/>
      <c r="C848" s="324"/>
      <c r="D848" s="413"/>
      <c r="E848" s="261">
        <v>3</v>
      </c>
      <c r="F848" s="372"/>
      <c r="G848" s="269"/>
      <c r="H848" s="271"/>
      <c r="I848" s="270"/>
      <c r="J848" s="155">
        <f>IF(A29taxstdlife="n/a","n/a",IF(J$3&gt;(A29taxstdlife+$E848),(Input!$I$239*$I$7)-SUM($I848:I848),(Input!$I$239*$I$7)/A29taxstdlife))</f>
        <v>0</v>
      </c>
      <c r="K848" s="155">
        <f>IF(A29taxstdlife="n/a","n/a",IF(K$3&gt;(A29taxstdlife+$E848),(Input!$I$239*$I$7)-SUM($I848:J848),(Input!$I$239*$I$7)/A29taxstdlife))</f>
        <v>0</v>
      </c>
      <c r="L848" s="155">
        <f>IF(A29taxstdlife="n/a","n/a",IF(L$3&gt;(A29taxstdlife+$E848),(Input!$I$239*$I$7)-SUM($I848:K848),(Input!$I$239*$I$7)/A29taxstdlife))</f>
        <v>0</v>
      </c>
      <c r="M848" s="155">
        <f>IF(A29taxstdlife="n/a","n/a",IF(M$3&gt;(A29taxstdlife+$E848),(Input!$I$239*$I$7)-SUM($I848:L848),(Input!$I$239*$I$7)/A29taxstdlife))</f>
        <v>0</v>
      </c>
      <c r="N848" s="155">
        <f>IF(A29taxstdlife="n/a","n/a",IF(N$3&gt;(A29taxstdlife+$E848),(Input!$I$239*$I$7)-SUM($I848:M848),(Input!$I$239*$I$7)/A29taxstdlife))</f>
        <v>0</v>
      </c>
      <c r="O848" s="155">
        <f>IF(A29taxstdlife="n/a","n/a",IF(O$3&gt;(A29taxstdlife+$E848),(Input!$I$239*$I$7)-SUM($I848:N848),(Input!$I$239*$I$7)/A29taxstdlife))</f>
        <v>0</v>
      </c>
      <c r="P848" s="155">
        <f>IF(A29taxstdlife="n/a","n/a",IF(P$3&gt;(A29taxstdlife+$E848),(Input!$I$239*$I$7)-SUM($I848:O848),(Input!$I$239*$I$7)/A29taxstdlife))</f>
        <v>0</v>
      </c>
      <c r="Q848" s="155">
        <f>IF(A29taxstdlife="n/a","n/a",IF(Q$3&gt;(A29taxstdlife+$E848),(Input!$I$239*$I$7)-SUM($I848:P848),(Input!$I$239*$I$7)/A29taxstdlife))</f>
        <v>0</v>
      </c>
      <c r="R848" s="155">
        <f>IF(A29taxstdlife="n/a","n/a",IF(R$3&gt;(A29taxstdlife+$E848),(Input!$I$239*$I$7)-SUM($I848:Q848),(Input!$I$239*$I$7)/A29taxstdlife))</f>
        <v>0</v>
      </c>
      <c r="S848" s="155">
        <f>IF(A29taxstdlife="n/a","n/a",IF(S$3&gt;(A29taxstdlife+$E848),(Input!$I$239*$I$7)-SUM($I848:R848),(Input!$I$239*$I$7)/A29taxstdlife))</f>
        <v>0</v>
      </c>
      <c r="T848" s="155">
        <f>IF(A29taxstdlife="n/a","n/a",IF(T$3&gt;(A29taxstdlife+$E848),(Input!$I$239*$I$7)-SUM($I848:S848),(Input!$I$239*$I$7)/A29taxstdlife))</f>
        <v>0</v>
      </c>
      <c r="U848" s="155">
        <f>IF(A29taxstdlife="n/a","n/a",IF(U$3&gt;(A29taxstdlife+$E848),(Input!$I$239*$I$7)-SUM($I848:T848),(Input!$I$239*$I$7)/A29taxstdlife))</f>
        <v>0</v>
      </c>
      <c r="V848" s="155">
        <f>IF(A29taxstdlife="n/a","n/a",IF(V$3&gt;(A29taxstdlife+$E848),(Input!$I$239*$I$7)-SUM($I848:U848),(Input!$I$239*$I$7)/A29taxstdlife))</f>
        <v>0</v>
      </c>
      <c r="W848" s="155">
        <f>IF(A29taxstdlife="n/a","n/a",IF(W$3&gt;(A29taxstdlife+$E848),(Input!$I$239*$I$7)-SUM($I848:V848),(Input!$I$239*$I$7)/A29taxstdlife))</f>
        <v>0</v>
      </c>
      <c r="X848" s="155">
        <f>IF(A29taxstdlife="n/a","n/a",IF(X$3&gt;(A29taxstdlife+$E848),(Input!$I$239*$I$7)-SUM($I848:W848),(Input!$I$239*$I$7)/A29taxstdlife))</f>
        <v>0</v>
      </c>
      <c r="Y848" s="155">
        <f>IF(A29taxstdlife="n/a","n/a",IF(Y$3&gt;(A29taxstdlife+$E848),(Input!$I$239*$I$7)-SUM($I848:X848),(Input!$I$239*$I$7)/A29taxstdlife))</f>
        <v>0</v>
      </c>
      <c r="Z848" s="155">
        <f>IF(A29taxstdlife="n/a","n/a",IF(Z$3&gt;(A29taxstdlife+$E848),(Input!$I$239*$I$7)-SUM($I848:Y848),(Input!$I$239*$I$7)/A29taxstdlife))</f>
        <v>0</v>
      </c>
      <c r="AA848" s="155">
        <f>IF(A29taxstdlife="n/a","n/a",IF(AA$3&gt;(A29taxstdlife+$E848),(Input!$I$239*$I$7)-SUM($I848:Z848),(Input!$I$239*$I$7)/A29taxstdlife))</f>
        <v>0</v>
      </c>
      <c r="AB848" s="155">
        <f>IF(A29taxstdlife="n/a","n/a",IF(AB$3&gt;(A29taxstdlife+$E848),(Input!$I$239*$I$7)-SUM($I848:AA848),(Input!$I$239*$I$7)/A29taxstdlife))</f>
        <v>0</v>
      </c>
      <c r="AC848" s="155">
        <f>IF(A29taxstdlife="n/a","n/a",IF(AC$3&gt;(A29taxstdlife+$E848),(Input!$I$239*$I$7)-SUM($I848:AB848),(Input!$I$239*$I$7)/A29taxstdlife))</f>
        <v>0</v>
      </c>
      <c r="AD848" s="155">
        <f>IF(A29taxstdlife="n/a","n/a",IF(AD$3&gt;(A29taxstdlife+$E848),(Input!$I$239*$I$7)-SUM($I848:AC848),(Input!$I$239*$I$7)/A29taxstdlife))</f>
        <v>0</v>
      </c>
      <c r="AE848" s="155">
        <f>IF(A29taxstdlife="n/a","n/a",IF(AE$3&gt;(A29taxstdlife+$E848),(Input!$I$239*$I$7)-SUM($I848:AD848),(Input!$I$239*$I$7)/A29taxstdlife))</f>
        <v>0</v>
      </c>
      <c r="AF848" s="155">
        <f>IF(A29taxstdlife="n/a","n/a",IF(AF$3&gt;(A29taxstdlife+$E848),(Input!$I$239*$I$7)-SUM($I848:AE848),(Input!$I$239*$I$7)/A29taxstdlife))</f>
        <v>0</v>
      </c>
      <c r="AG848" s="155">
        <f>IF(A29taxstdlife="n/a","n/a",IF(AG$3&gt;(A29taxstdlife+$E848),(Input!$I$239*$I$7)-SUM($I848:AF848),(Input!$I$239*$I$7)/A29taxstdlife))</f>
        <v>0</v>
      </c>
      <c r="AH848" s="155">
        <f>IF(A29taxstdlife="n/a","n/a",IF(AH$3&gt;(A29taxstdlife+$E848),(Input!$I$239*$I$7)-SUM($I848:AG848),(Input!$I$239*$I$7)/A29taxstdlife))</f>
        <v>0</v>
      </c>
      <c r="AI848" s="155">
        <f>IF(A29taxstdlife="n/a","n/a",IF(AI$3&gt;(A29taxstdlife+$E848),(Input!$I$239*$I$7)-SUM($I848:AH848),(Input!$I$239*$I$7)/A29taxstdlife))</f>
        <v>0</v>
      </c>
      <c r="AJ848" s="155">
        <f>IF(A29taxstdlife="n/a","n/a",IF(AJ$3&gt;(A29taxstdlife+$E848),(Input!$I$239*$I$7)-SUM($I848:AI848),(Input!$I$239*$I$7)/A29taxstdlife))</f>
        <v>0</v>
      </c>
      <c r="AK848" s="155">
        <f>IF(A29taxstdlife="n/a","n/a",IF(AK$3&gt;(A29taxstdlife+$E848),(Input!$I$239*$I$7)-SUM($I848:AJ848),(Input!$I$239*$I$7)/A29taxstdlife))</f>
        <v>0</v>
      </c>
      <c r="AL848" s="155">
        <f>IF(A29taxstdlife="n/a","n/a",IF(AL$3&gt;(A29taxstdlife+$E848),(Input!$I$239*$I$7)-SUM($I848:AK848),(Input!$I$239*$I$7)/A29taxstdlife))</f>
        <v>0</v>
      </c>
      <c r="AM848" s="155">
        <f>IF(A29taxstdlife="n/a","n/a",IF(AM$3&gt;(A29taxstdlife+$E848),(Input!$I$239*$I$7)-SUM($I848:AL848),(Input!$I$239*$I$7)/A29taxstdlife))</f>
        <v>0</v>
      </c>
      <c r="AN848" s="155">
        <f>IF(A29taxstdlife="n/a","n/a",IF(AN$3&gt;(A29taxstdlife+$E848),(Input!$I$239*$I$7)-SUM($I848:AM848),(Input!$I$239*$I$7)/A29taxstdlife))</f>
        <v>0</v>
      </c>
      <c r="AO848" s="155">
        <f>IF(A29taxstdlife="n/a","n/a",IF(AO$3&gt;(A29taxstdlife+$E848),(Input!$I$239*$I$7)-SUM($I848:AN848),(Input!$I$239*$I$7)/A29taxstdlife))</f>
        <v>0</v>
      </c>
      <c r="AP848" s="155">
        <f>IF(A29taxstdlife="n/a","n/a",IF(AP$3&gt;(A29taxstdlife+$E848),(Input!$I$239*$I$7)-SUM($I848:AO848),(Input!$I$239*$I$7)/A29taxstdlife))</f>
        <v>0</v>
      </c>
      <c r="AQ848" s="155">
        <f>IF(A29taxstdlife="n/a","n/a",IF(AQ$3&gt;(A29taxstdlife+$E848),(Input!$I$239*$I$7)-SUM($I848:AP848),(Input!$I$239*$I$7)/A29taxstdlife))</f>
        <v>0</v>
      </c>
      <c r="AR848" s="155">
        <f>IF(A29taxstdlife="n/a","n/a",IF(AR$3&gt;(A29taxstdlife+$E848),(Input!$I$239*$I$7)-SUM($I848:AQ848),(Input!$I$239*$I$7)/A29taxstdlife))</f>
        <v>0</v>
      </c>
      <c r="AS848" s="155">
        <f>IF(A29taxstdlife="n/a","n/a",IF(AS$3&gt;(A29taxstdlife+$E848),(Input!$I$239*$I$7)-SUM($I848:AR848),(Input!$I$239*$I$7)/A29taxstdlife))</f>
        <v>0</v>
      </c>
      <c r="AT848" s="155">
        <f>IF(A29taxstdlife="n/a","n/a",IF(AT$3&gt;(A29taxstdlife+$E848),(Input!$I$239*$I$7)-SUM($I848:AS848),(Input!$I$239*$I$7)/A29taxstdlife))</f>
        <v>0</v>
      </c>
      <c r="AU848" s="155">
        <f>IF(A29taxstdlife="n/a","n/a",IF(AU$3&gt;(A29taxstdlife+$E848),(Input!$I$239*$I$7)-SUM($I848:AT848),(Input!$I$239*$I$7)/A29taxstdlife))</f>
        <v>0</v>
      </c>
      <c r="AV848" s="155">
        <f>IF(A29taxstdlife="n/a","n/a",IF(AV$3&gt;(A29taxstdlife+$E848),(Input!$I$239*$I$7)-SUM($I848:AU848),(Input!$I$239*$I$7)/A29taxstdlife))</f>
        <v>0</v>
      </c>
      <c r="AW848" s="155">
        <f>IF(A29taxstdlife="n/a","n/a",IF(AW$3&gt;(A29taxstdlife+$E848),(Input!$I$239*$I$7)-SUM($I848:AV848),(Input!$I$239*$I$7)/A29taxstdlife))</f>
        <v>0</v>
      </c>
      <c r="AX848" s="155">
        <f>IF(A29taxstdlife="n/a","n/a",IF(AX$3&gt;(A29taxstdlife+$E848),(Input!$I$239*$I$7)-SUM($I848:AW848),(Input!$I$239*$I$7)/A29taxstdlife))</f>
        <v>0</v>
      </c>
      <c r="AY848" s="155">
        <f>IF(A29taxstdlife="n/a","n/a",IF(AY$3&gt;(A29taxstdlife+$E848),(Input!$I$239*$I$7)-SUM($I848:AX848),(Input!$I$239*$I$7)/A29taxstdlife))</f>
        <v>0</v>
      </c>
      <c r="AZ848" s="155">
        <f>IF(A29taxstdlife="n/a","n/a",IF(AZ$3&gt;(A29taxstdlife+$E848),(Input!$I$239*$I$7)-SUM($I848:AY848),(Input!$I$239*$I$7)/A29taxstdlife))</f>
        <v>0</v>
      </c>
      <c r="BA848" s="155">
        <f>IF(A29taxstdlife="n/a","n/a",IF(BA$3&gt;(A29taxstdlife+$E848),(Input!$I$239*$I$7)-SUM($I848:AZ848),(Input!$I$239*$I$7)/A29taxstdlife))</f>
        <v>0</v>
      </c>
      <c r="BB848" s="155">
        <f>IF(A29taxstdlife="n/a","n/a",IF(BB$3&gt;(A29taxstdlife+$E848),(Input!$I$239*$I$7)-SUM($I848:BA848),(Input!$I$239*$I$7)/A29taxstdlife))</f>
        <v>0</v>
      </c>
      <c r="BC848" s="155">
        <f>IF(A29taxstdlife="n/a","n/a",IF(BC$3&gt;(A29taxstdlife+$E848),(Input!$I$239*$I$7)-SUM($I848:BB848),(Input!$I$239*$I$7)/A29taxstdlife))</f>
        <v>0</v>
      </c>
      <c r="BD848" s="155">
        <f>IF(A29taxstdlife="n/a","n/a",IF(BD$3&gt;(A29taxstdlife+$E848),(Input!$I$239*$I$7)-SUM($I848:BC848),(Input!$I$239*$I$7)/A29taxstdlife))</f>
        <v>0</v>
      </c>
      <c r="BE848" s="155">
        <f>IF(A29taxstdlife="n/a","n/a",IF(BE$3&gt;(A29taxstdlife+$E848),(Input!$I$239*$I$7)-SUM($I848:BD848),(Input!$I$239*$I$7)/A29taxstdlife))</f>
        <v>0</v>
      </c>
      <c r="BF848" s="155">
        <f>IF(A29taxstdlife="n/a","n/a",IF(BF$3&gt;(A29taxstdlife+$E848),(Input!$I$239*$I$7)-SUM($I848:BE848),(Input!$I$239*$I$7)/A29taxstdlife))</f>
        <v>0</v>
      </c>
      <c r="BG848" s="155">
        <f>IF(A29taxstdlife="n/a","n/a",IF(BG$3&gt;(A29taxstdlife+$E848),(Input!$I$239*$I$7)-SUM($I848:BF848),(Input!$I$239*$I$7)/A29taxstdlife))</f>
        <v>0</v>
      </c>
      <c r="BH848" s="155">
        <f>IF(A29taxstdlife="n/a","n/a",IF(BH$3&gt;(A29taxstdlife+$E848),(Input!$I$239*$I$7)-SUM($I848:BG848),(Input!$I$239*$I$7)/A29taxstdlife))</f>
        <v>0</v>
      </c>
      <c r="BI848" s="155">
        <f>IF(A29taxstdlife="n/a","n/a",IF(BI$3&gt;(A29taxstdlife+$E848),(Input!$I$239*$I$7)-SUM($I848:BH848),(Input!$I$239*$I$7)/A29taxstdlife))</f>
        <v>0</v>
      </c>
      <c r="BJ848" s="155"/>
      <c r="BK848" s="14"/>
      <c r="BL848" s="14"/>
      <c r="BM848" s="14"/>
      <c r="BN848" s="14"/>
      <c r="BO848" s="14"/>
      <c r="BP848" s="14"/>
      <c r="BQ848" s="14"/>
      <c r="BR848" s="14"/>
      <c r="BS848" s="14"/>
      <c r="BT848" s="14"/>
      <c r="BU848" s="14"/>
      <c r="BV848" s="14"/>
      <c r="BW848" s="14"/>
      <c r="BX848" s="14"/>
      <c r="BY848" s="14"/>
      <c r="BZ848" s="14"/>
      <c r="CA848" s="410"/>
      <c r="CB848" s="410"/>
      <c r="CC848" s="410"/>
      <c r="CD848" s="410"/>
      <c r="CE848" s="410"/>
      <c r="CF848" s="410"/>
      <c r="CG848" s="410"/>
      <c r="CH848" s="410"/>
      <c r="CI848" s="410"/>
      <c r="CJ848" s="410"/>
      <c r="CK848" s="410"/>
      <c r="CL848" s="410"/>
      <c r="CM848" s="410"/>
      <c r="CN848" s="410"/>
      <c r="CO848" s="410"/>
      <c r="CP848" s="410"/>
      <c r="CQ848" s="410"/>
      <c r="CR848" s="410"/>
      <c r="CS848" s="410"/>
      <c r="CT848" s="410"/>
      <c r="CU848" s="410"/>
      <c r="CV848" s="410"/>
      <c r="CW848" s="410"/>
      <c r="CX848" s="410"/>
      <c r="CY848" s="410"/>
      <c r="CZ848" s="410"/>
      <c r="DA848" s="410"/>
      <c r="DB848" s="410"/>
      <c r="DC848" s="410"/>
      <c r="DD848" s="410"/>
      <c r="DE848" s="410"/>
      <c r="DF848" s="410"/>
      <c r="DG848" s="410"/>
      <c r="DH848" s="410"/>
      <c r="DI848" s="410"/>
      <c r="DJ848" s="410"/>
      <c r="DK848" s="410"/>
      <c r="DL848" s="410"/>
      <c r="DM848" s="410"/>
      <c r="DN848" s="410"/>
      <c r="DO848" s="410"/>
      <c r="DP848" s="410"/>
      <c r="DQ848" s="410"/>
      <c r="DR848" s="410"/>
      <c r="DS848" s="410"/>
      <c r="DT848" s="410"/>
      <c r="DU848" s="410"/>
      <c r="DV848" s="410"/>
      <c r="DW848" s="410"/>
      <c r="DX848" s="410"/>
      <c r="DY848" s="410"/>
      <c r="DZ848" s="410"/>
      <c r="EA848" s="410"/>
      <c r="EB848" s="410"/>
      <c r="EC848" s="410"/>
      <c r="ED848" s="410"/>
      <c r="EE848" s="410"/>
      <c r="EF848" s="410"/>
      <c r="EG848" s="410"/>
      <c r="EH848" s="410"/>
      <c r="EI848" s="410"/>
      <c r="EJ848" s="410"/>
      <c r="EK848" s="410"/>
      <c r="EL848" s="410"/>
      <c r="EM848" s="410"/>
      <c r="EN848" s="410"/>
      <c r="EO848" s="410"/>
      <c r="EP848" s="410"/>
      <c r="EQ848" s="410"/>
      <c r="ER848" s="410"/>
      <c r="ES848" s="410"/>
      <c r="ET848" s="410"/>
      <c r="EU848" s="410"/>
      <c r="EV848" s="410"/>
      <c r="EW848" s="410"/>
      <c r="EX848" s="410"/>
      <c r="EY848" s="410"/>
      <c r="EZ848" s="410"/>
      <c r="FA848" s="410"/>
      <c r="FB848" s="410"/>
      <c r="FC848" s="410"/>
      <c r="FD848" s="410"/>
      <c r="FE848" s="410"/>
      <c r="FF848" s="410"/>
      <c r="FG848" s="410"/>
      <c r="FH848" s="410"/>
      <c r="FI848" s="410"/>
      <c r="FJ848" s="410"/>
      <c r="FK848" s="410"/>
      <c r="FL848" s="410"/>
      <c r="FM848" s="410"/>
      <c r="FN848" s="410"/>
      <c r="FO848" s="410"/>
      <c r="FP848" s="410"/>
      <c r="FQ848" s="410"/>
      <c r="FR848" s="410"/>
      <c r="FS848" s="410"/>
      <c r="FT848" s="410"/>
      <c r="FU848" s="410"/>
      <c r="FV848" s="410"/>
      <c r="FW848" s="410"/>
      <c r="FX848" s="410"/>
      <c r="FY848" s="410"/>
      <c r="FZ848" s="410"/>
      <c r="GA848" s="410"/>
      <c r="GB848" s="410"/>
      <c r="GC848" s="410"/>
      <c r="GD848" s="410"/>
      <c r="GE848" s="410"/>
      <c r="GF848" s="410"/>
      <c r="GG848" s="410"/>
      <c r="GH848" s="410"/>
      <c r="GI848" s="410"/>
      <c r="GJ848" s="410"/>
      <c r="GK848" s="410"/>
      <c r="GL848" s="410"/>
      <c r="GM848" s="410"/>
      <c r="GN848" s="410"/>
      <c r="GO848" s="410"/>
      <c r="GP848" s="410"/>
      <c r="GQ848" s="410"/>
      <c r="GR848" s="410"/>
      <c r="GS848" s="410"/>
      <c r="GT848" s="410"/>
      <c r="GU848" s="410"/>
      <c r="GV848" s="410"/>
      <c r="GW848" s="410"/>
      <c r="GX848" s="410"/>
      <c r="GY848" s="410"/>
      <c r="GZ848" s="410"/>
      <c r="HA848" s="410"/>
      <c r="HB848" s="410"/>
      <c r="HC848" s="410"/>
      <c r="HD848" s="410"/>
      <c r="HE848" s="410"/>
      <c r="HF848" s="410"/>
      <c r="HG848" s="410"/>
      <c r="HH848" s="410"/>
      <c r="HI848" s="410"/>
      <c r="HJ848" s="410"/>
      <c r="HK848" s="410"/>
      <c r="HL848" s="410"/>
      <c r="HM848" s="410"/>
      <c r="HN848" s="410"/>
      <c r="HO848" s="410"/>
      <c r="HP848" s="410"/>
      <c r="HQ848" s="410"/>
      <c r="HR848" s="410"/>
      <c r="HS848" s="410"/>
      <c r="HT848" s="410"/>
      <c r="HU848" s="410"/>
      <c r="HV848" s="410"/>
      <c r="HW848" s="410"/>
      <c r="HX848" s="410"/>
      <c r="HY848" s="410"/>
      <c r="HZ848" s="410"/>
      <c r="IA848" s="410"/>
      <c r="IB848" s="410"/>
      <c r="IC848" s="410"/>
      <c r="ID848" s="410"/>
      <c r="IE848" s="410"/>
      <c r="IF848" s="410"/>
      <c r="IG848" s="410"/>
      <c r="IH848" s="410"/>
      <c r="II848" s="410"/>
      <c r="IJ848" s="410"/>
      <c r="IK848" s="410"/>
      <c r="IL848" s="410"/>
      <c r="IM848" s="410"/>
      <c r="IN848" s="410"/>
      <c r="IO848" s="410"/>
      <c r="IP848" s="410"/>
      <c r="IQ848" s="410"/>
      <c r="IR848" s="410"/>
      <c r="IS848" s="410"/>
      <c r="IT848" s="410"/>
      <c r="IU848" s="410"/>
      <c r="IV848" s="410"/>
    </row>
    <row r="849" spans="1:256" s="2" customFormat="1" ht="12.75" hidden="1" customHeight="1" outlineLevel="2">
      <c r="A849" s="14"/>
      <c r="B849" s="14"/>
      <c r="C849" s="324"/>
      <c r="D849" s="413"/>
      <c r="E849" s="261">
        <v>4</v>
      </c>
      <c r="F849" s="372"/>
      <c r="G849" s="269"/>
      <c r="H849" s="271"/>
      <c r="I849" s="271"/>
      <c r="J849" s="270"/>
      <c r="K849" s="155">
        <f>IF(A29taxstdlife="n/a","n/a",IF(K$3&gt;(A29taxstdlife+$E849),(Input!$J$239*$J$7)-SUM($J849:J849),(Input!$J$239*$J$7)/A29taxstdlife))</f>
        <v>0</v>
      </c>
      <c r="L849" s="155">
        <f>IF(A29taxstdlife="n/a","n/a",IF(L$3&gt;(A29taxstdlife+$E849),(Input!$J$239*$J$7)-SUM($J849:K849),(Input!$J$239*$J$7)/A29taxstdlife))</f>
        <v>0</v>
      </c>
      <c r="M849" s="155">
        <f>IF(A29taxstdlife="n/a","n/a",IF(M$3&gt;(A29taxstdlife+$E849),(Input!$J$239*$J$7)-SUM($J849:L849),(Input!$J$239*$J$7)/A29taxstdlife))</f>
        <v>0</v>
      </c>
      <c r="N849" s="155">
        <f>IF(A29taxstdlife="n/a","n/a",IF(N$3&gt;(A29taxstdlife+$E849),(Input!$J$239*$J$7)-SUM($J849:M849),(Input!$J$239*$J$7)/A29taxstdlife))</f>
        <v>0</v>
      </c>
      <c r="O849" s="155">
        <f>IF(A29taxstdlife="n/a","n/a",IF(O$3&gt;(A29taxstdlife+$E849),(Input!$J$239*$J$7)-SUM($J849:N849),(Input!$J$239*$J$7)/A29taxstdlife))</f>
        <v>0</v>
      </c>
      <c r="P849" s="155">
        <f>IF(A29taxstdlife="n/a","n/a",IF(P$3&gt;(A29taxstdlife+$E849),(Input!$J$239*$J$7)-SUM($J849:O849),(Input!$J$239*$J$7)/A29taxstdlife))</f>
        <v>0</v>
      </c>
      <c r="Q849" s="155">
        <f>IF(A29taxstdlife="n/a","n/a",IF(Q$3&gt;(A29taxstdlife+$E849),(Input!$J$239*$J$7)-SUM($J849:P849),(Input!$J$239*$J$7)/A29taxstdlife))</f>
        <v>0</v>
      </c>
      <c r="R849" s="155">
        <f>IF(A29taxstdlife="n/a","n/a",IF(R$3&gt;(A29taxstdlife+$E849),(Input!$J$239*$J$7)-SUM($J849:Q849),(Input!$J$239*$J$7)/A29taxstdlife))</f>
        <v>0</v>
      </c>
      <c r="S849" s="155">
        <f>IF(A29taxstdlife="n/a","n/a",IF(S$3&gt;(A29taxstdlife+$E849),(Input!$J$239*$J$7)-SUM($J849:R849),(Input!$J$239*$J$7)/A29taxstdlife))</f>
        <v>0</v>
      </c>
      <c r="T849" s="155">
        <f>IF(A29taxstdlife="n/a","n/a",IF(T$3&gt;(A29taxstdlife+$E849),(Input!$J$239*$J$7)-SUM($J849:S849),(Input!$J$239*$J$7)/A29taxstdlife))</f>
        <v>0</v>
      </c>
      <c r="U849" s="155">
        <f>IF(A29taxstdlife="n/a","n/a",IF(U$3&gt;(A29taxstdlife+$E849),(Input!$J$239*$J$7)-SUM($J849:T849),(Input!$J$239*$J$7)/A29taxstdlife))</f>
        <v>0</v>
      </c>
      <c r="V849" s="155">
        <f>IF(A29taxstdlife="n/a","n/a",IF(V$3&gt;(A29taxstdlife+$E849),(Input!$J$239*$J$7)-SUM($J849:U849),(Input!$J$239*$J$7)/A29taxstdlife))</f>
        <v>0</v>
      </c>
      <c r="W849" s="155">
        <f>IF(A29taxstdlife="n/a","n/a",IF(W$3&gt;(A29taxstdlife+$E849),(Input!$J$239*$J$7)-SUM($J849:V849),(Input!$J$239*$J$7)/A29taxstdlife))</f>
        <v>0</v>
      </c>
      <c r="X849" s="155">
        <f>IF(A29taxstdlife="n/a","n/a",IF(X$3&gt;(A29taxstdlife+$E849),(Input!$J$239*$J$7)-SUM($J849:W849),(Input!$J$239*$J$7)/A29taxstdlife))</f>
        <v>0</v>
      </c>
      <c r="Y849" s="155">
        <f>IF(A29taxstdlife="n/a","n/a",IF(Y$3&gt;(A29taxstdlife+$E849),(Input!$J$239*$J$7)-SUM($J849:X849),(Input!$J$239*$J$7)/A29taxstdlife))</f>
        <v>0</v>
      </c>
      <c r="Z849" s="155">
        <f>IF(A29taxstdlife="n/a","n/a",IF(Z$3&gt;(A29taxstdlife+$E849),(Input!$J$239*$J$7)-SUM($J849:Y849),(Input!$J$239*$J$7)/A29taxstdlife))</f>
        <v>0</v>
      </c>
      <c r="AA849" s="155">
        <f>IF(A29taxstdlife="n/a","n/a",IF(AA$3&gt;(A29taxstdlife+$E849),(Input!$J$239*$J$7)-SUM($J849:Z849),(Input!$J$239*$J$7)/A29taxstdlife))</f>
        <v>0</v>
      </c>
      <c r="AB849" s="155">
        <f>IF(A29taxstdlife="n/a","n/a",IF(AB$3&gt;(A29taxstdlife+$E849),(Input!$J$239*$J$7)-SUM($J849:AA849),(Input!$J$239*$J$7)/A29taxstdlife))</f>
        <v>0</v>
      </c>
      <c r="AC849" s="155">
        <f>IF(A29taxstdlife="n/a","n/a",IF(AC$3&gt;(A29taxstdlife+$E849),(Input!$J$239*$J$7)-SUM($J849:AB849),(Input!$J$239*$J$7)/A29taxstdlife))</f>
        <v>0</v>
      </c>
      <c r="AD849" s="155">
        <f>IF(A29taxstdlife="n/a","n/a",IF(AD$3&gt;(A29taxstdlife+$E849),(Input!$J$239*$J$7)-SUM($J849:AC849),(Input!$J$239*$J$7)/A29taxstdlife))</f>
        <v>0</v>
      </c>
      <c r="AE849" s="155">
        <f>IF(A29taxstdlife="n/a","n/a",IF(AE$3&gt;(A29taxstdlife+$E849),(Input!$J$239*$J$7)-SUM($J849:AD849),(Input!$J$239*$J$7)/A29taxstdlife))</f>
        <v>0</v>
      </c>
      <c r="AF849" s="155">
        <f>IF(A29taxstdlife="n/a","n/a",IF(AF$3&gt;(A29taxstdlife+$E849),(Input!$J$239*$J$7)-SUM($J849:AE849),(Input!$J$239*$J$7)/A29taxstdlife))</f>
        <v>0</v>
      </c>
      <c r="AG849" s="155">
        <f>IF(A29taxstdlife="n/a","n/a",IF(AG$3&gt;(A29taxstdlife+$E849),(Input!$J$239*$J$7)-SUM($J849:AF849),(Input!$J$239*$J$7)/A29taxstdlife))</f>
        <v>0</v>
      </c>
      <c r="AH849" s="155">
        <f>IF(A29taxstdlife="n/a","n/a",IF(AH$3&gt;(A29taxstdlife+$E849),(Input!$J$239*$J$7)-SUM($J849:AG849),(Input!$J$239*$J$7)/A29taxstdlife))</f>
        <v>0</v>
      </c>
      <c r="AI849" s="155">
        <f>IF(A29taxstdlife="n/a","n/a",IF(AI$3&gt;(A29taxstdlife+$E849),(Input!$J$239*$J$7)-SUM($J849:AH849),(Input!$J$239*$J$7)/A29taxstdlife))</f>
        <v>0</v>
      </c>
      <c r="AJ849" s="155">
        <f>IF(A29taxstdlife="n/a","n/a",IF(AJ$3&gt;(A29taxstdlife+$E849),(Input!$J$239*$J$7)-SUM($J849:AI849),(Input!$J$239*$J$7)/A29taxstdlife))</f>
        <v>0</v>
      </c>
      <c r="AK849" s="155">
        <f>IF(A29taxstdlife="n/a","n/a",IF(AK$3&gt;(A29taxstdlife+$E849),(Input!$J$239*$J$7)-SUM($J849:AJ849),(Input!$J$239*$J$7)/A29taxstdlife))</f>
        <v>0</v>
      </c>
      <c r="AL849" s="155">
        <f>IF(A29taxstdlife="n/a","n/a",IF(AL$3&gt;(A29taxstdlife+$E849),(Input!$J$239*$J$7)-SUM($J849:AK849),(Input!$J$239*$J$7)/A29taxstdlife))</f>
        <v>0</v>
      </c>
      <c r="AM849" s="155">
        <f>IF(A29taxstdlife="n/a","n/a",IF(AM$3&gt;(A29taxstdlife+$E849),(Input!$J$239*$J$7)-SUM($J849:AL849),(Input!$J$239*$J$7)/A29taxstdlife))</f>
        <v>0</v>
      </c>
      <c r="AN849" s="155">
        <f>IF(A29taxstdlife="n/a","n/a",IF(AN$3&gt;(A29taxstdlife+$E849),(Input!$J$239*$J$7)-SUM($J849:AM849),(Input!$J$239*$J$7)/A29taxstdlife))</f>
        <v>0</v>
      </c>
      <c r="AO849" s="155">
        <f>IF(A29taxstdlife="n/a","n/a",IF(AO$3&gt;(A29taxstdlife+$E849),(Input!$J$239*$J$7)-SUM($J849:AN849),(Input!$J$239*$J$7)/A29taxstdlife))</f>
        <v>0</v>
      </c>
      <c r="AP849" s="155">
        <f>IF(A29taxstdlife="n/a","n/a",IF(AP$3&gt;(A29taxstdlife+$E849),(Input!$J$239*$J$7)-SUM($J849:AO849),(Input!$J$239*$J$7)/A29taxstdlife))</f>
        <v>0</v>
      </c>
      <c r="AQ849" s="155">
        <f>IF(A29taxstdlife="n/a","n/a",IF(AQ$3&gt;(A29taxstdlife+$E849),(Input!$J$239*$J$7)-SUM($J849:AP849),(Input!$J$239*$J$7)/A29taxstdlife))</f>
        <v>0</v>
      </c>
      <c r="AR849" s="155">
        <f>IF(A29taxstdlife="n/a","n/a",IF(AR$3&gt;(A29taxstdlife+$E849),(Input!$J$239*$J$7)-SUM($J849:AQ849),(Input!$J$239*$J$7)/A29taxstdlife))</f>
        <v>0</v>
      </c>
      <c r="AS849" s="155">
        <f>IF(A29taxstdlife="n/a","n/a",IF(AS$3&gt;(A29taxstdlife+$E849),(Input!$J$239*$J$7)-SUM($J849:AR849),(Input!$J$239*$J$7)/A29taxstdlife))</f>
        <v>0</v>
      </c>
      <c r="AT849" s="155">
        <f>IF(A29taxstdlife="n/a","n/a",IF(AT$3&gt;(A29taxstdlife+$E849),(Input!$J$239*$J$7)-SUM($J849:AS849),(Input!$J$239*$J$7)/A29taxstdlife))</f>
        <v>0</v>
      </c>
      <c r="AU849" s="155">
        <f>IF(A29taxstdlife="n/a","n/a",IF(AU$3&gt;(A29taxstdlife+$E849),(Input!$J$239*$J$7)-SUM($J849:AT849),(Input!$J$239*$J$7)/A29taxstdlife))</f>
        <v>0</v>
      </c>
      <c r="AV849" s="155">
        <f>IF(A29taxstdlife="n/a","n/a",IF(AV$3&gt;(A29taxstdlife+$E849),(Input!$J$239*$J$7)-SUM($J849:AU849),(Input!$J$239*$J$7)/A29taxstdlife))</f>
        <v>0</v>
      </c>
      <c r="AW849" s="155">
        <f>IF(A29taxstdlife="n/a","n/a",IF(AW$3&gt;(A29taxstdlife+$E849),(Input!$J$239*$J$7)-SUM($J849:AV849),(Input!$J$239*$J$7)/A29taxstdlife))</f>
        <v>0</v>
      </c>
      <c r="AX849" s="155">
        <f>IF(A29taxstdlife="n/a","n/a",IF(AX$3&gt;(A29taxstdlife+$E849),(Input!$J$239*$J$7)-SUM($J849:AW849),(Input!$J$239*$J$7)/A29taxstdlife))</f>
        <v>0</v>
      </c>
      <c r="AY849" s="155">
        <f>IF(A29taxstdlife="n/a","n/a",IF(AY$3&gt;(A29taxstdlife+$E849),(Input!$J$239*$J$7)-SUM($J849:AX849),(Input!$J$239*$J$7)/A29taxstdlife))</f>
        <v>0</v>
      </c>
      <c r="AZ849" s="155">
        <f>IF(A29taxstdlife="n/a","n/a",IF(AZ$3&gt;(A29taxstdlife+$E849),(Input!$J$239*$J$7)-SUM($J849:AY849),(Input!$J$239*$J$7)/A29taxstdlife))</f>
        <v>0</v>
      </c>
      <c r="BA849" s="155">
        <f>IF(A29taxstdlife="n/a","n/a",IF(BA$3&gt;(A29taxstdlife+$E849),(Input!$J$239*$J$7)-SUM($J849:AZ849),(Input!$J$239*$J$7)/A29taxstdlife))</f>
        <v>0</v>
      </c>
      <c r="BB849" s="155">
        <f>IF(A29taxstdlife="n/a","n/a",IF(BB$3&gt;(A29taxstdlife+$E849),(Input!$J$239*$J$7)-SUM($J849:BA849),(Input!$J$239*$J$7)/A29taxstdlife))</f>
        <v>0</v>
      </c>
      <c r="BC849" s="155">
        <f>IF(A29taxstdlife="n/a","n/a",IF(BC$3&gt;(A29taxstdlife+$E849),(Input!$J$239*$J$7)-SUM($J849:BB849),(Input!$J$239*$J$7)/A29taxstdlife))</f>
        <v>0</v>
      </c>
      <c r="BD849" s="155">
        <f>IF(A29taxstdlife="n/a","n/a",IF(BD$3&gt;(A29taxstdlife+$E849),(Input!$J$239*$J$7)-SUM($J849:BC849),(Input!$J$239*$J$7)/A29taxstdlife))</f>
        <v>0</v>
      </c>
      <c r="BE849" s="155">
        <f>IF(A29taxstdlife="n/a","n/a",IF(BE$3&gt;(A29taxstdlife+$E849),(Input!$J$239*$J$7)-SUM($J849:BD849),(Input!$J$239*$J$7)/A29taxstdlife))</f>
        <v>0</v>
      </c>
      <c r="BF849" s="155">
        <f>IF(A29taxstdlife="n/a","n/a",IF(BF$3&gt;(A29taxstdlife+$E849),(Input!$J$239*$J$7)-SUM($J849:BE849),(Input!$J$239*$J$7)/A29taxstdlife))</f>
        <v>0</v>
      </c>
      <c r="BG849" s="155">
        <f>IF(A29taxstdlife="n/a","n/a",IF(BG$3&gt;(A29taxstdlife+$E849),(Input!$J$239*$J$7)-SUM($J849:BF849),(Input!$J$239*$J$7)/A29taxstdlife))</f>
        <v>0</v>
      </c>
      <c r="BH849" s="155">
        <f>IF(A29taxstdlife="n/a","n/a",IF(BH$3&gt;(A29taxstdlife+$E849),(Input!$J$239*$J$7)-SUM($J849:BG849),(Input!$J$239*$J$7)/A29taxstdlife))</f>
        <v>0</v>
      </c>
      <c r="BI849" s="155">
        <f>IF(A29taxstdlife="n/a","n/a",IF(BI$3&gt;(A29taxstdlife+$E849),(Input!$J$239*$J$7)-SUM($J849:BH849),(Input!$J$239*$J$7)/A29taxstdlife))</f>
        <v>0</v>
      </c>
      <c r="BJ849" s="14"/>
      <c r="BK849" s="14"/>
      <c r="BL849" s="14"/>
      <c r="BM849" s="14"/>
      <c r="BN849" s="14"/>
      <c r="BO849" s="14"/>
      <c r="BP849" s="14"/>
      <c r="BQ849" s="14"/>
      <c r="BR849" s="14"/>
      <c r="BS849" s="14"/>
      <c r="BT849" s="14"/>
      <c r="BU849" s="14"/>
      <c r="BV849" s="14"/>
      <c r="BW849" s="14"/>
      <c r="BX849" s="14"/>
      <c r="BY849" s="14"/>
      <c r="BZ849" s="14"/>
      <c r="CA849" s="410"/>
      <c r="CB849" s="410"/>
      <c r="CC849" s="410"/>
      <c r="CD849" s="410"/>
      <c r="CE849" s="410"/>
      <c r="CF849" s="410"/>
      <c r="CG849" s="410"/>
      <c r="CH849" s="410"/>
      <c r="CI849" s="410"/>
      <c r="CJ849" s="410"/>
      <c r="CK849" s="410"/>
      <c r="CL849" s="410"/>
      <c r="CM849" s="410"/>
      <c r="CN849" s="410"/>
      <c r="CO849" s="410"/>
      <c r="CP849" s="410"/>
      <c r="CQ849" s="410"/>
      <c r="CR849" s="410"/>
      <c r="CS849" s="410"/>
      <c r="CT849" s="410"/>
      <c r="CU849" s="410"/>
      <c r="CV849" s="410"/>
      <c r="CW849" s="410"/>
      <c r="CX849" s="410"/>
      <c r="CY849" s="410"/>
      <c r="CZ849" s="410"/>
      <c r="DA849" s="410"/>
      <c r="DB849" s="410"/>
      <c r="DC849" s="410"/>
      <c r="DD849" s="410"/>
      <c r="DE849" s="410"/>
      <c r="DF849" s="410"/>
      <c r="DG849" s="410"/>
      <c r="DH849" s="410"/>
      <c r="DI849" s="410"/>
      <c r="DJ849" s="410"/>
      <c r="DK849" s="410"/>
      <c r="DL849" s="410"/>
      <c r="DM849" s="410"/>
      <c r="DN849" s="410"/>
      <c r="DO849" s="410"/>
      <c r="DP849" s="410"/>
      <c r="DQ849" s="410"/>
      <c r="DR849" s="410"/>
      <c r="DS849" s="410"/>
      <c r="DT849" s="410"/>
      <c r="DU849" s="410"/>
      <c r="DV849" s="410"/>
      <c r="DW849" s="410"/>
      <c r="DX849" s="410"/>
      <c r="DY849" s="410"/>
      <c r="DZ849" s="410"/>
      <c r="EA849" s="410"/>
      <c r="EB849" s="410"/>
      <c r="EC849" s="410"/>
      <c r="ED849" s="410"/>
      <c r="EE849" s="410"/>
      <c r="EF849" s="410"/>
      <c r="EG849" s="410"/>
      <c r="EH849" s="410"/>
      <c r="EI849" s="410"/>
      <c r="EJ849" s="410"/>
      <c r="EK849" s="410"/>
      <c r="EL849" s="410"/>
      <c r="EM849" s="410"/>
      <c r="EN849" s="410"/>
      <c r="EO849" s="410"/>
      <c r="EP849" s="410"/>
      <c r="EQ849" s="410"/>
      <c r="ER849" s="410"/>
      <c r="ES849" s="410"/>
      <c r="ET849" s="410"/>
      <c r="EU849" s="410"/>
      <c r="EV849" s="410"/>
      <c r="EW849" s="410"/>
      <c r="EX849" s="410"/>
      <c r="EY849" s="410"/>
      <c r="EZ849" s="410"/>
      <c r="FA849" s="410"/>
      <c r="FB849" s="410"/>
      <c r="FC849" s="410"/>
      <c r="FD849" s="410"/>
      <c r="FE849" s="410"/>
      <c r="FF849" s="410"/>
      <c r="FG849" s="410"/>
      <c r="FH849" s="410"/>
      <c r="FI849" s="410"/>
      <c r="FJ849" s="410"/>
      <c r="FK849" s="410"/>
      <c r="FL849" s="410"/>
      <c r="FM849" s="410"/>
      <c r="FN849" s="410"/>
      <c r="FO849" s="410"/>
      <c r="FP849" s="410"/>
      <c r="FQ849" s="410"/>
      <c r="FR849" s="410"/>
      <c r="FS849" s="410"/>
      <c r="FT849" s="410"/>
      <c r="FU849" s="410"/>
      <c r="FV849" s="410"/>
      <c r="FW849" s="410"/>
      <c r="FX849" s="410"/>
      <c r="FY849" s="410"/>
      <c r="FZ849" s="410"/>
      <c r="GA849" s="410"/>
      <c r="GB849" s="410"/>
      <c r="GC849" s="410"/>
      <c r="GD849" s="410"/>
      <c r="GE849" s="410"/>
      <c r="GF849" s="410"/>
      <c r="GG849" s="410"/>
      <c r="GH849" s="410"/>
      <c r="GI849" s="410"/>
      <c r="GJ849" s="410"/>
      <c r="GK849" s="410"/>
      <c r="GL849" s="410"/>
      <c r="GM849" s="410"/>
      <c r="GN849" s="410"/>
      <c r="GO849" s="410"/>
      <c r="GP849" s="410"/>
      <c r="GQ849" s="410"/>
      <c r="GR849" s="410"/>
      <c r="GS849" s="410"/>
      <c r="GT849" s="410"/>
      <c r="GU849" s="410"/>
      <c r="GV849" s="410"/>
      <c r="GW849" s="410"/>
      <c r="GX849" s="410"/>
      <c r="GY849" s="410"/>
      <c r="GZ849" s="410"/>
      <c r="HA849" s="410"/>
      <c r="HB849" s="410"/>
      <c r="HC849" s="410"/>
      <c r="HD849" s="410"/>
      <c r="HE849" s="410"/>
      <c r="HF849" s="410"/>
      <c r="HG849" s="410"/>
      <c r="HH849" s="410"/>
      <c r="HI849" s="410"/>
      <c r="HJ849" s="410"/>
      <c r="HK849" s="410"/>
      <c r="HL849" s="410"/>
      <c r="HM849" s="410"/>
      <c r="HN849" s="410"/>
      <c r="HO849" s="410"/>
      <c r="HP849" s="410"/>
      <c r="HQ849" s="410"/>
      <c r="HR849" s="410"/>
      <c r="HS849" s="410"/>
      <c r="HT849" s="410"/>
      <c r="HU849" s="410"/>
      <c r="HV849" s="410"/>
      <c r="HW849" s="410"/>
      <c r="HX849" s="410"/>
      <c r="HY849" s="410"/>
      <c r="HZ849" s="410"/>
      <c r="IA849" s="410"/>
      <c r="IB849" s="410"/>
      <c r="IC849" s="410"/>
      <c r="ID849" s="410"/>
      <c r="IE849" s="410"/>
      <c r="IF849" s="410"/>
      <c r="IG849" s="410"/>
      <c r="IH849" s="410"/>
      <c r="II849" s="410"/>
      <c r="IJ849" s="410"/>
      <c r="IK849" s="410"/>
      <c r="IL849" s="410"/>
      <c r="IM849" s="410"/>
      <c r="IN849" s="410"/>
      <c r="IO849" s="410"/>
      <c r="IP849" s="410"/>
      <c r="IQ849" s="410"/>
      <c r="IR849" s="410"/>
      <c r="IS849" s="410"/>
      <c r="IT849" s="410"/>
      <c r="IU849" s="410"/>
      <c r="IV849" s="410"/>
    </row>
    <row r="850" spans="1:256" s="2" customFormat="1" ht="12.75" hidden="1" customHeight="1" outlineLevel="2">
      <c r="A850" s="14"/>
      <c r="B850" s="14"/>
      <c r="C850" s="324"/>
      <c r="D850" s="413"/>
      <c r="E850" s="261">
        <v>5</v>
      </c>
      <c r="F850" s="372"/>
      <c r="G850" s="269"/>
      <c r="H850" s="271"/>
      <c r="I850" s="271"/>
      <c r="J850" s="271"/>
      <c r="K850" s="270"/>
      <c r="L850" s="155">
        <f>IF(A29taxstdlife="n/a","n/a",IF(L$3&gt;(A29taxstdlife+$E850),(Input!$K$239*$K$7)-SUM($K850:K850),(Input!$K$239*$K$7)/A29taxstdlife))</f>
        <v>0</v>
      </c>
      <c r="M850" s="155">
        <f>IF(A29taxstdlife="n/a","n/a",IF(M$3&gt;(A29taxstdlife+$E850),(Input!$K$239*$K$7)-SUM($K850:L850),(Input!$K$239*$K$7)/A29taxstdlife))</f>
        <v>0</v>
      </c>
      <c r="N850" s="155">
        <f>IF(A29taxstdlife="n/a","n/a",IF(N$3&gt;(A29taxstdlife+$E850),(Input!$K$239*$K$7)-SUM($K850:M850),(Input!$K$239*$K$7)/A29taxstdlife))</f>
        <v>0</v>
      </c>
      <c r="O850" s="155">
        <f>IF(A29taxstdlife="n/a","n/a",IF(O$3&gt;(A29taxstdlife+$E850),(Input!$K$239*$K$7)-SUM($K850:N850),(Input!$K$239*$K$7)/A29taxstdlife))</f>
        <v>0</v>
      </c>
      <c r="P850" s="155">
        <f>IF(A29taxstdlife="n/a","n/a",IF(P$3&gt;(A29taxstdlife+$E850),(Input!$K$239*$K$7)-SUM($K850:O850),(Input!$K$239*$K$7)/A29taxstdlife))</f>
        <v>0</v>
      </c>
      <c r="Q850" s="155">
        <f>IF(A29taxstdlife="n/a","n/a",IF(Q$3&gt;(A29taxstdlife+$E850),(Input!$K$239*$K$7)-SUM($K850:P850),(Input!$K$239*$K$7)/A29taxstdlife))</f>
        <v>0</v>
      </c>
      <c r="R850" s="155">
        <f>IF(A29taxstdlife="n/a","n/a",IF(R$3&gt;(A29taxstdlife+$E850),(Input!$K$239*$K$7)-SUM($K850:Q850),(Input!$K$239*$K$7)/A29taxstdlife))</f>
        <v>0</v>
      </c>
      <c r="S850" s="155">
        <f>IF(A29taxstdlife="n/a","n/a",IF(S$3&gt;(A29taxstdlife+$E850),(Input!$K$239*$K$7)-SUM($K850:R850),(Input!$K$239*$K$7)/A29taxstdlife))</f>
        <v>0</v>
      </c>
      <c r="T850" s="155">
        <f>IF(A29taxstdlife="n/a","n/a",IF(T$3&gt;(A29taxstdlife+$E850),(Input!$K$239*$K$7)-SUM($K850:S850),(Input!$K$239*$K$7)/A29taxstdlife))</f>
        <v>0</v>
      </c>
      <c r="U850" s="155">
        <f>IF(A29taxstdlife="n/a","n/a",IF(U$3&gt;(A29taxstdlife+$E850),(Input!$K$239*$K$7)-SUM($K850:T850),(Input!$K$239*$K$7)/A29taxstdlife))</f>
        <v>0</v>
      </c>
      <c r="V850" s="155">
        <f>IF(A29taxstdlife="n/a","n/a",IF(V$3&gt;(A29taxstdlife+$E850),(Input!$K$239*$K$7)-SUM($K850:U850),(Input!$K$239*$K$7)/A29taxstdlife))</f>
        <v>0</v>
      </c>
      <c r="W850" s="155">
        <f>IF(A29taxstdlife="n/a","n/a",IF(W$3&gt;(A29taxstdlife+$E850),(Input!$K$239*$K$7)-SUM($K850:V850),(Input!$K$239*$K$7)/A29taxstdlife))</f>
        <v>0</v>
      </c>
      <c r="X850" s="155">
        <f>IF(A29taxstdlife="n/a","n/a",IF(X$3&gt;(A29taxstdlife+$E850),(Input!$K$239*$K$7)-SUM($K850:W850),(Input!$K$239*$K$7)/A29taxstdlife))</f>
        <v>0</v>
      </c>
      <c r="Y850" s="155">
        <f>IF(A29taxstdlife="n/a","n/a",IF(Y$3&gt;(A29taxstdlife+$E850),(Input!$K$239*$K$7)-SUM($K850:X850),(Input!$K$239*$K$7)/A29taxstdlife))</f>
        <v>0</v>
      </c>
      <c r="Z850" s="155">
        <f>IF(A29taxstdlife="n/a","n/a",IF(Z$3&gt;(A29taxstdlife+$E850),(Input!$K$239*$K$7)-SUM($K850:Y850),(Input!$K$239*$K$7)/A29taxstdlife))</f>
        <v>0</v>
      </c>
      <c r="AA850" s="155">
        <f>IF(A29taxstdlife="n/a","n/a",IF(AA$3&gt;(A29taxstdlife+$E850),(Input!$K$239*$K$7)-SUM($K850:Z850),(Input!$K$239*$K$7)/A29taxstdlife))</f>
        <v>0</v>
      </c>
      <c r="AB850" s="155">
        <f>IF(A29taxstdlife="n/a","n/a",IF(AB$3&gt;(A29taxstdlife+$E850),(Input!$K$239*$K$7)-SUM($K850:AA850),(Input!$K$239*$K$7)/A29taxstdlife))</f>
        <v>0</v>
      </c>
      <c r="AC850" s="155">
        <f>IF(A29taxstdlife="n/a","n/a",IF(AC$3&gt;(A29taxstdlife+$E850),(Input!$K$239*$K$7)-SUM($K850:AB850),(Input!$K$239*$K$7)/A29taxstdlife))</f>
        <v>0</v>
      </c>
      <c r="AD850" s="155">
        <f>IF(A29taxstdlife="n/a","n/a",IF(AD$3&gt;(A29taxstdlife+$E850),(Input!$K$239*$K$7)-SUM($K850:AC850),(Input!$K$239*$K$7)/A29taxstdlife))</f>
        <v>0</v>
      </c>
      <c r="AE850" s="155">
        <f>IF(A29taxstdlife="n/a","n/a",IF(AE$3&gt;(A29taxstdlife+$E850),(Input!$K$239*$K$7)-SUM($K850:AD850),(Input!$K$239*$K$7)/A29taxstdlife))</f>
        <v>0</v>
      </c>
      <c r="AF850" s="155">
        <f>IF(A29taxstdlife="n/a","n/a",IF(AF$3&gt;(A29taxstdlife+$E850),(Input!$K$239*$K$7)-SUM($K850:AE850),(Input!$K$239*$K$7)/A29taxstdlife))</f>
        <v>0</v>
      </c>
      <c r="AG850" s="155">
        <f>IF(A29taxstdlife="n/a","n/a",IF(AG$3&gt;(A29taxstdlife+$E850),(Input!$K$239*$K$7)-SUM($K850:AF850),(Input!$K$239*$K$7)/A29taxstdlife))</f>
        <v>0</v>
      </c>
      <c r="AH850" s="155">
        <f>IF(A29taxstdlife="n/a","n/a",IF(AH$3&gt;(A29taxstdlife+$E850),(Input!$K$239*$K$7)-SUM($K850:AG850),(Input!$K$239*$K$7)/A29taxstdlife))</f>
        <v>0</v>
      </c>
      <c r="AI850" s="155">
        <f>IF(A29taxstdlife="n/a","n/a",IF(AI$3&gt;(A29taxstdlife+$E850),(Input!$K$239*$K$7)-SUM($K850:AH850),(Input!$K$239*$K$7)/A29taxstdlife))</f>
        <v>0</v>
      </c>
      <c r="AJ850" s="155">
        <f>IF(A29taxstdlife="n/a","n/a",IF(AJ$3&gt;(A29taxstdlife+$E850),(Input!$K$239*$K$7)-SUM($K850:AI850),(Input!$K$239*$K$7)/A29taxstdlife))</f>
        <v>0</v>
      </c>
      <c r="AK850" s="155">
        <f>IF(A29taxstdlife="n/a","n/a",IF(AK$3&gt;(A29taxstdlife+$E850),(Input!$K$239*$K$7)-SUM($K850:AJ850),(Input!$K$239*$K$7)/A29taxstdlife))</f>
        <v>0</v>
      </c>
      <c r="AL850" s="155">
        <f>IF(A29taxstdlife="n/a","n/a",IF(AL$3&gt;(A29taxstdlife+$E850),(Input!$K$239*$K$7)-SUM($K850:AK850),(Input!$K$239*$K$7)/A29taxstdlife))</f>
        <v>0</v>
      </c>
      <c r="AM850" s="155">
        <f>IF(A29taxstdlife="n/a","n/a",IF(AM$3&gt;(A29taxstdlife+$E850),(Input!$K$239*$K$7)-SUM($K850:AL850),(Input!$K$239*$K$7)/A29taxstdlife))</f>
        <v>0</v>
      </c>
      <c r="AN850" s="155">
        <f>IF(A29taxstdlife="n/a","n/a",IF(AN$3&gt;(A29taxstdlife+$E850),(Input!$K$239*$K$7)-SUM($K850:AM850),(Input!$K$239*$K$7)/A29taxstdlife))</f>
        <v>0</v>
      </c>
      <c r="AO850" s="155">
        <f>IF(A29taxstdlife="n/a","n/a",IF(AO$3&gt;(A29taxstdlife+$E850),(Input!$K$239*$K$7)-SUM($K850:AN850),(Input!$K$239*$K$7)/A29taxstdlife))</f>
        <v>0</v>
      </c>
      <c r="AP850" s="155">
        <f>IF(A29taxstdlife="n/a","n/a",IF(AP$3&gt;(A29taxstdlife+$E850),(Input!$K$239*$K$7)-SUM($K850:AO850),(Input!$K$239*$K$7)/A29taxstdlife))</f>
        <v>0</v>
      </c>
      <c r="AQ850" s="155">
        <f>IF(A29taxstdlife="n/a","n/a",IF(AQ$3&gt;(A29taxstdlife+$E850),(Input!$K$239*$K$7)-SUM($K850:AP850),(Input!$K$239*$K$7)/A29taxstdlife))</f>
        <v>0</v>
      </c>
      <c r="AR850" s="155">
        <f>IF(A29taxstdlife="n/a","n/a",IF(AR$3&gt;(A29taxstdlife+$E850),(Input!$K$239*$K$7)-SUM($K850:AQ850),(Input!$K$239*$K$7)/A29taxstdlife))</f>
        <v>0</v>
      </c>
      <c r="AS850" s="155">
        <f>IF(A29taxstdlife="n/a","n/a",IF(AS$3&gt;(A29taxstdlife+$E850),(Input!$K$239*$K$7)-SUM($K850:AR850),(Input!$K$239*$K$7)/A29taxstdlife))</f>
        <v>0</v>
      </c>
      <c r="AT850" s="155">
        <f>IF(A29taxstdlife="n/a","n/a",IF(AT$3&gt;(A29taxstdlife+$E850),(Input!$K$239*$K$7)-SUM($K850:AS850),(Input!$K$239*$K$7)/A29taxstdlife))</f>
        <v>0</v>
      </c>
      <c r="AU850" s="155">
        <f>IF(A29taxstdlife="n/a","n/a",IF(AU$3&gt;(A29taxstdlife+$E850),(Input!$K$239*$K$7)-SUM($K850:AT850),(Input!$K$239*$K$7)/A29taxstdlife))</f>
        <v>0</v>
      </c>
      <c r="AV850" s="155">
        <f>IF(A29taxstdlife="n/a","n/a",IF(AV$3&gt;(A29taxstdlife+$E850),(Input!$K$239*$K$7)-SUM($K850:AU850),(Input!$K$239*$K$7)/A29taxstdlife))</f>
        <v>0</v>
      </c>
      <c r="AW850" s="155">
        <f>IF(A29taxstdlife="n/a","n/a",IF(AW$3&gt;(A29taxstdlife+$E850),(Input!$K$239*$K$7)-SUM($K850:AV850),(Input!$K$239*$K$7)/A29taxstdlife))</f>
        <v>0</v>
      </c>
      <c r="AX850" s="155">
        <f>IF(A29taxstdlife="n/a","n/a",IF(AX$3&gt;(A29taxstdlife+$E850),(Input!$K$239*$K$7)-SUM($K850:AW850),(Input!$K$239*$K$7)/A29taxstdlife))</f>
        <v>0</v>
      </c>
      <c r="AY850" s="155">
        <f>IF(A29taxstdlife="n/a","n/a",IF(AY$3&gt;(A29taxstdlife+$E850),(Input!$K$239*$K$7)-SUM($K850:AX850),(Input!$K$239*$K$7)/A29taxstdlife))</f>
        <v>0</v>
      </c>
      <c r="AZ850" s="155">
        <f>IF(A29taxstdlife="n/a","n/a",IF(AZ$3&gt;(A29taxstdlife+$E850),(Input!$K$239*$K$7)-SUM($K850:AY850),(Input!$K$239*$K$7)/A29taxstdlife))</f>
        <v>0</v>
      </c>
      <c r="BA850" s="155">
        <f>IF(A29taxstdlife="n/a","n/a",IF(BA$3&gt;(A29taxstdlife+$E850),(Input!$K$239*$K$7)-SUM($K850:AZ850),(Input!$K$239*$K$7)/A29taxstdlife))</f>
        <v>0</v>
      </c>
      <c r="BB850" s="155">
        <f>IF(A29taxstdlife="n/a","n/a",IF(BB$3&gt;(A29taxstdlife+$E850),(Input!$K$239*$K$7)-SUM($K850:BA850),(Input!$K$239*$K$7)/A29taxstdlife))</f>
        <v>0</v>
      </c>
      <c r="BC850" s="155">
        <f>IF(A29taxstdlife="n/a","n/a",IF(BC$3&gt;(A29taxstdlife+$E850),(Input!$K$239*$K$7)-SUM($K850:BB850),(Input!$K$239*$K$7)/A29taxstdlife))</f>
        <v>0</v>
      </c>
      <c r="BD850" s="155">
        <f>IF(A29taxstdlife="n/a","n/a",IF(BD$3&gt;(A29taxstdlife+$E850),(Input!$K$239*$K$7)-SUM($K850:BC850),(Input!$K$239*$K$7)/A29taxstdlife))</f>
        <v>0</v>
      </c>
      <c r="BE850" s="155">
        <f>IF(A29taxstdlife="n/a","n/a",IF(BE$3&gt;(A29taxstdlife+$E850),(Input!$K$239*$K$7)-SUM($K850:BD850),(Input!$K$239*$K$7)/A29taxstdlife))</f>
        <v>0</v>
      </c>
      <c r="BF850" s="155">
        <f>IF(A29taxstdlife="n/a","n/a",IF(BF$3&gt;(A29taxstdlife+$E850),(Input!$K$239*$K$7)-SUM($K850:BE850),(Input!$K$239*$K$7)/A29taxstdlife))</f>
        <v>0</v>
      </c>
      <c r="BG850" s="155">
        <f>IF(A29taxstdlife="n/a","n/a",IF(BG$3&gt;(A29taxstdlife+$E850),(Input!$K$239*$K$7)-SUM($K850:BF850),(Input!$K$239*$K$7)/A29taxstdlife))</f>
        <v>0</v>
      </c>
      <c r="BH850" s="155">
        <f>IF(A29taxstdlife="n/a","n/a",IF(BH$3&gt;(A29taxstdlife+$E850),(Input!$K$239*$K$7)-SUM($K850:BG850),(Input!$K$239*$K$7)/A29taxstdlife))</f>
        <v>0</v>
      </c>
      <c r="BI850" s="155">
        <f>IF(A29taxstdlife="n/a","n/a",IF(BI$3&gt;(A29taxstdlife+$E850),(Input!$K$239*$K$7)-SUM($K850:BH850),(Input!$K$239*$K$7)/A29taxstdlife))</f>
        <v>0</v>
      </c>
      <c r="BJ850" s="14"/>
      <c r="BK850" s="14"/>
      <c r="BL850" s="14"/>
      <c r="BM850" s="14"/>
      <c r="BN850" s="14"/>
      <c r="BO850" s="14"/>
      <c r="BP850" s="14"/>
      <c r="BQ850" s="14"/>
      <c r="BR850" s="14"/>
      <c r="BS850" s="14"/>
      <c r="BT850" s="14"/>
      <c r="BU850" s="14"/>
      <c r="BV850" s="14"/>
      <c r="BW850" s="14"/>
      <c r="BX850" s="14"/>
      <c r="BY850" s="14"/>
      <c r="BZ850" s="14"/>
      <c r="CA850" s="410"/>
      <c r="CB850" s="410"/>
      <c r="CC850" s="410"/>
      <c r="CD850" s="410"/>
      <c r="CE850" s="410"/>
      <c r="CF850" s="410"/>
      <c r="CG850" s="410"/>
      <c r="CH850" s="410"/>
      <c r="CI850" s="410"/>
      <c r="CJ850" s="410"/>
      <c r="CK850" s="410"/>
      <c r="CL850" s="410"/>
      <c r="CM850" s="410"/>
      <c r="CN850" s="410"/>
      <c r="CO850" s="410"/>
      <c r="CP850" s="410"/>
      <c r="CQ850" s="410"/>
      <c r="CR850" s="410"/>
      <c r="CS850" s="410"/>
      <c r="CT850" s="410"/>
      <c r="CU850" s="410"/>
      <c r="CV850" s="410"/>
      <c r="CW850" s="410"/>
      <c r="CX850" s="410"/>
      <c r="CY850" s="410"/>
      <c r="CZ850" s="410"/>
      <c r="DA850" s="410"/>
      <c r="DB850" s="410"/>
      <c r="DC850" s="410"/>
      <c r="DD850" s="410"/>
      <c r="DE850" s="410"/>
      <c r="DF850" s="410"/>
      <c r="DG850" s="410"/>
      <c r="DH850" s="410"/>
      <c r="DI850" s="410"/>
      <c r="DJ850" s="410"/>
      <c r="DK850" s="410"/>
      <c r="DL850" s="410"/>
      <c r="DM850" s="410"/>
      <c r="DN850" s="410"/>
      <c r="DO850" s="410"/>
      <c r="DP850" s="410"/>
      <c r="DQ850" s="410"/>
      <c r="DR850" s="410"/>
      <c r="DS850" s="410"/>
      <c r="DT850" s="410"/>
      <c r="DU850" s="410"/>
      <c r="DV850" s="410"/>
      <c r="DW850" s="410"/>
      <c r="DX850" s="410"/>
      <c r="DY850" s="410"/>
      <c r="DZ850" s="410"/>
      <c r="EA850" s="410"/>
      <c r="EB850" s="410"/>
      <c r="EC850" s="410"/>
      <c r="ED850" s="410"/>
      <c r="EE850" s="410"/>
      <c r="EF850" s="410"/>
      <c r="EG850" s="410"/>
      <c r="EH850" s="410"/>
      <c r="EI850" s="410"/>
      <c r="EJ850" s="410"/>
      <c r="EK850" s="410"/>
      <c r="EL850" s="410"/>
      <c r="EM850" s="410"/>
      <c r="EN850" s="410"/>
      <c r="EO850" s="410"/>
      <c r="EP850" s="410"/>
      <c r="EQ850" s="410"/>
      <c r="ER850" s="410"/>
      <c r="ES850" s="410"/>
      <c r="ET850" s="410"/>
      <c r="EU850" s="410"/>
      <c r="EV850" s="410"/>
      <c r="EW850" s="410"/>
      <c r="EX850" s="410"/>
      <c r="EY850" s="410"/>
      <c r="EZ850" s="410"/>
      <c r="FA850" s="410"/>
      <c r="FB850" s="410"/>
      <c r="FC850" s="410"/>
      <c r="FD850" s="410"/>
      <c r="FE850" s="410"/>
      <c r="FF850" s="410"/>
      <c r="FG850" s="410"/>
      <c r="FH850" s="410"/>
      <c r="FI850" s="410"/>
      <c r="FJ850" s="410"/>
      <c r="FK850" s="410"/>
      <c r="FL850" s="410"/>
      <c r="FM850" s="410"/>
      <c r="FN850" s="410"/>
      <c r="FO850" s="410"/>
      <c r="FP850" s="410"/>
      <c r="FQ850" s="410"/>
      <c r="FR850" s="410"/>
      <c r="FS850" s="410"/>
      <c r="FT850" s="410"/>
      <c r="FU850" s="410"/>
      <c r="FV850" s="410"/>
      <c r="FW850" s="410"/>
      <c r="FX850" s="410"/>
      <c r="FY850" s="410"/>
      <c r="FZ850" s="410"/>
      <c r="GA850" s="410"/>
      <c r="GB850" s="410"/>
      <c r="GC850" s="410"/>
      <c r="GD850" s="410"/>
      <c r="GE850" s="410"/>
      <c r="GF850" s="410"/>
      <c r="GG850" s="410"/>
      <c r="GH850" s="410"/>
      <c r="GI850" s="410"/>
      <c r="GJ850" s="410"/>
      <c r="GK850" s="410"/>
      <c r="GL850" s="410"/>
      <c r="GM850" s="410"/>
      <c r="GN850" s="410"/>
      <c r="GO850" s="410"/>
      <c r="GP850" s="410"/>
      <c r="GQ850" s="410"/>
      <c r="GR850" s="410"/>
      <c r="GS850" s="410"/>
      <c r="GT850" s="410"/>
      <c r="GU850" s="410"/>
      <c r="GV850" s="410"/>
      <c r="GW850" s="410"/>
      <c r="GX850" s="410"/>
      <c r="GY850" s="410"/>
      <c r="GZ850" s="410"/>
      <c r="HA850" s="410"/>
      <c r="HB850" s="410"/>
      <c r="HC850" s="410"/>
      <c r="HD850" s="410"/>
      <c r="HE850" s="410"/>
      <c r="HF850" s="410"/>
      <c r="HG850" s="410"/>
      <c r="HH850" s="410"/>
      <c r="HI850" s="410"/>
      <c r="HJ850" s="410"/>
      <c r="HK850" s="410"/>
      <c r="HL850" s="410"/>
      <c r="HM850" s="410"/>
      <c r="HN850" s="410"/>
      <c r="HO850" s="410"/>
      <c r="HP850" s="410"/>
      <c r="HQ850" s="410"/>
      <c r="HR850" s="410"/>
      <c r="HS850" s="410"/>
      <c r="HT850" s="410"/>
      <c r="HU850" s="410"/>
      <c r="HV850" s="410"/>
      <c r="HW850" s="410"/>
      <c r="HX850" s="410"/>
      <c r="HY850" s="410"/>
      <c r="HZ850" s="410"/>
      <c r="IA850" s="410"/>
      <c r="IB850" s="410"/>
      <c r="IC850" s="410"/>
      <c r="ID850" s="410"/>
      <c r="IE850" s="410"/>
      <c r="IF850" s="410"/>
      <c r="IG850" s="410"/>
      <c r="IH850" s="410"/>
      <c r="II850" s="410"/>
      <c r="IJ850" s="410"/>
      <c r="IK850" s="410"/>
      <c r="IL850" s="410"/>
      <c r="IM850" s="410"/>
      <c r="IN850" s="410"/>
      <c r="IO850" s="410"/>
      <c r="IP850" s="410"/>
      <c r="IQ850" s="410"/>
      <c r="IR850" s="410"/>
      <c r="IS850" s="410"/>
      <c r="IT850" s="410"/>
      <c r="IU850" s="410"/>
      <c r="IV850" s="410"/>
    </row>
    <row r="851" spans="1:256" s="2" customFormat="1" ht="12.75" hidden="1" customHeight="1" outlineLevel="2">
      <c r="A851" s="14"/>
      <c r="B851" s="14"/>
      <c r="C851" s="324"/>
      <c r="D851" s="413"/>
      <c r="E851" s="261">
        <v>6</v>
      </c>
      <c r="F851" s="372"/>
      <c r="G851" s="269"/>
      <c r="H851" s="271"/>
      <c r="I851" s="271"/>
      <c r="J851" s="271"/>
      <c r="K851" s="271"/>
      <c r="L851" s="270"/>
      <c r="M851" s="155">
        <f>IF(A29taxstdlife="n/a","n/a",IF(M$3&gt;(A29taxstdlife+$E851),(Input!$L$239*$L$7)-SUM($L851:L851),(Input!$L$239*$L$7)/A29taxstdlife))</f>
        <v>0</v>
      </c>
      <c r="N851" s="155">
        <f>IF(A29taxstdlife="n/a","n/a",IF(N$3&gt;(A29taxstdlife+$E851),(Input!$L$239*$L$7)-SUM($L851:M851),(Input!$L$239*$L$7)/A29taxstdlife))</f>
        <v>0</v>
      </c>
      <c r="O851" s="155">
        <f>IF(A29taxstdlife="n/a","n/a",IF(O$3&gt;(A29taxstdlife+$E851),(Input!$L$239*$L$7)-SUM($L851:N851),(Input!$L$239*$L$7)/A29taxstdlife))</f>
        <v>0</v>
      </c>
      <c r="P851" s="155">
        <f>IF(A29taxstdlife="n/a","n/a",IF(P$3&gt;(A29taxstdlife+$E851),(Input!$L$239*$L$7)-SUM($L851:O851),(Input!$L$239*$L$7)/A29taxstdlife))</f>
        <v>0</v>
      </c>
      <c r="Q851" s="155">
        <f>IF(A29taxstdlife="n/a","n/a",IF(Q$3&gt;(A29taxstdlife+$E851),(Input!$L$239*$L$7)-SUM($L851:P851),(Input!$L$239*$L$7)/A29taxstdlife))</f>
        <v>0</v>
      </c>
      <c r="R851" s="155">
        <f>IF(A29taxstdlife="n/a","n/a",IF(R$3&gt;(A29taxstdlife+$E851),(Input!$L$239*$L$7)-SUM($L851:Q851),(Input!$L$239*$L$7)/A29taxstdlife))</f>
        <v>0</v>
      </c>
      <c r="S851" s="155">
        <f>IF(A29taxstdlife="n/a","n/a",IF(S$3&gt;(A29taxstdlife+$E851),(Input!$L$239*$L$7)-SUM($L851:R851),(Input!$L$239*$L$7)/A29taxstdlife))</f>
        <v>0</v>
      </c>
      <c r="T851" s="155">
        <f>IF(A29taxstdlife="n/a","n/a",IF(T$3&gt;(A29taxstdlife+$E851),(Input!$L$239*$L$7)-SUM($L851:S851),(Input!$L$239*$L$7)/A29taxstdlife))</f>
        <v>0</v>
      </c>
      <c r="U851" s="155">
        <f>IF(A29taxstdlife="n/a","n/a",IF(U$3&gt;(A29taxstdlife+$E851),(Input!$L$239*$L$7)-SUM($L851:T851),(Input!$L$239*$L$7)/A29taxstdlife))</f>
        <v>0</v>
      </c>
      <c r="V851" s="155">
        <f>IF(A29taxstdlife="n/a","n/a",IF(V$3&gt;(A29taxstdlife+$E851),(Input!$L$239*$L$7)-SUM($L851:U851),(Input!$L$239*$L$7)/A29taxstdlife))</f>
        <v>0</v>
      </c>
      <c r="W851" s="155">
        <f>IF(A29taxstdlife="n/a","n/a",IF(W$3&gt;(A29taxstdlife+$E851),(Input!$L$239*$L$7)-SUM($L851:V851),(Input!$L$239*$L$7)/A29taxstdlife))</f>
        <v>0</v>
      </c>
      <c r="X851" s="155">
        <f>IF(A29taxstdlife="n/a","n/a",IF(X$3&gt;(A29taxstdlife+$E851),(Input!$L$239*$L$7)-SUM($L851:W851),(Input!$L$239*$L$7)/A29taxstdlife))</f>
        <v>0</v>
      </c>
      <c r="Y851" s="155">
        <f>IF(A29taxstdlife="n/a","n/a",IF(Y$3&gt;(A29taxstdlife+$E851),(Input!$L$239*$L$7)-SUM($L851:X851),(Input!$L$239*$L$7)/A29taxstdlife))</f>
        <v>0</v>
      </c>
      <c r="Z851" s="155">
        <f>IF(A29taxstdlife="n/a","n/a",IF(Z$3&gt;(A29taxstdlife+$E851),(Input!$L$239*$L$7)-SUM($L851:Y851),(Input!$L$239*$L$7)/A29taxstdlife))</f>
        <v>0</v>
      </c>
      <c r="AA851" s="155">
        <f>IF(A29taxstdlife="n/a","n/a",IF(AA$3&gt;(A29taxstdlife+$E851),(Input!$L$239*$L$7)-SUM($L851:Z851),(Input!$L$239*$L$7)/A29taxstdlife))</f>
        <v>0</v>
      </c>
      <c r="AB851" s="155">
        <f>IF(A29taxstdlife="n/a","n/a",IF(AB$3&gt;(A29taxstdlife+$E851),(Input!$L$239*$L$7)-SUM($L851:AA851),(Input!$L$239*$L$7)/A29taxstdlife))</f>
        <v>0</v>
      </c>
      <c r="AC851" s="155">
        <f>IF(A29taxstdlife="n/a","n/a",IF(AC$3&gt;(A29taxstdlife+$E851),(Input!$L$239*$L$7)-SUM($L851:AB851),(Input!$L$239*$L$7)/A29taxstdlife))</f>
        <v>0</v>
      </c>
      <c r="AD851" s="155">
        <f>IF(A29taxstdlife="n/a","n/a",IF(AD$3&gt;(A29taxstdlife+$E851),(Input!$L$239*$L$7)-SUM($L851:AC851),(Input!$L$239*$L$7)/A29taxstdlife))</f>
        <v>0</v>
      </c>
      <c r="AE851" s="155">
        <f>IF(A29taxstdlife="n/a","n/a",IF(AE$3&gt;(A29taxstdlife+$E851),(Input!$L$239*$L$7)-SUM($L851:AD851),(Input!$L$239*$L$7)/A29taxstdlife))</f>
        <v>0</v>
      </c>
      <c r="AF851" s="155">
        <f>IF(A29taxstdlife="n/a","n/a",IF(AF$3&gt;(A29taxstdlife+$E851),(Input!$L$239*$L$7)-SUM($L851:AE851),(Input!$L$239*$L$7)/A29taxstdlife))</f>
        <v>0</v>
      </c>
      <c r="AG851" s="155">
        <f>IF(A29taxstdlife="n/a","n/a",IF(AG$3&gt;(A29taxstdlife+$E851),(Input!$L$239*$L$7)-SUM($L851:AF851),(Input!$L$239*$L$7)/A29taxstdlife))</f>
        <v>0</v>
      </c>
      <c r="AH851" s="155">
        <f>IF(A29taxstdlife="n/a","n/a",IF(AH$3&gt;(A29taxstdlife+$E851),(Input!$L$239*$L$7)-SUM($L851:AG851),(Input!$L$239*$L$7)/A29taxstdlife))</f>
        <v>0</v>
      </c>
      <c r="AI851" s="155">
        <f>IF(A29taxstdlife="n/a","n/a",IF(AI$3&gt;(A29taxstdlife+$E851),(Input!$L$239*$L$7)-SUM($L851:AH851),(Input!$L$239*$L$7)/A29taxstdlife))</f>
        <v>0</v>
      </c>
      <c r="AJ851" s="155">
        <f>IF(A29taxstdlife="n/a","n/a",IF(AJ$3&gt;(A29taxstdlife+$E851),(Input!$L$239*$L$7)-SUM($L851:AI851),(Input!$L$239*$L$7)/A29taxstdlife))</f>
        <v>0</v>
      </c>
      <c r="AK851" s="155">
        <f>IF(A29taxstdlife="n/a","n/a",IF(AK$3&gt;(A29taxstdlife+$E851),(Input!$L$239*$L$7)-SUM($L851:AJ851),(Input!$L$239*$L$7)/A29taxstdlife))</f>
        <v>0</v>
      </c>
      <c r="AL851" s="155">
        <f>IF(A29taxstdlife="n/a","n/a",IF(AL$3&gt;(A29taxstdlife+$E851),(Input!$L$239*$L$7)-SUM($L851:AK851),(Input!$L$239*$L$7)/A29taxstdlife))</f>
        <v>0</v>
      </c>
      <c r="AM851" s="155">
        <f>IF(A29taxstdlife="n/a","n/a",IF(AM$3&gt;(A29taxstdlife+$E851),(Input!$L$239*$L$7)-SUM($L851:AL851),(Input!$L$239*$L$7)/A29taxstdlife))</f>
        <v>0</v>
      </c>
      <c r="AN851" s="155">
        <f>IF(A29taxstdlife="n/a","n/a",IF(AN$3&gt;(A29taxstdlife+$E851),(Input!$L$239*$L$7)-SUM($L851:AM851),(Input!$L$239*$L$7)/A29taxstdlife))</f>
        <v>0</v>
      </c>
      <c r="AO851" s="155">
        <f>IF(A29taxstdlife="n/a","n/a",IF(AO$3&gt;(A29taxstdlife+$E851),(Input!$L$239*$L$7)-SUM($L851:AN851),(Input!$L$239*$L$7)/A29taxstdlife))</f>
        <v>0</v>
      </c>
      <c r="AP851" s="155">
        <f>IF(A29taxstdlife="n/a","n/a",IF(AP$3&gt;(A29taxstdlife+$E851),(Input!$L$239*$L$7)-SUM($L851:AO851),(Input!$L$239*$L$7)/A29taxstdlife))</f>
        <v>0</v>
      </c>
      <c r="AQ851" s="155">
        <f>IF(A29taxstdlife="n/a","n/a",IF(AQ$3&gt;(A29taxstdlife+$E851),(Input!$L$239*$L$7)-SUM($L851:AP851),(Input!$L$239*$L$7)/A29taxstdlife))</f>
        <v>0</v>
      </c>
      <c r="AR851" s="155">
        <f>IF(A29taxstdlife="n/a","n/a",IF(AR$3&gt;(A29taxstdlife+$E851),(Input!$L$239*$L$7)-SUM($L851:AQ851),(Input!$L$239*$L$7)/A29taxstdlife))</f>
        <v>0</v>
      </c>
      <c r="AS851" s="155">
        <f>IF(A29taxstdlife="n/a","n/a",IF(AS$3&gt;(A29taxstdlife+$E851),(Input!$L$239*$L$7)-SUM($L851:AR851),(Input!$L$239*$L$7)/A29taxstdlife))</f>
        <v>0</v>
      </c>
      <c r="AT851" s="155">
        <f>IF(A29taxstdlife="n/a","n/a",IF(AT$3&gt;(A29taxstdlife+$E851),(Input!$L$239*$L$7)-SUM($L851:AS851),(Input!$L$239*$L$7)/A29taxstdlife))</f>
        <v>0</v>
      </c>
      <c r="AU851" s="155">
        <f>IF(A29taxstdlife="n/a","n/a",IF(AU$3&gt;(A29taxstdlife+$E851),(Input!$L$239*$L$7)-SUM($L851:AT851),(Input!$L$239*$L$7)/A29taxstdlife))</f>
        <v>0</v>
      </c>
      <c r="AV851" s="155">
        <f>IF(A29taxstdlife="n/a","n/a",IF(AV$3&gt;(A29taxstdlife+$E851),(Input!$L$239*$L$7)-SUM($L851:AU851),(Input!$L$239*$L$7)/A29taxstdlife))</f>
        <v>0</v>
      </c>
      <c r="AW851" s="155">
        <f>IF(A29taxstdlife="n/a","n/a",IF(AW$3&gt;(A29taxstdlife+$E851),(Input!$L$239*$L$7)-SUM($L851:AV851),(Input!$L$239*$L$7)/A29taxstdlife))</f>
        <v>0</v>
      </c>
      <c r="AX851" s="155">
        <f>IF(A29taxstdlife="n/a","n/a",IF(AX$3&gt;(A29taxstdlife+$E851),(Input!$L$239*$L$7)-SUM($L851:AW851),(Input!$L$239*$L$7)/A29taxstdlife))</f>
        <v>0</v>
      </c>
      <c r="AY851" s="155">
        <f>IF(A29taxstdlife="n/a","n/a",IF(AY$3&gt;(A29taxstdlife+$E851),(Input!$L$239*$L$7)-SUM($L851:AX851),(Input!$L$239*$L$7)/A29taxstdlife))</f>
        <v>0</v>
      </c>
      <c r="AZ851" s="155">
        <f>IF(A29taxstdlife="n/a","n/a",IF(AZ$3&gt;(A29taxstdlife+$E851),(Input!$L$239*$L$7)-SUM($L851:AY851),(Input!$L$239*$L$7)/A29taxstdlife))</f>
        <v>0</v>
      </c>
      <c r="BA851" s="155">
        <f>IF(A29taxstdlife="n/a","n/a",IF(BA$3&gt;(A29taxstdlife+$E851),(Input!$L$239*$L$7)-SUM($L851:AZ851),(Input!$L$239*$L$7)/A29taxstdlife))</f>
        <v>0</v>
      </c>
      <c r="BB851" s="155">
        <f>IF(A29taxstdlife="n/a","n/a",IF(BB$3&gt;(A29taxstdlife+$E851),(Input!$L$239*$L$7)-SUM($L851:BA851),(Input!$L$239*$L$7)/A29taxstdlife))</f>
        <v>0</v>
      </c>
      <c r="BC851" s="155">
        <f>IF(A29taxstdlife="n/a","n/a",IF(BC$3&gt;(A29taxstdlife+$E851),(Input!$L$239*$L$7)-SUM($L851:BB851),(Input!$L$239*$L$7)/A29taxstdlife))</f>
        <v>0</v>
      </c>
      <c r="BD851" s="155">
        <f>IF(A29taxstdlife="n/a","n/a",IF(BD$3&gt;(A29taxstdlife+$E851),(Input!$L$239*$L$7)-SUM($L851:BC851),(Input!$L$239*$L$7)/A29taxstdlife))</f>
        <v>0</v>
      </c>
      <c r="BE851" s="155">
        <f>IF(A29taxstdlife="n/a","n/a",IF(BE$3&gt;(A29taxstdlife+$E851),(Input!$L$239*$L$7)-SUM($L851:BD851),(Input!$L$239*$L$7)/A29taxstdlife))</f>
        <v>0</v>
      </c>
      <c r="BF851" s="155">
        <f>IF(A29taxstdlife="n/a","n/a",IF(BF$3&gt;(A29taxstdlife+$E851),(Input!$L$239*$L$7)-SUM($L851:BE851),(Input!$L$239*$L$7)/A29taxstdlife))</f>
        <v>0</v>
      </c>
      <c r="BG851" s="155">
        <f>IF(A29taxstdlife="n/a","n/a",IF(BG$3&gt;(A29taxstdlife+$E851),(Input!$L$239*$L$7)-SUM($L851:BF851),(Input!$L$239*$L$7)/A29taxstdlife))</f>
        <v>0</v>
      </c>
      <c r="BH851" s="155">
        <f>IF(A29taxstdlife="n/a","n/a",IF(BH$3&gt;(A29taxstdlife+$E851),(Input!$L$239*$L$7)-SUM($L851:BG851),(Input!$L$239*$L$7)/A29taxstdlife))</f>
        <v>0</v>
      </c>
      <c r="BI851" s="155">
        <f>IF(A29taxstdlife="n/a","n/a",IF(BI$3&gt;(A29taxstdlife+$E851),(Input!$L$239*$L$7)-SUM($L851:BH851),(Input!$L$239*$L$7)/A29taxstdlife))</f>
        <v>0</v>
      </c>
      <c r="BJ851" s="14"/>
      <c r="BK851" s="14"/>
      <c r="BL851" s="14"/>
      <c r="BM851" s="14"/>
      <c r="BN851" s="14"/>
      <c r="BO851" s="14"/>
      <c r="BP851" s="14"/>
      <c r="BQ851" s="14"/>
      <c r="BR851" s="14"/>
      <c r="BS851" s="14"/>
      <c r="BT851" s="14"/>
      <c r="BU851" s="14"/>
      <c r="BV851" s="14"/>
      <c r="BW851" s="14"/>
      <c r="BX851" s="14"/>
      <c r="BY851" s="14"/>
      <c r="BZ851" s="14"/>
      <c r="CA851" s="410"/>
      <c r="CB851" s="410"/>
      <c r="CC851" s="410"/>
      <c r="CD851" s="410"/>
      <c r="CE851" s="410"/>
      <c r="CF851" s="410"/>
      <c r="CG851" s="410"/>
      <c r="CH851" s="410"/>
      <c r="CI851" s="410"/>
      <c r="CJ851" s="410"/>
      <c r="CK851" s="410"/>
      <c r="CL851" s="410"/>
      <c r="CM851" s="410"/>
      <c r="CN851" s="410"/>
      <c r="CO851" s="410"/>
      <c r="CP851" s="410"/>
      <c r="CQ851" s="410"/>
      <c r="CR851" s="410"/>
      <c r="CS851" s="410"/>
      <c r="CT851" s="410"/>
      <c r="CU851" s="410"/>
      <c r="CV851" s="410"/>
      <c r="CW851" s="410"/>
      <c r="CX851" s="410"/>
      <c r="CY851" s="410"/>
      <c r="CZ851" s="410"/>
      <c r="DA851" s="410"/>
      <c r="DB851" s="410"/>
      <c r="DC851" s="410"/>
      <c r="DD851" s="410"/>
      <c r="DE851" s="410"/>
      <c r="DF851" s="410"/>
      <c r="DG851" s="410"/>
      <c r="DH851" s="410"/>
      <c r="DI851" s="410"/>
      <c r="DJ851" s="410"/>
      <c r="DK851" s="410"/>
      <c r="DL851" s="410"/>
      <c r="DM851" s="410"/>
      <c r="DN851" s="410"/>
      <c r="DO851" s="410"/>
      <c r="DP851" s="410"/>
      <c r="DQ851" s="410"/>
      <c r="DR851" s="410"/>
      <c r="DS851" s="410"/>
      <c r="DT851" s="410"/>
      <c r="DU851" s="410"/>
      <c r="DV851" s="410"/>
      <c r="DW851" s="410"/>
      <c r="DX851" s="410"/>
      <c r="DY851" s="410"/>
      <c r="DZ851" s="410"/>
      <c r="EA851" s="410"/>
      <c r="EB851" s="410"/>
      <c r="EC851" s="410"/>
      <c r="ED851" s="410"/>
      <c r="EE851" s="410"/>
      <c r="EF851" s="410"/>
      <c r="EG851" s="410"/>
      <c r="EH851" s="410"/>
      <c r="EI851" s="410"/>
      <c r="EJ851" s="410"/>
      <c r="EK851" s="410"/>
      <c r="EL851" s="410"/>
      <c r="EM851" s="410"/>
      <c r="EN851" s="410"/>
      <c r="EO851" s="410"/>
      <c r="EP851" s="410"/>
      <c r="EQ851" s="410"/>
      <c r="ER851" s="410"/>
      <c r="ES851" s="410"/>
      <c r="ET851" s="410"/>
      <c r="EU851" s="410"/>
      <c r="EV851" s="410"/>
      <c r="EW851" s="410"/>
      <c r="EX851" s="410"/>
      <c r="EY851" s="410"/>
      <c r="EZ851" s="410"/>
      <c r="FA851" s="410"/>
      <c r="FB851" s="410"/>
      <c r="FC851" s="410"/>
      <c r="FD851" s="410"/>
      <c r="FE851" s="410"/>
      <c r="FF851" s="410"/>
      <c r="FG851" s="410"/>
      <c r="FH851" s="410"/>
      <c r="FI851" s="410"/>
      <c r="FJ851" s="410"/>
      <c r="FK851" s="410"/>
      <c r="FL851" s="410"/>
      <c r="FM851" s="410"/>
      <c r="FN851" s="410"/>
      <c r="FO851" s="410"/>
      <c r="FP851" s="410"/>
      <c r="FQ851" s="410"/>
      <c r="FR851" s="410"/>
      <c r="FS851" s="410"/>
      <c r="FT851" s="410"/>
      <c r="FU851" s="410"/>
      <c r="FV851" s="410"/>
      <c r="FW851" s="410"/>
      <c r="FX851" s="410"/>
      <c r="FY851" s="410"/>
      <c r="FZ851" s="410"/>
      <c r="GA851" s="410"/>
      <c r="GB851" s="410"/>
      <c r="GC851" s="410"/>
      <c r="GD851" s="410"/>
      <c r="GE851" s="410"/>
      <c r="GF851" s="410"/>
      <c r="GG851" s="410"/>
      <c r="GH851" s="410"/>
      <c r="GI851" s="410"/>
      <c r="GJ851" s="410"/>
      <c r="GK851" s="410"/>
      <c r="GL851" s="410"/>
      <c r="GM851" s="410"/>
      <c r="GN851" s="410"/>
      <c r="GO851" s="410"/>
      <c r="GP851" s="410"/>
      <c r="GQ851" s="410"/>
      <c r="GR851" s="410"/>
      <c r="GS851" s="410"/>
      <c r="GT851" s="410"/>
      <c r="GU851" s="410"/>
      <c r="GV851" s="410"/>
      <c r="GW851" s="410"/>
      <c r="GX851" s="410"/>
      <c r="GY851" s="410"/>
      <c r="GZ851" s="410"/>
      <c r="HA851" s="410"/>
      <c r="HB851" s="410"/>
      <c r="HC851" s="410"/>
      <c r="HD851" s="410"/>
      <c r="HE851" s="410"/>
      <c r="HF851" s="410"/>
      <c r="HG851" s="410"/>
      <c r="HH851" s="410"/>
      <c r="HI851" s="410"/>
      <c r="HJ851" s="410"/>
      <c r="HK851" s="410"/>
      <c r="HL851" s="410"/>
      <c r="HM851" s="410"/>
      <c r="HN851" s="410"/>
      <c r="HO851" s="410"/>
      <c r="HP851" s="410"/>
      <c r="HQ851" s="410"/>
      <c r="HR851" s="410"/>
      <c r="HS851" s="410"/>
      <c r="HT851" s="410"/>
      <c r="HU851" s="410"/>
      <c r="HV851" s="410"/>
      <c r="HW851" s="410"/>
      <c r="HX851" s="410"/>
      <c r="HY851" s="410"/>
      <c r="HZ851" s="410"/>
      <c r="IA851" s="410"/>
      <c r="IB851" s="410"/>
      <c r="IC851" s="410"/>
      <c r="ID851" s="410"/>
      <c r="IE851" s="410"/>
      <c r="IF851" s="410"/>
      <c r="IG851" s="410"/>
      <c r="IH851" s="410"/>
      <c r="II851" s="410"/>
      <c r="IJ851" s="410"/>
      <c r="IK851" s="410"/>
      <c r="IL851" s="410"/>
      <c r="IM851" s="410"/>
      <c r="IN851" s="410"/>
      <c r="IO851" s="410"/>
      <c r="IP851" s="410"/>
      <c r="IQ851" s="410"/>
      <c r="IR851" s="410"/>
      <c r="IS851" s="410"/>
      <c r="IT851" s="410"/>
      <c r="IU851" s="410"/>
      <c r="IV851" s="410"/>
    </row>
    <row r="852" spans="1:256" s="2" customFormat="1" ht="12.75" hidden="1" customHeight="1" outlineLevel="2">
      <c r="A852" s="14"/>
      <c r="B852" s="14"/>
      <c r="C852" s="324"/>
      <c r="D852" s="413"/>
      <c r="E852" s="261">
        <v>7</v>
      </c>
      <c r="F852" s="372"/>
      <c r="G852" s="269"/>
      <c r="H852" s="271"/>
      <c r="I852" s="271"/>
      <c r="J852" s="271"/>
      <c r="K852" s="271"/>
      <c r="L852" s="271"/>
      <c r="M852" s="270"/>
      <c r="N852" s="155">
        <f>IF(A29taxstdlife="n/a","n/a",IF(N$3&gt;(A29taxstdlife+$E852),(Input!$M$239*$M$7)-SUM($M852:M852),(Input!$M$239*$M$7)/A29taxstdlife))</f>
        <v>0</v>
      </c>
      <c r="O852" s="155">
        <f>IF(A29taxstdlife="n/a","n/a",IF(O$3&gt;(A29taxstdlife+$E852),(Input!$M$239*$M$7)-SUM($M852:N852),(Input!$M$239*$M$7)/A29taxstdlife))</f>
        <v>0</v>
      </c>
      <c r="P852" s="155">
        <f>IF(A29taxstdlife="n/a","n/a",IF(P$3&gt;(A29taxstdlife+$E852),(Input!$M$239*$M$7)-SUM($M852:O852),(Input!$M$239*$M$7)/A29taxstdlife))</f>
        <v>0</v>
      </c>
      <c r="Q852" s="155">
        <f>IF(A29taxstdlife="n/a","n/a",IF(Q$3&gt;(A29taxstdlife+$E852),(Input!$M$239*$M$7)-SUM($M852:P852),(Input!$M$239*$M$7)/A29taxstdlife))</f>
        <v>0</v>
      </c>
      <c r="R852" s="155">
        <f>IF(A29taxstdlife="n/a","n/a",IF(R$3&gt;(A29taxstdlife+$E852),(Input!$M$239*$M$7)-SUM($M852:Q852),(Input!$M$239*$M$7)/A29taxstdlife))</f>
        <v>0</v>
      </c>
      <c r="S852" s="155">
        <f>IF(A29taxstdlife="n/a","n/a",IF(S$3&gt;(A29taxstdlife+$E852),(Input!$M$239*$M$7)-SUM($M852:R852),(Input!$M$239*$M$7)/A29taxstdlife))</f>
        <v>0</v>
      </c>
      <c r="T852" s="155">
        <f>IF(A29taxstdlife="n/a","n/a",IF(T$3&gt;(A29taxstdlife+$E852),(Input!$M$239*$M$7)-SUM($M852:S852),(Input!$M$239*$M$7)/A29taxstdlife))</f>
        <v>0</v>
      </c>
      <c r="U852" s="155">
        <f>IF(A29taxstdlife="n/a","n/a",IF(U$3&gt;(A29taxstdlife+$E852),(Input!$M$239*$M$7)-SUM($M852:T852),(Input!$M$239*$M$7)/A29taxstdlife))</f>
        <v>0</v>
      </c>
      <c r="V852" s="155">
        <f>IF(A29taxstdlife="n/a","n/a",IF(V$3&gt;(A29taxstdlife+$E852),(Input!$M$239*$M$7)-SUM($M852:U852),(Input!$M$239*$M$7)/A29taxstdlife))</f>
        <v>0</v>
      </c>
      <c r="W852" s="155">
        <f>IF(A29taxstdlife="n/a","n/a",IF(W$3&gt;(A29taxstdlife+$E852),(Input!$M$239*$M$7)-SUM($M852:V852),(Input!$M$239*$M$7)/A29taxstdlife))</f>
        <v>0</v>
      </c>
      <c r="X852" s="155">
        <f>IF(A29taxstdlife="n/a","n/a",IF(X$3&gt;(A29taxstdlife+$E852),(Input!$M$239*$M$7)-SUM($M852:W852),(Input!$M$239*$M$7)/A29taxstdlife))</f>
        <v>0</v>
      </c>
      <c r="Y852" s="155">
        <f>IF(A29taxstdlife="n/a","n/a",IF(Y$3&gt;(A29taxstdlife+$E852),(Input!$M$239*$M$7)-SUM($M852:X852),(Input!$M$239*$M$7)/A29taxstdlife))</f>
        <v>0</v>
      </c>
      <c r="Z852" s="155">
        <f>IF(A29taxstdlife="n/a","n/a",IF(Z$3&gt;(A29taxstdlife+$E852),(Input!$M$239*$M$7)-SUM($M852:Y852),(Input!$M$239*$M$7)/A29taxstdlife))</f>
        <v>0</v>
      </c>
      <c r="AA852" s="155">
        <f>IF(A29taxstdlife="n/a","n/a",IF(AA$3&gt;(A29taxstdlife+$E852),(Input!$M$239*$M$7)-SUM($M852:Z852),(Input!$M$239*$M$7)/A29taxstdlife))</f>
        <v>0</v>
      </c>
      <c r="AB852" s="155">
        <f>IF(A29taxstdlife="n/a","n/a",IF(AB$3&gt;(A29taxstdlife+$E852),(Input!$M$239*$M$7)-SUM($M852:AA852),(Input!$M$239*$M$7)/A29taxstdlife))</f>
        <v>0</v>
      </c>
      <c r="AC852" s="155">
        <f>IF(A29taxstdlife="n/a","n/a",IF(AC$3&gt;(A29taxstdlife+$E852),(Input!$M$239*$M$7)-SUM($M852:AB852),(Input!$M$239*$M$7)/A29taxstdlife))</f>
        <v>0</v>
      </c>
      <c r="AD852" s="155">
        <f>IF(A29taxstdlife="n/a","n/a",IF(AD$3&gt;(A29taxstdlife+$E852),(Input!$M$239*$M$7)-SUM($M852:AC852),(Input!$M$239*$M$7)/A29taxstdlife))</f>
        <v>0</v>
      </c>
      <c r="AE852" s="155">
        <f>IF(A29taxstdlife="n/a","n/a",IF(AE$3&gt;(A29taxstdlife+$E852),(Input!$M$239*$M$7)-SUM($M852:AD852),(Input!$M$239*$M$7)/A29taxstdlife))</f>
        <v>0</v>
      </c>
      <c r="AF852" s="155">
        <f>IF(A29taxstdlife="n/a","n/a",IF(AF$3&gt;(A29taxstdlife+$E852),(Input!$M$239*$M$7)-SUM($M852:AE852),(Input!$M$239*$M$7)/A29taxstdlife))</f>
        <v>0</v>
      </c>
      <c r="AG852" s="155">
        <f>IF(A29taxstdlife="n/a","n/a",IF(AG$3&gt;(A29taxstdlife+$E852),(Input!$M$239*$M$7)-SUM($M852:AF852),(Input!$M$239*$M$7)/A29taxstdlife))</f>
        <v>0</v>
      </c>
      <c r="AH852" s="155">
        <f>IF(A29taxstdlife="n/a","n/a",IF(AH$3&gt;(A29taxstdlife+$E852),(Input!$M$239*$M$7)-SUM($M852:AG852),(Input!$M$239*$M$7)/A29taxstdlife))</f>
        <v>0</v>
      </c>
      <c r="AI852" s="155">
        <f>IF(A29taxstdlife="n/a","n/a",IF(AI$3&gt;(A29taxstdlife+$E852),(Input!$M$239*$M$7)-SUM($M852:AH852),(Input!$M$239*$M$7)/A29taxstdlife))</f>
        <v>0</v>
      </c>
      <c r="AJ852" s="155">
        <f>IF(A29taxstdlife="n/a","n/a",IF(AJ$3&gt;(A29taxstdlife+$E852),(Input!$M$239*$M$7)-SUM($M852:AI852),(Input!$M$239*$M$7)/A29taxstdlife))</f>
        <v>0</v>
      </c>
      <c r="AK852" s="155">
        <f>IF(A29taxstdlife="n/a","n/a",IF(AK$3&gt;(A29taxstdlife+$E852),(Input!$M$239*$M$7)-SUM($M852:AJ852),(Input!$M$239*$M$7)/A29taxstdlife))</f>
        <v>0</v>
      </c>
      <c r="AL852" s="155">
        <f>IF(A29taxstdlife="n/a","n/a",IF(AL$3&gt;(A29taxstdlife+$E852),(Input!$M$239*$M$7)-SUM($M852:AK852),(Input!$M$239*$M$7)/A29taxstdlife))</f>
        <v>0</v>
      </c>
      <c r="AM852" s="155">
        <f>IF(A29taxstdlife="n/a","n/a",IF(AM$3&gt;(A29taxstdlife+$E852),(Input!$M$239*$M$7)-SUM($M852:AL852),(Input!$M$239*$M$7)/A29taxstdlife))</f>
        <v>0</v>
      </c>
      <c r="AN852" s="155">
        <f>IF(A29taxstdlife="n/a","n/a",IF(AN$3&gt;(A29taxstdlife+$E852),(Input!$M$239*$M$7)-SUM($M852:AM852),(Input!$M$239*$M$7)/A29taxstdlife))</f>
        <v>0</v>
      </c>
      <c r="AO852" s="155">
        <f>IF(A29taxstdlife="n/a","n/a",IF(AO$3&gt;(A29taxstdlife+$E852),(Input!$M$239*$M$7)-SUM($M852:AN852),(Input!$M$239*$M$7)/A29taxstdlife))</f>
        <v>0</v>
      </c>
      <c r="AP852" s="155">
        <f>IF(A29taxstdlife="n/a","n/a",IF(AP$3&gt;(A29taxstdlife+$E852),(Input!$M$239*$M$7)-SUM($M852:AO852),(Input!$M$239*$M$7)/A29taxstdlife))</f>
        <v>0</v>
      </c>
      <c r="AQ852" s="155">
        <f>IF(A29taxstdlife="n/a","n/a",IF(AQ$3&gt;(A29taxstdlife+$E852),(Input!$M$239*$M$7)-SUM($M852:AP852),(Input!$M$239*$M$7)/A29taxstdlife))</f>
        <v>0</v>
      </c>
      <c r="AR852" s="155">
        <f>IF(A29taxstdlife="n/a","n/a",IF(AR$3&gt;(A29taxstdlife+$E852),(Input!$M$239*$M$7)-SUM($M852:AQ852),(Input!$M$239*$M$7)/A29taxstdlife))</f>
        <v>0</v>
      </c>
      <c r="AS852" s="155">
        <f>IF(A29taxstdlife="n/a","n/a",IF(AS$3&gt;(A29taxstdlife+$E852),(Input!$M$239*$M$7)-SUM($M852:AR852),(Input!$M$239*$M$7)/A29taxstdlife))</f>
        <v>0</v>
      </c>
      <c r="AT852" s="155">
        <f>IF(A29taxstdlife="n/a","n/a",IF(AT$3&gt;(A29taxstdlife+$E852),(Input!$M$239*$M$7)-SUM($M852:AS852),(Input!$M$239*$M$7)/A29taxstdlife))</f>
        <v>0</v>
      </c>
      <c r="AU852" s="155">
        <f>IF(A29taxstdlife="n/a","n/a",IF(AU$3&gt;(A29taxstdlife+$E852),(Input!$M$239*$M$7)-SUM($M852:AT852),(Input!$M$239*$M$7)/A29taxstdlife))</f>
        <v>0</v>
      </c>
      <c r="AV852" s="155">
        <f>IF(A29taxstdlife="n/a","n/a",IF(AV$3&gt;(A29taxstdlife+$E852),(Input!$M$239*$M$7)-SUM($M852:AU852),(Input!$M$239*$M$7)/A29taxstdlife))</f>
        <v>0</v>
      </c>
      <c r="AW852" s="155">
        <f>IF(A29taxstdlife="n/a","n/a",IF(AW$3&gt;(A29taxstdlife+$E852),(Input!$M$239*$M$7)-SUM($M852:AV852),(Input!$M$239*$M$7)/A29taxstdlife))</f>
        <v>0</v>
      </c>
      <c r="AX852" s="155">
        <f>IF(A29taxstdlife="n/a","n/a",IF(AX$3&gt;(A29taxstdlife+$E852),(Input!$M$239*$M$7)-SUM($M852:AW852),(Input!$M$239*$M$7)/A29taxstdlife))</f>
        <v>0</v>
      </c>
      <c r="AY852" s="155">
        <f>IF(A29taxstdlife="n/a","n/a",IF(AY$3&gt;(A29taxstdlife+$E852),(Input!$M$239*$M$7)-SUM($M852:AX852),(Input!$M$239*$M$7)/A29taxstdlife))</f>
        <v>0</v>
      </c>
      <c r="AZ852" s="155">
        <f>IF(A29taxstdlife="n/a","n/a",IF(AZ$3&gt;(A29taxstdlife+$E852),(Input!$M$239*$M$7)-SUM($M852:AY852),(Input!$M$239*$M$7)/A29taxstdlife))</f>
        <v>0</v>
      </c>
      <c r="BA852" s="155">
        <f>IF(A29taxstdlife="n/a","n/a",IF(BA$3&gt;(A29taxstdlife+$E852),(Input!$M$239*$M$7)-SUM($M852:AZ852),(Input!$M$239*$M$7)/A29taxstdlife))</f>
        <v>0</v>
      </c>
      <c r="BB852" s="155">
        <f>IF(A29taxstdlife="n/a","n/a",IF(BB$3&gt;(A29taxstdlife+$E852),(Input!$M$239*$M$7)-SUM($M852:BA852),(Input!$M$239*$M$7)/A29taxstdlife))</f>
        <v>0</v>
      </c>
      <c r="BC852" s="155">
        <f>IF(A29taxstdlife="n/a","n/a",IF(BC$3&gt;(A29taxstdlife+$E852),(Input!$M$239*$M$7)-SUM($M852:BB852),(Input!$M$239*$M$7)/A29taxstdlife))</f>
        <v>0</v>
      </c>
      <c r="BD852" s="155">
        <f>IF(A29taxstdlife="n/a","n/a",IF(BD$3&gt;(A29taxstdlife+$E852),(Input!$M$239*$M$7)-SUM($M852:BC852),(Input!$M$239*$M$7)/A29taxstdlife))</f>
        <v>0</v>
      </c>
      <c r="BE852" s="155">
        <f>IF(A29taxstdlife="n/a","n/a",IF(BE$3&gt;(A29taxstdlife+$E852),(Input!$M$239*$M$7)-SUM($M852:BD852),(Input!$M$239*$M$7)/A29taxstdlife))</f>
        <v>0</v>
      </c>
      <c r="BF852" s="155">
        <f>IF(A29taxstdlife="n/a","n/a",IF(BF$3&gt;(A29taxstdlife+$E852),(Input!$M$239*$M$7)-SUM($M852:BE852),(Input!$M$239*$M$7)/A29taxstdlife))</f>
        <v>0</v>
      </c>
      <c r="BG852" s="155">
        <f>IF(A29taxstdlife="n/a","n/a",IF(BG$3&gt;(A29taxstdlife+$E852),(Input!$M$239*$M$7)-SUM($M852:BF852),(Input!$M$239*$M$7)/A29taxstdlife))</f>
        <v>0</v>
      </c>
      <c r="BH852" s="155">
        <f>IF(A29taxstdlife="n/a","n/a",IF(BH$3&gt;(A29taxstdlife+$E852),(Input!$M$239*$M$7)-SUM($M852:BG852),(Input!$M$239*$M$7)/A29taxstdlife))</f>
        <v>0</v>
      </c>
      <c r="BI852" s="155">
        <f>IF(A29taxstdlife="n/a","n/a",IF(BI$3&gt;(A29taxstdlife+$E852),(Input!$M$239*$M$7)-SUM($M852:BH852),(Input!$M$239*$M$7)/A29taxstdlife))</f>
        <v>0</v>
      </c>
      <c r="BJ852" s="14"/>
      <c r="BK852" s="14"/>
      <c r="BL852" s="14"/>
      <c r="BM852" s="14"/>
      <c r="BN852" s="14"/>
      <c r="BO852" s="14"/>
      <c r="BP852" s="14"/>
      <c r="BQ852" s="14"/>
      <c r="BR852" s="14"/>
      <c r="BS852" s="14"/>
      <c r="BT852" s="14"/>
      <c r="BU852" s="14"/>
      <c r="BV852" s="14"/>
      <c r="BW852" s="14"/>
      <c r="BX852" s="14"/>
      <c r="BY852" s="14"/>
      <c r="BZ852" s="14"/>
      <c r="CA852" s="410"/>
      <c r="CB852" s="410"/>
      <c r="CC852" s="410"/>
      <c r="CD852" s="410"/>
      <c r="CE852" s="410"/>
      <c r="CF852" s="410"/>
      <c r="CG852" s="410"/>
      <c r="CH852" s="410"/>
      <c r="CI852" s="410"/>
      <c r="CJ852" s="410"/>
      <c r="CK852" s="410"/>
      <c r="CL852" s="410"/>
      <c r="CM852" s="410"/>
      <c r="CN852" s="410"/>
      <c r="CO852" s="410"/>
      <c r="CP852" s="410"/>
      <c r="CQ852" s="410"/>
      <c r="CR852" s="410"/>
      <c r="CS852" s="410"/>
      <c r="CT852" s="410"/>
      <c r="CU852" s="410"/>
      <c r="CV852" s="410"/>
      <c r="CW852" s="410"/>
      <c r="CX852" s="410"/>
      <c r="CY852" s="410"/>
      <c r="CZ852" s="410"/>
      <c r="DA852" s="410"/>
      <c r="DB852" s="410"/>
      <c r="DC852" s="410"/>
      <c r="DD852" s="410"/>
      <c r="DE852" s="410"/>
      <c r="DF852" s="410"/>
      <c r="DG852" s="410"/>
      <c r="DH852" s="410"/>
      <c r="DI852" s="410"/>
      <c r="DJ852" s="410"/>
      <c r="DK852" s="410"/>
      <c r="DL852" s="410"/>
      <c r="DM852" s="410"/>
      <c r="DN852" s="410"/>
      <c r="DO852" s="410"/>
      <c r="DP852" s="410"/>
      <c r="DQ852" s="410"/>
      <c r="DR852" s="410"/>
      <c r="DS852" s="410"/>
      <c r="DT852" s="410"/>
      <c r="DU852" s="410"/>
      <c r="DV852" s="410"/>
      <c r="DW852" s="410"/>
      <c r="DX852" s="410"/>
      <c r="DY852" s="410"/>
      <c r="DZ852" s="410"/>
      <c r="EA852" s="410"/>
      <c r="EB852" s="410"/>
      <c r="EC852" s="410"/>
      <c r="ED852" s="410"/>
      <c r="EE852" s="410"/>
      <c r="EF852" s="410"/>
      <c r="EG852" s="410"/>
      <c r="EH852" s="410"/>
      <c r="EI852" s="410"/>
      <c r="EJ852" s="410"/>
      <c r="EK852" s="410"/>
      <c r="EL852" s="410"/>
      <c r="EM852" s="410"/>
      <c r="EN852" s="410"/>
      <c r="EO852" s="410"/>
      <c r="EP852" s="410"/>
      <c r="EQ852" s="410"/>
      <c r="ER852" s="410"/>
      <c r="ES852" s="410"/>
      <c r="ET852" s="410"/>
      <c r="EU852" s="410"/>
      <c r="EV852" s="410"/>
      <c r="EW852" s="410"/>
      <c r="EX852" s="410"/>
      <c r="EY852" s="410"/>
      <c r="EZ852" s="410"/>
      <c r="FA852" s="410"/>
      <c r="FB852" s="410"/>
      <c r="FC852" s="410"/>
      <c r="FD852" s="410"/>
      <c r="FE852" s="410"/>
      <c r="FF852" s="410"/>
      <c r="FG852" s="410"/>
      <c r="FH852" s="410"/>
      <c r="FI852" s="410"/>
      <c r="FJ852" s="410"/>
      <c r="FK852" s="410"/>
      <c r="FL852" s="410"/>
      <c r="FM852" s="410"/>
      <c r="FN852" s="410"/>
      <c r="FO852" s="410"/>
      <c r="FP852" s="410"/>
      <c r="FQ852" s="410"/>
      <c r="FR852" s="410"/>
      <c r="FS852" s="410"/>
      <c r="FT852" s="410"/>
      <c r="FU852" s="410"/>
      <c r="FV852" s="410"/>
      <c r="FW852" s="410"/>
      <c r="FX852" s="410"/>
      <c r="FY852" s="410"/>
      <c r="FZ852" s="410"/>
      <c r="GA852" s="410"/>
      <c r="GB852" s="410"/>
      <c r="GC852" s="410"/>
      <c r="GD852" s="410"/>
      <c r="GE852" s="410"/>
      <c r="GF852" s="410"/>
      <c r="GG852" s="410"/>
      <c r="GH852" s="410"/>
      <c r="GI852" s="410"/>
      <c r="GJ852" s="410"/>
      <c r="GK852" s="410"/>
      <c r="GL852" s="410"/>
      <c r="GM852" s="410"/>
      <c r="GN852" s="410"/>
      <c r="GO852" s="410"/>
      <c r="GP852" s="410"/>
      <c r="GQ852" s="410"/>
      <c r="GR852" s="410"/>
      <c r="GS852" s="410"/>
      <c r="GT852" s="410"/>
      <c r="GU852" s="410"/>
      <c r="GV852" s="410"/>
      <c r="GW852" s="410"/>
      <c r="GX852" s="410"/>
      <c r="GY852" s="410"/>
      <c r="GZ852" s="410"/>
      <c r="HA852" s="410"/>
      <c r="HB852" s="410"/>
      <c r="HC852" s="410"/>
      <c r="HD852" s="410"/>
      <c r="HE852" s="410"/>
      <c r="HF852" s="410"/>
      <c r="HG852" s="410"/>
      <c r="HH852" s="410"/>
      <c r="HI852" s="410"/>
      <c r="HJ852" s="410"/>
      <c r="HK852" s="410"/>
      <c r="HL852" s="410"/>
      <c r="HM852" s="410"/>
      <c r="HN852" s="410"/>
      <c r="HO852" s="410"/>
      <c r="HP852" s="410"/>
      <c r="HQ852" s="410"/>
      <c r="HR852" s="410"/>
      <c r="HS852" s="410"/>
      <c r="HT852" s="410"/>
      <c r="HU852" s="410"/>
      <c r="HV852" s="410"/>
      <c r="HW852" s="410"/>
      <c r="HX852" s="410"/>
      <c r="HY852" s="410"/>
      <c r="HZ852" s="410"/>
      <c r="IA852" s="410"/>
      <c r="IB852" s="410"/>
      <c r="IC852" s="410"/>
      <c r="ID852" s="410"/>
      <c r="IE852" s="410"/>
      <c r="IF852" s="410"/>
      <c r="IG852" s="410"/>
      <c r="IH852" s="410"/>
      <c r="II852" s="410"/>
      <c r="IJ852" s="410"/>
      <c r="IK852" s="410"/>
      <c r="IL852" s="410"/>
      <c r="IM852" s="410"/>
      <c r="IN852" s="410"/>
      <c r="IO852" s="410"/>
      <c r="IP852" s="410"/>
      <c r="IQ852" s="410"/>
      <c r="IR852" s="410"/>
      <c r="IS852" s="410"/>
      <c r="IT852" s="410"/>
      <c r="IU852" s="410"/>
      <c r="IV852" s="410"/>
    </row>
    <row r="853" spans="1:256" s="2" customFormat="1" ht="12.75" hidden="1" customHeight="1" outlineLevel="2">
      <c r="A853" s="14"/>
      <c r="B853" s="14"/>
      <c r="C853" s="324"/>
      <c r="D853" s="413"/>
      <c r="E853" s="261">
        <v>8</v>
      </c>
      <c r="F853" s="372"/>
      <c r="G853" s="269"/>
      <c r="H853" s="271"/>
      <c r="I853" s="271"/>
      <c r="J853" s="271"/>
      <c r="K853" s="271"/>
      <c r="L853" s="271"/>
      <c r="M853" s="271"/>
      <c r="N853" s="270"/>
      <c r="O853" s="155">
        <f>IF(A29taxstdlife="n/a","n/a",IF(O$3&gt;(A29taxstdlife+$E853),(Input!$N$239*$N$7)-SUM($N853:N853),(Input!$N$239*$N$7)/A29taxstdlife))</f>
        <v>0</v>
      </c>
      <c r="P853" s="155">
        <f>IF(A29taxstdlife="n/a","n/a",IF(P$3&gt;(A29taxstdlife+$E853),(Input!$N$239*$N$7)-SUM($N853:O853),(Input!$N$239*$N$7)/A29taxstdlife))</f>
        <v>0</v>
      </c>
      <c r="Q853" s="155">
        <f>IF(A29taxstdlife="n/a","n/a",IF(Q$3&gt;(A29taxstdlife+$E853),(Input!$N$239*$N$7)-SUM($N853:P853),(Input!$N$239*$N$7)/A29taxstdlife))</f>
        <v>0</v>
      </c>
      <c r="R853" s="155">
        <f>IF(A29taxstdlife="n/a","n/a",IF(R$3&gt;(A29taxstdlife+$E853),(Input!$N$239*$N$7)-SUM($N853:Q853),(Input!$N$239*$N$7)/A29taxstdlife))</f>
        <v>0</v>
      </c>
      <c r="S853" s="155">
        <f>IF(A29taxstdlife="n/a","n/a",IF(S$3&gt;(A29taxstdlife+$E853),(Input!$N$239*$N$7)-SUM($N853:R853),(Input!$N$239*$N$7)/A29taxstdlife))</f>
        <v>0</v>
      </c>
      <c r="T853" s="155">
        <f>IF(A29taxstdlife="n/a","n/a",IF(T$3&gt;(A29taxstdlife+$E853),(Input!$N$239*$N$7)-SUM($N853:S853),(Input!$N$239*$N$7)/A29taxstdlife))</f>
        <v>0</v>
      </c>
      <c r="U853" s="155">
        <f>IF(A29taxstdlife="n/a","n/a",IF(U$3&gt;(A29taxstdlife+$E853),(Input!$N$239*$N$7)-SUM($N853:T853),(Input!$N$239*$N$7)/A29taxstdlife))</f>
        <v>0</v>
      </c>
      <c r="V853" s="155">
        <f>IF(A29taxstdlife="n/a","n/a",IF(V$3&gt;(A29taxstdlife+$E853),(Input!$N$239*$N$7)-SUM($N853:U853),(Input!$N$239*$N$7)/A29taxstdlife))</f>
        <v>0</v>
      </c>
      <c r="W853" s="155">
        <f>IF(A29taxstdlife="n/a","n/a",IF(W$3&gt;(A29taxstdlife+$E853),(Input!$N$239*$N$7)-SUM($N853:V853),(Input!$N$239*$N$7)/A29taxstdlife))</f>
        <v>0</v>
      </c>
      <c r="X853" s="155">
        <f>IF(A29taxstdlife="n/a","n/a",IF(X$3&gt;(A29taxstdlife+$E853),(Input!$N$239*$N$7)-SUM($N853:W853),(Input!$N$239*$N$7)/A29taxstdlife))</f>
        <v>0</v>
      </c>
      <c r="Y853" s="155">
        <f>IF(A29taxstdlife="n/a","n/a",IF(Y$3&gt;(A29taxstdlife+$E853),(Input!$N$239*$N$7)-SUM($N853:X853),(Input!$N$239*$N$7)/A29taxstdlife))</f>
        <v>0</v>
      </c>
      <c r="Z853" s="155">
        <f>IF(A29taxstdlife="n/a","n/a",IF(Z$3&gt;(A29taxstdlife+$E853),(Input!$N$239*$N$7)-SUM($N853:Y853),(Input!$N$239*$N$7)/A29taxstdlife))</f>
        <v>0</v>
      </c>
      <c r="AA853" s="155">
        <f>IF(A29taxstdlife="n/a","n/a",IF(AA$3&gt;(A29taxstdlife+$E853),(Input!$N$239*$N$7)-SUM($N853:Z853),(Input!$N$239*$N$7)/A29taxstdlife))</f>
        <v>0</v>
      </c>
      <c r="AB853" s="155">
        <f>IF(A29taxstdlife="n/a","n/a",IF(AB$3&gt;(A29taxstdlife+$E853),(Input!$N$239*$N$7)-SUM($N853:AA853),(Input!$N$239*$N$7)/A29taxstdlife))</f>
        <v>0</v>
      </c>
      <c r="AC853" s="155">
        <f>IF(A29taxstdlife="n/a","n/a",IF(AC$3&gt;(A29taxstdlife+$E853),(Input!$N$239*$N$7)-SUM($N853:AB853),(Input!$N$239*$N$7)/A29taxstdlife))</f>
        <v>0</v>
      </c>
      <c r="AD853" s="155">
        <f>IF(A29taxstdlife="n/a","n/a",IF(AD$3&gt;(A29taxstdlife+$E853),(Input!$N$239*$N$7)-SUM($N853:AC853),(Input!$N$239*$N$7)/A29taxstdlife))</f>
        <v>0</v>
      </c>
      <c r="AE853" s="155">
        <f>IF(A29taxstdlife="n/a","n/a",IF(AE$3&gt;(A29taxstdlife+$E853),(Input!$N$239*$N$7)-SUM($N853:AD853),(Input!$N$239*$N$7)/A29taxstdlife))</f>
        <v>0</v>
      </c>
      <c r="AF853" s="155">
        <f>IF(A29taxstdlife="n/a","n/a",IF(AF$3&gt;(A29taxstdlife+$E853),(Input!$N$239*$N$7)-SUM($N853:AE853),(Input!$N$239*$N$7)/A29taxstdlife))</f>
        <v>0</v>
      </c>
      <c r="AG853" s="155">
        <f>IF(A29taxstdlife="n/a","n/a",IF(AG$3&gt;(A29taxstdlife+$E853),(Input!$N$239*$N$7)-SUM($N853:AF853),(Input!$N$239*$N$7)/A29taxstdlife))</f>
        <v>0</v>
      </c>
      <c r="AH853" s="155">
        <f>IF(A29taxstdlife="n/a","n/a",IF(AH$3&gt;(A29taxstdlife+$E853),(Input!$N$239*$N$7)-SUM($N853:AG853),(Input!$N$239*$N$7)/A29taxstdlife))</f>
        <v>0</v>
      </c>
      <c r="AI853" s="155">
        <f>IF(A29taxstdlife="n/a","n/a",IF(AI$3&gt;(A29taxstdlife+$E853),(Input!$N$239*$N$7)-SUM($N853:AH853),(Input!$N$239*$N$7)/A29taxstdlife))</f>
        <v>0</v>
      </c>
      <c r="AJ853" s="155">
        <f>IF(A29taxstdlife="n/a","n/a",IF(AJ$3&gt;(A29taxstdlife+$E853),(Input!$N$239*$N$7)-SUM($N853:AI853),(Input!$N$239*$N$7)/A29taxstdlife))</f>
        <v>0</v>
      </c>
      <c r="AK853" s="155">
        <f>IF(A29taxstdlife="n/a","n/a",IF(AK$3&gt;(A29taxstdlife+$E853),(Input!$N$239*$N$7)-SUM($N853:AJ853),(Input!$N$239*$N$7)/A29taxstdlife))</f>
        <v>0</v>
      </c>
      <c r="AL853" s="155">
        <f>IF(A29taxstdlife="n/a","n/a",IF(AL$3&gt;(A29taxstdlife+$E853),(Input!$N$239*$N$7)-SUM($N853:AK853),(Input!$N$239*$N$7)/A29taxstdlife))</f>
        <v>0</v>
      </c>
      <c r="AM853" s="155">
        <f>IF(A29taxstdlife="n/a","n/a",IF(AM$3&gt;(A29taxstdlife+$E853),(Input!$N$239*$N$7)-SUM($N853:AL853),(Input!$N$239*$N$7)/A29taxstdlife))</f>
        <v>0</v>
      </c>
      <c r="AN853" s="155">
        <f>IF(A29taxstdlife="n/a","n/a",IF(AN$3&gt;(A29taxstdlife+$E853),(Input!$N$239*$N$7)-SUM($N853:AM853),(Input!$N$239*$N$7)/A29taxstdlife))</f>
        <v>0</v>
      </c>
      <c r="AO853" s="155">
        <f>IF(A29taxstdlife="n/a","n/a",IF(AO$3&gt;(A29taxstdlife+$E853),(Input!$N$239*$N$7)-SUM($N853:AN853),(Input!$N$239*$N$7)/A29taxstdlife))</f>
        <v>0</v>
      </c>
      <c r="AP853" s="155">
        <f>IF(A29taxstdlife="n/a","n/a",IF(AP$3&gt;(A29taxstdlife+$E853),(Input!$N$239*$N$7)-SUM($N853:AO853),(Input!$N$239*$N$7)/A29taxstdlife))</f>
        <v>0</v>
      </c>
      <c r="AQ853" s="155">
        <f>IF(A29taxstdlife="n/a","n/a",IF(AQ$3&gt;(A29taxstdlife+$E853),(Input!$N$239*$N$7)-SUM($N853:AP853),(Input!$N$239*$N$7)/A29taxstdlife))</f>
        <v>0</v>
      </c>
      <c r="AR853" s="155">
        <f>IF(A29taxstdlife="n/a","n/a",IF(AR$3&gt;(A29taxstdlife+$E853),(Input!$N$239*$N$7)-SUM($N853:AQ853),(Input!$N$239*$N$7)/A29taxstdlife))</f>
        <v>0</v>
      </c>
      <c r="AS853" s="155">
        <f>IF(A29taxstdlife="n/a","n/a",IF(AS$3&gt;(A29taxstdlife+$E853),(Input!$N$239*$N$7)-SUM($N853:AR853),(Input!$N$239*$N$7)/A29taxstdlife))</f>
        <v>0</v>
      </c>
      <c r="AT853" s="155">
        <f>IF(A29taxstdlife="n/a","n/a",IF(AT$3&gt;(A29taxstdlife+$E853),(Input!$N$239*$N$7)-SUM($N853:AS853),(Input!$N$239*$N$7)/A29taxstdlife))</f>
        <v>0</v>
      </c>
      <c r="AU853" s="155">
        <f>IF(A29taxstdlife="n/a","n/a",IF(AU$3&gt;(A29taxstdlife+$E853),(Input!$N$239*$N$7)-SUM($N853:AT853),(Input!$N$239*$N$7)/A29taxstdlife))</f>
        <v>0</v>
      </c>
      <c r="AV853" s="155">
        <f>IF(A29taxstdlife="n/a","n/a",IF(AV$3&gt;(A29taxstdlife+$E853),(Input!$N$239*$N$7)-SUM($N853:AU853),(Input!$N$239*$N$7)/A29taxstdlife))</f>
        <v>0</v>
      </c>
      <c r="AW853" s="155">
        <f>IF(A29taxstdlife="n/a","n/a",IF(AW$3&gt;(A29taxstdlife+$E853),(Input!$N$239*$N$7)-SUM($N853:AV853),(Input!$N$239*$N$7)/A29taxstdlife))</f>
        <v>0</v>
      </c>
      <c r="AX853" s="155">
        <f>IF(A29taxstdlife="n/a","n/a",IF(AX$3&gt;(A29taxstdlife+$E853),(Input!$N$239*$N$7)-SUM($N853:AW853),(Input!$N$239*$N$7)/A29taxstdlife))</f>
        <v>0</v>
      </c>
      <c r="AY853" s="155">
        <f>IF(A29taxstdlife="n/a","n/a",IF(AY$3&gt;(A29taxstdlife+$E853),(Input!$N$239*$N$7)-SUM($N853:AX853),(Input!$N$239*$N$7)/A29taxstdlife))</f>
        <v>0</v>
      </c>
      <c r="AZ853" s="155">
        <f>IF(A29taxstdlife="n/a","n/a",IF(AZ$3&gt;(A29taxstdlife+$E853),(Input!$N$239*$N$7)-SUM($N853:AY853),(Input!$N$239*$N$7)/A29taxstdlife))</f>
        <v>0</v>
      </c>
      <c r="BA853" s="155">
        <f>IF(A29taxstdlife="n/a","n/a",IF(BA$3&gt;(A29taxstdlife+$E853),(Input!$N$239*$N$7)-SUM($N853:AZ853),(Input!$N$239*$N$7)/A29taxstdlife))</f>
        <v>0</v>
      </c>
      <c r="BB853" s="155">
        <f>IF(A29taxstdlife="n/a","n/a",IF(BB$3&gt;(A29taxstdlife+$E853),(Input!$N$239*$N$7)-SUM($N853:BA853),(Input!$N$239*$N$7)/A29taxstdlife))</f>
        <v>0</v>
      </c>
      <c r="BC853" s="155">
        <f>IF(A29taxstdlife="n/a","n/a",IF(BC$3&gt;(A29taxstdlife+$E853),(Input!$N$239*$N$7)-SUM($N853:BB853),(Input!$N$239*$N$7)/A29taxstdlife))</f>
        <v>0</v>
      </c>
      <c r="BD853" s="155">
        <f>IF(A29taxstdlife="n/a","n/a",IF(BD$3&gt;(A29taxstdlife+$E853),(Input!$N$239*$N$7)-SUM($N853:BC853),(Input!$N$239*$N$7)/A29taxstdlife))</f>
        <v>0</v>
      </c>
      <c r="BE853" s="155">
        <f>IF(A29taxstdlife="n/a","n/a",IF(BE$3&gt;(A29taxstdlife+$E853),(Input!$N$239*$N$7)-SUM($N853:BD853),(Input!$N$239*$N$7)/A29taxstdlife))</f>
        <v>0</v>
      </c>
      <c r="BF853" s="155">
        <f>IF(A29taxstdlife="n/a","n/a",IF(BF$3&gt;(A29taxstdlife+$E853),(Input!$N$239*$N$7)-SUM($N853:BE853),(Input!$N$239*$N$7)/A29taxstdlife))</f>
        <v>0</v>
      </c>
      <c r="BG853" s="155">
        <f>IF(A29taxstdlife="n/a","n/a",IF(BG$3&gt;(A29taxstdlife+$E853),(Input!$N$239*$N$7)-SUM($N853:BF853),(Input!$N$239*$N$7)/A29taxstdlife))</f>
        <v>0</v>
      </c>
      <c r="BH853" s="155">
        <f>IF(A29taxstdlife="n/a","n/a",IF(BH$3&gt;(A29taxstdlife+$E853),(Input!$N$239*$N$7)-SUM($N853:BG853),(Input!$N$239*$N$7)/A29taxstdlife))</f>
        <v>0</v>
      </c>
      <c r="BI853" s="155">
        <f>IF(A29taxstdlife="n/a","n/a",IF(BI$3&gt;(A29taxstdlife+$E853),(Input!$N$239*$N$7)-SUM($N853:BH853),(Input!$N$239*$N$7)/A29taxstdlife))</f>
        <v>0</v>
      </c>
      <c r="BJ853" s="14"/>
      <c r="BK853" s="14"/>
      <c r="BL853" s="14"/>
      <c r="BM853" s="14"/>
      <c r="BN853" s="14"/>
      <c r="BO853" s="14"/>
      <c r="BP853" s="14"/>
      <c r="BQ853" s="14"/>
      <c r="BR853" s="14"/>
      <c r="BS853" s="14"/>
      <c r="BT853" s="14"/>
      <c r="BU853" s="14"/>
      <c r="BV853" s="14"/>
      <c r="BW853" s="14"/>
      <c r="BX853" s="14"/>
      <c r="BY853" s="14"/>
      <c r="BZ853" s="14"/>
      <c r="CA853" s="410"/>
      <c r="CB853" s="410"/>
      <c r="CC853" s="410"/>
      <c r="CD853" s="410"/>
      <c r="CE853" s="410"/>
      <c r="CF853" s="410"/>
      <c r="CG853" s="410"/>
      <c r="CH853" s="410"/>
      <c r="CI853" s="410"/>
      <c r="CJ853" s="410"/>
      <c r="CK853" s="410"/>
      <c r="CL853" s="410"/>
      <c r="CM853" s="410"/>
      <c r="CN853" s="410"/>
      <c r="CO853" s="410"/>
      <c r="CP853" s="410"/>
      <c r="CQ853" s="410"/>
      <c r="CR853" s="410"/>
      <c r="CS853" s="410"/>
      <c r="CT853" s="410"/>
      <c r="CU853" s="410"/>
      <c r="CV853" s="410"/>
      <c r="CW853" s="410"/>
      <c r="CX853" s="410"/>
      <c r="CY853" s="410"/>
      <c r="CZ853" s="410"/>
      <c r="DA853" s="410"/>
      <c r="DB853" s="410"/>
      <c r="DC853" s="410"/>
      <c r="DD853" s="410"/>
      <c r="DE853" s="410"/>
      <c r="DF853" s="410"/>
      <c r="DG853" s="410"/>
      <c r="DH853" s="410"/>
      <c r="DI853" s="410"/>
      <c r="DJ853" s="410"/>
      <c r="DK853" s="410"/>
      <c r="DL853" s="410"/>
      <c r="DM853" s="410"/>
      <c r="DN853" s="410"/>
      <c r="DO853" s="410"/>
      <c r="DP853" s="410"/>
      <c r="DQ853" s="410"/>
      <c r="DR853" s="410"/>
      <c r="DS853" s="410"/>
      <c r="DT853" s="410"/>
      <c r="DU853" s="410"/>
      <c r="DV853" s="410"/>
      <c r="DW853" s="410"/>
      <c r="DX853" s="410"/>
      <c r="DY853" s="410"/>
      <c r="DZ853" s="410"/>
      <c r="EA853" s="410"/>
      <c r="EB853" s="410"/>
      <c r="EC853" s="410"/>
      <c r="ED853" s="410"/>
      <c r="EE853" s="410"/>
      <c r="EF853" s="410"/>
      <c r="EG853" s="410"/>
      <c r="EH853" s="410"/>
      <c r="EI853" s="410"/>
      <c r="EJ853" s="410"/>
      <c r="EK853" s="410"/>
      <c r="EL853" s="410"/>
      <c r="EM853" s="410"/>
      <c r="EN853" s="410"/>
      <c r="EO853" s="410"/>
      <c r="EP853" s="410"/>
      <c r="EQ853" s="410"/>
      <c r="ER853" s="410"/>
      <c r="ES853" s="410"/>
      <c r="ET853" s="410"/>
      <c r="EU853" s="410"/>
      <c r="EV853" s="410"/>
      <c r="EW853" s="410"/>
      <c r="EX853" s="410"/>
      <c r="EY853" s="410"/>
      <c r="EZ853" s="410"/>
      <c r="FA853" s="410"/>
      <c r="FB853" s="410"/>
      <c r="FC853" s="410"/>
      <c r="FD853" s="410"/>
      <c r="FE853" s="410"/>
      <c r="FF853" s="410"/>
      <c r="FG853" s="410"/>
      <c r="FH853" s="410"/>
      <c r="FI853" s="410"/>
      <c r="FJ853" s="410"/>
      <c r="FK853" s="410"/>
      <c r="FL853" s="410"/>
      <c r="FM853" s="410"/>
      <c r="FN853" s="410"/>
      <c r="FO853" s="410"/>
      <c r="FP853" s="410"/>
      <c r="FQ853" s="410"/>
      <c r="FR853" s="410"/>
      <c r="FS853" s="410"/>
      <c r="FT853" s="410"/>
      <c r="FU853" s="410"/>
      <c r="FV853" s="410"/>
      <c r="FW853" s="410"/>
      <c r="FX853" s="410"/>
      <c r="FY853" s="410"/>
      <c r="FZ853" s="410"/>
      <c r="GA853" s="410"/>
      <c r="GB853" s="410"/>
      <c r="GC853" s="410"/>
      <c r="GD853" s="410"/>
      <c r="GE853" s="410"/>
      <c r="GF853" s="410"/>
      <c r="GG853" s="410"/>
      <c r="GH853" s="410"/>
      <c r="GI853" s="410"/>
      <c r="GJ853" s="410"/>
      <c r="GK853" s="410"/>
      <c r="GL853" s="410"/>
      <c r="GM853" s="410"/>
      <c r="GN853" s="410"/>
      <c r="GO853" s="410"/>
      <c r="GP853" s="410"/>
      <c r="GQ853" s="410"/>
      <c r="GR853" s="410"/>
      <c r="GS853" s="410"/>
      <c r="GT853" s="410"/>
      <c r="GU853" s="410"/>
      <c r="GV853" s="410"/>
      <c r="GW853" s="410"/>
      <c r="GX853" s="410"/>
      <c r="GY853" s="410"/>
      <c r="GZ853" s="410"/>
      <c r="HA853" s="410"/>
      <c r="HB853" s="410"/>
      <c r="HC853" s="410"/>
      <c r="HD853" s="410"/>
      <c r="HE853" s="410"/>
      <c r="HF853" s="410"/>
      <c r="HG853" s="410"/>
      <c r="HH853" s="410"/>
      <c r="HI853" s="410"/>
      <c r="HJ853" s="410"/>
      <c r="HK853" s="410"/>
      <c r="HL853" s="410"/>
      <c r="HM853" s="410"/>
      <c r="HN853" s="410"/>
      <c r="HO853" s="410"/>
      <c r="HP853" s="410"/>
      <c r="HQ853" s="410"/>
      <c r="HR853" s="410"/>
      <c r="HS853" s="410"/>
      <c r="HT853" s="410"/>
      <c r="HU853" s="410"/>
      <c r="HV853" s="410"/>
      <c r="HW853" s="410"/>
      <c r="HX853" s="410"/>
      <c r="HY853" s="410"/>
      <c r="HZ853" s="410"/>
      <c r="IA853" s="410"/>
      <c r="IB853" s="410"/>
      <c r="IC853" s="410"/>
      <c r="ID853" s="410"/>
      <c r="IE853" s="410"/>
      <c r="IF853" s="410"/>
      <c r="IG853" s="410"/>
      <c r="IH853" s="410"/>
      <c r="II853" s="410"/>
      <c r="IJ853" s="410"/>
      <c r="IK853" s="410"/>
      <c r="IL853" s="410"/>
      <c r="IM853" s="410"/>
      <c r="IN853" s="410"/>
      <c r="IO853" s="410"/>
      <c r="IP853" s="410"/>
      <c r="IQ853" s="410"/>
      <c r="IR853" s="410"/>
      <c r="IS853" s="410"/>
      <c r="IT853" s="410"/>
      <c r="IU853" s="410"/>
      <c r="IV853" s="410"/>
    </row>
    <row r="854" spans="1:256" s="2" customFormat="1" ht="12.75" hidden="1" customHeight="1" outlineLevel="2">
      <c r="A854" s="14"/>
      <c r="B854" s="14"/>
      <c r="C854" s="324"/>
      <c r="D854" s="413"/>
      <c r="E854" s="261">
        <v>9</v>
      </c>
      <c r="F854" s="372"/>
      <c r="G854" s="269"/>
      <c r="H854" s="271"/>
      <c r="I854" s="271"/>
      <c r="J854" s="271"/>
      <c r="K854" s="271"/>
      <c r="L854" s="271"/>
      <c r="M854" s="271"/>
      <c r="N854" s="271"/>
      <c r="O854" s="270"/>
      <c r="P854" s="155">
        <f>IF(A29taxstdlife="n/a","n/a",IF(P$3&gt;(A29taxstdlife+$E854),(Input!$O$239*$O$7)-SUM($O854:O854),(Input!$O$239*$O$7)/A29taxstdlife))</f>
        <v>0</v>
      </c>
      <c r="Q854" s="155">
        <f>IF(A29taxstdlife="n/a","n/a",IF(Q$3&gt;(A29taxstdlife+$E854),(Input!$O$239*$O$7)-SUM($O854:P854),(Input!$O$239*$O$7)/A29taxstdlife))</f>
        <v>0</v>
      </c>
      <c r="R854" s="155">
        <f>IF(A29taxstdlife="n/a","n/a",IF(R$3&gt;(A29taxstdlife+$E854),(Input!$O$239*$O$7)-SUM($O854:Q854),(Input!$O$239*$O$7)/A29taxstdlife))</f>
        <v>0</v>
      </c>
      <c r="S854" s="155">
        <f>IF(A29taxstdlife="n/a","n/a",IF(S$3&gt;(A29taxstdlife+$E854),(Input!$O$239*$O$7)-SUM($O854:R854),(Input!$O$239*$O$7)/A29taxstdlife))</f>
        <v>0</v>
      </c>
      <c r="T854" s="155">
        <f>IF(A29taxstdlife="n/a","n/a",IF(T$3&gt;(A29taxstdlife+$E854),(Input!$O$239*$O$7)-SUM($O854:S854),(Input!$O$239*$O$7)/A29taxstdlife))</f>
        <v>0</v>
      </c>
      <c r="U854" s="155">
        <f>IF(A29taxstdlife="n/a","n/a",IF(U$3&gt;(A29taxstdlife+$E854),(Input!$O$239*$O$7)-SUM($O854:T854),(Input!$O$239*$O$7)/A29taxstdlife))</f>
        <v>0</v>
      </c>
      <c r="V854" s="155">
        <f>IF(A29taxstdlife="n/a","n/a",IF(V$3&gt;(A29taxstdlife+$E854),(Input!$O$239*$O$7)-SUM($O854:U854),(Input!$O$239*$O$7)/A29taxstdlife))</f>
        <v>0</v>
      </c>
      <c r="W854" s="155">
        <f>IF(A29taxstdlife="n/a","n/a",IF(W$3&gt;(A29taxstdlife+$E854),(Input!$O$239*$O$7)-SUM($O854:V854),(Input!$O$239*$O$7)/A29taxstdlife))</f>
        <v>0</v>
      </c>
      <c r="X854" s="155">
        <f>IF(A29taxstdlife="n/a","n/a",IF(X$3&gt;(A29taxstdlife+$E854),(Input!$O$239*$O$7)-SUM($O854:W854),(Input!$O$239*$O$7)/A29taxstdlife))</f>
        <v>0</v>
      </c>
      <c r="Y854" s="155">
        <f>IF(A29taxstdlife="n/a","n/a",IF(Y$3&gt;(A29taxstdlife+$E854),(Input!$O$239*$O$7)-SUM($O854:X854),(Input!$O$239*$O$7)/A29taxstdlife))</f>
        <v>0</v>
      </c>
      <c r="Z854" s="155">
        <f>IF(A29taxstdlife="n/a","n/a",IF(Z$3&gt;(A29taxstdlife+$E854),(Input!$O$239*$O$7)-SUM($O854:Y854),(Input!$O$239*$O$7)/A29taxstdlife))</f>
        <v>0</v>
      </c>
      <c r="AA854" s="155">
        <f>IF(A29taxstdlife="n/a","n/a",IF(AA$3&gt;(A29taxstdlife+$E854),(Input!$O$239*$O$7)-SUM($O854:Z854),(Input!$O$239*$O$7)/A29taxstdlife))</f>
        <v>0</v>
      </c>
      <c r="AB854" s="155">
        <f>IF(A29taxstdlife="n/a","n/a",IF(AB$3&gt;(A29taxstdlife+$E854),(Input!$O$239*$O$7)-SUM($O854:AA854),(Input!$O$239*$O$7)/A29taxstdlife))</f>
        <v>0</v>
      </c>
      <c r="AC854" s="155">
        <f>IF(A29taxstdlife="n/a","n/a",IF(AC$3&gt;(A29taxstdlife+$E854),(Input!$O$239*$O$7)-SUM($O854:AB854),(Input!$O$239*$O$7)/A29taxstdlife))</f>
        <v>0</v>
      </c>
      <c r="AD854" s="155">
        <f>IF(A29taxstdlife="n/a","n/a",IF(AD$3&gt;(A29taxstdlife+$E854),(Input!$O$239*$O$7)-SUM($O854:AC854),(Input!$O$239*$O$7)/A29taxstdlife))</f>
        <v>0</v>
      </c>
      <c r="AE854" s="155">
        <f>IF(A29taxstdlife="n/a","n/a",IF(AE$3&gt;(A29taxstdlife+$E854),(Input!$O$239*$O$7)-SUM($O854:AD854),(Input!$O$239*$O$7)/A29taxstdlife))</f>
        <v>0</v>
      </c>
      <c r="AF854" s="155">
        <f>IF(A29taxstdlife="n/a","n/a",IF(AF$3&gt;(A29taxstdlife+$E854),(Input!$O$239*$O$7)-SUM($O854:AE854),(Input!$O$239*$O$7)/A29taxstdlife))</f>
        <v>0</v>
      </c>
      <c r="AG854" s="155">
        <f>IF(A29taxstdlife="n/a","n/a",IF(AG$3&gt;(A29taxstdlife+$E854),(Input!$O$239*$O$7)-SUM($O854:AF854),(Input!$O$239*$O$7)/A29taxstdlife))</f>
        <v>0</v>
      </c>
      <c r="AH854" s="155">
        <f>IF(A29taxstdlife="n/a","n/a",IF(AH$3&gt;(A29taxstdlife+$E854),(Input!$O$239*$O$7)-SUM($O854:AG854),(Input!$O$239*$O$7)/A29taxstdlife))</f>
        <v>0</v>
      </c>
      <c r="AI854" s="155">
        <f>IF(A29taxstdlife="n/a","n/a",IF(AI$3&gt;(A29taxstdlife+$E854),(Input!$O$239*$O$7)-SUM($O854:AH854),(Input!$O$239*$O$7)/A29taxstdlife))</f>
        <v>0</v>
      </c>
      <c r="AJ854" s="155">
        <f>IF(A29taxstdlife="n/a","n/a",IF(AJ$3&gt;(A29taxstdlife+$E854),(Input!$O$239*$O$7)-SUM($O854:AI854),(Input!$O$239*$O$7)/A29taxstdlife))</f>
        <v>0</v>
      </c>
      <c r="AK854" s="155">
        <f>IF(A29taxstdlife="n/a","n/a",IF(AK$3&gt;(A29taxstdlife+$E854),(Input!$O$239*$O$7)-SUM($O854:AJ854),(Input!$O$239*$O$7)/A29taxstdlife))</f>
        <v>0</v>
      </c>
      <c r="AL854" s="155">
        <f>IF(A29taxstdlife="n/a","n/a",IF(AL$3&gt;(A29taxstdlife+$E854),(Input!$O$239*$O$7)-SUM($O854:AK854),(Input!$O$239*$O$7)/A29taxstdlife))</f>
        <v>0</v>
      </c>
      <c r="AM854" s="155">
        <f>IF(A29taxstdlife="n/a","n/a",IF(AM$3&gt;(A29taxstdlife+$E854),(Input!$O$239*$O$7)-SUM($O854:AL854),(Input!$O$239*$O$7)/A29taxstdlife))</f>
        <v>0</v>
      </c>
      <c r="AN854" s="155">
        <f>IF(A29taxstdlife="n/a","n/a",IF(AN$3&gt;(A29taxstdlife+$E854),(Input!$O$239*$O$7)-SUM($O854:AM854),(Input!$O$239*$O$7)/A29taxstdlife))</f>
        <v>0</v>
      </c>
      <c r="AO854" s="155">
        <f>IF(A29taxstdlife="n/a","n/a",IF(AO$3&gt;(A29taxstdlife+$E854),(Input!$O$239*$O$7)-SUM($O854:AN854),(Input!$O$239*$O$7)/A29taxstdlife))</f>
        <v>0</v>
      </c>
      <c r="AP854" s="155">
        <f>IF(A29taxstdlife="n/a","n/a",IF(AP$3&gt;(A29taxstdlife+$E854),(Input!$O$239*$O$7)-SUM($O854:AO854),(Input!$O$239*$O$7)/A29taxstdlife))</f>
        <v>0</v>
      </c>
      <c r="AQ854" s="155">
        <f>IF(A29taxstdlife="n/a","n/a",IF(AQ$3&gt;(A29taxstdlife+$E854),(Input!$O$239*$O$7)-SUM($O854:AP854),(Input!$O$239*$O$7)/A29taxstdlife))</f>
        <v>0</v>
      </c>
      <c r="AR854" s="155">
        <f>IF(A29taxstdlife="n/a","n/a",IF(AR$3&gt;(A29taxstdlife+$E854),(Input!$O$239*$O$7)-SUM($O854:AQ854),(Input!$O$239*$O$7)/A29taxstdlife))</f>
        <v>0</v>
      </c>
      <c r="AS854" s="155">
        <f>IF(A29taxstdlife="n/a","n/a",IF(AS$3&gt;(A29taxstdlife+$E854),(Input!$O$239*$O$7)-SUM($O854:AR854),(Input!$O$239*$O$7)/A29taxstdlife))</f>
        <v>0</v>
      </c>
      <c r="AT854" s="155">
        <f>IF(A29taxstdlife="n/a","n/a",IF(AT$3&gt;(A29taxstdlife+$E854),(Input!$O$239*$O$7)-SUM($O854:AS854),(Input!$O$239*$O$7)/A29taxstdlife))</f>
        <v>0</v>
      </c>
      <c r="AU854" s="155">
        <f>IF(A29taxstdlife="n/a","n/a",IF(AU$3&gt;(A29taxstdlife+$E854),(Input!$O$239*$O$7)-SUM($O854:AT854),(Input!$O$239*$O$7)/A29taxstdlife))</f>
        <v>0</v>
      </c>
      <c r="AV854" s="155">
        <f>IF(A29taxstdlife="n/a","n/a",IF(AV$3&gt;(A29taxstdlife+$E854),(Input!$O$239*$O$7)-SUM($O854:AU854),(Input!$O$239*$O$7)/A29taxstdlife))</f>
        <v>0</v>
      </c>
      <c r="AW854" s="155">
        <f>IF(A29taxstdlife="n/a","n/a",IF(AW$3&gt;(A29taxstdlife+$E854),(Input!$O$239*$O$7)-SUM($O854:AV854),(Input!$O$239*$O$7)/A29taxstdlife))</f>
        <v>0</v>
      </c>
      <c r="AX854" s="155">
        <f>IF(A29taxstdlife="n/a","n/a",IF(AX$3&gt;(A29taxstdlife+$E854),(Input!$O$239*$O$7)-SUM($O854:AW854),(Input!$O$239*$O$7)/A29taxstdlife))</f>
        <v>0</v>
      </c>
      <c r="AY854" s="155">
        <f>IF(A29taxstdlife="n/a","n/a",IF(AY$3&gt;(A29taxstdlife+$E854),(Input!$O$239*$O$7)-SUM($O854:AX854),(Input!$O$239*$O$7)/A29taxstdlife))</f>
        <v>0</v>
      </c>
      <c r="AZ854" s="155">
        <f>IF(A29taxstdlife="n/a","n/a",IF(AZ$3&gt;(A29taxstdlife+$E854),(Input!$O$239*$O$7)-SUM($O854:AY854),(Input!$O$239*$O$7)/A29taxstdlife))</f>
        <v>0</v>
      </c>
      <c r="BA854" s="155">
        <f>IF(A29taxstdlife="n/a","n/a",IF(BA$3&gt;(A29taxstdlife+$E854),(Input!$O$239*$O$7)-SUM($O854:AZ854),(Input!$O$239*$O$7)/A29taxstdlife))</f>
        <v>0</v>
      </c>
      <c r="BB854" s="155">
        <f>IF(A29taxstdlife="n/a","n/a",IF(BB$3&gt;(A29taxstdlife+$E854),(Input!$O$239*$O$7)-SUM($O854:BA854),(Input!$O$239*$O$7)/A29taxstdlife))</f>
        <v>0</v>
      </c>
      <c r="BC854" s="155">
        <f>IF(A29taxstdlife="n/a","n/a",IF(BC$3&gt;(A29taxstdlife+$E854),(Input!$O$239*$O$7)-SUM($O854:BB854),(Input!$O$239*$O$7)/A29taxstdlife))</f>
        <v>0</v>
      </c>
      <c r="BD854" s="155">
        <f>IF(A29taxstdlife="n/a","n/a",IF(BD$3&gt;(A29taxstdlife+$E854),(Input!$O$239*$O$7)-SUM($O854:BC854),(Input!$O$239*$O$7)/A29taxstdlife))</f>
        <v>0</v>
      </c>
      <c r="BE854" s="155">
        <f>IF(A29taxstdlife="n/a","n/a",IF(BE$3&gt;(A29taxstdlife+$E854),(Input!$O$239*$O$7)-SUM($O854:BD854),(Input!$O$239*$O$7)/A29taxstdlife))</f>
        <v>0</v>
      </c>
      <c r="BF854" s="155">
        <f>IF(A29taxstdlife="n/a","n/a",IF(BF$3&gt;(A29taxstdlife+$E854),(Input!$O$239*$O$7)-SUM($O854:BE854),(Input!$O$239*$O$7)/A29taxstdlife))</f>
        <v>0</v>
      </c>
      <c r="BG854" s="155">
        <f>IF(A29taxstdlife="n/a","n/a",IF(BG$3&gt;(A29taxstdlife+$E854),(Input!$O$239*$O$7)-SUM($O854:BF854),(Input!$O$239*$O$7)/A29taxstdlife))</f>
        <v>0</v>
      </c>
      <c r="BH854" s="155">
        <f>IF(A29taxstdlife="n/a","n/a",IF(BH$3&gt;(A29taxstdlife+$E854),(Input!$O$239*$O$7)-SUM($O854:BG854),(Input!$O$239*$O$7)/A29taxstdlife))</f>
        <v>0</v>
      </c>
      <c r="BI854" s="155">
        <f>IF(A29taxstdlife="n/a","n/a",IF(BI$3&gt;(A29taxstdlife+$E854),(Input!$O$239*$O$7)-SUM($O854:BH854),(Input!$O$239*$O$7)/A29taxstdlife))</f>
        <v>0</v>
      </c>
      <c r="BJ854" s="14"/>
      <c r="BK854" s="14"/>
      <c r="BL854" s="14"/>
      <c r="BM854" s="14"/>
      <c r="BN854" s="14"/>
      <c r="BO854" s="14"/>
      <c r="BP854" s="14"/>
      <c r="BQ854" s="14"/>
      <c r="BR854" s="14"/>
      <c r="BS854" s="14"/>
      <c r="BT854" s="14"/>
      <c r="BU854" s="14"/>
      <c r="BV854" s="14"/>
      <c r="BW854" s="14"/>
      <c r="BX854" s="14"/>
      <c r="BY854" s="14"/>
      <c r="BZ854" s="14"/>
      <c r="CA854" s="410"/>
      <c r="CB854" s="410"/>
      <c r="CC854" s="410"/>
      <c r="CD854" s="410"/>
      <c r="CE854" s="410"/>
      <c r="CF854" s="410"/>
      <c r="CG854" s="410"/>
      <c r="CH854" s="410"/>
      <c r="CI854" s="410"/>
      <c r="CJ854" s="410"/>
      <c r="CK854" s="410"/>
      <c r="CL854" s="410"/>
      <c r="CM854" s="410"/>
      <c r="CN854" s="410"/>
      <c r="CO854" s="410"/>
      <c r="CP854" s="410"/>
      <c r="CQ854" s="410"/>
      <c r="CR854" s="410"/>
      <c r="CS854" s="410"/>
      <c r="CT854" s="410"/>
      <c r="CU854" s="410"/>
      <c r="CV854" s="410"/>
      <c r="CW854" s="410"/>
      <c r="CX854" s="410"/>
      <c r="CY854" s="410"/>
      <c r="CZ854" s="410"/>
      <c r="DA854" s="410"/>
      <c r="DB854" s="410"/>
      <c r="DC854" s="410"/>
      <c r="DD854" s="410"/>
      <c r="DE854" s="410"/>
      <c r="DF854" s="410"/>
      <c r="DG854" s="410"/>
      <c r="DH854" s="410"/>
      <c r="DI854" s="410"/>
      <c r="DJ854" s="410"/>
      <c r="DK854" s="410"/>
      <c r="DL854" s="410"/>
      <c r="DM854" s="410"/>
      <c r="DN854" s="410"/>
      <c r="DO854" s="410"/>
      <c r="DP854" s="410"/>
      <c r="DQ854" s="410"/>
      <c r="DR854" s="410"/>
      <c r="DS854" s="410"/>
      <c r="DT854" s="410"/>
      <c r="DU854" s="410"/>
      <c r="DV854" s="410"/>
      <c r="DW854" s="410"/>
      <c r="DX854" s="410"/>
      <c r="DY854" s="410"/>
      <c r="DZ854" s="410"/>
      <c r="EA854" s="410"/>
      <c r="EB854" s="410"/>
      <c r="EC854" s="410"/>
      <c r="ED854" s="410"/>
      <c r="EE854" s="410"/>
      <c r="EF854" s="410"/>
      <c r="EG854" s="410"/>
      <c r="EH854" s="410"/>
      <c r="EI854" s="410"/>
      <c r="EJ854" s="410"/>
      <c r="EK854" s="410"/>
      <c r="EL854" s="410"/>
      <c r="EM854" s="410"/>
      <c r="EN854" s="410"/>
      <c r="EO854" s="410"/>
      <c r="EP854" s="410"/>
      <c r="EQ854" s="410"/>
      <c r="ER854" s="410"/>
      <c r="ES854" s="410"/>
      <c r="ET854" s="410"/>
      <c r="EU854" s="410"/>
      <c r="EV854" s="410"/>
      <c r="EW854" s="410"/>
      <c r="EX854" s="410"/>
      <c r="EY854" s="410"/>
      <c r="EZ854" s="410"/>
      <c r="FA854" s="410"/>
      <c r="FB854" s="410"/>
      <c r="FC854" s="410"/>
      <c r="FD854" s="410"/>
      <c r="FE854" s="410"/>
      <c r="FF854" s="410"/>
      <c r="FG854" s="410"/>
      <c r="FH854" s="410"/>
      <c r="FI854" s="410"/>
      <c r="FJ854" s="410"/>
      <c r="FK854" s="410"/>
      <c r="FL854" s="410"/>
      <c r="FM854" s="410"/>
      <c r="FN854" s="410"/>
      <c r="FO854" s="410"/>
      <c r="FP854" s="410"/>
      <c r="FQ854" s="410"/>
      <c r="FR854" s="410"/>
      <c r="FS854" s="410"/>
      <c r="FT854" s="410"/>
      <c r="FU854" s="410"/>
      <c r="FV854" s="410"/>
      <c r="FW854" s="410"/>
      <c r="FX854" s="410"/>
      <c r="FY854" s="410"/>
      <c r="FZ854" s="410"/>
      <c r="GA854" s="410"/>
      <c r="GB854" s="410"/>
      <c r="GC854" s="410"/>
      <c r="GD854" s="410"/>
      <c r="GE854" s="410"/>
      <c r="GF854" s="410"/>
      <c r="GG854" s="410"/>
      <c r="GH854" s="410"/>
      <c r="GI854" s="410"/>
      <c r="GJ854" s="410"/>
      <c r="GK854" s="410"/>
      <c r="GL854" s="410"/>
      <c r="GM854" s="410"/>
      <c r="GN854" s="410"/>
      <c r="GO854" s="410"/>
      <c r="GP854" s="410"/>
      <c r="GQ854" s="410"/>
      <c r="GR854" s="410"/>
      <c r="GS854" s="410"/>
      <c r="GT854" s="410"/>
      <c r="GU854" s="410"/>
      <c r="GV854" s="410"/>
      <c r="GW854" s="410"/>
      <c r="GX854" s="410"/>
      <c r="GY854" s="410"/>
      <c r="GZ854" s="410"/>
      <c r="HA854" s="410"/>
      <c r="HB854" s="410"/>
      <c r="HC854" s="410"/>
      <c r="HD854" s="410"/>
      <c r="HE854" s="410"/>
      <c r="HF854" s="410"/>
      <c r="HG854" s="410"/>
      <c r="HH854" s="410"/>
      <c r="HI854" s="410"/>
      <c r="HJ854" s="410"/>
      <c r="HK854" s="410"/>
      <c r="HL854" s="410"/>
      <c r="HM854" s="410"/>
      <c r="HN854" s="410"/>
      <c r="HO854" s="410"/>
      <c r="HP854" s="410"/>
      <c r="HQ854" s="410"/>
      <c r="HR854" s="410"/>
      <c r="HS854" s="410"/>
      <c r="HT854" s="410"/>
      <c r="HU854" s="410"/>
      <c r="HV854" s="410"/>
      <c r="HW854" s="410"/>
      <c r="HX854" s="410"/>
      <c r="HY854" s="410"/>
      <c r="HZ854" s="410"/>
      <c r="IA854" s="410"/>
      <c r="IB854" s="410"/>
      <c r="IC854" s="410"/>
      <c r="ID854" s="410"/>
      <c r="IE854" s="410"/>
      <c r="IF854" s="410"/>
      <c r="IG854" s="410"/>
      <c r="IH854" s="410"/>
      <c r="II854" s="410"/>
      <c r="IJ854" s="410"/>
      <c r="IK854" s="410"/>
      <c r="IL854" s="410"/>
      <c r="IM854" s="410"/>
      <c r="IN854" s="410"/>
      <c r="IO854" s="410"/>
      <c r="IP854" s="410"/>
      <c r="IQ854" s="410"/>
      <c r="IR854" s="410"/>
      <c r="IS854" s="410"/>
      <c r="IT854" s="410"/>
      <c r="IU854" s="410"/>
      <c r="IV854" s="410"/>
    </row>
    <row r="855" spans="1:256" s="2" customFormat="1" ht="12.75" hidden="1" customHeight="1" outlineLevel="2">
      <c r="A855" s="14"/>
      <c r="B855" s="14"/>
      <c r="C855" s="324"/>
      <c r="D855" s="413"/>
      <c r="E855" s="262">
        <v>10</v>
      </c>
      <c r="F855" s="372"/>
      <c r="G855" s="269"/>
      <c r="H855" s="271"/>
      <c r="I855" s="271"/>
      <c r="J855" s="271"/>
      <c r="K855" s="271"/>
      <c r="L855" s="271"/>
      <c r="M855" s="271"/>
      <c r="N855" s="271"/>
      <c r="O855" s="271"/>
      <c r="P855" s="270"/>
      <c r="Q855" s="155">
        <f>IF(A29taxstdlife="n/a","n/a",IF(Q$3&gt;(A29taxstdlife+$E855),(Input!$P$239*$P$7)-SUM($P855:P855),(Input!$P$239*$P$7)/A29taxstdlife))</f>
        <v>0</v>
      </c>
      <c r="R855" s="155">
        <f>IF(A29taxstdlife="n/a","n/a",IF(R$3&gt;(A29taxstdlife+$E855),(Input!$P$239*$P$7)-SUM($P855:Q855),(Input!$P$239*$P$7)/A29taxstdlife))</f>
        <v>0</v>
      </c>
      <c r="S855" s="155">
        <f>IF(A29taxstdlife="n/a","n/a",IF(S$3&gt;(A29taxstdlife+$E855),(Input!$P$239*$P$7)-SUM($P855:R855),(Input!$P$239*$P$7)/A29taxstdlife))</f>
        <v>0</v>
      </c>
      <c r="T855" s="155">
        <f>IF(A29taxstdlife="n/a","n/a",IF(T$3&gt;(A29taxstdlife+$E855),(Input!$P$239*$P$7)-SUM($P855:S855),(Input!$P$239*$P$7)/A29taxstdlife))</f>
        <v>0</v>
      </c>
      <c r="U855" s="155">
        <f>IF(A29taxstdlife="n/a","n/a",IF(U$3&gt;(A29taxstdlife+$E855),(Input!$P$239*$P$7)-SUM($P855:T855),(Input!$P$239*$P$7)/A29taxstdlife))</f>
        <v>0</v>
      </c>
      <c r="V855" s="155">
        <f>IF(A29taxstdlife="n/a","n/a",IF(V$3&gt;(A29taxstdlife+$E855),(Input!$P$239*$P$7)-SUM($P855:U855),(Input!$P$239*$P$7)/A29taxstdlife))</f>
        <v>0</v>
      </c>
      <c r="W855" s="155">
        <f>IF(A29taxstdlife="n/a","n/a",IF(W$3&gt;(A29taxstdlife+$E855),(Input!$P$239*$P$7)-SUM($P855:V855),(Input!$P$239*$P$7)/A29taxstdlife))</f>
        <v>0</v>
      </c>
      <c r="X855" s="155">
        <f>IF(A29taxstdlife="n/a","n/a",IF(X$3&gt;(A29taxstdlife+$E855),(Input!$P$239*$P$7)-SUM($P855:W855),(Input!$P$239*$P$7)/A29taxstdlife))</f>
        <v>0</v>
      </c>
      <c r="Y855" s="155">
        <f>IF(A29taxstdlife="n/a","n/a",IF(Y$3&gt;(A29taxstdlife+$E855),(Input!$P$239*$P$7)-SUM($P855:X855),(Input!$P$239*$P$7)/A29taxstdlife))</f>
        <v>0</v>
      </c>
      <c r="Z855" s="155">
        <f>IF(A29taxstdlife="n/a","n/a",IF(Z$3&gt;(A29taxstdlife+$E855),(Input!$P$239*$P$7)-SUM($P855:Y855),(Input!$P$239*$P$7)/A29taxstdlife))</f>
        <v>0</v>
      </c>
      <c r="AA855" s="155">
        <f>IF(A29taxstdlife="n/a","n/a",IF(AA$3&gt;(A29taxstdlife+$E855),(Input!$P$239*$P$7)-SUM($P855:Z855),(Input!$P$239*$P$7)/A29taxstdlife))</f>
        <v>0</v>
      </c>
      <c r="AB855" s="155">
        <f>IF(A29taxstdlife="n/a","n/a",IF(AB$3&gt;(A29taxstdlife+$E855),(Input!$P$239*$P$7)-SUM($P855:AA855),(Input!$P$239*$P$7)/A29taxstdlife))</f>
        <v>0</v>
      </c>
      <c r="AC855" s="155">
        <f>IF(A29taxstdlife="n/a","n/a",IF(AC$3&gt;(A29taxstdlife+$E855),(Input!$P$239*$P$7)-SUM($P855:AB855),(Input!$P$239*$P$7)/A29taxstdlife))</f>
        <v>0</v>
      </c>
      <c r="AD855" s="155">
        <f>IF(A29taxstdlife="n/a","n/a",IF(AD$3&gt;(A29taxstdlife+$E855),(Input!$P$239*$P$7)-SUM($P855:AC855),(Input!$P$239*$P$7)/A29taxstdlife))</f>
        <v>0</v>
      </c>
      <c r="AE855" s="155">
        <f>IF(A29taxstdlife="n/a","n/a",IF(AE$3&gt;(A29taxstdlife+$E855),(Input!$P$239*$P$7)-SUM($P855:AD855),(Input!$P$239*$P$7)/A29taxstdlife))</f>
        <v>0</v>
      </c>
      <c r="AF855" s="155">
        <f>IF(A29taxstdlife="n/a","n/a",IF(AF$3&gt;(A29taxstdlife+$E855),(Input!$P$239*$P$7)-SUM($P855:AE855),(Input!$P$239*$P$7)/A29taxstdlife))</f>
        <v>0</v>
      </c>
      <c r="AG855" s="155">
        <f>IF(A29taxstdlife="n/a","n/a",IF(AG$3&gt;(A29taxstdlife+$E855),(Input!$P$239*$P$7)-SUM($P855:AF855),(Input!$P$239*$P$7)/A29taxstdlife))</f>
        <v>0</v>
      </c>
      <c r="AH855" s="155">
        <f>IF(A29taxstdlife="n/a","n/a",IF(AH$3&gt;(A29taxstdlife+$E855),(Input!$P$239*$P$7)-SUM($P855:AG855),(Input!$P$239*$P$7)/A29taxstdlife))</f>
        <v>0</v>
      </c>
      <c r="AI855" s="155">
        <f>IF(A29taxstdlife="n/a","n/a",IF(AI$3&gt;(A29taxstdlife+$E855),(Input!$P$239*$P$7)-SUM($P855:AH855),(Input!$P$239*$P$7)/A29taxstdlife))</f>
        <v>0</v>
      </c>
      <c r="AJ855" s="155">
        <f>IF(A29taxstdlife="n/a","n/a",IF(AJ$3&gt;(A29taxstdlife+$E855),(Input!$P$239*$P$7)-SUM($P855:AI855),(Input!$P$239*$P$7)/A29taxstdlife))</f>
        <v>0</v>
      </c>
      <c r="AK855" s="155">
        <f>IF(A29taxstdlife="n/a","n/a",IF(AK$3&gt;(A29taxstdlife+$E855),(Input!$P$239*$P$7)-SUM($P855:AJ855),(Input!$P$239*$P$7)/A29taxstdlife))</f>
        <v>0</v>
      </c>
      <c r="AL855" s="155">
        <f>IF(A29taxstdlife="n/a","n/a",IF(AL$3&gt;(A29taxstdlife+$E855),(Input!$P$239*$P$7)-SUM($P855:AK855),(Input!$P$239*$P$7)/A29taxstdlife))</f>
        <v>0</v>
      </c>
      <c r="AM855" s="155">
        <f>IF(A29taxstdlife="n/a","n/a",IF(AM$3&gt;(A29taxstdlife+$E855),(Input!$P$239*$P$7)-SUM($P855:AL855),(Input!$P$239*$P$7)/A29taxstdlife))</f>
        <v>0</v>
      </c>
      <c r="AN855" s="155">
        <f>IF(A29taxstdlife="n/a","n/a",IF(AN$3&gt;(A29taxstdlife+$E855),(Input!$P$239*$P$7)-SUM($P855:AM855),(Input!$P$239*$P$7)/A29taxstdlife))</f>
        <v>0</v>
      </c>
      <c r="AO855" s="155">
        <f>IF(A29taxstdlife="n/a","n/a",IF(AO$3&gt;(A29taxstdlife+$E855),(Input!$P$239*$P$7)-SUM($P855:AN855),(Input!$P$239*$P$7)/A29taxstdlife))</f>
        <v>0</v>
      </c>
      <c r="AP855" s="155">
        <f>IF(A29taxstdlife="n/a","n/a",IF(AP$3&gt;(A29taxstdlife+$E855),(Input!$P$239*$P$7)-SUM($P855:AO855),(Input!$P$239*$P$7)/A29taxstdlife))</f>
        <v>0</v>
      </c>
      <c r="AQ855" s="155">
        <f>IF(A29taxstdlife="n/a","n/a",IF(AQ$3&gt;(A29taxstdlife+$E855),(Input!$P$239*$P$7)-SUM($P855:AP855),(Input!$P$239*$P$7)/A29taxstdlife))</f>
        <v>0</v>
      </c>
      <c r="AR855" s="155">
        <f>IF(A29taxstdlife="n/a","n/a",IF(AR$3&gt;(A29taxstdlife+$E855),(Input!$P$239*$P$7)-SUM($P855:AQ855),(Input!$P$239*$P$7)/A29taxstdlife))</f>
        <v>0</v>
      </c>
      <c r="AS855" s="155">
        <f>IF(A29taxstdlife="n/a","n/a",IF(AS$3&gt;(A29taxstdlife+$E855),(Input!$P$239*$P$7)-SUM($P855:AR855),(Input!$P$239*$P$7)/A29taxstdlife))</f>
        <v>0</v>
      </c>
      <c r="AT855" s="155">
        <f>IF(A29taxstdlife="n/a","n/a",IF(AT$3&gt;(A29taxstdlife+$E855),(Input!$P$239*$P$7)-SUM($P855:AS855),(Input!$P$239*$P$7)/A29taxstdlife))</f>
        <v>0</v>
      </c>
      <c r="AU855" s="155">
        <f>IF(A29taxstdlife="n/a","n/a",IF(AU$3&gt;(A29taxstdlife+$E855),(Input!$P$239*$P$7)-SUM($P855:AT855),(Input!$P$239*$P$7)/A29taxstdlife))</f>
        <v>0</v>
      </c>
      <c r="AV855" s="155">
        <f>IF(A29taxstdlife="n/a","n/a",IF(AV$3&gt;(A29taxstdlife+$E855),(Input!$P$239*$P$7)-SUM($P855:AU855),(Input!$P$239*$P$7)/A29taxstdlife))</f>
        <v>0</v>
      </c>
      <c r="AW855" s="155">
        <f>IF(A29taxstdlife="n/a","n/a",IF(AW$3&gt;(A29taxstdlife+$E855),(Input!$P$239*$P$7)-SUM($P855:AV855),(Input!$P$239*$P$7)/A29taxstdlife))</f>
        <v>0</v>
      </c>
      <c r="AX855" s="155">
        <f>IF(A29taxstdlife="n/a","n/a",IF(AX$3&gt;(A29taxstdlife+$E855),(Input!$P$239*$P$7)-SUM($P855:AW855),(Input!$P$239*$P$7)/A29taxstdlife))</f>
        <v>0</v>
      </c>
      <c r="AY855" s="155">
        <f>IF(A29taxstdlife="n/a","n/a",IF(AY$3&gt;(A29taxstdlife+$E855),(Input!$P$239*$P$7)-SUM($P855:AX855),(Input!$P$239*$P$7)/A29taxstdlife))</f>
        <v>0</v>
      </c>
      <c r="AZ855" s="155">
        <f>IF(A29taxstdlife="n/a","n/a",IF(AZ$3&gt;(A29taxstdlife+$E855),(Input!$P$239*$P$7)-SUM($P855:AY855),(Input!$P$239*$P$7)/A29taxstdlife))</f>
        <v>0</v>
      </c>
      <c r="BA855" s="155">
        <f>IF(A29taxstdlife="n/a","n/a",IF(BA$3&gt;(A29taxstdlife+$E855),(Input!$P$239*$P$7)-SUM($P855:AZ855),(Input!$P$239*$P$7)/A29taxstdlife))</f>
        <v>0</v>
      </c>
      <c r="BB855" s="155">
        <f>IF(A29taxstdlife="n/a","n/a",IF(BB$3&gt;(A29taxstdlife+$E855),(Input!$P$239*$P$7)-SUM($P855:BA855),(Input!$P$239*$P$7)/A29taxstdlife))</f>
        <v>0</v>
      </c>
      <c r="BC855" s="155">
        <f>IF(A29taxstdlife="n/a","n/a",IF(BC$3&gt;(A29taxstdlife+$E855),(Input!$P$239*$P$7)-SUM($P855:BB855),(Input!$P$239*$P$7)/A29taxstdlife))</f>
        <v>0</v>
      </c>
      <c r="BD855" s="155">
        <f>IF(A29taxstdlife="n/a","n/a",IF(BD$3&gt;(A29taxstdlife+$E855),(Input!$P$239*$P$7)-SUM($P855:BC855),(Input!$P$239*$P$7)/A29taxstdlife))</f>
        <v>0</v>
      </c>
      <c r="BE855" s="155">
        <f>IF(A29taxstdlife="n/a","n/a",IF(BE$3&gt;(A29taxstdlife+$E855),(Input!$P$239*$P$7)-SUM($P855:BD855),(Input!$P$239*$P$7)/A29taxstdlife))</f>
        <v>0</v>
      </c>
      <c r="BF855" s="155">
        <f>IF(A29taxstdlife="n/a","n/a",IF(BF$3&gt;(A29taxstdlife+$E855),(Input!$P$239*$P$7)-SUM($P855:BE855),(Input!$P$239*$P$7)/A29taxstdlife))</f>
        <v>0</v>
      </c>
      <c r="BG855" s="155">
        <f>IF(A29taxstdlife="n/a","n/a",IF(BG$3&gt;(A29taxstdlife+$E855),(Input!$P$239*$P$7)-SUM($P855:BF855),(Input!$P$239*$P$7)/A29taxstdlife))</f>
        <v>0</v>
      </c>
      <c r="BH855" s="155">
        <f>IF(A29taxstdlife="n/a","n/a",IF(BH$3&gt;(A29taxstdlife+$E855),(Input!$P$239*$P$7)-SUM($P855:BG855),(Input!$P$239*$P$7)/A29taxstdlife))</f>
        <v>0</v>
      </c>
      <c r="BI855" s="155">
        <f>IF(A29taxstdlife="n/a","n/a",IF(BI$3&gt;(A29taxstdlife+$E855),(Input!$P$239*$P$7)-SUM($P855:BH855),(Input!$P$239*$P$7)/A29taxstdlife))</f>
        <v>0</v>
      </c>
      <c r="BJ855" s="14"/>
      <c r="BK855" s="14"/>
      <c r="BL855" s="14"/>
      <c r="BM855" s="14"/>
      <c r="BN855" s="14"/>
      <c r="BO855" s="14"/>
      <c r="BP855" s="14"/>
      <c r="BQ855" s="14"/>
      <c r="BR855" s="14"/>
      <c r="BS855" s="14"/>
      <c r="BT855" s="14"/>
      <c r="BU855" s="14"/>
      <c r="BV855" s="14"/>
      <c r="BW855" s="14"/>
      <c r="BX855" s="14"/>
      <c r="BY855" s="14"/>
      <c r="BZ855" s="14"/>
      <c r="CA855" s="410"/>
      <c r="CB855" s="410"/>
      <c r="CC855" s="410"/>
      <c r="CD855" s="410"/>
      <c r="CE855" s="410"/>
      <c r="CF855" s="410"/>
      <c r="CG855" s="410"/>
      <c r="CH855" s="410"/>
      <c r="CI855" s="410"/>
      <c r="CJ855" s="410"/>
      <c r="CK855" s="410"/>
      <c r="CL855" s="410"/>
      <c r="CM855" s="410"/>
      <c r="CN855" s="410"/>
      <c r="CO855" s="410"/>
      <c r="CP855" s="410"/>
      <c r="CQ855" s="410"/>
      <c r="CR855" s="410"/>
      <c r="CS855" s="410"/>
      <c r="CT855" s="410"/>
      <c r="CU855" s="410"/>
      <c r="CV855" s="410"/>
      <c r="CW855" s="410"/>
      <c r="CX855" s="410"/>
      <c r="CY855" s="410"/>
      <c r="CZ855" s="410"/>
      <c r="DA855" s="410"/>
      <c r="DB855" s="410"/>
      <c r="DC855" s="410"/>
      <c r="DD855" s="410"/>
      <c r="DE855" s="410"/>
      <c r="DF855" s="410"/>
      <c r="DG855" s="410"/>
      <c r="DH855" s="410"/>
      <c r="DI855" s="410"/>
      <c r="DJ855" s="410"/>
      <c r="DK855" s="410"/>
      <c r="DL855" s="410"/>
      <c r="DM855" s="410"/>
      <c r="DN855" s="410"/>
      <c r="DO855" s="410"/>
      <c r="DP855" s="410"/>
      <c r="DQ855" s="410"/>
      <c r="DR855" s="410"/>
      <c r="DS855" s="410"/>
      <c r="DT855" s="410"/>
      <c r="DU855" s="410"/>
      <c r="DV855" s="410"/>
      <c r="DW855" s="410"/>
      <c r="DX855" s="410"/>
      <c r="DY855" s="410"/>
      <c r="DZ855" s="410"/>
      <c r="EA855" s="410"/>
      <c r="EB855" s="410"/>
      <c r="EC855" s="410"/>
      <c r="ED855" s="410"/>
      <c r="EE855" s="410"/>
      <c r="EF855" s="410"/>
      <c r="EG855" s="410"/>
      <c r="EH855" s="410"/>
      <c r="EI855" s="410"/>
      <c r="EJ855" s="410"/>
      <c r="EK855" s="410"/>
      <c r="EL855" s="410"/>
      <c r="EM855" s="410"/>
      <c r="EN855" s="410"/>
      <c r="EO855" s="410"/>
      <c r="EP855" s="410"/>
      <c r="EQ855" s="410"/>
      <c r="ER855" s="410"/>
      <c r="ES855" s="410"/>
      <c r="ET855" s="410"/>
      <c r="EU855" s="410"/>
      <c r="EV855" s="410"/>
      <c r="EW855" s="410"/>
      <c r="EX855" s="410"/>
      <c r="EY855" s="410"/>
      <c r="EZ855" s="410"/>
      <c r="FA855" s="410"/>
      <c r="FB855" s="410"/>
      <c r="FC855" s="410"/>
      <c r="FD855" s="410"/>
      <c r="FE855" s="410"/>
      <c r="FF855" s="410"/>
      <c r="FG855" s="410"/>
      <c r="FH855" s="410"/>
      <c r="FI855" s="410"/>
      <c r="FJ855" s="410"/>
      <c r="FK855" s="410"/>
      <c r="FL855" s="410"/>
      <c r="FM855" s="410"/>
      <c r="FN855" s="410"/>
      <c r="FO855" s="410"/>
      <c r="FP855" s="410"/>
      <c r="FQ855" s="410"/>
      <c r="FR855" s="410"/>
      <c r="FS855" s="410"/>
      <c r="FT855" s="410"/>
      <c r="FU855" s="410"/>
      <c r="FV855" s="410"/>
      <c r="FW855" s="410"/>
      <c r="FX855" s="410"/>
      <c r="FY855" s="410"/>
      <c r="FZ855" s="410"/>
      <c r="GA855" s="410"/>
      <c r="GB855" s="410"/>
      <c r="GC855" s="410"/>
      <c r="GD855" s="410"/>
      <c r="GE855" s="410"/>
      <c r="GF855" s="410"/>
      <c r="GG855" s="410"/>
      <c r="GH855" s="410"/>
      <c r="GI855" s="410"/>
      <c r="GJ855" s="410"/>
      <c r="GK855" s="410"/>
      <c r="GL855" s="410"/>
      <c r="GM855" s="410"/>
      <c r="GN855" s="410"/>
      <c r="GO855" s="410"/>
      <c r="GP855" s="410"/>
      <c r="GQ855" s="410"/>
      <c r="GR855" s="410"/>
      <c r="GS855" s="410"/>
      <c r="GT855" s="410"/>
      <c r="GU855" s="410"/>
      <c r="GV855" s="410"/>
      <c r="GW855" s="410"/>
      <c r="GX855" s="410"/>
      <c r="GY855" s="410"/>
      <c r="GZ855" s="410"/>
      <c r="HA855" s="410"/>
      <c r="HB855" s="410"/>
      <c r="HC855" s="410"/>
      <c r="HD855" s="410"/>
      <c r="HE855" s="410"/>
      <c r="HF855" s="410"/>
      <c r="HG855" s="410"/>
      <c r="HH855" s="410"/>
      <c r="HI855" s="410"/>
      <c r="HJ855" s="410"/>
      <c r="HK855" s="410"/>
      <c r="HL855" s="410"/>
      <c r="HM855" s="410"/>
      <c r="HN855" s="410"/>
      <c r="HO855" s="410"/>
      <c r="HP855" s="410"/>
      <c r="HQ855" s="410"/>
      <c r="HR855" s="410"/>
      <c r="HS855" s="410"/>
      <c r="HT855" s="410"/>
      <c r="HU855" s="410"/>
      <c r="HV855" s="410"/>
      <c r="HW855" s="410"/>
      <c r="HX855" s="410"/>
      <c r="HY855" s="410"/>
      <c r="HZ855" s="410"/>
      <c r="IA855" s="410"/>
      <c r="IB855" s="410"/>
      <c r="IC855" s="410"/>
      <c r="ID855" s="410"/>
      <c r="IE855" s="410"/>
      <c r="IF855" s="410"/>
      <c r="IG855" s="410"/>
      <c r="IH855" s="410"/>
      <c r="II855" s="410"/>
      <c r="IJ855" s="410"/>
      <c r="IK855" s="410"/>
      <c r="IL855" s="410"/>
      <c r="IM855" s="410"/>
      <c r="IN855" s="410"/>
      <c r="IO855" s="410"/>
      <c r="IP855" s="410"/>
      <c r="IQ855" s="410"/>
      <c r="IR855" s="410"/>
      <c r="IS855" s="410"/>
      <c r="IT855" s="410"/>
      <c r="IU855" s="410"/>
      <c r="IV855" s="410"/>
    </row>
    <row r="856" spans="1:256" s="2" customFormat="1" ht="12.75" customHeight="1" outlineLevel="1" collapsed="1">
      <c r="A856" s="14"/>
      <c r="B856" s="14"/>
      <c r="C856" s="324">
        <f>Asset29</f>
        <v>0</v>
      </c>
      <c r="D856" s="14"/>
      <c r="E856" s="14"/>
      <c r="F856" s="366"/>
      <c r="G856" s="364">
        <f t="shared" ref="G856:AL856" si="145">SUM(G844:G855)</f>
        <v>0</v>
      </c>
      <c r="H856" s="364">
        <f t="shared" si="145"/>
        <v>0</v>
      </c>
      <c r="I856" s="364">
        <f t="shared" si="145"/>
        <v>0</v>
      </c>
      <c r="J856" s="364">
        <f t="shared" si="145"/>
        <v>0</v>
      </c>
      <c r="K856" s="364">
        <f t="shared" si="145"/>
        <v>0</v>
      </c>
      <c r="L856" s="364">
        <f t="shared" si="145"/>
        <v>0</v>
      </c>
      <c r="M856" s="364">
        <f t="shared" si="145"/>
        <v>0</v>
      </c>
      <c r="N856" s="364">
        <f t="shared" si="145"/>
        <v>0</v>
      </c>
      <c r="O856" s="364">
        <f t="shared" si="145"/>
        <v>0</v>
      </c>
      <c r="P856" s="364">
        <f t="shared" si="145"/>
        <v>0</v>
      </c>
      <c r="Q856" s="364">
        <f t="shared" si="145"/>
        <v>0</v>
      </c>
      <c r="R856" s="364">
        <f t="shared" si="145"/>
        <v>0</v>
      </c>
      <c r="S856" s="364">
        <f t="shared" si="145"/>
        <v>0</v>
      </c>
      <c r="T856" s="364">
        <f t="shared" si="145"/>
        <v>0</v>
      </c>
      <c r="U856" s="364">
        <f t="shared" si="145"/>
        <v>0</v>
      </c>
      <c r="V856" s="364">
        <f t="shared" si="145"/>
        <v>0</v>
      </c>
      <c r="W856" s="364">
        <f t="shared" si="145"/>
        <v>0</v>
      </c>
      <c r="X856" s="364">
        <f t="shared" si="145"/>
        <v>0</v>
      </c>
      <c r="Y856" s="364">
        <f t="shared" si="145"/>
        <v>0</v>
      </c>
      <c r="Z856" s="364">
        <f t="shared" si="145"/>
        <v>0</v>
      </c>
      <c r="AA856" s="364">
        <f t="shared" si="145"/>
        <v>0</v>
      </c>
      <c r="AB856" s="364">
        <f t="shared" si="145"/>
        <v>0</v>
      </c>
      <c r="AC856" s="364">
        <f t="shared" si="145"/>
        <v>0</v>
      </c>
      <c r="AD856" s="364">
        <f t="shared" si="145"/>
        <v>0</v>
      </c>
      <c r="AE856" s="364">
        <f t="shared" si="145"/>
        <v>0</v>
      </c>
      <c r="AF856" s="364">
        <f t="shared" si="145"/>
        <v>0</v>
      </c>
      <c r="AG856" s="364">
        <f t="shared" si="145"/>
        <v>0</v>
      </c>
      <c r="AH856" s="364">
        <f t="shared" si="145"/>
        <v>0</v>
      </c>
      <c r="AI856" s="364">
        <f t="shared" si="145"/>
        <v>0</v>
      </c>
      <c r="AJ856" s="364">
        <f t="shared" si="145"/>
        <v>0</v>
      </c>
      <c r="AK856" s="364">
        <f t="shared" si="145"/>
        <v>0</v>
      </c>
      <c r="AL856" s="364">
        <f t="shared" si="145"/>
        <v>0</v>
      </c>
      <c r="AM856" s="364">
        <f t="shared" ref="AM856:BI856" si="146">SUM(AM844:AM855)</f>
        <v>0</v>
      </c>
      <c r="AN856" s="364">
        <f t="shared" si="146"/>
        <v>0</v>
      </c>
      <c r="AO856" s="364">
        <f t="shared" si="146"/>
        <v>0</v>
      </c>
      <c r="AP856" s="364">
        <f t="shared" si="146"/>
        <v>0</v>
      </c>
      <c r="AQ856" s="364">
        <f t="shared" si="146"/>
        <v>0</v>
      </c>
      <c r="AR856" s="364">
        <f t="shared" si="146"/>
        <v>0</v>
      </c>
      <c r="AS856" s="364">
        <f t="shared" si="146"/>
        <v>0</v>
      </c>
      <c r="AT856" s="364">
        <f t="shared" si="146"/>
        <v>0</v>
      </c>
      <c r="AU856" s="364">
        <f t="shared" si="146"/>
        <v>0</v>
      </c>
      <c r="AV856" s="364">
        <f t="shared" si="146"/>
        <v>0</v>
      </c>
      <c r="AW856" s="364">
        <f t="shared" si="146"/>
        <v>0</v>
      </c>
      <c r="AX856" s="364">
        <f t="shared" si="146"/>
        <v>0</v>
      </c>
      <c r="AY856" s="364">
        <f t="shared" si="146"/>
        <v>0</v>
      </c>
      <c r="AZ856" s="364">
        <f t="shared" si="146"/>
        <v>0</v>
      </c>
      <c r="BA856" s="364">
        <f t="shared" si="146"/>
        <v>0</v>
      </c>
      <c r="BB856" s="364">
        <f t="shared" si="146"/>
        <v>0</v>
      </c>
      <c r="BC856" s="364">
        <f t="shared" si="146"/>
        <v>0</v>
      </c>
      <c r="BD856" s="364">
        <f t="shared" si="146"/>
        <v>0</v>
      </c>
      <c r="BE856" s="364">
        <f t="shared" si="146"/>
        <v>0</v>
      </c>
      <c r="BF856" s="364">
        <f t="shared" si="146"/>
        <v>0</v>
      </c>
      <c r="BG856" s="364">
        <f t="shared" si="146"/>
        <v>0</v>
      </c>
      <c r="BH856" s="364">
        <f t="shared" si="146"/>
        <v>0</v>
      </c>
      <c r="BI856" s="364">
        <f t="shared" si="146"/>
        <v>0</v>
      </c>
      <c r="BJ856" s="14"/>
      <c r="BK856" s="14"/>
      <c r="BL856" s="14"/>
      <c r="BM856" s="14"/>
      <c r="BN856" s="14"/>
      <c r="BO856" s="14"/>
      <c r="BP856" s="14"/>
      <c r="BQ856" s="14"/>
      <c r="BR856" s="14"/>
      <c r="BS856" s="14"/>
      <c r="BT856" s="14"/>
      <c r="BU856" s="14"/>
      <c r="BV856" s="14"/>
      <c r="BW856" s="14"/>
      <c r="BX856" s="14"/>
      <c r="BY856" s="14"/>
      <c r="BZ856" s="14"/>
      <c r="CA856" s="410"/>
      <c r="CB856" s="410"/>
      <c r="CC856" s="410"/>
      <c r="CD856" s="410"/>
      <c r="CE856" s="410"/>
      <c r="CF856" s="410"/>
      <c r="CG856" s="410"/>
      <c r="CH856" s="410"/>
      <c r="CI856" s="410"/>
      <c r="CJ856" s="410"/>
      <c r="CK856" s="410"/>
      <c r="CL856" s="410"/>
      <c r="CM856" s="410"/>
      <c r="CN856" s="410"/>
      <c r="CO856" s="410"/>
      <c r="CP856" s="410"/>
      <c r="CQ856" s="410"/>
      <c r="CR856" s="410"/>
      <c r="CS856" s="410"/>
      <c r="CT856" s="410"/>
      <c r="CU856" s="410"/>
      <c r="CV856" s="410"/>
      <c r="CW856" s="410"/>
      <c r="CX856" s="410"/>
      <c r="CY856" s="410"/>
      <c r="CZ856" s="410"/>
      <c r="DA856" s="410"/>
      <c r="DB856" s="410"/>
      <c r="DC856" s="410"/>
      <c r="DD856" s="410"/>
      <c r="DE856" s="410"/>
      <c r="DF856" s="410"/>
      <c r="DG856" s="410"/>
      <c r="DH856" s="410"/>
      <c r="DI856" s="410"/>
      <c r="DJ856" s="410"/>
      <c r="DK856" s="410"/>
      <c r="DL856" s="410"/>
      <c r="DM856" s="410"/>
      <c r="DN856" s="410"/>
      <c r="DO856" s="410"/>
      <c r="DP856" s="410"/>
      <c r="DQ856" s="410"/>
      <c r="DR856" s="410"/>
      <c r="DS856" s="410"/>
      <c r="DT856" s="410"/>
      <c r="DU856" s="410"/>
      <c r="DV856" s="410"/>
      <c r="DW856" s="410"/>
      <c r="DX856" s="410"/>
      <c r="DY856" s="410"/>
      <c r="DZ856" s="410"/>
      <c r="EA856" s="410"/>
      <c r="EB856" s="410"/>
      <c r="EC856" s="410"/>
      <c r="ED856" s="410"/>
      <c r="EE856" s="410"/>
      <c r="EF856" s="410"/>
      <c r="EG856" s="410"/>
      <c r="EH856" s="410"/>
      <c r="EI856" s="410"/>
      <c r="EJ856" s="410"/>
      <c r="EK856" s="410"/>
      <c r="EL856" s="410"/>
      <c r="EM856" s="410"/>
      <c r="EN856" s="410"/>
      <c r="EO856" s="410"/>
      <c r="EP856" s="410"/>
      <c r="EQ856" s="410"/>
      <c r="ER856" s="410"/>
      <c r="ES856" s="410"/>
      <c r="ET856" s="410"/>
      <c r="EU856" s="410"/>
      <c r="EV856" s="410"/>
      <c r="EW856" s="410"/>
      <c r="EX856" s="410"/>
      <c r="EY856" s="410"/>
      <c r="EZ856" s="410"/>
      <c r="FA856" s="410"/>
      <c r="FB856" s="410"/>
      <c r="FC856" s="410"/>
      <c r="FD856" s="410"/>
      <c r="FE856" s="410"/>
      <c r="FF856" s="410"/>
      <c r="FG856" s="410"/>
      <c r="FH856" s="410"/>
      <c r="FI856" s="410"/>
      <c r="FJ856" s="410"/>
      <c r="FK856" s="410"/>
      <c r="FL856" s="410"/>
      <c r="FM856" s="410"/>
      <c r="FN856" s="410"/>
      <c r="FO856" s="410"/>
      <c r="FP856" s="410"/>
      <c r="FQ856" s="410"/>
      <c r="FR856" s="410"/>
      <c r="FS856" s="410"/>
      <c r="FT856" s="410"/>
      <c r="FU856" s="410"/>
      <c r="FV856" s="410"/>
      <c r="FW856" s="410"/>
      <c r="FX856" s="410"/>
      <c r="FY856" s="410"/>
      <c r="FZ856" s="410"/>
      <c r="GA856" s="410"/>
      <c r="GB856" s="410"/>
      <c r="GC856" s="410"/>
      <c r="GD856" s="410"/>
      <c r="GE856" s="410"/>
      <c r="GF856" s="410"/>
      <c r="GG856" s="410"/>
      <c r="GH856" s="410"/>
      <c r="GI856" s="410"/>
      <c r="GJ856" s="410"/>
      <c r="GK856" s="410"/>
      <c r="GL856" s="410"/>
      <c r="GM856" s="410"/>
      <c r="GN856" s="410"/>
      <c r="GO856" s="410"/>
      <c r="GP856" s="410"/>
      <c r="GQ856" s="410"/>
      <c r="GR856" s="410"/>
      <c r="GS856" s="410"/>
      <c r="GT856" s="410"/>
      <c r="GU856" s="410"/>
      <c r="GV856" s="410"/>
      <c r="GW856" s="410"/>
      <c r="GX856" s="410"/>
      <c r="GY856" s="410"/>
      <c r="GZ856" s="410"/>
      <c r="HA856" s="410"/>
      <c r="HB856" s="410"/>
      <c r="HC856" s="410"/>
      <c r="HD856" s="410"/>
      <c r="HE856" s="410"/>
      <c r="HF856" s="410"/>
      <c r="HG856" s="410"/>
      <c r="HH856" s="410"/>
      <c r="HI856" s="410"/>
      <c r="HJ856" s="410"/>
      <c r="HK856" s="410"/>
      <c r="HL856" s="410"/>
      <c r="HM856" s="410"/>
      <c r="HN856" s="410"/>
      <c r="HO856" s="410"/>
      <c r="HP856" s="410"/>
      <c r="HQ856" s="410"/>
      <c r="HR856" s="410"/>
      <c r="HS856" s="410"/>
      <c r="HT856" s="410"/>
      <c r="HU856" s="410"/>
      <c r="HV856" s="410"/>
      <c r="HW856" s="410"/>
      <c r="HX856" s="410"/>
      <c r="HY856" s="410"/>
      <c r="HZ856" s="410"/>
      <c r="IA856" s="410"/>
      <c r="IB856" s="410"/>
      <c r="IC856" s="410"/>
      <c r="ID856" s="410"/>
      <c r="IE856" s="410"/>
      <c r="IF856" s="410"/>
      <c r="IG856" s="410"/>
      <c r="IH856" s="410"/>
      <c r="II856" s="410"/>
      <c r="IJ856" s="410"/>
      <c r="IK856" s="410"/>
      <c r="IL856" s="410"/>
      <c r="IM856" s="410"/>
      <c r="IN856" s="410"/>
      <c r="IO856" s="410"/>
      <c r="IP856" s="410"/>
      <c r="IQ856" s="410"/>
      <c r="IR856" s="410"/>
      <c r="IS856" s="410"/>
      <c r="IT856" s="410"/>
      <c r="IU856" s="410"/>
      <c r="IV856" s="410"/>
    </row>
    <row r="857" spans="1:256" s="2" customFormat="1" ht="12.75" hidden="1" customHeight="1" outlineLevel="2">
      <c r="A857" s="14"/>
      <c r="B857" s="384">
        <f>C869</f>
        <v>0</v>
      </c>
      <c r="C857" s="326"/>
      <c r="D857" s="33" t="s">
        <v>65</v>
      </c>
      <c r="E857" s="32"/>
      <c r="F857" s="371"/>
      <c r="G857" s="154">
        <f>IF(G$3&gt;A30taxremlife,A30taxvalue-SUM($F857:F857),IF(A30taxremlife="N/A","n/a",A30taxvalue/A30taxremlife))</f>
        <v>0</v>
      </c>
      <c r="H857" s="154">
        <f>IF(H$3&gt;A30taxremlife,A30taxvalue-SUM($F857:G857),IF(A30taxremlife="N/A","n/a",A30taxvalue/A30taxremlife))</f>
        <v>0</v>
      </c>
      <c r="I857" s="154">
        <f>IF(I$3&gt;A30taxremlife,A30taxvalue-SUM($F857:H857),IF(A30taxremlife="N/A","n/a",A30taxvalue/A30taxremlife))</f>
        <v>0</v>
      </c>
      <c r="J857" s="154">
        <f>IF(J$3&gt;A30taxremlife,A30taxvalue-SUM($F857:I857),IF(A30taxremlife="N/A","n/a",A30taxvalue/A30taxremlife))</f>
        <v>0</v>
      </c>
      <c r="K857" s="154">
        <f>IF(K$3&gt;A30taxremlife,A30taxvalue-SUM($F857:J857),IF(A30taxremlife="N/A","n/a",A30taxvalue/A30taxremlife))</f>
        <v>0</v>
      </c>
      <c r="L857" s="154">
        <f>IF(L$3&gt;A30taxremlife,A30taxvalue-SUM($F857:K857),IF(A30taxremlife="N/A","n/a",A30taxvalue/A30taxremlife))</f>
        <v>0</v>
      </c>
      <c r="M857" s="154">
        <f>IF(M$3&gt;A30taxremlife,A30taxvalue-SUM($F857:L857),IF(A30taxremlife="N/A","n/a",A30taxvalue/A30taxremlife))</f>
        <v>0</v>
      </c>
      <c r="N857" s="154">
        <f>IF(N$3&gt;A30taxremlife,A30taxvalue-SUM($F857:M857),IF(A30taxremlife="N/A","n/a",A30taxvalue/A30taxremlife))</f>
        <v>0</v>
      </c>
      <c r="O857" s="154">
        <f>IF(O$3&gt;A30taxremlife,A30taxvalue-SUM($F857:N857),IF(A30taxremlife="N/A","n/a",A30taxvalue/A30taxremlife))</f>
        <v>0</v>
      </c>
      <c r="P857" s="154">
        <f>IF(P$3&gt;A30taxremlife,A30taxvalue-SUM($F857:O857),IF(A30taxremlife="N/A","n/a",A30taxvalue/A30taxremlife))</f>
        <v>0</v>
      </c>
      <c r="Q857" s="154">
        <f>IF(Q$3&gt;A30taxremlife,A30taxvalue-SUM($F857:P857),IF(A30taxremlife="N/A","n/a",A30taxvalue/A30taxremlife))</f>
        <v>0</v>
      </c>
      <c r="R857" s="154">
        <f>IF(R$3&gt;A30taxremlife,A30taxvalue-SUM($F857:Q857),IF(A30taxremlife="N/A","n/a",A30taxvalue/A30taxremlife))</f>
        <v>0</v>
      </c>
      <c r="S857" s="154">
        <f>IF(S$3&gt;A30taxremlife,A30taxvalue-SUM($F857:R857),IF(A30taxremlife="N/A","n/a",A30taxvalue/A30taxremlife))</f>
        <v>0</v>
      </c>
      <c r="T857" s="154">
        <f>IF(T$3&gt;A30taxremlife,A30taxvalue-SUM($F857:S857),IF(A30taxremlife="N/A","n/a",A30taxvalue/A30taxremlife))</f>
        <v>0</v>
      </c>
      <c r="U857" s="154">
        <f>IF(U$3&gt;A30taxremlife,A30taxvalue-SUM($F857:T857),IF(A30taxremlife="N/A","n/a",A30taxvalue/A30taxremlife))</f>
        <v>0</v>
      </c>
      <c r="V857" s="154">
        <f>IF(V$3&gt;A30taxremlife,A30taxvalue-SUM($F857:U857),IF(A30taxremlife="N/A","n/a",A30taxvalue/A30taxremlife))</f>
        <v>0</v>
      </c>
      <c r="W857" s="154">
        <f>IF(W$3&gt;A30taxremlife,A30taxvalue-SUM($F857:V857),IF(A30taxremlife="N/A","n/a",A30taxvalue/A30taxremlife))</f>
        <v>0</v>
      </c>
      <c r="X857" s="154">
        <f>IF(X$3&gt;A30taxremlife,A30taxvalue-SUM($F857:W857),IF(A30taxremlife="N/A","n/a",A30taxvalue/A30taxremlife))</f>
        <v>0</v>
      </c>
      <c r="Y857" s="154">
        <f>IF(Y$3&gt;A30taxremlife,A30taxvalue-SUM($F857:X857),IF(A30taxremlife="N/A","n/a",A30taxvalue/A30taxremlife))</f>
        <v>0</v>
      </c>
      <c r="Z857" s="154">
        <f>IF(Z$3&gt;A30taxremlife,A30taxvalue-SUM($F857:Y857),IF(A30taxremlife="N/A","n/a",A30taxvalue/A30taxremlife))</f>
        <v>0</v>
      </c>
      <c r="AA857" s="154">
        <f>IF(AA$3&gt;A30taxremlife,A30taxvalue-SUM($F857:Z857),IF(A30taxremlife="N/A","n/a",A30taxvalue/A30taxremlife))</f>
        <v>0</v>
      </c>
      <c r="AB857" s="154">
        <f>IF(AB$3&gt;A30taxremlife,A30taxvalue-SUM($F857:AA857),IF(A30taxremlife="N/A","n/a",A30taxvalue/A30taxremlife))</f>
        <v>0</v>
      </c>
      <c r="AC857" s="154">
        <f>IF(AC$3&gt;A30taxremlife,A30taxvalue-SUM($F857:AB857),IF(A30taxremlife="N/A","n/a",A30taxvalue/A30taxremlife))</f>
        <v>0</v>
      </c>
      <c r="AD857" s="154">
        <f>IF(AD$3&gt;A30taxremlife,A30taxvalue-SUM($F857:AC857),IF(A30taxremlife="N/A","n/a",A30taxvalue/A30taxremlife))</f>
        <v>0</v>
      </c>
      <c r="AE857" s="154">
        <f>IF(AE$3&gt;A30taxremlife,A30taxvalue-SUM($F857:AD857),IF(A30taxremlife="N/A","n/a",A30taxvalue/A30taxremlife))</f>
        <v>0</v>
      </c>
      <c r="AF857" s="154">
        <f>IF(AF$3&gt;A30taxremlife,A30taxvalue-SUM($F857:AE857),IF(A30taxremlife="N/A","n/a",A30taxvalue/A30taxremlife))</f>
        <v>0</v>
      </c>
      <c r="AG857" s="154">
        <f>IF(AG$3&gt;A30taxremlife,A30taxvalue-SUM($F857:AF857),IF(A30taxremlife="N/A","n/a",A30taxvalue/A30taxremlife))</f>
        <v>0</v>
      </c>
      <c r="AH857" s="154">
        <f>IF(AH$3&gt;A30taxremlife,A30taxvalue-SUM($F857:AG857),IF(A30taxremlife="N/A","n/a",A30taxvalue/A30taxremlife))</f>
        <v>0</v>
      </c>
      <c r="AI857" s="154">
        <f>IF(AI$3&gt;A30taxremlife,A30taxvalue-SUM($F857:AH857),IF(A30taxremlife="N/A","n/a",A30taxvalue/A30taxremlife))</f>
        <v>0</v>
      </c>
      <c r="AJ857" s="154">
        <f>IF(AJ$3&gt;A30taxremlife,A30taxvalue-SUM($F857:AI857),IF(A30taxremlife="N/A","n/a",A30taxvalue/A30taxremlife))</f>
        <v>0</v>
      </c>
      <c r="AK857" s="154">
        <f>IF(AK$3&gt;A30taxremlife,A30taxvalue-SUM($F857:AJ857),IF(A30taxremlife="N/A","n/a",A30taxvalue/A30taxremlife))</f>
        <v>0</v>
      </c>
      <c r="AL857" s="154">
        <f>IF(AL$3&gt;A30taxremlife,A30taxvalue-SUM($F857:AK857),IF(A30taxremlife="N/A","n/a",A30taxvalue/A30taxremlife))</f>
        <v>0</v>
      </c>
      <c r="AM857" s="154">
        <f>IF(AM$3&gt;A30taxremlife,A30taxvalue-SUM($F857:AL857),IF(A30taxremlife="N/A","n/a",A30taxvalue/A30taxremlife))</f>
        <v>0</v>
      </c>
      <c r="AN857" s="154">
        <f>IF(AN$3&gt;A30taxremlife,A30taxvalue-SUM($F857:AM857),IF(A30taxremlife="N/A","n/a",A30taxvalue/A30taxremlife))</f>
        <v>0</v>
      </c>
      <c r="AO857" s="154">
        <f>IF(AO$3&gt;A30taxremlife,A30taxvalue-SUM($F857:AN857),IF(A30taxremlife="N/A","n/a",A30taxvalue/A30taxremlife))</f>
        <v>0</v>
      </c>
      <c r="AP857" s="154">
        <f>IF(AP$3&gt;A30taxremlife,A30taxvalue-SUM($F857:AO857),IF(A30taxremlife="N/A","n/a",A30taxvalue/A30taxremlife))</f>
        <v>0</v>
      </c>
      <c r="AQ857" s="154">
        <f>IF(AQ$3&gt;A30taxremlife,A30taxvalue-SUM($F857:AP857),IF(A30taxremlife="N/A","n/a",A30taxvalue/A30taxremlife))</f>
        <v>0</v>
      </c>
      <c r="AR857" s="154">
        <f>IF(AR$3&gt;A30taxremlife,A30taxvalue-SUM($F857:AQ857),IF(A30taxremlife="N/A","n/a",A30taxvalue/A30taxremlife))</f>
        <v>0</v>
      </c>
      <c r="AS857" s="154">
        <f>IF(AS$3&gt;A30taxremlife,A30taxvalue-SUM($F857:AR857),IF(A30taxremlife="N/A","n/a",A30taxvalue/A30taxremlife))</f>
        <v>0</v>
      </c>
      <c r="AT857" s="154">
        <f>IF(AT$3&gt;A30taxremlife,A30taxvalue-SUM($F857:AS857),IF(A30taxremlife="N/A","n/a",A30taxvalue/A30taxremlife))</f>
        <v>0</v>
      </c>
      <c r="AU857" s="154">
        <f>IF(AU$3&gt;A30taxremlife,A30taxvalue-SUM($F857:AT857),IF(A30taxremlife="N/A","n/a",A30taxvalue/A30taxremlife))</f>
        <v>0</v>
      </c>
      <c r="AV857" s="154">
        <f>IF(AV$3&gt;A30taxremlife,A30taxvalue-SUM($F857:AU857),IF(A30taxremlife="N/A","n/a",A30taxvalue/A30taxremlife))</f>
        <v>0</v>
      </c>
      <c r="AW857" s="154">
        <f>IF(AW$3&gt;A30taxremlife,A30taxvalue-SUM($F857:AV857),IF(A30taxremlife="N/A","n/a",A30taxvalue/A30taxremlife))</f>
        <v>0</v>
      </c>
      <c r="AX857" s="154">
        <f>IF(AX$3&gt;A30taxremlife,A30taxvalue-SUM($F857:AW857),IF(A30taxremlife="N/A","n/a",A30taxvalue/A30taxremlife))</f>
        <v>0</v>
      </c>
      <c r="AY857" s="154">
        <f>IF(AY$3&gt;A30taxremlife,A30taxvalue-SUM($F857:AX857),IF(A30taxremlife="N/A","n/a",A30taxvalue/A30taxremlife))</f>
        <v>0</v>
      </c>
      <c r="AZ857" s="154">
        <f>IF(AZ$3&gt;A30taxremlife,A30taxvalue-SUM($F857:AY857),IF(A30taxremlife="N/A","n/a",A30taxvalue/A30taxremlife))</f>
        <v>0</v>
      </c>
      <c r="BA857" s="154">
        <f>IF(BA$3&gt;A30taxremlife,A30taxvalue-SUM($F857:AZ857),IF(A30taxremlife="N/A","n/a",A30taxvalue/A30taxremlife))</f>
        <v>0</v>
      </c>
      <c r="BB857" s="154">
        <f>IF(BB$3&gt;A30taxremlife,A30taxvalue-SUM($F857:BA857),IF(A30taxremlife="N/A","n/a",A30taxvalue/A30taxremlife))</f>
        <v>0</v>
      </c>
      <c r="BC857" s="154">
        <f>IF(BC$3&gt;A30taxremlife,A30taxvalue-SUM($F857:BB857),IF(A30taxremlife="N/A","n/a",A30taxvalue/A30taxremlife))</f>
        <v>0</v>
      </c>
      <c r="BD857" s="154">
        <f>IF(BD$3&gt;A30taxremlife,A30taxvalue-SUM($F857:BC857),IF(A30taxremlife="N/A","n/a",A30taxvalue/A30taxremlife))</f>
        <v>0</v>
      </c>
      <c r="BE857" s="154">
        <f>IF(BE$3&gt;A30taxremlife,A30taxvalue-SUM($F857:BD857),IF(A30taxremlife="N/A","n/a",A30taxvalue/A30taxremlife))</f>
        <v>0</v>
      </c>
      <c r="BF857" s="154">
        <f>IF(BF$3&gt;A30taxremlife,A30taxvalue-SUM($F857:BE857),IF(A30taxremlife="N/A","n/a",A30taxvalue/A30taxremlife))</f>
        <v>0</v>
      </c>
      <c r="BG857" s="154">
        <f>IF(BG$3&gt;A30taxremlife,A30taxvalue-SUM($F857:BF857),IF(A30taxremlife="N/A","n/a",A30taxvalue/A30taxremlife))</f>
        <v>0</v>
      </c>
      <c r="BH857" s="154">
        <f>IF(BH$3&gt;A30taxremlife,A30taxvalue-SUM($F857:BG857),IF(A30taxremlife="N/A","n/a",A30taxvalue/A30taxremlife))</f>
        <v>0</v>
      </c>
      <c r="BI857" s="154">
        <f>IF(BI$3&gt;A30taxremlife,A30taxvalue-SUM($F857:BH857),IF(A30taxremlife="N/A","n/a",A30taxvalue/A30taxremlife))</f>
        <v>0</v>
      </c>
      <c r="BJ857" s="14"/>
      <c r="BK857" s="14"/>
      <c r="BL857" s="14"/>
      <c r="BM857" s="14"/>
      <c r="BN857" s="14"/>
      <c r="BO857" s="14"/>
      <c r="BP857" s="14"/>
      <c r="BQ857" s="14"/>
      <c r="BR857" s="14"/>
      <c r="BS857" s="14"/>
      <c r="BT857" s="14"/>
      <c r="BU857" s="14"/>
      <c r="BV857" s="14"/>
      <c r="BW857" s="14"/>
      <c r="BX857" s="14"/>
      <c r="BY857" s="14"/>
      <c r="BZ857" s="14"/>
      <c r="CA857" s="410"/>
      <c r="CB857" s="410"/>
      <c r="CC857" s="410"/>
      <c r="CD857" s="410"/>
      <c r="CE857" s="410"/>
      <c r="CF857" s="410"/>
      <c r="CG857" s="410"/>
      <c r="CH857" s="410"/>
      <c r="CI857" s="410"/>
      <c r="CJ857" s="410"/>
      <c r="CK857" s="410"/>
      <c r="CL857" s="410"/>
      <c r="CM857" s="410"/>
      <c r="CN857" s="410"/>
      <c r="CO857" s="410"/>
      <c r="CP857" s="410"/>
      <c r="CQ857" s="410"/>
      <c r="CR857" s="410"/>
      <c r="CS857" s="410"/>
      <c r="CT857" s="410"/>
      <c r="CU857" s="410"/>
      <c r="CV857" s="410"/>
      <c r="CW857" s="410"/>
      <c r="CX857" s="410"/>
      <c r="CY857" s="410"/>
      <c r="CZ857" s="410"/>
      <c r="DA857" s="410"/>
      <c r="DB857" s="410"/>
      <c r="DC857" s="410"/>
      <c r="DD857" s="410"/>
      <c r="DE857" s="410"/>
      <c r="DF857" s="410"/>
      <c r="DG857" s="410"/>
      <c r="DH857" s="410"/>
      <c r="DI857" s="410"/>
      <c r="DJ857" s="410"/>
      <c r="DK857" s="410"/>
      <c r="DL857" s="410"/>
      <c r="DM857" s="410"/>
      <c r="DN857" s="410"/>
      <c r="DO857" s="410"/>
      <c r="DP857" s="410"/>
      <c r="DQ857" s="410"/>
      <c r="DR857" s="410"/>
      <c r="DS857" s="410"/>
      <c r="DT857" s="410"/>
      <c r="DU857" s="410"/>
      <c r="DV857" s="410"/>
      <c r="DW857" s="410"/>
      <c r="DX857" s="410"/>
      <c r="DY857" s="410"/>
      <c r="DZ857" s="410"/>
      <c r="EA857" s="410"/>
      <c r="EB857" s="410"/>
      <c r="EC857" s="410"/>
      <c r="ED857" s="410"/>
      <c r="EE857" s="410"/>
      <c r="EF857" s="410"/>
      <c r="EG857" s="410"/>
      <c r="EH857" s="410"/>
      <c r="EI857" s="410"/>
      <c r="EJ857" s="410"/>
      <c r="EK857" s="410"/>
      <c r="EL857" s="410"/>
      <c r="EM857" s="410"/>
      <c r="EN857" s="410"/>
      <c r="EO857" s="410"/>
      <c r="EP857" s="410"/>
      <c r="EQ857" s="410"/>
      <c r="ER857" s="410"/>
      <c r="ES857" s="410"/>
      <c r="ET857" s="410"/>
      <c r="EU857" s="410"/>
      <c r="EV857" s="410"/>
      <c r="EW857" s="410"/>
      <c r="EX857" s="410"/>
      <c r="EY857" s="410"/>
      <c r="EZ857" s="410"/>
      <c r="FA857" s="410"/>
      <c r="FB857" s="410"/>
      <c r="FC857" s="410"/>
      <c r="FD857" s="410"/>
      <c r="FE857" s="410"/>
      <c r="FF857" s="410"/>
      <c r="FG857" s="410"/>
      <c r="FH857" s="410"/>
      <c r="FI857" s="410"/>
      <c r="FJ857" s="410"/>
      <c r="FK857" s="410"/>
      <c r="FL857" s="410"/>
      <c r="FM857" s="410"/>
      <c r="FN857" s="410"/>
      <c r="FO857" s="410"/>
      <c r="FP857" s="410"/>
      <c r="FQ857" s="410"/>
      <c r="FR857" s="410"/>
      <c r="FS857" s="410"/>
      <c r="FT857" s="410"/>
      <c r="FU857" s="410"/>
      <c r="FV857" s="410"/>
      <c r="FW857" s="410"/>
      <c r="FX857" s="410"/>
      <c r="FY857" s="410"/>
      <c r="FZ857" s="410"/>
      <c r="GA857" s="410"/>
      <c r="GB857" s="410"/>
      <c r="GC857" s="410"/>
      <c r="GD857" s="410"/>
      <c r="GE857" s="410"/>
      <c r="GF857" s="410"/>
      <c r="GG857" s="410"/>
      <c r="GH857" s="410"/>
      <c r="GI857" s="410"/>
      <c r="GJ857" s="410"/>
      <c r="GK857" s="410"/>
      <c r="GL857" s="410"/>
      <c r="GM857" s="410"/>
      <c r="GN857" s="410"/>
      <c r="GO857" s="410"/>
      <c r="GP857" s="410"/>
      <c r="GQ857" s="410"/>
      <c r="GR857" s="410"/>
      <c r="GS857" s="410"/>
      <c r="GT857" s="410"/>
      <c r="GU857" s="410"/>
      <c r="GV857" s="410"/>
      <c r="GW857" s="410"/>
      <c r="GX857" s="410"/>
      <c r="GY857" s="410"/>
      <c r="GZ857" s="410"/>
      <c r="HA857" s="410"/>
      <c r="HB857" s="410"/>
      <c r="HC857" s="410"/>
      <c r="HD857" s="410"/>
      <c r="HE857" s="410"/>
      <c r="HF857" s="410"/>
      <c r="HG857" s="410"/>
      <c r="HH857" s="410"/>
      <c r="HI857" s="410"/>
      <c r="HJ857" s="410"/>
      <c r="HK857" s="410"/>
      <c r="HL857" s="410"/>
      <c r="HM857" s="410"/>
      <c r="HN857" s="410"/>
      <c r="HO857" s="410"/>
      <c r="HP857" s="410"/>
      <c r="HQ857" s="410"/>
      <c r="HR857" s="410"/>
      <c r="HS857" s="410"/>
      <c r="HT857" s="410"/>
      <c r="HU857" s="410"/>
      <c r="HV857" s="410"/>
      <c r="HW857" s="410"/>
      <c r="HX857" s="410"/>
      <c r="HY857" s="410"/>
      <c r="HZ857" s="410"/>
      <c r="IA857" s="410"/>
      <c r="IB857" s="410"/>
      <c r="IC857" s="410"/>
      <c r="ID857" s="410"/>
      <c r="IE857" s="410"/>
      <c r="IF857" s="410"/>
      <c r="IG857" s="410"/>
      <c r="IH857" s="410"/>
      <c r="II857" s="410"/>
      <c r="IJ857" s="410"/>
      <c r="IK857" s="410"/>
      <c r="IL857" s="410"/>
      <c r="IM857" s="410"/>
      <c r="IN857" s="410"/>
      <c r="IO857" s="410"/>
      <c r="IP857" s="410"/>
      <c r="IQ857" s="410"/>
      <c r="IR857" s="410"/>
      <c r="IS857" s="410"/>
      <c r="IT857" s="410"/>
      <c r="IU857" s="410"/>
      <c r="IV857" s="410"/>
    </row>
    <row r="858" spans="1:256" s="2" customFormat="1" ht="12.75" hidden="1" customHeight="1" outlineLevel="2">
      <c r="A858" s="14"/>
      <c r="B858" s="14"/>
      <c r="C858" s="324"/>
      <c r="D858" s="412" t="s">
        <v>198</v>
      </c>
      <c r="E858" s="261">
        <v>0</v>
      </c>
      <c r="F858" s="372"/>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c r="AY858" s="155"/>
      <c r="AZ858" s="155"/>
      <c r="BA858" s="155"/>
      <c r="BB858" s="155"/>
      <c r="BC858" s="155"/>
      <c r="BD858" s="155"/>
      <c r="BE858" s="155"/>
      <c r="BF858" s="155"/>
      <c r="BG858" s="155"/>
      <c r="BH858" s="155"/>
      <c r="BI858" s="155"/>
      <c r="BJ858" s="14"/>
      <c r="BK858" s="14"/>
      <c r="BL858" s="14"/>
      <c r="BM858" s="14"/>
      <c r="BN858" s="14"/>
      <c r="BO858" s="14"/>
      <c r="BP858" s="14"/>
      <c r="BQ858" s="14"/>
      <c r="BR858" s="14"/>
      <c r="BS858" s="14"/>
      <c r="BT858" s="14"/>
      <c r="BU858" s="14"/>
      <c r="BV858" s="14"/>
      <c r="BW858" s="14"/>
      <c r="BX858" s="14"/>
      <c r="BY858" s="14"/>
      <c r="BZ858" s="14"/>
      <c r="CA858" s="410"/>
      <c r="CB858" s="410"/>
      <c r="CC858" s="410"/>
      <c r="CD858" s="410"/>
      <c r="CE858" s="410"/>
      <c r="CF858" s="410"/>
      <c r="CG858" s="410"/>
      <c r="CH858" s="410"/>
      <c r="CI858" s="410"/>
      <c r="CJ858" s="410"/>
      <c r="CK858" s="410"/>
      <c r="CL858" s="410"/>
      <c r="CM858" s="410"/>
      <c r="CN858" s="410"/>
      <c r="CO858" s="410"/>
      <c r="CP858" s="410"/>
      <c r="CQ858" s="410"/>
      <c r="CR858" s="410"/>
      <c r="CS858" s="410"/>
      <c r="CT858" s="410"/>
      <c r="CU858" s="410"/>
      <c r="CV858" s="410"/>
      <c r="CW858" s="410"/>
      <c r="CX858" s="410"/>
      <c r="CY858" s="410"/>
      <c r="CZ858" s="410"/>
      <c r="DA858" s="410"/>
      <c r="DB858" s="410"/>
      <c r="DC858" s="410"/>
      <c r="DD858" s="410"/>
      <c r="DE858" s="410"/>
      <c r="DF858" s="410"/>
      <c r="DG858" s="410"/>
      <c r="DH858" s="410"/>
      <c r="DI858" s="410"/>
      <c r="DJ858" s="410"/>
      <c r="DK858" s="410"/>
      <c r="DL858" s="410"/>
      <c r="DM858" s="410"/>
      <c r="DN858" s="410"/>
      <c r="DO858" s="410"/>
      <c r="DP858" s="410"/>
      <c r="DQ858" s="410"/>
      <c r="DR858" s="410"/>
      <c r="DS858" s="410"/>
      <c r="DT858" s="410"/>
      <c r="DU858" s="410"/>
      <c r="DV858" s="410"/>
      <c r="DW858" s="410"/>
      <c r="DX858" s="410"/>
      <c r="DY858" s="410"/>
      <c r="DZ858" s="410"/>
      <c r="EA858" s="410"/>
      <c r="EB858" s="410"/>
      <c r="EC858" s="410"/>
      <c r="ED858" s="410"/>
      <c r="EE858" s="410"/>
      <c r="EF858" s="410"/>
      <c r="EG858" s="410"/>
      <c r="EH858" s="410"/>
      <c r="EI858" s="410"/>
      <c r="EJ858" s="410"/>
      <c r="EK858" s="410"/>
      <c r="EL858" s="410"/>
      <c r="EM858" s="410"/>
      <c r="EN858" s="410"/>
      <c r="EO858" s="410"/>
      <c r="EP858" s="410"/>
      <c r="EQ858" s="410"/>
      <c r="ER858" s="410"/>
      <c r="ES858" s="410"/>
      <c r="ET858" s="410"/>
      <c r="EU858" s="410"/>
      <c r="EV858" s="410"/>
      <c r="EW858" s="410"/>
      <c r="EX858" s="410"/>
      <c r="EY858" s="410"/>
      <c r="EZ858" s="410"/>
      <c r="FA858" s="410"/>
      <c r="FB858" s="410"/>
      <c r="FC858" s="410"/>
      <c r="FD858" s="410"/>
      <c r="FE858" s="410"/>
      <c r="FF858" s="410"/>
      <c r="FG858" s="410"/>
      <c r="FH858" s="410"/>
      <c r="FI858" s="410"/>
      <c r="FJ858" s="410"/>
      <c r="FK858" s="410"/>
      <c r="FL858" s="410"/>
      <c r="FM858" s="410"/>
      <c r="FN858" s="410"/>
      <c r="FO858" s="410"/>
      <c r="FP858" s="410"/>
      <c r="FQ858" s="410"/>
      <c r="FR858" s="410"/>
      <c r="FS858" s="410"/>
      <c r="FT858" s="410"/>
      <c r="FU858" s="410"/>
      <c r="FV858" s="410"/>
      <c r="FW858" s="410"/>
      <c r="FX858" s="410"/>
      <c r="FY858" s="410"/>
      <c r="FZ858" s="410"/>
      <c r="GA858" s="410"/>
      <c r="GB858" s="410"/>
      <c r="GC858" s="410"/>
      <c r="GD858" s="410"/>
      <c r="GE858" s="410"/>
      <c r="GF858" s="410"/>
      <c r="GG858" s="410"/>
      <c r="GH858" s="410"/>
      <c r="GI858" s="410"/>
      <c r="GJ858" s="410"/>
      <c r="GK858" s="410"/>
      <c r="GL858" s="410"/>
      <c r="GM858" s="410"/>
      <c r="GN858" s="410"/>
      <c r="GO858" s="410"/>
      <c r="GP858" s="410"/>
      <c r="GQ858" s="410"/>
      <c r="GR858" s="410"/>
      <c r="GS858" s="410"/>
      <c r="GT858" s="410"/>
      <c r="GU858" s="410"/>
      <c r="GV858" s="410"/>
      <c r="GW858" s="410"/>
      <c r="GX858" s="410"/>
      <c r="GY858" s="410"/>
      <c r="GZ858" s="410"/>
      <c r="HA858" s="410"/>
      <c r="HB858" s="410"/>
      <c r="HC858" s="410"/>
      <c r="HD858" s="410"/>
      <c r="HE858" s="410"/>
      <c r="HF858" s="410"/>
      <c r="HG858" s="410"/>
      <c r="HH858" s="410"/>
      <c r="HI858" s="410"/>
      <c r="HJ858" s="410"/>
      <c r="HK858" s="410"/>
      <c r="HL858" s="410"/>
      <c r="HM858" s="410"/>
      <c r="HN858" s="410"/>
      <c r="HO858" s="410"/>
      <c r="HP858" s="410"/>
      <c r="HQ858" s="410"/>
      <c r="HR858" s="410"/>
      <c r="HS858" s="410"/>
      <c r="HT858" s="410"/>
      <c r="HU858" s="410"/>
      <c r="HV858" s="410"/>
      <c r="HW858" s="410"/>
      <c r="HX858" s="410"/>
      <c r="HY858" s="410"/>
      <c r="HZ858" s="410"/>
      <c r="IA858" s="410"/>
      <c r="IB858" s="410"/>
      <c r="IC858" s="410"/>
      <c r="ID858" s="410"/>
      <c r="IE858" s="410"/>
      <c r="IF858" s="410"/>
      <c r="IG858" s="410"/>
      <c r="IH858" s="410"/>
      <c r="II858" s="410"/>
      <c r="IJ858" s="410"/>
      <c r="IK858" s="410"/>
      <c r="IL858" s="410"/>
      <c r="IM858" s="410"/>
      <c r="IN858" s="410"/>
      <c r="IO858" s="410"/>
      <c r="IP858" s="410"/>
      <c r="IQ858" s="410"/>
      <c r="IR858" s="410"/>
      <c r="IS858" s="410"/>
      <c r="IT858" s="410"/>
      <c r="IU858" s="410"/>
      <c r="IV858" s="410"/>
    </row>
    <row r="859" spans="1:256" s="2" customFormat="1" ht="12.75" hidden="1" customHeight="1" outlineLevel="2">
      <c r="A859" s="14"/>
      <c r="B859" s="14"/>
      <c r="C859" s="324"/>
      <c r="D859" s="413"/>
      <c r="E859" s="261">
        <v>1</v>
      </c>
      <c r="F859" s="372"/>
      <c r="G859" s="268"/>
      <c r="H859" s="155">
        <f>IF(A30taxstdlife="n/a","n/a",IF(H$3&gt;(A30taxstdlife+$E859),(Input!$G$240*$G$7)-SUM($G859:G859),(Input!$G$240*$G$7)/A30taxstdlife))</f>
        <v>0</v>
      </c>
      <c r="I859" s="155">
        <f>IF(A30taxstdlife="n/a","n/a",IF(I$3&gt;(A30taxstdlife+$E859),(Input!$G$240*$G$7)-SUM($G859:H859),(Input!$G$240*$G$7)/A30taxstdlife))</f>
        <v>0</v>
      </c>
      <c r="J859" s="155">
        <f>IF(A30taxstdlife="n/a","n/a",IF(J$3&gt;(A30taxstdlife+$E859),(Input!$G$240*$G$7)-SUM($G859:I859),(Input!$G$240*$G$7)/A30taxstdlife))</f>
        <v>0</v>
      </c>
      <c r="K859" s="155">
        <f>IF(A30taxstdlife="n/a","n/a",IF(K$3&gt;(A30taxstdlife+$E859),(Input!$G$240*$G$7)-SUM($G859:J859),(Input!$G$240*$G$7)/A30taxstdlife))</f>
        <v>0</v>
      </c>
      <c r="L859" s="155">
        <f>IF(A30taxstdlife="n/a","n/a",IF(L$3&gt;(A30taxstdlife+$E859),(Input!$G$240*$G$7)-SUM($G859:K859),(Input!$G$240*$G$7)/A30taxstdlife))</f>
        <v>0</v>
      </c>
      <c r="M859" s="155">
        <f>IF(A30taxstdlife="n/a","n/a",IF(M$3&gt;(A30taxstdlife+$E859),(Input!$G$240*$G$7)-SUM($G859:L859),(Input!$G$240*$G$7)/A30taxstdlife))</f>
        <v>0</v>
      </c>
      <c r="N859" s="155">
        <f>IF(A30taxstdlife="n/a","n/a",IF(N$3&gt;(A30taxstdlife+$E859),(Input!$G$240*$G$7)-SUM($G859:M859),(Input!$G$240*$G$7)/A30taxstdlife))</f>
        <v>0</v>
      </c>
      <c r="O859" s="155">
        <f>IF(A30taxstdlife="n/a","n/a",IF(O$3&gt;(A30taxstdlife+$E859),(Input!$G$240*$G$7)-SUM($G859:N859),(Input!$G$240*$G$7)/A30taxstdlife))</f>
        <v>0</v>
      </c>
      <c r="P859" s="155">
        <f>IF(A30taxstdlife="n/a","n/a",IF(P$3&gt;(A30taxstdlife+$E859),(Input!$G$240*$G$7)-SUM($G859:O859),(Input!$G$240*$G$7)/A30taxstdlife))</f>
        <v>0</v>
      </c>
      <c r="Q859" s="155">
        <f>IF(A30taxstdlife="n/a","n/a",IF(Q$3&gt;(A30taxstdlife+$E859),(Input!$G$240*$G$7)-SUM($G859:P859),(Input!$G$240*$G$7)/A30taxstdlife))</f>
        <v>0</v>
      </c>
      <c r="R859" s="155">
        <f>IF(A30taxstdlife="n/a","n/a",IF(R$3&gt;(A30taxstdlife+$E859),(Input!$G$240*$G$7)-SUM($G859:Q859),(Input!$G$240*$G$7)/A30taxstdlife))</f>
        <v>0</v>
      </c>
      <c r="S859" s="155">
        <f>IF(A30taxstdlife="n/a","n/a",IF(S$3&gt;(A30taxstdlife+$E859),(Input!$G$240*$G$7)-SUM($G859:R859),(Input!$G$240*$G$7)/A30taxstdlife))</f>
        <v>0</v>
      </c>
      <c r="T859" s="155">
        <f>IF(A30taxstdlife="n/a","n/a",IF(T$3&gt;(A30taxstdlife+$E859),(Input!$G$240*$G$7)-SUM($G859:S859),(Input!$G$240*$G$7)/A30taxstdlife))</f>
        <v>0</v>
      </c>
      <c r="U859" s="155">
        <f>IF(A30taxstdlife="n/a","n/a",IF(U$3&gt;(A30taxstdlife+$E859),(Input!$G$240*$G$7)-SUM($G859:T859),(Input!$G$240*$G$7)/A30taxstdlife))</f>
        <v>0</v>
      </c>
      <c r="V859" s="155">
        <f>IF(A30taxstdlife="n/a","n/a",IF(V$3&gt;(A30taxstdlife+$E859),(Input!$G$240*$G$7)-SUM($G859:U859),(Input!$G$240*$G$7)/A30taxstdlife))</f>
        <v>0</v>
      </c>
      <c r="W859" s="155">
        <f>IF(A30taxstdlife="n/a","n/a",IF(W$3&gt;(A30taxstdlife+$E859),(Input!$G$240*$G$7)-SUM($G859:V859),(Input!$G$240*$G$7)/A30taxstdlife))</f>
        <v>0</v>
      </c>
      <c r="X859" s="155">
        <f>IF(A30taxstdlife="n/a","n/a",IF(X$3&gt;(A30taxstdlife+$E859),(Input!$G$240*$G$7)-SUM($G859:W859),(Input!$G$240*$G$7)/A30taxstdlife))</f>
        <v>0</v>
      </c>
      <c r="Y859" s="155">
        <f>IF(A30taxstdlife="n/a","n/a",IF(Y$3&gt;(A30taxstdlife+$E859),(Input!$G$240*$G$7)-SUM($G859:X859),(Input!$G$240*$G$7)/A30taxstdlife))</f>
        <v>0</v>
      </c>
      <c r="Z859" s="155">
        <f>IF(A30taxstdlife="n/a","n/a",IF(Z$3&gt;(A30taxstdlife+$E859),(Input!$G$240*$G$7)-SUM($G859:Y859),(Input!$G$240*$G$7)/A30taxstdlife))</f>
        <v>0</v>
      </c>
      <c r="AA859" s="155">
        <f>IF(A30taxstdlife="n/a","n/a",IF(AA$3&gt;(A30taxstdlife+$E859),(Input!$G$240*$G$7)-SUM($G859:Z859),(Input!$G$240*$G$7)/A30taxstdlife))</f>
        <v>0</v>
      </c>
      <c r="AB859" s="155">
        <f>IF(A30taxstdlife="n/a","n/a",IF(AB$3&gt;(A30taxstdlife+$E859),(Input!$G$240*$G$7)-SUM($G859:AA859),(Input!$G$240*$G$7)/A30taxstdlife))</f>
        <v>0</v>
      </c>
      <c r="AC859" s="155">
        <f>IF(A30taxstdlife="n/a","n/a",IF(AC$3&gt;(A30taxstdlife+$E859),(Input!$G$240*$G$7)-SUM($G859:AB859),(Input!$G$240*$G$7)/A30taxstdlife))</f>
        <v>0</v>
      </c>
      <c r="AD859" s="155">
        <f>IF(A30taxstdlife="n/a","n/a",IF(AD$3&gt;(A30taxstdlife+$E859),(Input!$G$240*$G$7)-SUM($G859:AC859),(Input!$G$240*$G$7)/A30taxstdlife))</f>
        <v>0</v>
      </c>
      <c r="AE859" s="155">
        <f>IF(A30taxstdlife="n/a","n/a",IF(AE$3&gt;(A30taxstdlife+$E859),(Input!$G$240*$G$7)-SUM($G859:AD859),(Input!$G$240*$G$7)/A30taxstdlife))</f>
        <v>0</v>
      </c>
      <c r="AF859" s="155">
        <f>IF(A30taxstdlife="n/a","n/a",IF(AF$3&gt;(A30taxstdlife+$E859),(Input!$G$240*$G$7)-SUM($G859:AE859),(Input!$G$240*$G$7)/A30taxstdlife))</f>
        <v>0</v>
      </c>
      <c r="AG859" s="155">
        <f>IF(A30taxstdlife="n/a","n/a",IF(AG$3&gt;(A30taxstdlife+$E859),(Input!$G$240*$G$7)-SUM($G859:AF859),(Input!$G$240*$G$7)/A30taxstdlife))</f>
        <v>0</v>
      </c>
      <c r="AH859" s="155">
        <f>IF(A30taxstdlife="n/a","n/a",IF(AH$3&gt;(A30taxstdlife+$E859),(Input!$G$240*$G$7)-SUM($G859:AG859),(Input!$G$240*$G$7)/A30taxstdlife))</f>
        <v>0</v>
      </c>
      <c r="AI859" s="155">
        <f>IF(A30taxstdlife="n/a","n/a",IF(AI$3&gt;(A30taxstdlife+$E859),(Input!$G$240*$G$7)-SUM($G859:AH859),(Input!$G$240*$G$7)/A30taxstdlife))</f>
        <v>0</v>
      </c>
      <c r="AJ859" s="155">
        <f>IF(A30taxstdlife="n/a","n/a",IF(AJ$3&gt;(A30taxstdlife+$E859),(Input!$G$240*$G$7)-SUM($G859:AI859),(Input!$G$240*$G$7)/A30taxstdlife))</f>
        <v>0</v>
      </c>
      <c r="AK859" s="155">
        <f>IF(A30taxstdlife="n/a","n/a",IF(AK$3&gt;(A30taxstdlife+$E859),(Input!$G$240*$G$7)-SUM($G859:AJ859),(Input!$G$240*$G$7)/A30taxstdlife))</f>
        <v>0</v>
      </c>
      <c r="AL859" s="155">
        <f>IF(A30taxstdlife="n/a","n/a",IF(AL$3&gt;(A30taxstdlife+$E859),(Input!$G$240*$G$7)-SUM($G859:AK859),(Input!$G$240*$G$7)/A30taxstdlife))</f>
        <v>0</v>
      </c>
      <c r="AM859" s="155">
        <f>IF(A30taxstdlife="n/a","n/a",IF(AM$3&gt;(A30taxstdlife+$E859),(Input!$G$240*$G$7)-SUM($G859:AL859),(Input!$G$240*$G$7)/A30taxstdlife))</f>
        <v>0</v>
      </c>
      <c r="AN859" s="155">
        <f>IF(A30taxstdlife="n/a","n/a",IF(AN$3&gt;(A30taxstdlife+$E859),(Input!$G$240*$G$7)-SUM($G859:AM859),(Input!$G$240*$G$7)/A30taxstdlife))</f>
        <v>0</v>
      </c>
      <c r="AO859" s="155">
        <f>IF(A30taxstdlife="n/a","n/a",IF(AO$3&gt;(A30taxstdlife+$E859),(Input!$G$240*$G$7)-SUM($G859:AN859),(Input!$G$240*$G$7)/A30taxstdlife))</f>
        <v>0</v>
      </c>
      <c r="AP859" s="155">
        <f>IF(A30taxstdlife="n/a","n/a",IF(AP$3&gt;(A30taxstdlife+$E859),(Input!$G$240*$G$7)-SUM($G859:AO859),(Input!$G$240*$G$7)/A30taxstdlife))</f>
        <v>0</v>
      </c>
      <c r="AQ859" s="155">
        <f>IF(A30taxstdlife="n/a","n/a",IF(AQ$3&gt;(A30taxstdlife+$E859),(Input!$G$240*$G$7)-SUM($G859:AP859),(Input!$G$240*$G$7)/A30taxstdlife))</f>
        <v>0</v>
      </c>
      <c r="AR859" s="155">
        <f>IF(A30taxstdlife="n/a","n/a",IF(AR$3&gt;(A30taxstdlife+$E859),(Input!$G$240*$G$7)-SUM($G859:AQ859),(Input!$G$240*$G$7)/A30taxstdlife))</f>
        <v>0</v>
      </c>
      <c r="AS859" s="155">
        <f>IF(A30taxstdlife="n/a","n/a",IF(AS$3&gt;(A30taxstdlife+$E859),(Input!$G$240*$G$7)-SUM($G859:AR859),(Input!$G$240*$G$7)/A30taxstdlife))</f>
        <v>0</v>
      </c>
      <c r="AT859" s="155">
        <f>IF(A30taxstdlife="n/a","n/a",IF(AT$3&gt;(A30taxstdlife+$E859),(Input!$G$240*$G$7)-SUM($G859:AS859),(Input!$G$240*$G$7)/A30taxstdlife))</f>
        <v>0</v>
      </c>
      <c r="AU859" s="155">
        <f>IF(A30taxstdlife="n/a","n/a",IF(AU$3&gt;(A30taxstdlife+$E859),(Input!$G$240*$G$7)-SUM($G859:AT859),(Input!$G$240*$G$7)/A30taxstdlife))</f>
        <v>0</v>
      </c>
      <c r="AV859" s="155">
        <f>IF(A30taxstdlife="n/a","n/a",IF(AV$3&gt;(A30taxstdlife+$E859),(Input!$G$240*$G$7)-SUM($G859:AU859),(Input!$G$240*$G$7)/A30taxstdlife))</f>
        <v>0</v>
      </c>
      <c r="AW859" s="155">
        <f>IF(A30taxstdlife="n/a","n/a",IF(AW$3&gt;(A30taxstdlife+$E859),(Input!$G$240*$G$7)-SUM($G859:AV859),(Input!$G$240*$G$7)/A30taxstdlife))</f>
        <v>0</v>
      </c>
      <c r="AX859" s="155">
        <f>IF(A30taxstdlife="n/a","n/a",IF(AX$3&gt;(A30taxstdlife+$E859),(Input!$G$240*$G$7)-SUM($G859:AW859),(Input!$G$240*$G$7)/A30taxstdlife))</f>
        <v>0</v>
      </c>
      <c r="AY859" s="155">
        <f>IF(A30taxstdlife="n/a","n/a",IF(AY$3&gt;(A30taxstdlife+$E859),(Input!$G$240*$G$7)-SUM($G859:AX859),(Input!$G$240*$G$7)/A30taxstdlife))</f>
        <v>0</v>
      </c>
      <c r="AZ859" s="155">
        <f>IF(A30taxstdlife="n/a","n/a",IF(AZ$3&gt;(A30taxstdlife+$E859),(Input!$G$240*$G$7)-SUM($G859:AY859),(Input!$G$240*$G$7)/A30taxstdlife))</f>
        <v>0</v>
      </c>
      <c r="BA859" s="155">
        <f>IF(A30taxstdlife="n/a","n/a",IF(BA$3&gt;(A30taxstdlife+$E859),(Input!$G$240*$G$7)-SUM($G859:AZ859),(Input!$G$240*$G$7)/A30taxstdlife))</f>
        <v>0</v>
      </c>
      <c r="BB859" s="155">
        <f>IF(A30taxstdlife="n/a","n/a",IF(BB$3&gt;(A30taxstdlife+$E859),(Input!$G$240*$G$7)-SUM($G859:BA859),(Input!$G$240*$G$7)/A30taxstdlife))</f>
        <v>0</v>
      </c>
      <c r="BC859" s="155">
        <f>IF(A30taxstdlife="n/a","n/a",IF(BC$3&gt;(A30taxstdlife+$E859),(Input!$G$240*$G$7)-SUM($G859:BB859),(Input!$G$240*$G$7)/A30taxstdlife))</f>
        <v>0</v>
      </c>
      <c r="BD859" s="155">
        <f>IF(A30taxstdlife="n/a","n/a",IF(BD$3&gt;(A30taxstdlife+$E859),(Input!$G$240*$G$7)-SUM($G859:BC859),(Input!$G$240*$G$7)/A30taxstdlife))</f>
        <v>0</v>
      </c>
      <c r="BE859" s="155">
        <f>IF(A30taxstdlife="n/a","n/a",IF(BE$3&gt;(A30taxstdlife+$E859),(Input!$G$240*$G$7)-SUM($G859:BD859),(Input!$G$240*$G$7)/A30taxstdlife))</f>
        <v>0</v>
      </c>
      <c r="BF859" s="155">
        <f>IF(A30taxstdlife="n/a","n/a",IF(BF$3&gt;(A30taxstdlife+$E859),(Input!$G$240*$G$7)-SUM($G859:BE859),(Input!$G$240*$G$7)/A30taxstdlife))</f>
        <v>0</v>
      </c>
      <c r="BG859" s="155">
        <f>IF(A30taxstdlife="n/a","n/a",IF(BG$3&gt;(A30taxstdlife+$E859),(Input!$G$240*$G$7)-SUM($G859:BF859),(Input!$G$240*$G$7)/A30taxstdlife))</f>
        <v>0</v>
      </c>
      <c r="BH859" s="155">
        <f>IF(A30taxstdlife="n/a","n/a",IF(BH$3&gt;(A30taxstdlife+$E859),(Input!$G$240*$G$7)-SUM($G859:BG859),(Input!$G$240*$G$7)/A30taxstdlife))</f>
        <v>0</v>
      </c>
      <c r="BI859" s="155">
        <f>IF(A30taxstdlife="n/a","n/a",IF(BI$3&gt;(A30taxstdlife+$E859),(Input!$G$240*$G$7)-SUM($G859:BH859),(Input!$G$240*$G$7)/A30taxstdlife))</f>
        <v>0</v>
      </c>
      <c r="BJ859" s="14"/>
      <c r="BK859" s="14"/>
      <c r="BL859" s="14"/>
      <c r="BM859" s="14"/>
      <c r="BN859" s="14"/>
      <c r="BO859" s="14"/>
      <c r="BP859" s="14"/>
      <c r="BQ859" s="14"/>
      <c r="BR859" s="14"/>
      <c r="BS859" s="14"/>
      <c r="BT859" s="14"/>
      <c r="BU859" s="14"/>
      <c r="BV859" s="14"/>
      <c r="BW859" s="14"/>
      <c r="BX859" s="14"/>
      <c r="BY859" s="14"/>
      <c r="BZ859" s="14"/>
      <c r="CA859" s="410"/>
      <c r="CB859" s="410"/>
      <c r="CC859" s="410"/>
      <c r="CD859" s="410"/>
      <c r="CE859" s="410"/>
      <c r="CF859" s="410"/>
      <c r="CG859" s="410"/>
      <c r="CH859" s="410"/>
      <c r="CI859" s="410"/>
      <c r="CJ859" s="410"/>
      <c r="CK859" s="410"/>
      <c r="CL859" s="410"/>
      <c r="CM859" s="410"/>
      <c r="CN859" s="410"/>
      <c r="CO859" s="410"/>
      <c r="CP859" s="410"/>
      <c r="CQ859" s="410"/>
      <c r="CR859" s="410"/>
      <c r="CS859" s="410"/>
      <c r="CT859" s="410"/>
      <c r="CU859" s="410"/>
      <c r="CV859" s="410"/>
      <c r="CW859" s="410"/>
      <c r="CX859" s="410"/>
      <c r="CY859" s="410"/>
      <c r="CZ859" s="410"/>
      <c r="DA859" s="410"/>
      <c r="DB859" s="410"/>
      <c r="DC859" s="410"/>
      <c r="DD859" s="410"/>
      <c r="DE859" s="410"/>
      <c r="DF859" s="410"/>
      <c r="DG859" s="410"/>
      <c r="DH859" s="410"/>
      <c r="DI859" s="410"/>
      <c r="DJ859" s="410"/>
      <c r="DK859" s="410"/>
      <c r="DL859" s="410"/>
      <c r="DM859" s="410"/>
      <c r="DN859" s="410"/>
      <c r="DO859" s="410"/>
      <c r="DP859" s="410"/>
      <c r="DQ859" s="410"/>
      <c r="DR859" s="410"/>
      <c r="DS859" s="410"/>
      <c r="DT859" s="410"/>
      <c r="DU859" s="410"/>
      <c r="DV859" s="410"/>
      <c r="DW859" s="410"/>
      <c r="DX859" s="410"/>
      <c r="DY859" s="410"/>
      <c r="DZ859" s="410"/>
      <c r="EA859" s="410"/>
      <c r="EB859" s="410"/>
      <c r="EC859" s="410"/>
      <c r="ED859" s="410"/>
      <c r="EE859" s="410"/>
      <c r="EF859" s="410"/>
      <c r="EG859" s="410"/>
      <c r="EH859" s="410"/>
      <c r="EI859" s="410"/>
      <c r="EJ859" s="410"/>
      <c r="EK859" s="410"/>
      <c r="EL859" s="410"/>
      <c r="EM859" s="410"/>
      <c r="EN859" s="410"/>
      <c r="EO859" s="410"/>
      <c r="EP859" s="410"/>
      <c r="EQ859" s="410"/>
      <c r="ER859" s="410"/>
      <c r="ES859" s="410"/>
      <c r="ET859" s="410"/>
      <c r="EU859" s="410"/>
      <c r="EV859" s="410"/>
      <c r="EW859" s="410"/>
      <c r="EX859" s="410"/>
      <c r="EY859" s="410"/>
      <c r="EZ859" s="410"/>
      <c r="FA859" s="410"/>
      <c r="FB859" s="410"/>
      <c r="FC859" s="410"/>
      <c r="FD859" s="410"/>
      <c r="FE859" s="410"/>
      <c r="FF859" s="410"/>
      <c r="FG859" s="410"/>
      <c r="FH859" s="410"/>
      <c r="FI859" s="410"/>
      <c r="FJ859" s="410"/>
      <c r="FK859" s="410"/>
      <c r="FL859" s="410"/>
      <c r="FM859" s="410"/>
      <c r="FN859" s="410"/>
      <c r="FO859" s="410"/>
      <c r="FP859" s="410"/>
      <c r="FQ859" s="410"/>
      <c r="FR859" s="410"/>
      <c r="FS859" s="410"/>
      <c r="FT859" s="410"/>
      <c r="FU859" s="410"/>
      <c r="FV859" s="410"/>
      <c r="FW859" s="410"/>
      <c r="FX859" s="410"/>
      <c r="FY859" s="410"/>
      <c r="FZ859" s="410"/>
      <c r="GA859" s="410"/>
      <c r="GB859" s="410"/>
      <c r="GC859" s="410"/>
      <c r="GD859" s="410"/>
      <c r="GE859" s="410"/>
      <c r="GF859" s="410"/>
      <c r="GG859" s="410"/>
      <c r="GH859" s="410"/>
      <c r="GI859" s="410"/>
      <c r="GJ859" s="410"/>
      <c r="GK859" s="410"/>
      <c r="GL859" s="410"/>
      <c r="GM859" s="410"/>
      <c r="GN859" s="410"/>
      <c r="GO859" s="410"/>
      <c r="GP859" s="410"/>
      <c r="GQ859" s="410"/>
      <c r="GR859" s="410"/>
      <c r="GS859" s="410"/>
      <c r="GT859" s="410"/>
      <c r="GU859" s="410"/>
      <c r="GV859" s="410"/>
      <c r="GW859" s="410"/>
      <c r="GX859" s="410"/>
      <c r="GY859" s="410"/>
      <c r="GZ859" s="410"/>
      <c r="HA859" s="410"/>
      <c r="HB859" s="410"/>
      <c r="HC859" s="410"/>
      <c r="HD859" s="410"/>
      <c r="HE859" s="410"/>
      <c r="HF859" s="410"/>
      <c r="HG859" s="410"/>
      <c r="HH859" s="410"/>
      <c r="HI859" s="410"/>
      <c r="HJ859" s="410"/>
      <c r="HK859" s="410"/>
      <c r="HL859" s="410"/>
      <c r="HM859" s="410"/>
      <c r="HN859" s="410"/>
      <c r="HO859" s="410"/>
      <c r="HP859" s="410"/>
      <c r="HQ859" s="410"/>
      <c r="HR859" s="410"/>
      <c r="HS859" s="410"/>
      <c r="HT859" s="410"/>
      <c r="HU859" s="410"/>
      <c r="HV859" s="410"/>
      <c r="HW859" s="410"/>
      <c r="HX859" s="410"/>
      <c r="HY859" s="410"/>
      <c r="HZ859" s="410"/>
      <c r="IA859" s="410"/>
      <c r="IB859" s="410"/>
      <c r="IC859" s="410"/>
      <c r="ID859" s="410"/>
      <c r="IE859" s="410"/>
      <c r="IF859" s="410"/>
      <c r="IG859" s="410"/>
      <c r="IH859" s="410"/>
      <c r="II859" s="410"/>
      <c r="IJ859" s="410"/>
      <c r="IK859" s="410"/>
      <c r="IL859" s="410"/>
      <c r="IM859" s="410"/>
      <c r="IN859" s="410"/>
      <c r="IO859" s="410"/>
      <c r="IP859" s="410"/>
      <c r="IQ859" s="410"/>
      <c r="IR859" s="410"/>
      <c r="IS859" s="410"/>
      <c r="IT859" s="410"/>
      <c r="IU859" s="410"/>
      <c r="IV859" s="410"/>
    </row>
    <row r="860" spans="1:256" s="2" customFormat="1" ht="12.75" hidden="1" customHeight="1" outlineLevel="2">
      <c r="A860" s="14"/>
      <c r="B860" s="14"/>
      <c r="C860" s="324"/>
      <c r="D860" s="413"/>
      <c r="E860" s="261">
        <v>2</v>
      </c>
      <c r="F860" s="372"/>
      <c r="G860" s="269"/>
      <c r="H860" s="270"/>
      <c r="I860" s="155">
        <f>IF(A30taxstdlife="n/a","n/a",IF(I$3&gt;(A30taxstdlife+$E860),(Input!$H$240*$H$7)-SUM($H860:H860),(Input!$H$240*$H$7)/A30taxstdlife))</f>
        <v>0</v>
      </c>
      <c r="J860" s="155">
        <f>IF(A30taxstdlife="n/a","n/a",IF(J$3&gt;(A30taxstdlife+$E860),(Input!$H$240*$H$7)-SUM($H860:I860),(Input!$H$240*$H$7)/A30taxstdlife))</f>
        <v>0</v>
      </c>
      <c r="K860" s="155">
        <f>IF(A30taxstdlife="n/a","n/a",IF(K$3&gt;(A30taxstdlife+$E860),(Input!$H$240*$H$7)-SUM($H860:J860),(Input!$H$240*$H$7)/A30taxstdlife))</f>
        <v>0</v>
      </c>
      <c r="L860" s="155">
        <f>IF(A30taxstdlife="n/a","n/a",IF(L$3&gt;(A30taxstdlife+$E860),(Input!$H$240*$H$7)-SUM($H860:K860),(Input!$H$240*$H$7)/A30taxstdlife))</f>
        <v>0</v>
      </c>
      <c r="M860" s="155">
        <f>IF(A30taxstdlife="n/a","n/a",IF(M$3&gt;(A30taxstdlife+$E860),(Input!$H$240*$H$7)-SUM($H860:L860),(Input!$H$240*$H$7)/A30taxstdlife))</f>
        <v>0</v>
      </c>
      <c r="N860" s="155">
        <f>IF(A30taxstdlife="n/a","n/a",IF(N$3&gt;(A30taxstdlife+$E860),(Input!$H$240*$H$7)-SUM($H860:M860),(Input!$H$240*$H$7)/A30taxstdlife))</f>
        <v>0</v>
      </c>
      <c r="O860" s="155">
        <f>IF(A30taxstdlife="n/a","n/a",IF(O$3&gt;(A30taxstdlife+$E860),(Input!$H$240*$H$7)-SUM($H860:N860),(Input!$H$240*$H$7)/A30taxstdlife))</f>
        <v>0</v>
      </c>
      <c r="P860" s="155">
        <f>IF(A30taxstdlife="n/a","n/a",IF(P$3&gt;(A30taxstdlife+$E860),(Input!$H$240*$H$7)-SUM($H860:O860),(Input!$H$240*$H$7)/A30taxstdlife))</f>
        <v>0</v>
      </c>
      <c r="Q860" s="155">
        <f>IF(A30taxstdlife="n/a","n/a",IF(Q$3&gt;(A30taxstdlife+$E860),(Input!$H$240*$H$7)-SUM($H860:P860),(Input!$H$240*$H$7)/A30taxstdlife))</f>
        <v>0</v>
      </c>
      <c r="R860" s="155">
        <f>IF(A30taxstdlife="n/a","n/a",IF(R$3&gt;(A30taxstdlife+$E860),(Input!$H$240*$H$7)-SUM($H860:Q860),(Input!$H$240*$H$7)/A30taxstdlife))</f>
        <v>0</v>
      </c>
      <c r="S860" s="155">
        <f>IF(A30taxstdlife="n/a","n/a",IF(S$3&gt;(A30taxstdlife+$E860),(Input!$H$240*$H$7)-SUM($H860:R860),(Input!$H$240*$H$7)/A30taxstdlife))</f>
        <v>0</v>
      </c>
      <c r="T860" s="155">
        <f>IF(A30taxstdlife="n/a","n/a",IF(T$3&gt;(A30taxstdlife+$E860),(Input!$H$240*$H$7)-SUM($H860:S860),(Input!$H$240*$H$7)/A30taxstdlife))</f>
        <v>0</v>
      </c>
      <c r="U860" s="155">
        <f>IF(A30taxstdlife="n/a","n/a",IF(U$3&gt;(A30taxstdlife+$E860),(Input!$H$240*$H$7)-SUM($H860:T860),(Input!$H$240*$H$7)/A30taxstdlife))</f>
        <v>0</v>
      </c>
      <c r="V860" s="155">
        <f>IF(A30taxstdlife="n/a","n/a",IF(V$3&gt;(A30taxstdlife+$E860),(Input!$H$240*$H$7)-SUM($H860:U860),(Input!$H$240*$H$7)/A30taxstdlife))</f>
        <v>0</v>
      </c>
      <c r="W860" s="155">
        <f>IF(A30taxstdlife="n/a","n/a",IF(W$3&gt;(A30taxstdlife+$E860),(Input!$H$240*$H$7)-SUM($H860:V860),(Input!$H$240*$H$7)/A30taxstdlife))</f>
        <v>0</v>
      </c>
      <c r="X860" s="155">
        <f>IF(A30taxstdlife="n/a","n/a",IF(X$3&gt;(A30taxstdlife+$E860),(Input!$H$240*$H$7)-SUM($H860:W860),(Input!$H$240*$H$7)/A30taxstdlife))</f>
        <v>0</v>
      </c>
      <c r="Y860" s="155">
        <f>IF(A30taxstdlife="n/a","n/a",IF(Y$3&gt;(A30taxstdlife+$E860),(Input!$H$240*$H$7)-SUM($H860:X860),(Input!$H$240*$H$7)/A30taxstdlife))</f>
        <v>0</v>
      </c>
      <c r="Z860" s="155">
        <f>IF(A30taxstdlife="n/a","n/a",IF(Z$3&gt;(A30taxstdlife+$E860),(Input!$H$240*$H$7)-SUM($H860:Y860),(Input!$H$240*$H$7)/A30taxstdlife))</f>
        <v>0</v>
      </c>
      <c r="AA860" s="155">
        <f>IF(A30taxstdlife="n/a","n/a",IF(AA$3&gt;(A30taxstdlife+$E860),(Input!$H$240*$H$7)-SUM($H860:Z860),(Input!$H$240*$H$7)/A30taxstdlife))</f>
        <v>0</v>
      </c>
      <c r="AB860" s="155">
        <f>IF(A30taxstdlife="n/a","n/a",IF(AB$3&gt;(A30taxstdlife+$E860),(Input!$H$240*$H$7)-SUM($H860:AA860),(Input!$H$240*$H$7)/A30taxstdlife))</f>
        <v>0</v>
      </c>
      <c r="AC860" s="155">
        <f>IF(A30taxstdlife="n/a","n/a",IF(AC$3&gt;(A30taxstdlife+$E860),(Input!$H$240*$H$7)-SUM($H860:AB860),(Input!$H$240*$H$7)/A30taxstdlife))</f>
        <v>0</v>
      </c>
      <c r="AD860" s="155">
        <f>IF(A30taxstdlife="n/a","n/a",IF(AD$3&gt;(A30taxstdlife+$E860),(Input!$H$240*$H$7)-SUM($H860:AC860),(Input!$H$240*$H$7)/A30taxstdlife))</f>
        <v>0</v>
      </c>
      <c r="AE860" s="155">
        <f>IF(A30taxstdlife="n/a","n/a",IF(AE$3&gt;(A30taxstdlife+$E860),(Input!$H$240*$H$7)-SUM($H860:AD860),(Input!$H$240*$H$7)/A30taxstdlife))</f>
        <v>0</v>
      </c>
      <c r="AF860" s="155">
        <f>IF(A30taxstdlife="n/a","n/a",IF(AF$3&gt;(A30taxstdlife+$E860),(Input!$H$240*$H$7)-SUM($H860:AE860),(Input!$H$240*$H$7)/A30taxstdlife))</f>
        <v>0</v>
      </c>
      <c r="AG860" s="155">
        <f>IF(A30taxstdlife="n/a","n/a",IF(AG$3&gt;(A30taxstdlife+$E860),(Input!$H$240*$H$7)-SUM($H860:AF860),(Input!$H$240*$H$7)/A30taxstdlife))</f>
        <v>0</v>
      </c>
      <c r="AH860" s="155">
        <f>IF(A30taxstdlife="n/a","n/a",IF(AH$3&gt;(A30taxstdlife+$E860),(Input!$H$240*$H$7)-SUM($H860:AG860),(Input!$H$240*$H$7)/A30taxstdlife))</f>
        <v>0</v>
      </c>
      <c r="AI860" s="155">
        <f>IF(A30taxstdlife="n/a","n/a",IF(AI$3&gt;(A30taxstdlife+$E860),(Input!$H$240*$H$7)-SUM($H860:AH860),(Input!$H$240*$H$7)/A30taxstdlife))</f>
        <v>0</v>
      </c>
      <c r="AJ860" s="155">
        <f>IF(A30taxstdlife="n/a","n/a",IF(AJ$3&gt;(A30taxstdlife+$E860),(Input!$H$240*$H$7)-SUM($H860:AI860),(Input!$H$240*$H$7)/A30taxstdlife))</f>
        <v>0</v>
      </c>
      <c r="AK860" s="155">
        <f>IF(A30taxstdlife="n/a","n/a",IF(AK$3&gt;(A30taxstdlife+$E860),(Input!$H$240*$H$7)-SUM($H860:AJ860),(Input!$H$240*$H$7)/A30taxstdlife))</f>
        <v>0</v>
      </c>
      <c r="AL860" s="155">
        <f>IF(A30taxstdlife="n/a","n/a",IF(AL$3&gt;(A30taxstdlife+$E860),(Input!$H$240*$H$7)-SUM($H860:AK860),(Input!$H$240*$H$7)/A30taxstdlife))</f>
        <v>0</v>
      </c>
      <c r="AM860" s="155">
        <f>IF(A30taxstdlife="n/a","n/a",IF(AM$3&gt;(A30taxstdlife+$E860),(Input!$H$240*$H$7)-SUM($H860:AL860),(Input!$H$240*$H$7)/A30taxstdlife))</f>
        <v>0</v>
      </c>
      <c r="AN860" s="155">
        <f>IF(A30taxstdlife="n/a","n/a",IF(AN$3&gt;(A30taxstdlife+$E860),(Input!$H$240*$H$7)-SUM($H860:AM860),(Input!$H$240*$H$7)/A30taxstdlife))</f>
        <v>0</v>
      </c>
      <c r="AO860" s="155">
        <f>IF(A30taxstdlife="n/a","n/a",IF(AO$3&gt;(A30taxstdlife+$E860),(Input!$H$240*$H$7)-SUM($H860:AN860),(Input!$H$240*$H$7)/A30taxstdlife))</f>
        <v>0</v>
      </c>
      <c r="AP860" s="155">
        <f>IF(A30taxstdlife="n/a","n/a",IF(AP$3&gt;(A30taxstdlife+$E860),(Input!$H$240*$H$7)-SUM($H860:AO860),(Input!$H$240*$H$7)/A30taxstdlife))</f>
        <v>0</v>
      </c>
      <c r="AQ860" s="155">
        <f>IF(A30taxstdlife="n/a","n/a",IF(AQ$3&gt;(A30taxstdlife+$E860),(Input!$H$240*$H$7)-SUM($H860:AP860),(Input!$H$240*$H$7)/A30taxstdlife))</f>
        <v>0</v>
      </c>
      <c r="AR860" s="155">
        <f>IF(A30taxstdlife="n/a","n/a",IF(AR$3&gt;(A30taxstdlife+$E860),(Input!$H$240*$H$7)-SUM($H860:AQ860),(Input!$H$240*$H$7)/A30taxstdlife))</f>
        <v>0</v>
      </c>
      <c r="AS860" s="155">
        <f>IF(A30taxstdlife="n/a","n/a",IF(AS$3&gt;(A30taxstdlife+$E860),(Input!$H$240*$H$7)-SUM($H860:AR860),(Input!$H$240*$H$7)/A30taxstdlife))</f>
        <v>0</v>
      </c>
      <c r="AT860" s="155">
        <f>IF(A30taxstdlife="n/a","n/a",IF(AT$3&gt;(A30taxstdlife+$E860),(Input!$H$240*$H$7)-SUM($H860:AS860),(Input!$H$240*$H$7)/A30taxstdlife))</f>
        <v>0</v>
      </c>
      <c r="AU860" s="155">
        <f>IF(A30taxstdlife="n/a","n/a",IF(AU$3&gt;(A30taxstdlife+$E860),(Input!$H$240*$H$7)-SUM($H860:AT860),(Input!$H$240*$H$7)/A30taxstdlife))</f>
        <v>0</v>
      </c>
      <c r="AV860" s="155">
        <f>IF(A30taxstdlife="n/a","n/a",IF(AV$3&gt;(A30taxstdlife+$E860),(Input!$H$240*$H$7)-SUM($H860:AU860),(Input!$H$240*$H$7)/A30taxstdlife))</f>
        <v>0</v>
      </c>
      <c r="AW860" s="155">
        <f>IF(A30taxstdlife="n/a","n/a",IF(AW$3&gt;(A30taxstdlife+$E860),(Input!$H$240*$H$7)-SUM($H860:AV860),(Input!$H$240*$H$7)/A30taxstdlife))</f>
        <v>0</v>
      </c>
      <c r="AX860" s="155">
        <f>IF(A30taxstdlife="n/a","n/a",IF(AX$3&gt;(A30taxstdlife+$E860),(Input!$H$240*$H$7)-SUM($H860:AW860),(Input!$H$240*$H$7)/A30taxstdlife))</f>
        <v>0</v>
      </c>
      <c r="AY860" s="155">
        <f>IF(A30taxstdlife="n/a","n/a",IF(AY$3&gt;(A30taxstdlife+$E860),(Input!$H$240*$H$7)-SUM($H860:AX860),(Input!$H$240*$H$7)/A30taxstdlife))</f>
        <v>0</v>
      </c>
      <c r="AZ860" s="155">
        <f>IF(A30taxstdlife="n/a","n/a",IF(AZ$3&gt;(A30taxstdlife+$E860),(Input!$H$240*$H$7)-SUM($H860:AY860),(Input!$H$240*$H$7)/A30taxstdlife))</f>
        <v>0</v>
      </c>
      <c r="BA860" s="155">
        <f>IF(A30taxstdlife="n/a","n/a",IF(BA$3&gt;(A30taxstdlife+$E860),(Input!$H$240*$H$7)-SUM($H860:AZ860),(Input!$H$240*$H$7)/A30taxstdlife))</f>
        <v>0</v>
      </c>
      <c r="BB860" s="155">
        <f>IF(A30taxstdlife="n/a","n/a",IF(BB$3&gt;(A30taxstdlife+$E860),(Input!$H$240*$H$7)-SUM($H860:BA860),(Input!$H$240*$H$7)/A30taxstdlife))</f>
        <v>0</v>
      </c>
      <c r="BC860" s="155">
        <f>IF(A30taxstdlife="n/a","n/a",IF(BC$3&gt;(A30taxstdlife+$E860),(Input!$H$240*$H$7)-SUM($H860:BB860),(Input!$H$240*$H$7)/A30taxstdlife))</f>
        <v>0</v>
      </c>
      <c r="BD860" s="155">
        <f>IF(A30taxstdlife="n/a","n/a",IF(BD$3&gt;(A30taxstdlife+$E860),(Input!$H$240*$H$7)-SUM($H860:BC860),(Input!$H$240*$H$7)/A30taxstdlife))</f>
        <v>0</v>
      </c>
      <c r="BE860" s="155">
        <f>IF(A30taxstdlife="n/a","n/a",IF(BE$3&gt;(A30taxstdlife+$E860),(Input!$H$240*$H$7)-SUM($H860:BD860),(Input!$H$240*$H$7)/A30taxstdlife))</f>
        <v>0</v>
      </c>
      <c r="BF860" s="155">
        <f>IF(A30taxstdlife="n/a","n/a",IF(BF$3&gt;(A30taxstdlife+$E860),(Input!$H$240*$H$7)-SUM($H860:BE860),(Input!$H$240*$H$7)/A30taxstdlife))</f>
        <v>0</v>
      </c>
      <c r="BG860" s="155">
        <f>IF(A30taxstdlife="n/a","n/a",IF(BG$3&gt;(A30taxstdlife+$E860),(Input!$H$240*$H$7)-SUM($H860:BF860),(Input!$H$240*$H$7)/A30taxstdlife))</f>
        <v>0</v>
      </c>
      <c r="BH860" s="155">
        <f>IF(A30taxstdlife="n/a","n/a",IF(BH$3&gt;(A30taxstdlife+$E860),(Input!$H$240*$H$7)-SUM($H860:BG860),(Input!$H$240*$H$7)/A30taxstdlife))</f>
        <v>0</v>
      </c>
      <c r="BI860" s="155">
        <f>IF(A30taxstdlife="n/a","n/a",IF(BI$3&gt;(A30taxstdlife+$E860),(Input!$H$240*$H$7)-SUM($H860:BH860),(Input!$H$240*$H$7)/A30taxstdlife))</f>
        <v>0</v>
      </c>
      <c r="BJ860" s="14"/>
      <c r="BK860" s="14"/>
      <c r="BL860" s="14"/>
      <c r="BM860" s="14"/>
      <c r="BN860" s="14"/>
      <c r="BO860" s="14"/>
      <c r="BP860" s="14"/>
      <c r="BQ860" s="14"/>
      <c r="BR860" s="14"/>
      <c r="BS860" s="14"/>
      <c r="BT860" s="14"/>
      <c r="BU860" s="14"/>
      <c r="BV860" s="14"/>
      <c r="BW860" s="14"/>
      <c r="BX860" s="14"/>
      <c r="BY860" s="14"/>
      <c r="BZ860" s="14"/>
      <c r="CA860" s="410"/>
      <c r="CB860" s="410"/>
      <c r="CC860" s="410"/>
      <c r="CD860" s="410"/>
      <c r="CE860" s="410"/>
      <c r="CF860" s="410"/>
      <c r="CG860" s="410"/>
      <c r="CH860" s="410"/>
      <c r="CI860" s="410"/>
      <c r="CJ860" s="410"/>
      <c r="CK860" s="410"/>
      <c r="CL860" s="410"/>
      <c r="CM860" s="410"/>
      <c r="CN860" s="410"/>
      <c r="CO860" s="410"/>
      <c r="CP860" s="410"/>
      <c r="CQ860" s="410"/>
      <c r="CR860" s="410"/>
      <c r="CS860" s="410"/>
      <c r="CT860" s="410"/>
      <c r="CU860" s="410"/>
      <c r="CV860" s="410"/>
      <c r="CW860" s="410"/>
      <c r="CX860" s="410"/>
      <c r="CY860" s="410"/>
      <c r="CZ860" s="410"/>
      <c r="DA860" s="410"/>
      <c r="DB860" s="410"/>
      <c r="DC860" s="410"/>
      <c r="DD860" s="410"/>
      <c r="DE860" s="410"/>
      <c r="DF860" s="410"/>
      <c r="DG860" s="410"/>
      <c r="DH860" s="410"/>
      <c r="DI860" s="410"/>
      <c r="DJ860" s="410"/>
      <c r="DK860" s="410"/>
      <c r="DL860" s="410"/>
      <c r="DM860" s="410"/>
      <c r="DN860" s="410"/>
      <c r="DO860" s="410"/>
      <c r="DP860" s="410"/>
      <c r="DQ860" s="410"/>
      <c r="DR860" s="410"/>
      <c r="DS860" s="410"/>
      <c r="DT860" s="410"/>
      <c r="DU860" s="410"/>
      <c r="DV860" s="410"/>
      <c r="DW860" s="410"/>
      <c r="DX860" s="410"/>
      <c r="DY860" s="410"/>
      <c r="DZ860" s="410"/>
      <c r="EA860" s="410"/>
      <c r="EB860" s="410"/>
      <c r="EC860" s="410"/>
      <c r="ED860" s="410"/>
      <c r="EE860" s="410"/>
      <c r="EF860" s="410"/>
      <c r="EG860" s="410"/>
      <c r="EH860" s="410"/>
      <c r="EI860" s="410"/>
      <c r="EJ860" s="410"/>
      <c r="EK860" s="410"/>
      <c r="EL860" s="410"/>
      <c r="EM860" s="410"/>
      <c r="EN860" s="410"/>
      <c r="EO860" s="410"/>
      <c r="EP860" s="410"/>
      <c r="EQ860" s="410"/>
      <c r="ER860" s="410"/>
      <c r="ES860" s="410"/>
      <c r="ET860" s="410"/>
      <c r="EU860" s="410"/>
      <c r="EV860" s="410"/>
      <c r="EW860" s="410"/>
      <c r="EX860" s="410"/>
      <c r="EY860" s="410"/>
      <c r="EZ860" s="410"/>
      <c r="FA860" s="410"/>
      <c r="FB860" s="410"/>
      <c r="FC860" s="410"/>
      <c r="FD860" s="410"/>
      <c r="FE860" s="410"/>
      <c r="FF860" s="410"/>
      <c r="FG860" s="410"/>
      <c r="FH860" s="410"/>
      <c r="FI860" s="410"/>
      <c r="FJ860" s="410"/>
      <c r="FK860" s="410"/>
      <c r="FL860" s="410"/>
      <c r="FM860" s="410"/>
      <c r="FN860" s="410"/>
      <c r="FO860" s="410"/>
      <c r="FP860" s="410"/>
      <c r="FQ860" s="410"/>
      <c r="FR860" s="410"/>
      <c r="FS860" s="410"/>
      <c r="FT860" s="410"/>
      <c r="FU860" s="410"/>
      <c r="FV860" s="410"/>
      <c r="FW860" s="410"/>
      <c r="FX860" s="410"/>
      <c r="FY860" s="410"/>
      <c r="FZ860" s="410"/>
      <c r="GA860" s="410"/>
      <c r="GB860" s="410"/>
      <c r="GC860" s="410"/>
      <c r="GD860" s="410"/>
      <c r="GE860" s="410"/>
      <c r="GF860" s="410"/>
      <c r="GG860" s="410"/>
      <c r="GH860" s="410"/>
      <c r="GI860" s="410"/>
      <c r="GJ860" s="410"/>
      <c r="GK860" s="410"/>
      <c r="GL860" s="410"/>
      <c r="GM860" s="410"/>
      <c r="GN860" s="410"/>
      <c r="GO860" s="410"/>
      <c r="GP860" s="410"/>
      <c r="GQ860" s="410"/>
      <c r="GR860" s="410"/>
      <c r="GS860" s="410"/>
      <c r="GT860" s="410"/>
      <c r="GU860" s="410"/>
      <c r="GV860" s="410"/>
      <c r="GW860" s="410"/>
      <c r="GX860" s="410"/>
      <c r="GY860" s="410"/>
      <c r="GZ860" s="410"/>
      <c r="HA860" s="410"/>
      <c r="HB860" s="410"/>
      <c r="HC860" s="410"/>
      <c r="HD860" s="410"/>
      <c r="HE860" s="410"/>
      <c r="HF860" s="410"/>
      <c r="HG860" s="410"/>
      <c r="HH860" s="410"/>
      <c r="HI860" s="410"/>
      <c r="HJ860" s="410"/>
      <c r="HK860" s="410"/>
      <c r="HL860" s="410"/>
      <c r="HM860" s="410"/>
      <c r="HN860" s="410"/>
      <c r="HO860" s="410"/>
      <c r="HP860" s="410"/>
      <c r="HQ860" s="410"/>
      <c r="HR860" s="410"/>
      <c r="HS860" s="410"/>
      <c r="HT860" s="410"/>
      <c r="HU860" s="410"/>
      <c r="HV860" s="410"/>
      <c r="HW860" s="410"/>
      <c r="HX860" s="410"/>
      <c r="HY860" s="410"/>
      <c r="HZ860" s="410"/>
      <c r="IA860" s="410"/>
      <c r="IB860" s="410"/>
      <c r="IC860" s="410"/>
      <c r="ID860" s="410"/>
      <c r="IE860" s="410"/>
      <c r="IF860" s="410"/>
      <c r="IG860" s="410"/>
      <c r="IH860" s="410"/>
      <c r="II860" s="410"/>
      <c r="IJ860" s="410"/>
      <c r="IK860" s="410"/>
      <c r="IL860" s="410"/>
      <c r="IM860" s="410"/>
      <c r="IN860" s="410"/>
      <c r="IO860" s="410"/>
      <c r="IP860" s="410"/>
      <c r="IQ860" s="410"/>
      <c r="IR860" s="410"/>
      <c r="IS860" s="410"/>
      <c r="IT860" s="410"/>
      <c r="IU860" s="410"/>
      <c r="IV860" s="410"/>
    </row>
    <row r="861" spans="1:256" s="2" customFormat="1" ht="12.75" hidden="1" customHeight="1" outlineLevel="2">
      <c r="A861" s="14"/>
      <c r="B861" s="14"/>
      <c r="C861" s="324"/>
      <c r="D861" s="413"/>
      <c r="E861" s="261">
        <v>3</v>
      </c>
      <c r="F861" s="372"/>
      <c r="G861" s="269"/>
      <c r="H861" s="271"/>
      <c r="I861" s="270"/>
      <c r="J861" s="155">
        <f>IF(A30taxstdlife="n/a","n/a",IF(J$3&gt;(A30taxstdlife+$E861),(Input!$I$240*$I$7)-SUM($I861:I861),(Input!$I$240*$I$7)/A30taxstdlife))</f>
        <v>0</v>
      </c>
      <c r="K861" s="155">
        <f>IF(A30taxstdlife="n/a","n/a",IF(K$3&gt;(A30taxstdlife+$E861),(Input!$I$240*$I$7)-SUM($I861:J861),(Input!$I$240*$I$7)/A30taxstdlife))</f>
        <v>0</v>
      </c>
      <c r="L861" s="155">
        <f>IF(A30taxstdlife="n/a","n/a",IF(L$3&gt;(A30taxstdlife+$E861),(Input!$I$240*$I$7)-SUM($I861:K861),(Input!$I$240*$I$7)/A30taxstdlife))</f>
        <v>0</v>
      </c>
      <c r="M861" s="155">
        <f>IF(A30taxstdlife="n/a","n/a",IF(M$3&gt;(A30taxstdlife+$E861),(Input!$I$240*$I$7)-SUM($I861:L861),(Input!$I$240*$I$7)/A30taxstdlife))</f>
        <v>0</v>
      </c>
      <c r="N861" s="155">
        <f>IF(A30taxstdlife="n/a","n/a",IF(N$3&gt;(A30taxstdlife+$E861),(Input!$I$240*$I$7)-SUM($I861:M861),(Input!$I$240*$I$7)/A30taxstdlife))</f>
        <v>0</v>
      </c>
      <c r="O861" s="155">
        <f>IF(A30taxstdlife="n/a","n/a",IF(O$3&gt;(A30taxstdlife+$E861),(Input!$I$240*$I$7)-SUM($I861:N861),(Input!$I$240*$I$7)/A30taxstdlife))</f>
        <v>0</v>
      </c>
      <c r="P861" s="155">
        <f>IF(A30taxstdlife="n/a","n/a",IF(P$3&gt;(A30taxstdlife+$E861),(Input!$I$240*$I$7)-SUM($I861:O861),(Input!$I$240*$I$7)/A30taxstdlife))</f>
        <v>0</v>
      </c>
      <c r="Q861" s="155">
        <f>IF(A30taxstdlife="n/a","n/a",IF(Q$3&gt;(A30taxstdlife+$E861),(Input!$I$240*$I$7)-SUM($I861:P861),(Input!$I$240*$I$7)/A30taxstdlife))</f>
        <v>0</v>
      </c>
      <c r="R861" s="155">
        <f>IF(A30taxstdlife="n/a","n/a",IF(R$3&gt;(A30taxstdlife+$E861),(Input!$I$240*$I$7)-SUM($I861:Q861),(Input!$I$240*$I$7)/A30taxstdlife))</f>
        <v>0</v>
      </c>
      <c r="S861" s="155">
        <f>IF(A30taxstdlife="n/a","n/a",IF(S$3&gt;(A30taxstdlife+$E861),(Input!$I$240*$I$7)-SUM($I861:R861),(Input!$I$240*$I$7)/A30taxstdlife))</f>
        <v>0</v>
      </c>
      <c r="T861" s="155">
        <f>IF(A30taxstdlife="n/a","n/a",IF(T$3&gt;(A30taxstdlife+$E861),(Input!$I$240*$I$7)-SUM($I861:S861),(Input!$I$240*$I$7)/A30taxstdlife))</f>
        <v>0</v>
      </c>
      <c r="U861" s="155">
        <f>IF(A30taxstdlife="n/a","n/a",IF(U$3&gt;(A30taxstdlife+$E861),(Input!$I$240*$I$7)-SUM($I861:T861),(Input!$I$240*$I$7)/A30taxstdlife))</f>
        <v>0</v>
      </c>
      <c r="V861" s="155">
        <f>IF(A30taxstdlife="n/a","n/a",IF(V$3&gt;(A30taxstdlife+$E861),(Input!$I$240*$I$7)-SUM($I861:U861),(Input!$I$240*$I$7)/A30taxstdlife))</f>
        <v>0</v>
      </c>
      <c r="W861" s="155">
        <f>IF(A30taxstdlife="n/a","n/a",IF(W$3&gt;(A30taxstdlife+$E861),(Input!$I$240*$I$7)-SUM($I861:V861),(Input!$I$240*$I$7)/A30taxstdlife))</f>
        <v>0</v>
      </c>
      <c r="X861" s="155">
        <f>IF(A30taxstdlife="n/a","n/a",IF(X$3&gt;(A30taxstdlife+$E861),(Input!$I$240*$I$7)-SUM($I861:W861),(Input!$I$240*$I$7)/A30taxstdlife))</f>
        <v>0</v>
      </c>
      <c r="Y861" s="155">
        <f>IF(A30taxstdlife="n/a","n/a",IF(Y$3&gt;(A30taxstdlife+$E861),(Input!$I$240*$I$7)-SUM($I861:X861),(Input!$I$240*$I$7)/A30taxstdlife))</f>
        <v>0</v>
      </c>
      <c r="Z861" s="155">
        <f>IF(A30taxstdlife="n/a","n/a",IF(Z$3&gt;(A30taxstdlife+$E861),(Input!$I$240*$I$7)-SUM($I861:Y861),(Input!$I$240*$I$7)/A30taxstdlife))</f>
        <v>0</v>
      </c>
      <c r="AA861" s="155">
        <f>IF(A30taxstdlife="n/a","n/a",IF(AA$3&gt;(A30taxstdlife+$E861),(Input!$I$240*$I$7)-SUM($I861:Z861),(Input!$I$240*$I$7)/A30taxstdlife))</f>
        <v>0</v>
      </c>
      <c r="AB861" s="155">
        <f>IF(A30taxstdlife="n/a","n/a",IF(AB$3&gt;(A30taxstdlife+$E861),(Input!$I$240*$I$7)-SUM($I861:AA861),(Input!$I$240*$I$7)/A30taxstdlife))</f>
        <v>0</v>
      </c>
      <c r="AC861" s="155">
        <f>IF(A30taxstdlife="n/a","n/a",IF(AC$3&gt;(A30taxstdlife+$E861),(Input!$I$240*$I$7)-SUM($I861:AB861),(Input!$I$240*$I$7)/A30taxstdlife))</f>
        <v>0</v>
      </c>
      <c r="AD861" s="155">
        <f>IF(A30taxstdlife="n/a","n/a",IF(AD$3&gt;(A30taxstdlife+$E861),(Input!$I$240*$I$7)-SUM($I861:AC861),(Input!$I$240*$I$7)/A30taxstdlife))</f>
        <v>0</v>
      </c>
      <c r="AE861" s="155">
        <f>IF(A30taxstdlife="n/a","n/a",IF(AE$3&gt;(A30taxstdlife+$E861),(Input!$I$240*$I$7)-SUM($I861:AD861),(Input!$I$240*$I$7)/A30taxstdlife))</f>
        <v>0</v>
      </c>
      <c r="AF861" s="155">
        <f>IF(A30taxstdlife="n/a","n/a",IF(AF$3&gt;(A30taxstdlife+$E861),(Input!$I$240*$I$7)-SUM($I861:AE861),(Input!$I$240*$I$7)/A30taxstdlife))</f>
        <v>0</v>
      </c>
      <c r="AG861" s="155">
        <f>IF(A30taxstdlife="n/a","n/a",IF(AG$3&gt;(A30taxstdlife+$E861),(Input!$I$240*$I$7)-SUM($I861:AF861),(Input!$I$240*$I$7)/A30taxstdlife))</f>
        <v>0</v>
      </c>
      <c r="AH861" s="155">
        <f>IF(A30taxstdlife="n/a","n/a",IF(AH$3&gt;(A30taxstdlife+$E861),(Input!$I$240*$I$7)-SUM($I861:AG861),(Input!$I$240*$I$7)/A30taxstdlife))</f>
        <v>0</v>
      </c>
      <c r="AI861" s="155">
        <f>IF(A30taxstdlife="n/a","n/a",IF(AI$3&gt;(A30taxstdlife+$E861),(Input!$I$240*$I$7)-SUM($I861:AH861),(Input!$I$240*$I$7)/A30taxstdlife))</f>
        <v>0</v>
      </c>
      <c r="AJ861" s="155">
        <f>IF(A30taxstdlife="n/a","n/a",IF(AJ$3&gt;(A30taxstdlife+$E861),(Input!$I$240*$I$7)-SUM($I861:AI861),(Input!$I$240*$I$7)/A30taxstdlife))</f>
        <v>0</v>
      </c>
      <c r="AK861" s="155">
        <f>IF(A30taxstdlife="n/a","n/a",IF(AK$3&gt;(A30taxstdlife+$E861),(Input!$I$240*$I$7)-SUM($I861:AJ861),(Input!$I$240*$I$7)/A30taxstdlife))</f>
        <v>0</v>
      </c>
      <c r="AL861" s="155">
        <f>IF(A30taxstdlife="n/a","n/a",IF(AL$3&gt;(A30taxstdlife+$E861),(Input!$I$240*$I$7)-SUM($I861:AK861),(Input!$I$240*$I$7)/A30taxstdlife))</f>
        <v>0</v>
      </c>
      <c r="AM861" s="155">
        <f>IF(A30taxstdlife="n/a","n/a",IF(AM$3&gt;(A30taxstdlife+$E861),(Input!$I$240*$I$7)-SUM($I861:AL861),(Input!$I$240*$I$7)/A30taxstdlife))</f>
        <v>0</v>
      </c>
      <c r="AN861" s="155">
        <f>IF(A30taxstdlife="n/a","n/a",IF(AN$3&gt;(A30taxstdlife+$E861),(Input!$I$240*$I$7)-SUM($I861:AM861),(Input!$I$240*$I$7)/A30taxstdlife))</f>
        <v>0</v>
      </c>
      <c r="AO861" s="155">
        <f>IF(A30taxstdlife="n/a","n/a",IF(AO$3&gt;(A30taxstdlife+$E861),(Input!$I$240*$I$7)-SUM($I861:AN861),(Input!$I$240*$I$7)/A30taxstdlife))</f>
        <v>0</v>
      </c>
      <c r="AP861" s="155">
        <f>IF(A30taxstdlife="n/a","n/a",IF(AP$3&gt;(A30taxstdlife+$E861),(Input!$I$240*$I$7)-SUM($I861:AO861),(Input!$I$240*$I$7)/A30taxstdlife))</f>
        <v>0</v>
      </c>
      <c r="AQ861" s="155">
        <f>IF(A30taxstdlife="n/a","n/a",IF(AQ$3&gt;(A30taxstdlife+$E861),(Input!$I$240*$I$7)-SUM($I861:AP861),(Input!$I$240*$I$7)/A30taxstdlife))</f>
        <v>0</v>
      </c>
      <c r="AR861" s="155">
        <f>IF(A30taxstdlife="n/a","n/a",IF(AR$3&gt;(A30taxstdlife+$E861),(Input!$I$240*$I$7)-SUM($I861:AQ861),(Input!$I$240*$I$7)/A30taxstdlife))</f>
        <v>0</v>
      </c>
      <c r="AS861" s="155">
        <f>IF(A30taxstdlife="n/a","n/a",IF(AS$3&gt;(A30taxstdlife+$E861),(Input!$I$240*$I$7)-SUM($I861:AR861),(Input!$I$240*$I$7)/A30taxstdlife))</f>
        <v>0</v>
      </c>
      <c r="AT861" s="155">
        <f>IF(A30taxstdlife="n/a","n/a",IF(AT$3&gt;(A30taxstdlife+$E861),(Input!$I$240*$I$7)-SUM($I861:AS861),(Input!$I$240*$I$7)/A30taxstdlife))</f>
        <v>0</v>
      </c>
      <c r="AU861" s="155">
        <f>IF(A30taxstdlife="n/a","n/a",IF(AU$3&gt;(A30taxstdlife+$E861),(Input!$I$240*$I$7)-SUM($I861:AT861),(Input!$I$240*$I$7)/A30taxstdlife))</f>
        <v>0</v>
      </c>
      <c r="AV861" s="155">
        <f>IF(A30taxstdlife="n/a","n/a",IF(AV$3&gt;(A30taxstdlife+$E861),(Input!$I$240*$I$7)-SUM($I861:AU861),(Input!$I$240*$I$7)/A30taxstdlife))</f>
        <v>0</v>
      </c>
      <c r="AW861" s="155">
        <f>IF(A30taxstdlife="n/a","n/a",IF(AW$3&gt;(A30taxstdlife+$E861),(Input!$I$240*$I$7)-SUM($I861:AV861),(Input!$I$240*$I$7)/A30taxstdlife))</f>
        <v>0</v>
      </c>
      <c r="AX861" s="155">
        <f>IF(A30taxstdlife="n/a","n/a",IF(AX$3&gt;(A30taxstdlife+$E861),(Input!$I$240*$I$7)-SUM($I861:AW861),(Input!$I$240*$I$7)/A30taxstdlife))</f>
        <v>0</v>
      </c>
      <c r="AY861" s="155">
        <f>IF(A30taxstdlife="n/a","n/a",IF(AY$3&gt;(A30taxstdlife+$E861),(Input!$I$240*$I$7)-SUM($I861:AX861),(Input!$I$240*$I$7)/A30taxstdlife))</f>
        <v>0</v>
      </c>
      <c r="AZ861" s="155">
        <f>IF(A30taxstdlife="n/a","n/a",IF(AZ$3&gt;(A30taxstdlife+$E861),(Input!$I$240*$I$7)-SUM($I861:AY861),(Input!$I$240*$I$7)/A30taxstdlife))</f>
        <v>0</v>
      </c>
      <c r="BA861" s="155">
        <f>IF(A30taxstdlife="n/a","n/a",IF(BA$3&gt;(A30taxstdlife+$E861),(Input!$I$240*$I$7)-SUM($I861:AZ861),(Input!$I$240*$I$7)/A30taxstdlife))</f>
        <v>0</v>
      </c>
      <c r="BB861" s="155">
        <f>IF(A30taxstdlife="n/a","n/a",IF(BB$3&gt;(A30taxstdlife+$E861),(Input!$I$240*$I$7)-SUM($I861:BA861),(Input!$I$240*$I$7)/A30taxstdlife))</f>
        <v>0</v>
      </c>
      <c r="BC861" s="155">
        <f>IF(A30taxstdlife="n/a","n/a",IF(BC$3&gt;(A30taxstdlife+$E861),(Input!$I$240*$I$7)-SUM($I861:BB861),(Input!$I$240*$I$7)/A30taxstdlife))</f>
        <v>0</v>
      </c>
      <c r="BD861" s="155">
        <f>IF(A30taxstdlife="n/a","n/a",IF(BD$3&gt;(A30taxstdlife+$E861),(Input!$I$240*$I$7)-SUM($I861:BC861),(Input!$I$240*$I$7)/A30taxstdlife))</f>
        <v>0</v>
      </c>
      <c r="BE861" s="155">
        <f>IF(A30taxstdlife="n/a","n/a",IF(BE$3&gt;(A30taxstdlife+$E861),(Input!$I$240*$I$7)-SUM($I861:BD861),(Input!$I$240*$I$7)/A30taxstdlife))</f>
        <v>0</v>
      </c>
      <c r="BF861" s="155">
        <f>IF(A30taxstdlife="n/a","n/a",IF(BF$3&gt;(A30taxstdlife+$E861),(Input!$I$240*$I$7)-SUM($I861:BE861),(Input!$I$240*$I$7)/A30taxstdlife))</f>
        <v>0</v>
      </c>
      <c r="BG861" s="155">
        <f>IF(A30taxstdlife="n/a","n/a",IF(BG$3&gt;(A30taxstdlife+$E861),(Input!$I$240*$I$7)-SUM($I861:BF861),(Input!$I$240*$I$7)/A30taxstdlife))</f>
        <v>0</v>
      </c>
      <c r="BH861" s="155">
        <f>IF(A30taxstdlife="n/a","n/a",IF(BH$3&gt;(A30taxstdlife+$E861),(Input!$I$240*$I$7)-SUM($I861:BG861),(Input!$I$240*$I$7)/A30taxstdlife))</f>
        <v>0</v>
      </c>
      <c r="BI861" s="155">
        <f>IF(A30taxstdlife="n/a","n/a",IF(BI$3&gt;(A30taxstdlife+$E861),(Input!$I$240*$I$7)-SUM($I861:BH861),(Input!$I$240*$I$7)/A30taxstdlife))</f>
        <v>0</v>
      </c>
      <c r="BJ861" s="155"/>
      <c r="BK861" s="14"/>
      <c r="BL861" s="14"/>
      <c r="BM861" s="14"/>
      <c r="BN861" s="14"/>
      <c r="BO861" s="14"/>
      <c r="BP861" s="14"/>
      <c r="BQ861" s="14"/>
      <c r="BR861" s="14"/>
      <c r="BS861" s="14"/>
      <c r="BT861" s="14"/>
      <c r="BU861" s="14"/>
      <c r="BV861" s="14"/>
      <c r="BW861" s="14"/>
      <c r="BX861" s="14"/>
      <c r="BY861" s="14"/>
      <c r="BZ861" s="14"/>
      <c r="CA861" s="410"/>
      <c r="CB861" s="410"/>
      <c r="CC861" s="410"/>
      <c r="CD861" s="410"/>
      <c r="CE861" s="410"/>
      <c r="CF861" s="410"/>
      <c r="CG861" s="410"/>
      <c r="CH861" s="410"/>
      <c r="CI861" s="410"/>
      <c r="CJ861" s="410"/>
      <c r="CK861" s="410"/>
      <c r="CL861" s="410"/>
      <c r="CM861" s="410"/>
      <c r="CN861" s="410"/>
      <c r="CO861" s="410"/>
      <c r="CP861" s="410"/>
      <c r="CQ861" s="410"/>
      <c r="CR861" s="410"/>
      <c r="CS861" s="410"/>
      <c r="CT861" s="410"/>
      <c r="CU861" s="410"/>
      <c r="CV861" s="410"/>
      <c r="CW861" s="410"/>
      <c r="CX861" s="410"/>
      <c r="CY861" s="410"/>
      <c r="CZ861" s="410"/>
      <c r="DA861" s="410"/>
      <c r="DB861" s="410"/>
      <c r="DC861" s="410"/>
      <c r="DD861" s="410"/>
      <c r="DE861" s="410"/>
      <c r="DF861" s="410"/>
      <c r="DG861" s="410"/>
      <c r="DH861" s="410"/>
      <c r="DI861" s="410"/>
      <c r="DJ861" s="410"/>
      <c r="DK861" s="410"/>
      <c r="DL861" s="410"/>
      <c r="DM861" s="410"/>
      <c r="DN861" s="410"/>
      <c r="DO861" s="410"/>
      <c r="DP861" s="410"/>
      <c r="DQ861" s="410"/>
      <c r="DR861" s="410"/>
      <c r="DS861" s="410"/>
      <c r="DT861" s="410"/>
      <c r="DU861" s="410"/>
      <c r="DV861" s="410"/>
      <c r="DW861" s="410"/>
      <c r="DX861" s="410"/>
      <c r="DY861" s="410"/>
      <c r="DZ861" s="410"/>
      <c r="EA861" s="410"/>
      <c r="EB861" s="410"/>
      <c r="EC861" s="410"/>
      <c r="ED861" s="410"/>
      <c r="EE861" s="410"/>
      <c r="EF861" s="410"/>
      <c r="EG861" s="410"/>
      <c r="EH861" s="410"/>
      <c r="EI861" s="410"/>
      <c r="EJ861" s="410"/>
      <c r="EK861" s="410"/>
      <c r="EL861" s="410"/>
      <c r="EM861" s="410"/>
      <c r="EN861" s="410"/>
      <c r="EO861" s="410"/>
      <c r="EP861" s="410"/>
      <c r="EQ861" s="410"/>
      <c r="ER861" s="410"/>
      <c r="ES861" s="410"/>
      <c r="ET861" s="410"/>
      <c r="EU861" s="410"/>
      <c r="EV861" s="410"/>
      <c r="EW861" s="410"/>
      <c r="EX861" s="410"/>
      <c r="EY861" s="410"/>
      <c r="EZ861" s="410"/>
      <c r="FA861" s="410"/>
      <c r="FB861" s="410"/>
      <c r="FC861" s="410"/>
      <c r="FD861" s="410"/>
      <c r="FE861" s="410"/>
      <c r="FF861" s="410"/>
      <c r="FG861" s="410"/>
      <c r="FH861" s="410"/>
      <c r="FI861" s="410"/>
      <c r="FJ861" s="410"/>
      <c r="FK861" s="410"/>
      <c r="FL861" s="410"/>
      <c r="FM861" s="410"/>
      <c r="FN861" s="410"/>
      <c r="FO861" s="410"/>
      <c r="FP861" s="410"/>
      <c r="FQ861" s="410"/>
      <c r="FR861" s="410"/>
      <c r="FS861" s="410"/>
      <c r="FT861" s="410"/>
      <c r="FU861" s="410"/>
      <c r="FV861" s="410"/>
      <c r="FW861" s="410"/>
      <c r="FX861" s="410"/>
      <c r="FY861" s="410"/>
      <c r="FZ861" s="410"/>
      <c r="GA861" s="410"/>
      <c r="GB861" s="410"/>
      <c r="GC861" s="410"/>
      <c r="GD861" s="410"/>
      <c r="GE861" s="410"/>
      <c r="GF861" s="410"/>
      <c r="GG861" s="410"/>
      <c r="GH861" s="410"/>
      <c r="GI861" s="410"/>
      <c r="GJ861" s="410"/>
      <c r="GK861" s="410"/>
      <c r="GL861" s="410"/>
      <c r="GM861" s="410"/>
      <c r="GN861" s="410"/>
      <c r="GO861" s="410"/>
      <c r="GP861" s="410"/>
      <c r="GQ861" s="410"/>
      <c r="GR861" s="410"/>
      <c r="GS861" s="410"/>
      <c r="GT861" s="410"/>
      <c r="GU861" s="410"/>
      <c r="GV861" s="410"/>
      <c r="GW861" s="410"/>
      <c r="GX861" s="410"/>
      <c r="GY861" s="410"/>
      <c r="GZ861" s="410"/>
      <c r="HA861" s="410"/>
      <c r="HB861" s="410"/>
      <c r="HC861" s="410"/>
      <c r="HD861" s="410"/>
      <c r="HE861" s="410"/>
      <c r="HF861" s="410"/>
      <c r="HG861" s="410"/>
      <c r="HH861" s="410"/>
      <c r="HI861" s="410"/>
      <c r="HJ861" s="410"/>
      <c r="HK861" s="410"/>
      <c r="HL861" s="410"/>
      <c r="HM861" s="410"/>
      <c r="HN861" s="410"/>
      <c r="HO861" s="410"/>
      <c r="HP861" s="410"/>
      <c r="HQ861" s="410"/>
      <c r="HR861" s="410"/>
      <c r="HS861" s="410"/>
      <c r="HT861" s="410"/>
      <c r="HU861" s="410"/>
      <c r="HV861" s="410"/>
      <c r="HW861" s="410"/>
      <c r="HX861" s="410"/>
      <c r="HY861" s="410"/>
      <c r="HZ861" s="410"/>
      <c r="IA861" s="410"/>
      <c r="IB861" s="410"/>
      <c r="IC861" s="410"/>
      <c r="ID861" s="410"/>
      <c r="IE861" s="410"/>
      <c r="IF861" s="410"/>
      <c r="IG861" s="410"/>
      <c r="IH861" s="410"/>
      <c r="II861" s="410"/>
      <c r="IJ861" s="410"/>
      <c r="IK861" s="410"/>
      <c r="IL861" s="410"/>
      <c r="IM861" s="410"/>
      <c r="IN861" s="410"/>
      <c r="IO861" s="410"/>
      <c r="IP861" s="410"/>
      <c r="IQ861" s="410"/>
      <c r="IR861" s="410"/>
      <c r="IS861" s="410"/>
      <c r="IT861" s="410"/>
      <c r="IU861" s="410"/>
      <c r="IV861" s="410"/>
    </row>
    <row r="862" spans="1:256" s="2" customFormat="1" ht="12.75" hidden="1" customHeight="1" outlineLevel="2">
      <c r="A862" s="14"/>
      <c r="B862" s="14"/>
      <c r="C862" s="324"/>
      <c r="D862" s="413"/>
      <c r="E862" s="261">
        <v>4</v>
      </c>
      <c r="F862" s="372"/>
      <c r="G862" s="269"/>
      <c r="H862" s="271"/>
      <c r="I862" s="271"/>
      <c r="J862" s="270"/>
      <c r="K862" s="155">
        <f>IF(A30taxstdlife="n/a","n/a",IF(K$3&gt;(A30taxstdlife+$E862),(Input!$J$240*$J$7)-SUM($J862:J862),(Input!$J$240*$J$7)/A30taxstdlife))</f>
        <v>0</v>
      </c>
      <c r="L862" s="155">
        <f>IF(A30taxstdlife="n/a","n/a",IF(L$3&gt;(A30taxstdlife+$E862),(Input!$J$240*$J$7)-SUM($J862:K862),(Input!$J$240*$J$7)/A30taxstdlife))</f>
        <v>0</v>
      </c>
      <c r="M862" s="155">
        <f>IF(A30taxstdlife="n/a","n/a",IF(M$3&gt;(A30taxstdlife+$E862),(Input!$J$240*$J$7)-SUM($J862:L862),(Input!$J$240*$J$7)/A30taxstdlife))</f>
        <v>0</v>
      </c>
      <c r="N862" s="155">
        <f>IF(A30taxstdlife="n/a","n/a",IF(N$3&gt;(A30taxstdlife+$E862),(Input!$J$240*$J$7)-SUM($J862:M862),(Input!$J$240*$J$7)/A30taxstdlife))</f>
        <v>0</v>
      </c>
      <c r="O862" s="155">
        <f>IF(A30taxstdlife="n/a","n/a",IF(O$3&gt;(A30taxstdlife+$E862),(Input!$J$240*$J$7)-SUM($J862:N862),(Input!$J$240*$J$7)/A30taxstdlife))</f>
        <v>0</v>
      </c>
      <c r="P862" s="155">
        <f>IF(A30taxstdlife="n/a","n/a",IF(P$3&gt;(A30taxstdlife+$E862),(Input!$J$240*$J$7)-SUM($J862:O862),(Input!$J$240*$J$7)/A30taxstdlife))</f>
        <v>0</v>
      </c>
      <c r="Q862" s="155">
        <f>IF(A30taxstdlife="n/a","n/a",IF(Q$3&gt;(A30taxstdlife+$E862),(Input!$J$240*$J$7)-SUM($J862:P862),(Input!$J$240*$J$7)/A30taxstdlife))</f>
        <v>0</v>
      </c>
      <c r="R862" s="155">
        <f>IF(A30taxstdlife="n/a","n/a",IF(R$3&gt;(A30taxstdlife+$E862),(Input!$J$240*$J$7)-SUM($J862:Q862),(Input!$J$240*$J$7)/A30taxstdlife))</f>
        <v>0</v>
      </c>
      <c r="S862" s="155">
        <f>IF(A30taxstdlife="n/a","n/a",IF(S$3&gt;(A30taxstdlife+$E862),(Input!$J$240*$J$7)-SUM($J862:R862),(Input!$J$240*$J$7)/A30taxstdlife))</f>
        <v>0</v>
      </c>
      <c r="T862" s="155">
        <f>IF(A30taxstdlife="n/a","n/a",IF(T$3&gt;(A30taxstdlife+$E862),(Input!$J$240*$J$7)-SUM($J862:S862),(Input!$J$240*$J$7)/A30taxstdlife))</f>
        <v>0</v>
      </c>
      <c r="U862" s="155">
        <f>IF(A30taxstdlife="n/a","n/a",IF(U$3&gt;(A30taxstdlife+$E862),(Input!$J$240*$J$7)-SUM($J862:T862),(Input!$J$240*$J$7)/A30taxstdlife))</f>
        <v>0</v>
      </c>
      <c r="V862" s="155">
        <f>IF(A30taxstdlife="n/a","n/a",IF(V$3&gt;(A30taxstdlife+$E862),(Input!$J$240*$J$7)-SUM($J862:U862),(Input!$J$240*$J$7)/A30taxstdlife))</f>
        <v>0</v>
      </c>
      <c r="W862" s="155">
        <f>IF(A30taxstdlife="n/a","n/a",IF(W$3&gt;(A30taxstdlife+$E862),(Input!$J$240*$J$7)-SUM($J862:V862),(Input!$J$240*$J$7)/A30taxstdlife))</f>
        <v>0</v>
      </c>
      <c r="X862" s="155">
        <f>IF(A30taxstdlife="n/a","n/a",IF(X$3&gt;(A30taxstdlife+$E862),(Input!$J$240*$J$7)-SUM($J862:W862),(Input!$J$240*$J$7)/A30taxstdlife))</f>
        <v>0</v>
      </c>
      <c r="Y862" s="155">
        <f>IF(A30taxstdlife="n/a","n/a",IF(Y$3&gt;(A30taxstdlife+$E862),(Input!$J$240*$J$7)-SUM($J862:X862),(Input!$J$240*$J$7)/A30taxstdlife))</f>
        <v>0</v>
      </c>
      <c r="Z862" s="155">
        <f>IF(A30taxstdlife="n/a","n/a",IF(Z$3&gt;(A30taxstdlife+$E862),(Input!$J$240*$J$7)-SUM($J862:Y862),(Input!$J$240*$J$7)/A30taxstdlife))</f>
        <v>0</v>
      </c>
      <c r="AA862" s="155">
        <f>IF(A30taxstdlife="n/a","n/a",IF(AA$3&gt;(A30taxstdlife+$E862),(Input!$J$240*$J$7)-SUM($J862:Z862),(Input!$J$240*$J$7)/A30taxstdlife))</f>
        <v>0</v>
      </c>
      <c r="AB862" s="155">
        <f>IF(A30taxstdlife="n/a","n/a",IF(AB$3&gt;(A30taxstdlife+$E862),(Input!$J$240*$J$7)-SUM($J862:AA862),(Input!$J$240*$J$7)/A30taxstdlife))</f>
        <v>0</v>
      </c>
      <c r="AC862" s="155">
        <f>IF(A30taxstdlife="n/a","n/a",IF(AC$3&gt;(A30taxstdlife+$E862),(Input!$J$240*$J$7)-SUM($J862:AB862),(Input!$J$240*$J$7)/A30taxstdlife))</f>
        <v>0</v>
      </c>
      <c r="AD862" s="155">
        <f>IF(A30taxstdlife="n/a","n/a",IF(AD$3&gt;(A30taxstdlife+$E862),(Input!$J$240*$J$7)-SUM($J862:AC862),(Input!$J$240*$J$7)/A30taxstdlife))</f>
        <v>0</v>
      </c>
      <c r="AE862" s="155">
        <f>IF(A30taxstdlife="n/a","n/a",IF(AE$3&gt;(A30taxstdlife+$E862),(Input!$J$240*$J$7)-SUM($J862:AD862),(Input!$J$240*$J$7)/A30taxstdlife))</f>
        <v>0</v>
      </c>
      <c r="AF862" s="155">
        <f>IF(A30taxstdlife="n/a","n/a",IF(AF$3&gt;(A30taxstdlife+$E862),(Input!$J$240*$J$7)-SUM($J862:AE862),(Input!$J$240*$J$7)/A30taxstdlife))</f>
        <v>0</v>
      </c>
      <c r="AG862" s="155">
        <f>IF(A30taxstdlife="n/a","n/a",IF(AG$3&gt;(A30taxstdlife+$E862),(Input!$J$240*$J$7)-SUM($J862:AF862),(Input!$J$240*$J$7)/A30taxstdlife))</f>
        <v>0</v>
      </c>
      <c r="AH862" s="155">
        <f>IF(A30taxstdlife="n/a","n/a",IF(AH$3&gt;(A30taxstdlife+$E862),(Input!$J$240*$J$7)-SUM($J862:AG862),(Input!$J$240*$J$7)/A30taxstdlife))</f>
        <v>0</v>
      </c>
      <c r="AI862" s="155">
        <f>IF(A30taxstdlife="n/a","n/a",IF(AI$3&gt;(A30taxstdlife+$E862),(Input!$J$240*$J$7)-SUM($J862:AH862),(Input!$J$240*$J$7)/A30taxstdlife))</f>
        <v>0</v>
      </c>
      <c r="AJ862" s="155">
        <f>IF(A30taxstdlife="n/a","n/a",IF(AJ$3&gt;(A30taxstdlife+$E862),(Input!$J$240*$J$7)-SUM($J862:AI862),(Input!$J$240*$J$7)/A30taxstdlife))</f>
        <v>0</v>
      </c>
      <c r="AK862" s="155">
        <f>IF(A30taxstdlife="n/a","n/a",IF(AK$3&gt;(A30taxstdlife+$E862),(Input!$J$240*$J$7)-SUM($J862:AJ862),(Input!$J$240*$J$7)/A30taxstdlife))</f>
        <v>0</v>
      </c>
      <c r="AL862" s="155">
        <f>IF(A30taxstdlife="n/a","n/a",IF(AL$3&gt;(A30taxstdlife+$E862),(Input!$J$240*$J$7)-SUM($J862:AK862),(Input!$J$240*$J$7)/A30taxstdlife))</f>
        <v>0</v>
      </c>
      <c r="AM862" s="155">
        <f>IF(A30taxstdlife="n/a","n/a",IF(AM$3&gt;(A30taxstdlife+$E862),(Input!$J$240*$J$7)-SUM($J862:AL862),(Input!$J$240*$J$7)/A30taxstdlife))</f>
        <v>0</v>
      </c>
      <c r="AN862" s="155">
        <f>IF(A30taxstdlife="n/a","n/a",IF(AN$3&gt;(A30taxstdlife+$E862),(Input!$J$240*$J$7)-SUM($J862:AM862),(Input!$J$240*$J$7)/A30taxstdlife))</f>
        <v>0</v>
      </c>
      <c r="AO862" s="155">
        <f>IF(A30taxstdlife="n/a","n/a",IF(AO$3&gt;(A30taxstdlife+$E862),(Input!$J$240*$J$7)-SUM($J862:AN862),(Input!$J$240*$J$7)/A30taxstdlife))</f>
        <v>0</v>
      </c>
      <c r="AP862" s="155">
        <f>IF(A30taxstdlife="n/a","n/a",IF(AP$3&gt;(A30taxstdlife+$E862),(Input!$J$240*$J$7)-SUM($J862:AO862),(Input!$J$240*$J$7)/A30taxstdlife))</f>
        <v>0</v>
      </c>
      <c r="AQ862" s="155">
        <f>IF(A30taxstdlife="n/a","n/a",IF(AQ$3&gt;(A30taxstdlife+$E862),(Input!$J$240*$J$7)-SUM($J862:AP862),(Input!$J$240*$J$7)/A30taxstdlife))</f>
        <v>0</v>
      </c>
      <c r="AR862" s="155">
        <f>IF(A30taxstdlife="n/a","n/a",IF(AR$3&gt;(A30taxstdlife+$E862),(Input!$J$240*$J$7)-SUM($J862:AQ862),(Input!$J$240*$J$7)/A30taxstdlife))</f>
        <v>0</v>
      </c>
      <c r="AS862" s="155">
        <f>IF(A30taxstdlife="n/a","n/a",IF(AS$3&gt;(A30taxstdlife+$E862),(Input!$J$240*$J$7)-SUM($J862:AR862),(Input!$J$240*$J$7)/A30taxstdlife))</f>
        <v>0</v>
      </c>
      <c r="AT862" s="155">
        <f>IF(A30taxstdlife="n/a","n/a",IF(AT$3&gt;(A30taxstdlife+$E862),(Input!$J$240*$J$7)-SUM($J862:AS862),(Input!$J$240*$J$7)/A30taxstdlife))</f>
        <v>0</v>
      </c>
      <c r="AU862" s="155">
        <f>IF(A30taxstdlife="n/a","n/a",IF(AU$3&gt;(A30taxstdlife+$E862),(Input!$J$240*$J$7)-SUM($J862:AT862),(Input!$J$240*$J$7)/A30taxstdlife))</f>
        <v>0</v>
      </c>
      <c r="AV862" s="155">
        <f>IF(A30taxstdlife="n/a","n/a",IF(AV$3&gt;(A30taxstdlife+$E862),(Input!$J$240*$J$7)-SUM($J862:AU862),(Input!$J$240*$J$7)/A30taxstdlife))</f>
        <v>0</v>
      </c>
      <c r="AW862" s="155">
        <f>IF(A30taxstdlife="n/a","n/a",IF(AW$3&gt;(A30taxstdlife+$E862),(Input!$J$240*$J$7)-SUM($J862:AV862),(Input!$J$240*$J$7)/A30taxstdlife))</f>
        <v>0</v>
      </c>
      <c r="AX862" s="155">
        <f>IF(A30taxstdlife="n/a","n/a",IF(AX$3&gt;(A30taxstdlife+$E862),(Input!$J$240*$J$7)-SUM($J862:AW862),(Input!$J$240*$J$7)/A30taxstdlife))</f>
        <v>0</v>
      </c>
      <c r="AY862" s="155">
        <f>IF(A30taxstdlife="n/a","n/a",IF(AY$3&gt;(A30taxstdlife+$E862),(Input!$J$240*$J$7)-SUM($J862:AX862),(Input!$J$240*$J$7)/A30taxstdlife))</f>
        <v>0</v>
      </c>
      <c r="AZ862" s="155">
        <f>IF(A30taxstdlife="n/a","n/a",IF(AZ$3&gt;(A30taxstdlife+$E862),(Input!$J$240*$J$7)-SUM($J862:AY862),(Input!$J$240*$J$7)/A30taxstdlife))</f>
        <v>0</v>
      </c>
      <c r="BA862" s="155">
        <f>IF(A30taxstdlife="n/a","n/a",IF(BA$3&gt;(A30taxstdlife+$E862),(Input!$J$240*$J$7)-SUM($J862:AZ862),(Input!$J$240*$J$7)/A30taxstdlife))</f>
        <v>0</v>
      </c>
      <c r="BB862" s="155">
        <f>IF(A30taxstdlife="n/a","n/a",IF(BB$3&gt;(A30taxstdlife+$E862),(Input!$J$240*$J$7)-SUM($J862:BA862),(Input!$J$240*$J$7)/A30taxstdlife))</f>
        <v>0</v>
      </c>
      <c r="BC862" s="155">
        <f>IF(A30taxstdlife="n/a","n/a",IF(BC$3&gt;(A30taxstdlife+$E862),(Input!$J$240*$J$7)-SUM($J862:BB862),(Input!$J$240*$J$7)/A30taxstdlife))</f>
        <v>0</v>
      </c>
      <c r="BD862" s="155">
        <f>IF(A30taxstdlife="n/a","n/a",IF(BD$3&gt;(A30taxstdlife+$E862),(Input!$J$240*$J$7)-SUM($J862:BC862),(Input!$J$240*$J$7)/A30taxstdlife))</f>
        <v>0</v>
      </c>
      <c r="BE862" s="155">
        <f>IF(A30taxstdlife="n/a","n/a",IF(BE$3&gt;(A30taxstdlife+$E862),(Input!$J$240*$J$7)-SUM($J862:BD862),(Input!$J$240*$J$7)/A30taxstdlife))</f>
        <v>0</v>
      </c>
      <c r="BF862" s="155">
        <f>IF(A30taxstdlife="n/a","n/a",IF(BF$3&gt;(A30taxstdlife+$E862),(Input!$J$240*$J$7)-SUM($J862:BE862),(Input!$J$240*$J$7)/A30taxstdlife))</f>
        <v>0</v>
      </c>
      <c r="BG862" s="155">
        <f>IF(A30taxstdlife="n/a","n/a",IF(BG$3&gt;(A30taxstdlife+$E862),(Input!$J$240*$J$7)-SUM($J862:BF862),(Input!$J$240*$J$7)/A30taxstdlife))</f>
        <v>0</v>
      </c>
      <c r="BH862" s="155">
        <f>IF(A30taxstdlife="n/a","n/a",IF(BH$3&gt;(A30taxstdlife+$E862),(Input!$J$240*$J$7)-SUM($J862:BG862),(Input!$J$240*$J$7)/A30taxstdlife))</f>
        <v>0</v>
      </c>
      <c r="BI862" s="155">
        <f>IF(A30taxstdlife="n/a","n/a",IF(BI$3&gt;(A30taxstdlife+$E862),(Input!$J$240*$J$7)-SUM($J862:BH862),(Input!$J$240*$J$7)/A30taxstdlife))</f>
        <v>0</v>
      </c>
      <c r="BJ862" s="14"/>
      <c r="BK862" s="14"/>
      <c r="BL862" s="14"/>
      <c r="BM862" s="14"/>
      <c r="BN862" s="14"/>
      <c r="BO862" s="14"/>
      <c r="BP862" s="14"/>
      <c r="BQ862" s="14"/>
      <c r="BR862" s="14"/>
      <c r="BS862" s="14"/>
      <c r="BT862" s="14"/>
      <c r="BU862" s="14"/>
      <c r="BV862" s="14"/>
      <c r="BW862" s="14"/>
      <c r="BX862" s="14"/>
      <c r="BY862" s="14"/>
      <c r="BZ862" s="14"/>
      <c r="CA862" s="410"/>
      <c r="CB862" s="410"/>
      <c r="CC862" s="410"/>
      <c r="CD862" s="410"/>
      <c r="CE862" s="410"/>
      <c r="CF862" s="410"/>
      <c r="CG862" s="410"/>
      <c r="CH862" s="410"/>
      <c r="CI862" s="410"/>
      <c r="CJ862" s="410"/>
      <c r="CK862" s="410"/>
      <c r="CL862" s="410"/>
      <c r="CM862" s="410"/>
      <c r="CN862" s="410"/>
      <c r="CO862" s="410"/>
      <c r="CP862" s="410"/>
      <c r="CQ862" s="410"/>
      <c r="CR862" s="410"/>
      <c r="CS862" s="410"/>
      <c r="CT862" s="410"/>
      <c r="CU862" s="410"/>
      <c r="CV862" s="410"/>
      <c r="CW862" s="410"/>
      <c r="CX862" s="410"/>
      <c r="CY862" s="410"/>
      <c r="CZ862" s="410"/>
      <c r="DA862" s="410"/>
      <c r="DB862" s="410"/>
      <c r="DC862" s="410"/>
      <c r="DD862" s="410"/>
      <c r="DE862" s="410"/>
      <c r="DF862" s="410"/>
      <c r="DG862" s="410"/>
      <c r="DH862" s="410"/>
      <c r="DI862" s="410"/>
      <c r="DJ862" s="410"/>
      <c r="DK862" s="410"/>
      <c r="DL862" s="410"/>
      <c r="DM862" s="410"/>
      <c r="DN862" s="410"/>
      <c r="DO862" s="410"/>
      <c r="DP862" s="410"/>
      <c r="DQ862" s="410"/>
      <c r="DR862" s="410"/>
      <c r="DS862" s="410"/>
      <c r="DT862" s="410"/>
      <c r="DU862" s="410"/>
      <c r="DV862" s="410"/>
      <c r="DW862" s="410"/>
      <c r="DX862" s="410"/>
      <c r="DY862" s="410"/>
      <c r="DZ862" s="410"/>
      <c r="EA862" s="410"/>
      <c r="EB862" s="410"/>
      <c r="EC862" s="410"/>
      <c r="ED862" s="410"/>
      <c r="EE862" s="410"/>
      <c r="EF862" s="410"/>
      <c r="EG862" s="410"/>
      <c r="EH862" s="410"/>
      <c r="EI862" s="410"/>
      <c r="EJ862" s="410"/>
      <c r="EK862" s="410"/>
      <c r="EL862" s="410"/>
      <c r="EM862" s="410"/>
      <c r="EN862" s="410"/>
      <c r="EO862" s="410"/>
      <c r="EP862" s="410"/>
      <c r="EQ862" s="410"/>
      <c r="ER862" s="410"/>
      <c r="ES862" s="410"/>
      <c r="ET862" s="410"/>
      <c r="EU862" s="410"/>
      <c r="EV862" s="410"/>
      <c r="EW862" s="410"/>
      <c r="EX862" s="410"/>
      <c r="EY862" s="410"/>
      <c r="EZ862" s="410"/>
      <c r="FA862" s="410"/>
      <c r="FB862" s="410"/>
      <c r="FC862" s="410"/>
      <c r="FD862" s="410"/>
      <c r="FE862" s="410"/>
      <c r="FF862" s="410"/>
      <c r="FG862" s="410"/>
      <c r="FH862" s="410"/>
      <c r="FI862" s="410"/>
      <c r="FJ862" s="410"/>
      <c r="FK862" s="410"/>
      <c r="FL862" s="410"/>
      <c r="FM862" s="410"/>
      <c r="FN862" s="410"/>
      <c r="FO862" s="410"/>
      <c r="FP862" s="410"/>
      <c r="FQ862" s="410"/>
      <c r="FR862" s="410"/>
      <c r="FS862" s="410"/>
      <c r="FT862" s="410"/>
      <c r="FU862" s="410"/>
      <c r="FV862" s="410"/>
      <c r="FW862" s="410"/>
      <c r="FX862" s="410"/>
      <c r="FY862" s="410"/>
      <c r="FZ862" s="410"/>
      <c r="GA862" s="410"/>
      <c r="GB862" s="410"/>
      <c r="GC862" s="410"/>
      <c r="GD862" s="410"/>
      <c r="GE862" s="410"/>
      <c r="GF862" s="410"/>
      <c r="GG862" s="410"/>
      <c r="GH862" s="410"/>
      <c r="GI862" s="410"/>
      <c r="GJ862" s="410"/>
      <c r="GK862" s="410"/>
      <c r="GL862" s="410"/>
      <c r="GM862" s="410"/>
      <c r="GN862" s="410"/>
      <c r="GO862" s="410"/>
      <c r="GP862" s="410"/>
      <c r="GQ862" s="410"/>
      <c r="GR862" s="410"/>
      <c r="GS862" s="410"/>
      <c r="GT862" s="410"/>
      <c r="GU862" s="410"/>
      <c r="GV862" s="410"/>
      <c r="GW862" s="410"/>
      <c r="GX862" s="410"/>
      <c r="GY862" s="410"/>
      <c r="GZ862" s="410"/>
      <c r="HA862" s="410"/>
      <c r="HB862" s="410"/>
      <c r="HC862" s="410"/>
      <c r="HD862" s="410"/>
      <c r="HE862" s="410"/>
      <c r="HF862" s="410"/>
      <c r="HG862" s="410"/>
      <c r="HH862" s="410"/>
      <c r="HI862" s="410"/>
      <c r="HJ862" s="410"/>
      <c r="HK862" s="410"/>
      <c r="HL862" s="410"/>
      <c r="HM862" s="410"/>
      <c r="HN862" s="410"/>
      <c r="HO862" s="410"/>
      <c r="HP862" s="410"/>
      <c r="HQ862" s="410"/>
      <c r="HR862" s="410"/>
      <c r="HS862" s="410"/>
      <c r="HT862" s="410"/>
      <c r="HU862" s="410"/>
      <c r="HV862" s="410"/>
      <c r="HW862" s="410"/>
      <c r="HX862" s="410"/>
      <c r="HY862" s="410"/>
      <c r="HZ862" s="410"/>
      <c r="IA862" s="410"/>
      <c r="IB862" s="410"/>
      <c r="IC862" s="410"/>
      <c r="ID862" s="410"/>
      <c r="IE862" s="410"/>
      <c r="IF862" s="410"/>
      <c r="IG862" s="410"/>
      <c r="IH862" s="410"/>
      <c r="II862" s="410"/>
      <c r="IJ862" s="410"/>
      <c r="IK862" s="410"/>
      <c r="IL862" s="410"/>
      <c r="IM862" s="410"/>
      <c r="IN862" s="410"/>
      <c r="IO862" s="410"/>
      <c r="IP862" s="410"/>
      <c r="IQ862" s="410"/>
      <c r="IR862" s="410"/>
      <c r="IS862" s="410"/>
      <c r="IT862" s="410"/>
      <c r="IU862" s="410"/>
      <c r="IV862" s="410"/>
    </row>
    <row r="863" spans="1:256" s="2" customFormat="1" ht="12.75" hidden="1" customHeight="1" outlineLevel="2">
      <c r="A863" s="14"/>
      <c r="B863" s="14"/>
      <c r="C863" s="324"/>
      <c r="D863" s="413"/>
      <c r="E863" s="261">
        <v>5</v>
      </c>
      <c r="F863" s="372"/>
      <c r="G863" s="269"/>
      <c r="H863" s="271"/>
      <c r="I863" s="271"/>
      <c r="J863" s="271"/>
      <c r="K863" s="270"/>
      <c r="L863" s="155">
        <f>IF(A30taxstdlife="n/a","n/a",IF(L$3&gt;(A30taxstdlife+$E863),(Input!$K$240*$K$7)-SUM($K863:K863),(Input!$K$240*$K$7)/A30taxstdlife))</f>
        <v>0</v>
      </c>
      <c r="M863" s="155">
        <f>IF(A30taxstdlife="n/a","n/a",IF(M$3&gt;(A30taxstdlife+$E863),(Input!$K$240*$K$7)-SUM($K863:L863),(Input!$K$240*$K$7)/A30taxstdlife))</f>
        <v>0</v>
      </c>
      <c r="N863" s="155">
        <f>IF(A30taxstdlife="n/a","n/a",IF(N$3&gt;(A30taxstdlife+$E863),(Input!$K$240*$K$7)-SUM($K863:M863),(Input!$K$240*$K$7)/A30taxstdlife))</f>
        <v>0</v>
      </c>
      <c r="O863" s="155">
        <f>IF(A30taxstdlife="n/a","n/a",IF(O$3&gt;(A30taxstdlife+$E863),(Input!$K$240*$K$7)-SUM($K863:N863),(Input!$K$240*$K$7)/A30taxstdlife))</f>
        <v>0</v>
      </c>
      <c r="P863" s="155">
        <f>IF(A30taxstdlife="n/a","n/a",IF(P$3&gt;(A30taxstdlife+$E863),(Input!$K$240*$K$7)-SUM($K863:O863),(Input!$K$240*$K$7)/A30taxstdlife))</f>
        <v>0</v>
      </c>
      <c r="Q863" s="155">
        <f>IF(A30taxstdlife="n/a","n/a",IF(Q$3&gt;(A30taxstdlife+$E863),(Input!$K$240*$K$7)-SUM($K863:P863),(Input!$K$240*$K$7)/A30taxstdlife))</f>
        <v>0</v>
      </c>
      <c r="R863" s="155">
        <f>IF(A30taxstdlife="n/a","n/a",IF(R$3&gt;(A30taxstdlife+$E863),(Input!$K$240*$K$7)-SUM($K863:Q863),(Input!$K$240*$K$7)/A30taxstdlife))</f>
        <v>0</v>
      </c>
      <c r="S863" s="155">
        <f>IF(A30taxstdlife="n/a","n/a",IF(S$3&gt;(A30taxstdlife+$E863),(Input!$K$240*$K$7)-SUM($K863:R863),(Input!$K$240*$K$7)/A30taxstdlife))</f>
        <v>0</v>
      </c>
      <c r="T863" s="155">
        <f>IF(A30taxstdlife="n/a","n/a",IF(T$3&gt;(A30taxstdlife+$E863),(Input!$K$240*$K$7)-SUM($K863:S863),(Input!$K$240*$K$7)/A30taxstdlife))</f>
        <v>0</v>
      </c>
      <c r="U863" s="155">
        <f>IF(A30taxstdlife="n/a","n/a",IF(U$3&gt;(A30taxstdlife+$E863),(Input!$K$240*$K$7)-SUM($K863:T863),(Input!$K$240*$K$7)/A30taxstdlife))</f>
        <v>0</v>
      </c>
      <c r="V863" s="155">
        <f>IF(A30taxstdlife="n/a","n/a",IF(V$3&gt;(A30taxstdlife+$E863),(Input!$K$240*$K$7)-SUM($K863:U863),(Input!$K$240*$K$7)/A30taxstdlife))</f>
        <v>0</v>
      </c>
      <c r="W863" s="155">
        <f>IF(A30taxstdlife="n/a","n/a",IF(W$3&gt;(A30taxstdlife+$E863),(Input!$K$240*$K$7)-SUM($K863:V863),(Input!$K$240*$K$7)/A30taxstdlife))</f>
        <v>0</v>
      </c>
      <c r="X863" s="155">
        <f>IF(A30taxstdlife="n/a","n/a",IF(X$3&gt;(A30taxstdlife+$E863),(Input!$K$240*$K$7)-SUM($K863:W863),(Input!$K$240*$K$7)/A30taxstdlife))</f>
        <v>0</v>
      </c>
      <c r="Y863" s="155">
        <f>IF(A30taxstdlife="n/a","n/a",IF(Y$3&gt;(A30taxstdlife+$E863),(Input!$K$240*$K$7)-SUM($K863:X863),(Input!$K$240*$K$7)/A30taxstdlife))</f>
        <v>0</v>
      </c>
      <c r="Z863" s="155">
        <f>IF(A30taxstdlife="n/a","n/a",IF(Z$3&gt;(A30taxstdlife+$E863),(Input!$K$240*$K$7)-SUM($K863:Y863),(Input!$K$240*$K$7)/A30taxstdlife))</f>
        <v>0</v>
      </c>
      <c r="AA863" s="155">
        <f>IF(A30taxstdlife="n/a","n/a",IF(AA$3&gt;(A30taxstdlife+$E863),(Input!$K$240*$K$7)-SUM($K863:Z863),(Input!$K$240*$K$7)/A30taxstdlife))</f>
        <v>0</v>
      </c>
      <c r="AB863" s="155">
        <f>IF(A30taxstdlife="n/a","n/a",IF(AB$3&gt;(A30taxstdlife+$E863),(Input!$K$240*$K$7)-SUM($K863:AA863),(Input!$K$240*$K$7)/A30taxstdlife))</f>
        <v>0</v>
      </c>
      <c r="AC863" s="155">
        <f>IF(A30taxstdlife="n/a","n/a",IF(AC$3&gt;(A30taxstdlife+$E863),(Input!$K$240*$K$7)-SUM($K863:AB863),(Input!$K$240*$K$7)/A30taxstdlife))</f>
        <v>0</v>
      </c>
      <c r="AD863" s="155">
        <f>IF(A30taxstdlife="n/a","n/a",IF(AD$3&gt;(A30taxstdlife+$E863),(Input!$K$240*$K$7)-SUM($K863:AC863),(Input!$K$240*$K$7)/A30taxstdlife))</f>
        <v>0</v>
      </c>
      <c r="AE863" s="155">
        <f>IF(A30taxstdlife="n/a","n/a",IF(AE$3&gt;(A30taxstdlife+$E863),(Input!$K$240*$K$7)-SUM($K863:AD863),(Input!$K$240*$K$7)/A30taxstdlife))</f>
        <v>0</v>
      </c>
      <c r="AF863" s="155">
        <f>IF(A30taxstdlife="n/a","n/a",IF(AF$3&gt;(A30taxstdlife+$E863),(Input!$K$240*$K$7)-SUM($K863:AE863),(Input!$K$240*$K$7)/A30taxstdlife))</f>
        <v>0</v>
      </c>
      <c r="AG863" s="155">
        <f>IF(A30taxstdlife="n/a","n/a",IF(AG$3&gt;(A30taxstdlife+$E863),(Input!$K$240*$K$7)-SUM($K863:AF863),(Input!$K$240*$K$7)/A30taxstdlife))</f>
        <v>0</v>
      </c>
      <c r="AH863" s="155">
        <f>IF(A30taxstdlife="n/a","n/a",IF(AH$3&gt;(A30taxstdlife+$E863),(Input!$K$240*$K$7)-SUM($K863:AG863),(Input!$K$240*$K$7)/A30taxstdlife))</f>
        <v>0</v>
      </c>
      <c r="AI863" s="155">
        <f>IF(A30taxstdlife="n/a","n/a",IF(AI$3&gt;(A30taxstdlife+$E863),(Input!$K$240*$K$7)-SUM($K863:AH863),(Input!$K$240*$K$7)/A30taxstdlife))</f>
        <v>0</v>
      </c>
      <c r="AJ863" s="155">
        <f>IF(A30taxstdlife="n/a","n/a",IF(AJ$3&gt;(A30taxstdlife+$E863),(Input!$K$240*$K$7)-SUM($K863:AI863),(Input!$K$240*$K$7)/A30taxstdlife))</f>
        <v>0</v>
      </c>
      <c r="AK863" s="155">
        <f>IF(A30taxstdlife="n/a","n/a",IF(AK$3&gt;(A30taxstdlife+$E863),(Input!$K$240*$K$7)-SUM($K863:AJ863),(Input!$K$240*$K$7)/A30taxstdlife))</f>
        <v>0</v>
      </c>
      <c r="AL863" s="155">
        <f>IF(A30taxstdlife="n/a","n/a",IF(AL$3&gt;(A30taxstdlife+$E863),(Input!$K$240*$K$7)-SUM($K863:AK863),(Input!$K$240*$K$7)/A30taxstdlife))</f>
        <v>0</v>
      </c>
      <c r="AM863" s="155">
        <f>IF(A30taxstdlife="n/a","n/a",IF(AM$3&gt;(A30taxstdlife+$E863),(Input!$K$240*$K$7)-SUM($K863:AL863),(Input!$K$240*$K$7)/A30taxstdlife))</f>
        <v>0</v>
      </c>
      <c r="AN863" s="155">
        <f>IF(A30taxstdlife="n/a","n/a",IF(AN$3&gt;(A30taxstdlife+$E863),(Input!$K$240*$K$7)-SUM($K863:AM863),(Input!$K$240*$K$7)/A30taxstdlife))</f>
        <v>0</v>
      </c>
      <c r="AO863" s="155">
        <f>IF(A30taxstdlife="n/a","n/a",IF(AO$3&gt;(A30taxstdlife+$E863),(Input!$K$240*$K$7)-SUM($K863:AN863),(Input!$K$240*$K$7)/A30taxstdlife))</f>
        <v>0</v>
      </c>
      <c r="AP863" s="155">
        <f>IF(A30taxstdlife="n/a","n/a",IF(AP$3&gt;(A30taxstdlife+$E863),(Input!$K$240*$K$7)-SUM($K863:AO863),(Input!$K$240*$K$7)/A30taxstdlife))</f>
        <v>0</v>
      </c>
      <c r="AQ863" s="155">
        <f>IF(A30taxstdlife="n/a","n/a",IF(AQ$3&gt;(A30taxstdlife+$E863),(Input!$K$240*$K$7)-SUM($K863:AP863),(Input!$K$240*$K$7)/A30taxstdlife))</f>
        <v>0</v>
      </c>
      <c r="AR863" s="155">
        <f>IF(A30taxstdlife="n/a","n/a",IF(AR$3&gt;(A30taxstdlife+$E863),(Input!$K$240*$K$7)-SUM($K863:AQ863),(Input!$K$240*$K$7)/A30taxstdlife))</f>
        <v>0</v>
      </c>
      <c r="AS863" s="155">
        <f>IF(A30taxstdlife="n/a","n/a",IF(AS$3&gt;(A30taxstdlife+$E863),(Input!$K$240*$K$7)-SUM($K863:AR863),(Input!$K$240*$K$7)/A30taxstdlife))</f>
        <v>0</v>
      </c>
      <c r="AT863" s="155">
        <f>IF(A30taxstdlife="n/a","n/a",IF(AT$3&gt;(A30taxstdlife+$E863),(Input!$K$240*$K$7)-SUM($K863:AS863),(Input!$K$240*$K$7)/A30taxstdlife))</f>
        <v>0</v>
      </c>
      <c r="AU863" s="155">
        <f>IF(A30taxstdlife="n/a","n/a",IF(AU$3&gt;(A30taxstdlife+$E863),(Input!$K$240*$K$7)-SUM($K863:AT863),(Input!$K$240*$K$7)/A30taxstdlife))</f>
        <v>0</v>
      </c>
      <c r="AV863" s="155">
        <f>IF(A30taxstdlife="n/a","n/a",IF(AV$3&gt;(A30taxstdlife+$E863),(Input!$K$240*$K$7)-SUM($K863:AU863),(Input!$K$240*$K$7)/A30taxstdlife))</f>
        <v>0</v>
      </c>
      <c r="AW863" s="155">
        <f>IF(A30taxstdlife="n/a","n/a",IF(AW$3&gt;(A30taxstdlife+$E863),(Input!$K$240*$K$7)-SUM($K863:AV863),(Input!$K$240*$K$7)/A30taxstdlife))</f>
        <v>0</v>
      </c>
      <c r="AX863" s="155">
        <f>IF(A30taxstdlife="n/a","n/a",IF(AX$3&gt;(A30taxstdlife+$E863),(Input!$K$240*$K$7)-SUM($K863:AW863),(Input!$K$240*$K$7)/A30taxstdlife))</f>
        <v>0</v>
      </c>
      <c r="AY863" s="155">
        <f>IF(A30taxstdlife="n/a","n/a",IF(AY$3&gt;(A30taxstdlife+$E863),(Input!$K$240*$K$7)-SUM($K863:AX863),(Input!$K$240*$K$7)/A30taxstdlife))</f>
        <v>0</v>
      </c>
      <c r="AZ863" s="155">
        <f>IF(A30taxstdlife="n/a","n/a",IF(AZ$3&gt;(A30taxstdlife+$E863),(Input!$K$240*$K$7)-SUM($K863:AY863),(Input!$K$240*$K$7)/A30taxstdlife))</f>
        <v>0</v>
      </c>
      <c r="BA863" s="155">
        <f>IF(A30taxstdlife="n/a","n/a",IF(BA$3&gt;(A30taxstdlife+$E863),(Input!$K$240*$K$7)-SUM($K863:AZ863),(Input!$K$240*$K$7)/A30taxstdlife))</f>
        <v>0</v>
      </c>
      <c r="BB863" s="155">
        <f>IF(A30taxstdlife="n/a","n/a",IF(BB$3&gt;(A30taxstdlife+$E863),(Input!$K$240*$K$7)-SUM($K863:BA863),(Input!$K$240*$K$7)/A30taxstdlife))</f>
        <v>0</v>
      </c>
      <c r="BC863" s="155">
        <f>IF(A30taxstdlife="n/a","n/a",IF(BC$3&gt;(A30taxstdlife+$E863),(Input!$K$240*$K$7)-SUM($K863:BB863),(Input!$K$240*$K$7)/A30taxstdlife))</f>
        <v>0</v>
      </c>
      <c r="BD863" s="155">
        <f>IF(A30taxstdlife="n/a","n/a",IF(BD$3&gt;(A30taxstdlife+$E863),(Input!$K$240*$K$7)-SUM($K863:BC863),(Input!$K$240*$K$7)/A30taxstdlife))</f>
        <v>0</v>
      </c>
      <c r="BE863" s="155">
        <f>IF(A30taxstdlife="n/a","n/a",IF(BE$3&gt;(A30taxstdlife+$E863),(Input!$K$240*$K$7)-SUM($K863:BD863),(Input!$K$240*$K$7)/A30taxstdlife))</f>
        <v>0</v>
      </c>
      <c r="BF863" s="155">
        <f>IF(A30taxstdlife="n/a","n/a",IF(BF$3&gt;(A30taxstdlife+$E863),(Input!$K$240*$K$7)-SUM($K863:BE863),(Input!$K$240*$K$7)/A30taxstdlife))</f>
        <v>0</v>
      </c>
      <c r="BG863" s="155">
        <f>IF(A30taxstdlife="n/a","n/a",IF(BG$3&gt;(A30taxstdlife+$E863),(Input!$K$240*$K$7)-SUM($K863:BF863),(Input!$K$240*$K$7)/A30taxstdlife))</f>
        <v>0</v>
      </c>
      <c r="BH863" s="155">
        <f>IF(A30taxstdlife="n/a","n/a",IF(BH$3&gt;(A30taxstdlife+$E863),(Input!$K$240*$K$7)-SUM($K863:BG863),(Input!$K$240*$K$7)/A30taxstdlife))</f>
        <v>0</v>
      </c>
      <c r="BI863" s="155">
        <f>IF(A30taxstdlife="n/a","n/a",IF(BI$3&gt;(A30taxstdlife+$E863),(Input!$K$240*$K$7)-SUM($K863:BH863),(Input!$K$240*$K$7)/A30taxstdlife))</f>
        <v>0</v>
      </c>
      <c r="BJ863" s="14"/>
      <c r="BK863" s="14"/>
      <c r="BL863" s="14"/>
      <c r="BM863" s="14"/>
      <c r="BN863" s="14"/>
      <c r="BO863" s="14"/>
      <c r="BP863" s="14"/>
      <c r="BQ863" s="14"/>
      <c r="BR863" s="14"/>
      <c r="BS863" s="14"/>
      <c r="BT863" s="14"/>
      <c r="BU863" s="14"/>
      <c r="BV863" s="14"/>
      <c r="BW863" s="14"/>
      <c r="BX863" s="14"/>
      <c r="BY863" s="14"/>
      <c r="BZ863" s="14"/>
      <c r="CA863" s="410"/>
      <c r="CB863" s="410"/>
      <c r="CC863" s="410"/>
      <c r="CD863" s="410"/>
      <c r="CE863" s="410"/>
      <c r="CF863" s="410"/>
      <c r="CG863" s="410"/>
      <c r="CH863" s="410"/>
      <c r="CI863" s="410"/>
      <c r="CJ863" s="410"/>
      <c r="CK863" s="410"/>
      <c r="CL863" s="410"/>
      <c r="CM863" s="410"/>
      <c r="CN863" s="410"/>
      <c r="CO863" s="410"/>
      <c r="CP863" s="410"/>
      <c r="CQ863" s="410"/>
      <c r="CR863" s="410"/>
      <c r="CS863" s="410"/>
      <c r="CT863" s="410"/>
      <c r="CU863" s="410"/>
      <c r="CV863" s="410"/>
      <c r="CW863" s="410"/>
      <c r="CX863" s="410"/>
      <c r="CY863" s="410"/>
      <c r="CZ863" s="410"/>
      <c r="DA863" s="410"/>
      <c r="DB863" s="410"/>
      <c r="DC863" s="410"/>
      <c r="DD863" s="410"/>
      <c r="DE863" s="410"/>
      <c r="DF863" s="410"/>
      <c r="DG863" s="410"/>
      <c r="DH863" s="410"/>
      <c r="DI863" s="410"/>
      <c r="DJ863" s="410"/>
      <c r="DK863" s="410"/>
      <c r="DL863" s="410"/>
      <c r="DM863" s="410"/>
      <c r="DN863" s="410"/>
      <c r="DO863" s="410"/>
      <c r="DP863" s="410"/>
      <c r="DQ863" s="410"/>
      <c r="DR863" s="410"/>
      <c r="DS863" s="410"/>
      <c r="DT863" s="410"/>
      <c r="DU863" s="410"/>
      <c r="DV863" s="410"/>
      <c r="DW863" s="410"/>
      <c r="DX863" s="410"/>
      <c r="DY863" s="410"/>
      <c r="DZ863" s="410"/>
      <c r="EA863" s="410"/>
      <c r="EB863" s="410"/>
      <c r="EC863" s="410"/>
      <c r="ED863" s="410"/>
      <c r="EE863" s="410"/>
      <c r="EF863" s="410"/>
      <c r="EG863" s="410"/>
      <c r="EH863" s="410"/>
      <c r="EI863" s="410"/>
      <c r="EJ863" s="410"/>
      <c r="EK863" s="410"/>
      <c r="EL863" s="410"/>
      <c r="EM863" s="410"/>
      <c r="EN863" s="410"/>
      <c r="EO863" s="410"/>
      <c r="EP863" s="410"/>
      <c r="EQ863" s="410"/>
      <c r="ER863" s="410"/>
      <c r="ES863" s="410"/>
      <c r="ET863" s="410"/>
      <c r="EU863" s="410"/>
      <c r="EV863" s="410"/>
      <c r="EW863" s="410"/>
      <c r="EX863" s="410"/>
      <c r="EY863" s="410"/>
      <c r="EZ863" s="410"/>
      <c r="FA863" s="410"/>
      <c r="FB863" s="410"/>
      <c r="FC863" s="410"/>
      <c r="FD863" s="410"/>
      <c r="FE863" s="410"/>
      <c r="FF863" s="410"/>
      <c r="FG863" s="410"/>
      <c r="FH863" s="410"/>
      <c r="FI863" s="410"/>
      <c r="FJ863" s="410"/>
      <c r="FK863" s="410"/>
      <c r="FL863" s="410"/>
      <c r="FM863" s="410"/>
      <c r="FN863" s="410"/>
      <c r="FO863" s="410"/>
      <c r="FP863" s="410"/>
      <c r="FQ863" s="410"/>
      <c r="FR863" s="410"/>
      <c r="FS863" s="410"/>
      <c r="FT863" s="410"/>
      <c r="FU863" s="410"/>
      <c r="FV863" s="410"/>
      <c r="FW863" s="410"/>
      <c r="FX863" s="410"/>
      <c r="FY863" s="410"/>
      <c r="FZ863" s="410"/>
      <c r="GA863" s="410"/>
      <c r="GB863" s="410"/>
      <c r="GC863" s="410"/>
      <c r="GD863" s="410"/>
      <c r="GE863" s="410"/>
      <c r="GF863" s="410"/>
      <c r="GG863" s="410"/>
      <c r="GH863" s="410"/>
      <c r="GI863" s="410"/>
      <c r="GJ863" s="410"/>
      <c r="GK863" s="410"/>
      <c r="GL863" s="410"/>
      <c r="GM863" s="410"/>
      <c r="GN863" s="410"/>
      <c r="GO863" s="410"/>
      <c r="GP863" s="410"/>
      <c r="GQ863" s="410"/>
      <c r="GR863" s="410"/>
      <c r="GS863" s="410"/>
      <c r="GT863" s="410"/>
      <c r="GU863" s="410"/>
      <c r="GV863" s="410"/>
      <c r="GW863" s="410"/>
      <c r="GX863" s="410"/>
      <c r="GY863" s="410"/>
      <c r="GZ863" s="410"/>
      <c r="HA863" s="410"/>
      <c r="HB863" s="410"/>
      <c r="HC863" s="410"/>
      <c r="HD863" s="410"/>
      <c r="HE863" s="410"/>
      <c r="HF863" s="410"/>
      <c r="HG863" s="410"/>
      <c r="HH863" s="410"/>
      <c r="HI863" s="410"/>
      <c r="HJ863" s="410"/>
      <c r="HK863" s="410"/>
      <c r="HL863" s="410"/>
      <c r="HM863" s="410"/>
      <c r="HN863" s="410"/>
      <c r="HO863" s="410"/>
      <c r="HP863" s="410"/>
      <c r="HQ863" s="410"/>
      <c r="HR863" s="410"/>
      <c r="HS863" s="410"/>
      <c r="HT863" s="410"/>
      <c r="HU863" s="410"/>
      <c r="HV863" s="410"/>
      <c r="HW863" s="410"/>
      <c r="HX863" s="410"/>
      <c r="HY863" s="410"/>
      <c r="HZ863" s="410"/>
      <c r="IA863" s="410"/>
      <c r="IB863" s="410"/>
      <c r="IC863" s="410"/>
      <c r="ID863" s="410"/>
      <c r="IE863" s="410"/>
      <c r="IF863" s="410"/>
      <c r="IG863" s="410"/>
      <c r="IH863" s="410"/>
      <c r="II863" s="410"/>
      <c r="IJ863" s="410"/>
      <c r="IK863" s="410"/>
      <c r="IL863" s="410"/>
      <c r="IM863" s="410"/>
      <c r="IN863" s="410"/>
      <c r="IO863" s="410"/>
      <c r="IP863" s="410"/>
      <c r="IQ863" s="410"/>
      <c r="IR863" s="410"/>
      <c r="IS863" s="410"/>
      <c r="IT863" s="410"/>
      <c r="IU863" s="410"/>
      <c r="IV863" s="410"/>
    </row>
    <row r="864" spans="1:256" s="2" customFormat="1" ht="12.75" hidden="1" customHeight="1" outlineLevel="2">
      <c r="A864" s="14"/>
      <c r="B864" s="14"/>
      <c r="C864" s="324"/>
      <c r="D864" s="413"/>
      <c r="E864" s="261">
        <v>6</v>
      </c>
      <c r="F864" s="372"/>
      <c r="G864" s="269"/>
      <c r="H864" s="271"/>
      <c r="I864" s="271"/>
      <c r="J864" s="271"/>
      <c r="K864" s="271"/>
      <c r="L864" s="270"/>
      <c r="M864" s="155">
        <f>IF(A30taxstdlife="n/a","n/a",IF(M$3&gt;(A30taxstdlife+$E864),(Input!$L$240*$L$7)-SUM($L864:L864),(Input!$L$240*$L$7)/A30taxstdlife))</f>
        <v>0</v>
      </c>
      <c r="N864" s="155">
        <f>IF(A30taxstdlife="n/a","n/a",IF(N$3&gt;(A30taxstdlife+$E864),(Input!$L$240*$L$7)-SUM($L864:M864),(Input!$L$240*$L$7)/A30taxstdlife))</f>
        <v>0</v>
      </c>
      <c r="O864" s="155">
        <f>IF(A30taxstdlife="n/a","n/a",IF(O$3&gt;(A30taxstdlife+$E864),(Input!$L$240*$L$7)-SUM($L864:N864),(Input!$L$240*$L$7)/A30taxstdlife))</f>
        <v>0</v>
      </c>
      <c r="P864" s="155">
        <f>IF(A30taxstdlife="n/a","n/a",IF(P$3&gt;(A30taxstdlife+$E864),(Input!$L$240*$L$7)-SUM($L864:O864),(Input!$L$240*$L$7)/A30taxstdlife))</f>
        <v>0</v>
      </c>
      <c r="Q864" s="155">
        <f>IF(A30taxstdlife="n/a","n/a",IF(Q$3&gt;(A30taxstdlife+$E864),(Input!$L$240*$L$7)-SUM($L864:P864),(Input!$L$240*$L$7)/A30taxstdlife))</f>
        <v>0</v>
      </c>
      <c r="R864" s="155">
        <f>IF(A30taxstdlife="n/a","n/a",IF(R$3&gt;(A30taxstdlife+$E864),(Input!$L$240*$L$7)-SUM($L864:Q864),(Input!$L$240*$L$7)/A30taxstdlife))</f>
        <v>0</v>
      </c>
      <c r="S864" s="155">
        <f>IF(A30taxstdlife="n/a","n/a",IF(S$3&gt;(A30taxstdlife+$E864),(Input!$L$240*$L$7)-SUM($L864:R864),(Input!$L$240*$L$7)/A30taxstdlife))</f>
        <v>0</v>
      </c>
      <c r="T864" s="155">
        <f>IF(A30taxstdlife="n/a","n/a",IF(T$3&gt;(A30taxstdlife+$E864),(Input!$L$240*$L$7)-SUM($L864:S864),(Input!$L$240*$L$7)/A30taxstdlife))</f>
        <v>0</v>
      </c>
      <c r="U864" s="155">
        <f>IF(A30taxstdlife="n/a","n/a",IF(U$3&gt;(A30taxstdlife+$E864),(Input!$L$240*$L$7)-SUM($L864:T864),(Input!$L$240*$L$7)/A30taxstdlife))</f>
        <v>0</v>
      </c>
      <c r="V864" s="155">
        <f>IF(A30taxstdlife="n/a","n/a",IF(V$3&gt;(A30taxstdlife+$E864),(Input!$L$240*$L$7)-SUM($L864:U864),(Input!$L$240*$L$7)/A30taxstdlife))</f>
        <v>0</v>
      </c>
      <c r="W864" s="155">
        <f>IF(A30taxstdlife="n/a","n/a",IF(W$3&gt;(A30taxstdlife+$E864),(Input!$L$240*$L$7)-SUM($L864:V864),(Input!$L$240*$L$7)/A30taxstdlife))</f>
        <v>0</v>
      </c>
      <c r="X864" s="155">
        <f>IF(A30taxstdlife="n/a","n/a",IF(X$3&gt;(A30taxstdlife+$E864),(Input!$L$240*$L$7)-SUM($L864:W864),(Input!$L$240*$L$7)/A30taxstdlife))</f>
        <v>0</v>
      </c>
      <c r="Y864" s="155">
        <f>IF(A30taxstdlife="n/a","n/a",IF(Y$3&gt;(A30taxstdlife+$E864),(Input!$L$240*$L$7)-SUM($L864:X864),(Input!$L$240*$L$7)/A30taxstdlife))</f>
        <v>0</v>
      </c>
      <c r="Z864" s="155">
        <f>IF(A30taxstdlife="n/a","n/a",IF(Z$3&gt;(A30taxstdlife+$E864),(Input!$L$240*$L$7)-SUM($L864:Y864),(Input!$L$240*$L$7)/A30taxstdlife))</f>
        <v>0</v>
      </c>
      <c r="AA864" s="155">
        <f>IF(A30taxstdlife="n/a","n/a",IF(AA$3&gt;(A30taxstdlife+$E864),(Input!$L$240*$L$7)-SUM($L864:Z864),(Input!$L$240*$L$7)/A30taxstdlife))</f>
        <v>0</v>
      </c>
      <c r="AB864" s="155">
        <f>IF(A30taxstdlife="n/a","n/a",IF(AB$3&gt;(A30taxstdlife+$E864),(Input!$L$240*$L$7)-SUM($L864:AA864),(Input!$L$240*$L$7)/A30taxstdlife))</f>
        <v>0</v>
      </c>
      <c r="AC864" s="155">
        <f>IF(A30taxstdlife="n/a","n/a",IF(AC$3&gt;(A30taxstdlife+$E864),(Input!$L$240*$L$7)-SUM($L864:AB864),(Input!$L$240*$L$7)/A30taxstdlife))</f>
        <v>0</v>
      </c>
      <c r="AD864" s="155">
        <f>IF(A30taxstdlife="n/a","n/a",IF(AD$3&gt;(A30taxstdlife+$E864),(Input!$L$240*$L$7)-SUM($L864:AC864),(Input!$L$240*$L$7)/A30taxstdlife))</f>
        <v>0</v>
      </c>
      <c r="AE864" s="155">
        <f>IF(A30taxstdlife="n/a","n/a",IF(AE$3&gt;(A30taxstdlife+$E864),(Input!$L$240*$L$7)-SUM($L864:AD864),(Input!$L$240*$L$7)/A30taxstdlife))</f>
        <v>0</v>
      </c>
      <c r="AF864" s="155">
        <f>IF(A30taxstdlife="n/a","n/a",IF(AF$3&gt;(A30taxstdlife+$E864),(Input!$L$240*$L$7)-SUM($L864:AE864),(Input!$L$240*$L$7)/A30taxstdlife))</f>
        <v>0</v>
      </c>
      <c r="AG864" s="155">
        <f>IF(A30taxstdlife="n/a","n/a",IF(AG$3&gt;(A30taxstdlife+$E864),(Input!$L$240*$L$7)-SUM($L864:AF864),(Input!$L$240*$L$7)/A30taxstdlife))</f>
        <v>0</v>
      </c>
      <c r="AH864" s="155">
        <f>IF(A30taxstdlife="n/a","n/a",IF(AH$3&gt;(A30taxstdlife+$E864),(Input!$L$240*$L$7)-SUM($L864:AG864),(Input!$L$240*$L$7)/A30taxstdlife))</f>
        <v>0</v>
      </c>
      <c r="AI864" s="155">
        <f>IF(A30taxstdlife="n/a","n/a",IF(AI$3&gt;(A30taxstdlife+$E864),(Input!$L$240*$L$7)-SUM($L864:AH864),(Input!$L$240*$L$7)/A30taxstdlife))</f>
        <v>0</v>
      </c>
      <c r="AJ864" s="155">
        <f>IF(A30taxstdlife="n/a","n/a",IF(AJ$3&gt;(A30taxstdlife+$E864),(Input!$L$240*$L$7)-SUM($L864:AI864),(Input!$L$240*$L$7)/A30taxstdlife))</f>
        <v>0</v>
      </c>
      <c r="AK864" s="155">
        <f>IF(A30taxstdlife="n/a","n/a",IF(AK$3&gt;(A30taxstdlife+$E864),(Input!$L$240*$L$7)-SUM($L864:AJ864),(Input!$L$240*$L$7)/A30taxstdlife))</f>
        <v>0</v>
      </c>
      <c r="AL864" s="155">
        <f>IF(A30taxstdlife="n/a","n/a",IF(AL$3&gt;(A30taxstdlife+$E864),(Input!$L$240*$L$7)-SUM($L864:AK864),(Input!$L$240*$L$7)/A30taxstdlife))</f>
        <v>0</v>
      </c>
      <c r="AM864" s="155">
        <f>IF(A30taxstdlife="n/a","n/a",IF(AM$3&gt;(A30taxstdlife+$E864),(Input!$L$240*$L$7)-SUM($L864:AL864),(Input!$L$240*$L$7)/A30taxstdlife))</f>
        <v>0</v>
      </c>
      <c r="AN864" s="155">
        <f>IF(A30taxstdlife="n/a","n/a",IF(AN$3&gt;(A30taxstdlife+$E864),(Input!$L$240*$L$7)-SUM($L864:AM864),(Input!$L$240*$L$7)/A30taxstdlife))</f>
        <v>0</v>
      </c>
      <c r="AO864" s="155">
        <f>IF(A30taxstdlife="n/a","n/a",IF(AO$3&gt;(A30taxstdlife+$E864),(Input!$L$240*$L$7)-SUM($L864:AN864),(Input!$L$240*$L$7)/A30taxstdlife))</f>
        <v>0</v>
      </c>
      <c r="AP864" s="155">
        <f>IF(A30taxstdlife="n/a","n/a",IF(AP$3&gt;(A30taxstdlife+$E864),(Input!$L$240*$L$7)-SUM($L864:AO864),(Input!$L$240*$L$7)/A30taxstdlife))</f>
        <v>0</v>
      </c>
      <c r="AQ864" s="155">
        <f>IF(A30taxstdlife="n/a","n/a",IF(AQ$3&gt;(A30taxstdlife+$E864),(Input!$L$240*$L$7)-SUM($L864:AP864),(Input!$L$240*$L$7)/A30taxstdlife))</f>
        <v>0</v>
      </c>
      <c r="AR864" s="155">
        <f>IF(A30taxstdlife="n/a","n/a",IF(AR$3&gt;(A30taxstdlife+$E864),(Input!$L$240*$L$7)-SUM($L864:AQ864),(Input!$L$240*$L$7)/A30taxstdlife))</f>
        <v>0</v>
      </c>
      <c r="AS864" s="155">
        <f>IF(A30taxstdlife="n/a","n/a",IF(AS$3&gt;(A30taxstdlife+$E864),(Input!$L$240*$L$7)-SUM($L864:AR864),(Input!$L$240*$L$7)/A30taxstdlife))</f>
        <v>0</v>
      </c>
      <c r="AT864" s="155">
        <f>IF(A30taxstdlife="n/a","n/a",IF(AT$3&gt;(A30taxstdlife+$E864),(Input!$L$240*$L$7)-SUM($L864:AS864),(Input!$L$240*$L$7)/A30taxstdlife))</f>
        <v>0</v>
      </c>
      <c r="AU864" s="155">
        <f>IF(A30taxstdlife="n/a","n/a",IF(AU$3&gt;(A30taxstdlife+$E864),(Input!$L$240*$L$7)-SUM($L864:AT864),(Input!$L$240*$L$7)/A30taxstdlife))</f>
        <v>0</v>
      </c>
      <c r="AV864" s="155">
        <f>IF(A30taxstdlife="n/a","n/a",IF(AV$3&gt;(A30taxstdlife+$E864),(Input!$L$240*$L$7)-SUM($L864:AU864),(Input!$L$240*$L$7)/A30taxstdlife))</f>
        <v>0</v>
      </c>
      <c r="AW864" s="155">
        <f>IF(A30taxstdlife="n/a","n/a",IF(AW$3&gt;(A30taxstdlife+$E864),(Input!$L$240*$L$7)-SUM($L864:AV864),(Input!$L$240*$L$7)/A30taxstdlife))</f>
        <v>0</v>
      </c>
      <c r="AX864" s="155">
        <f>IF(A30taxstdlife="n/a","n/a",IF(AX$3&gt;(A30taxstdlife+$E864),(Input!$L$240*$L$7)-SUM($L864:AW864),(Input!$L$240*$L$7)/A30taxstdlife))</f>
        <v>0</v>
      </c>
      <c r="AY864" s="155">
        <f>IF(A30taxstdlife="n/a","n/a",IF(AY$3&gt;(A30taxstdlife+$E864),(Input!$L$240*$L$7)-SUM($L864:AX864),(Input!$L$240*$L$7)/A30taxstdlife))</f>
        <v>0</v>
      </c>
      <c r="AZ864" s="155">
        <f>IF(A30taxstdlife="n/a","n/a",IF(AZ$3&gt;(A30taxstdlife+$E864),(Input!$L$240*$L$7)-SUM($L864:AY864),(Input!$L$240*$L$7)/A30taxstdlife))</f>
        <v>0</v>
      </c>
      <c r="BA864" s="155">
        <f>IF(A30taxstdlife="n/a","n/a",IF(BA$3&gt;(A30taxstdlife+$E864),(Input!$L$240*$L$7)-SUM($L864:AZ864),(Input!$L$240*$L$7)/A30taxstdlife))</f>
        <v>0</v>
      </c>
      <c r="BB864" s="155">
        <f>IF(A30taxstdlife="n/a","n/a",IF(BB$3&gt;(A30taxstdlife+$E864),(Input!$L$240*$L$7)-SUM($L864:BA864),(Input!$L$240*$L$7)/A30taxstdlife))</f>
        <v>0</v>
      </c>
      <c r="BC864" s="155">
        <f>IF(A30taxstdlife="n/a","n/a",IF(BC$3&gt;(A30taxstdlife+$E864),(Input!$L$240*$L$7)-SUM($L864:BB864),(Input!$L$240*$L$7)/A30taxstdlife))</f>
        <v>0</v>
      </c>
      <c r="BD864" s="155">
        <f>IF(A30taxstdlife="n/a","n/a",IF(BD$3&gt;(A30taxstdlife+$E864),(Input!$L$240*$L$7)-SUM($L864:BC864),(Input!$L$240*$L$7)/A30taxstdlife))</f>
        <v>0</v>
      </c>
      <c r="BE864" s="155">
        <f>IF(A30taxstdlife="n/a","n/a",IF(BE$3&gt;(A30taxstdlife+$E864),(Input!$L$240*$L$7)-SUM($L864:BD864),(Input!$L$240*$L$7)/A30taxstdlife))</f>
        <v>0</v>
      </c>
      <c r="BF864" s="155">
        <f>IF(A30taxstdlife="n/a","n/a",IF(BF$3&gt;(A30taxstdlife+$E864),(Input!$L$240*$L$7)-SUM($L864:BE864),(Input!$L$240*$L$7)/A30taxstdlife))</f>
        <v>0</v>
      </c>
      <c r="BG864" s="155">
        <f>IF(A30taxstdlife="n/a","n/a",IF(BG$3&gt;(A30taxstdlife+$E864),(Input!$L$240*$L$7)-SUM($L864:BF864),(Input!$L$240*$L$7)/A30taxstdlife))</f>
        <v>0</v>
      </c>
      <c r="BH864" s="155">
        <f>IF(A30taxstdlife="n/a","n/a",IF(BH$3&gt;(A30taxstdlife+$E864),(Input!$L$240*$L$7)-SUM($L864:BG864),(Input!$L$240*$L$7)/A30taxstdlife))</f>
        <v>0</v>
      </c>
      <c r="BI864" s="155">
        <f>IF(A30taxstdlife="n/a","n/a",IF(BI$3&gt;(A30taxstdlife+$E864),(Input!$L$240*$L$7)-SUM($L864:BH864),(Input!$L$240*$L$7)/A30taxstdlife))</f>
        <v>0</v>
      </c>
      <c r="BJ864" s="14"/>
      <c r="BK864" s="14"/>
      <c r="BL864" s="14"/>
      <c r="BM864" s="14"/>
      <c r="BN864" s="14"/>
      <c r="BO864" s="14"/>
      <c r="BP864" s="14"/>
      <c r="BQ864" s="14"/>
      <c r="BR864" s="14"/>
      <c r="BS864" s="14"/>
      <c r="BT864" s="14"/>
      <c r="BU864" s="14"/>
      <c r="BV864" s="14"/>
      <c r="BW864" s="14"/>
      <c r="BX864" s="14"/>
      <c r="BY864" s="14"/>
      <c r="BZ864" s="14"/>
      <c r="CA864" s="410"/>
      <c r="CB864" s="410"/>
      <c r="CC864" s="410"/>
      <c r="CD864" s="410"/>
      <c r="CE864" s="410"/>
      <c r="CF864" s="410"/>
      <c r="CG864" s="410"/>
      <c r="CH864" s="410"/>
      <c r="CI864" s="410"/>
      <c r="CJ864" s="410"/>
      <c r="CK864" s="410"/>
      <c r="CL864" s="410"/>
      <c r="CM864" s="410"/>
      <c r="CN864" s="410"/>
      <c r="CO864" s="410"/>
      <c r="CP864" s="410"/>
      <c r="CQ864" s="410"/>
      <c r="CR864" s="410"/>
      <c r="CS864" s="410"/>
      <c r="CT864" s="410"/>
      <c r="CU864" s="410"/>
      <c r="CV864" s="410"/>
      <c r="CW864" s="410"/>
      <c r="CX864" s="410"/>
      <c r="CY864" s="410"/>
      <c r="CZ864" s="410"/>
      <c r="DA864" s="410"/>
      <c r="DB864" s="410"/>
      <c r="DC864" s="410"/>
      <c r="DD864" s="410"/>
      <c r="DE864" s="410"/>
      <c r="DF864" s="410"/>
      <c r="DG864" s="410"/>
      <c r="DH864" s="410"/>
      <c r="DI864" s="410"/>
      <c r="DJ864" s="410"/>
      <c r="DK864" s="410"/>
      <c r="DL864" s="410"/>
      <c r="DM864" s="410"/>
      <c r="DN864" s="410"/>
      <c r="DO864" s="410"/>
      <c r="DP864" s="410"/>
      <c r="DQ864" s="410"/>
      <c r="DR864" s="410"/>
      <c r="DS864" s="410"/>
      <c r="DT864" s="410"/>
      <c r="DU864" s="410"/>
      <c r="DV864" s="410"/>
      <c r="DW864" s="410"/>
      <c r="DX864" s="410"/>
      <c r="DY864" s="410"/>
      <c r="DZ864" s="410"/>
      <c r="EA864" s="410"/>
      <c r="EB864" s="410"/>
      <c r="EC864" s="410"/>
      <c r="ED864" s="410"/>
      <c r="EE864" s="410"/>
      <c r="EF864" s="410"/>
      <c r="EG864" s="410"/>
      <c r="EH864" s="410"/>
      <c r="EI864" s="410"/>
      <c r="EJ864" s="410"/>
      <c r="EK864" s="410"/>
      <c r="EL864" s="410"/>
      <c r="EM864" s="410"/>
      <c r="EN864" s="410"/>
      <c r="EO864" s="410"/>
      <c r="EP864" s="410"/>
      <c r="EQ864" s="410"/>
      <c r="ER864" s="410"/>
      <c r="ES864" s="410"/>
      <c r="ET864" s="410"/>
      <c r="EU864" s="410"/>
      <c r="EV864" s="410"/>
      <c r="EW864" s="410"/>
      <c r="EX864" s="410"/>
      <c r="EY864" s="410"/>
      <c r="EZ864" s="410"/>
      <c r="FA864" s="410"/>
      <c r="FB864" s="410"/>
      <c r="FC864" s="410"/>
      <c r="FD864" s="410"/>
      <c r="FE864" s="410"/>
      <c r="FF864" s="410"/>
      <c r="FG864" s="410"/>
      <c r="FH864" s="410"/>
      <c r="FI864" s="410"/>
      <c r="FJ864" s="410"/>
      <c r="FK864" s="410"/>
      <c r="FL864" s="410"/>
      <c r="FM864" s="410"/>
      <c r="FN864" s="410"/>
      <c r="FO864" s="410"/>
      <c r="FP864" s="410"/>
      <c r="FQ864" s="410"/>
      <c r="FR864" s="410"/>
      <c r="FS864" s="410"/>
      <c r="FT864" s="410"/>
      <c r="FU864" s="410"/>
      <c r="FV864" s="410"/>
      <c r="FW864" s="410"/>
      <c r="FX864" s="410"/>
      <c r="FY864" s="410"/>
      <c r="FZ864" s="410"/>
      <c r="GA864" s="410"/>
      <c r="GB864" s="410"/>
      <c r="GC864" s="410"/>
      <c r="GD864" s="410"/>
      <c r="GE864" s="410"/>
      <c r="GF864" s="410"/>
      <c r="GG864" s="410"/>
      <c r="GH864" s="410"/>
      <c r="GI864" s="410"/>
      <c r="GJ864" s="410"/>
      <c r="GK864" s="410"/>
      <c r="GL864" s="410"/>
      <c r="GM864" s="410"/>
      <c r="GN864" s="410"/>
      <c r="GO864" s="410"/>
      <c r="GP864" s="410"/>
      <c r="GQ864" s="410"/>
      <c r="GR864" s="410"/>
      <c r="GS864" s="410"/>
      <c r="GT864" s="410"/>
      <c r="GU864" s="410"/>
      <c r="GV864" s="410"/>
      <c r="GW864" s="410"/>
      <c r="GX864" s="410"/>
      <c r="GY864" s="410"/>
      <c r="GZ864" s="410"/>
      <c r="HA864" s="410"/>
      <c r="HB864" s="410"/>
      <c r="HC864" s="410"/>
      <c r="HD864" s="410"/>
      <c r="HE864" s="410"/>
      <c r="HF864" s="410"/>
      <c r="HG864" s="410"/>
      <c r="HH864" s="410"/>
      <c r="HI864" s="410"/>
      <c r="HJ864" s="410"/>
      <c r="HK864" s="410"/>
      <c r="HL864" s="410"/>
      <c r="HM864" s="410"/>
      <c r="HN864" s="410"/>
      <c r="HO864" s="410"/>
      <c r="HP864" s="410"/>
      <c r="HQ864" s="410"/>
      <c r="HR864" s="410"/>
      <c r="HS864" s="410"/>
      <c r="HT864" s="410"/>
      <c r="HU864" s="410"/>
      <c r="HV864" s="410"/>
      <c r="HW864" s="410"/>
      <c r="HX864" s="410"/>
      <c r="HY864" s="410"/>
      <c r="HZ864" s="410"/>
      <c r="IA864" s="410"/>
      <c r="IB864" s="410"/>
      <c r="IC864" s="410"/>
      <c r="ID864" s="410"/>
      <c r="IE864" s="410"/>
      <c r="IF864" s="410"/>
      <c r="IG864" s="410"/>
      <c r="IH864" s="410"/>
      <c r="II864" s="410"/>
      <c r="IJ864" s="410"/>
      <c r="IK864" s="410"/>
      <c r="IL864" s="410"/>
      <c r="IM864" s="410"/>
      <c r="IN864" s="410"/>
      <c r="IO864" s="410"/>
      <c r="IP864" s="410"/>
      <c r="IQ864" s="410"/>
      <c r="IR864" s="410"/>
      <c r="IS864" s="410"/>
      <c r="IT864" s="410"/>
      <c r="IU864" s="410"/>
      <c r="IV864" s="410"/>
    </row>
    <row r="865" spans="1:256" s="2" customFormat="1" ht="12.75" hidden="1" customHeight="1" outlineLevel="2">
      <c r="A865" s="14"/>
      <c r="B865" s="14"/>
      <c r="C865" s="324"/>
      <c r="D865" s="413"/>
      <c r="E865" s="261">
        <v>7</v>
      </c>
      <c r="F865" s="372"/>
      <c r="G865" s="269"/>
      <c r="H865" s="271"/>
      <c r="I865" s="271"/>
      <c r="J865" s="271"/>
      <c r="K865" s="271"/>
      <c r="L865" s="271"/>
      <c r="M865" s="270"/>
      <c r="N865" s="155">
        <f>IF(A30taxstdlife="n/a","n/a",IF(N$3&gt;(A30taxstdlife+$E865),(Input!$M$240*$M$7)-SUM($M865:M865),(Input!$M$240*$M$7)/A30taxstdlife))</f>
        <v>0</v>
      </c>
      <c r="O865" s="155">
        <f>IF(A30taxstdlife="n/a","n/a",IF(O$3&gt;(A30taxstdlife+$E865),(Input!$M$240*$M$7)-SUM($M865:N865),(Input!$M$240*$M$7)/A30taxstdlife))</f>
        <v>0</v>
      </c>
      <c r="P865" s="155">
        <f>IF(A30taxstdlife="n/a","n/a",IF(P$3&gt;(A30taxstdlife+$E865),(Input!$M$240*$M$7)-SUM($M865:O865),(Input!$M$240*$M$7)/A30taxstdlife))</f>
        <v>0</v>
      </c>
      <c r="Q865" s="155">
        <f>IF(A30taxstdlife="n/a","n/a",IF(Q$3&gt;(A30taxstdlife+$E865),(Input!$M$240*$M$7)-SUM($M865:P865),(Input!$M$240*$M$7)/A30taxstdlife))</f>
        <v>0</v>
      </c>
      <c r="R865" s="155">
        <f>IF(A30taxstdlife="n/a","n/a",IF(R$3&gt;(A30taxstdlife+$E865),(Input!$M$240*$M$7)-SUM($M865:Q865),(Input!$M$240*$M$7)/A30taxstdlife))</f>
        <v>0</v>
      </c>
      <c r="S865" s="155">
        <f>IF(A30taxstdlife="n/a","n/a",IF(S$3&gt;(A30taxstdlife+$E865),(Input!$M$240*$M$7)-SUM($M865:R865),(Input!$M$240*$M$7)/A30taxstdlife))</f>
        <v>0</v>
      </c>
      <c r="T865" s="155">
        <f>IF(A30taxstdlife="n/a","n/a",IF(T$3&gt;(A30taxstdlife+$E865),(Input!$M$240*$M$7)-SUM($M865:S865),(Input!$M$240*$M$7)/A30taxstdlife))</f>
        <v>0</v>
      </c>
      <c r="U865" s="155">
        <f>IF(A30taxstdlife="n/a","n/a",IF(U$3&gt;(A30taxstdlife+$E865),(Input!$M$240*$M$7)-SUM($M865:T865),(Input!$M$240*$M$7)/A30taxstdlife))</f>
        <v>0</v>
      </c>
      <c r="V865" s="155">
        <f>IF(A30taxstdlife="n/a","n/a",IF(V$3&gt;(A30taxstdlife+$E865),(Input!$M$240*$M$7)-SUM($M865:U865),(Input!$M$240*$M$7)/A30taxstdlife))</f>
        <v>0</v>
      </c>
      <c r="W865" s="155">
        <f>IF(A30taxstdlife="n/a","n/a",IF(W$3&gt;(A30taxstdlife+$E865),(Input!$M$240*$M$7)-SUM($M865:V865),(Input!$M$240*$M$7)/A30taxstdlife))</f>
        <v>0</v>
      </c>
      <c r="X865" s="155">
        <f>IF(A30taxstdlife="n/a","n/a",IF(X$3&gt;(A30taxstdlife+$E865),(Input!$M$240*$M$7)-SUM($M865:W865),(Input!$M$240*$M$7)/A30taxstdlife))</f>
        <v>0</v>
      </c>
      <c r="Y865" s="155">
        <f>IF(A30taxstdlife="n/a","n/a",IF(Y$3&gt;(A30taxstdlife+$E865),(Input!$M$240*$M$7)-SUM($M865:X865),(Input!$M$240*$M$7)/A30taxstdlife))</f>
        <v>0</v>
      </c>
      <c r="Z865" s="155">
        <f>IF(A30taxstdlife="n/a","n/a",IF(Z$3&gt;(A30taxstdlife+$E865),(Input!$M$240*$M$7)-SUM($M865:Y865),(Input!$M$240*$M$7)/A30taxstdlife))</f>
        <v>0</v>
      </c>
      <c r="AA865" s="155">
        <f>IF(A30taxstdlife="n/a","n/a",IF(AA$3&gt;(A30taxstdlife+$E865),(Input!$M$240*$M$7)-SUM($M865:Z865),(Input!$M$240*$M$7)/A30taxstdlife))</f>
        <v>0</v>
      </c>
      <c r="AB865" s="155">
        <f>IF(A30taxstdlife="n/a","n/a",IF(AB$3&gt;(A30taxstdlife+$E865),(Input!$M$240*$M$7)-SUM($M865:AA865),(Input!$M$240*$M$7)/A30taxstdlife))</f>
        <v>0</v>
      </c>
      <c r="AC865" s="155">
        <f>IF(A30taxstdlife="n/a","n/a",IF(AC$3&gt;(A30taxstdlife+$E865),(Input!$M$240*$M$7)-SUM($M865:AB865),(Input!$M$240*$M$7)/A30taxstdlife))</f>
        <v>0</v>
      </c>
      <c r="AD865" s="155">
        <f>IF(A30taxstdlife="n/a","n/a",IF(AD$3&gt;(A30taxstdlife+$E865),(Input!$M$240*$M$7)-SUM($M865:AC865),(Input!$M$240*$M$7)/A30taxstdlife))</f>
        <v>0</v>
      </c>
      <c r="AE865" s="155">
        <f>IF(A30taxstdlife="n/a","n/a",IF(AE$3&gt;(A30taxstdlife+$E865),(Input!$M$240*$M$7)-SUM($M865:AD865),(Input!$M$240*$M$7)/A30taxstdlife))</f>
        <v>0</v>
      </c>
      <c r="AF865" s="155">
        <f>IF(A30taxstdlife="n/a","n/a",IF(AF$3&gt;(A30taxstdlife+$E865),(Input!$M$240*$M$7)-SUM($M865:AE865),(Input!$M$240*$M$7)/A30taxstdlife))</f>
        <v>0</v>
      </c>
      <c r="AG865" s="155">
        <f>IF(A30taxstdlife="n/a","n/a",IF(AG$3&gt;(A30taxstdlife+$E865),(Input!$M$240*$M$7)-SUM($M865:AF865),(Input!$M$240*$M$7)/A30taxstdlife))</f>
        <v>0</v>
      </c>
      <c r="AH865" s="155">
        <f>IF(A30taxstdlife="n/a","n/a",IF(AH$3&gt;(A30taxstdlife+$E865),(Input!$M$240*$M$7)-SUM($M865:AG865),(Input!$M$240*$M$7)/A30taxstdlife))</f>
        <v>0</v>
      </c>
      <c r="AI865" s="155">
        <f>IF(A30taxstdlife="n/a","n/a",IF(AI$3&gt;(A30taxstdlife+$E865),(Input!$M$240*$M$7)-SUM($M865:AH865),(Input!$M$240*$M$7)/A30taxstdlife))</f>
        <v>0</v>
      </c>
      <c r="AJ865" s="155">
        <f>IF(A30taxstdlife="n/a","n/a",IF(AJ$3&gt;(A30taxstdlife+$E865),(Input!$M$240*$M$7)-SUM($M865:AI865),(Input!$M$240*$M$7)/A30taxstdlife))</f>
        <v>0</v>
      </c>
      <c r="AK865" s="155">
        <f>IF(A30taxstdlife="n/a","n/a",IF(AK$3&gt;(A30taxstdlife+$E865),(Input!$M$240*$M$7)-SUM($M865:AJ865),(Input!$M$240*$M$7)/A30taxstdlife))</f>
        <v>0</v>
      </c>
      <c r="AL865" s="155">
        <f>IF(A30taxstdlife="n/a","n/a",IF(AL$3&gt;(A30taxstdlife+$E865),(Input!$M$240*$M$7)-SUM($M865:AK865),(Input!$M$240*$M$7)/A30taxstdlife))</f>
        <v>0</v>
      </c>
      <c r="AM865" s="155">
        <f>IF(A30taxstdlife="n/a","n/a",IF(AM$3&gt;(A30taxstdlife+$E865),(Input!$M$240*$M$7)-SUM($M865:AL865),(Input!$M$240*$M$7)/A30taxstdlife))</f>
        <v>0</v>
      </c>
      <c r="AN865" s="155">
        <f>IF(A30taxstdlife="n/a","n/a",IF(AN$3&gt;(A30taxstdlife+$E865),(Input!$M$240*$M$7)-SUM($M865:AM865),(Input!$M$240*$M$7)/A30taxstdlife))</f>
        <v>0</v>
      </c>
      <c r="AO865" s="155">
        <f>IF(A30taxstdlife="n/a","n/a",IF(AO$3&gt;(A30taxstdlife+$E865),(Input!$M$240*$M$7)-SUM($M865:AN865),(Input!$M$240*$M$7)/A30taxstdlife))</f>
        <v>0</v>
      </c>
      <c r="AP865" s="155">
        <f>IF(A30taxstdlife="n/a","n/a",IF(AP$3&gt;(A30taxstdlife+$E865),(Input!$M$240*$M$7)-SUM($M865:AO865),(Input!$M$240*$M$7)/A30taxstdlife))</f>
        <v>0</v>
      </c>
      <c r="AQ865" s="155">
        <f>IF(A30taxstdlife="n/a","n/a",IF(AQ$3&gt;(A30taxstdlife+$E865),(Input!$M$240*$M$7)-SUM($M865:AP865),(Input!$M$240*$M$7)/A30taxstdlife))</f>
        <v>0</v>
      </c>
      <c r="AR865" s="155">
        <f>IF(A30taxstdlife="n/a","n/a",IF(AR$3&gt;(A30taxstdlife+$E865),(Input!$M$240*$M$7)-SUM($M865:AQ865),(Input!$M$240*$M$7)/A30taxstdlife))</f>
        <v>0</v>
      </c>
      <c r="AS865" s="155">
        <f>IF(A30taxstdlife="n/a","n/a",IF(AS$3&gt;(A30taxstdlife+$E865),(Input!$M$240*$M$7)-SUM($M865:AR865),(Input!$M$240*$M$7)/A30taxstdlife))</f>
        <v>0</v>
      </c>
      <c r="AT865" s="155">
        <f>IF(A30taxstdlife="n/a","n/a",IF(AT$3&gt;(A30taxstdlife+$E865),(Input!$M$240*$M$7)-SUM($M865:AS865),(Input!$M$240*$M$7)/A30taxstdlife))</f>
        <v>0</v>
      </c>
      <c r="AU865" s="155">
        <f>IF(A30taxstdlife="n/a","n/a",IF(AU$3&gt;(A30taxstdlife+$E865),(Input!$M$240*$M$7)-SUM($M865:AT865),(Input!$M$240*$M$7)/A30taxstdlife))</f>
        <v>0</v>
      </c>
      <c r="AV865" s="155">
        <f>IF(A30taxstdlife="n/a","n/a",IF(AV$3&gt;(A30taxstdlife+$E865),(Input!$M$240*$M$7)-SUM($M865:AU865),(Input!$M$240*$M$7)/A30taxstdlife))</f>
        <v>0</v>
      </c>
      <c r="AW865" s="155">
        <f>IF(A30taxstdlife="n/a","n/a",IF(AW$3&gt;(A30taxstdlife+$E865),(Input!$M$240*$M$7)-SUM($M865:AV865),(Input!$M$240*$M$7)/A30taxstdlife))</f>
        <v>0</v>
      </c>
      <c r="AX865" s="155">
        <f>IF(A30taxstdlife="n/a","n/a",IF(AX$3&gt;(A30taxstdlife+$E865),(Input!$M$240*$M$7)-SUM($M865:AW865),(Input!$M$240*$M$7)/A30taxstdlife))</f>
        <v>0</v>
      </c>
      <c r="AY865" s="155">
        <f>IF(A30taxstdlife="n/a","n/a",IF(AY$3&gt;(A30taxstdlife+$E865),(Input!$M$240*$M$7)-SUM($M865:AX865),(Input!$M$240*$M$7)/A30taxstdlife))</f>
        <v>0</v>
      </c>
      <c r="AZ865" s="155">
        <f>IF(A30taxstdlife="n/a","n/a",IF(AZ$3&gt;(A30taxstdlife+$E865),(Input!$M$240*$M$7)-SUM($M865:AY865),(Input!$M$240*$M$7)/A30taxstdlife))</f>
        <v>0</v>
      </c>
      <c r="BA865" s="155">
        <f>IF(A30taxstdlife="n/a","n/a",IF(BA$3&gt;(A30taxstdlife+$E865),(Input!$M$240*$M$7)-SUM($M865:AZ865),(Input!$M$240*$M$7)/A30taxstdlife))</f>
        <v>0</v>
      </c>
      <c r="BB865" s="155">
        <f>IF(A30taxstdlife="n/a","n/a",IF(BB$3&gt;(A30taxstdlife+$E865),(Input!$M$240*$M$7)-SUM($M865:BA865),(Input!$M$240*$M$7)/A30taxstdlife))</f>
        <v>0</v>
      </c>
      <c r="BC865" s="155">
        <f>IF(A30taxstdlife="n/a","n/a",IF(BC$3&gt;(A30taxstdlife+$E865),(Input!$M$240*$M$7)-SUM($M865:BB865),(Input!$M$240*$M$7)/A30taxstdlife))</f>
        <v>0</v>
      </c>
      <c r="BD865" s="155">
        <f>IF(A30taxstdlife="n/a","n/a",IF(BD$3&gt;(A30taxstdlife+$E865),(Input!$M$240*$M$7)-SUM($M865:BC865),(Input!$M$240*$M$7)/A30taxstdlife))</f>
        <v>0</v>
      </c>
      <c r="BE865" s="155">
        <f>IF(A30taxstdlife="n/a","n/a",IF(BE$3&gt;(A30taxstdlife+$E865),(Input!$M$240*$M$7)-SUM($M865:BD865),(Input!$M$240*$M$7)/A30taxstdlife))</f>
        <v>0</v>
      </c>
      <c r="BF865" s="155">
        <f>IF(A30taxstdlife="n/a","n/a",IF(BF$3&gt;(A30taxstdlife+$E865),(Input!$M$240*$M$7)-SUM($M865:BE865),(Input!$M$240*$M$7)/A30taxstdlife))</f>
        <v>0</v>
      </c>
      <c r="BG865" s="155">
        <f>IF(A30taxstdlife="n/a","n/a",IF(BG$3&gt;(A30taxstdlife+$E865),(Input!$M$240*$M$7)-SUM($M865:BF865),(Input!$M$240*$M$7)/A30taxstdlife))</f>
        <v>0</v>
      </c>
      <c r="BH865" s="155">
        <f>IF(A30taxstdlife="n/a","n/a",IF(BH$3&gt;(A30taxstdlife+$E865),(Input!$M$240*$M$7)-SUM($M865:BG865),(Input!$M$240*$M$7)/A30taxstdlife))</f>
        <v>0</v>
      </c>
      <c r="BI865" s="155">
        <f>IF(A30taxstdlife="n/a","n/a",IF(BI$3&gt;(A30taxstdlife+$E865),(Input!$M$240*$M$7)-SUM($M865:BH865),(Input!$M$240*$M$7)/A30taxstdlife))</f>
        <v>0</v>
      </c>
      <c r="BJ865" s="14"/>
      <c r="BK865" s="14"/>
      <c r="BL865" s="14"/>
      <c r="BM865" s="14"/>
      <c r="BN865" s="14"/>
      <c r="BO865" s="14"/>
      <c r="BP865" s="14"/>
      <c r="BQ865" s="14"/>
      <c r="BR865" s="14"/>
      <c r="BS865" s="14"/>
      <c r="BT865" s="14"/>
      <c r="BU865" s="14"/>
      <c r="BV865" s="14"/>
      <c r="BW865" s="14"/>
      <c r="BX865" s="14"/>
      <c r="BY865" s="14"/>
      <c r="BZ865" s="14"/>
      <c r="CA865" s="410"/>
      <c r="CB865" s="410"/>
      <c r="CC865" s="410"/>
      <c r="CD865" s="410"/>
      <c r="CE865" s="410"/>
      <c r="CF865" s="410"/>
      <c r="CG865" s="410"/>
      <c r="CH865" s="410"/>
      <c r="CI865" s="410"/>
      <c r="CJ865" s="410"/>
      <c r="CK865" s="410"/>
      <c r="CL865" s="410"/>
      <c r="CM865" s="410"/>
      <c r="CN865" s="410"/>
      <c r="CO865" s="410"/>
      <c r="CP865" s="410"/>
      <c r="CQ865" s="410"/>
      <c r="CR865" s="410"/>
      <c r="CS865" s="410"/>
      <c r="CT865" s="410"/>
      <c r="CU865" s="410"/>
      <c r="CV865" s="410"/>
      <c r="CW865" s="410"/>
      <c r="CX865" s="410"/>
      <c r="CY865" s="410"/>
      <c r="CZ865" s="410"/>
      <c r="DA865" s="410"/>
      <c r="DB865" s="410"/>
      <c r="DC865" s="410"/>
      <c r="DD865" s="410"/>
      <c r="DE865" s="410"/>
      <c r="DF865" s="410"/>
      <c r="DG865" s="410"/>
      <c r="DH865" s="410"/>
      <c r="DI865" s="410"/>
      <c r="DJ865" s="410"/>
      <c r="DK865" s="410"/>
      <c r="DL865" s="410"/>
      <c r="DM865" s="410"/>
      <c r="DN865" s="410"/>
      <c r="DO865" s="410"/>
      <c r="DP865" s="410"/>
      <c r="DQ865" s="410"/>
      <c r="DR865" s="410"/>
      <c r="DS865" s="410"/>
      <c r="DT865" s="410"/>
      <c r="DU865" s="410"/>
      <c r="DV865" s="410"/>
      <c r="DW865" s="410"/>
      <c r="DX865" s="410"/>
      <c r="DY865" s="410"/>
      <c r="DZ865" s="410"/>
      <c r="EA865" s="410"/>
      <c r="EB865" s="410"/>
      <c r="EC865" s="410"/>
      <c r="ED865" s="410"/>
      <c r="EE865" s="410"/>
      <c r="EF865" s="410"/>
      <c r="EG865" s="410"/>
      <c r="EH865" s="410"/>
      <c r="EI865" s="410"/>
      <c r="EJ865" s="410"/>
      <c r="EK865" s="410"/>
      <c r="EL865" s="410"/>
      <c r="EM865" s="410"/>
      <c r="EN865" s="410"/>
      <c r="EO865" s="410"/>
      <c r="EP865" s="410"/>
      <c r="EQ865" s="410"/>
      <c r="ER865" s="410"/>
      <c r="ES865" s="410"/>
      <c r="ET865" s="410"/>
      <c r="EU865" s="410"/>
      <c r="EV865" s="410"/>
      <c r="EW865" s="410"/>
      <c r="EX865" s="410"/>
      <c r="EY865" s="410"/>
      <c r="EZ865" s="410"/>
      <c r="FA865" s="410"/>
      <c r="FB865" s="410"/>
      <c r="FC865" s="410"/>
      <c r="FD865" s="410"/>
      <c r="FE865" s="410"/>
      <c r="FF865" s="410"/>
      <c r="FG865" s="410"/>
      <c r="FH865" s="410"/>
      <c r="FI865" s="410"/>
      <c r="FJ865" s="410"/>
      <c r="FK865" s="410"/>
      <c r="FL865" s="410"/>
      <c r="FM865" s="410"/>
      <c r="FN865" s="410"/>
      <c r="FO865" s="410"/>
      <c r="FP865" s="410"/>
      <c r="FQ865" s="410"/>
      <c r="FR865" s="410"/>
      <c r="FS865" s="410"/>
      <c r="FT865" s="410"/>
      <c r="FU865" s="410"/>
      <c r="FV865" s="410"/>
      <c r="FW865" s="410"/>
      <c r="FX865" s="410"/>
      <c r="FY865" s="410"/>
      <c r="FZ865" s="410"/>
      <c r="GA865" s="410"/>
      <c r="GB865" s="410"/>
      <c r="GC865" s="410"/>
      <c r="GD865" s="410"/>
      <c r="GE865" s="410"/>
      <c r="GF865" s="410"/>
      <c r="GG865" s="410"/>
      <c r="GH865" s="410"/>
      <c r="GI865" s="410"/>
      <c r="GJ865" s="410"/>
      <c r="GK865" s="410"/>
      <c r="GL865" s="410"/>
      <c r="GM865" s="410"/>
      <c r="GN865" s="410"/>
      <c r="GO865" s="410"/>
      <c r="GP865" s="410"/>
      <c r="GQ865" s="410"/>
      <c r="GR865" s="410"/>
      <c r="GS865" s="410"/>
      <c r="GT865" s="410"/>
      <c r="GU865" s="410"/>
      <c r="GV865" s="410"/>
      <c r="GW865" s="410"/>
      <c r="GX865" s="410"/>
      <c r="GY865" s="410"/>
      <c r="GZ865" s="410"/>
      <c r="HA865" s="410"/>
      <c r="HB865" s="410"/>
      <c r="HC865" s="410"/>
      <c r="HD865" s="410"/>
      <c r="HE865" s="410"/>
      <c r="HF865" s="410"/>
      <c r="HG865" s="410"/>
      <c r="HH865" s="410"/>
      <c r="HI865" s="410"/>
      <c r="HJ865" s="410"/>
      <c r="HK865" s="410"/>
      <c r="HL865" s="410"/>
      <c r="HM865" s="410"/>
      <c r="HN865" s="410"/>
      <c r="HO865" s="410"/>
      <c r="HP865" s="410"/>
      <c r="HQ865" s="410"/>
      <c r="HR865" s="410"/>
      <c r="HS865" s="410"/>
      <c r="HT865" s="410"/>
      <c r="HU865" s="410"/>
      <c r="HV865" s="410"/>
      <c r="HW865" s="410"/>
      <c r="HX865" s="410"/>
      <c r="HY865" s="410"/>
      <c r="HZ865" s="410"/>
      <c r="IA865" s="410"/>
      <c r="IB865" s="410"/>
      <c r="IC865" s="410"/>
      <c r="ID865" s="410"/>
      <c r="IE865" s="410"/>
      <c r="IF865" s="410"/>
      <c r="IG865" s="410"/>
      <c r="IH865" s="410"/>
      <c r="II865" s="410"/>
      <c r="IJ865" s="410"/>
      <c r="IK865" s="410"/>
      <c r="IL865" s="410"/>
      <c r="IM865" s="410"/>
      <c r="IN865" s="410"/>
      <c r="IO865" s="410"/>
      <c r="IP865" s="410"/>
      <c r="IQ865" s="410"/>
      <c r="IR865" s="410"/>
      <c r="IS865" s="410"/>
      <c r="IT865" s="410"/>
      <c r="IU865" s="410"/>
      <c r="IV865" s="410"/>
    </row>
    <row r="866" spans="1:256" s="2" customFormat="1" ht="12.75" hidden="1" customHeight="1" outlineLevel="2">
      <c r="A866" s="14"/>
      <c r="B866" s="14"/>
      <c r="C866" s="324"/>
      <c r="D866" s="413"/>
      <c r="E866" s="261">
        <v>8</v>
      </c>
      <c r="F866" s="372"/>
      <c r="G866" s="269"/>
      <c r="H866" s="271"/>
      <c r="I866" s="271"/>
      <c r="J866" s="271"/>
      <c r="K866" s="271"/>
      <c r="L866" s="271"/>
      <c r="M866" s="271"/>
      <c r="N866" s="270"/>
      <c r="O866" s="155">
        <f>IF(A30taxstdlife="n/a","n/a",IF(O$3&gt;(A30taxstdlife+$E866),(Input!$N$240*$N$7)-SUM($N866:N866),(Input!$N$240*$N$7)/A30taxstdlife))</f>
        <v>0</v>
      </c>
      <c r="P866" s="155">
        <f>IF(A30taxstdlife="n/a","n/a",IF(P$3&gt;(A30taxstdlife+$E866),(Input!$N$240*$N$7)-SUM($N866:O866),(Input!$N$240*$N$7)/A30taxstdlife))</f>
        <v>0</v>
      </c>
      <c r="Q866" s="155">
        <f>IF(A30taxstdlife="n/a","n/a",IF(Q$3&gt;(A30taxstdlife+$E866),(Input!$N$240*$N$7)-SUM($N866:P866),(Input!$N$240*$N$7)/A30taxstdlife))</f>
        <v>0</v>
      </c>
      <c r="R866" s="155">
        <f>IF(A30taxstdlife="n/a","n/a",IF(R$3&gt;(A30taxstdlife+$E866),(Input!$N$240*$N$7)-SUM($N866:Q866),(Input!$N$240*$N$7)/A30taxstdlife))</f>
        <v>0</v>
      </c>
      <c r="S866" s="155">
        <f>IF(A30taxstdlife="n/a","n/a",IF(S$3&gt;(A30taxstdlife+$E866),(Input!$N$240*$N$7)-SUM($N866:R866),(Input!$N$240*$N$7)/A30taxstdlife))</f>
        <v>0</v>
      </c>
      <c r="T866" s="155">
        <f>IF(A30taxstdlife="n/a","n/a",IF(T$3&gt;(A30taxstdlife+$E866),(Input!$N$240*$N$7)-SUM($N866:S866),(Input!$N$240*$N$7)/A30taxstdlife))</f>
        <v>0</v>
      </c>
      <c r="U866" s="155">
        <f>IF(A30taxstdlife="n/a","n/a",IF(U$3&gt;(A30taxstdlife+$E866),(Input!$N$240*$N$7)-SUM($N866:T866),(Input!$N$240*$N$7)/A30taxstdlife))</f>
        <v>0</v>
      </c>
      <c r="V866" s="155">
        <f>IF(A30taxstdlife="n/a","n/a",IF(V$3&gt;(A30taxstdlife+$E866),(Input!$N$240*$N$7)-SUM($N866:U866),(Input!$N$240*$N$7)/A30taxstdlife))</f>
        <v>0</v>
      </c>
      <c r="W866" s="155">
        <f>IF(A30taxstdlife="n/a","n/a",IF(W$3&gt;(A30taxstdlife+$E866),(Input!$N$240*$N$7)-SUM($N866:V866),(Input!$N$240*$N$7)/A30taxstdlife))</f>
        <v>0</v>
      </c>
      <c r="X866" s="155">
        <f>IF(A30taxstdlife="n/a","n/a",IF(X$3&gt;(A30taxstdlife+$E866),(Input!$N$240*$N$7)-SUM($N866:W866),(Input!$N$240*$N$7)/A30taxstdlife))</f>
        <v>0</v>
      </c>
      <c r="Y866" s="155">
        <f>IF(A30taxstdlife="n/a","n/a",IF(Y$3&gt;(A30taxstdlife+$E866),(Input!$N$240*$N$7)-SUM($N866:X866),(Input!$N$240*$N$7)/A30taxstdlife))</f>
        <v>0</v>
      </c>
      <c r="Z866" s="155">
        <f>IF(A30taxstdlife="n/a","n/a",IF(Z$3&gt;(A30taxstdlife+$E866),(Input!$N$240*$N$7)-SUM($N866:Y866),(Input!$N$240*$N$7)/A30taxstdlife))</f>
        <v>0</v>
      </c>
      <c r="AA866" s="155">
        <f>IF(A30taxstdlife="n/a","n/a",IF(AA$3&gt;(A30taxstdlife+$E866),(Input!$N$240*$N$7)-SUM($N866:Z866),(Input!$N$240*$N$7)/A30taxstdlife))</f>
        <v>0</v>
      </c>
      <c r="AB866" s="155">
        <f>IF(A30taxstdlife="n/a","n/a",IF(AB$3&gt;(A30taxstdlife+$E866),(Input!$N$240*$N$7)-SUM($N866:AA866),(Input!$N$240*$N$7)/A30taxstdlife))</f>
        <v>0</v>
      </c>
      <c r="AC866" s="155">
        <f>IF(A30taxstdlife="n/a","n/a",IF(AC$3&gt;(A30taxstdlife+$E866),(Input!$N$240*$N$7)-SUM($N866:AB866),(Input!$N$240*$N$7)/A30taxstdlife))</f>
        <v>0</v>
      </c>
      <c r="AD866" s="155">
        <f>IF(A30taxstdlife="n/a","n/a",IF(AD$3&gt;(A30taxstdlife+$E866),(Input!$N$240*$N$7)-SUM($N866:AC866),(Input!$N$240*$N$7)/A30taxstdlife))</f>
        <v>0</v>
      </c>
      <c r="AE866" s="155">
        <f>IF(A30taxstdlife="n/a","n/a",IF(AE$3&gt;(A30taxstdlife+$E866),(Input!$N$240*$N$7)-SUM($N866:AD866),(Input!$N$240*$N$7)/A30taxstdlife))</f>
        <v>0</v>
      </c>
      <c r="AF866" s="155">
        <f>IF(A30taxstdlife="n/a","n/a",IF(AF$3&gt;(A30taxstdlife+$E866),(Input!$N$240*$N$7)-SUM($N866:AE866),(Input!$N$240*$N$7)/A30taxstdlife))</f>
        <v>0</v>
      </c>
      <c r="AG866" s="155">
        <f>IF(A30taxstdlife="n/a","n/a",IF(AG$3&gt;(A30taxstdlife+$E866),(Input!$N$240*$N$7)-SUM($N866:AF866),(Input!$N$240*$N$7)/A30taxstdlife))</f>
        <v>0</v>
      </c>
      <c r="AH866" s="155">
        <f>IF(A30taxstdlife="n/a","n/a",IF(AH$3&gt;(A30taxstdlife+$E866),(Input!$N$240*$N$7)-SUM($N866:AG866),(Input!$N$240*$N$7)/A30taxstdlife))</f>
        <v>0</v>
      </c>
      <c r="AI866" s="155">
        <f>IF(A30taxstdlife="n/a","n/a",IF(AI$3&gt;(A30taxstdlife+$E866),(Input!$N$240*$N$7)-SUM($N866:AH866),(Input!$N$240*$N$7)/A30taxstdlife))</f>
        <v>0</v>
      </c>
      <c r="AJ866" s="155">
        <f>IF(A30taxstdlife="n/a","n/a",IF(AJ$3&gt;(A30taxstdlife+$E866),(Input!$N$240*$N$7)-SUM($N866:AI866),(Input!$N$240*$N$7)/A30taxstdlife))</f>
        <v>0</v>
      </c>
      <c r="AK866" s="155">
        <f>IF(A30taxstdlife="n/a","n/a",IF(AK$3&gt;(A30taxstdlife+$E866),(Input!$N$240*$N$7)-SUM($N866:AJ866),(Input!$N$240*$N$7)/A30taxstdlife))</f>
        <v>0</v>
      </c>
      <c r="AL866" s="155">
        <f>IF(A30taxstdlife="n/a","n/a",IF(AL$3&gt;(A30taxstdlife+$E866),(Input!$N$240*$N$7)-SUM($N866:AK866),(Input!$N$240*$N$7)/A30taxstdlife))</f>
        <v>0</v>
      </c>
      <c r="AM866" s="155">
        <f>IF(A30taxstdlife="n/a","n/a",IF(AM$3&gt;(A30taxstdlife+$E866),(Input!$N$240*$N$7)-SUM($N866:AL866),(Input!$N$240*$N$7)/A30taxstdlife))</f>
        <v>0</v>
      </c>
      <c r="AN866" s="155">
        <f>IF(A30taxstdlife="n/a","n/a",IF(AN$3&gt;(A30taxstdlife+$E866),(Input!$N$240*$N$7)-SUM($N866:AM866),(Input!$N$240*$N$7)/A30taxstdlife))</f>
        <v>0</v>
      </c>
      <c r="AO866" s="155">
        <f>IF(A30taxstdlife="n/a","n/a",IF(AO$3&gt;(A30taxstdlife+$E866),(Input!$N$240*$N$7)-SUM($N866:AN866),(Input!$N$240*$N$7)/A30taxstdlife))</f>
        <v>0</v>
      </c>
      <c r="AP866" s="155">
        <f>IF(A30taxstdlife="n/a","n/a",IF(AP$3&gt;(A30taxstdlife+$E866),(Input!$N$240*$N$7)-SUM($N866:AO866),(Input!$N$240*$N$7)/A30taxstdlife))</f>
        <v>0</v>
      </c>
      <c r="AQ866" s="155">
        <f>IF(A30taxstdlife="n/a","n/a",IF(AQ$3&gt;(A30taxstdlife+$E866),(Input!$N$240*$N$7)-SUM($N866:AP866),(Input!$N$240*$N$7)/A30taxstdlife))</f>
        <v>0</v>
      </c>
      <c r="AR866" s="155">
        <f>IF(A30taxstdlife="n/a","n/a",IF(AR$3&gt;(A30taxstdlife+$E866),(Input!$N$240*$N$7)-SUM($N866:AQ866),(Input!$N$240*$N$7)/A30taxstdlife))</f>
        <v>0</v>
      </c>
      <c r="AS866" s="155">
        <f>IF(A30taxstdlife="n/a","n/a",IF(AS$3&gt;(A30taxstdlife+$E866),(Input!$N$240*$N$7)-SUM($N866:AR866),(Input!$N$240*$N$7)/A30taxstdlife))</f>
        <v>0</v>
      </c>
      <c r="AT866" s="155">
        <f>IF(A30taxstdlife="n/a","n/a",IF(AT$3&gt;(A30taxstdlife+$E866),(Input!$N$240*$N$7)-SUM($N866:AS866),(Input!$N$240*$N$7)/A30taxstdlife))</f>
        <v>0</v>
      </c>
      <c r="AU866" s="155">
        <f>IF(A30taxstdlife="n/a","n/a",IF(AU$3&gt;(A30taxstdlife+$E866),(Input!$N$240*$N$7)-SUM($N866:AT866),(Input!$N$240*$N$7)/A30taxstdlife))</f>
        <v>0</v>
      </c>
      <c r="AV866" s="155">
        <f>IF(A30taxstdlife="n/a","n/a",IF(AV$3&gt;(A30taxstdlife+$E866),(Input!$N$240*$N$7)-SUM($N866:AU866),(Input!$N$240*$N$7)/A30taxstdlife))</f>
        <v>0</v>
      </c>
      <c r="AW866" s="155">
        <f>IF(A30taxstdlife="n/a","n/a",IF(AW$3&gt;(A30taxstdlife+$E866),(Input!$N$240*$N$7)-SUM($N866:AV866),(Input!$N$240*$N$7)/A30taxstdlife))</f>
        <v>0</v>
      </c>
      <c r="AX866" s="155">
        <f>IF(A30taxstdlife="n/a","n/a",IF(AX$3&gt;(A30taxstdlife+$E866),(Input!$N$240*$N$7)-SUM($N866:AW866),(Input!$N$240*$N$7)/A30taxstdlife))</f>
        <v>0</v>
      </c>
      <c r="AY866" s="155">
        <f>IF(A30taxstdlife="n/a","n/a",IF(AY$3&gt;(A30taxstdlife+$E866),(Input!$N$240*$N$7)-SUM($N866:AX866),(Input!$N$240*$N$7)/A30taxstdlife))</f>
        <v>0</v>
      </c>
      <c r="AZ866" s="155">
        <f>IF(A30taxstdlife="n/a","n/a",IF(AZ$3&gt;(A30taxstdlife+$E866),(Input!$N$240*$N$7)-SUM($N866:AY866),(Input!$N$240*$N$7)/A30taxstdlife))</f>
        <v>0</v>
      </c>
      <c r="BA866" s="155">
        <f>IF(A30taxstdlife="n/a","n/a",IF(BA$3&gt;(A30taxstdlife+$E866),(Input!$N$240*$N$7)-SUM($N866:AZ866),(Input!$N$240*$N$7)/A30taxstdlife))</f>
        <v>0</v>
      </c>
      <c r="BB866" s="155">
        <f>IF(A30taxstdlife="n/a","n/a",IF(BB$3&gt;(A30taxstdlife+$E866),(Input!$N$240*$N$7)-SUM($N866:BA866),(Input!$N$240*$N$7)/A30taxstdlife))</f>
        <v>0</v>
      </c>
      <c r="BC866" s="155">
        <f>IF(A30taxstdlife="n/a","n/a",IF(BC$3&gt;(A30taxstdlife+$E866),(Input!$N$240*$N$7)-SUM($N866:BB866),(Input!$N$240*$N$7)/A30taxstdlife))</f>
        <v>0</v>
      </c>
      <c r="BD866" s="155">
        <f>IF(A30taxstdlife="n/a","n/a",IF(BD$3&gt;(A30taxstdlife+$E866),(Input!$N$240*$N$7)-SUM($N866:BC866),(Input!$N$240*$N$7)/A30taxstdlife))</f>
        <v>0</v>
      </c>
      <c r="BE866" s="155">
        <f>IF(A30taxstdlife="n/a","n/a",IF(BE$3&gt;(A30taxstdlife+$E866),(Input!$N$240*$N$7)-SUM($N866:BD866),(Input!$N$240*$N$7)/A30taxstdlife))</f>
        <v>0</v>
      </c>
      <c r="BF866" s="155">
        <f>IF(A30taxstdlife="n/a","n/a",IF(BF$3&gt;(A30taxstdlife+$E866),(Input!$N$240*$N$7)-SUM($N866:BE866),(Input!$N$240*$N$7)/A30taxstdlife))</f>
        <v>0</v>
      </c>
      <c r="BG866" s="155">
        <f>IF(A30taxstdlife="n/a","n/a",IF(BG$3&gt;(A30taxstdlife+$E866),(Input!$N$240*$N$7)-SUM($N866:BF866),(Input!$N$240*$N$7)/A30taxstdlife))</f>
        <v>0</v>
      </c>
      <c r="BH866" s="155">
        <f>IF(A30taxstdlife="n/a","n/a",IF(BH$3&gt;(A30taxstdlife+$E866),(Input!$N$240*$N$7)-SUM($N866:BG866),(Input!$N$240*$N$7)/A30taxstdlife))</f>
        <v>0</v>
      </c>
      <c r="BI866" s="155">
        <f>IF(A30taxstdlife="n/a","n/a",IF(BI$3&gt;(A30taxstdlife+$E866),(Input!$N$240*$N$7)-SUM($N866:BH866),(Input!$N$240*$N$7)/A30taxstdlife))</f>
        <v>0</v>
      </c>
      <c r="BJ866" s="14"/>
      <c r="BK866" s="14"/>
      <c r="BL866" s="14"/>
      <c r="BM866" s="14"/>
      <c r="BN866" s="14"/>
      <c r="BO866" s="14"/>
      <c r="BP866" s="14"/>
      <c r="BQ866" s="14"/>
      <c r="BR866" s="14"/>
      <c r="BS866" s="14"/>
      <c r="BT866" s="14"/>
      <c r="BU866" s="14"/>
      <c r="BV866" s="14"/>
      <c r="BW866" s="14"/>
      <c r="BX866" s="14"/>
      <c r="BY866" s="14"/>
      <c r="BZ866" s="14"/>
      <c r="CA866" s="410"/>
      <c r="CB866" s="410"/>
      <c r="CC866" s="410"/>
      <c r="CD866" s="410"/>
      <c r="CE866" s="410"/>
      <c r="CF866" s="410"/>
      <c r="CG866" s="410"/>
      <c r="CH866" s="410"/>
      <c r="CI866" s="410"/>
      <c r="CJ866" s="410"/>
      <c r="CK866" s="410"/>
      <c r="CL866" s="410"/>
      <c r="CM866" s="410"/>
      <c r="CN866" s="410"/>
      <c r="CO866" s="410"/>
      <c r="CP866" s="410"/>
      <c r="CQ866" s="410"/>
      <c r="CR866" s="410"/>
      <c r="CS866" s="410"/>
      <c r="CT866" s="410"/>
      <c r="CU866" s="410"/>
      <c r="CV866" s="410"/>
      <c r="CW866" s="410"/>
      <c r="CX866" s="410"/>
      <c r="CY866" s="410"/>
      <c r="CZ866" s="410"/>
      <c r="DA866" s="410"/>
      <c r="DB866" s="410"/>
      <c r="DC866" s="410"/>
      <c r="DD866" s="410"/>
      <c r="DE866" s="410"/>
      <c r="DF866" s="410"/>
      <c r="DG866" s="410"/>
      <c r="DH866" s="410"/>
      <c r="DI866" s="410"/>
      <c r="DJ866" s="410"/>
      <c r="DK866" s="410"/>
      <c r="DL866" s="410"/>
      <c r="DM866" s="410"/>
      <c r="DN866" s="410"/>
      <c r="DO866" s="410"/>
      <c r="DP866" s="410"/>
      <c r="DQ866" s="410"/>
      <c r="DR866" s="410"/>
      <c r="DS866" s="410"/>
      <c r="DT866" s="410"/>
      <c r="DU866" s="410"/>
      <c r="DV866" s="410"/>
      <c r="DW866" s="410"/>
      <c r="DX866" s="410"/>
      <c r="DY866" s="410"/>
      <c r="DZ866" s="410"/>
      <c r="EA866" s="410"/>
      <c r="EB866" s="410"/>
      <c r="EC866" s="410"/>
      <c r="ED866" s="410"/>
      <c r="EE866" s="410"/>
      <c r="EF866" s="410"/>
      <c r="EG866" s="410"/>
      <c r="EH866" s="410"/>
      <c r="EI866" s="410"/>
      <c r="EJ866" s="410"/>
      <c r="EK866" s="410"/>
      <c r="EL866" s="410"/>
      <c r="EM866" s="410"/>
      <c r="EN866" s="410"/>
      <c r="EO866" s="410"/>
      <c r="EP866" s="410"/>
      <c r="EQ866" s="410"/>
      <c r="ER866" s="410"/>
      <c r="ES866" s="410"/>
      <c r="ET866" s="410"/>
      <c r="EU866" s="410"/>
      <c r="EV866" s="410"/>
      <c r="EW866" s="410"/>
      <c r="EX866" s="410"/>
      <c r="EY866" s="410"/>
      <c r="EZ866" s="410"/>
      <c r="FA866" s="410"/>
      <c r="FB866" s="410"/>
      <c r="FC866" s="410"/>
      <c r="FD866" s="410"/>
      <c r="FE866" s="410"/>
      <c r="FF866" s="410"/>
      <c r="FG866" s="410"/>
      <c r="FH866" s="410"/>
      <c r="FI866" s="410"/>
      <c r="FJ866" s="410"/>
      <c r="FK866" s="410"/>
      <c r="FL866" s="410"/>
      <c r="FM866" s="410"/>
      <c r="FN866" s="410"/>
      <c r="FO866" s="410"/>
      <c r="FP866" s="410"/>
      <c r="FQ866" s="410"/>
      <c r="FR866" s="410"/>
      <c r="FS866" s="410"/>
      <c r="FT866" s="410"/>
      <c r="FU866" s="410"/>
      <c r="FV866" s="410"/>
      <c r="FW866" s="410"/>
      <c r="FX866" s="410"/>
      <c r="FY866" s="410"/>
      <c r="FZ866" s="410"/>
      <c r="GA866" s="410"/>
      <c r="GB866" s="410"/>
      <c r="GC866" s="410"/>
      <c r="GD866" s="410"/>
      <c r="GE866" s="410"/>
      <c r="GF866" s="410"/>
      <c r="GG866" s="410"/>
      <c r="GH866" s="410"/>
      <c r="GI866" s="410"/>
      <c r="GJ866" s="410"/>
      <c r="GK866" s="410"/>
      <c r="GL866" s="410"/>
      <c r="GM866" s="410"/>
      <c r="GN866" s="410"/>
      <c r="GO866" s="410"/>
      <c r="GP866" s="410"/>
      <c r="GQ866" s="410"/>
      <c r="GR866" s="410"/>
      <c r="GS866" s="410"/>
      <c r="GT866" s="410"/>
      <c r="GU866" s="410"/>
      <c r="GV866" s="410"/>
      <c r="GW866" s="410"/>
      <c r="GX866" s="410"/>
      <c r="GY866" s="410"/>
      <c r="GZ866" s="410"/>
      <c r="HA866" s="410"/>
      <c r="HB866" s="410"/>
      <c r="HC866" s="410"/>
      <c r="HD866" s="410"/>
      <c r="HE866" s="410"/>
      <c r="HF866" s="410"/>
      <c r="HG866" s="410"/>
      <c r="HH866" s="410"/>
      <c r="HI866" s="410"/>
      <c r="HJ866" s="410"/>
      <c r="HK866" s="410"/>
      <c r="HL866" s="410"/>
      <c r="HM866" s="410"/>
      <c r="HN866" s="410"/>
      <c r="HO866" s="410"/>
      <c r="HP866" s="410"/>
      <c r="HQ866" s="410"/>
      <c r="HR866" s="410"/>
      <c r="HS866" s="410"/>
      <c r="HT866" s="410"/>
      <c r="HU866" s="410"/>
      <c r="HV866" s="410"/>
      <c r="HW866" s="410"/>
      <c r="HX866" s="410"/>
      <c r="HY866" s="410"/>
      <c r="HZ866" s="410"/>
      <c r="IA866" s="410"/>
      <c r="IB866" s="410"/>
      <c r="IC866" s="410"/>
      <c r="ID866" s="410"/>
      <c r="IE866" s="410"/>
      <c r="IF866" s="410"/>
      <c r="IG866" s="410"/>
      <c r="IH866" s="410"/>
      <c r="II866" s="410"/>
      <c r="IJ866" s="410"/>
      <c r="IK866" s="410"/>
      <c r="IL866" s="410"/>
      <c r="IM866" s="410"/>
      <c r="IN866" s="410"/>
      <c r="IO866" s="410"/>
      <c r="IP866" s="410"/>
      <c r="IQ866" s="410"/>
      <c r="IR866" s="410"/>
      <c r="IS866" s="410"/>
      <c r="IT866" s="410"/>
      <c r="IU866" s="410"/>
      <c r="IV866" s="410"/>
    </row>
    <row r="867" spans="1:256" s="2" customFormat="1" ht="12.75" hidden="1" customHeight="1" outlineLevel="2">
      <c r="A867" s="14"/>
      <c r="B867" s="14"/>
      <c r="C867" s="324"/>
      <c r="D867" s="413"/>
      <c r="E867" s="261">
        <v>9</v>
      </c>
      <c r="F867" s="372"/>
      <c r="G867" s="269"/>
      <c r="H867" s="271"/>
      <c r="I867" s="271"/>
      <c r="J867" s="271"/>
      <c r="K867" s="271"/>
      <c r="L867" s="271"/>
      <c r="M867" s="271"/>
      <c r="N867" s="271"/>
      <c r="O867" s="270"/>
      <c r="P867" s="155">
        <f>IF(A30taxstdlife="n/a","n/a",IF(P$3&gt;(A30taxstdlife+$E867),(Input!$O$240*$O$7)-SUM($O867:O867),(Input!$O$240*$O$7)/A30taxstdlife))</f>
        <v>0</v>
      </c>
      <c r="Q867" s="155">
        <f>IF(A30taxstdlife="n/a","n/a",IF(Q$3&gt;(A30taxstdlife+$E867),(Input!$O$240*$O$7)-SUM($O867:P867),(Input!$O$240*$O$7)/A30taxstdlife))</f>
        <v>0</v>
      </c>
      <c r="R867" s="155">
        <f>IF(A30taxstdlife="n/a","n/a",IF(R$3&gt;(A30taxstdlife+$E867),(Input!$O$240*$O$7)-SUM($O867:Q867),(Input!$O$240*$O$7)/A30taxstdlife))</f>
        <v>0</v>
      </c>
      <c r="S867" s="155">
        <f>IF(A30taxstdlife="n/a","n/a",IF(S$3&gt;(A30taxstdlife+$E867),(Input!$O$240*$O$7)-SUM($O867:R867),(Input!$O$240*$O$7)/A30taxstdlife))</f>
        <v>0</v>
      </c>
      <c r="T867" s="155">
        <f>IF(A30taxstdlife="n/a","n/a",IF(T$3&gt;(A30taxstdlife+$E867),(Input!$O$240*$O$7)-SUM($O867:S867),(Input!$O$240*$O$7)/A30taxstdlife))</f>
        <v>0</v>
      </c>
      <c r="U867" s="155">
        <f>IF(A30taxstdlife="n/a","n/a",IF(U$3&gt;(A30taxstdlife+$E867),(Input!$O$240*$O$7)-SUM($O867:T867),(Input!$O$240*$O$7)/A30taxstdlife))</f>
        <v>0</v>
      </c>
      <c r="V867" s="155">
        <f>IF(A30taxstdlife="n/a","n/a",IF(V$3&gt;(A30taxstdlife+$E867),(Input!$O$240*$O$7)-SUM($O867:U867),(Input!$O$240*$O$7)/A30taxstdlife))</f>
        <v>0</v>
      </c>
      <c r="W867" s="155">
        <f>IF(A30taxstdlife="n/a","n/a",IF(W$3&gt;(A30taxstdlife+$E867),(Input!$O$240*$O$7)-SUM($O867:V867),(Input!$O$240*$O$7)/A30taxstdlife))</f>
        <v>0</v>
      </c>
      <c r="X867" s="155">
        <f>IF(A30taxstdlife="n/a","n/a",IF(X$3&gt;(A30taxstdlife+$E867),(Input!$O$240*$O$7)-SUM($O867:W867),(Input!$O$240*$O$7)/A30taxstdlife))</f>
        <v>0</v>
      </c>
      <c r="Y867" s="155">
        <f>IF(A30taxstdlife="n/a","n/a",IF(Y$3&gt;(A30taxstdlife+$E867),(Input!$O$240*$O$7)-SUM($O867:X867),(Input!$O$240*$O$7)/A30taxstdlife))</f>
        <v>0</v>
      </c>
      <c r="Z867" s="155">
        <f>IF(A30taxstdlife="n/a","n/a",IF(Z$3&gt;(A30taxstdlife+$E867),(Input!$O$240*$O$7)-SUM($O867:Y867),(Input!$O$240*$O$7)/A30taxstdlife))</f>
        <v>0</v>
      </c>
      <c r="AA867" s="155">
        <f>IF(A30taxstdlife="n/a","n/a",IF(AA$3&gt;(A30taxstdlife+$E867),(Input!$O$240*$O$7)-SUM($O867:Z867),(Input!$O$240*$O$7)/A30taxstdlife))</f>
        <v>0</v>
      </c>
      <c r="AB867" s="155">
        <f>IF(A30taxstdlife="n/a","n/a",IF(AB$3&gt;(A30taxstdlife+$E867),(Input!$O$240*$O$7)-SUM($O867:AA867),(Input!$O$240*$O$7)/A30taxstdlife))</f>
        <v>0</v>
      </c>
      <c r="AC867" s="155">
        <f>IF(A30taxstdlife="n/a","n/a",IF(AC$3&gt;(A30taxstdlife+$E867),(Input!$O$240*$O$7)-SUM($O867:AB867),(Input!$O$240*$O$7)/A30taxstdlife))</f>
        <v>0</v>
      </c>
      <c r="AD867" s="155">
        <f>IF(A30taxstdlife="n/a","n/a",IF(AD$3&gt;(A30taxstdlife+$E867),(Input!$O$240*$O$7)-SUM($O867:AC867),(Input!$O$240*$O$7)/A30taxstdlife))</f>
        <v>0</v>
      </c>
      <c r="AE867" s="155">
        <f>IF(A30taxstdlife="n/a","n/a",IF(AE$3&gt;(A30taxstdlife+$E867),(Input!$O$240*$O$7)-SUM($O867:AD867),(Input!$O$240*$O$7)/A30taxstdlife))</f>
        <v>0</v>
      </c>
      <c r="AF867" s="155">
        <f>IF(A30taxstdlife="n/a","n/a",IF(AF$3&gt;(A30taxstdlife+$E867),(Input!$O$240*$O$7)-SUM($O867:AE867),(Input!$O$240*$O$7)/A30taxstdlife))</f>
        <v>0</v>
      </c>
      <c r="AG867" s="155">
        <f>IF(A30taxstdlife="n/a","n/a",IF(AG$3&gt;(A30taxstdlife+$E867),(Input!$O$240*$O$7)-SUM($O867:AF867),(Input!$O$240*$O$7)/A30taxstdlife))</f>
        <v>0</v>
      </c>
      <c r="AH867" s="155">
        <f>IF(A30taxstdlife="n/a","n/a",IF(AH$3&gt;(A30taxstdlife+$E867),(Input!$O$240*$O$7)-SUM($O867:AG867),(Input!$O$240*$O$7)/A30taxstdlife))</f>
        <v>0</v>
      </c>
      <c r="AI867" s="155">
        <f>IF(A30taxstdlife="n/a","n/a",IF(AI$3&gt;(A30taxstdlife+$E867),(Input!$O$240*$O$7)-SUM($O867:AH867),(Input!$O$240*$O$7)/A30taxstdlife))</f>
        <v>0</v>
      </c>
      <c r="AJ867" s="155">
        <f>IF(A30taxstdlife="n/a","n/a",IF(AJ$3&gt;(A30taxstdlife+$E867),(Input!$O$240*$O$7)-SUM($O867:AI867),(Input!$O$240*$O$7)/A30taxstdlife))</f>
        <v>0</v>
      </c>
      <c r="AK867" s="155">
        <f>IF(A30taxstdlife="n/a","n/a",IF(AK$3&gt;(A30taxstdlife+$E867),(Input!$O$240*$O$7)-SUM($O867:AJ867),(Input!$O$240*$O$7)/A30taxstdlife))</f>
        <v>0</v>
      </c>
      <c r="AL867" s="155">
        <f>IF(A30taxstdlife="n/a","n/a",IF(AL$3&gt;(A30taxstdlife+$E867),(Input!$O$240*$O$7)-SUM($O867:AK867),(Input!$O$240*$O$7)/A30taxstdlife))</f>
        <v>0</v>
      </c>
      <c r="AM867" s="155">
        <f>IF(A30taxstdlife="n/a","n/a",IF(AM$3&gt;(A30taxstdlife+$E867),(Input!$O$240*$O$7)-SUM($O867:AL867),(Input!$O$240*$O$7)/A30taxstdlife))</f>
        <v>0</v>
      </c>
      <c r="AN867" s="155">
        <f>IF(A30taxstdlife="n/a","n/a",IF(AN$3&gt;(A30taxstdlife+$E867),(Input!$O$240*$O$7)-SUM($O867:AM867),(Input!$O$240*$O$7)/A30taxstdlife))</f>
        <v>0</v>
      </c>
      <c r="AO867" s="155">
        <f>IF(A30taxstdlife="n/a","n/a",IF(AO$3&gt;(A30taxstdlife+$E867),(Input!$O$240*$O$7)-SUM($O867:AN867),(Input!$O$240*$O$7)/A30taxstdlife))</f>
        <v>0</v>
      </c>
      <c r="AP867" s="155">
        <f>IF(A30taxstdlife="n/a","n/a",IF(AP$3&gt;(A30taxstdlife+$E867),(Input!$O$240*$O$7)-SUM($O867:AO867),(Input!$O$240*$O$7)/A30taxstdlife))</f>
        <v>0</v>
      </c>
      <c r="AQ867" s="155">
        <f>IF(A30taxstdlife="n/a","n/a",IF(AQ$3&gt;(A30taxstdlife+$E867),(Input!$O$240*$O$7)-SUM($O867:AP867),(Input!$O$240*$O$7)/A30taxstdlife))</f>
        <v>0</v>
      </c>
      <c r="AR867" s="155">
        <f>IF(A30taxstdlife="n/a","n/a",IF(AR$3&gt;(A30taxstdlife+$E867),(Input!$O$240*$O$7)-SUM($O867:AQ867),(Input!$O$240*$O$7)/A30taxstdlife))</f>
        <v>0</v>
      </c>
      <c r="AS867" s="155">
        <f>IF(A30taxstdlife="n/a","n/a",IF(AS$3&gt;(A30taxstdlife+$E867),(Input!$O$240*$O$7)-SUM($O867:AR867),(Input!$O$240*$O$7)/A30taxstdlife))</f>
        <v>0</v>
      </c>
      <c r="AT867" s="155">
        <f>IF(A30taxstdlife="n/a","n/a",IF(AT$3&gt;(A30taxstdlife+$E867),(Input!$O$240*$O$7)-SUM($O867:AS867),(Input!$O$240*$O$7)/A30taxstdlife))</f>
        <v>0</v>
      </c>
      <c r="AU867" s="155">
        <f>IF(A30taxstdlife="n/a","n/a",IF(AU$3&gt;(A30taxstdlife+$E867),(Input!$O$240*$O$7)-SUM($O867:AT867),(Input!$O$240*$O$7)/A30taxstdlife))</f>
        <v>0</v>
      </c>
      <c r="AV867" s="155">
        <f>IF(A30taxstdlife="n/a","n/a",IF(AV$3&gt;(A30taxstdlife+$E867),(Input!$O$240*$O$7)-SUM($O867:AU867),(Input!$O$240*$O$7)/A30taxstdlife))</f>
        <v>0</v>
      </c>
      <c r="AW867" s="155">
        <f>IF(A30taxstdlife="n/a","n/a",IF(AW$3&gt;(A30taxstdlife+$E867),(Input!$O$240*$O$7)-SUM($O867:AV867),(Input!$O$240*$O$7)/A30taxstdlife))</f>
        <v>0</v>
      </c>
      <c r="AX867" s="155">
        <f>IF(A30taxstdlife="n/a","n/a",IF(AX$3&gt;(A30taxstdlife+$E867),(Input!$O$240*$O$7)-SUM($O867:AW867),(Input!$O$240*$O$7)/A30taxstdlife))</f>
        <v>0</v>
      </c>
      <c r="AY867" s="155">
        <f>IF(A30taxstdlife="n/a","n/a",IF(AY$3&gt;(A30taxstdlife+$E867),(Input!$O$240*$O$7)-SUM($O867:AX867),(Input!$O$240*$O$7)/A30taxstdlife))</f>
        <v>0</v>
      </c>
      <c r="AZ867" s="155">
        <f>IF(A30taxstdlife="n/a","n/a",IF(AZ$3&gt;(A30taxstdlife+$E867),(Input!$O$240*$O$7)-SUM($O867:AY867),(Input!$O$240*$O$7)/A30taxstdlife))</f>
        <v>0</v>
      </c>
      <c r="BA867" s="155">
        <f>IF(A30taxstdlife="n/a","n/a",IF(BA$3&gt;(A30taxstdlife+$E867),(Input!$O$240*$O$7)-SUM($O867:AZ867),(Input!$O$240*$O$7)/A30taxstdlife))</f>
        <v>0</v>
      </c>
      <c r="BB867" s="155">
        <f>IF(A30taxstdlife="n/a","n/a",IF(BB$3&gt;(A30taxstdlife+$E867),(Input!$O$240*$O$7)-SUM($O867:BA867),(Input!$O$240*$O$7)/A30taxstdlife))</f>
        <v>0</v>
      </c>
      <c r="BC867" s="155">
        <f>IF(A30taxstdlife="n/a","n/a",IF(BC$3&gt;(A30taxstdlife+$E867),(Input!$O$240*$O$7)-SUM($O867:BB867),(Input!$O$240*$O$7)/A30taxstdlife))</f>
        <v>0</v>
      </c>
      <c r="BD867" s="155">
        <f>IF(A30taxstdlife="n/a","n/a",IF(BD$3&gt;(A30taxstdlife+$E867),(Input!$O$240*$O$7)-SUM($O867:BC867),(Input!$O$240*$O$7)/A30taxstdlife))</f>
        <v>0</v>
      </c>
      <c r="BE867" s="155">
        <f>IF(A30taxstdlife="n/a","n/a",IF(BE$3&gt;(A30taxstdlife+$E867),(Input!$O$240*$O$7)-SUM($O867:BD867),(Input!$O$240*$O$7)/A30taxstdlife))</f>
        <v>0</v>
      </c>
      <c r="BF867" s="155">
        <f>IF(A30taxstdlife="n/a","n/a",IF(BF$3&gt;(A30taxstdlife+$E867),(Input!$O$240*$O$7)-SUM($O867:BE867),(Input!$O$240*$O$7)/A30taxstdlife))</f>
        <v>0</v>
      </c>
      <c r="BG867" s="155">
        <f>IF(A30taxstdlife="n/a","n/a",IF(BG$3&gt;(A30taxstdlife+$E867),(Input!$O$240*$O$7)-SUM($O867:BF867),(Input!$O$240*$O$7)/A30taxstdlife))</f>
        <v>0</v>
      </c>
      <c r="BH867" s="155">
        <f>IF(A30taxstdlife="n/a","n/a",IF(BH$3&gt;(A30taxstdlife+$E867),(Input!$O$240*$O$7)-SUM($O867:BG867),(Input!$O$240*$O$7)/A30taxstdlife))</f>
        <v>0</v>
      </c>
      <c r="BI867" s="155">
        <f>IF(A30taxstdlife="n/a","n/a",IF(BI$3&gt;(A30taxstdlife+$E867),(Input!$O$240*$O$7)-SUM($O867:BH867),(Input!$O$240*$O$7)/A30taxstdlife))</f>
        <v>0</v>
      </c>
      <c r="BJ867" s="14"/>
      <c r="BK867" s="14"/>
      <c r="BL867" s="14"/>
      <c r="BM867" s="14"/>
      <c r="BN867" s="14"/>
      <c r="BO867" s="14"/>
      <c r="BP867" s="14"/>
      <c r="BQ867" s="14"/>
      <c r="BR867" s="14"/>
      <c r="BS867" s="14"/>
      <c r="BT867" s="14"/>
      <c r="BU867" s="14"/>
      <c r="BV867" s="14"/>
      <c r="BW867" s="14"/>
      <c r="BX867" s="14"/>
      <c r="BY867" s="14"/>
      <c r="BZ867" s="14"/>
      <c r="CA867" s="410"/>
      <c r="CB867" s="410"/>
      <c r="CC867" s="410"/>
      <c r="CD867" s="410"/>
      <c r="CE867" s="410"/>
      <c r="CF867" s="410"/>
      <c r="CG867" s="410"/>
      <c r="CH867" s="410"/>
      <c r="CI867" s="410"/>
      <c r="CJ867" s="410"/>
      <c r="CK867" s="410"/>
      <c r="CL867" s="410"/>
      <c r="CM867" s="410"/>
      <c r="CN867" s="410"/>
      <c r="CO867" s="410"/>
      <c r="CP867" s="410"/>
      <c r="CQ867" s="410"/>
      <c r="CR867" s="410"/>
      <c r="CS867" s="410"/>
      <c r="CT867" s="410"/>
      <c r="CU867" s="410"/>
      <c r="CV867" s="410"/>
      <c r="CW867" s="410"/>
      <c r="CX867" s="410"/>
      <c r="CY867" s="410"/>
      <c r="CZ867" s="410"/>
      <c r="DA867" s="410"/>
      <c r="DB867" s="410"/>
      <c r="DC867" s="410"/>
      <c r="DD867" s="410"/>
      <c r="DE867" s="410"/>
      <c r="DF867" s="410"/>
      <c r="DG867" s="410"/>
      <c r="DH867" s="410"/>
      <c r="DI867" s="410"/>
      <c r="DJ867" s="410"/>
      <c r="DK867" s="410"/>
      <c r="DL867" s="410"/>
      <c r="DM867" s="410"/>
      <c r="DN867" s="410"/>
      <c r="DO867" s="410"/>
      <c r="DP867" s="410"/>
      <c r="DQ867" s="410"/>
      <c r="DR867" s="410"/>
      <c r="DS867" s="410"/>
      <c r="DT867" s="410"/>
      <c r="DU867" s="410"/>
      <c r="DV867" s="410"/>
      <c r="DW867" s="410"/>
      <c r="DX867" s="410"/>
      <c r="DY867" s="410"/>
      <c r="DZ867" s="410"/>
      <c r="EA867" s="410"/>
      <c r="EB867" s="410"/>
      <c r="EC867" s="410"/>
      <c r="ED867" s="410"/>
      <c r="EE867" s="410"/>
      <c r="EF867" s="410"/>
      <c r="EG867" s="410"/>
      <c r="EH867" s="410"/>
      <c r="EI867" s="410"/>
      <c r="EJ867" s="410"/>
      <c r="EK867" s="410"/>
      <c r="EL867" s="410"/>
      <c r="EM867" s="410"/>
      <c r="EN867" s="410"/>
      <c r="EO867" s="410"/>
      <c r="EP867" s="410"/>
      <c r="EQ867" s="410"/>
      <c r="ER867" s="410"/>
      <c r="ES867" s="410"/>
      <c r="ET867" s="410"/>
      <c r="EU867" s="410"/>
      <c r="EV867" s="410"/>
      <c r="EW867" s="410"/>
      <c r="EX867" s="410"/>
      <c r="EY867" s="410"/>
      <c r="EZ867" s="410"/>
      <c r="FA867" s="410"/>
      <c r="FB867" s="410"/>
      <c r="FC867" s="410"/>
      <c r="FD867" s="410"/>
      <c r="FE867" s="410"/>
      <c r="FF867" s="410"/>
      <c r="FG867" s="410"/>
      <c r="FH867" s="410"/>
      <c r="FI867" s="410"/>
      <c r="FJ867" s="410"/>
      <c r="FK867" s="410"/>
      <c r="FL867" s="410"/>
      <c r="FM867" s="410"/>
      <c r="FN867" s="410"/>
      <c r="FO867" s="410"/>
      <c r="FP867" s="410"/>
      <c r="FQ867" s="410"/>
      <c r="FR867" s="410"/>
      <c r="FS867" s="410"/>
      <c r="FT867" s="410"/>
      <c r="FU867" s="410"/>
      <c r="FV867" s="410"/>
      <c r="FW867" s="410"/>
      <c r="FX867" s="410"/>
      <c r="FY867" s="410"/>
      <c r="FZ867" s="410"/>
      <c r="GA867" s="410"/>
      <c r="GB867" s="410"/>
      <c r="GC867" s="410"/>
      <c r="GD867" s="410"/>
      <c r="GE867" s="410"/>
      <c r="GF867" s="410"/>
      <c r="GG867" s="410"/>
      <c r="GH867" s="410"/>
      <c r="GI867" s="410"/>
      <c r="GJ867" s="410"/>
      <c r="GK867" s="410"/>
      <c r="GL867" s="410"/>
      <c r="GM867" s="410"/>
      <c r="GN867" s="410"/>
      <c r="GO867" s="410"/>
      <c r="GP867" s="410"/>
      <c r="GQ867" s="410"/>
      <c r="GR867" s="410"/>
      <c r="GS867" s="410"/>
      <c r="GT867" s="410"/>
      <c r="GU867" s="410"/>
      <c r="GV867" s="410"/>
      <c r="GW867" s="410"/>
      <c r="GX867" s="410"/>
      <c r="GY867" s="410"/>
      <c r="GZ867" s="410"/>
      <c r="HA867" s="410"/>
      <c r="HB867" s="410"/>
      <c r="HC867" s="410"/>
      <c r="HD867" s="410"/>
      <c r="HE867" s="410"/>
      <c r="HF867" s="410"/>
      <c r="HG867" s="410"/>
      <c r="HH867" s="410"/>
      <c r="HI867" s="410"/>
      <c r="HJ867" s="410"/>
      <c r="HK867" s="410"/>
      <c r="HL867" s="410"/>
      <c r="HM867" s="410"/>
      <c r="HN867" s="410"/>
      <c r="HO867" s="410"/>
      <c r="HP867" s="410"/>
      <c r="HQ867" s="410"/>
      <c r="HR867" s="410"/>
      <c r="HS867" s="410"/>
      <c r="HT867" s="410"/>
      <c r="HU867" s="410"/>
      <c r="HV867" s="410"/>
      <c r="HW867" s="410"/>
      <c r="HX867" s="410"/>
      <c r="HY867" s="410"/>
      <c r="HZ867" s="410"/>
      <c r="IA867" s="410"/>
      <c r="IB867" s="410"/>
      <c r="IC867" s="410"/>
      <c r="ID867" s="410"/>
      <c r="IE867" s="410"/>
      <c r="IF867" s="410"/>
      <c r="IG867" s="410"/>
      <c r="IH867" s="410"/>
      <c r="II867" s="410"/>
      <c r="IJ867" s="410"/>
      <c r="IK867" s="410"/>
      <c r="IL867" s="410"/>
      <c r="IM867" s="410"/>
      <c r="IN867" s="410"/>
      <c r="IO867" s="410"/>
      <c r="IP867" s="410"/>
      <c r="IQ867" s="410"/>
      <c r="IR867" s="410"/>
      <c r="IS867" s="410"/>
      <c r="IT867" s="410"/>
      <c r="IU867" s="410"/>
      <c r="IV867" s="410"/>
    </row>
    <row r="868" spans="1:256" s="2" customFormat="1" ht="12.75" hidden="1" customHeight="1" outlineLevel="2">
      <c r="A868" s="14"/>
      <c r="B868" s="14"/>
      <c r="C868" s="324"/>
      <c r="D868" s="413"/>
      <c r="E868" s="262">
        <v>10</v>
      </c>
      <c r="F868" s="372"/>
      <c r="G868" s="269"/>
      <c r="H868" s="271"/>
      <c r="I868" s="271"/>
      <c r="J868" s="271"/>
      <c r="K868" s="271"/>
      <c r="L868" s="271"/>
      <c r="M868" s="271"/>
      <c r="N868" s="271"/>
      <c r="O868" s="271"/>
      <c r="P868" s="270"/>
      <c r="Q868" s="155">
        <f>IF(A30taxstdlife="n/a","n/a",IF(Q$3&gt;(A30taxstdlife+$E868),(Input!$P$240*$P$7)-SUM($P868:P868),(Input!$P$240*$P$7)/A30taxstdlife))</f>
        <v>0</v>
      </c>
      <c r="R868" s="155">
        <f>IF(A30taxstdlife="n/a","n/a",IF(R$3&gt;(A30taxstdlife+$E868),(Input!$P$240*$P$7)-SUM($P868:Q868),(Input!$P$240*$P$7)/A30taxstdlife))</f>
        <v>0</v>
      </c>
      <c r="S868" s="155">
        <f>IF(A30taxstdlife="n/a","n/a",IF(S$3&gt;(A30taxstdlife+$E868),(Input!$P$240*$P$7)-SUM($P868:R868),(Input!$P$240*$P$7)/A30taxstdlife))</f>
        <v>0</v>
      </c>
      <c r="T868" s="155">
        <f>IF(A30taxstdlife="n/a","n/a",IF(T$3&gt;(A30taxstdlife+$E868),(Input!$P$240*$P$7)-SUM($P868:S868),(Input!$P$240*$P$7)/A30taxstdlife))</f>
        <v>0</v>
      </c>
      <c r="U868" s="155">
        <f>IF(A30taxstdlife="n/a","n/a",IF(U$3&gt;(A30taxstdlife+$E868),(Input!$P$240*$P$7)-SUM($P868:T868),(Input!$P$240*$P$7)/A30taxstdlife))</f>
        <v>0</v>
      </c>
      <c r="V868" s="155">
        <f>IF(A30taxstdlife="n/a","n/a",IF(V$3&gt;(A30taxstdlife+$E868),(Input!$P$240*$P$7)-SUM($P868:U868),(Input!$P$240*$P$7)/A30taxstdlife))</f>
        <v>0</v>
      </c>
      <c r="W868" s="155">
        <f>IF(A30taxstdlife="n/a","n/a",IF(W$3&gt;(A30taxstdlife+$E868),(Input!$P$240*$P$7)-SUM($P868:V868),(Input!$P$240*$P$7)/A30taxstdlife))</f>
        <v>0</v>
      </c>
      <c r="X868" s="155">
        <f>IF(A30taxstdlife="n/a","n/a",IF(X$3&gt;(A30taxstdlife+$E868),(Input!$P$240*$P$7)-SUM($P868:W868),(Input!$P$240*$P$7)/A30taxstdlife))</f>
        <v>0</v>
      </c>
      <c r="Y868" s="155">
        <f>IF(A30taxstdlife="n/a","n/a",IF(Y$3&gt;(A30taxstdlife+$E868),(Input!$P$240*$P$7)-SUM($P868:X868),(Input!$P$240*$P$7)/A30taxstdlife))</f>
        <v>0</v>
      </c>
      <c r="Z868" s="155">
        <f>IF(A30taxstdlife="n/a","n/a",IF(Z$3&gt;(A30taxstdlife+$E868),(Input!$P$240*$P$7)-SUM($P868:Y868),(Input!$P$240*$P$7)/A30taxstdlife))</f>
        <v>0</v>
      </c>
      <c r="AA868" s="155">
        <f>IF(A30taxstdlife="n/a","n/a",IF(AA$3&gt;(A30taxstdlife+$E868),(Input!$P$240*$P$7)-SUM($P868:Z868),(Input!$P$240*$P$7)/A30taxstdlife))</f>
        <v>0</v>
      </c>
      <c r="AB868" s="155">
        <f>IF(A30taxstdlife="n/a","n/a",IF(AB$3&gt;(A30taxstdlife+$E868),(Input!$P$240*$P$7)-SUM($P868:AA868),(Input!$P$240*$P$7)/A30taxstdlife))</f>
        <v>0</v>
      </c>
      <c r="AC868" s="155">
        <f>IF(A30taxstdlife="n/a","n/a",IF(AC$3&gt;(A30taxstdlife+$E868),(Input!$P$240*$P$7)-SUM($P868:AB868),(Input!$P$240*$P$7)/A30taxstdlife))</f>
        <v>0</v>
      </c>
      <c r="AD868" s="155">
        <f>IF(A30taxstdlife="n/a","n/a",IF(AD$3&gt;(A30taxstdlife+$E868),(Input!$P$240*$P$7)-SUM($P868:AC868),(Input!$P$240*$P$7)/A30taxstdlife))</f>
        <v>0</v>
      </c>
      <c r="AE868" s="155">
        <f>IF(A30taxstdlife="n/a","n/a",IF(AE$3&gt;(A30taxstdlife+$E868),(Input!$P$240*$P$7)-SUM($P868:AD868),(Input!$P$240*$P$7)/A30taxstdlife))</f>
        <v>0</v>
      </c>
      <c r="AF868" s="155">
        <f>IF(A30taxstdlife="n/a","n/a",IF(AF$3&gt;(A30taxstdlife+$E868),(Input!$P$240*$P$7)-SUM($P868:AE868),(Input!$P$240*$P$7)/A30taxstdlife))</f>
        <v>0</v>
      </c>
      <c r="AG868" s="155">
        <f>IF(A30taxstdlife="n/a","n/a",IF(AG$3&gt;(A30taxstdlife+$E868),(Input!$P$240*$P$7)-SUM($P868:AF868),(Input!$P$240*$P$7)/A30taxstdlife))</f>
        <v>0</v>
      </c>
      <c r="AH868" s="155">
        <f>IF(A30taxstdlife="n/a","n/a",IF(AH$3&gt;(A30taxstdlife+$E868),(Input!$P$240*$P$7)-SUM($P868:AG868),(Input!$P$240*$P$7)/A30taxstdlife))</f>
        <v>0</v>
      </c>
      <c r="AI868" s="155">
        <f>IF(A30taxstdlife="n/a","n/a",IF(AI$3&gt;(A30taxstdlife+$E868),(Input!$P$240*$P$7)-SUM($P868:AH868),(Input!$P$240*$P$7)/A30taxstdlife))</f>
        <v>0</v>
      </c>
      <c r="AJ868" s="155">
        <f>IF(A30taxstdlife="n/a","n/a",IF(AJ$3&gt;(A30taxstdlife+$E868),(Input!$P$240*$P$7)-SUM($P868:AI868),(Input!$P$240*$P$7)/A30taxstdlife))</f>
        <v>0</v>
      </c>
      <c r="AK868" s="155">
        <f>IF(A30taxstdlife="n/a","n/a",IF(AK$3&gt;(A30taxstdlife+$E868),(Input!$P$240*$P$7)-SUM($P868:AJ868),(Input!$P$240*$P$7)/A30taxstdlife))</f>
        <v>0</v>
      </c>
      <c r="AL868" s="155">
        <f>IF(A30taxstdlife="n/a","n/a",IF(AL$3&gt;(A30taxstdlife+$E868),(Input!$P$240*$P$7)-SUM($P868:AK868),(Input!$P$240*$P$7)/A30taxstdlife))</f>
        <v>0</v>
      </c>
      <c r="AM868" s="155">
        <f>IF(A30taxstdlife="n/a","n/a",IF(AM$3&gt;(A30taxstdlife+$E868),(Input!$P$240*$P$7)-SUM($P868:AL868),(Input!$P$240*$P$7)/A30taxstdlife))</f>
        <v>0</v>
      </c>
      <c r="AN868" s="155">
        <f>IF(A30taxstdlife="n/a","n/a",IF(AN$3&gt;(A30taxstdlife+$E868),(Input!$P$240*$P$7)-SUM($P868:AM868),(Input!$P$240*$P$7)/A30taxstdlife))</f>
        <v>0</v>
      </c>
      <c r="AO868" s="155">
        <f>IF(A30taxstdlife="n/a","n/a",IF(AO$3&gt;(A30taxstdlife+$E868),(Input!$P$240*$P$7)-SUM($P868:AN868),(Input!$P$240*$P$7)/A30taxstdlife))</f>
        <v>0</v>
      </c>
      <c r="AP868" s="155">
        <f>IF(A30taxstdlife="n/a","n/a",IF(AP$3&gt;(A30taxstdlife+$E868),(Input!$P$240*$P$7)-SUM($P868:AO868),(Input!$P$240*$P$7)/A30taxstdlife))</f>
        <v>0</v>
      </c>
      <c r="AQ868" s="155">
        <f>IF(A30taxstdlife="n/a","n/a",IF(AQ$3&gt;(A30taxstdlife+$E868),(Input!$P$240*$P$7)-SUM($P868:AP868),(Input!$P$240*$P$7)/A30taxstdlife))</f>
        <v>0</v>
      </c>
      <c r="AR868" s="155">
        <f>IF(A30taxstdlife="n/a","n/a",IF(AR$3&gt;(A30taxstdlife+$E868),(Input!$P$240*$P$7)-SUM($P868:AQ868),(Input!$P$240*$P$7)/A30taxstdlife))</f>
        <v>0</v>
      </c>
      <c r="AS868" s="155">
        <f>IF(A30taxstdlife="n/a","n/a",IF(AS$3&gt;(A30taxstdlife+$E868),(Input!$P$240*$P$7)-SUM($P868:AR868),(Input!$P$240*$P$7)/A30taxstdlife))</f>
        <v>0</v>
      </c>
      <c r="AT868" s="155">
        <f>IF(A30taxstdlife="n/a","n/a",IF(AT$3&gt;(A30taxstdlife+$E868),(Input!$P$240*$P$7)-SUM($P868:AS868),(Input!$P$240*$P$7)/A30taxstdlife))</f>
        <v>0</v>
      </c>
      <c r="AU868" s="155">
        <f>IF(A30taxstdlife="n/a","n/a",IF(AU$3&gt;(A30taxstdlife+$E868),(Input!$P$240*$P$7)-SUM($P868:AT868),(Input!$P$240*$P$7)/A30taxstdlife))</f>
        <v>0</v>
      </c>
      <c r="AV868" s="155">
        <f>IF(A30taxstdlife="n/a","n/a",IF(AV$3&gt;(A30taxstdlife+$E868),(Input!$P$240*$P$7)-SUM($P868:AU868),(Input!$P$240*$P$7)/A30taxstdlife))</f>
        <v>0</v>
      </c>
      <c r="AW868" s="155">
        <f>IF(A30taxstdlife="n/a","n/a",IF(AW$3&gt;(A30taxstdlife+$E868),(Input!$P$240*$P$7)-SUM($P868:AV868),(Input!$P$240*$P$7)/A30taxstdlife))</f>
        <v>0</v>
      </c>
      <c r="AX868" s="155">
        <f>IF(A30taxstdlife="n/a","n/a",IF(AX$3&gt;(A30taxstdlife+$E868),(Input!$P$240*$P$7)-SUM($P868:AW868),(Input!$P$240*$P$7)/A30taxstdlife))</f>
        <v>0</v>
      </c>
      <c r="AY868" s="155">
        <f>IF(A30taxstdlife="n/a","n/a",IF(AY$3&gt;(A30taxstdlife+$E868),(Input!$P$240*$P$7)-SUM($P868:AX868),(Input!$P$240*$P$7)/A30taxstdlife))</f>
        <v>0</v>
      </c>
      <c r="AZ868" s="155">
        <f>IF(A30taxstdlife="n/a","n/a",IF(AZ$3&gt;(A30taxstdlife+$E868),(Input!$P$240*$P$7)-SUM($P868:AY868),(Input!$P$240*$P$7)/A30taxstdlife))</f>
        <v>0</v>
      </c>
      <c r="BA868" s="155">
        <f>IF(A30taxstdlife="n/a","n/a",IF(BA$3&gt;(A30taxstdlife+$E868),(Input!$P$240*$P$7)-SUM($P868:AZ868),(Input!$P$240*$P$7)/A30taxstdlife))</f>
        <v>0</v>
      </c>
      <c r="BB868" s="155">
        <f>IF(A30taxstdlife="n/a","n/a",IF(BB$3&gt;(A30taxstdlife+$E868),(Input!$P$240*$P$7)-SUM($P868:BA868),(Input!$P$240*$P$7)/A30taxstdlife))</f>
        <v>0</v>
      </c>
      <c r="BC868" s="155">
        <f>IF(A30taxstdlife="n/a","n/a",IF(BC$3&gt;(A30taxstdlife+$E868),(Input!$P$240*$P$7)-SUM($P868:BB868),(Input!$P$240*$P$7)/A30taxstdlife))</f>
        <v>0</v>
      </c>
      <c r="BD868" s="155">
        <f>IF(A30taxstdlife="n/a","n/a",IF(BD$3&gt;(A30taxstdlife+$E868),(Input!$P$240*$P$7)-SUM($P868:BC868),(Input!$P$240*$P$7)/A30taxstdlife))</f>
        <v>0</v>
      </c>
      <c r="BE868" s="155">
        <f>IF(A30taxstdlife="n/a","n/a",IF(BE$3&gt;(A30taxstdlife+$E868),(Input!$P$240*$P$7)-SUM($P868:BD868),(Input!$P$240*$P$7)/A30taxstdlife))</f>
        <v>0</v>
      </c>
      <c r="BF868" s="155">
        <f>IF(A30taxstdlife="n/a","n/a",IF(BF$3&gt;(A30taxstdlife+$E868),(Input!$P$240*$P$7)-SUM($P868:BE868),(Input!$P$240*$P$7)/A30taxstdlife))</f>
        <v>0</v>
      </c>
      <c r="BG868" s="155">
        <f>IF(A30taxstdlife="n/a","n/a",IF(BG$3&gt;(A30taxstdlife+$E868),(Input!$P$240*$P$7)-SUM($P868:BF868),(Input!$P$240*$P$7)/A30taxstdlife))</f>
        <v>0</v>
      </c>
      <c r="BH868" s="155">
        <f>IF(A30taxstdlife="n/a","n/a",IF(BH$3&gt;(A30taxstdlife+$E868),(Input!$P$240*$P$7)-SUM($P868:BG868),(Input!$P$240*$P$7)/A30taxstdlife))</f>
        <v>0</v>
      </c>
      <c r="BI868" s="155">
        <f>IF(A30taxstdlife="n/a","n/a",IF(BI$3&gt;(A30taxstdlife+$E868),(Input!$P$240*$P$7)-SUM($P868:BH868),(Input!$P$240*$P$7)/A30taxstdlife))</f>
        <v>0</v>
      </c>
      <c r="BJ868" s="14"/>
      <c r="BK868" s="14"/>
      <c r="BL868" s="14"/>
      <c r="BM868" s="14"/>
      <c r="BN868" s="14"/>
      <c r="BO868" s="14"/>
      <c r="BP868" s="14"/>
      <c r="BQ868" s="14"/>
      <c r="BR868" s="14"/>
      <c r="BS868" s="14"/>
      <c r="BT868" s="14"/>
      <c r="BU868" s="14"/>
      <c r="BV868" s="14"/>
      <c r="BW868" s="14"/>
      <c r="BX868" s="14"/>
      <c r="BY868" s="14"/>
      <c r="BZ868" s="14"/>
      <c r="CA868" s="410"/>
      <c r="CB868" s="410"/>
      <c r="CC868" s="410"/>
      <c r="CD868" s="410"/>
      <c r="CE868" s="410"/>
      <c r="CF868" s="410"/>
      <c r="CG868" s="410"/>
      <c r="CH868" s="410"/>
      <c r="CI868" s="410"/>
      <c r="CJ868" s="410"/>
      <c r="CK868" s="410"/>
      <c r="CL868" s="410"/>
      <c r="CM868" s="410"/>
      <c r="CN868" s="410"/>
      <c r="CO868" s="410"/>
      <c r="CP868" s="410"/>
      <c r="CQ868" s="410"/>
      <c r="CR868" s="410"/>
      <c r="CS868" s="410"/>
      <c r="CT868" s="410"/>
      <c r="CU868" s="410"/>
      <c r="CV868" s="410"/>
      <c r="CW868" s="410"/>
      <c r="CX868" s="410"/>
      <c r="CY868" s="410"/>
      <c r="CZ868" s="410"/>
      <c r="DA868" s="410"/>
      <c r="DB868" s="410"/>
      <c r="DC868" s="410"/>
      <c r="DD868" s="410"/>
      <c r="DE868" s="410"/>
      <c r="DF868" s="410"/>
      <c r="DG868" s="410"/>
      <c r="DH868" s="410"/>
      <c r="DI868" s="410"/>
      <c r="DJ868" s="410"/>
      <c r="DK868" s="410"/>
      <c r="DL868" s="410"/>
      <c r="DM868" s="410"/>
      <c r="DN868" s="410"/>
      <c r="DO868" s="410"/>
      <c r="DP868" s="410"/>
      <c r="DQ868" s="410"/>
      <c r="DR868" s="410"/>
      <c r="DS868" s="410"/>
      <c r="DT868" s="410"/>
      <c r="DU868" s="410"/>
      <c r="DV868" s="410"/>
      <c r="DW868" s="410"/>
      <c r="DX868" s="410"/>
      <c r="DY868" s="410"/>
      <c r="DZ868" s="410"/>
      <c r="EA868" s="410"/>
      <c r="EB868" s="410"/>
      <c r="EC868" s="410"/>
      <c r="ED868" s="410"/>
      <c r="EE868" s="410"/>
      <c r="EF868" s="410"/>
      <c r="EG868" s="410"/>
      <c r="EH868" s="410"/>
      <c r="EI868" s="410"/>
      <c r="EJ868" s="410"/>
      <c r="EK868" s="410"/>
      <c r="EL868" s="410"/>
      <c r="EM868" s="410"/>
      <c r="EN868" s="410"/>
      <c r="EO868" s="410"/>
      <c r="EP868" s="410"/>
      <c r="EQ868" s="410"/>
      <c r="ER868" s="410"/>
      <c r="ES868" s="410"/>
      <c r="ET868" s="410"/>
      <c r="EU868" s="410"/>
      <c r="EV868" s="410"/>
      <c r="EW868" s="410"/>
      <c r="EX868" s="410"/>
      <c r="EY868" s="410"/>
      <c r="EZ868" s="410"/>
      <c r="FA868" s="410"/>
      <c r="FB868" s="410"/>
      <c r="FC868" s="410"/>
      <c r="FD868" s="410"/>
      <c r="FE868" s="410"/>
      <c r="FF868" s="410"/>
      <c r="FG868" s="410"/>
      <c r="FH868" s="410"/>
      <c r="FI868" s="410"/>
      <c r="FJ868" s="410"/>
      <c r="FK868" s="410"/>
      <c r="FL868" s="410"/>
      <c r="FM868" s="410"/>
      <c r="FN868" s="410"/>
      <c r="FO868" s="410"/>
      <c r="FP868" s="410"/>
      <c r="FQ868" s="410"/>
      <c r="FR868" s="410"/>
      <c r="FS868" s="410"/>
      <c r="FT868" s="410"/>
      <c r="FU868" s="410"/>
      <c r="FV868" s="410"/>
      <c r="FW868" s="410"/>
      <c r="FX868" s="410"/>
      <c r="FY868" s="410"/>
      <c r="FZ868" s="410"/>
      <c r="GA868" s="410"/>
      <c r="GB868" s="410"/>
      <c r="GC868" s="410"/>
      <c r="GD868" s="410"/>
      <c r="GE868" s="410"/>
      <c r="GF868" s="410"/>
      <c r="GG868" s="410"/>
      <c r="GH868" s="410"/>
      <c r="GI868" s="410"/>
      <c r="GJ868" s="410"/>
      <c r="GK868" s="410"/>
      <c r="GL868" s="410"/>
      <c r="GM868" s="410"/>
      <c r="GN868" s="410"/>
      <c r="GO868" s="410"/>
      <c r="GP868" s="410"/>
      <c r="GQ868" s="410"/>
      <c r="GR868" s="410"/>
      <c r="GS868" s="410"/>
      <c r="GT868" s="410"/>
      <c r="GU868" s="410"/>
      <c r="GV868" s="410"/>
      <c r="GW868" s="410"/>
      <c r="GX868" s="410"/>
      <c r="GY868" s="410"/>
      <c r="GZ868" s="410"/>
      <c r="HA868" s="410"/>
      <c r="HB868" s="410"/>
      <c r="HC868" s="410"/>
      <c r="HD868" s="410"/>
      <c r="HE868" s="410"/>
      <c r="HF868" s="410"/>
      <c r="HG868" s="410"/>
      <c r="HH868" s="410"/>
      <c r="HI868" s="410"/>
      <c r="HJ868" s="410"/>
      <c r="HK868" s="410"/>
      <c r="HL868" s="410"/>
      <c r="HM868" s="410"/>
      <c r="HN868" s="410"/>
      <c r="HO868" s="410"/>
      <c r="HP868" s="410"/>
      <c r="HQ868" s="410"/>
      <c r="HR868" s="410"/>
      <c r="HS868" s="410"/>
      <c r="HT868" s="410"/>
      <c r="HU868" s="410"/>
      <c r="HV868" s="410"/>
      <c r="HW868" s="410"/>
      <c r="HX868" s="410"/>
      <c r="HY868" s="410"/>
      <c r="HZ868" s="410"/>
      <c r="IA868" s="410"/>
      <c r="IB868" s="410"/>
      <c r="IC868" s="410"/>
      <c r="ID868" s="410"/>
      <c r="IE868" s="410"/>
      <c r="IF868" s="410"/>
      <c r="IG868" s="410"/>
      <c r="IH868" s="410"/>
      <c r="II868" s="410"/>
      <c r="IJ868" s="410"/>
      <c r="IK868" s="410"/>
      <c r="IL868" s="410"/>
      <c r="IM868" s="410"/>
      <c r="IN868" s="410"/>
      <c r="IO868" s="410"/>
      <c r="IP868" s="410"/>
      <c r="IQ868" s="410"/>
      <c r="IR868" s="410"/>
      <c r="IS868" s="410"/>
      <c r="IT868" s="410"/>
      <c r="IU868" s="410"/>
      <c r="IV868" s="410"/>
    </row>
    <row r="869" spans="1:256" s="2" customFormat="1" ht="12.75" customHeight="1" outlineLevel="1" collapsed="1">
      <c r="A869" s="14"/>
      <c r="B869" s="14"/>
      <c r="C869" s="324">
        <f>Asset30</f>
        <v>0</v>
      </c>
      <c r="D869" s="14"/>
      <c r="E869" s="14"/>
      <c r="F869" s="366"/>
      <c r="G869" s="364">
        <f t="shared" ref="G869:AL869" si="147">SUM(G857:G868)</f>
        <v>0</v>
      </c>
      <c r="H869" s="364">
        <f t="shared" si="147"/>
        <v>0</v>
      </c>
      <c r="I869" s="364">
        <f t="shared" si="147"/>
        <v>0</v>
      </c>
      <c r="J869" s="364">
        <f t="shared" si="147"/>
        <v>0</v>
      </c>
      <c r="K869" s="364">
        <f t="shared" si="147"/>
        <v>0</v>
      </c>
      <c r="L869" s="364">
        <f t="shared" si="147"/>
        <v>0</v>
      </c>
      <c r="M869" s="364">
        <f t="shared" si="147"/>
        <v>0</v>
      </c>
      <c r="N869" s="364">
        <f t="shared" si="147"/>
        <v>0</v>
      </c>
      <c r="O869" s="364">
        <f t="shared" si="147"/>
        <v>0</v>
      </c>
      <c r="P869" s="364">
        <f t="shared" si="147"/>
        <v>0</v>
      </c>
      <c r="Q869" s="364">
        <f t="shared" si="147"/>
        <v>0</v>
      </c>
      <c r="R869" s="364">
        <f t="shared" si="147"/>
        <v>0</v>
      </c>
      <c r="S869" s="364">
        <f t="shared" si="147"/>
        <v>0</v>
      </c>
      <c r="T869" s="364">
        <f t="shared" si="147"/>
        <v>0</v>
      </c>
      <c r="U869" s="364">
        <f t="shared" si="147"/>
        <v>0</v>
      </c>
      <c r="V869" s="364">
        <f t="shared" si="147"/>
        <v>0</v>
      </c>
      <c r="W869" s="364">
        <f t="shared" si="147"/>
        <v>0</v>
      </c>
      <c r="X869" s="364">
        <f t="shared" si="147"/>
        <v>0</v>
      </c>
      <c r="Y869" s="364">
        <f t="shared" si="147"/>
        <v>0</v>
      </c>
      <c r="Z869" s="364">
        <f t="shared" si="147"/>
        <v>0</v>
      </c>
      <c r="AA869" s="364">
        <f t="shared" si="147"/>
        <v>0</v>
      </c>
      <c r="AB869" s="364">
        <f t="shared" si="147"/>
        <v>0</v>
      </c>
      <c r="AC869" s="364">
        <f t="shared" si="147"/>
        <v>0</v>
      </c>
      <c r="AD869" s="364">
        <f t="shared" si="147"/>
        <v>0</v>
      </c>
      <c r="AE869" s="364">
        <f t="shared" si="147"/>
        <v>0</v>
      </c>
      <c r="AF869" s="364">
        <f t="shared" si="147"/>
        <v>0</v>
      </c>
      <c r="AG869" s="364">
        <f t="shared" si="147"/>
        <v>0</v>
      </c>
      <c r="AH869" s="364">
        <f t="shared" si="147"/>
        <v>0</v>
      </c>
      <c r="AI869" s="364">
        <f t="shared" si="147"/>
        <v>0</v>
      </c>
      <c r="AJ869" s="364">
        <f t="shared" si="147"/>
        <v>0</v>
      </c>
      <c r="AK869" s="364">
        <f t="shared" si="147"/>
        <v>0</v>
      </c>
      <c r="AL869" s="364">
        <f t="shared" si="147"/>
        <v>0</v>
      </c>
      <c r="AM869" s="364">
        <f t="shared" ref="AM869:BI869" si="148">SUM(AM857:AM868)</f>
        <v>0</v>
      </c>
      <c r="AN869" s="364">
        <f t="shared" si="148"/>
        <v>0</v>
      </c>
      <c r="AO869" s="364">
        <f t="shared" si="148"/>
        <v>0</v>
      </c>
      <c r="AP869" s="364">
        <f t="shared" si="148"/>
        <v>0</v>
      </c>
      <c r="AQ869" s="364">
        <f t="shared" si="148"/>
        <v>0</v>
      </c>
      <c r="AR869" s="364">
        <f t="shared" si="148"/>
        <v>0</v>
      </c>
      <c r="AS869" s="364">
        <f t="shared" si="148"/>
        <v>0</v>
      </c>
      <c r="AT869" s="364">
        <f t="shared" si="148"/>
        <v>0</v>
      </c>
      <c r="AU869" s="364">
        <f t="shared" si="148"/>
        <v>0</v>
      </c>
      <c r="AV869" s="364">
        <f t="shared" si="148"/>
        <v>0</v>
      </c>
      <c r="AW869" s="364">
        <f t="shared" si="148"/>
        <v>0</v>
      </c>
      <c r="AX869" s="364">
        <f t="shared" si="148"/>
        <v>0</v>
      </c>
      <c r="AY869" s="364">
        <f t="shared" si="148"/>
        <v>0</v>
      </c>
      <c r="AZ869" s="364">
        <f t="shared" si="148"/>
        <v>0</v>
      </c>
      <c r="BA869" s="364">
        <f t="shared" si="148"/>
        <v>0</v>
      </c>
      <c r="BB869" s="364">
        <f t="shared" si="148"/>
        <v>0</v>
      </c>
      <c r="BC869" s="364">
        <f t="shared" si="148"/>
        <v>0</v>
      </c>
      <c r="BD869" s="364">
        <f t="shared" si="148"/>
        <v>0</v>
      </c>
      <c r="BE869" s="364">
        <f t="shared" si="148"/>
        <v>0</v>
      </c>
      <c r="BF869" s="364">
        <f t="shared" si="148"/>
        <v>0</v>
      </c>
      <c r="BG869" s="364">
        <f t="shared" si="148"/>
        <v>0</v>
      </c>
      <c r="BH869" s="364">
        <f t="shared" si="148"/>
        <v>0</v>
      </c>
      <c r="BI869" s="364">
        <f t="shared" si="148"/>
        <v>0</v>
      </c>
      <c r="BJ869" s="14"/>
      <c r="BK869" s="14"/>
      <c r="BL869" s="14"/>
      <c r="BM869" s="14"/>
      <c r="BN869" s="14"/>
      <c r="BO869" s="14"/>
      <c r="BP869" s="14"/>
      <c r="BQ869" s="14"/>
      <c r="BR869" s="14"/>
      <c r="BS869" s="14"/>
      <c r="BT869" s="14"/>
      <c r="BU869" s="14"/>
      <c r="BV869" s="14"/>
      <c r="BW869" s="14"/>
      <c r="BX869" s="14"/>
      <c r="BY869" s="14"/>
      <c r="BZ869" s="14"/>
      <c r="CA869" s="410"/>
      <c r="CB869" s="410"/>
      <c r="CC869" s="410"/>
      <c r="CD869" s="410"/>
      <c r="CE869" s="410"/>
      <c r="CF869" s="410"/>
      <c r="CG869" s="410"/>
      <c r="CH869" s="410"/>
      <c r="CI869" s="410"/>
      <c r="CJ869" s="410"/>
      <c r="CK869" s="410"/>
      <c r="CL869" s="410"/>
      <c r="CM869" s="410"/>
      <c r="CN869" s="410"/>
      <c r="CO869" s="410"/>
      <c r="CP869" s="410"/>
      <c r="CQ869" s="410"/>
      <c r="CR869" s="410"/>
      <c r="CS869" s="410"/>
      <c r="CT869" s="410"/>
      <c r="CU869" s="410"/>
      <c r="CV869" s="410"/>
      <c r="CW869" s="410"/>
      <c r="CX869" s="410"/>
      <c r="CY869" s="410"/>
      <c r="CZ869" s="410"/>
      <c r="DA869" s="410"/>
      <c r="DB869" s="410"/>
      <c r="DC869" s="410"/>
      <c r="DD869" s="410"/>
      <c r="DE869" s="410"/>
      <c r="DF869" s="410"/>
      <c r="DG869" s="410"/>
      <c r="DH869" s="410"/>
      <c r="DI869" s="410"/>
      <c r="DJ869" s="410"/>
      <c r="DK869" s="410"/>
      <c r="DL869" s="410"/>
      <c r="DM869" s="410"/>
      <c r="DN869" s="410"/>
      <c r="DO869" s="410"/>
      <c r="DP869" s="410"/>
      <c r="DQ869" s="410"/>
      <c r="DR869" s="410"/>
      <c r="DS869" s="410"/>
      <c r="DT869" s="410"/>
      <c r="DU869" s="410"/>
      <c r="DV869" s="410"/>
      <c r="DW869" s="410"/>
      <c r="DX869" s="410"/>
      <c r="DY869" s="410"/>
      <c r="DZ869" s="410"/>
      <c r="EA869" s="410"/>
      <c r="EB869" s="410"/>
      <c r="EC869" s="410"/>
      <c r="ED869" s="410"/>
      <c r="EE869" s="410"/>
      <c r="EF869" s="410"/>
      <c r="EG869" s="410"/>
      <c r="EH869" s="410"/>
      <c r="EI869" s="410"/>
      <c r="EJ869" s="410"/>
      <c r="EK869" s="410"/>
      <c r="EL869" s="410"/>
      <c r="EM869" s="410"/>
      <c r="EN869" s="410"/>
      <c r="EO869" s="410"/>
      <c r="EP869" s="410"/>
      <c r="EQ869" s="410"/>
      <c r="ER869" s="410"/>
      <c r="ES869" s="410"/>
      <c r="ET869" s="410"/>
      <c r="EU869" s="410"/>
      <c r="EV869" s="410"/>
      <c r="EW869" s="410"/>
      <c r="EX869" s="410"/>
      <c r="EY869" s="410"/>
      <c r="EZ869" s="410"/>
      <c r="FA869" s="410"/>
      <c r="FB869" s="410"/>
      <c r="FC869" s="410"/>
      <c r="FD869" s="410"/>
      <c r="FE869" s="410"/>
      <c r="FF869" s="410"/>
      <c r="FG869" s="410"/>
      <c r="FH869" s="410"/>
      <c r="FI869" s="410"/>
      <c r="FJ869" s="410"/>
      <c r="FK869" s="410"/>
      <c r="FL869" s="410"/>
      <c r="FM869" s="410"/>
      <c r="FN869" s="410"/>
      <c r="FO869" s="410"/>
      <c r="FP869" s="410"/>
      <c r="FQ869" s="410"/>
      <c r="FR869" s="410"/>
      <c r="FS869" s="410"/>
      <c r="FT869" s="410"/>
      <c r="FU869" s="410"/>
      <c r="FV869" s="410"/>
      <c r="FW869" s="410"/>
      <c r="FX869" s="410"/>
      <c r="FY869" s="410"/>
      <c r="FZ869" s="410"/>
      <c r="GA869" s="410"/>
      <c r="GB869" s="410"/>
      <c r="GC869" s="410"/>
      <c r="GD869" s="410"/>
      <c r="GE869" s="410"/>
      <c r="GF869" s="410"/>
      <c r="GG869" s="410"/>
      <c r="GH869" s="410"/>
      <c r="GI869" s="410"/>
      <c r="GJ869" s="410"/>
      <c r="GK869" s="410"/>
      <c r="GL869" s="410"/>
      <c r="GM869" s="410"/>
      <c r="GN869" s="410"/>
      <c r="GO869" s="410"/>
      <c r="GP869" s="410"/>
      <c r="GQ869" s="410"/>
      <c r="GR869" s="410"/>
      <c r="GS869" s="410"/>
      <c r="GT869" s="410"/>
      <c r="GU869" s="410"/>
      <c r="GV869" s="410"/>
      <c r="GW869" s="410"/>
      <c r="GX869" s="410"/>
      <c r="GY869" s="410"/>
      <c r="GZ869" s="410"/>
      <c r="HA869" s="410"/>
      <c r="HB869" s="410"/>
      <c r="HC869" s="410"/>
      <c r="HD869" s="410"/>
      <c r="HE869" s="410"/>
      <c r="HF869" s="410"/>
      <c r="HG869" s="410"/>
      <c r="HH869" s="410"/>
      <c r="HI869" s="410"/>
      <c r="HJ869" s="410"/>
      <c r="HK869" s="410"/>
      <c r="HL869" s="410"/>
      <c r="HM869" s="410"/>
      <c r="HN869" s="410"/>
      <c r="HO869" s="410"/>
      <c r="HP869" s="410"/>
      <c r="HQ869" s="410"/>
      <c r="HR869" s="410"/>
      <c r="HS869" s="410"/>
      <c r="HT869" s="410"/>
      <c r="HU869" s="410"/>
      <c r="HV869" s="410"/>
      <c r="HW869" s="410"/>
      <c r="HX869" s="410"/>
      <c r="HY869" s="410"/>
      <c r="HZ869" s="410"/>
      <c r="IA869" s="410"/>
      <c r="IB869" s="410"/>
      <c r="IC869" s="410"/>
      <c r="ID869" s="410"/>
      <c r="IE869" s="410"/>
      <c r="IF869" s="410"/>
      <c r="IG869" s="410"/>
      <c r="IH869" s="410"/>
      <c r="II869" s="410"/>
      <c r="IJ869" s="410"/>
      <c r="IK869" s="410"/>
      <c r="IL869" s="410"/>
      <c r="IM869" s="410"/>
      <c r="IN869" s="410"/>
      <c r="IO869" s="410"/>
      <c r="IP869" s="410"/>
      <c r="IQ869" s="410"/>
      <c r="IR869" s="410"/>
      <c r="IS869" s="410"/>
      <c r="IT869" s="410"/>
      <c r="IU869" s="410"/>
      <c r="IV869" s="410"/>
    </row>
    <row r="870" spans="1:256">
      <c r="A870" s="14"/>
      <c r="B870" s="14" t="s">
        <v>15</v>
      </c>
      <c r="C870" s="14"/>
      <c r="D870" s="14"/>
      <c r="E870" s="14"/>
      <c r="F870" s="366">
        <f>Input!N37</f>
        <v>4486.9298460333785</v>
      </c>
      <c r="G870" s="366">
        <f>F870-G479+Input!G241*G7</f>
        <v>5148.9802160826575</v>
      </c>
      <c r="H870" s="366">
        <f>G870-H479+Input!H241*H7</f>
        <v>5454.4069172264371</v>
      </c>
      <c r="I870" s="366">
        <f>H870-I479+Input!I241*I7</f>
        <v>5616.1462883178274</v>
      </c>
      <c r="J870" s="366">
        <f>I870-J479+Input!J241*J7</f>
        <v>5968.1559798024418</v>
      </c>
      <c r="K870" s="366">
        <f>J870-K479+Input!K241*K7</f>
        <v>6357.5461777637811</v>
      </c>
      <c r="L870" s="366">
        <f>K870-L479+Input!L241*L7</f>
        <v>6102.0643193645201</v>
      </c>
      <c r="M870" s="366">
        <f>L870-M479+Input!M241*M7</f>
        <v>5855.6047508927886</v>
      </c>
      <c r="N870" s="366">
        <f>M870-N479+Input!N241*N7</f>
        <v>5616.5782759867179</v>
      </c>
      <c r="O870" s="366">
        <f>N870-O479+Input!O241*O7</f>
        <v>5382.2475167295352</v>
      </c>
      <c r="P870" s="366">
        <f>O870-P479+Input!P241*P7</f>
        <v>5171.0146046079335</v>
      </c>
      <c r="Q870" s="366">
        <f>P870-Q479+Input!Q241*Q7</f>
        <v>4973.8188157763589</v>
      </c>
      <c r="R870" s="366">
        <f>Q870-R479+Input!R241*R7</f>
        <v>4778.0595337490449</v>
      </c>
      <c r="S870" s="366">
        <f>R870-S479+Input!S241*S7</f>
        <v>4582.9480291705522</v>
      </c>
      <c r="T870" s="366">
        <f>S870-T479+Input!T241*T7</f>
        <v>4393.9555577287056</v>
      </c>
      <c r="U870" s="366">
        <f>T870-U479+Input!U241*U7</f>
        <v>4214.3801469506916</v>
      </c>
      <c r="V870" s="366">
        <f>U870-V479+Input!V241*V7</f>
        <v>4039.7496273008965</v>
      </c>
      <c r="W870" s="366">
        <f>V870-W479+Input!W241*W7</f>
        <v>3869.4287976127721</v>
      </c>
      <c r="X870" s="366">
        <f>W870-X479+Input!X241*X7</f>
        <v>3705.9552772424172</v>
      </c>
      <c r="Y870" s="366">
        <f>X870-Y479+Input!Y241*Y7</f>
        <v>3544.505063517056</v>
      </c>
      <c r="Z870" s="366">
        <f>Y870-Z479+Input!Z241*Z7</f>
        <v>3384.226474114852</v>
      </c>
      <c r="AA870" s="366">
        <f>Z870-AA479+Input!AA241*AA7</f>
        <v>3226.4055992989774</v>
      </c>
      <c r="AB870" s="366">
        <f>AA870-AB479+Input!AB241*AB7</f>
        <v>3068.5847244831029</v>
      </c>
      <c r="AC870" s="366">
        <f>AB870-AC479+Input!AC241*AC7</f>
        <v>2910.7638496672284</v>
      </c>
      <c r="AD870" s="366">
        <f>AC870-AD479+Input!AD241*AD7</f>
        <v>2752.9429748513539</v>
      </c>
      <c r="AE870" s="366">
        <f>AD870-AE479+Input!AE241*AE7</f>
        <v>2595.1221000354794</v>
      </c>
      <c r="AF870" s="366">
        <f>AE870-AF479+Input!AF241*AF7</f>
        <v>2437.4718458795032</v>
      </c>
      <c r="AG870" s="366">
        <f>AF870-AG479+Input!AG241*AG7</f>
        <v>2280.0884599351634</v>
      </c>
      <c r="AH870" s="366">
        <f>AG870-AH479+Input!AH241*AH7</f>
        <v>2122.7050739908236</v>
      </c>
      <c r="AI870" s="366">
        <f>AH870-AI479+Input!AI241*AI7</f>
        <v>1965.3216880464838</v>
      </c>
      <c r="AJ870" s="366">
        <f>AI870-AJ479+Input!AJ241*AJ7</f>
        <v>1807.938302102144</v>
      </c>
      <c r="AK870" s="366">
        <f>AJ870-AK479+Input!AK241*AK7</f>
        <v>1674.218347961945</v>
      </c>
      <c r="AL870" s="366">
        <f>AK870-AL479+Input!AL241*AL7</f>
        <v>1558.3497546564483</v>
      </c>
      <c r="AM870" s="366">
        <f>AL870-AM479+Input!AM241*AM7</f>
        <v>1442.4811613509517</v>
      </c>
      <c r="AN870" s="366">
        <f>AM870-AN479+Input!AN241*AN7</f>
        <v>1327.9253326359139</v>
      </c>
      <c r="AO870" s="366">
        <f>AN870-AO479+Input!AO241*AO7</f>
        <v>1214.2845869062164</v>
      </c>
      <c r="AP870" s="366">
        <f>AO870-AP479+Input!AP241*AP7</f>
        <v>1101.0819159483272</v>
      </c>
      <c r="AQ870" s="366">
        <f>AP870-AQ479+Input!AQ241*AQ7</f>
        <v>1052.2350415645628</v>
      </c>
      <c r="AR870" s="366">
        <f>AQ870-AR479+Input!AR241*AR7</f>
        <v>1004.7015507843527</v>
      </c>
      <c r="AS870" s="366">
        <f>AR870-AS479+Input!AS241*AS7</f>
        <v>957.16806000414249</v>
      </c>
      <c r="AT870" s="366">
        <f>AS870-AT479+Input!AT241*AT7</f>
        <v>909.83780373760862</v>
      </c>
      <c r="AU870" s="366">
        <f>AT870-AU479+Input!AU241*AU7</f>
        <v>862.50754747107476</v>
      </c>
      <c r="AV870" s="366">
        <f>AU870-AV479+Input!AV241*AV7</f>
        <v>822.7876966718012</v>
      </c>
      <c r="AW870" s="366">
        <f>AV870-AW479+Input!AW241*AW7</f>
        <v>786.74906053571931</v>
      </c>
      <c r="AX870" s="366">
        <f>AW870-AX479+Input!AX241*AX7</f>
        <v>753.31005980723</v>
      </c>
      <c r="AY870" s="366">
        <f>AX870-AY479+Input!AY241*AY7</f>
        <v>722.64846087554622</v>
      </c>
      <c r="AZ870" s="366">
        <f>AY870-AZ479+Input!AZ241*AZ7</f>
        <v>695.87515452474781</v>
      </c>
      <c r="BA870" s="366">
        <f>AZ870-BA479+Input!BA241*BA7</f>
        <v>669.10322408614513</v>
      </c>
      <c r="BB870" s="366">
        <f>BA870-BB479+Input!BB241*BB7</f>
        <v>642.33128740754944</v>
      </c>
      <c r="BC870" s="366">
        <f>BB870-BC479+Input!BC241*BC7</f>
        <v>618.92747792512284</v>
      </c>
      <c r="BD870" s="366">
        <f>BC870-BD479+Input!BD241*BD7</f>
        <v>601.74429688401312</v>
      </c>
      <c r="BE870" s="366">
        <f>BD870-BE479+Input!BE241*BE7</f>
        <v>588.61470316134466</v>
      </c>
      <c r="BF870" s="366">
        <f>BE870-BF479+Input!BF241*BF7</f>
        <v>579.97103155116463</v>
      </c>
      <c r="BG870" s="366">
        <f>BF870-BG479+Input!BG241*BG7</f>
        <v>577.22855096694229</v>
      </c>
      <c r="BH870" s="366">
        <f>BG870-BH479+Input!BH241*BH7</f>
        <v>577.22855096694229</v>
      </c>
      <c r="BI870" s="366">
        <f>BH870-BI479+Input!BI241*BI7</f>
        <v>577.22855096694229</v>
      </c>
      <c r="BJ870" s="14"/>
      <c r="BK870" s="14"/>
      <c r="BL870" s="14"/>
      <c r="BM870" s="14"/>
      <c r="BN870" s="14"/>
      <c r="BO870" s="14"/>
      <c r="BP870" s="14"/>
      <c r="BQ870" s="14"/>
      <c r="BR870" s="14"/>
      <c r="BS870" s="14"/>
      <c r="BT870" s="14"/>
      <c r="BU870" s="14"/>
      <c r="BV870" s="14"/>
      <c r="BW870" s="14"/>
      <c r="BX870" s="14"/>
      <c r="BY870" s="14"/>
      <c r="BZ870" s="14"/>
    </row>
    <row r="871" spans="1:256" ht="12"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c r="BR871" s="14"/>
      <c r="BS871" s="14"/>
      <c r="BT871" s="14"/>
      <c r="BU871" s="14"/>
      <c r="BV871" s="14"/>
      <c r="BW871" s="14"/>
      <c r="BX871" s="14"/>
      <c r="BY871" s="14"/>
      <c r="BZ871" s="14"/>
    </row>
    <row r="872" spans="1:256" ht="12" customHeight="1">
      <c r="A872" s="165"/>
      <c r="B872" s="404" t="s">
        <v>212</v>
      </c>
      <c r="C872" s="404"/>
      <c r="D872" s="404"/>
      <c r="E872" s="165"/>
      <c r="F872" s="191"/>
      <c r="G872" s="192"/>
      <c r="H872" s="192"/>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c r="BD872" s="192"/>
      <c r="BE872" s="192"/>
      <c r="BF872" s="192"/>
      <c r="BG872" s="192"/>
      <c r="BH872" s="192"/>
      <c r="BI872" s="192"/>
      <c r="BJ872" s="192"/>
      <c r="BK872" s="14"/>
      <c r="BL872" s="14"/>
      <c r="BM872" s="14"/>
      <c r="BN872" s="14"/>
      <c r="BO872" s="14"/>
      <c r="BP872" s="14"/>
      <c r="BQ872" s="14"/>
      <c r="BR872" s="14"/>
      <c r="BS872" s="14"/>
      <c r="BT872" s="14"/>
      <c r="BU872" s="14"/>
      <c r="BV872" s="14"/>
      <c r="BW872" s="14"/>
      <c r="BX872" s="14"/>
      <c r="BY872" s="14"/>
      <c r="BZ872" s="14"/>
    </row>
    <row r="873" spans="1:256" ht="12"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O873" s="14"/>
      <c r="BP873" s="14"/>
      <c r="BQ873" s="14"/>
      <c r="BR873" s="14"/>
      <c r="BS873" s="14"/>
      <c r="BT873" s="14"/>
      <c r="BU873" s="14"/>
      <c r="BV873" s="14"/>
      <c r="BW873" s="14"/>
      <c r="BX873" s="14"/>
      <c r="BY873" s="14"/>
      <c r="BZ873" s="14"/>
    </row>
    <row r="874" spans="1:256" ht="12" customHeight="1">
      <c r="A874" s="14"/>
      <c r="B874" s="14" t="s">
        <v>199</v>
      </c>
      <c r="C874" s="14"/>
      <c r="D874" s="14"/>
      <c r="E874" s="14"/>
      <c r="F874" s="14"/>
      <c r="G874" s="34">
        <f>F474</f>
        <v>6575.9319414753254</v>
      </c>
      <c r="H874" s="34">
        <f>G474</f>
        <v>7098.2843809854003</v>
      </c>
      <c r="I874" s="34">
        <f>H474</f>
        <v>7546.4343480935813</v>
      </c>
      <c r="J874" s="34">
        <f>I474</f>
        <v>8046.117074037752</v>
      </c>
      <c r="K874" s="34">
        <f>J474</f>
        <v>8524.8691821732318</v>
      </c>
      <c r="L874" s="34">
        <f>IF(COUNT($G874:K874)&gt;=Input!$R$7,0,K474)</f>
        <v>0</v>
      </c>
      <c r="M874" s="34">
        <f>IF(COUNT($G874:L874)&gt;=Input!$R$7,0,L474)</f>
        <v>0</v>
      </c>
      <c r="N874" s="34">
        <f>IF(COUNT($G874:M874)&gt;=Input!$R$7,0,M474)</f>
        <v>0</v>
      </c>
      <c r="O874" s="34">
        <f>IF(COUNT($G874:N874)&gt;=Input!$R$7,0,N474)</f>
        <v>0</v>
      </c>
      <c r="P874" s="34">
        <f>IF(COUNT($G874:O874)&gt;=Input!$R$7,0,O474)</f>
        <v>0</v>
      </c>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c r="BR874" s="14"/>
      <c r="BS874" s="14"/>
      <c r="BT874" s="14"/>
      <c r="BU874" s="14"/>
      <c r="BV874" s="14"/>
      <c r="BW874" s="14"/>
      <c r="BX874" s="14"/>
      <c r="BY874" s="14"/>
      <c r="BZ874" s="14"/>
    </row>
    <row r="875" spans="1:256" ht="12" customHeight="1">
      <c r="A875" s="14"/>
      <c r="B875" s="14" t="s">
        <v>202</v>
      </c>
      <c r="C875" s="14"/>
      <c r="D875" s="14"/>
      <c r="E875" s="14"/>
      <c r="F875" s="14"/>
      <c r="G875" s="34">
        <f>G41</f>
        <v>563.26595480806111</v>
      </c>
      <c r="H875" s="34">
        <f>H41</f>
        <v>510.90457380106284</v>
      </c>
      <c r="I875" s="34">
        <f>I41</f>
        <v>576.36382726650186</v>
      </c>
      <c r="J875" s="34">
        <f>J41</f>
        <v>552.54238952894957</v>
      </c>
      <c r="K875" s="34">
        <f>K41</f>
        <v>435.5371690094376</v>
      </c>
      <c r="L875" s="34">
        <f>IF(COUNT($G875:K875)&gt;=Input!$R$7,0,L41)</f>
        <v>0</v>
      </c>
      <c r="M875" s="34">
        <f>IF(COUNT($G875:L875)&gt;=Input!$R$7,0,M41)</f>
        <v>0</v>
      </c>
      <c r="N875" s="34">
        <f>IF(COUNT($G875:M875)&gt;=Input!$R$7,0,N41)</f>
        <v>0</v>
      </c>
      <c r="O875" s="34">
        <f>IF(COUNT($G875:N875)&gt;=Input!$R$7,0,O41)</f>
        <v>0</v>
      </c>
      <c r="P875" s="34">
        <f>IF(COUNT($G875:O875)&gt;=Input!$R$7,0,P41)</f>
        <v>0</v>
      </c>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c r="BR875" s="14"/>
      <c r="BS875" s="14"/>
      <c r="BT875" s="14"/>
      <c r="BU875" s="14"/>
      <c r="BV875" s="14"/>
      <c r="BW875" s="14"/>
      <c r="BX875" s="14"/>
      <c r="BY875" s="14"/>
      <c r="BZ875" s="14"/>
    </row>
    <row r="876" spans="1:256" ht="12" customHeight="1">
      <c r="A876" s="14"/>
      <c r="B876" s="14" t="s">
        <v>203</v>
      </c>
      <c r="C876" s="14"/>
      <c r="D876" s="14"/>
      <c r="E876" s="14"/>
      <c r="F876" s="14"/>
      <c r="G876" s="497">
        <f>-G472</f>
        <v>-213.20293216463946</v>
      </c>
      <c r="H876" s="497">
        <f>-H472</f>
        <v>-248.72965747469905</v>
      </c>
      <c r="I876" s="497">
        <f>-I472</f>
        <v>-274.39768124238361</v>
      </c>
      <c r="J876" s="497">
        <f>-J472</f>
        <v>-284.59854873325838</v>
      </c>
      <c r="K876" s="497">
        <f>-K472</f>
        <v>-307.1744369857168</v>
      </c>
      <c r="L876" s="34">
        <f>IF(COUNT($G876:K876)&gt;=Input!$R$7,0,-L472)</f>
        <v>0</v>
      </c>
      <c r="M876" s="34">
        <f>IF(COUNT($G876:L876)&gt;=Input!$R$7,0,-M472)</f>
        <v>0</v>
      </c>
      <c r="N876" s="34">
        <f>IF(COUNT($G876:M876)&gt;=Input!$R$7,0,-N472)</f>
        <v>0</v>
      </c>
      <c r="O876" s="34">
        <f>IF(COUNT($G876:N876)&gt;=Input!$R$7,0,-O472)</f>
        <v>0</v>
      </c>
      <c r="P876" s="34">
        <f>IF(COUNT($G876:O876)&gt;=Input!$R$7,0,-P472)</f>
        <v>0</v>
      </c>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c r="BR876" s="14"/>
      <c r="BS876" s="14"/>
      <c r="BT876" s="14"/>
      <c r="BU876" s="14"/>
      <c r="BV876" s="14"/>
      <c r="BW876" s="14"/>
      <c r="BX876" s="14"/>
      <c r="BY876" s="14"/>
      <c r="BZ876" s="14"/>
    </row>
    <row r="877" spans="1:256" ht="12" customHeight="1">
      <c r="A877" s="14"/>
      <c r="B877" s="14" t="s">
        <v>132</v>
      </c>
      <c r="C877" s="14"/>
      <c r="D877" s="14"/>
      <c r="E877" s="14"/>
      <c r="F877" s="14"/>
      <c r="G877" s="34">
        <f>G471</f>
        <v>172.28941686665354</v>
      </c>
      <c r="H877" s="34">
        <f>H471</f>
        <v>185.97505078181749</v>
      </c>
      <c r="I877" s="34">
        <f>I471</f>
        <v>197.71657992005183</v>
      </c>
      <c r="J877" s="34">
        <f>J471</f>
        <v>210.8082673397891</v>
      </c>
      <c r="K877" s="34">
        <f>K471</f>
        <v>223.35157257293869</v>
      </c>
      <c r="L877" s="34">
        <f>IF(COUNT($G877:K877)&gt;=Input!$R$7,0,L471)</f>
        <v>0</v>
      </c>
      <c r="M877" s="34">
        <f>IF(COUNT($G877:L877)&gt;=Input!$R$7,0,M471)</f>
        <v>0</v>
      </c>
      <c r="N877" s="34">
        <f>IF(COUNT($G877:M877)&gt;=Input!$R$7,0,N471)</f>
        <v>0</v>
      </c>
      <c r="O877" s="34">
        <f>IF(COUNT($G877:N877)&gt;=Input!$R$7,0,O471)</f>
        <v>0</v>
      </c>
      <c r="P877" s="34">
        <f>IF(COUNT($G877:O877)&gt;=Input!$R$7,0,P471)</f>
        <v>0</v>
      </c>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c r="BY877" s="14"/>
      <c r="BZ877" s="14"/>
    </row>
    <row r="878" spans="1:256" ht="12" customHeight="1">
      <c r="A878" s="14"/>
      <c r="B878" s="14" t="s">
        <v>200</v>
      </c>
      <c r="C878" s="14"/>
      <c r="D878" s="14"/>
      <c r="E878" s="14"/>
      <c r="F878" s="14"/>
      <c r="G878" s="34">
        <f>G474</f>
        <v>7098.2843809854003</v>
      </c>
      <c r="H878" s="34">
        <f>H474</f>
        <v>7546.4343480935813</v>
      </c>
      <c r="I878" s="34">
        <f>I474</f>
        <v>8046.117074037752</v>
      </c>
      <c r="J878" s="34">
        <f>J474</f>
        <v>8524.8691821732318</v>
      </c>
      <c r="K878" s="34">
        <f>K474</f>
        <v>8876.5834867698886</v>
      </c>
      <c r="L878" s="34">
        <f>IF(COUNT($G878:K878)&gt;=Input!$R$7,0,L474)</f>
        <v>0</v>
      </c>
      <c r="M878" s="34">
        <f>IF(COUNT($G878:L878)&gt;=Input!$R$7,0,M474)</f>
        <v>0</v>
      </c>
      <c r="N878" s="34">
        <f>IF(COUNT($G878:M878)&gt;=Input!$R$7,0,N474)</f>
        <v>0</v>
      </c>
      <c r="O878" s="34">
        <f>IF(COUNT($G878:N878)&gt;=Input!$R$7,0,O474)</f>
        <v>0</v>
      </c>
      <c r="P878" s="34">
        <f>IF(COUNT($G878:O878)&gt;=Input!$R$7,0,P474)</f>
        <v>0</v>
      </c>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c r="BR878" s="14"/>
      <c r="BS878" s="14"/>
      <c r="BT878" s="14"/>
      <c r="BU878" s="14"/>
      <c r="BV878" s="14"/>
      <c r="BW878" s="14"/>
      <c r="BX878" s="14"/>
      <c r="BY878" s="14"/>
      <c r="BZ878" s="14"/>
    </row>
    <row r="879" spans="1:256" ht="12"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c r="BR879" s="14"/>
      <c r="BS879" s="14"/>
      <c r="BT879" s="14"/>
      <c r="BU879" s="14"/>
      <c r="BV879" s="14"/>
      <c r="BW879" s="14"/>
      <c r="BX879" s="14"/>
      <c r="BY879" s="14"/>
      <c r="BZ879" s="14"/>
    </row>
    <row r="880" spans="1:256" ht="12"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c r="BR880" s="14"/>
      <c r="BS880" s="14"/>
      <c r="BT880" s="14"/>
      <c r="BU880" s="14"/>
      <c r="BV880" s="14"/>
      <c r="BW880" s="14"/>
      <c r="BX880" s="14"/>
      <c r="BY880" s="14"/>
      <c r="BZ880" s="14"/>
    </row>
    <row r="881" spans="1:78" ht="12"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c r="BR881" s="14"/>
      <c r="BS881" s="14"/>
      <c r="BT881" s="14"/>
      <c r="BU881" s="14"/>
      <c r="BV881" s="14"/>
      <c r="BW881" s="14"/>
      <c r="BX881" s="14"/>
      <c r="BY881" s="14"/>
      <c r="BZ881" s="14"/>
    </row>
    <row r="882" spans="1:78" ht="12"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c r="BR882" s="14"/>
      <c r="BS882" s="14"/>
      <c r="BT882" s="14"/>
      <c r="BU882" s="14"/>
      <c r="BV882" s="14"/>
      <c r="BW882" s="14"/>
      <c r="BX882" s="14"/>
      <c r="BY882" s="14"/>
      <c r="BZ882" s="14"/>
    </row>
    <row r="883" spans="1:78" ht="12"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c r="BR883" s="14"/>
      <c r="BS883" s="14"/>
      <c r="BT883" s="14"/>
      <c r="BU883" s="14"/>
      <c r="BV883" s="14"/>
      <c r="BW883" s="14"/>
      <c r="BX883" s="14"/>
      <c r="BY883" s="14"/>
      <c r="BZ883" s="14"/>
    </row>
    <row r="884" spans="1:78" ht="12"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c r="BR884" s="14"/>
      <c r="BS884" s="14"/>
      <c r="BT884" s="14"/>
      <c r="BU884" s="14"/>
      <c r="BV884" s="14"/>
      <c r="BW884" s="14"/>
      <c r="BX884" s="14"/>
      <c r="BY884" s="14"/>
      <c r="BZ884" s="14"/>
    </row>
    <row r="885" spans="1:78" ht="12"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c r="BR885" s="14"/>
      <c r="BS885" s="14"/>
      <c r="BT885" s="14"/>
      <c r="BU885" s="14"/>
      <c r="BV885" s="14"/>
      <c r="BW885" s="14"/>
      <c r="BX885" s="14"/>
      <c r="BY885" s="14"/>
      <c r="BZ885" s="14"/>
    </row>
    <row r="886" spans="1:78" ht="12"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row>
    <row r="887" spans="1:78" ht="12"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c r="BR887" s="14"/>
      <c r="BS887" s="14"/>
      <c r="BT887" s="14"/>
      <c r="BU887" s="14"/>
      <c r="BV887" s="14"/>
      <c r="BW887" s="14"/>
      <c r="BX887" s="14"/>
      <c r="BY887" s="14"/>
      <c r="BZ887" s="14"/>
    </row>
    <row r="888" spans="1:78" ht="12"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c r="BR888" s="14"/>
      <c r="BS888" s="14"/>
      <c r="BT888" s="14"/>
      <c r="BU888" s="14"/>
      <c r="BV888" s="14"/>
      <c r="BW888" s="14"/>
      <c r="BX888" s="14"/>
      <c r="BY888" s="14"/>
      <c r="BZ888" s="14"/>
    </row>
    <row r="889" spans="1:78" ht="12"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c r="BR889" s="14"/>
      <c r="BS889" s="14"/>
      <c r="BT889" s="14"/>
      <c r="BU889" s="14"/>
      <c r="BV889" s="14"/>
      <c r="BW889" s="14"/>
      <c r="BX889" s="14"/>
      <c r="BY889" s="14"/>
      <c r="BZ889" s="14"/>
    </row>
    <row r="890" spans="1:78" ht="12"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c r="BR890" s="14"/>
      <c r="BS890" s="14"/>
      <c r="BT890" s="14"/>
      <c r="BU890" s="14"/>
      <c r="BV890" s="14"/>
      <c r="BW890" s="14"/>
      <c r="BX890" s="14"/>
      <c r="BY890" s="14"/>
      <c r="BZ890" s="14"/>
    </row>
    <row r="891" spans="1:78" ht="12"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O891" s="14"/>
      <c r="BP891" s="14"/>
      <c r="BQ891" s="14"/>
      <c r="BR891" s="14"/>
      <c r="BS891" s="14"/>
      <c r="BT891" s="14"/>
      <c r="BU891" s="14"/>
      <c r="BV891" s="14"/>
      <c r="BW891" s="14"/>
      <c r="BX891" s="14"/>
      <c r="BY891" s="14"/>
      <c r="BZ891" s="14"/>
    </row>
    <row r="892" spans="1:78" ht="12"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c r="BR892" s="14"/>
      <c r="BS892" s="14"/>
      <c r="BT892" s="14"/>
      <c r="BU892" s="14"/>
      <c r="BV892" s="14"/>
      <c r="BW892" s="14"/>
      <c r="BX892" s="14"/>
      <c r="BY892" s="14"/>
      <c r="BZ892" s="14"/>
    </row>
    <row r="893" spans="1:78" ht="12"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c r="BR893" s="14"/>
      <c r="BS893" s="14"/>
      <c r="BT893" s="14"/>
      <c r="BU893" s="14"/>
      <c r="BV893" s="14"/>
      <c r="BW893" s="14"/>
      <c r="BX893" s="14"/>
      <c r="BY893" s="14"/>
      <c r="BZ893" s="14"/>
    </row>
    <row r="894" spans="1:78" ht="12"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O894" s="14"/>
      <c r="BP894" s="14"/>
      <c r="BQ894" s="14"/>
      <c r="BR894" s="14"/>
      <c r="BS894" s="14"/>
      <c r="BT894" s="14"/>
      <c r="BU894" s="14"/>
      <c r="BV894" s="14"/>
      <c r="BW894" s="14"/>
      <c r="BX894" s="14"/>
      <c r="BY894" s="14"/>
      <c r="BZ894" s="14"/>
    </row>
    <row r="895" spans="1:78" ht="12"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14"/>
      <c r="BQ895" s="14"/>
      <c r="BR895" s="14"/>
      <c r="BS895" s="14"/>
      <c r="BT895" s="14"/>
      <c r="BU895" s="14"/>
      <c r="BV895" s="14"/>
      <c r="BW895" s="14"/>
      <c r="BX895" s="14"/>
      <c r="BY895" s="14"/>
      <c r="BZ895" s="14"/>
    </row>
    <row r="896" spans="1:78" ht="12"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O896" s="14"/>
      <c r="BP896" s="14"/>
      <c r="BQ896" s="14"/>
      <c r="BR896" s="14"/>
      <c r="BS896" s="14"/>
      <c r="BT896" s="14"/>
      <c r="BU896" s="14"/>
      <c r="BV896" s="14"/>
      <c r="BW896" s="14"/>
      <c r="BX896" s="14"/>
      <c r="BY896" s="14"/>
      <c r="BZ896" s="14"/>
    </row>
    <row r="897" spans="1:78" ht="12"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O897" s="14"/>
      <c r="BP897" s="14"/>
      <c r="BQ897" s="14"/>
      <c r="BR897" s="14"/>
      <c r="BS897" s="14"/>
      <c r="BT897" s="14"/>
      <c r="BU897" s="14"/>
      <c r="BV897" s="14"/>
      <c r="BW897" s="14"/>
      <c r="BX897" s="14"/>
      <c r="BY897" s="14"/>
      <c r="BZ897" s="14"/>
    </row>
    <row r="898" spans="1:78" ht="12"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c r="BR898" s="14"/>
      <c r="BS898" s="14"/>
      <c r="BT898" s="14"/>
      <c r="BU898" s="14"/>
      <c r="BV898" s="14"/>
      <c r="BW898" s="14"/>
      <c r="BX898" s="14"/>
      <c r="BY898" s="14"/>
      <c r="BZ898" s="14"/>
    </row>
    <row r="899" spans="1:78">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c r="BR899" s="14"/>
      <c r="BS899" s="14"/>
      <c r="BT899" s="14"/>
      <c r="BU899" s="14"/>
      <c r="BV899" s="14"/>
      <c r="BW899" s="14"/>
      <c r="BX899" s="14"/>
      <c r="BY899" s="14"/>
      <c r="BZ899" s="14"/>
    </row>
    <row r="900" spans="1:78">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row>
    <row r="901" spans="1:78">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O901" s="14"/>
      <c r="BP901" s="14"/>
      <c r="BQ901" s="14"/>
      <c r="BR901" s="14"/>
      <c r="BS901" s="14"/>
      <c r="BT901" s="14"/>
      <c r="BU901" s="14"/>
      <c r="BV901" s="14"/>
      <c r="BW901" s="14"/>
      <c r="BX901" s="14"/>
      <c r="BY901" s="14"/>
      <c r="BZ901" s="14"/>
    </row>
    <row r="902" spans="1:78">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O902" s="14"/>
      <c r="BP902" s="14"/>
      <c r="BQ902" s="14"/>
      <c r="BR902" s="14"/>
      <c r="BS902" s="14"/>
      <c r="BT902" s="14"/>
      <c r="BU902" s="14"/>
      <c r="BV902" s="14"/>
      <c r="BW902" s="14"/>
      <c r="BX902" s="14"/>
      <c r="BY902" s="14"/>
      <c r="BZ902" s="14"/>
    </row>
    <row r="903" spans="1:78">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O903" s="14"/>
      <c r="BP903" s="14"/>
      <c r="BQ903" s="14"/>
      <c r="BR903" s="14"/>
      <c r="BS903" s="14"/>
      <c r="BT903" s="14"/>
      <c r="BU903" s="14"/>
      <c r="BV903" s="14"/>
      <c r="BW903" s="14"/>
      <c r="BX903" s="14"/>
      <c r="BY903" s="14"/>
      <c r="BZ903" s="14"/>
    </row>
    <row r="904" spans="1:78">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O904" s="14"/>
      <c r="BP904" s="14"/>
      <c r="BQ904" s="14"/>
      <c r="BR904" s="14"/>
      <c r="BS904" s="14"/>
      <c r="BT904" s="14"/>
      <c r="BU904" s="14"/>
      <c r="BV904" s="14"/>
      <c r="BW904" s="14"/>
      <c r="BX904" s="14"/>
      <c r="BY904" s="14"/>
      <c r="BZ904" s="14"/>
    </row>
    <row r="905" spans="1:78">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c r="BR905" s="14"/>
      <c r="BS905" s="14"/>
      <c r="BT905" s="14"/>
      <c r="BU905" s="14"/>
      <c r="BV905" s="14"/>
      <c r="BW905" s="14"/>
      <c r="BX905" s="14"/>
      <c r="BY905" s="14"/>
      <c r="BZ905" s="14"/>
    </row>
    <row r="906" spans="1:78">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c r="BR906" s="14"/>
      <c r="BS906" s="14"/>
      <c r="BT906" s="14"/>
      <c r="BU906" s="14"/>
      <c r="BV906" s="14"/>
      <c r="BW906" s="14"/>
      <c r="BX906" s="14"/>
      <c r="BY906" s="14"/>
      <c r="BZ906" s="14"/>
    </row>
    <row r="907" spans="1:78">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c r="BR907" s="14"/>
      <c r="BS907" s="14"/>
      <c r="BT907" s="14"/>
      <c r="BU907" s="14"/>
      <c r="BV907" s="14"/>
      <c r="BW907" s="14"/>
      <c r="BX907" s="14"/>
      <c r="BY907" s="14"/>
      <c r="BZ907" s="14"/>
    </row>
    <row r="908" spans="1:7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O908" s="14"/>
      <c r="BP908" s="14"/>
      <c r="BQ908" s="14"/>
      <c r="BR908" s="14"/>
      <c r="BS908" s="14"/>
      <c r="BT908" s="14"/>
      <c r="BU908" s="14"/>
      <c r="BV908" s="14"/>
      <c r="BW908" s="14"/>
      <c r="BX908" s="14"/>
      <c r="BY908" s="14"/>
      <c r="BZ908" s="14"/>
    </row>
    <row r="909" spans="1:78">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O909" s="14"/>
      <c r="BP909" s="14"/>
      <c r="BQ909" s="14"/>
      <c r="BR909" s="14"/>
      <c r="BS909" s="14"/>
      <c r="BT909" s="14"/>
      <c r="BU909" s="14"/>
      <c r="BV909" s="14"/>
      <c r="BW909" s="14"/>
      <c r="BX909" s="14"/>
      <c r="BY909" s="14"/>
      <c r="BZ909" s="14"/>
    </row>
    <row r="910" spans="1:78">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O910" s="14"/>
      <c r="BP910" s="14"/>
      <c r="BQ910" s="14"/>
      <c r="BR910" s="14"/>
      <c r="BS910" s="14"/>
      <c r="BT910" s="14"/>
      <c r="BU910" s="14"/>
      <c r="BV910" s="14"/>
      <c r="BW910" s="14"/>
      <c r="BX910" s="14"/>
      <c r="BY910" s="14"/>
      <c r="BZ910" s="14"/>
    </row>
    <row r="911" spans="1:78">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row>
    <row r="912" spans="1:78">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O912" s="14"/>
      <c r="BP912" s="14"/>
      <c r="BQ912" s="14"/>
      <c r="BR912" s="14"/>
      <c r="BS912" s="14"/>
      <c r="BT912" s="14"/>
      <c r="BU912" s="14"/>
      <c r="BV912" s="14"/>
      <c r="BW912" s="14"/>
      <c r="BX912" s="14"/>
      <c r="BY912" s="14"/>
      <c r="BZ912" s="14"/>
    </row>
    <row r="913" spans="1:78">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c r="BR913" s="14"/>
      <c r="BS913" s="14"/>
      <c r="BT913" s="14"/>
      <c r="BU913" s="14"/>
      <c r="BV913" s="14"/>
      <c r="BW913" s="14"/>
      <c r="BX913" s="14"/>
      <c r="BY913" s="14"/>
      <c r="BZ913" s="14"/>
    </row>
    <row r="914" spans="1:78">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c r="BR914" s="14"/>
      <c r="BS914" s="14"/>
      <c r="BT914" s="14"/>
      <c r="BU914" s="14"/>
      <c r="BV914" s="14"/>
      <c r="BW914" s="14"/>
      <c r="BX914" s="14"/>
      <c r="BY914" s="14"/>
      <c r="BZ914" s="14"/>
    </row>
    <row r="915" spans="1:78">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c r="BR915" s="14"/>
      <c r="BS915" s="14"/>
      <c r="BT915" s="14"/>
      <c r="BU915" s="14"/>
      <c r="BV915" s="14"/>
      <c r="BW915" s="14"/>
      <c r="BX915" s="14"/>
      <c r="BY915" s="14"/>
      <c r="BZ915" s="14"/>
    </row>
    <row r="916" spans="1:78">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O916" s="14"/>
      <c r="BP916" s="14"/>
      <c r="BQ916" s="14"/>
      <c r="BR916" s="14"/>
      <c r="BS916" s="14"/>
      <c r="BT916" s="14"/>
      <c r="BU916" s="14"/>
      <c r="BV916" s="14"/>
      <c r="BW916" s="14"/>
      <c r="BX916" s="14"/>
      <c r="BY916" s="14"/>
      <c r="BZ916" s="14"/>
    </row>
    <row r="917" spans="1:78">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c r="BR917" s="14"/>
      <c r="BS917" s="14"/>
      <c r="BT917" s="14"/>
      <c r="BU917" s="14"/>
      <c r="BV917" s="14"/>
      <c r="BW917" s="14"/>
      <c r="BX917" s="14"/>
      <c r="BY917" s="14"/>
      <c r="BZ917" s="14"/>
    </row>
    <row r="918" spans="1:7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row>
    <row r="919" spans="1:78">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c r="BR919" s="14"/>
      <c r="BS919" s="14"/>
      <c r="BT919" s="14"/>
      <c r="BU919" s="14"/>
      <c r="BV919" s="14"/>
      <c r="BW919" s="14"/>
      <c r="BX919" s="14"/>
      <c r="BY919" s="14"/>
      <c r="BZ919" s="14"/>
    </row>
    <row r="920" spans="1:78">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c r="BR920" s="14"/>
      <c r="BS920" s="14"/>
      <c r="BT920" s="14"/>
      <c r="BU920" s="14"/>
      <c r="BV920" s="14"/>
      <c r="BW920" s="14"/>
      <c r="BX920" s="14"/>
      <c r="BY920" s="14"/>
      <c r="BZ920" s="14"/>
    </row>
    <row r="921" spans="1:78">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row>
    <row r="922" spans="1:78">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c r="BR922" s="14"/>
      <c r="BS922" s="14"/>
      <c r="BT922" s="14"/>
      <c r="BU922" s="14"/>
      <c r="BV922" s="14"/>
      <c r="BW922" s="14"/>
      <c r="BX922" s="14"/>
      <c r="BY922" s="14"/>
      <c r="BZ922" s="14"/>
    </row>
    <row r="923" spans="1:78">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row>
    <row r="924" spans="1:78">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row>
    <row r="925" spans="1:78">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row>
    <row r="926" spans="1:78">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c r="BR926" s="14"/>
      <c r="BS926" s="14"/>
      <c r="BT926" s="14"/>
      <c r="BU926" s="14"/>
      <c r="BV926" s="14"/>
      <c r="BW926" s="14"/>
      <c r="BX926" s="14"/>
      <c r="BY926" s="14"/>
      <c r="BZ926" s="14"/>
    </row>
    <row r="927" spans="1:78">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O927" s="14"/>
      <c r="BP927" s="14"/>
      <c r="BQ927" s="14"/>
      <c r="BR927" s="14"/>
      <c r="BS927" s="14"/>
      <c r="BT927" s="14"/>
      <c r="BU927" s="14"/>
      <c r="BV927" s="14"/>
      <c r="BW927" s="14"/>
      <c r="BX927" s="14"/>
      <c r="BY927" s="14"/>
      <c r="BZ927" s="14"/>
    </row>
    <row r="928" spans="1:7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c r="BI928" s="14"/>
      <c r="BJ928" s="14"/>
      <c r="BK928" s="14"/>
      <c r="BL928" s="14"/>
      <c r="BM928" s="14"/>
      <c r="BN928" s="14"/>
      <c r="BO928" s="14"/>
      <c r="BP928" s="14"/>
      <c r="BQ928" s="14"/>
      <c r="BR928" s="14"/>
      <c r="BS928" s="14"/>
      <c r="BT928" s="14"/>
      <c r="BU928" s="14"/>
      <c r="BV928" s="14"/>
      <c r="BW928" s="14"/>
      <c r="BX928" s="14"/>
      <c r="BY928" s="14"/>
      <c r="BZ928" s="14"/>
    </row>
    <row r="929" spans="1:78">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c r="BI929" s="14"/>
      <c r="BJ929" s="14"/>
      <c r="BK929" s="14"/>
      <c r="BL929" s="14"/>
      <c r="BM929" s="14"/>
      <c r="BN929" s="14"/>
      <c r="BO929" s="14"/>
      <c r="BP929" s="14"/>
      <c r="BQ929" s="14"/>
      <c r="BR929" s="14"/>
      <c r="BS929" s="14"/>
      <c r="BT929" s="14"/>
      <c r="BU929" s="14"/>
      <c r="BV929" s="14"/>
      <c r="BW929" s="14"/>
      <c r="BX929" s="14"/>
      <c r="BY929" s="14"/>
      <c r="BZ929" s="14"/>
    </row>
    <row r="930" spans="1:78">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c r="BI930" s="14"/>
      <c r="BJ930" s="14"/>
      <c r="BK930" s="14"/>
      <c r="BL930" s="14"/>
      <c r="BM930" s="14"/>
      <c r="BN930" s="14"/>
      <c r="BO930" s="14"/>
      <c r="BP930" s="14"/>
      <c r="BQ930" s="14"/>
      <c r="BR930" s="14"/>
      <c r="BS930" s="14"/>
      <c r="BT930" s="14"/>
      <c r="BU930" s="14"/>
      <c r="BV930" s="14"/>
      <c r="BW930" s="14"/>
      <c r="BX930" s="14"/>
      <c r="BY930" s="14"/>
      <c r="BZ930" s="14"/>
    </row>
    <row r="931" spans="1:78">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c r="BR931" s="14"/>
      <c r="BS931" s="14"/>
      <c r="BT931" s="14"/>
      <c r="BU931" s="14"/>
      <c r="BV931" s="14"/>
      <c r="BW931" s="14"/>
      <c r="BX931" s="14"/>
      <c r="BY931" s="14"/>
      <c r="BZ931" s="14"/>
    </row>
    <row r="932" spans="1:78">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row>
    <row r="933" spans="1:78">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c r="BR933" s="14"/>
      <c r="BS933" s="14"/>
      <c r="BT933" s="14"/>
      <c r="BU933" s="14"/>
      <c r="BV933" s="14"/>
      <c r="BW933" s="14"/>
      <c r="BX933" s="14"/>
      <c r="BY933" s="14"/>
      <c r="BZ933" s="14"/>
    </row>
    <row r="934" spans="1:78">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O934" s="14"/>
      <c r="BP934" s="14"/>
      <c r="BQ934" s="14"/>
      <c r="BR934" s="14"/>
      <c r="BS934" s="14"/>
      <c r="BT934" s="14"/>
      <c r="BU934" s="14"/>
      <c r="BV934" s="14"/>
      <c r="BW934" s="14"/>
      <c r="BX934" s="14"/>
      <c r="BY934" s="14"/>
      <c r="BZ934" s="14"/>
    </row>
    <row r="935" spans="1:78">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row>
    <row r="936" spans="1:78">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row>
    <row r="937" spans="1:78">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row>
    <row r="938" spans="1:7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c r="BI938" s="14"/>
      <c r="BJ938" s="14"/>
      <c r="BK938" s="14"/>
      <c r="BL938" s="14"/>
      <c r="BM938" s="14"/>
      <c r="BN938" s="14"/>
      <c r="BO938" s="14"/>
      <c r="BP938" s="14"/>
      <c r="BQ938" s="14"/>
      <c r="BR938" s="14"/>
      <c r="BS938" s="14"/>
      <c r="BT938" s="14"/>
      <c r="BU938" s="14"/>
      <c r="BV938" s="14"/>
      <c r="BW938" s="14"/>
      <c r="BX938" s="14"/>
      <c r="BY938" s="14"/>
      <c r="BZ938" s="14"/>
    </row>
    <row r="939" spans="1:78">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c r="BR939" s="14"/>
      <c r="BS939" s="14"/>
      <c r="BT939" s="14"/>
      <c r="BU939" s="14"/>
      <c r="BV939" s="14"/>
      <c r="BW939" s="14"/>
      <c r="BX939" s="14"/>
      <c r="BY939" s="14"/>
      <c r="BZ939" s="14"/>
    </row>
    <row r="940" spans="1:78">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O940" s="14"/>
      <c r="BP940" s="14"/>
      <c r="BQ940" s="14"/>
      <c r="BR940" s="14"/>
      <c r="BS940" s="14"/>
      <c r="BT940" s="14"/>
      <c r="BU940" s="14"/>
      <c r="BV940" s="14"/>
      <c r="BW940" s="14"/>
      <c r="BX940" s="14"/>
      <c r="BY940" s="14"/>
      <c r="BZ940" s="14"/>
    </row>
    <row r="941" spans="1:78">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O941" s="14"/>
      <c r="BP941" s="14"/>
      <c r="BQ941" s="14"/>
      <c r="BR941" s="14"/>
      <c r="BS941" s="14"/>
      <c r="BT941" s="14"/>
      <c r="BU941" s="14"/>
      <c r="BV941" s="14"/>
      <c r="BW941" s="14"/>
      <c r="BX941" s="14"/>
      <c r="BY941" s="14"/>
      <c r="BZ941" s="14"/>
    </row>
    <row r="942" spans="1:78">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c r="BI942" s="14"/>
      <c r="BJ942" s="14"/>
      <c r="BK942" s="14"/>
      <c r="BL942" s="14"/>
      <c r="BM942" s="14"/>
      <c r="BN942" s="14"/>
      <c r="BO942" s="14"/>
      <c r="BP942" s="14"/>
      <c r="BQ942" s="14"/>
      <c r="BR942" s="14"/>
      <c r="BS942" s="14"/>
      <c r="BT942" s="14"/>
      <c r="BU942" s="14"/>
      <c r="BV942" s="14"/>
      <c r="BW942" s="14"/>
      <c r="BX942" s="14"/>
      <c r="BY942" s="14"/>
      <c r="BZ942" s="14"/>
    </row>
    <row r="943" spans="1:78">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O943" s="14"/>
      <c r="BP943" s="14"/>
      <c r="BQ943" s="14"/>
      <c r="BR943" s="14"/>
      <c r="BS943" s="14"/>
      <c r="BT943" s="14"/>
      <c r="BU943" s="14"/>
      <c r="BV943" s="14"/>
      <c r="BW943" s="14"/>
      <c r="BX943" s="14"/>
      <c r="BY943" s="14"/>
      <c r="BZ943" s="14"/>
    </row>
    <row r="944" spans="1:78">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c r="BI944" s="14"/>
      <c r="BJ944" s="14"/>
      <c r="BK944" s="14"/>
      <c r="BL944" s="14"/>
      <c r="BM944" s="14"/>
      <c r="BN944" s="14"/>
      <c r="BO944" s="14"/>
      <c r="BP944" s="14"/>
      <c r="BQ944" s="14"/>
      <c r="BR944" s="14"/>
      <c r="BS944" s="14"/>
      <c r="BT944" s="14"/>
      <c r="BU944" s="14"/>
      <c r="BV944" s="14"/>
      <c r="BW944" s="14"/>
      <c r="BX944" s="14"/>
      <c r="BY944" s="14"/>
      <c r="BZ944" s="14"/>
    </row>
    <row r="945" spans="1:78">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c r="BI945" s="14"/>
      <c r="BJ945" s="14"/>
      <c r="BK945" s="14"/>
      <c r="BL945" s="14"/>
      <c r="BM945" s="14"/>
      <c r="BN945" s="14"/>
      <c r="BO945" s="14"/>
      <c r="BP945" s="14"/>
      <c r="BQ945" s="14"/>
      <c r="BR945" s="14"/>
      <c r="BS945" s="14"/>
      <c r="BT945" s="14"/>
      <c r="BU945" s="14"/>
      <c r="BV945" s="14"/>
      <c r="BW945" s="14"/>
      <c r="BX945" s="14"/>
      <c r="BY945" s="14"/>
      <c r="BZ945" s="14"/>
    </row>
    <row r="946" spans="1:78">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c r="BR946" s="14"/>
      <c r="BS946" s="14"/>
      <c r="BT946" s="14"/>
      <c r="BU946" s="14"/>
      <c r="BV946" s="14"/>
      <c r="BW946" s="14"/>
      <c r="BX946" s="14"/>
      <c r="BY946" s="14"/>
      <c r="BZ946" s="14"/>
    </row>
    <row r="947" spans="1:78">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O947" s="14"/>
      <c r="BP947" s="14"/>
      <c r="BQ947" s="14"/>
      <c r="BR947" s="14"/>
      <c r="BS947" s="14"/>
      <c r="BT947" s="14"/>
      <c r="BU947" s="14"/>
      <c r="BV947" s="14"/>
      <c r="BW947" s="14"/>
      <c r="BX947" s="14"/>
      <c r="BY947" s="14"/>
      <c r="BZ947" s="14"/>
    </row>
    <row r="948" spans="1:7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row>
    <row r="949" spans="1:78">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14"/>
      <c r="BN949" s="14"/>
      <c r="BO949" s="14"/>
      <c r="BP949" s="14"/>
      <c r="BQ949" s="14"/>
      <c r="BR949" s="14"/>
      <c r="BS949" s="14"/>
      <c r="BT949" s="14"/>
      <c r="BU949" s="14"/>
      <c r="BV949" s="14"/>
      <c r="BW949" s="14"/>
      <c r="BX949" s="14"/>
      <c r="BY949" s="14"/>
      <c r="BZ949" s="14"/>
    </row>
    <row r="950" spans="1:78">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c r="BR950" s="14"/>
      <c r="BS950" s="14"/>
      <c r="BT950" s="14"/>
      <c r="BU950" s="14"/>
      <c r="BV950" s="14"/>
      <c r="BW950" s="14"/>
      <c r="BX950" s="14"/>
      <c r="BY950" s="14"/>
      <c r="BZ950" s="14"/>
    </row>
    <row r="951" spans="1:78">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14"/>
      <c r="BN951" s="14"/>
      <c r="BO951" s="14"/>
      <c r="BP951" s="14"/>
      <c r="BQ951" s="14"/>
      <c r="BR951" s="14"/>
      <c r="BS951" s="14"/>
      <c r="BT951" s="14"/>
      <c r="BU951" s="14"/>
      <c r="BV951" s="14"/>
      <c r="BW951" s="14"/>
      <c r="BX951" s="14"/>
      <c r="BY951" s="14"/>
      <c r="BZ951" s="14"/>
    </row>
    <row r="952" spans="1:78">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O952" s="14"/>
      <c r="BP952" s="14"/>
      <c r="BQ952" s="14"/>
      <c r="BR952" s="14"/>
      <c r="BS952" s="14"/>
      <c r="BT952" s="14"/>
      <c r="BU952" s="14"/>
      <c r="BV952" s="14"/>
      <c r="BW952" s="14"/>
      <c r="BX952" s="14"/>
      <c r="BY952" s="14"/>
      <c r="BZ952" s="14"/>
    </row>
    <row r="953" spans="1:78">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M953" s="14"/>
      <c r="BN953" s="14"/>
      <c r="BO953" s="14"/>
      <c r="BP953" s="14"/>
      <c r="BQ953" s="14"/>
      <c r="BR953" s="14"/>
      <c r="BS953" s="14"/>
      <c r="BT953" s="14"/>
      <c r="BU953" s="14"/>
      <c r="BV953" s="14"/>
      <c r="BW953" s="14"/>
      <c r="BX953" s="14"/>
      <c r="BY953" s="14"/>
      <c r="BZ953" s="14"/>
    </row>
    <row r="954" spans="1:78">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c r="BI954" s="14"/>
      <c r="BJ954" s="14"/>
      <c r="BK954" s="14"/>
      <c r="BL954" s="14"/>
      <c r="BM954" s="14"/>
      <c r="BN954" s="14"/>
      <c r="BO954" s="14"/>
      <c r="BP954" s="14"/>
      <c r="BQ954" s="14"/>
      <c r="BR954" s="14"/>
      <c r="BS954" s="14"/>
      <c r="BT954" s="14"/>
      <c r="BU954" s="14"/>
      <c r="BV954" s="14"/>
      <c r="BW954" s="14"/>
      <c r="BX954" s="14"/>
      <c r="BY954" s="14"/>
      <c r="BZ954" s="14"/>
    </row>
    <row r="955" spans="1:78">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c r="BI955" s="14"/>
      <c r="BJ955" s="14"/>
      <c r="BK955" s="14"/>
      <c r="BL955" s="14"/>
      <c r="BM955" s="14"/>
      <c r="BN955" s="14"/>
      <c r="BO955" s="14"/>
      <c r="BP955" s="14"/>
      <c r="BQ955" s="14"/>
      <c r="BR955" s="14"/>
      <c r="BS955" s="14"/>
      <c r="BT955" s="14"/>
      <c r="BU955" s="14"/>
      <c r="BV955" s="14"/>
      <c r="BW955" s="14"/>
      <c r="BX955" s="14"/>
      <c r="BY955" s="14"/>
      <c r="BZ955" s="14"/>
    </row>
    <row r="956" spans="1:78">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c r="BI956" s="14"/>
      <c r="BJ956" s="14"/>
      <c r="BK956" s="14"/>
      <c r="BL956" s="14"/>
      <c r="BM956" s="14"/>
      <c r="BN956" s="14"/>
      <c r="BO956" s="14"/>
      <c r="BP956" s="14"/>
      <c r="BQ956" s="14"/>
      <c r="BR956" s="14"/>
      <c r="BS956" s="14"/>
      <c r="BT956" s="14"/>
      <c r="BU956" s="14"/>
      <c r="BV956" s="14"/>
      <c r="BW956" s="14"/>
      <c r="BX956" s="14"/>
      <c r="BY956" s="14"/>
      <c r="BZ956" s="14"/>
    </row>
    <row r="957" spans="1:78">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c r="BI957" s="14"/>
      <c r="BJ957" s="14"/>
      <c r="BK957" s="14"/>
      <c r="BL957" s="14"/>
      <c r="BM957" s="14"/>
      <c r="BN957" s="14"/>
      <c r="BO957" s="14"/>
      <c r="BP957" s="14"/>
      <c r="BQ957" s="14"/>
      <c r="BR957" s="14"/>
      <c r="BS957" s="14"/>
      <c r="BT957" s="14"/>
      <c r="BU957" s="14"/>
      <c r="BV957" s="14"/>
      <c r="BW957" s="14"/>
      <c r="BX957" s="14"/>
      <c r="BY957" s="14"/>
      <c r="BZ957" s="14"/>
    </row>
    <row r="958" spans="1:7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c r="BI958" s="14"/>
      <c r="BJ958" s="14"/>
      <c r="BK958" s="14"/>
      <c r="BL958" s="14"/>
      <c r="BM958" s="14"/>
      <c r="BN958" s="14"/>
      <c r="BO958" s="14"/>
      <c r="BP958" s="14"/>
      <c r="BQ958" s="14"/>
      <c r="BR958" s="14"/>
      <c r="BS958" s="14"/>
      <c r="BT958" s="14"/>
      <c r="BU958" s="14"/>
      <c r="BV958" s="14"/>
      <c r="BW958" s="14"/>
      <c r="BX958" s="14"/>
      <c r="BY958" s="14"/>
      <c r="BZ958" s="14"/>
    </row>
    <row r="959" spans="1:78">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c r="BI959" s="14"/>
      <c r="BJ959" s="14"/>
      <c r="BK959" s="14"/>
      <c r="BL959" s="14"/>
      <c r="BM959" s="14"/>
      <c r="BN959" s="14"/>
      <c r="BO959" s="14"/>
      <c r="BP959" s="14"/>
      <c r="BQ959" s="14"/>
      <c r="BR959" s="14"/>
      <c r="BS959" s="14"/>
      <c r="BT959" s="14"/>
      <c r="BU959" s="14"/>
      <c r="BV959" s="14"/>
      <c r="BW959" s="14"/>
      <c r="BX959" s="14"/>
      <c r="BY959" s="14"/>
      <c r="BZ959" s="14"/>
    </row>
    <row r="960" spans="1:78">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c r="BI960" s="14"/>
      <c r="BJ960" s="14"/>
      <c r="BK960" s="14"/>
      <c r="BL960" s="14"/>
      <c r="BM960" s="14"/>
      <c r="BN960" s="14"/>
      <c r="BO960" s="14"/>
      <c r="BP960" s="14"/>
      <c r="BQ960" s="14"/>
      <c r="BR960" s="14"/>
      <c r="BS960" s="14"/>
      <c r="BT960" s="14"/>
      <c r="BU960" s="14"/>
      <c r="BV960" s="14"/>
      <c r="BW960" s="14"/>
      <c r="BX960" s="14"/>
      <c r="BY960" s="14"/>
      <c r="BZ960" s="14"/>
    </row>
    <row r="961" spans="1:78">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c r="BI961" s="14"/>
      <c r="BJ961" s="14"/>
      <c r="BK961" s="14"/>
      <c r="BL961" s="14"/>
      <c r="BM961" s="14"/>
      <c r="BN961" s="14"/>
      <c r="BO961" s="14"/>
      <c r="BP961" s="14"/>
      <c r="BQ961" s="14"/>
      <c r="BR961" s="14"/>
      <c r="BS961" s="14"/>
      <c r="BT961" s="14"/>
      <c r="BU961" s="14"/>
      <c r="BV961" s="14"/>
      <c r="BW961" s="14"/>
      <c r="BX961" s="14"/>
      <c r="BY961" s="14"/>
      <c r="BZ961" s="14"/>
    </row>
    <row r="962" spans="1:78">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c r="BI962" s="14"/>
      <c r="BJ962" s="14"/>
      <c r="BK962" s="14"/>
      <c r="BL962" s="14"/>
      <c r="BM962" s="14"/>
      <c r="BN962" s="14"/>
      <c r="BO962" s="14"/>
      <c r="BP962" s="14"/>
      <c r="BQ962" s="14"/>
      <c r="BR962" s="14"/>
      <c r="BS962" s="14"/>
      <c r="BT962" s="14"/>
      <c r="BU962" s="14"/>
      <c r="BV962" s="14"/>
      <c r="BW962" s="14"/>
      <c r="BX962" s="14"/>
      <c r="BY962" s="14"/>
      <c r="BZ962" s="14"/>
    </row>
    <row r="963" spans="1:78">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c r="BI963" s="14"/>
      <c r="BJ963" s="14"/>
      <c r="BK963" s="14"/>
      <c r="BL963" s="14"/>
      <c r="BM963" s="14"/>
      <c r="BN963" s="14"/>
      <c r="BO963" s="14"/>
      <c r="BP963" s="14"/>
      <c r="BQ963" s="14"/>
      <c r="BR963" s="14"/>
      <c r="BS963" s="14"/>
      <c r="BT963" s="14"/>
      <c r="BU963" s="14"/>
      <c r="BV963" s="14"/>
      <c r="BW963" s="14"/>
      <c r="BX963" s="14"/>
      <c r="BY963" s="14"/>
      <c r="BZ963" s="14"/>
    </row>
    <row r="964" spans="1:78">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c r="BI964" s="14"/>
      <c r="BJ964" s="14"/>
      <c r="BK964" s="14"/>
      <c r="BL964" s="14"/>
      <c r="BM964" s="14"/>
      <c r="BN964" s="14"/>
      <c r="BO964" s="14"/>
      <c r="BP964" s="14"/>
      <c r="BQ964" s="14"/>
      <c r="BR964" s="14"/>
      <c r="BS964" s="14"/>
      <c r="BT964" s="14"/>
      <c r="BU964" s="14"/>
      <c r="BV964" s="14"/>
      <c r="BW964" s="14"/>
      <c r="BX964" s="14"/>
      <c r="BY964" s="14"/>
      <c r="BZ964" s="14"/>
    </row>
    <row r="965" spans="1:78">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c r="BI965" s="14"/>
      <c r="BJ965" s="14"/>
      <c r="BK965" s="14"/>
      <c r="BL965" s="14"/>
      <c r="BM965" s="14"/>
      <c r="BN965" s="14"/>
      <c r="BO965" s="14"/>
      <c r="BP965" s="14"/>
      <c r="BQ965" s="14"/>
      <c r="BR965" s="14"/>
      <c r="BS965" s="14"/>
      <c r="BT965" s="14"/>
      <c r="BU965" s="14"/>
      <c r="BV965" s="14"/>
      <c r="BW965" s="14"/>
      <c r="BX965" s="14"/>
      <c r="BY965" s="14"/>
      <c r="BZ965" s="14"/>
    </row>
    <row r="966" spans="1:78">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c r="BI966" s="14"/>
      <c r="BJ966" s="14"/>
      <c r="BK966" s="14"/>
      <c r="BL966" s="14"/>
      <c r="BM966" s="14"/>
      <c r="BN966" s="14"/>
      <c r="BO966" s="14"/>
      <c r="BP966" s="14"/>
      <c r="BQ966" s="14"/>
      <c r="BR966" s="14"/>
      <c r="BS966" s="14"/>
      <c r="BT966" s="14"/>
      <c r="BU966" s="14"/>
      <c r="BV966" s="14"/>
      <c r="BW966" s="14"/>
      <c r="BX966" s="14"/>
      <c r="BY966" s="14"/>
      <c r="BZ966" s="14"/>
    </row>
    <row r="967" spans="1:78">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c r="BI967" s="14"/>
      <c r="BJ967" s="14"/>
      <c r="BK967" s="14"/>
      <c r="BL967" s="14"/>
      <c r="BM967" s="14"/>
      <c r="BN967" s="14"/>
      <c r="BO967" s="14"/>
      <c r="BP967" s="14"/>
      <c r="BQ967" s="14"/>
      <c r="BR967" s="14"/>
      <c r="BS967" s="14"/>
      <c r="BT967" s="14"/>
      <c r="BU967" s="14"/>
      <c r="BV967" s="14"/>
      <c r="BW967" s="14"/>
      <c r="BX967" s="14"/>
      <c r="BY967" s="14"/>
      <c r="BZ967" s="14"/>
    </row>
    <row r="968" spans="1:7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c r="BI968" s="14"/>
      <c r="BJ968" s="14"/>
      <c r="BK968" s="14"/>
      <c r="BL968" s="14"/>
      <c r="BM968" s="14"/>
      <c r="BN968" s="14"/>
      <c r="BO968" s="14"/>
      <c r="BP968" s="14"/>
      <c r="BQ968" s="14"/>
      <c r="BR968" s="14"/>
      <c r="BS968" s="14"/>
      <c r="BT968" s="14"/>
      <c r="BU968" s="14"/>
      <c r="BV968" s="14"/>
      <c r="BW968" s="14"/>
      <c r="BX968" s="14"/>
      <c r="BY968" s="14"/>
      <c r="BZ968" s="14"/>
    </row>
    <row r="969" spans="1:78">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c r="BR969" s="14"/>
      <c r="BS969" s="14"/>
      <c r="BT969" s="14"/>
      <c r="BU969" s="14"/>
      <c r="BV969" s="14"/>
      <c r="BW969" s="14"/>
      <c r="BX969" s="14"/>
      <c r="BY969" s="14"/>
      <c r="BZ969" s="14"/>
    </row>
    <row r="970" spans="1:78">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O970" s="14"/>
      <c r="BP970" s="14"/>
      <c r="BQ970" s="14"/>
      <c r="BR970" s="14"/>
      <c r="BS970" s="14"/>
      <c r="BT970" s="14"/>
      <c r="BU970" s="14"/>
      <c r="BV970" s="14"/>
      <c r="BW970" s="14"/>
      <c r="BX970" s="14"/>
      <c r="BY970" s="14"/>
      <c r="BZ970" s="14"/>
    </row>
    <row r="971" spans="1:78">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c r="BI971" s="14"/>
      <c r="BJ971" s="14"/>
      <c r="BK971" s="14"/>
      <c r="BL971" s="14"/>
      <c r="BM971" s="14"/>
      <c r="BN971" s="14"/>
      <c r="BO971" s="14"/>
      <c r="BP971" s="14"/>
      <c r="BQ971" s="14"/>
      <c r="BR971" s="14"/>
      <c r="BS971" s="14"/>
      <c r="BT971" s="14"/>
      <c r="BU971" s="14"/>
      <c r="BV971" s="14"/>
      <c r="BW971" s="14"/>
      <c r="BX971" s="14"/>
      <c r="BY971" s="14"/>
      <c r="BZ971" s="14"/>
    </row>
    <row r="972" spans="1:78">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c r="BI972" s="14"/>
      <c r="BJ972" s="14"/>
      <c r="BK972" s="14"/>
      <c r="BL972" s="14"/>
      <c r="BM972" s="14"/>
      <c r="BN972" s="14"/>
      <c r="BO972" s="14"/>
      <c r="BP972" s="14"/>
      <c r="BQ972" s="14"/>
      <c r="BR972" s="14"/>
      <c r="BS972" s="14"/>
      <c r="BT972" s="14"/>
      <c r="BU972" s="14"/>
      <c r="BV972" s="14"/>
      <c r="BW972" s="14"/>
      <c r="BX972" s="14"/>
      <c r="BY972" s="14"/>
      <c r="BZ972" s="14"/>
    </row>
    <row r="973" spans="1:78">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c r="BI973" s="14"/>
      <c r="BJ973" s="14"/>
      <c r="BK973" s="14"/>
      <c r="BL973" s="14"/>
      <c r="BM973" s="14"/>
      <c r="BN973" s="14"/>
      <c r="BO973" s="14"/>
      <c r="BP973" s="14"/>
      <c r="BQ973" s="14"/>
      <c r="BR973" s="14"/>
      <c r="BS973" s="14"/>
      <c r="BT973" s="14"/>
      <c r="BU973" s="14"/>
      <c r="BV973" s="14"/>
      <c r="BW973" s="14"/>
      <c r="BX973" s="14"/>
      <c r="BY973" s="14"/>
      <c r="BZ973" s="14"/>
    </row>
    <row r="974" spans="1:78">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c r="BI974" s="14"/>
      <c r="BJ974" s="14"/>
      <c r="BK974" s="14"/>
      <c r="BL974" s="14"/>
      <c r="BM974" s="14"/>
      <c r="BN974" s="14"/>
      <c r="BO974" s="14"/>
      <c r="BP974" s="14"/>
      <c r="BQ974" s="14"/>
      <c r="BR974" s="14"/>
      <c r="BS974" s="14"/>
      <c r="BT974" s="14"/>
      <c r="BU974" s="14"/>
      <c r="BV974" s="14"/>
      <c r="BW974" s="14"/>
      <c r="BX974" s="14"/>
      <c r="BY974" s="14"/>
      <c r="BZ974" s="14"/>
    </row>
    <row r="975" spans="1:78">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c r="BI975" s="14"/>
      <c r="BJ975" s="14"/>
      <c r="BK975" s="14"/>
      <c r="BL975" s="14"/>
      <c r="BM975" s="14"/>
      <c r="BN975" s="14"/>
      <c r="BO975" s="14"/>
      <c r="BP975" s="14"/>
      <c r="BQ975" s="14"/>
      <c r="BR975" s="14"/>
      <c r="BS975" s="14"/>
      <c r="BT975" s="14"/>
      <c r="BU975" s="14"/>
      <c r="BV975" s="14"/>
      <c r="BW975" s="14"/>
      <c r="BX975" s="14"/>
      <c r="BY975" s="14"/>
      <c r="BZ975" s="14"/>
    </row>
    <row r="976" spans="1:78">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row>
    <row r="977" spans="1:78">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row>
    <row r="978" spans="1: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row>
    <row r="979" spans="1:78">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row>
    <row r="980" spans="1:78">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row>
    <row r="981" spans="1:78">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row>
    <row r="982" spans="1:78">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row>
    <row r="983" spans="1:78">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row>
    <row r="984" spans="1:78">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c r="BI984" s="14"/>
      <c r="BJ984" s="14"/>
      <c r="BK984" s="14"/>
      <c r="BL984" s="14"/>
      <c r="BM984" s="14"/>
      <c r="BN984" s="14"/>
      <c r="BO984" s="14"/>
      <c r="BP984" s="14"/>
      <c r="BQ984" s="14"/>
      <c r="BR984" s="14"/>
      <c r="BS984" s="14"/>
      <c r="BT984" s="14"/>
      <c r="BU984" s="14"/>
      <c r="BV984" s="14"/>
      <c r="BW984" s="14"/>
      <c r="BX984" s="14"/>
      <c r="BY984" s="14"/>
      <c r="BZ984" s="14"/>
    </row>
    <row r="985" spans="1:78">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c r="BI985" s="14"/>
      <c r="BJ985" s="14"/>
      <c r="BK985" s="14"/>
      <c r="BL985" s="14"/>
      <c r="BM985" s="14"/>
      <c r="BN985" s="14"/>
      <c r="BO985" s="14"/>
      <c r="BP985" s="14"/>
      <c r="BQ985" s="14"/>
      <c r="BR985" s="14"/>
      <c r="BS985" s="14"/>
      <c r="BT985" s="14"/>
      <c r="BU985" s="14"/>
      <c r="BV985" s="14"/>
      <c r="BW985" s="14"/>
      <c r="BX985" s="14"/>
      <c r="BY985" s="14"/>
      <c r="BZ985" s="14"/>
    </row>
    <row r="986" spans="1:78">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c r="BI986" s="14"/>
      <c r="BJ986" s="14"/>
      <c r="BK986" s="14"/>
      <c r="BL986" s="14"/>
      <c r="BM986" s="14"/>
      <c r="BN986" s="14"/>
      <c r="BO986" s="14"/>
      <c r="BP986" s="14"/>
      <c r="BQ986" s="14"/>
      <c r="BR986" s="14"/>
      <c r="BS986" s="14"/>
      <c r="BT986" s="14"/>
      <c r="BU986" s="14"/>
      <c r="BV986" s="14"/>
      <c r="BW986" s="14"/>
      <c r="BX986" s="14"/>
      <c r="BY986" s="14"/>
      <c r="BZ986" s="14"/>
    </row>
    <row r="987" spans="1:78">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c r="BI987" s="14"/>
      <c r="BJ987" s="14"/>
      <c r="BK987" s="14"/>
      <c r="BL987" s="14"/>
      <c r="BM987" s="14"/>
      <c r="BN987" s="14"/>
      <c r="BO987" s="14"/>
      <c r="BP987" s="14"/>
      <c r="BQ987" s="14"/>
      <c r="BR987" s="14"/>
      <c r="BS987" s="14"/>
      <c r="BT987" s="14"/>
      <c r="BU987" s="14"/>
      <c r="BV987" s="14"/>
      <c r="BW987" s="14"/>
      <c r="BX987" s="14"/>
      <c r="BY987" s="14"/>
      <c r="BZ987" s="14"/>
    </row>
    <row r="988" spans="1:7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c r="BI988" s="14"/>
      <c r="BJ988" s="14"/>
      <c r="BK988" s="14"/>
      <c r="BL988" s="14"/>
      <c r="BM988" s="14"/>
      <c r="BN988" s="14"/>
      <c r="BO988" s="14"/>
      <c r="BP988" s="14"/>
      <c r="BQ988" s="14"/>
      <c r="BR988" s="14"/>
      <c r="BS988" s="14"/>
      <c r="BT988" s="14"/>
      <c r="BU988" s="14"/>
      <c r="BV988" s="14"/>
      <c r="BW988" s="14"/>
      <c r="BX988" s="14"/>
      <c r="BY988" s="14"/>
      <c r="BZ988" s="14"/>
    </row>
    <row r="989" spans="1:78">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c r="BI989" s="14"/>
      <c r="BJ989" s="14"/>
      <c r="BK989" s="14"/>
      <c r="BL989" s="14"/>
      <c r="BM989" s="14"/>
      <c r="BN989" s="14"/>
      <c r="BO989" s="14"/>
      <c r="BP989" s="14"/>
      <c r="BQ989" s="14"/>
      <c r="BR989" s="14"/>
      <c r="BS989" s="14"/>
      <c r="BT989" s="14"/>
      <c r="BU989" s="14"/>
      <c r="BV989" s="14"/>
      <c r="BW989" s="14"/>
      <c r="BX989" s="14"/>
      <c r="BY989" s="14"/>
      <c r="BZ989" s="14"/>
    </row>
    <row r="990" spans="1:78">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c r="BI990" s="14"/>
      <c r="BJ990" s="14"/>
      <c r="BK990" s="14"/>
      <c r="BL990" s="14"/>
      <c r="BM990" s="14"/>
      <c r="BN990" s="14"/>
      <c r="BO990" s="14"/>
      <c r="BP990" s="14"/>
      <c r="BQ990" s="14"/>
      <c r="BR990" s="14"/>
      <c r="BS990" s="14"/>
      <c r="BT990" s="14"/>
      <c r="BU990" s="14"/>
      <c r="BV990" s="14"/>
      <c r="BW990" s="14"/>
      <c r="BX990" s="14"/>
      <c r="BY990" s="14"/>
      <c r="BZ990" s="14"/>
    </row>
    <row r="991" spans="1:78">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c r="BI991" s="14"/>
      <c r="BJ991" s="14"/>
      <c r="BK991" s="14"/>
      <c r="BL991" s="14"/>
      <c r="BM991" s="14"/>
      <c r="BN991" s="14"/>
      <c r="BO991" s="14"/>
      <c r="BP991" s="14"/>
      <c r="BQ991" s="14"/>
      <c r="BR991" s="14"/>
      <c r="BS991" s="14"/>
      <c r="BT991" s="14"/>
      <c r="BU991" s="14"/>
      <c r="BV991" s="14"/>
      <c r="BW991" s="14"/>
      <c r="BX991" s="14"/>
      <c r="BY991" s="14"/>
      <c r="BZ991" s="14"/>
    </row>
    <row r="992" spans="1:78">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c r="BI992" s="14"/>
      <c r="BJ992" s="14"/>
      <c r="BK992" s="14"/>
      <c r="BL992" s="14"/>
      <c r="BM992" s="14"/>
      <c r="BN992" s="14"/>
      <c r="BO992" s="14"/>
      <c r="BP992" s="14"/>
      <c r="BQ992" s="14"/>
      <c r="BR992" s="14"/>
      <c r="BS992" s="14"/>
      <c r="BT992" s="14"/>
      <c r="BU992" s="14"/>
      <c r="BV992" s="14"/>
      <c r="BW992" s="14"/>
      <c r="BX992" s="14"/>
      <c r="BY992" s="14"/>
      <c r="BZ992" s="14"/>
    </row>
    <row r="993" spans="1:78">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c r="BI993" s="14"/>
      <c r="BJ993" s="14"/>
      <c r="BK993" s="14"/>
      <c r="BL993" s="14"/>
      <c r="BM993" s="14"/>
      <c r="BN993" s="14"/>
      <c r="BO993" s="14"/>
      <c r="BP993" s="14"/>
      <c r="BQ993" s="14"/>
      <c r="BR993" s="14"/>
      <c r="BS993" s="14"/>
      <c r="BT993" s="14"/>
      <c r="BU993" s="14"/>
      <c r="BV993" s="14"/>
      <c r="BW993" s="14"/>
      <c r="BX993" s="14"/>
      <c r="BY993" s="14"/>
      <c r="BZ993" s="14"/>
    </row>
    <row r="994" spans="1:78">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c r="BI994" s="14"/>
      <c r="BJ994" s="14"/>
      <c r="BK994" s="14"/>
      <c r="BL994" s="14"/>
      <c r="BM994" s="14"/>
      <c r="BN994" s="14"/>
      <c r="BO994" s="14"/>
      <c r="BP994" s="14"/>
      <c r="BQ994" s="14"/>
      <c r="BR994" s="14"/>
      <c r="BS994" s="14"/>
      <c r="BT994" s="14"/>
      <c r="BU994" s="14"/>
      <c r="BV994" s="14"/>
      <c r="BW994" s="14"/>
      <c r="BX994" s="14"/>
      <c r="BY994" s="14"/>
      <c r="BZ994" s="14"/>
    </row>
    <row r="995" spans="1:78">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c r="BI995" s="14"/>
      <c r="BJ995" s="14"/>
      <c r="BK995" s="14"/>
      <c r="BL995" s="14"/>
      <c r="BM995" s="14"/>
      <c r="BN995" s="14"/>
      <c r="BO995" s="14"/>
      <c r="BP995" s="14"/>
      <c r="BQ995" s="14"/>
      <c r="BR995" s="14"/>
      <c r="BS995" s="14"/>
      <c r="BT995" s="14"/>
      <c r="BU995" s="14"/>
      <c r="BV995" s="14"/>
      <c r="BW995" s="14"/>
      <c r="BX995" s="14"/>
      <c r="BY995" s="14"/>
      <c r="BZ995" s="14"/>
    </row>
    <row r="996" spans="1:78">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O996" s="14"/>
      <c r="BP996" s="14"/>
      <c r="BQ996" s="14"/>
      <c r="BR996" s="14"/>
      <c r="BS996" s="14"/>
      <c r="BT996" s="14"/>
      <c r="BU996" s="14"/>
      <c r="BV996" s="14"/>
      <c r="BW996" s="14"/>
      <c r="BX996" s="14"/>
      <c r="BY996" s="14"/>
      <c r="BZ996" s="14"/>
    </row>
    <row r="997" spans="1:78">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c r="BI997" s="14"/>
      <c r="BJ997" s="14"/>
      <c r="BK997" s="14"/>
      <c r="BL997" s="14"/>
      <c r="BM997" s="14"/>
      <c r="BN997" s="14"/>
      <c r="BO997" s="14"/>
      <c r="BP997" s="14"/>
      <c r="BQ997" s="14"/>
      <c r="BR997" s="14"/>
      <c r="BS997" s="14"/>
      <c r="BT997" s="14"/>
      <c r="BU997" s="14"/>
      <c r="BV997" s="14"/>
      <c r="BW997" s="14"/>
      <c r="BX997" s="14"/>
      <c r="BY997" s="14"/>
      <c r="BZ997" s="14"/>
    </row>
    <row r="998" spans="1:7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c r="BI998" s="14"/>
      <c r="BJ998" s="14"/>
      <c r="BK998" s="14"/>
      <c r="BL998" s="14"/>
      <c r="BM998" s="14"/>
      <c r="BN998" s="14"/>
      <c r="BO998" s="14"/>
      <c r="BP998" s="14"/>
      <c r="BQ998" s="14"/>
      <c r="BR998" s="14"/>
      <c r="BS998" s="14"/>
      <c r="BT998" s="14"/>
      <c r="BU998" s="14"/>
      <c r="BV998" s="14"/>
      <c r="BW998" s="14"/>
      <c r="BX998" s="14"/>
      <c r="BY998" s="14"/>
      <c r="BZ998" s="14"/>
    </row>
    <row r="999" spans="1:78">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c r="BI999" s="14"/>
      <c r="BJ999" s="14"/>
      <c r="BK999" s="14"/>
      <c r="BL999" s="14"/>
      <c r="BM999" s="14"/>
      <c r="BN999" s="14"/>
      <c r="BO999" s="14"/>
      <c r="BP999" s="14"/>
      <c r="BQ999" s="14"/>
      <c r="BR999" s="14"/>
      <c r="BS999" s="14"/>
      <c r="BT999" s="14"/>
      <c r="BU999" s="14"/>
      <c r="BV999" s="14"/>
      <c r="BW999" s="14"/>
      <c r="BX999" s="14"/>
      <c r="BY999" s="14"/>
      <c r="BZ999" s="14"/>
    </row>
    <row r="1000" spans="1:78">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c r="BI1000" s="14"/>
      <c r="BJ1000" s="14"/>
      <c r="BK1000" s="14"/>
      <c r="BL1000" s="14"/>
      <c r="BM1000" s="14"/>
      <c r="BN1000" s="14"/>
      <c r="BO1000" s="14"/>
      <c r="BP1000" s="14"/>
      <c r="BQ1000" s="14"/>
      <c r="BR1000" s="14"/>
      <c r="BS1000" s="14"/>
      <c r="BT1000" s="14"/>
      <c r="BU1000" s="14"/>
      <c r="BV1000" s="14"/>
      <c r="BW1000" s="14"/>
      <c r="BX1000" s="14"/>
      <c r="BY1000" s="14"/>
      <c r="BZ1000" s="14"/>
    </row>
    <row r="1001" spans="1:78">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c r="AV1001" s="14"/>
      <c r="AW1001" s="14"/>
      <c r="AX1001" s="14"/>
      <c r="AY1001" s="14"/>
      <c r="AZ1001" s="14"/>
      <c r="BA1001" s="14"/>
      <c r="BB1001" s="14"/>
      <c r="BC1001" s="14"/>
      <c r="BD1001" s="14"/>
      <c r="BE1001" s="14"/>
      <c r="BF1001" s="14"/>
      <c r="BG1001" s="14"/>
      <c r="BH1001" s="14"/>
      <c r="BI1001" s="14"/>
      <c r="BJ1001" s="14"/>
      <c r="BK1001" s="14"/>
      <c r="BL1001" s="14"/>
      <c r="BM1001" s="14"/>
      <c r="BN1001" s="14"/>
      <c r="BO1001" s="14"/>
      <c r="BP1001" s="14"/>
      <c r="BQ1001" s="14"/>
      <c r="BR1001" s="14"/>
      <c r="BS1001" s="14"/>
      <c r="BT1001" s="14"/>
      <c r="BU1001" s="14"/>
      <c r="BV1001" s="14"/>
      <c r="BW1001" s="14"/>
      <c r="BX1001" s="14"/>
      <c r="BY1001" s="14"/>
      <c r="BZ1001" s="14"/>
    </row>
    <row r="1002" spans="1:78">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4"/>
      <c r="AY1002" s="14"/>
      <c r="AZ1002" s="14"/>
      <c r="BA1002" s="14"/>
      <c r="BB1002" s="14"/>
      <c r="BC1002" s="14"/>
      <c r="BD1002" s="14"/>
      <c r="BE1002" s="14"/>
      <c r="BF1002" s="14"/>
      <c r="BG1002" s="14"/>
      <c r="BH1002" s="14"/>
      <c r="BI1002" s="14"/>
      <c r="BJ1002" s="14"/>
      <c r="BK1002" s="14"/>
      <c r="BL1002" s="14"/>
      <c r="BM1002" s="14"/>
      <c r="BN1002" s="14"/>
      <c r="BO1002" s="14"/>
      <c r="BP1002" s="14"/>
      <c r="BQ1002" s="14"/>
      <c r="BR1002" s="14"/>
      <c r="BS1002" s="14"/>
      <c r="BT1002" s="14"/>
      <c r="BU1002" s="14"/>
      <c r="BV1002" s="14"/>
      <c r="BW1002" s="14"/>
      <c r="BX1002" s="14"/>
      <c r="BY1002" s="14"/>
      <c r="BZ1002" s="14"/>
    </row>
    <row r="1003" spans="1:78">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4"/>
      <c r="AY1003" s="14"/>
      <c r="AZ1003" s="14"/>
      <c r="BA1003" s="14"/>
      <c r="BB1003" s="14"/>
      <c r="BC1003" s="14"/>
      <c r="BD1003" s="14"/>
      <c r="BE1003" s="14"/>
      <c r="BF1003" s="14"/>
      <c r="BG1003" s="14"/>
      <c r="BH1003" s="14"/>
      <c r="BI1003" s="14"/>
      <c r="BJ1003" s="14"/>
      <c r="BK1003" s="14"/>
      <c r="BL1003" s="14"/>
      <c r="BM1003" s="14"/>
      <c r="BN1003" s="14"/>
      <c r="BO1003" s="14"/>
      <c r="BP1003" s="14"/>
      <c r="BQ1003" s="14"/>
      <c r="BR1003" s="14"/>
      <c r="BS1003" s="14"/>
      <c r="BT1003" s="14"/>
      <c r="BU1003" s="14"/>
      <c r="BV1003" s="14"/>
      <c r="BW1003" s="14"/>
      <c r="BX1003" s="14"/>
      <c r="BY1003" s="14"/>
      <c r="BZ1003" s="14"/>
    </row>
    <row r="1004" spans="1:78">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4"/>
      <c r="AY1004" s="14"/>
      <c r="AZ1004" s="14"/>
      <c r="BA1004" s="14"/>
      <c r="BB1004" s="14"/>
      <c r="BC1004" s="14"/>
      <c r="BD1004" s="14"/>
      <c r="BE1004" s="14"/>
      <c r="BF1004" s="14"/>
      <c r="BG1004" s="14"/>
      <c r="BH1004" s="14"/>
      <c r="BI1004" s="14"/>
      <c r="BJ1004" s="14"/>
      <c r="BK1004" s="14"/>
      <c r="BL1004" s="14"/>
      <c r="BM1004" s="14"/>
      <c r="BN1004" s="14"/>
      <c r="BO1004" s="14"/>
      <c r="BP1004" s="14"/>
      <c r="BQ1004" s="14"/>
      <c r="BR1004" s="14"/>
      <c r="BS1004" s="14"/>
      <c r="BT1004" s="14"/>
      <c r="BU1004" s="14"/>
      <c r="BV1004" s="14"/>
      <c r="BW1004" s="14"/>
      <c r="BX1004" s="14"/>
      <c r="BY1004" s="14"/>
      <c r="BZ1004" s="14"/>
    </row>
    <row r="1005" spans="1:78">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c r="AT1005" s="14"/>
      <c r="AU1005" s="14"/>
      <c r="AV1005" s="14"/>
      <c r="AW1005" s="14"/>
      <c r="AX1005" s="14"/>
      <c r="AY1005" s="14"/>
      <c r="AZ1005" s="14"/>
      <c r="BA1005" s="14"/>
      <c r="BB1005" s="14"/>
      <c r="BC1005" s="14"/>
      <c r="BD1005" s="14"/>
      <c r="BE1005" s="14"/>
      <c r="BF1005" s="14"/>
      <c r="BG1005" s="14"/>
      <c r="BH1005" s="14"/>
      <c r="BI1005" s="14"/>
      <c r="BJ1005" s="14"/>
      <c r="BK1005" s="14"/>
      <c r="BL1005" s="14"/>
      <c r="BM1005" s="14"/>
      <c r="BN1005" s="14"/>
      <c r="BO1005" s="14"/>
      <c r="BP1005" s="14"/>
      <c r="BQ1005" s="14"/>
      <c r="BR1005" s="14"/>
      <c r="BS1005" s="14"/>
      <c r="BT1005" s="14"/>
      <c r="BU1005" s="14"/>
      <c r="BV1005" s="14"/>
      <c r="BW1005" s="14"/>
      <c r="BX1005" s="14"/>
      <c r="BY1005" s="14"/>
      <c r="BZ1005" s="14"/>
    </row>
    <row r="1006" spans="1:78">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4"/>
      <c r="AY1006" s="14"/>
      <c r="AZ1006" s="14"/>
      <c r="BA1006" s="14"/>
      <c r="BB1006" s="14"/>
      <c r="BC1006" s="14"/>
      <c r="BD1006" s="14"/>
      <c r="BE1006" s="14"/>
      <c r="BF1006" s="14"/>
      <c r="BG1006" s="14"/>
      <c r="BH1006" s="14"/>
      <c r="BI1006" s="14"/>
      <c r="BJ1006" s="14"/>
      <c r="BK1006" s="14"/>
      <c r="BL1006" s="14"/>
      <c r="BM1006" s="14"/>
      <c r="BN1006" s="14"/>
      <c r="BO1006" s="14"/>
      <c r="BP1006" s="14"/>
      <c r="BQ1006" s="14"/>
      <c r="BR1006" s="14"/>
      <c r="BS1006" s="14"/>
      <c r="BT1006" s="14"/>
      <c r="BU1006" s="14"/>
      <c r="BV1006" s="14"/>
      <c r="BW1006" s="14"/>
      <c r="BX1006" s="14"/>
      <c r="BY1006" s="14"/>
      <c r="BZ1006" s="14"/>
    </row>
    <row r="1007" spans="1:78">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c r="AT1007" s="14"/>
      <c r="AU1007" s="14"/>
      <c r="AV1007" s="14"/>
      <c r="AW1007" s="14"/>
      <c r="AX1007" s="14"/>
      <c r="AY1007" s="14"/>
      <c r="AZ1007" s="14"/>
      <c r="BA1007" s="14"/>
      <c r="BB1007" s="14"/>
      <c r="BC1007" s="14"/>
      <c r="BD1007" s="14"/>
      <c r="BE1007" s="14"/>
      <c r="BF1007" s="14"/>
      <c r="BG1007" s="14"/>
      <c r="BH1007" s="14"/>
      <c r="BI1007" s="14"/>
      <c r="BJ1007" s="14"/>
      <c r="BK1007" s="14"/>
      <c r="BL1007" s="14"/>
      <c r="BM1007" s="14"/>
      <c r="BN1007" s="14"/>
      <c r="BO1007" s="14"/>
      <c r="BP1007" s="14"/>
      <c r="BQ1007" s="14"/>
      <c r="BR1007" s="14"/>
      <c r="BS1007" s="14"/>
      <c r="BT1007" s="14"/>
      <c r="BU1007" s="14"/>
      <c r="BV1007" s="14"/>
      <c r="BW1007" s="14"/>
      <c r="BX1007" s="14"/>
      <c r="BY1007" s="14"/>
      <c r="BZ1007" s="14"/>
    </row>
    <row r="1008" spans="1:78">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c r="AT1008" s="14"/>
      <c r="AU1008" s="14"/>
      <c r="AV1008" s="14"/>
      <c r="AW1008" s="14"/>
      <c r="AX1008" s="14"/>
      <c r="AY1008" s="14"/>
      <c r="AZ1008" s="14"/>
      <c r="BA1008" s="14"/>
      <c r="BB1008" s="14"/>
      <c r="BC1008" s="14"/>
      <c r="BD1008" s="14"/>
      <c r="BE1008" s="14"/>
      <c r="BF1008" s="14"/>
      <c r="BG1008" s="14"/>
      <c r="BH1008" s="14"/>
      <c r="BI1008" s="14"/>
      <c r="BJ1008" s="14"/>
      <c r="BK1008" s="14"/>
      <c r="BL1008" s="14"/>
      <c r="BM1008" s="14"/>
      <c r="BN1008" s="14"/>
      <c r="BO1008" s="14"/>
      <c r="BP1008" s="14"/>
      <c r="BQ1008" s="14"/>
      <c r="BR1008" s="14"/>
      <c r="BS1008" s="14"/>
      <c r="BT1008" s="14"/>
      <c r="BU1008" s="14"/>
      <c r="BV1008" s="14"/>
      <c r="BW1008" s="14"/>
      <c r="BX1008" s="14"/>
      <c r="BY1008" s="14"/>
      <c r="BZ1008" s="14"/>
    </row>
    <row r="1009" spans="1:78">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c r="AI1009" s="14"/>
      <c r="AJ1009" s="14"/>
      <c r="AK1009" s="14"/>
      <c r="AL1009" s="14"/>
      <c r="AM1009" s="14"/>
      <c r="AN1009" s="14"/>
      <c r="AO1009" s="14"/>
      <c r="AP1009" s="14"/>
      <c r="AQ1009" s="14"/>
      <c r="AR1009" s="14"/>
      <c r="AS1009" s="14"/>
      <c r="AT1009" s="14"/>
      <c r="AU1009" s="14"/>
      <c r="AV1009" s="14"/>
      <c r="AW1009" s="14"/>
      <c r="AX1009" s="14"/>
      <c r="AY1009" s="14"/>
      <c r="AZ1009" s="14"/>
      <c r="BA1009" s="14"/>
      <c r="BB1009" s="14"/>
      <c r="BC1009" s="14"/>
      <c r="BD1009" s="14"/>
      <c r="BE1009" s="14"/>
      <c r="BF1009" s="14"/>
      <c r="BG1009" s="14"/>
      <c r="BH1009" s="14"/>
      <c r="BI1009" s="14"/>
      <c r="BJ1009" s="14"/>
      <c r="BK1009" s="14"/>
      <c r="BL1009" s="14"/>
      <c r="BM1009" s="14"/>
      <c r="BN1009" s="14"/>
      <c r="BO1009" s="14"/>
      <c r="BP1009" s="14"/>
      <c r="BQ1009" s="14"/>
      <c r="BR1009" s="14"/>
      <c r="BS1009" s="14"/>
      <c r="BT1009" s="14"/>
      <c r="BU1009" s="14"/>
      <c r="BV1009" s="14"/>
      <c r="BW1009" s="14"/>
      <c r="BX1009" s="14"/>
      <c r="BY1009" s="14"/>
      <c r="BZ1009" s="14"/>
    </row>
    <row r="1010" spans="1:78">
      <c r="A1010" s="14"/>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c r="AT1010" s="14"/>
      <c r="AU1010" s="14"/>
      <c r="AV1010" s="14"/>
      <c r="AW1010" s="14"/>
      <c r="AX1010" s="14"/>
      <c r="AY1010" s="14"/>
      <c r="AZ1010" s="14"/>
      <c r="BA1010" s="14"/>
      <c r="BB1010" s="14"/>
      <c r="BC1010" s="14"/>
      <c r="BD1010" s="14"/>
      <c r="BE1010" s="14"/>
      <c r="BF1010" s="14"/>
      <c r="BG1010" s="14"/>
      <c r="BH1010" s="14"/>
      <c r="BI1010" s="14"/>
      <c r="BJ1010" s="14"/>
      <c r="BK1010" s="14"/>
      <c r="BL1010" s="14"/>
      <c r="BM1010" s="14"/>
      <c r="BN1010" s="14"/>
      <c r="BO1010" s="14"/>
      <c r="BP1010" s="14"/>
      <c r="BQ1010" s="14"/>
      <c r="BR1010" s="14"/>
      <c r="BS1010" s="14"/>
      <c r="BT1010" s="14"/>
      <c r="BU1010" s="14"/>
      <c r="BV1010" s="14"/>
      <c r="BW1010" s="14"/>
      <c r="BX1010" s="14"/>
      <c r="BY1010" s="14"/>
      <c r="BZ1010" s="14"/>
    </row>
    <row r="1011" spans="1:78">
      <c r="A1011" s="14"/>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c r="AT1011" s="14"/>
      <c r="AU1011" s="14"/>
      <c r="AV1011" s="14"/>
      <c r="AW1011" s="14"/>
      <c r="AX1011" s="14"/>
      <c r="AY1011" s="14"/>
      <c r="AZ1011" s="14"/>
      <c r="BA1011" s="14"/>
      <c r="BB1011" s="14"/>
      <c r="BC1011" s="14"/>
      <c r="BD1011" s="14"/>
      <c r="BE1011" s="14"/>
      <c r="BF1011" s="14"/>
      <c r="BG1011" s="14"/>
      <c r="BH1011" s="14"/>
      <c r="BI1011" s="14"/>
      <c r="BJ1011" s="14"/>
      <c r="BK1011" s="14"/>
      <c r="BL1011" s="14"/>
      <c r="BM1011" s="14"/>
      <c r="BN1011" s="14"/>
      <c r="BO1011" s="14"/>
      <c r="BP1011" s="14"/>
      <c r="BQ1011" s="14"/>
      <c r="BR1011" s="14"/>
      <c r="BS1011" s="14"/>
      <c r="BT1011" s="14"/>
      <c r="BU1011" s="14"/>
      <c r="BV1011" s="14"/>
      <c r="BW1011" s="14"/>
      <c r="BX1011" s="14"/>
      <c r="BY1011" s="14"/>
      <c r="BZ1011" s="14"/>
    </row>
    <row r="1012" spans="1:78">
      <c r="A1012" s="14"/>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4"/>
      <c r="AY1012" s="14"/>
      <c r="AZ1012" s="14"/>
      <c r="BA1012" s="14"/>
      <c r="BB1012" s="14"/>
      <c r="BC1012" s="14"/>
      <c r="BD1012" s="14"/>
      <c r="BE1012" s="14"/>
      <c r="BF1012" s="14"/>
      <c r="BG1012" s="14"/>
      <c r="BH1012" s="14"/>
      <c r="BI1012" s="14"/>
      <c r="BJ1012" s="14"/>
      <c r="BK1012" s="14"/>
      <c r="BL1012" s="14"/>
      <c r="BM1012" s="14"/>
      <c r="BN1012" s="14"/>
      <c r="BO1012" s="14"/>
      <c r="BP1012" s="14"/>
      <c r="BQ1012" s="14"/>
      <c r="BR1012" s="14"/>
      <c r="BS1012" s="14"/>
      <c r="BT1012" s="14"/>
      <c r="BU1012" s="14"/>
      <c r="BV1012" s="14"/>
      <c r="BW1012" s="14"/>
      <c r="BX1012" s="14"/>
      <c r="BY1012" s="14"/>
      <c r="BZ1012" s="14"/>
    </row>
    <row r="1013" spans="1:78">
      <c r="A1013" s="14"/>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c r="AP1013" s="14"/>
      <c r="AQ1013" s="14"/>
      <c r="AR1013" s="14"/>
      <c r="AS1013" s="14"/>
      <c r="AT1013" s="14"/>
      <c r="AU1013" s="14"/>
      <c r="AV1013" s="14"/>
      <c r="AW1013" s="14"/>
      <c r="AX1013" s="14"/>
      <c r="AY1013" s="14"/>
      <c r="AZ1013" s="14"/>
      <c r="BA1013" s="14"/>
      <c r="BB1013" s="14"/>
      <c r="BC1013" s="14"/>
      <c r="BD1013" s="14"/>
      <c r="BE1013" s="14"/>
      <c r="BF1013" s="14"/>
      <c r="BG1013" s="14"/>
      <c r="BH1013" s="14"/>
      <c r="BI1013" s="14"/>
      <c r="BJ1013" s="14"/>
      <c r="BK1013" s="14"/>
      <c r="BL1013" s="14"/>
      <c r="BM1013" s="14"/>
      <c r="BN1013" s="14"/>
      <c r="BO1013" s="14"/>
      <c r="BP1013" s="14"/>
      <c r="BQ1013" s="14"/>
      <c r="BR1013" s="14"/>
      <c r="BS1013" s="14"/>
      <c r="BT1013" s="14"/>
      <c r="BU1013" s="14"/>
      <c r="BV1013" s="14"/>
      <c r="BW1013" s="14"/>
      <c r="BX1013" s="14"/>
      <c r="BY1013" s="14"/>
      <c r="BZ1013" s="14"/>
    </row>
    <row r="1014" spans="1:78">
      <c r="A1014" s="14"/>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c r="AT1014" s="14"/>
      <c r="AU1014" s="14"/>
      <c r="AV1014" s="14"/>
      <c r="AW1014" s="14"/>
      <c r="AX1014" s="14"/>
      <c r="AY1014" s="14"/>
      <c r="AZ1014" s="14"/>
      <c r="BA1014" s="14"/>
      <c r="BB1014" s="14"/>
      <c r="BC1014" s="14"/>
      <c r="BD1014" s="14"/>
      <c r="BE1014" s="14"/>
      <c r="BF1014" s="14"/>
      <c r="BG1014" s="14"/>
      <c r="BH1014" s="14"/>
      <c r="BI1014" s="14"/>
      <c r="BJ1014" s="14"/>
      <c r="BK1014" s="14"/>
      <c r="BL1014" s="14"/>
      <c r="BM1014" s="14"/>
      <c r="BN1014" s="14"/>
      <c r="BO1014" s="14"/>
      <c r="BP1014" s="14"/>
      <c r="BQ1014" s="14"/>
      <c r="BR1014" s="14"/>
      <c r="BS1014" s="14"/>
      <c r="BT1014" s="14"/>
      <c r="BU1014" s="14"/>
      <c r="BV1014" s="14"/>
      <c r="BW1014" s="14"/>
      <c r="BX1014" s="14"/>
      <c r="BY1014" s="14"/>
      <c r="BZ1014" s="14"/>
    </row>
    <row r="1015" spans="1:78">
      <c r="A1015" s="14"/>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c r="AT1015" s="14"/>
      <c r="AU1015" s="14"/>
      <c r="AV1015" s="14"/>
      <c r="AW1015" s="14"/>
      <c r="AX1015" s="14"/>
      <c r="AY1015" s="14"/>
      <c r="AZ1015" s="14"/>
      <c r="BA1015" s="14"/>
      <c r="BB1015" s="14"/>
      <c r="BC1015" s="14"/>
      <c r="BD1015" s="14"/>
      <c r="BE1015" s="14"/>
      <c r="BF1015" s="14"/>
      <c r="BG1015" s="14"/>
      <c r="BH1015" s="14"/>
      <c r="BI1015" s="14"/>
      <c r="BJ1015" s="14"/>
      <c r="BK1015" s="14"/>
      <c r="BL1015" s="14"/>
      <c r="BM1015" s="14"/>
      <c r="BN1015" s="14"/>
      <c r="BO1015" s="14"/>
      <c r="BP1015" s="14"/>
      <c r="BQ1015" s="14"/>
      <c r="BR1015" s="14"/>
      <c r="BS1015" s="14"/>
      <c r="BT1015" s="14"/>
      <c r="BU1015" s="14"/>
      <c r="BV1015" s="14"/>
      <c r="BW1015" s="14"/>
      <c r="BX1015" s="14"/>
      <c r="BY1015" s="14"/>
      <c r="BZ1015" s="14"/>
    </row>
    <row r="1016" spans="1:78">
      <c r="A1016" s="14"/>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c r="AW1016" s="14"/>
      <c r="AX1016" s="14"/>
      <c r="AY1016" s="14"/>
      <c r="AZ1016" s="14"/>
      <c r="BA1016" s="14"/>
      <c r="BB1016" s="14"/>
      <c r="BC1016" s="14"/>
      <c r="BD1016" s="14"/>
      <c r="BE1016" s="14"/>
      <c r="BF1016" s="14"/>
      <c r="BG1016" s="14"/>
      <c r="BH1016" s="14"/>
      <c r="BI1016" s="14"/>
      <c r="BJ1016" s="14"/>
      <c r="BK1016" s="14"/>
      <c r="BL1016" s="14"/>
      <c r="BM1016" s="14"/>
      <c r="BN1016" s="14"/>
      <c r="BO1016" s="14"/>
      <c r="BP1016" s="14"/>
      <c r="BQ1016" s="14"/>
      <c r="BR1016" s="14"/>
      <c r="BS1016" s="14"/>
      <c r="BT1016" s="14"/>
      <c r="BU1016" s="14"/>
      <c r="BV1016" s="14"/>
      <c r="BW1016" s="14"/>
      <c r="BX1016" s="14"/>
      <c r="BY1016" s="14"/>
      <c r="BZ1016" s="14"/>
    </row>
    <row r="1017" spans="1:78">
      <c r="A1017" s="14"/>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c r="AT1017" s="14"/>
      <c r="AU1017" s="14"/>
      <c r="AV1017" s="14"/>
      <c r="AW1017" s="14"/>
      <c r="AX1017" s="14"/>
      <c r="AY1017" s="14"/>
      <c r="AZ1017" s="14"/>
      <c r="BA1017" s="14"/>
      <c r="BB1017" s="14"/>
      <c r="BC1017" s="14"/>
      <c r="BD1017" s="14"/>
      <c r="BE1017" s="14"/>
      <c r="BF1017" s="14"/>
      <c r="BG1017" s="14"/>
      <c r="BH1017" s="14"/>
      <c r="BI1017" s="14"/>
      <c r="BJ1017" s="14"/>
      <c r="BK1017" s="14"/>
      <c r="BL1017" s="14"/>
      <c r="BM1017" s="14"/>
      <c r="BN1017" s="14"/>
      <c r="BO1017" s="14"/>
      <c r="BP1017" s="14"/>
      <c r="BQ1017" s="14"/>
      <c r="BR1017" s="14"/>
      <c r="BS1017" s="14"/>
      <c r="BT1017" s="14"/>
      <c r="BU1017" s="14"/>
      <c r="BV1017" s="14"/>
      <c r="BW1017" s="14"/>
      <c r="BX1017" s="14"/>
      <c r="BY1017" s="14"/>
      <c r="BZ1017" s="14"/>
    </row>
    <row r="1018" spans="1:78">
      <c r="A1018" s="14"/>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c r="AP1018" s="14"/>
      <c r="AQ1018" s="14"/>
      <c r="AR1018" s="14"/>
      <c r="AS1018" s="14"/>
      <c r="AT1018" s="14"/>
      <c r="AU1018" s="14"/>
      <c r="AV1018" s="14"/>
      <c r="AW1018" s="14"/>
      <c r="AX1018" s="14"/>
      <c r="AY1018" s="14"/>
      <c r="AZ1018" s="14"/>
      <c r="BA1018" s="14"/>
      <c r="BB1018" s="14"/>
      <c r="BC1018" s="14"/>
      <c r="BD1018" s="14"/>
      <c r="BE1018" s="14"/>
      <c r="BF1018" s="14"/>
      <c r="BG1018" s="14"/>
      <c r="BH1018" s="14"/>
      <c r="BI1018" s="14"/>
      <c r="BJ1018" s="14"/>
      <c r="BK1018" s="14"/>
      <c r="BL1018" s="14"/>
      <c r="BM1018" s="14"/>
      <c r="BN1018" s="14"/>
      <c r="BO1018" s="14"/>
      <c r="BP1018" s="14"/>
      <c r="BQ1018" s="14"/>
      <c r="BR1018" s="14"/>
      <c r="BS1018" s="14"/>
      <c r="BT1018" s="14"/>
      <c r="BU1018" s="14"/>
      <c r="BV1018" s="14"/>
      <c r="BW1018" s="14"/>
      <c r="BX1018" s="14"/>
      <c r="BY1018" s="14"/>
      <c r="BZ1018" s="14"/>
    </row>
    <row r="1019" spans="1:78">
      <c r="A1019" s="14"/>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c r="AP1019" s="14"/>
      <c r="AQ1019" s="14"/>
      <c r="AR1019" s="14"/>
      <c r="AS1019" s="14"/>
      <c r="AT1019" s="14"/>
      <c r="AU1019" s="14"/>
      <c r="AV1019" s="14"/>
      <c r="AW1019" s="14"/>
      <c r="AX1019" s="14"/>
      <c r="AY1019" s="14"/>
      <c r="AZ1019" s="14"/>
      <c r="BA1019" s="14"/>
      <c r="BB1019" s="14"/>
      <c r="BC1019" s="14"/>
      <c r="BD1019" s="14"/>
      <c r="BE1019" s="14"/>
      <c r="BF1019" s="14"/>
      <c r="BG1019" s="14"/>
      <c r="BH1019" s="14"/>
      <c r="BI1019" s="14"/>
      <c r="BJ1019" s="14"/>
      <c r="BK1019" s="14"/>
      <c r="BL1019" s="14"/>
      <c r="BM1019" s="14"/>
      <c r="BN1019" s="14"/>
      <c r="BO1019" s="14"/>
      <c r="BP1019" s="14"/>
      <c r="BQ1019" s="14"/>
      <c r="BR1019" s="14"/>
      <c r="BS1019" s="14"/>
      <c r="BT1019" s="14"/>
      <c r="BU1019" s="14"/>
      <c r="BV1019" s="14"/>
      <c r="BW1019" s="14"/>
      <c r="BX1019" s="14"/>
      <c r="BY1019" s="14"/>
      <c r="BZ1019" s="14"/>
    </row>
    <row r="1020" spans="1:78">
      <c r="A1020" s="14"/>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4"/>
      <c r="AL1020" s="14"/>
      <c r="AM1020" s="14"/>
      <c r="AN1020" s="14"/>
      <c r="AO1020" s="14"/>
      <c r="AP1020" s="14"/>
      <c r="AQ1020" s="14"/>
      <c r="AR1020" s="14"/>
      <c r="AS1020" s="14"/>
      <c r="AT1020" s="14"/>
      <c r="AU1020" s="14"/>
      <c r="AV1020" s="14"/>
      <c r="AW1020" s="14"/>
      <c r="AX1020" s="14"/>
      <c r="AY1020" s="14"/>
      <c r="AZ1020" s="14"/>
      <c r="BA1020" s="14"/>
      <c r="BB1020" s="14"/>
      <c r="BC1020" s="14"/>
      <c r="BD1020" s="14"/>
      <c r="BE1020" s="14"/>
      <c r="BF1020" s="14"/>
      <c r="BG1020" s="14"/>
      <c r="BH1020" s="14"/>
      <c r="BI1020" s="14"/>
      <c r="BJ1020" s="14"/>
      <c r="BK1020" s="14"/>
      <c r="BL1020" s="14"/>
      <c r="BM1020" s="14"/>
      <c r="BN1020" s="14"/>
      <c r="BO1020" s="14"/>
      <c r="BP1020" s="14"/>
      <c r="BQ1020" s="14"/>
      <c r="BR1020" s="14"/>
      <c r="BS1020" s="14"/>
      <c r="BT1020" s="14"/>
      <c r="BU1020" s="14"/>
      <c r="BV1020" s="14"/>
      <c r="BW1020" s="14"/>
      <c r="BX1020" s="14"/>
      <c r="BY1020" s="14"/>
      <c r="BZ1020" s="14"/>
    </row>
    <row r="1021" spans="1:78">
      <c r="A1021" s="14"/>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c r="Y1021" s="14"/>
      <c r="Z1021" s="14"/>
      <c r="AA1021" s="14"/>
      <c r="AB1021" s="14"/>
      <c r="AC1021" s="14"/>
      <c r="AD1021" s="14"/>
      <c r="AE1021" s="14"/>
      <c r="AF1021" s="14"/>
      <c r="AG1021" s="14"/>
      <c r="AH1021" s="14"/>
      <c r="AI1021" s="14"/>
      <c r="AJ1021" s="14"/>
      <c r="AK1021" s="14"/>
      <c r="AL1021" s="14"/>
      <c r="AM1021" s="14"/>
      <c r="AN1021" s="14"/>
      <c r="AO1021" s="14"/>
      <c r="AP1021" s="14"/>
      <c r="AQ1021" s="14"/>
      <c r="AR1021" s="14"/>
      <c r="AS1021" s="14"/>
      <c r="AT1021" s="14"/>
      <c r="AU1021" s="14"/>
      <c r="AV1021" s="14"/>
      <c r="AW1021" s="14"/>
      <c r="AX1021" s="14"/>
      <c r="AY1021" s="14"/>
      <c r="AZ1021" s="14"/>
      <c r="BA1021" s="14"/>
      <c r="BB1021" s="14"/>
      <c r="BC1021" s="14"/>
      <c r="BD1021" s="14"/>
      <c r="BE1021" s="14"/>
      <c r="BF1021" s="14"/>
      <c r="BG1021" s="14"/>
      <c r="BH1021" s="14"/>
      <c r="BI1021" s="14"/>
      <c r="BJ1021" s="14"/>
      <c r="BK1021" s="14"/>
      <c r="BL1021" s="14"/>
      <c r="BM1021" s="14"/>
      <c r="BN1021" s="14"/>
      <c r="BO1021" s="14"/>
      <c r="BP1021" s="14"/>
      <c r="BQ1021" s="14"/>
      <c r="BR1021" s="14"/>
      <c r="BS1021" s="14"/>
      <c r="BT1021" s="14"/>
      <c r="BU1021" s="14"/>
      <c r="BV1021" s="14"/>
      <c r="BW1021" s="14"/>
      <c r="BX1021" s="14"/>
      <c r="BY1021" s="14"/>
      <c r="BZ1021" s="14"/>
    </row>
    <row r="1022" spans="1:78">
      <c r="A1022" s="14"/>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c r="AP1022" s="14"/>
      <c r="AQ1022" s="14"/>
      <c r="AR1022" s="14"/>
      <c r="AS1022" s="14"/>
      <c r="AT1022" s="14"/>
      <c r="AU1022" s="14"/>
      <c r="AV1022" s="14"/>
      <c r="AW1022" s="14"/>
      <c r="AX1022" s="14"/>
      <c r="AY1022" s="14"/>
      <c r="AZ1022" s="14"/>
      <c r="BA1022" s="14"/>
      <c r="BB1022" s="14"/>
      <c r="BC1022" s="14"/>
      <c r="BD1022" s="14"/>
      <c r="BE1022" s="14"/>
      <c r="BF1022" s="14"/>
      <c r="BG1022" s="14"/>
      <c r="BH1022" s="14"/>
      <c r="BI1022" s="14"/>
      <c r="BJ1022" s="14"/>
      <c r="BK1022" s="14"/>
      <c r="BL1022" s="14"/>
      <c r="BM1022" s="14"/>
      <c r="BN1022" s="14"/>
      <c r="BO1022" s="14"/>
      <c r="BP1022" s="14"/>
      <c r="BQ1022" s="14"/>
      <c r="BR1022" s="14"/>
      <c r="BS1022" s="14"/>
      <c r="BT1022" s="14"/>
      <c r="BU1022" s="14"/>
      <c r="BV1022" s="14"/>
      <c r="BW1022" s="14"/>
      <c r="BX1022" s="14"/>
      <c r="BY1022" s="14"/>
      <c r="BZ1022" s="14"/>
    </row>
    <row r="1023" spans="1:78">
      <c r="A1023" s="14"/>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c r="AW1023" s="14"/>
      <c r="AX1023" s="14"/>
      <c r="AY1023" s="14"/>
      <c r="AZ1023" s="14"/>
      <c r="BA1023" s="14"/>
      <c r="BB1023" s="14"/>
      <c r="BC1023" s="14"/>
      <c r="BD1023" s="14"/>
      <c r="BE1023" s="14"/>
      <c r="BF1023" s="14"/>
      <c r="BG1023" s="14"/>
      <c r="BH1023" s="14"/>
      <c r="BI1023" s="14"/>
      <c r="BJ1023" s="14"/>
      <c r="BK1023" s="14"/>
      <c r="BL1023" s="14"/>
      <c r="BM1023" s="14"/>
      <c r="BN1023" s="14"/>
      <c r="BO1023" s="14"/>
      <c r="BP1023" s="14"/>
      <c r="BQ1023" s="14"/>
      <c r="BR1023" s="14"/>
      <c r="BS1023" s="14"/>
      <c r="BT1023" s="14"/>
      <c r="BU1023" s="14"/>
      <c r="BV1023" s="14"/>
      <c r="BW1023" s="14"/>
      <c r="BX1023" s="14"/>
      <c r="BY1023" s="14"/>
      <c r="BZ1023" s="14"/>
    </row>
    <row r="1024" spans="1:78">
      <c r="A1024" s="14"/>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c r="AP1024" s="14"/>
      <c r="AQ1024" s="14"/>
      <c r="AR1024" s="14"/>
      <c r="AS1024" s="14"/>
      <c r="AT1024" s="14"/>
      <c r="AU1024" s="14"/>
      <c r="AV1024" s="14"/>
      <c r="AW1024" s="14"/>
      <c r="AX1024" s="14"/>
      <c r="AY1024" s="14"/>
      <c r="AZ1024" s="14"/>
      <c r="BA1024" s="14"/>
      <c r="BB1024" s="14"/>
      <c r="BC1024" s="14"/>
      <c r="BD1024" s="14"/>
      <c r="BE1024" s="14"/>
      <c r="BF1024" s="14"/>
      <c r="BG1024" s="14"/>
      <c r="BH1024" s="14"/>
      <c r="BI1024" s="14"/>
      <c r="BJ1024" s="14"/>
      <c r="BK1024" s="14"/>
      <c r="BL1024" s="14"/>
      <c r="BM1024" s="14"/>
      <c r="BN1024" s="14"/>
      <c r="BO1024" s="14"/>
      <c r="BP1024" s="14"/>
      <c r="BQ1024" s="14"/>
      <c r="BR1024" s="14"/>
      <c r="BS1024" s="14"/>
      <c r="BT1024" s="14"/>
      <c r="BU1024" s="14"/>
      <c r="BV1024" s="14"/>
      <c r="BW1024" s="14"/>
      <c r="BX1024" s="14"/>
      <c r="BY1024" s="14"/>
      <c r="BZ1024" s="14"/>
    </row>
    <row r="1025" spans="1:78">
      <c r="A1025" s="14"/>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c r="AT1025" s="14"/>
      <c r="AU1025" s="14"/>
      <c r="AV1025" s="14"/>
      <c r="AW1025" s="14"/>
      <c r="AX1025" s="14"/>
      <c r="AY1025" s="14"/>
      <c r="AZ1025" s="14"/>
      <c r="BA1025" s="14"/>
      <c r="BB1025" s="14"/>
      <c r="BC1025" s="14"/>
      <c r="BD1025" s="14"/>
      <c r="BE1025" s="14"/>
      <c r="BF1025" s="14"/>
      <c r="BG1025" s="14"/>
      <c r="BH1025" s="14"/>
      <c r="BI1025" s="14"/>
      <c r="BJ1025" s="14"/>
      <c r="BK1025" s="14"/>
      <c r="BL1025" s="14"/>
      <c r="BM1025" s="14"/>
      <c r="BN1025" s="14"/>
      <c r="BO1025" s="14"/>
      <c r="BP1025" s="14"/>
      <c r="BQ1025" s="14"/>
      <c r="BR1025" s="14"/>
      <c r="BS1025" s="14"/>
      <c r="BT1025" s="14"/>
      <c r="BU1025" s="14"/>
      <c r="BV1025" s="14"/>
      <c r="BW1025" s="14"/>
      <c r="BX1025" s="14"/>
      <c r="BY1025" s="14"/>
      <c r="BZ1025" s="14"/>
    </row>
    <row r="1026" spans="1:78">
      <c r="A1026" s="14"/>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c r="AP1026" s="14"/>
      <c r="AQ1026" s="14"/>
      <c r="AR1026" s="14"/>
      <c r="AS1026" s="14"/>
      <c r="AT1026" s="14"/>
      <c r="AU1026" s="14"/>
      <c r="AV1026" s="14"/>
      <c r="AW1026" s="14"/>
      <c r="AX1026" s="14"/>
      <c r="AY1026" s="14"/>
      <c r="AZ1026" s="14"/>
      <c r="BA1026" s="14"/>
      <c r="BB1026" s="14"/>
      <c r="BC1026" s="14"/>
      <c r="BD1026" s="14"/>
      <c r="BE1026" s="14"/>
      <c r="BF1026" s="14"/>
      <c r="BG1026" s="14"/>
      <c r="BH1026" s="14"/>
      <c r="BI1026" s="14"/>
      <c r="BJ1026" s="14"/>
      <c r="BK1026" s="14"/>
      <c r="BL1026" s="14"/>
      <c r="BM1026" s="14"/>
      <c r="BN1026" s="14"/>
      <c r="BO1026" s="14"/>
      <c r="BP1026" s="14"/>
      <c r="BQ1026" s="14"/>
      <c r="BR1026" s="14"/>
      <c r="BS1026" s="14"/>
      <c r="BT1026" s="14"/>
      <c r="BU1026" s="14"/>
      <c r="BV1026" s="14"/>
      <c r="BW1026" s="14"/>
      <c r="BX1026" s="14"/>
      <c r="BY1026" s="14"/>
      <c r="BZ1026" s="14"/>
    </row>
    <row r="1027" spans="1:78">
      <c r="A1027" s="14"/>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c r="AT1027" s="14"/>
      <c r="AU1027" s="14"/>
      <c r="AV1027" s="14"/>
      <c r="AW1027" s="14"/>
      <c r="AX1027" s="14"/>
      <c r="AY1027" s="14"/>
      <c r="AZ1027" s="14"/>
      <c r="BA1027" s="14"/>
      <c r="BB1027" s="14"/>
      <c r="BC1027" s="14"/>
      <c r="BD1027" s="14"/>
      <c r="BE1027" s="14"/>
      <c r="BF1027" s="14"/>
      <c r="BG1027" s="14"/>
      <c r="BH1027" s="14"/>
      <c r="BI1027" s="14"/>
      <c r="BJ1027" s="14"/>
      <c r="BK1027" s="14"/>
      <c r="BL1027" s="14"/>
      <c r="BM1027" s="14"/>
      <c r="BN1027" s="14"/>
      <c r="BO1027" s="14"/>
      <c r="BP1027" s="14"/>
      <c r="BQ1027" s="14"/>
      <c r="BR1027" s="14"/>
      <c r="BS1027" s="14"/>
      <c r="BT1027" s="14"/>
      <c r="BU1027" s="14"/>
      <c r="BV1027" s="14"/>
      <c r="BW1027" s="14"/>
      <c r="BX1027" s="14"/>
      <c r="BY1027" s="14"/>
      <c r="BZ1027" s="14"/>
    </row>
    <row r="1028" spans="1:78">
      <c r="A1028" s="14"/>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c r="AW1028" s="14"/>
      <c r="AX1028" s="14"/>
      <c r="AY1028" s="14"/>
      <c r="AZ1028" s="14"/>
      <c r="BA1028" s="14"/>
      <c r="BB1028" s="14"/>
      <c r="BC1028" s="14"/>
      <c r="BD1028" s="14"/>
      <c r="BE1028" s="14"/>
      <c r="BF1028" s="14"/>
      <c r="BG1028" s="14"/>
      <c r="BH1028" s="14"/>
      <c r="BI1028" s="14"/>
      <c r="BJ1028" s="14"/>
      <c r="BK1028" s="14"/>
      <c r="BL1028" s="14"/>
      <c r="BM1028" s="14"/>
      <c r="BN1028" s="14"/>
      <c r="BO1028" s="14"/>
      <c r="BP1028" s="14"/>
      <c r="BQ1028" s="14"/>
      <c r="BR1028" s="14"/>
      <c r="BS1028" s="14"/>
      <c r="BT1028" s="14"/>
      <c r="BU1028" s="14"/>
      <c r="BV1028" s="14"/>
      <c r="BW1028" s="14"/>
      <c r="BX1028" s="14"/>
      <c r="BY1028" s="14"/>
      <c r="BZ1028" s="14"/>
    </row>
    <row r="1029" spans="1:78">
      <c r="A1029" s="14"/>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c r="AP1029" s="14"/>
      <c r="AQ1029" s="14"/>
      <c r="AR1029" s="14"/>
      <c r="AS1029" s="14"/>
      <c r="AT1029" s="14"/>
      <c r="AU1029" s="14"/>
      <c r="AV1029" s="14"/>
      <c r="AW1029" s="14"/>
      <c r="AX1029" s="14"/>
      <c r="AY1029" s="14"/>
      <c r="AZ1029" s="14"/>
      <c r="BA1029" s="14"/>
      <c r="BB1029" s="14"/>
      <c r="BC1029" s="14"/>
      <c r="BD1029" s="14"/>
      <c r="BE1029" s="14"/>
      <c r="BF1029" s="14"/>
      <c r="BG1029" s="14"/>
      <c r="BH1029" s="14"/>
      <c r="BI1029" s="14"/>
      <c r="BJ1029" s="14"/>
      <c r="BK1029" s="14"/>
      <c r="BL1029" s="14"/>
      <c r="BM1029" s="14"/>
      <c r="BN1029" s="14"/>
      <c r="BO1029" s="14"/>
      <c r="BP1029" s="14"/>
      <c r="BQ1029" s="14"/>
      <c r="BR1029" s="14"/>
      <c r="BS1029" s="14"/>
      <c r="BT1029" s="14"/>
      <c r="BU1029" s="14"/>
      <c r="BV1029" s="14"/>
      <c r="BW1029" s="14"/>
      <c r="BX1029" s="14"/>
      <c r="BY1029" s="14"/>
      <c r="BZ1029" s="14"/>
    </row>
    <row r="1030" spans="1:78">
      <c r="A1030" s="14"/>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c r="AP1030" s="14"/>
      <c r="AQ1030" s="14"/>
      <c r="AR1030" s="14"/>
      <c r="AS1030" s="14"/>
      <c r="AT1030" s="14"/>
      <c r="AU1030" s="14"/>
      <c r="AV1030" s="14"/>
      <c r="AW1030" s="14"/>
      <c r="AX1030" s="14"/>
      <c r="AY1030" s="14"/>
      <c r="AZ1030" s="14"/>
      <c r="BA1030" s="14"/>
      <c r="BB1030" s="14"/>
      <c r="BC1030" s="14"/>
      <c r="BD1030" s="14"/>
      <c r="BE1030" s="14"/>
      <c r="BF1030" s="14"/>
      <c r="BG1030" s="14"/>
      <c r="BH1030" s="14"/>
      <c r="BI1030" s="14"/>
      <c r="BJ1030" s="14"/>
      <c r="BK1030" s="14"/>
      <c r="BL1030" s="14"/>
      <c r="BM1030" s="14"/>
      <c r="BN1030" s="14"/>
      <c r="BO1030" s="14"/>
      <c r="BP1030" s="14"/>
      <c r="BQ1030" s="14"/>
      <c r="BR1030" s="14"/>
      <c r="BS1030" s="14"/>
      <c r="BT1030" s="14"/>
      <c r="BU1030" s="14"/>
      <c r="BV1030" s="14"/>
      <c r="BW1030" s="14"/>
      <c r="BX1030" s="14"/>
      <c r="BY1030" s="14"/>
      <c r="BZ1030" s="14"/>
    </row>
    <row r="1031" spans="1:78">
      <c r="A1031" s="14"/>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c r="AP1031" s="14"/>
      <c r="AQ1031" s="14"/>
      <c r="AR1031" s="14"/>
      <c r="AS1031" s="14"/>
      <c r="AT1031" s="14"/>
      <c r="AU1031" s="14"/>
      <c r="AV1031" s="14"/>
      <c r="AW1031" s="14"/>
      <c r="AX1031" s="14"/>
      <c r="AY1031" s="14"/>
      <c r="AZ1031" s="14"/>
      <c r="BA1031" s="14"/>
      <c r="BB1031" s="14"/>
      <c r="BC1031" s="14"/>
      <c r="BD1031" s="14"/>
      <c r="BE1031" s="14"/>
      <c r="BF1031" s="14"/>
      <c r="BG1031" s="14"/>
      <c r="BH1031" s="14"/>
      <c r="BI1031" s="14"/>
      <c r="BJ1031" s="14"/>
      <c r="BK1031" s="14"/>
      <c r="BL1031" s="14"/>
      <c r="BM1031" s="14"/>
      <c r="BN1031" s="14"/>
      <c r="BO1031" s="14"/>
      <c r="BP1031" s="14"/>
      <c r="BQ1031" s="14"/>
      <c r="BR1031" s="14"/>
      <c r="BS1031" s="14"/>
      <c r="BT1031" s="14"/>
      <c r="BU1031" s="14"/>
      <c r="BV1031" s="14"/>
      <c r="BW1031" s="14"/>
      <c r="BX1031" s="14"/>
      <c r="BY1031" s="14"/>
      <c r="BZ1031" s="14"/>
    </row>
    <row r="1032" spans="1:78">
      <c r="A1032" s="14"/>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c r="AP1032" s="14"/>
      <c r="AQ1032" s="14"/>
      <c r="AR1032" s="14"/>
      <c r="AS1032" s="14"/>
      <c r="AT1032" s="14"/>
      <c r="AU1032" s="14"/>
      <c r="AV1032" s="14"/>
      <c r="AW1032" s="14"/>
      <c r="AX1032" s="14"/>
      <c r="AY1032" s="14"/>
      <c r="AZ1032" s="14"/>
      <c r="BA1032" s="14"/>
      <c r="BB1032" s="14"/>
      <c r="BC1032" s="14"/>
      <c r="BD1032" s="14"/>
      <c r="BE1032" s="14"/>
      <c r="BF1032" s="14"/>
      <c r="BG1032" s="14"/>
      <c r="BH1032" s="14"/>
      <c r="BI1032" s="14"/>
      <c r="BJ1032" s="14"/>
      <c r="BK1032" s="14"/>
      <c r="BL1032" s="14"/>
      <c r="BM1032" s="14"/>
      <c r="BN1032" s="14"/>
      <c r="BO1032" s="14"/>
      <c r="BP1032" s="14"/>
      <c r="BQ1032" s="14"/>
      <c r="BR1032" s="14"/>
      <c r="BS1032" s="14"/>
      <c r="BT1032" s="14"/>
      <c r="BU1032" s="14"/>
      <c r="BV1032" s="14"/>
      <c r="BW1032" s="14"/>
      <c r="BX1032" s="14"/>
      <c r="BY1032" s="14"/>
      <c r="BZ1032" s="14"/>
    </row>
    <row r="1033" spans="1:78">
      <c r="A1033" s="14"/>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c r="AP1033" s="14"/>
      <c r="AQ1033" s="14"/>
      <c r="AR1033" s="14"/>
      <c r="AS1033" s="14"/>
      <c r="AT1033" s="14"/>
      <c r="AU1033" s="14"/>
      <c r="AV1033" s="14"/>
      <c r="AW1033" s="14"/>
      <c r="AX1033" s="14"/>
      <c r="AY1033" s="14"/>
      <c r="AZ1033" s="14"/>
      <c r="BA1033" s="14"/>
      <c r="BB1033" s="14"/>
      <c r="BC1033" s="14"/>
      <c r="BD1033" s="14"/>
      <c r="BE1033" s="14"/>
      <c r="BF1033" s="14"/>
      <c r="BG1033" s="14"/>
      <c r="BH1033" s="14"/>
      <c r="BI1033" s="14"/>
      <c r="BJ1033" s="14"/>
      <c r="BK1033" s="14"/>
      <c r="BL1033" s="14"/>
      <c r="BM1033" s="14"/>
      <c r="BN1033" s="14"/>
      <c r="BO1033" s="14"/>
      <c r="BP1033" s="14"/>
      <c r="BQ1033" s="14"/>
      <c r="BR1033" s="14"/>
      <c r="BS1033" s="14"/>
      <c r="BT1033" s="14"/>
      <c r="BU1033" s="14"/>
      <c r="BV1033" s="14"/>
      <c r="BW1033" s="14"/>
      <c r="BX1033" s="14"/>
      <c r="BY1033" s="14"/>
      <c r="BZ1033" s="14"/>
    </row>
    <row r="1034" spans="1:78">
      <c r="A1034" s="14"/>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c r="AP1034" s="14"/>
      <c r="AQ1034" s="14"/>
      <c r="AR1034" s="14"/>
      <c r="AS1034" s="14"/>
      <c r="AT1034" s="14"/>
      <c r="AU1034" s="14"/>
      <c r="AV1034" s="14"/>
      <c r="AW1034" s="14"/>
      <c r="AX1034" s="14"/>
      <c r="AY1034" s="14"/>
      <c r="AZ1034" s="14"/>
      <c r="BA1034" s="14"/>
      <c r="BB1034" s="14"/>
      <c r="BC1034" s="14"/>
      <c r="BD1034" s="14"/>
      <c r="BE1034" s="14"/>
      <c r="BF1034" s="14"/>
      <c r="BG1034" s="14"/>
      <c r="BH1034" s="14"/>
      <c r="BI1034" s="14"/>
      <c r="BJ1034" s="14"/>
      <c r="BK1034" s="14"/>
      <c r="BL1034" s="14"/>
      <c r="BM1034" s="14"/>
      <c r="BN1034" s="14"/>
      <c r="BO1034" s="14"/>
      <c r="BP1034" s="14"/>
      <c r="BQ1034" s="14"/>
      <c r="BR1034" s="14"/>
      <c r="BS1034" s="14"/>
      <c r="BT1034" s="14"/>
      <c r="BU1034" s="14"/>
      <c r="BV1034" s="14"/>
      <c r="BW1034" s="14"/>
      <c r="BX1034" s="14"/>
      <c r="BY1034" s="14"/>
      <c r="BZ1034" s="14"/>
    </row>
    <row r="1035" spans="1:78">
      <c r="A1035" s="14"/>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c r="AP1035" s="14"/>
      <c r="AQ1035" s="14"/>
      <c r="AR1035" s="14"/>
      <c r="AS1035" s="14"/>
      <c r="AT1035" s="14"/>
      <c r="AU1035" s="14"/>
      <c r="AV1035" s="14"/>
      <c r="AW1035" s="14"/>
      <c r="AX1035" s="14"/>
      <c r="AY1035" s="14"/>
      <c r="AZ1035" s="14"/>
      <c r="BA1035" s="14"/>
      <c r="BB1035" s="14"/>
      <c r="BC1035" s="14"/>
      <c r="BD1035" s="14"/>
      <c r="BE1035" s="14"/>
      <c r="BF1035" s="14"/>
      <c r="BG1035" s="14"/>
      <c r="BH1035" s="14"/>
      <c r="BI1035" s="14"/>
      <c r="BJ1035" s="14"/>
      <c r="BK1035" s="14"/>
      <c r="BL1035" s="14"/>
      <c r="BM1035" s="14"/>
      <c r="BN1035" s="14"/>
      <c r="BO1035" s="14"/>
      <c r="BP1035" s="14"/>
      <c r="BQ1035" s="14"/>
      <c r="BR1035" s="14"/>
      <c r="BS1035" s="14"/>
      <c r="BT1035" s="14"/>
      <c r="BU1035" s="14"/>
      <c r="BV1035" s="14"/>
      <c r="BW1035" s="14"/>
      <c r="BX1035" s="14"/>
      <c r="BY1035" s="14"/>
      <c r="BZ1035" s="14"/>
    </row>
    <row r="1036" spans="1:78">
      <c r="A1036" s="14"/>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c r="AP1036" s="14"/>
      <c r="AQ1036" s="14"/>
      <c r="AR1036" s="14"/>
      <c r="AS1036" s="14"/>
      <c r="AT1036" s="14"/>
      <c r="AU1036" s="14"/>
      <c r="AV1036" s="14"/>
      <c r="AW1036" s="14"/>
      <c r="AX1036" s="14"/>
      <c r="AY1036" s="14"/>
      <c r="AZ1036" s="14"/>
      <c r="BA1036" s="14"/>
      <c r="BB1036" s="14"/>
      <c r="BC1036" s="14"/>
      <c r="BD1036" s="14"/>
      <c r="BE1036" s="14"/>
      <c r="BF1036" s="14"/>
      <c r="BG1036" s="14"/>
      <c r="BH1036" s="14"/>
      <c r="BI1036" s="14"/>
      <c r="BJ1036" s="14"/>
      <c r="BK1036" s="14"/>
      <c r="BL1036" s="14"/>
      <c r="BM1036" s="14"/>
      <c r="BN1036" s="14"/>
      <c r="BO1036" s="14"/>
      <c r="BP1036" s="14"/>
      <c r="BQ1036" s="14"/>
      <c r="BR1036" s="14"/>
      <c r="BS1036" s="14"/>
      <c r="BT1036" s="14"/>
      <c r="BU1036" s="14"/>
      <c r="BV1036" s="14"/>
      <c r="BW1036" s="14"/>
      <c r="BX1036" s="14"/>
      <c r="BY1036" s="14"/>
      <c r="BZ1036" s="14"/>
    </row>
    <row r="1037" spans="1:78">
      <c r="A1037" s="14"/>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c r="AW1037" s="14"/>
      <c r="AX1037" s="14"/>
      <c r="AY1037" s="14"/>
      <c r="AZ1037" s="14"/>
      <c r="BA1037" s="14"/>
      <c r="BB1037" s="14"/>
      <c r="BC1037" s="14"/>
      <c r="BD1037" s="14"/>
      <c r="BE1037" s="14"/>
      <c r="BF1037" s="14"/>
      <c r="BG1037" s="14"/>
      <c r="BH1037" s="14"/>
      <c r="BI1037" s="14"/>
      <c r="BJ1037" s="14"/>
      <c r="BK1037" s="14"/>
      <c r="BL1037" s="14"/>
      <c r="BM1037" s="14"/>
      <c r="BN1037" s="14"/>
      <c r="BO1037" s="14"/>
      <c r="BP1037" s="14"/>
      <c r="BQ1037" s="14"/>
      <c r="BR1037" s="14"/>
      <c r="BS1037" s="14"/>
      <c r="BT1037" s="14"/>
      <c r="BU1037" s="14"/>
      <c r="BV1037" s="14"/>
      <c r="BW1037" s="14"/>
      <c r="BX1037" s="14"/>
      <c r="BY1037" s="14"/>
      <c r="BZ1037" s="14"/>
    </row>
    <row r="1038" spans="1:78">
      <c r="A1038" s="14"/>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c r="AW1038" s="14"/>
      <c r="AX1038" s="14"/>
      <c r="AY1038" s="14"/>
      <c r="AZ1038" s="14"/>
      <c r="BA1038" s="14"/>
      <c r="BB1038" s="14"/>
      <c r="BC1038" s="14"/>
      <c r="BD1038" s="14"/>
      <c r="BE1038" s="14"/>
      <c r="BF1038" s="14"/>
      <c r="BG1038" s="14"/>
      <c r="BH1038" s="14"/>
      <c r="BI1038" s="14"/>
      <c r="BJ1038" s="14"/>
      <c r="BK1038" s="14"/>
      <c r="BL1038" s="14"/>
      <c r="BM1038" s="14"/>
      <c r="BN1038" s="14"/>
      <c r="BO1038" s="14"/>
      <c r="BP1038" s="14"/>
      <c r="BQ1038" s="14"/>
      <c r="BR1038" s="14"/>
      <c r="BS1038" s="14"/>
      <c r="BT1038" s="14"/>
      <c r="BU1038" s="14"/>
      <c r="BV1038" s="14"/>
      <c r="BW1038" s="14"/>
      <c r="BX1038" s="14"/>
      <c r="BY1038" s="14"/>
      <c r="BZ1038" s="14"/>
    </row>
    <row r="1039" spans="1:78">
      <c r="A1039" s="14"/>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4"/>
      <c r="AL1039" s="14"/>
      <c r="AM1039" s="14"/>
      <c r="AN1039" s="14"/>
      <c r="AO1039" s="14"/>
      <c r="AP1039" s="14"/>
      <c r="AQ1039" s="14"/>
      <c r="AR1039" s="14"/>
      <c r="AS1039" s="14"/>
      <c r="AT1039" s="14"/>
      <c r="AU1039" s="14"/>
      <c r="AV1039" s="14"/>
      <c r="AW1039" s="14"/>
      <c r="AX1039" s="14"/>
      <c r="AY1039" s="14"/>
      <c r="AZ1039" s="14"/>
      <c r="BA1039" s="14"/>
      <c r="BB1039" s="14"/>
      <c r="BC1039" s="14"/>
      <c r="BD1039" s="14"/>
      <c r="BE1039" s="14"/>
      <c r="BF1039" s="14"/>
      <c r="BG1039" s="14"/>
      <c r="BH1039" s="14"/>
      <c r="BI1039" s="14"/>
      <c r="BJ1039" s="14"/>
      <c r="BK1039" s="14"/>
      <c r="BL1039" s="14"/>
      <c r="BM1039" s="14"/>
      <c r="BN1039" s="14"/>
      <c r="BO1039" s="14"/>
      <c r="BP1039" s="14"/>
      <c r="BQ1039" s="14"/>
      <c r="BR1039" s="14"/>
      <c r="BS1039" s="14"/>
      <c r="BT1039" s="14"/>
      <c r="BU1039" s="14"/>
      <c r="BV1039" s="14"/>
      <c r="BW1039" s="14"/>
      <c r="BX1039" s="14"/>
      <c r="BY1039" s="14"/>
      <c r="BZ1039" s="14"/>
    </row>
    <row r="1040" spans="1:78">
      <c r="A1040" s="14"/>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4"/>
      <c r="AL1040" s="14"/>
      <c r="AM1040" s="14"/>
      <c r="AN1040" s="14"/>
      <c r="AO1040" s="14"/>
      <c r="AP1040" s="14"/>
      <c r="AQ1040" s="14"/>
      <c r="AR1040" s="14"/>
      <c r="AS1040" s="14"/>
      <c r="AT1040" s="14"/>
      <c r="AU1040" s="14"/>
      <c r="AV1040" s="14"/>
      <c r="AW1040" s="14"/>
      <c r="AX1040" s="14"/>
      <c r="AY1040" s="14"/>
      <c r="AZ1040" s="14"/>
      <c r="BA1040" s="14"/>
      <c r="BB1040" s="14"/>
      <c r="BC1040" s="14"/>
      <c r="BD1040" s="14"/>
      <c r="BE1040" s="14"/>
      <c r="BF1040" s="14"/>
      <c r="BG1040" s="14"/>
      <c r="BH1040" s="14"/>
      <c r="BI1040" s="14"/>
      <c r="BJ1040" s="14"/>
      <c r="BK1040" s="14"/>
      <c r="BL1040" s="14"/>
      <c r="BM1040" s="14"/>
      <c r="BN1040" s="14"/>
      <c r="BO1040" s="14"/>
      <c r="BP1040" s="14"/>
      <c r="BQ1040" s="14"/>
      <c r="BR1040" s="14"/>
      <c r="BS1040" s="14"/>
      <c r="BT1040" s="14"/>
      <c r="BU1040" s="14"/>
      <c r="BV1040" s="14"/>
      <c r="BW1040" s="14"/>
      <c r="BX1040" s="14"/>
      <c r="BY1040" s="14"/>
      <c r="BZ1040" s="14"/>
    </row>
    <row r="1041" spans="1:78">
      <c r="A1041" s="14"/>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4"/>
      <c r="AY1041" s="14"/>
      <c r="AZ1041" s="14"/>
      <c r="BA1041" s="14"/>
      <c r="BB1041" s="14"/>
      <c r="BC1041" s="14"/>
      <c r="BD1041" s="14"/>
      <c r="BE1041" s="14"/>
      <c r="BF1041" s="14"/>
      <c r="BG1041" s="14"/>
      <c r="BH1041" s="14"/>
      <c r="BI1041" s="14"/>
      <c r="BJ1041" s="14"/>
      <c r="BK1041" s="14"/>
      <c r="BL1041" s="14"/>
      <c r="BM1041" s="14"/>
      <c r="BN1041" s="14"/>
      <c r="BO1041" s="14"/>
      <c r="BP1041" s="14"/>
      <c r="BQ1041" s="14"/>
      <c r="BR1041" s="14"/>
      <c r="BS1041" s="14"/>
      <c r="BT1041" s="14"/>
      <c r="BU1041" s="14"/>
      <c r="BV1041" s="14"/>
      <c r="BW1041" s="14"/>
      <c r="BX1041" s="14"/>
      <c r="BY1041" s="14"/>
      <c r="BZ1041" s="14"/>
    </row>
    <row r="1042" spans="1:78">
      <c r="A1042" s="14"/>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4"/>
      <c r="AY1042" s="14"/>
      <c r="AZ1042" s="14"/>
      <c r="BA1042" s="14"/>
      <c r="BB1042" s="14"/>
      <c r="BC1042" s="14"/>
      <c r="BD1042" s="14"/>
      <c r="BE1042" s="14"/>
      <c r="BF1042" s="14"/>
      <c r="BG1042" s="14"/>
      <c r="BH1042" s="14"/>
      <c r="BI1042" s="14"/>
      <c r="BJ1042" s="14"/>
      <c r="BK1042" s="14"/>
      <c r="BL1042" s="14"/>
      <c r="BM1042" s="14"/>
      <c r="BN1042" s="14"/>
      <c r="BO1042" s="14"/>
      <c r="BP1042" s="14"/>
      <c r="BQ1042" s="14"/>
      <c r="BR1042" s="14"/>
      <c r="BS1042" s="14"/>
      <c r="BT1042" s="14"/>
      <c r="BU1042" s="14"/>
      <c r="BV1042" s="14"/>
      <c r="BW1042" s="14"/>
      <c r="BX1042" s="14"/>
      <c r="BY1042" s="14"/>
      <c r="BZ1042" s="14"/>
    </row>
    <row r="1043" spans="1:78">
      <c r="A1043" s="14"/>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4"/>
      <c r="AL1043" s="14"/>
      <c r="AM1043" s="14"/>
      <c r="AN1043" s="14"/>
      <c r="AO1043" s="14"/>
      <c r="AP1043" s="14"/>
      <c r="AQ1043" s="14"/>
      <c r="AR1043" s="14"/>
      <c r="AS1043" s="14"/>
      <c r="AT1043" s="14"/>
      <c r="AU1043" s="14"/>
      <c r="AV1043" s="14"/>
      <c r="AW1043" s="14"/>
      <c r="AX1043" s="14"/>
      <c r="AY1043" s="14"/>
      <c r="AZ1043" s="14"/>
      <c r="BA1043" s="14"/>
      <c r="BB1043" s="14"/>
      <c r="BC1043" s="14"/>
      <c r="BD1043" s="14"/>
      <c r="BE1043" s="14"/>
      <c r="BF1043" s="14"/>
      <c r="BG1043" s="14"/>
      <c r="BH1043" s="14"/>
      <c r="BI1043" s="14"/>
      <c r="BJ1043" s="14"/>
      <c r="BK1043" s="14"/>
      <c r="BL1043" s="14"/>
      <c r="BM1043" s="14"/>
      <c r="BN1043" s="14"/>
      <c r="BO1043" s="14"/>
      <c r="BP1043" s="14"/>
      <c r="BQ1043" s="14"/>
      <c r="BR1043" s="14"/>
      <c r="BS1043" s="14"/>
      <c r="BT1043" s="14"/>
      <c r="BU1043" s="14"/>
      <c r="BV1043" s="14"/>
      <c r="BW1043" s="14"/>
      <c r="BX1043" s="14"/>
      <c r="BY1043" s="14"/>
      <c r="BZ1043" s="14"/>
    </row>
    <row r="1044" spans="1:78">
      <c r="A1044" s="14"/>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c r="Y1044" s="14"/>
      <c r="Z1044" s="14"/>
      <c r="AA1044" s="14"/>
      <c r="AB1044" s="14"/>
      <c r="AC1044" s="14"/>
      <c r="AD1044" s="14"/>
      <c r="AE1044" s="14"/>
      <c r="AF1044" s="14"/>
      <c r="AG1044" s="14"/>
      <c r="AH1044" s="14"/>
      <c r="AI1044" s="14"/>
      <c r="AJ1044" s="14"/>
      <c r="AK1044" s="14"/>
      <c r="AL1044" s="14"/>
      <c r="AM1044" s="14"/>
      <c r="AN1044" s="14"/>
      <c r="AO1044" s="14"/>
      <c r="AP1044" s="14"/>
      <c r="AQ1044" s="14"/>
      <c r="AR1044" s="14"/>
      <c r="AS1044" s="14"/>
      <c r="AT1044" s="14"/>
      <c r="AU1044" s="14"/>
      <c r="AV1044" s="14"/>
      <c r="AW1044" s="14"/>
      <c r="AX1044" s="14"/>
      <c r="AY1044" s="14"/>
      <c r="AZ1044" s="14"/>
      <c r="BA1044" s="14"/>
      <c r="BB1044" s="14"/>
      <c r="BC1044" s="14"/>
      <c r="BD1044" s="14"/>
      <c r="BE1044" s="14"/>
      <c r="BF1044" s="14"/>
      <c r="BG1044" s="14"/>
      <c r="BH1044" s="14"/>
      <c r="BI1044" s="14"/>
      <c r="BJ1044" s="14"/>
      <c r="BK1044" s="14"/>
      <c r="BL1044" s="14"/>
      <c r="BM1044" s="14"/>
      <c r="BN1044" s="14"/>
      <c r="BO1044" s="14"/>
      <c r="BP1044" s="14"/>
      <c r="BQ1044" s="14"/>
      <c r="BR1044" s="14"/>
      <c r="BS1044" s="14"/>
      <c r="BT1044" s="14"/>
      <c r="BU1044" s="14"/>
      <c r="BV1044" s="14"/>
      <c r="BW1044" s="14"/>
      <c r="BX1044" s="14"/>
      <c r="BY1044" s="14"/>
      <c r="BZ1044" s="14"/>
    </row>
    <row r="1045" spans="1:78">
      <c r="A1045" s="14"/>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c r="Y1045" s="14"/>
      <c r="Z1045" s="14"/>
      <c r="AA1045" s="14"/>
      <c r="AB1045" s="14"/>
      <c r="AC1045" s="14"/>
      <c r="AD1045" s="14"/>
      <c r="AE1045" s="14"/>
      <c r="AF1045" s="14"/>
      <c r="AG1045" s="14"/>
      <c r="AH1045" s="14"/>
      <c r="AI1045" s="14"/>
      <c r="AJ1045" s="14"/>
      <c r="AK1045" s="14"/>
      <c r="AL1045" s="14"/>
      <c r="AM1045" s="14"/>
      <c r="AN1045" s="14"/>
      <c r="AO1045" s="14"/>
      <c r="AP1045" s="14"/>
      <c r="AQ1045" s="14"/>
      <c r="AR1045" s="14"/>
      <c r="AS1045" s="14"/>
      <c r="AT1045" s="14"/>
      <c r="AU1045" s="14"/>
      <c r="AV1045" s="14"/>
      <c r="AW1045" s="14"/>
      <c r="AX1045" s="14"/>
      <c r="AY1045" s="14"/>
      <c r="AZ1045" s="14"/>
      <c r="BA1045" s="14"/>
      <c r="BB1045" s="14"/>
      <c r="BC1045" s="14"/>
      <c r="BD1045" s="14"/>
      <c r="BE1045" s="14"/>
      <c r="BF1045" s="14"/>
      <c r="BG1045" s="14"/>
      <c r="BH1045" s="14"/>
      <c r="BI1045" s="14"/>
      <c r="BJ1045" s="14"/>
      <c r="BK1045" s="14"/>
      <c r="BL1045" s="14"/>
      <c r="BM1045" s="14"/>
      <c r="BN1045" s="14"/>
      <c r="BO1045" s="14"/>
      <c r="BP1045" s="14"/>
      <c r="BQ1045" s="14"/>
      <c r="BR1045" s="14"/>
      <c r="BS1045" s="14"/>
      <c r="BT1045" s="14"/>
      <c r="BU1045" s="14"/>
      <c r="BV1045" s="14"/>
      <c r="BW1045" s="14"/>
      <c r="BX1045" s="14"/>
      <c r="BY1045" s="14"/>
      <c r="BZ1045" s="14"/>
    </row>
    <row r="1046" spans="1:78">
      <c r="A1046" s="14"/>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c r="AW1046" s="14"/>
      <c r="AX1046" s="14"/>
      <c r="AY1046" s="14"/>
      <c r="AZ1046" s="14"/>
      <c r="BA1046" s="14"/>
      <c r="BB1046" s="14"/>
      <c r="BC1046" s="14"/>
      <c r="BD1046" s="14"/>
      <c r="BE1046" s="14"/>
      <c r="BF1046" s="14"/>
      <c r="BG1046" s="14"/>
      <c r="BH1046" s="14"/>
      <c r="BI1046" s="14"/>
      <c r="BJ1046" s="14"/>
      <c r="BK1046" s="14"/>
      <c r="BL1046" s="14"/>
      <c r="BM1046" s="14"/>
      <c r="BN1046" s="14"/>
      <c r="BO1046" s="14"/>
      <c r="BP1046" s="14"/>
      <c r="BQ1046" s="14"/>
      <c r="BR1046" s="14"/>
      <c r="BS1046" s="14"/>
      <c r="BT1046" s="14"/>
      <c r="BU1046" s="14"/>
      <c r="BV1046" s="14"/>
      <c r="BW1046" s="14"/>
      <c r="BX1046" s="14"/>
      <c r="BY1046" s="14"/>
      <c r="BZ1046" s="14"/>
    </row>
    <row r="1047" spans="1:78">
      <c r="A1047" s="14"/>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4"/>
      <c r="AL1047" s="14"/>
      <c r="AM1047" s="14"/>
      <c r="AN1047" s="14"/>
      <c r="AO1047" s="14"/>
      <c r="AP1047" s="14"/>
      <c r="AQ1047" s="14"/>
      <c r="AR1047" s="14"/>
      <c r="AS1047" s="14"/>
      <c r="AT1047" s="14"/>
      <c r="AU1047" s="14"/>
      <c r="AV1047" s="14"/>
      <c r="AW1047" s="14"/>
      <c r="AX1047" s="14"/>
      <c r="AY1047" s="14"/>
      <c r="AZ1047" s="14"/>
      <c r="BA1047" s="14"/>
      <c r="BB1047" s="14"/>
      <c r="BC1047" s="14"/>
      <c r="BD1047" s="14"/>
      <c r="BE1047" s="14"/>
      <c r="BF1047" s="14"/>
      <c r="BG1047" s="14"/>
      <c r="BH1047" s="14"/>
      <c r="BI1047" s="14"/>
      <c r="BJ1047" s="14"/>
      <c r="BK1047" s="14"/>
      <c r="BL1047" s="14"/>
      <c r="BM1047" s="14"/>
      <c r="BN1047" s="14"/>
      <c r="BO1047" s="14"/>
      <c r="BP1047" s="14"/>
      <c r="BQ1047" s="14"/>
      <c r="BR1047" s="14"/>
      <c r="BS1047" s="14"/>
      <c r="BT1047" s="14"/>
      <c r="BU1047" s="14"/>
      <c r="BV1047" s="14"/>
      <c r="BW1047" s="14"/>
      <c r="BX1047" s="14"/>
      <c r="BY1047" s="14"/>
      <c r="BZ1047" s="14"/>
    </row>
    <row r="1048" spans="1:78">
      <c r="A1048" s="14"/>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4"/>
      <c r="AL1048" s="14"/>
      <c r="AM1048" s="14"/>
      <c r="AN1048" s="14"/>
      <c r="AO1048" s="14"/>
      <c r="AP1048" s="14"/>
      <c r="AQ1048" s="14"/>
      <c r="AR1048" s="14"/>
      <c r="AS1048" s="14"/>
      <c r="AT1048" s="14"/>
      <c r="AU1048" s="14"/>
      <c r="AV1048" s="14"/>
      <c r="AW1048" s="14"/>
      <c r="AX1048" s="14"/>
      <c r="AY1048" s="14"/>
      <c r="AZ1048" s="14"/>
      <c r="BA1048" s="14"/>
      <c r="BB1048" s="14"/>
      <c r="BC1048" s="14"/>
      <c r="BD1048" s="14"/>
      <c r="BE1048" s="14"/>
      <c r="BF1048" s="14"/>
      <c r="BG1048" s="14"/>
      <c r="BH1048" s="14"/>
      <c r="BI1048" s="14"/>
      <c r="BJ1048" s="14"/>
      <c r="BK1048" s="14"/>
      <c r="BL1048" s="14"/>
      <c r="BM1048" s="14"/>
      <c r="BN1048" s="14"/>
      <c r="BO1048" s="14"/>
      <c r="BP1048" s="14"/>
      <c r="BQ1048" s="14"/>
      <c r="BR1048" s="14"/>
      <c r="BS1048" s="14"/>
      <c r="BT1048" s="14"/>
      <c r="BU1048" s="14"/>
      <c r="BV1048" s="14"/>
      <c r="BW1048" s="14"/>
      <c r="BX1048" s="14"/>
      <c r="BY1048" s="14"/>
      <c r="BZ1048" s="14"/>
    </row>
    <row r="1049" spans="1:78">
      <c r="A1049" s="14"/>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c r="Y1049" s="14"/>
      <c r="Z1049" s="14"/>
      <c r="AA1049" s="14"/>
      <c r="AB1049" s="14"/>
      <c r="AC1049" s="14"/>
      <c r="AD1049" s="14"/>
      <c r="AE1049" s="14"/>
      <c r="AF1049" s="14"/>
      <c r="AG1049" s="14"/>
      <c r="AH1049" s="14"/>
      <c r="AI1049" s="14"/>
      <c r="AJ1049" s="14"/>
      <c r="AK1049" s="14"/>
      <c r="AL1049" s="14"/>
      <c r="AM1049" s="14"/>
      <c r="AN1049" s="14"/>
      <c r="AO1049" s="14"/>
      <c r="AP1049" s="14"/>
      <c r="AQ1049" s="14"/>
      <c r="AR1049" s="14"/>
      <c r="AS1049" s="14"/>
      <c r="AT1049" s="14"/>
      <c r="AU1049" s="14"/>
      <c r="AV1049" s="14"/>
      <c r="AW1049" s="14"/>
      <c r="AX1049" s="14"/>
      <c r="AY1049" s="14"/>
      <c r="AZ1049" s="14"/>
      <c r="BA1049" s="14"/>
      <c r="BB1049" s="14"/>
      <c r="BC1049" s="14"/>
      <c r="BD1049" s="14"/>
      <c r="BE1049" s="14"/>
      <c r="BF1049" s="14"/>
      <c r="BG1049" s="14"/>
      <c r="BH1049" s="14"/>
      <c r="BI1049" s="14"/>
      <c r="BJ1049" s="14"/>
      <c r="BK1049" s="14"/>
      <c r="BL1049" s="14"/>
      <c r="BM1049" s="14"/>
      <c r="BN1049" s="14"/>
      <c r="BO1049" s="14"/>
      <c r="BP1049" s="14"/>
      <c r="BQ1049" s="14"/>
      <c r="BR1049" s="14"/>
      <c r="BS1049" s="14"/>
      <c r="BT1049" s="14"/>
      <c r="BU1049" s="14"/>
      <c r="BV1049" s="14"/>
      <c r="BW1049" s="14"/>
      <c r="BX1049" s="14"/>
      <c r="BY1049" s="14"/>
      <c r="BZ1049" s="14"/>
    </row>
    <row r="1050" spans="1:78">
      <c r="A1050" s="14"/>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4"/>
      <c r="AL1050" s="14"/>
      <c r="AM1050" s="14"/>
      <c r="AN1050" s="14"/>
      <c r="AO1050" s="14"/>
      <c r="AP1050" s="14"/>
      <c r="AQ1050" s="14"/>
      <c r="AR1050" s="14"/>
      <c r="AS1050" s="14"/>
      <c r="AT1050" s="14"/>
      <c r="AU1050" s="14"/>
      <c r="AV1050" s="14"/>
      <c r="AW1050" s="14"/>
      <c r="AX1050" s="14"/>
      <c r="AY1050" s="14"/>
      <c r="AZ1050" s="14"/>
      <c r="BA1050" s="14"/>
      <c r="BB1050" s="14"/>
      <c r="BC1050" s="14"/>
      <c r="BD1050" s="14"/>
      <c r="BE1050" s="14"/>
      <c r="BF1050" s="14"/>
      <c r="BG1050" s="14"/>
      <c r="BH1050" s="14"/>
      <c r="BI1050" s="14"/>
      <c r="BJ1050" s="14"/>
      <c r="BK1050" s="14"/>
      <c r="BL1050" s="14"/>
      <c r="BM1050" s="14"/>
      <c r="BN1050" s="14"/>
      <c r="BO1050" s="14"/>
      <c r="BP1050" s="14"/>
      <c r="BQ1050" s="14"/>
      <c r="BR1050" s="14"/>
      <c r="BS1050" s="14"/>
      <c r="BT1050" s="14"/>
      <c r="BU1050" s="14"/>
      <c r="BV1050" s="14"/>
      <c r="BW1050" s="14"/>
      <c r="BX1050" s="14"/>
      <c r="BY1050" s="14"/>
      <c r="BZ1050" s="14"/>
    </row>
    <row r="1051" spans="1:78">
      <c r="A1051" s="14"/>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BP1051" s="14"/>
      <c r="BQ1051" s="14"/>
      <c r="BR1051" s="14"/>
      <c r="BS1051" s="14"/>
      <c r="BT1051" s="14"/>
      <c r="BU1051" s="14"/>
      <c r="BV1051" s="14"/>
      <c r="BW1051" s="14"/>
      <c r="BX1051" s="14"/>
      <c r="BY1051" s="14"/>
      <c r="BZ1051" s="14"/>
    </row>
    <row r="1052" spans="1:78">
      <c r="A1052" s="14"/>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BQ1052" s="14"/>
      <c r="BR1052" s="14"/>
      <c r="BS1052" s="14"/>
      <c r="BT1052" s="14"/>
      <c r="BU1052" s="14"/>
      <c r="BV1052" s="14"/>
      <c r="BW1052" s="14"/>
      <c r="BX1052" s="14"/>
      <c r="BY1052" s="14"/>
      <c r="BZ1052" s="14"/>
    </row>
    <row r="1053" spans="1:78">
      <c r="A1053" s="14"/>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BQ1053" s="14"/>
      <c r="BR1053" s="14"/>
      <c r="BS1053" s="14"/>
      <c r="BT1053" s="14"/>
      <c r="BU1053" s="14"/>
      <c r="BV1053" s="14"/>
      <c r="BW1053" s="14"/>
      <c r="BX1053" s="14"/>
      <c r="BY1053" s="14"/>
      <c r="BZ1053" s="14"/>
    </row>
    <row r="1054" spans="1:78">
      <c r="A1054" s="14"/>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c r="AP1054" s="14"/>
      <c r="AQ1054" s="14"/>
      <c r="AR1054" s="14"/>
      <c r="AS1054" s="14"/>
      <c r="AT1054" s="14"/>
      <c r="AU1054" s="14"/>
      <c r="AV1054" s="14"/>
      <c r="AW1054" s="14"/>
      <c r="AX1054" s="14"/>
      <c r="AY1054" s="14"/>
      <c r="AZ1054" s="14"/>
      <c r="BA1054" s="14"/>
      <c r="BB1054" s="14"/>
      <c r="BC1054" s="14"/>
      <c r="BD1054" s="14"/>
      <c r="BE1054" s="14"/>
      <c r="BF1054" s="14"/>
      <c r="BG1054" s="14"/>
      <c r="BH1054" s="14"/>
      <c r="BI1054" s="14"/>
      <c r="BJ1054" s="14"/>
      <c r="BK1054" s="14"/>
      <c r="BL1054" s="14"/>
      <c r="BM1054" s="14"/>
      <c r="BN1054" s="14"/>
      <c r="BO1054" s="14"/>
      <c r="BP1054" s="14"/>
      <c r="BQ1054" s="14"/>
      <c r="BR1054" s="14"/>
      <c r="BS1054" s="14"/>
      <c r="BT1054" s="14"/>
      <c r="BU1054" s="14"/>
      <c r="BV1054" s="14"/>
      <c r="BW1054" s="14"/>
      <c r="BX1054" s="14"/>
      <c r="BY1054" s="14"/>
      <c r="BZ1054" s="14"/>
    </row>
    <row r="1055" spans="1:78">
      <c r="A1055" s="14"/>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c r="Y1055" s="14"/>
      <c r="Z1055" s="14"/>
      <c r="AA1055" s="14"/>
      <c r="AB1055" s="14"/>
      <c r="AC1055" s="14"/>
      <c r="AD1055" s="14"/>
      <c r="AE1055" s="14"/>
      <c r="AF1055" s="14"/>
      <c r="AG1055" s="14"/>
      <c r="AH1055" s="14"/>
      <c r="AI1055" s="14"/>
      <c r="AJ1055" s="14"/>
      <c r="AK1055" s="14"/>
      <c r="AL1055" s="14"/>
      <c r="AM1055" s="14"/>
      <c r="AN1055" s="14"/>
      <c r="AO1055" s="14"/>
      <c r="AP1055" s="14"/>
      <c r="AQ1055" s="14"/>
      <c r="AR1055" s="14"/>
      <c r="AS1055" s="14"/>
      <c r="AT1055" s="14"/>
      <c r="AU1055" s="14"/>
      <c r="AV1055" s="14"/>
      <c r="AW1055" s="14"/>
      <c r="AX1055" s="14"/>
      <c r="AY1055" s="14"/>
      <c r="AZ1055" s="14"/>
      <c r="BA1055" s="14"/>
      <c r="BB1055" s="14"/>
      <c r="BC1055" s="14"/>
      <c r="BD1055" s="14"/>
      <c r="BE1055" s="14"/>
      <c r="BF1055" s="14"/>
      <c r="BG1055" s="14"/>
      <c r="BH1055" s="14"/>
      <c r="BI1055" s="14"/>
      <c r="BJ1055" s="14"/>
      <c r="BK1055" s="14"/>
      <c r="BL1055" s="14"/>
      <c r="BM1055" s="14"/>
      <c r="BN1055" s="14"/>
      <c r="BO1055" s="14"/>
      <c r="BP1055" s="14"/>
      <c r="BQ1055" s="14"/>
      <c r="BR1055" s="14"/>
      <c r="BS1055" s="14"/>
      <c r="BT1055" s="14"/>
      <c r="BU1055" s="14"/>
      <c r="BV1055" s="14"/>
      <c r="BW1055" s="14"/>
      <c r="BX1055" s="14"/>
      <c r="BY1055" s="14"/>
      <c r="BZ1055" s="14"/>
    </row>
    <row r="1056" spans="1:78">
      <c r="A1056" s="14"/>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c r="Y1056" s="14"/>
      <c r="Z1056" s="14"/>
      <c r="AA1056" s="14"/>
      <c r="AB1056" s="14"/>
      <c r="AC1056" s="14"/>
      <c r="AD1056" s="14"/>
      <c r="AE1056" s="14"/>
      <c r="AF1056" s="14"/>
      <c r="AG1056" s="14"/>
      <c r="AH1056" s="14"/>
      <c r="AI1056" s="14"/>
      <c r="AJ1056" s="14"/>
      <c r="AK1056" s="14"/>
      <c r="AL1056" s="14"/>
      <c r="AM1056" s="14"/>
      <c r="AN1056" s="14"/>
      <c r="AO1056" s="14"/>
      <c r="AP1056" s="14"/>
      <c r="AQ1056" s="14"/>
      <c r="AR1056" s="14"/>
      <c r="AS1056" s="14"/>
      <c r="AT1056" s="14"/>
      <c r="AU1056" s="14"/>
      <c r="AV1056" s="14"/>
      <c r="AW1056" s="14"/>
      <c r="AX1056" s="14"/>
      <c r="AY1056" s="14"/>
      <c r="AZ1056" s="14"/>
      <c r="BA1056" s="14"/>
      <c r="BB1056" s="14"/>
      <c r="BC1056" s="14"/>
      <c r="BD1056" s="14"/>
      <c r="BE1056" s="14"/>
      <c r="BF1056" s="14"/>
      <c r="BG1056" s="14"/>
      <c r="BH1056" s="14"/>
      <c r="BI1056" s="14"/>
      <c r="BJ1056" s="14"/>
      <c r="BK1056" s="14"/>
      <c r="BL1056" s="14"/>
      <c r="BM1056" s="14"/>
      <c r="BN1056" s="14"/>
      <c r="BO1056" s="14"/>
      <c r="BP1056" s="14"/>
      <c r="BQ1056" s="14"/>
      <c r="BR1056" s="14"/>
      <c r="BS1056" s="14"/>
      <c r="BT1056" s="14"/>
      <c r="BU1056" s="14"/>
      <c r="BV1056" s="14"/>
      <c r="BW1056" s="14"/>
      <c r="BX1056" s="14"/>
      <c r="BY1056" s="14"/>
      <c r="BZ1056" s="14"/>
    </row>
    <row r="1057" spans="1:78">
      <c r="A1057" s="14"/>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c r="AT1057" s="14"/>
      <c r="AU1057" s="14"/>
      <c r="AV1057" s="14"/>
      <c r="AW1057" s="14"/>
      <c r="AX1057" s="14"/>
      <c r="AY1057" s="14"/>
      <c r="AZ1057" s="14"/>
      <c r="BA1057" s="14"/>
      <c r="BB1057" s="14"/>
      <c r="BC1057" s="14"/>
      <c r="BD1057" s="14"/>
      <c r="BE1057" s="14"/>
      <c r="BF1057" s="14"/>
      <c r="BG1057" s="14"/>
      <c r="BH1057" s="14"/>
      <c r="BI1057" s="14"/>
      <c r="BJ1057" s="14"/>
      <c r="BK1057" s="14"/>
      <c r="BL1057" s="14"/>
      <c r="BM1057" s="14"/>
      <c r="BN1057" s="14"/>
      <c r="BO1057" s="14"/>
      <c r="BP1057" s="14"/>
      <c r="BQ1057" s="14"/>
      <c r="BR1057" s="14"/>
      <c r="BS1057" s="14"/>
      <c r="BT1057" s="14"/>
      <c r="BU1057" s="14"/>
      <c r="BV1057" s="14"/>
      <c r="BW1057" s="14"/>
      <c r="BX1057" s="14"/>
      <c r="BY1057" s="14"/>
      <c r="BZ1057" s="14"/>
    </row>
    <row r="1058" spans="1:78">
      <c r="A1058" s="14"/>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c r="AF1058" s="14"/>
      <c r="AG1058" s="14"/>
      <c r="AH1058" s="14"/>
      <c r="AI1058" s="14"/>
      <c r="AJ1058" s="14"/>
      <c r="AK1058" s="14"/>
      <c r="AL1058" s="14"/>
      <c r="AM1058" s="14"/>
      <c r="AN1058" s="14"/>
      <c r="AO1058" s="14"/>
      <c r="AP1058" s="14"/>
      <c r="AQ1058" s="14"/>
      <c r="AR1058" s="14"/>
      <c r="AS1058" s="14"/>
      <c r="AT1058" s="14"/>
      <c r="AU1058" s="14"/>
      <c r="AV1058" s="14"/>
      <c r="AW1058" s="14"/>
      <c r="AX1058" s="14"/>
      <c r="AY1058" s="14"/>
      <c r="AZ1058" s="14"/>
      <c r="BA1058" s="14"/>
      <c r="BB1058" s="14"/>
      <c r="BC1058" s="14"/>
      <c r="BD1058" s="14"/>
      <c r="BE1058" s="14"/>
      <c r="BF1058" s="14"/>
      <c r="BG1058" s="14"/>
      <c r="BH1058" s="14"/>
      <c r="BI1058" s="14"/>
      <c r="BJ1058" s="14"/>
      <c r="BK1058" s="14"/>
      <c r="BL1058" s="14"/>
      <c r="BM1058" s="14"/>
      <c r="BN1058" s="14"/>
      <c r="BO1058" s="14"/>
      <c r="BP1058" s="14"/>
      <c r="BQ1058" s="14"/>
      <c r="BR1058" s="14"/>
      <c r="BS1058" s="14"/>
      <c r="BT1058" s="14"/>
      <c r="BU1058" s="14"/>
      <c r="BV1058" s="14"/>
      <c r="BW1058" s="14"/>
      <c r="BX1058" s="14"/>
      <c r="BY1058" s="14"/>
      <c r="BZ1058" s="14"/>
    </row>
    <row r="1059" spans="1:78">
      <c r="A1059" s="14"/>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BQ1059" s="14"/>
      <c r="BR1059" s="14"/>
      <c r="BS1059" s="14"/>
      <c r="BT1059" s="14"/>
      <c r="BU1059" s="14"/>
      <c r="BV1059" s="14"/>
      <c r="BW1059" s="14"/>
      <c r="BX1059" s="14"/>
      <c r="BY1059" s="14"/>
      <c r="BZ1059" s="14"/>
    </row>
    <row r="1060" spans="1:78">
      <c r="A1060" s="14"/>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c r="AT1060" s="14"/>
      <c r="AU1060" s="14"/>
      <c r="AV1060" s="14"/>
      <c r="AW1060" s="14"/>
      <c r="AX1060" s="14"/>
      <c r="AY1060" s="14"/>
      <c r="AZ1060" s="14"/>
      <c r="BA1060" s="14"/>
      <c r="BB1060" s="14"/>
      <c r="BC1060" s="14"/>
      <c r="BD1060" s="14"/>
      <c r="BE1060" s="14"/>
      <c r="BF1060" s="14"/>
      <c r="BG1060" s="14"/>
      <c r="BH1060" s="14"/>
      <c r="BI1060" s="14"/>
      <c r="BJ1060" s="14"/>
      <c r="BK1060" s="14"/>
      <c r="BL1060" s="14"/>
      <c r="BM1060" s="14"/>
      <c r="BN1060" s="14"/>
      <c r="BO1060" s="14"/>
      <c r="BP1060" s="14"/>
      <c r="BQ1060" s="14"/>
      <c r="BR1060" s="14"/>
      <c r="BS1060" s="14"/>
      <c r="BT1060" s="14"/>
      <c r="BU1060" s="14"/>
      <c r="BV1060" s="14"/>
      <c r="BW1060" s="14"/>
      <c r="BX1060" s="14"/>
      <c r="BY1060" s="14"/>
      <c r="BZ1060" s="14"/>
    </row>
    <row r="1061" spans="1:78">
      <c r="A1061" s="14"/>
      <c r="B1061" s="14"/>
      <c r="C1061" s="14"/>
      <c r="D1061" s="14"/>
      <c r="E1061" s="14"/>
      <c r="F1061" s="14"/>
      <c r="G1061" s="14"/>
      <c r="H1061" s="14"/>
      <c r="I1061" s="14"/>
      <c r="J1061" s="14"/>
      <c r="K1061" s="14"/>
      <c r="L1061" s="14"/>
      <c r="M1061" s="14"/>
      <c r="N1061" s="14"/>
      <c r="O1061" s="14"/>
      <c r="P1061" s="14"/>
      <c r="Q1061" s="14"/>
      <c r="R1061" s="14"/>
      <c r="S1061" s="14"/>
      <c r="T1061" s="14"/>
      <c r="U1061" s="14"/>
      <c r="V1061" s="14"/>
      <c r="W1061" s="14"/>
      <c r="X1061" s="14"/>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c r="AT1061" s="14"/>
      <c r="AU1061" s="14"/>
      <c r="AV1061" s="14"/>
      <c r="AW1061" s="14"/>
      <c r="AX1061" s="14"/>
      <c r="AY1061" s="14"/>
      <c r="AZ1061" s="14"/>
      <c r="BA1061" s="14"/>
      <c r="BB1061" s="14"/>
      <c r="BC1061" s="14"/>
      <c r="BD1061" s="14"/>
      <c r="BE1061" s="14"/>
      <c r="BF1061" s="14"/>
      <c r="BG1061" s="14"/>
      <c r="BH1061" s="14"/>
      <c r="BI1061" s="14"/>
      <c r="BJ1061" s="14"/>
      <c r="BK1061" s="14"/>
      <c r="BL1061" s="14"/>
      <c r="BM1061" s="14"/>
      <c r="BN1061" s="14"/>
      <c r="BO1061" s="14"/>
      <c r="BP1061" s="14"/>
      <c r="BQ1061" s="14"/>
      <c r="BR1061" s="14"/>
      <c r="BS1061" s="14"/>
      <c r="BT1061" s="14"/>
      <c r="BU1061" s="14"/>
      <c r="BV1061" s="14"/>
      <c r="BW1061" s="14"/>
      <c r="BX1061" s="14"/>
      <c r="BY1061" s="14"/>
      <c r="BZ1061" s="14"/>
    </row>
    <row r="1062" spans="1:78">
      <c r="A1062" s="14"/>
      <c r="B1062" s="14"/>
      <c r="C1062" s="14"/>
      <c r="D1062" s="14"/>
      <c r="E1062" s="14"/>
      <c r="F1062" s="14"/>
      <c r="G1062" s="14"/>
      <c r="H1062" s="14"/>
      <c r="I1062" s="14"/>
      <c r="J1062" s="14"/>
      <c r="K1062" s="14"/>
      <c r="L1062" s="14"/>
      <c r="M1062" s="14"/>
      <c r="N1062" s="14"/>
      <c r="O1062" s="14"/>
      <c r="P1062" s="14"/>
      <c r="Q1062" s="14"/>
      <c r="R1062" s="14"/>
      <c r="S1062" s="14"/>
      <c r="T1062" s="14"/>
      <c r="U1062" s="14"/>
      <c r="V1062" s="14"/>
      <c r="W1062" s="14"/>
      <c r="X1062" s="14"/>
      <c r="Y1062" s="14"/>
      <c r="Z1062" s="14"/>
      <c r="AA1062" s="14"/>
      <c r="AB1062" s="14"/>
      <c r="AC1062" s="14"/>
      <c r="AD1062" s="14"/>
      <c r="AE1062" s="14"/>
      <c r="AF1062" s="14"/>
      <c r="AG1062" s="14"/>
      <c r="AH1062" s="14"/>
      <c r="AI1062" s="14"/>
      <c r="AJ1062" s="14"/>
      <c r="AK1062" s="14"/>
      <c r="AL1062" s="14"/>
      <c r="AM1062" s="14"/>
      <c r="AN1062" s="14"/>
      <c r="AO1062" s="14"/>
      <c r="AP1062" s="14"/>
      <c r="AQ1062" s="14"/>
      <c r="AR1062" s="14"/>
      <c r="AS1062" s="14"/>
      <c r="AT1062" s="14"/>
      <c r="AU1062" s="14"/>
      <c r="AV1062" s="14"/>
      <c r="AW1062" s="14"/>
      <c r="AX1062" s="14"/>
      <c r="AY1062" s="14"/>
      <c r="AZ1062" s="14"/>
      <c r="BA1062" s="14"/>
      <c r="BB1062" s="14"/>
      <c r="BC1062" s="14"/>
      <c r="BD1062" s="14"/>
      <c r="BE1062" s="14"/>
      <c r="BF1062" s="14"/>
      <c r="BG1062" s="14"/>
      <c r="BH1062" s="14"/>
      <c r="BI1062" s="14"/>
      <c r="BJ1062" s="14"/>
      <c r="BK1062" s="14"/>
      <c r="BL1062" s="14"/>
      <c r="BM1062" s="14"/>
      <c r="BN1062" s="14"/>
      <c r="BO1062" s="14"/>
      <c r="BP1062" s="14"/>
      <c r="BQ1062" s="14"/>
      <c r="BR1062" s="14"/>
      <c r="BS1062" s="14"/>
      <c r="BT1062" s="14"/>
      <c r="BU1062" s="14"/>
      <c r="BV1062" s="14"/>
      <c r="BW1062" s="14"/>
      <c r="BX1062" s="14"/>
      <c r="BY1062" s="14"/>
      <c r="BZ1062" s="14"/>
    </row>
    <row r="1063" spans="1:78">
      <c r="A1063" s="14"/>
      <c r="B1063" s="14"/>
      <c r="C1063" s="14"/>
      <c r="D1063" s="14"/>
      <c r="E1063" s="14"/>
      <c r="F1063" s="14"/>
      <c r="G1063" s="14"/>
      <c r="H1063" s="14"/>
      <c r="I1063" s="14"/>
      <c r="J1063" s="14"/>
      <c r="K1063" s="14"/>
      <c r="L1063" s="14"/>
      <c r="M1063" s="14"/>
      <c r="N1063" s="14"/>
      <c r="O1063" s="14"/>
      <c r="P1063" s="14"/>
      <c r="Q1063" s="14"/>
      <c r="R1063" s="14"/>
      <c r="S1063" s="14"/>
      <c r="T1063" s="14"/>
      <c r="U1063" s="14"/>
      <c r="V1063" s="14"/>
      <c r="W1063" s="14"/>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c r="AW1063" s="14"/>
      <c r="AX1063" s="14"/>
      <c r="AY1063" s="14"/>
      <c r="AZ1063" s="14"/>
      <c r="BA1063" s="14"/>
      <c r="BB1063" s="14"/>
      <c r="BC1063" s="14"/>
      <c r="BD1063" s="14"/>
      <c r="BE1063" s="14"/>
      <c r="BF1063" s="14"/>
      <c r="BG1063" s="14"/>
      <c r="BH1063" s="14"/>
      <c r="BI1063" s="14"/>
      <c r="BJ1063" s="14"/>
      <c r="BK1063" s="14"/>
      <c r="BL1063" s="14"/>
      <c r="BM1063" s="14"/>
      <c r="BN1063" s="14"/>
      <c r="BO1063" s="14"/>
      <c r="BP1063" s="14"/>
      <c r="BQ1063" s="14"/>
      <c r="BR1063" s="14"/>
      <c r="BS1063" s="14"/>
      <c r="BT1063" s="14"/>
      <c r="BU1063" s="14"/>
      <c r="BV1063" s="14"/>
      <c r="BW1063" s="14"/>
      <c r="BX1063" s="14"/>
      <c r="BY1063" s="14"/>
      <c r="BZ1063" s="14"/>
    </row>
    <row r="1064" spans="1:78">
      <c r="A1064" s="14"/>
      <c r="B1064" s="14"/>
      <c r="C1064" s="14"/>
      <c r="D1064" s="14"/>
      <c r="E1064" s="14"/>
      <c r="F1064" s="14"/>
      <c r="G1064" s="14"/>
      <c r="H1064" s="14"/>
      <c r="I1064" s="14"/>
      <c r="J1064" s="14"/>
      <c r="K1064" s="14"/>
      <c r="L1064" s="14"/>
      <c r="M1064" s="14"/>
      <c r="N1064" s="14"/>
      <c r="O1064" s="14"/>
      <c r="P1064" s="14"/>
      <c r="Q1064" s="14"/>
      <c r="R1064" s="14"/>
      <c r="S1064" s="14"/>
      <c r="T1064" s="14"/>
      <c r="U1064" s="14"/>
      <c r="V1064" s="14"/>
      <c r="W1064" s="14"/>
      <c r="X1064" s="1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4"/>
      <c r="AY1064" s="14"/>
      <c r="AZ1064" s="14"/>
      <c r="BA1064" s="14"/>
      <c r="BB1064" s="14"/>
      <c r="BC1064" s="14"/>
      <c r="BD1064" s="14"/>
      <c r="BE1064" s="14"/>
      <c r="BF1064" s="14"/>
      <c r="BG1064" s="14"/>
      <c r="BH1064" s="14"/>
      <c r="BI1064" s="14"/>
      <c r="BJ1064" s="14"/>
      <c r="BK1064" s="14"/>
      <c r="BL1064" s="14"/>
      <c r="BM1064" s="14"/>
      <c r="BN1064" s="14"/>
      <c r="BO1064" s="14"/>
      <c r="BP1064" s="14"/>
      <c r="BQ1064" s="14"/>
      <c r="BR1064" s="14"/>
      <c r="BS1064" s="14"/>
      <c r="BT1064" s="14"/>
      <c r="BU1064" s="14"/>
      <c r="BV1064" s="14"/>
      <c r="BW1064" s="14"/>
      <c r="BX1064" s="14"/>
      <c r="BY1064" s="14"/>
      <c r="BZ1064" s="14"/>
    </row>
    <row r="1065" spans="1:78">
      <c r="A1065" s="14"/>
      <c r="B1065" s="14"/>
      <c r="C1065" s="14"/>
      <c r="D1065" s="14"/>
      <c r="E1065" s="14"/>
      <c r="F1065" s="14"/>
      <c r="G1065" s="14"/>
      <c r="H1065" s="14"/>
      <c r="I1065" s="14"/>
      <c r="J1065" s="14"/>
      <c r="K1065" s="14"/>
      <c r="L1065" s="14"/>
      <c r="M1065" s="14"/>
      <c r="N1065" s="14"/>
      <c r="O1065" s="14"/>
      <c r="P1065" s="14"/>
      <c r="Q1065" s="14"/>
      <c r="R1065" s="14"/>
      <c r="S1065" s="14"/>
      <c r="T1065" s="14"/>
      <c r="U1065" s="14"/>
      <c r="V1065" s="14"/>
      <c r="W1065" s="14"/>
      <c r="X1065" s="14"/>
      <c r="Y1065" s="14"/>
      <c r="Z1065" s="14"/>
      <c r="AA1065" s="14"/>
      <c r="AB1065" s="14"/>
      <c r="AC1065" s="14"/>
      <c r="AD1065" s="14"/>
      <c r="AE1065" s="14"/>
      <c r="AF1065" s="14"/>
      <c r="AG1065" s="14"/>
      <c r="AH1065" s="14"/>
      <c r="AI1065" s="14"/>
      <c r="AJ1065" s="14"/>
      <c r="AK1065" s="14"/>
      <c r="AL1065" s="14"/>
      <c r="AM1065" s="14"/>
      <c r="AN1065" s="14"/>
      <c r="AO1065" s="14"/>
      <c r="AP1065" s="14"/>
      <c r="AQ1065" s="14"/>
      <c r="AR1065" s="14"/>
      <c r="AS1065" s="14"/>
      <c r="AT1065" s="14"/>
      <c r="AU1065" s="14"/>
      <c r="AV1065" s="14"/>
      <c r="AW1065" s="14"/>
      <c r="AX1065" s="14"/>
      <c r="AY1065" s="14"/>
      <c r="AZ1065" s="14"/>
      <c r="BA1065" s="14"/>
      <c r="BB1065" s="14"/>
      <c r="BC1065" s="14"/>
      <c r="BD1065" s="14"/>
      <c r="BE1065" s="14"/>
      <c r="BF1065" s="14"/>
      <c r="BG1065" s="14"/>
      <c r="BH1065" s="14"/>
      <c r="BI1065" s="14"/>
      <c r="BJ1065" s="14"/>
      <c r="BK1065" s="14"/>
      <c r="BL1065" s="14"/>
      <c r="BM1065" s="14"/>
      <c r="BN1065" s="14"/>
      <c r="BO1065" s="14"/>
      <c r="BP1065" s="14"/>
      <c r="BQ1065" s="14"/>
      <c r="BR1065" s="14"/>
      <c r="BS1065" s="14"/>
      <c r="BT1065" s="14"/>
      <c r="BU1065" s="14"/>
      <c r="BV1065" s="14"/>
      <c r="BW1065" s="14"/>
      <c r="BX1065" s="14"/>
      <c r="BY1065" s="14"/>
      <c r="BZ1065" s="14"/>
    </row>
    <row r="1066" spans="1:78">
      <c r="A1066" s="14"/>
      <c r="B1066" s="14"/>
      <c r="C1066" s="14"/>
      <c r="D1066" s="14"/>
      <c r="E1066" s="14"/>
      <c r="F1066" s="14"/>
      <c r="G1066" s="14"/>
      <c r="H1066" s="14"/>
      <c r="I1066" s="14"/>
      <c r="J1066" s="14"/>
      <c r="K1066" s="14"/>
      <c r="L1066" s="14"/>
      <c r="M1066" s="14"/>
      <c r="N1066" s="14"/>
      <c r="O1066" s="14"/>
      <c r="P1066" s="14"/>
      <c r="Q1066" s="14"/>
      <c r="R1066" s="14"/>
      <c r="S1066" s="14"/>
      <c r="T1066" s="14"/>
      <c r="U1066" s="14"/>
      <c r="V1066" s="14"/>
      <c r="W1066" s="14"/>
      <c r="X1066" s="14"/>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4"/>
      <c r="AY1066" s="14"/>
      <c r="AZ1066" s="14"/>
      <c r="BA1066" s="14"/>
      <c r="BB1066" s="14"/>
      <c r="BC1066" s="14"/>
      <c r="BD1066" s="14"/>
      <c r="BE1066" s="14"/>
      <c r="BF1066" s="14"/>
      <c r="BG1066" s="14"/>
      <c r="BH1066" s="14"/>
      <c r="BI1066" s="14"/>
      <c r="BJ1066" s="14"/>
      <c r="BK1066" s="14"/>
      <c r="BL1066" s="14"/>
      <c r="BM1066" s="14"/>
      <c r="BN1066" s="14"/>
      <c r="BO1066" s="14"/>
      <c r="BP1066" s="14"/>
      <c r="BQ1066" s="14"/>
      <c r="BR1066" s="14"/>
      <c r="BS1066" s="14"/>
      <c r="BT1066" s="14"/>
      <c r="BU1066" s="14"/>
      <c r="BV1066" s="14"/>
      <c r="BW1066" s="14"/>
      <c r="BX1066" s="14"/>
      <c r="BY1066" s="14"/>
      <c r="BZ1066" s="14"/>
    </row>
    <row r="1067" spans="1:78">
      <c r="A1067" s="14"/>
      <c r="B1067" s="14"/>
      <c r="C1067" s="14"/>
      <c r="D1067" s="14"/>
      <c r="E1067" s="14"/>
      <c r="F1067" s="14"/>
      <c r="G1067" s="14"/>
      <c r="H1067" s="14"/>
      <c r="I1067" s="14"/>
      <c r="J1067" s="14"/>
      <c r="K1067" s="14"/>
      <c r="L1067" s="14"/>
      <c r="M1067" s="14"/>
      <c r="N1067" s="14"/>
      <c r="O1067" s="14"/>
      <c r="P1067" s="14"/>
      <c r="Q1067" s="14"/>
      <c r="R1067" s="14"/>
      <c r="S1067" s="14"/>
      <c r="T1067" s="14"/>
      <c r="U1067" s="14"/>
      <c r="V1067" s="14"/>
      <c r="W1067" s="14"/>
      <c r="X1067" s="14"/>
      <c r="Y1067" s="14"/>
      <c r="Z1067" s="14"/>
      <c r="AA1067" s="14"/>
      <c r="AB1067" s="14"/>
      <c r="AC1067" s="14"/>
      <c r="AD1067" s="14"/>
      <c r="AE1067" s="14"/>
      <c r="AF1067" s="14"/>
      <c r="AG1067" s="14"/>
      <c r="AH1067" s="14"/>
      <c r="AI1067" s="14"/>
      <c r="AJ1067" s="14"/>
      <c r="AK1067" s="14"/>
      <c r="AL1067" s="14"/>
      <c r="AM1067" s="14"/>
      <c r="AN1067" s="14"/>
      <c r="AO1067" s="14"/>
      <c r="AP1067" s="14"/>
      <c r="AQ1067" s="14"/>
      <c r="AR1067" s="14"/>
      <c r="AS1067" s="14"/>
      <c r="AT1067" s="14"/>
      <c r="AU1067" s="14"/>
      <c r="AV1067" s="14"/>
      <c r="AW1067" s="14"/>
      <c r="AX1067" s="14"/>
      <c r="AY1067" s="14"/>
      <c r="AZ1067" s="14"/>
      <c r="BA1067" s="14"/>
      <c r="BB1067" s="14"/>
      <c r="BC1067" s="14"/>
      <c r="BD1067" s="14"/>
      <c r="BE1067" s="14"/>
      <c r="BF1067" s="14"/>
      <c r="BG1067" s="14"/>
      <c r="BH1067" s="14"/>
      <c r="BI1067" s="14"/>
      <c r="BJ1067" s="14"/>
      <c r="BK1067" s="14"/>
      <c r="BL1067" s="14"/>
      <c r="BM1067" s="14"/>
      <c r="BN1067" s="14"/>
      <c r="BO1067" s="14"/>
      <c r="BP1067" s="14"/>
      <c r="BQ1067" s="14"/>
      <c r="BR1067" s="14"/>
      <c r="BS1067" s="14"/>
      <c r="BT1067" s="14"/>
      <c r="BU1067" s="14"/>
      <c r="BV1067" s="14"/>
      <c r="BW1067" s="14"/>
      <c r="BX1067" s="14"/>
      <c r="BY1067" s="14"/>
      <c r="BZ1067" s="14"/>
    </row>
    <row r="1068" spans="1:78">
      <c r="A1068" s="14"/>
      <c r="B1068" s="14"/>
      <c r="C1068" s="14"/>
      <c r="D1068" s="14"/>
      <c r="E1068" s="14"/>
      <c r="F1068" s="14"/>
      <c r="G1068" s="14"/>
      <c r="H1068" s="14"/>
      <c r="I1068" s="14"/>
      <c r="J1068" s="14"/>
      <c r="K1068" s="14"/>
      <c r="L1068" s="14"/>
      <c r="M1068" s="14"/>
      <c r="N1068" s="14"/>
      <c r="O1068" s="14"/>
      <c r="P1068" s="14"/>
      <c r="Q1068" s="14"/>
      <c r="R1068" s="14"/>
      <c r="S1068" s="14"/>
      <c r="T1068" s="14"/>
      <c r="U1068" s="14"/>
      <c r="V1068" s="14"/>
      <c r="W1068" s="14"/>
      <c r="X1068" s="14"/>
      <c r="Y1068" s="14"/>
      <c r="Z1068" s="14"/>
      <c r="AA1068" s="14"/>
      <c r="AB1068" s="14"/>
      <c r="AC1068" s="14"/>
      <c r="AD1068" s="14"/>
      <c r="AE1068" s="14"/>
      <c r="AF1068" s="14"/>
      <c r="AG1068" s="14"/>
      <c r="AH1068" s="14"/>
      <c r="AI1068" s="14"/>
      <c r="AJ1068" s="14"/>
      <c r="AK1068" s="14"/>
      <c r="AL1068" s="14"/>
      <c r="AM1068" s="14"/>
      <c r="AN1068" s="14"/>
      <c r="AO1068" s="14"/>
      <c r="AP1068" s="14"/>
      <c r="AQ1068" s="14"/>
      <c r="AR1068" s="14"/>
      <c r="AS1068" s="14"/>
      <c r="AT1068" s="14"/>
      <c r="AU1068" s="14"/>
      <c r="AV1068" s="14"/>
      <c r="AW1068" s="14"/>
      <c r="AX1068" s="14"/>
      <c r="AY1068" s="14"/>
      <c r="AZ1068" s="14"/>
      <c r="BA1068" s="14"/>
      <c r="BB1068" s="14"/>
      <c r="BC1068" s="14"/>
      <c r="BD1068" s="14"/>
      <c r="BE1068" s="14"/>
      <c r="BF1068" s="14"/>
      <c r="BG1068" s="14"/>
      <c r="BH1068" s="14"/>
      <c r="BI1068" s="14"/>
      <c r="BJ1068" s="14"/>
      <c r="BK1068" s="14"/>
      <c r="BL1068" s="14"/>
      <c r="BM1068" s="14"/>
      <c r="BN1068" s="14"/>
      <c r="BO1068" s="14"/>
      <c r="BP1068" s="14"/>
      <c r="BQ1068" s="14"/>
      <c r="BR1068" s="14"/>
      <c r="BS1068" s="14"/>
      <c r="BT1068" s="14"/>
      <c r="BU1068" s="14"/>
      <c r="BV1068" s="14"/>
      <c r="BW1068" s="14"/>
      <c r="BX1068" s="14"/>
      <c r="BY1068" s="14"/>
      <c r="BZ1068" s="14"/>
    </row>
    <row r="1069" spans="1:78">
      <c r="A1069" s="14"/>
      <c r="B1069" s="14"/>
      <c r="C1069" s="14"/>
      <c r="D1069" s="14"/>
      <c r="E1069" s="14"/>
      <c r="F1069" s="14"/>
      <c r="G1069" s="14"/>
      <c r="H1069" s="14"/>
      <c r="I1069" s="14"/>
      <c r="J1069" s="14"/>
      <c r="K1069" s="14"/>
      <c r="L1069" s="14"/>
      <c r="M1069" s="14"/>
      <c r="N1069" s="14"/>
      <c r="O1069" s="14"/>
      <c r="P1069" s="14"/>
      <c r="Q1069" s="14"/>
      <c r="R1069" s="14"/>
      <c r="S1069" s="14"/>
      <c r="T1069" s="14"/>
      <c r="U1069" s="14"/>
      <c r="V1069" s="14"/>
      <c r="W1069" s="14"/>
      <c r="X1069" s="14"/>
      <c r="Y1069" s="14"/>
      <c r="Z1069" s="14"/>
      <c r="AA1069" s="14"/>
      <c r="AB1069" s="14"/>
      <c r="AC1069" s="14"/>
      <c r="AD1069" s="14"/>
      <c r="AE1069" s="14"/>
      <c r="AF1069" s="14"/>
      <c r="AG1069" s="14"/>
      <c r="AH1069" s="14"/>
      <c r="AI1069" s="14"/>
      <c r="AJ1069" s="14"/>
      <c r="AK1069" s="14"/>
      <c r="AL1069" s="14"/>
      <c r="AM1069" s="14"/>
      <c r="AN1069" s="14"/>
      <c r="AO1069" s="14"/>
      <c r="AP1069" s="14"/>
      <c r="AQ1069" s="14"/>
      <c r="AR1069" s="14"/>
      <c r="AS1069" s="14"/>
      <c r="AT1069" s="14"/>
      <c r="AU1069" s="14"/>
      <c r="AV1069" s="14"/>
      <c r="AW1069" s="14"/>
      <c r="AX1069" s="14"/>
      <c r="AY1069" s="14"/>
      <c r="AZ1069" s="14"/>
      <c r="BA1069" s="14"/>
      <c r="BB1069" s="14"/>
      <c r="BC1069" s="14"/>
      <c r="BD1069" s="14"/>
      <c r="BE1069" s="14"/>
      <c r="BF1069" s="14"/>
      <c r="BG1069" s="14"/>
      <c r="BH1069" s="14"/>
      <c r="BI1069" s="14"/>
      <c r="BJ1069" s="14"/>
      <c r="BK1069" s="14"/>
      <c r="BL1069" s="14"/>
      <c r="BM1069" s="14"/>
      <c r="BN1069" s="14"/>
      <c r="BO1069" s="14"/>
      <c r="BP1069" s="14"/>
      <c r="BQ1069" s="14"/>
      <c r="BR1069" s="14"/>
      <c r="BS1069" s="14"/>
      <c r="BT1069" s="14"/>
      <c r="BU1069" s="14"/>
      <c r="BV1069" s="14"/>
      <c r="BW1069" s="14"/>
      <c r="BX1069" s="14"/>
      <c r="BY1069" s="14"/>
      <c r="BZ1069" s="14"/>
    </row>
    <row r="1070" spans="1:78">
      <c r="A1070" s="14"/>
      <c r="B1070" s="14"/>
      <c r="C1070" s="14"/>
      <c r="D1070" s="14"/>
      <c r="E1070" s="14"/>
      <c r="F1070" s="14"/>
      <c r="G1070" s="14"/>
      <c r="H1070" s="14"/>
      <c r="I1070" s="14"/>
      <c r="J1070" s="14"/>
      <c r="K1070" s="14"/>
      <c r="L1070" s="14"/>
      <c r="M1070" s="14"/>
      <c r="N1070" s="14"/>
      <c r="O1070" s="14"/>
      <c r="P1070" s="14"/>
      <c r="Q1070" s="14"/>
      <c r="R1070" s="14"/>
      <c r="S1070" s="14"/>
      <c r="T1070" s="14"/>
      <c r="U1070" s="14"/>
      <c r="V1070" s="14"/>
      <c r="W1070" s="14"/>
      <c r="X1070" s="14"/>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4"/>
      <c r="AY1070" s="14"/>
      <c r="AZ1070" s="14"/>
      <c r="BA1070" s="14"/>
      <c r="BB1070" s="14"/>
      <c r="BC1070" s="14"/>
      <c r="BD1070" s="14"/>
      <c r="BE1070" s="14"/>
      <c r="BF1070" s="14"/>
      <c r="BG1070" s="14"/>
      <c r="BH1070" s="14"/>
      <c r="BI1070" s="14"/>
      <c r="BJ1070" s="14"/>
      <c r="BK1070" s="14"/>
      <c r="BL1070" s="14"/>
      <c r="BM1070" s="14"/>
      <c r="BN1070" s="14"/>
      <c r="BO1070" s="14"/>
      <c r="BP1070" s="14"/>
      <c r="BQ1070" s="14"/>
      <c r="BR1070" s="14"/>
      <c r="BS1070" s="14"/>
      <c r="BT1070" s="14"/>
      <c r="BU1070" s="14"/>
      <c r="BV1070" s="14"/>
      <c r="BW1070" s="14"/>
      <c r="BX1070" s="14"/>
      <c r="BY1070" s="14"/>
      <c r="BZ1070" s="14"/>
    </row>
    <row r="1071" spans="1:78">
      <c r="A1071" s="14"/>
      <c r="B1071" s="14"/>
      <c r="C1071" s="14"/>
      <c r="D1071" s="14"/>
      <c r="E1071" s="14"/>
      <c r="F1071" s="14"/>
      <c r="G1071" s="14"/>
      <c r="H1071" s="14"/>
      <c r="I1071" s="14"/>
      <c r="J1071" s="14"/>
      <c r="K1071" s="14"/>
      <c r="L1071" s="14"/>
      <c r="M1071" s="14"/>
      <c r="N1071" s="14"/>
      <c r="O1071" s="14"/>
      <c r="P1071" s="14"/>
      <c r="Q1071" s="14"/>
      <c r="R1071" s="14"/>
      <c r="S1071" s="14"/>
      <c r="T1071" s="14"/>
      <c r="U1071" s="14"/>
      <c r="V1071" s="14"/>
      <c r="W1071" s="14"/>
      <c r="X1071" s="14"/>
      <c r="Y1071" s="14"/>
      <c r="Z1071" s="14"/>
      <c r="AA1071" s="14"/>
      <c r="AB1071" s="14"/>
      <c r="AC1071" s="14"/>
      <c r="AD1071" s="14"/>
      <c r="AE1071" s="14"/>
      <c r="AF1071" s="14"/>
      <c r="AG1071" s="14"/>
      <c r="AH1071" s="14"/>
      <c r="AI1071" s="14"/>
      <c r="AJ1071" s="14"/>
      <c r="AK1071" s="14"/>
      <c r="AL1071" s="14"/>
      <c r="AM1071" s="14"/>
      <c r="AN1071" s="14"/>
      <c r="AO1071" s="14"/>
      <c r="AP1071" s="14"/>
      <c r="AQ1071" s="14"/>
      <c r="AR1071" s="14"/>
      <c r="AS1071" s="14"/>
      <c r="AT1071" s="14"/>
      <c r="AU1071" s="14"/>
      <c r="AV1071" s="14"/>
      <c r="AW1071" s="14"/>
      <c r="AX1071" s="14"/>
      <c r="AY1071" s="14"/>
      <c r="AZ1071" s="14"/>
      <c r="BA1071" s="14"/>
      <c r="BB1071" s="14"/>
      <c r="BC1071" s="14"/>
      <c r="BD1071" s="14"/>
      <c r="BE1071" s="14"/>
      <c r="BF1071" s="14"/>
      <c r="BG1071" s="14"/>
      <c r="BH1071" s="14"/>
      <c r="BI1071" s="14"/>
      <c r="BJ1071" s="14"/>
      <c r="BK1071" s="14"/>
      <c r="BL1071" s="14"/>
      <c r="BM1071" s="14"/>
      <c r="BN1071" s="14"/>
      <c r="BO1071" s="14"/>
      <c r="BP1071" s="14"/>
      <c r="BQ1071" s="14"/>
      <c r="BR1071" s="14"/>
      <c r="BS1071" s="14"/>
      <c r="BT1071" s="14"/>
      <c r="BU1071" s="14"/>
      <c r="BV1071" s="14"/>
      <c r="BW1071" s="14"/>
      <c r="BX1071" s="14"/>
      <c r="BY1071" s="14"/>
      <c r="BZ1071" s="14"/>
    </row>
    <row r="1072" spans="1:78">
      <c r="A1072" s="14"/>
      <c r="B1072" s="14"/>
      <c r="C1072" s="14"/>
      <c r="D1072" s="14"/>
      <c r="E1072" s="14"/>
      <c r="F1072" s="14"/>
      <c r="G1072" s="14"/>
      <c r="H1072" s="14"/>
      <c r="I1072" s="14"/>
      <c r="J1072" s="14"/>
      <c r="K1072" s="14"/>
      <c r="L1072" s="14"/>
      <c r="M1072" s="14"/>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4"/>
      <c r="AY1072" s="14"/>
      <c r="AZ1072" s="14"/>
      <c r="BA1072" s="14"/>
      <c r="BB1072" s="14"/>
      <c r="BC1072" s="14"/>
      <c r="BD1072" s="14"/>
      <c r="BE1072" s="14"/>
      <c r="BF1072" s="14"/>
      <c r="BG1072" s="14"/>
      <c r="BH1072" s="14"/>
      <c r="BI1072" s="14"/>
      <c r="BJ1072" s="14"/>
      <c r="BK1072" s="14"/>
      <c r="BL1072" s="14"/>
      <c r="BM1072" s="14"/>
      <c r="BN1072" s="14"/>
      <c r="BO1072" s="14"/>
      <c r="BP1072" s="14"/>
      <c r="BQ1072" s="14"/>
      <c r="BR1072" s="14"/>
      <c r="BS1072" s="14"/>
      <c r="BT1072" s="14"/>
      <c r="BU1072" s="14"/>
      <c r="BV1072" s="14"/>
      <c r="BW1072" s="14"/>
      <c r="BX1072" s="14"/>
      <c r="BY1072" s="14"/>
      <c r="BZ1072" s="14"/>
    </row>
    <row r="1073" spans="1:78">
      <c r="A1073" s="14"/>
      <c r="B1073" s="14"/>
      <c r="C1073" s="14"/>
      <c r="D1073" s="14"/>
      <c r="E1073" s="14"/>
      <c r="F1073" s="14"/>
      <c r="G1073" s="14"/>
      <c r="H1073" s="14"/>
      <c r="I1073" s="14"/>
      <c r="J1073" s="14"/>
      <c r="K1073" s="14"/>
      <c r="L1073" s="14"/>
      <c r="M1073" s="14"/>
      <c r="N1073" s="14"/>
      <c r="O1073" s="14"/>
      <c r="P1073" s="14"/>
      <c r="Q1073" s="14"/>
      <c r="R1073" s="14"/>
      <c r="S1073" s="14"/>
      <c r="T1073" s="14"/>
      <c r="U1073" s="14"/>
      <c r="V1073" s="14"/>
      <c r="W1073" s="14"/>
      <c r="X1073" s="14"/>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4"/>
      <c r="AY1073" s="14"/>
      <c r="AZ1073" s="14"/>
      <c r="BA1073" s="14"/>
      <c r="BB1073" s="14"/>
      <c r="BC1073" s="14"/>
      <c r="BD1073" s="14"/>
      <c r="BE1073" s="14"/>
      <c r="BF1073" s="14"/>
      <c r="BG1073" s="14"/>
      <c r="BH1073" s="14"/>
      <c r="BI1073" s="14"/>
      <c r="BJ1073" s="14"/>
      <c r="BK1073" s="14"/>
      <c r="BL1073" s="14"/>
      <c r="BM1073" s="14"/>
      <c r="BN1073" s="14"/>
      <c r="BO1073" s="14"/>
      <c r="BP1073" s="14"/>
      <c r="BQ1073" s="14"/>
      <c r="BR1073" s="14"/>
      <c r="BS1073" s="14"/>
      <c r="BT1073" s="14"/>
      <c r="BU1073" s="14"/>
      <c r="BV1073" s="14"/>
      <c r="BW1073" s="14"/>
      <c r="BX1073" s="14"/>
      <c r="BY1073" s="14"/>
      <c r="BZ1073" s="14"/>
    </row>
    <row r="1074" spans="1:78">
      <c r="A1074" s="14"/>
      <c r="B1074" s="14"/>
      <c r="C1074" s="14"/>
      <c r="D1074" s="14"/>
      <c r="E1074" s="14"/>
      <c r="F1074" s="14"/>
      <c r="G1074" s="14"/>
      <c r="H1074" s="14"/>
      <c r="I1074" s="14"/>
      <c r="J1074" s="14"/>
      <c r="K1074" s="14"/>
      <c r="L1074" s="14"/>
      <c r="M1074" s="14"/>
      <c r="N1074" s="14"/>
      <c r="O1074" s="14"/>
      <c r="P1074" s="14"/>
      <c r="Q1074" s="14"/>
      <c r="R1074" s="14"/>
      <c r="S1074" s="14"/>
      <c r="T1074" s="14"/>
      <c r="U1074" s="14"/>
      <c r="V1074" s="14"/>
      <c r="W1074" s="14"/>
      <c r="X1074" s="14"/>
      <c r="Y1074" s="14"/>
      <c r="Z1074" s="14"/>
      <c r="AA1074" s="14"/>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4"/>
      <c r="AY1074" s="14"/>
      <c r="AZ1074" s="14"/>
      <c r="BA1074" s="14"/>
      <c r="BB1074" s="14"/>
      <c r="BC1074" s="14"/>
      <c r="BD1074" s="14"/>
      <c r="BE1074" s="14"/>
      <c r="BF1074" s="14"/>
      <c r="BG1074" s="14"/>
      <c r="BH1074" s="14"/>
      <c r="BI1074" s="14"/>
      <c r="BJ1074" s="14"/>
      <c r="BK1074" s="14"/>
      <c r="BL1074" s="14"/>
      <c r="BM1074" s="14"/>
      <c r="BN1074" s="14"/>
      <c r="BO1074" s="14"/>
      <c r="BP1074" s="14"/>
      <c r="BQ1074" s="14"/>
      <c r="BR1074" s="14"/>
      <c r="BS1074" s="14"/>
      <c r="BT1074" s="14"/>
      <c r="BU1074" s="14"/>
      <c r="BV1074" s="14"/>
      <c r="BW1074" s="14"/>
      <c r="BX1074" s="14"/>
      <c r="BY1074" s="14"/>
      <c r="BZ1074" s="14"/>
    </row>
    <row r="1075" spans="1:78">
      <c r="A1075" s="14"/>
      <c r="B1075" s="14"/>
      <c r="C1075" s="14"/>
      <c r="D1075" s="14"/>
      <c r="E1075" s="14"/>
      <c r="F1075" s="14"/>
      <c r="G1075" s="14"/>
      <c r="H1075" s="14"/>
      <c r="I1075" s="14"/>
      <c r="J1075" s="14"/>
      <c r="K1075" s="14"/>
      <c r="L1075" s="14"/>
      <c r="M1075" s="14"/>
      <c r="N1075" s="14"/>
      <c r="O1075" s="14"/>
      <c r="P1075" s="14"/>
      <c r="Q1075" s="14"/>
      <c r="R1075" s="14"/>
      <c r="S1075" s="14"/>
      <c r="T1075" s="14"/>
      <c r="U1075" s="14"/>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4"/>
      <c r="AY1075" s="14"/>
      <c r="AZ1075" s="14"/>
      <c r="BA1075" s="14"/>
      <c r="BB1075" s="14"/>
      <c r="BC1075" s="14"/>
      <c r="BD1075" s="14"/>
      <c r="BE1075" s="14"/>
      <c r="BF1075" s="14"/>
      <c r="BG1075" s="14"/>
      <c r="BH1075" s="14"/>
      <c r="BI1075" s="14"/>
      <c r="BJ1075" s="14"/>
      <c r="BK1075" s="14"/>
      <c r="BL1075" s="14"/>
      <c r="BM1075" s="14"/>
      <c r="BN1075" s="14"/>
      <c r="BO1075" s="14"/>
      <c r="BP1075" s="14"/>
      <c r="BQ1075" s="14"/>
      <c r="BR1075" s="14"/>
      <c r="BS1075" s="14"/>
      <c r="BT1075" s="14"/>
      <c r="BU1075" s="14"/>
      <c r="BV1075" s="14"/>
      <c r="BW1075" s="14"/>
      <c r="BX1075" s="14"/>
      <c r="BY1075" s="14"/>
      <c r="BZ1075" s="14"/>
    </row>
    <row r="1076" spans="1:78">
      <c r="A1076" s="14"/>
      <c r="B1076" s="14"/>
      <c r="C1076" s="14"/>
      <c r="D1076" s="14"/>
      <c r="E1076" s="14"/>
      <c r="F1076" s="14"/>
      <c r="G1076" s="14"/>
      <c r="H1076" s="14"/>
      <c r="I1076" s="14"/>
      <c r="J1076" s="14"/>
      <c r="K1076" s="14"/>
      <c r="L1076" s="14"/>
      <c r="M1076" s="14"/>
      <c r="N1076" s="14"/>
      <c r="O1076" s="14"/>
      <c r="P1076" s="14"/>
      <c r="Q1076" s="14"/>
      <c r="R1076" s="14"/>
      <c r="S1076" s="14"/>
      <c r="T1076" s="14"/>
      <c r="U1076" s="14"/>
      <c r="V1076" s="14"/>
      <c r="W1076" s="14"/>
      <c r="X1076" s="14"/>
      <c r="Y1076" s="14"/>
      <c r="Z1076" s="14"/>
      <c r="AA1076" s="14"/>
      <c r="AB1076" s="14"/>
      <c r="AC1076" s="14"/>
      <c r="AD1076" s="14"/>
      <c r="AE1076" s="14"/>
      <c r="AF1076" s="14"/>
      <c r="AG1076" s="14"/>
      <c r="AH1076" s="14"/>
      <c r="AI1076" s="14"/>
      <c r="AJ1076" s="14"/>
      <c r="AK1076" s="14"/>
      <c r="AL1076" s="14"/>
      <c r="AM1076" s="14"/>
      <c r="AN1076" s="14"/>
      <c r="AO1076" s="14"/>
      <c r="AP1076" s="14"/>
      <c r="AQ1076" s="14"/>
      <c r="AR1076" s="14"/>
      <c r="AS1076" s="14"/>
      <c r="AT1076" s="14"/>
      <c r="AU1076" s="14"/>
      <c r="AV1076" s="14"/>
      <c r="AW1076" s="14"/>
      <c r="AX1076" s="14"/>
      <c r="AY1076" s="14"/>
      <c r="AZ1076" s="14"/>
      <c r="BA1076" s="14"/>
      <c r="BB1076" s="14"/>
      <c r="BC1076" s="14"/>
      <c r="BD1076" s="14"/>
      <c r="BE1076" s="14"/>
      <c r="BF1076" s="14"/>
      <c r="BG1076" s="14"/>
      <c r="BH1076" s="14"/>
      <c r="BI1076" s="14"/>
      <c r="BJ1076" s="14"/>
      <c r="BK1076" s="14"/>
      <c r="BL1076" s="14"/>
      <c r="BM1076" s="14"/>
      <c r="BN1076" s="14"/>
      <c r="BO1076" s="14"/>
      <c r="BP1076" s="14"/>
      <c r="BQ1076" s="14"/>
      <c r="BR1076" s="14"/>
      <c r="BS1076" s="14"/>
      <c r="BT1076" s="14"/>
      <c r="BU1076" s="14"/>
      <c r="BV1076" s="14"/>
      <c r="BW1076" s="14"/>
      <c r="BX1076" s="14"/>
      <c r="BY1076" s="14"/>
      <c r="BZ1076" s="14"/>
    </row>
    <row r="1077" spans="1:78">
      <c r="A1077" s="14"/>
      <c r="B1077" s="14"/>
      <c r="C1077" s="14"/>
      <c r="D1077" s="14"/>
      <c r="E1077" s="14"/>
      <c r="F1077" s="14"/>
      <c r="G1077" s="14"/>
      <c r="H1077" s="14"/>
      <c r="I1077" s="14"/>
      <c r="J1077" s="14"/>
      <c r="K1077" s="14"/>
      <c r="L1077" s="14"/>
      <c r="M1077" s="14"/>
      <c r="N1077" s="14"/>
      <c r="O1077" s="14"/>
      <c r="P1077" s="14"/>
      <c r="Q1077" s="14"/>
      <c r="R1077" s="14"/>
      <c r="S1077" s="14"/>
      <c r="T1077" s="14"/>
      <c r="U1077" s="14"/>
      <c r="V1077" s="14"/>
      <c r="W1077" s="14"/>
      <c r="X1077" s="14"/>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4"/>
      <c r="AY1077" s="14"/>
      <c r="AZ1077" s="14"/>
      <c r="BA1077" s="14"/>
      <c r="BB1077" s="14"/>
      <c r="BC1077" s="14"/>
      <c r="BD1077" s="14"/>
      <c r="BE1077" s="14"/>
      <c r="BF1077" s="14"/>
      <c r="BG1077" s="14"/>
      <c r="BH1077" s="14"/>
      <c r="BI1077" s="14"/>
      <c r="BJ1077" s="14"/>
      <c r="BK1077" s="14"/>
      <c r="BL1077" s="14"/>
      <c r="BM1077" s="14"/>
      <c r="BN1077" s="14"/>
      <c r="BO1077" s="14"/>
      <c r="BP1077" s="14"/>
      <c r="BQ1077" s="14"/>
      <c r="BR1077" s="14"/>
      <c r="BS1077" s="14"/>
      <c r="BT1077" s="14"/>
      <c r="BU1077" s="14"/>
      <c r="BV1077" s="14"/>
      <c r="BW1077" s="14"/>
      <c r="BX1077" s="14"/>
      <c r="BY1077" s="14"/>
      <c r="BZ1077" s="14"/>
    </row>
    <row r="1078" spans="1:78">
      <c r="A1078" s="14"/>
      <c r="B1078" s="14"/>
      <c r="C1078" s="14"/>
      <c r="D1078" s="14"/>
      <c r="E1078" s="14"/>
      <c r="F1078" s="14"/>
      <c r="G1078" s="14"/>
      <c r="H1078" s="14"/>
      <c r="I1078" s="14"/>
      <c r="J1078" s="14"/>
      <c r="K1078" s="14"/>
      <c r="L1078" s="14"/>
      <c r="M1078" s="14"/>
      <c r="N1078" s="14"/>
      <c r="O1078" s="14"/>
      <c r="P1078" s="14"/>
      <c r="Q1078" s="14"/>
      <c r="R1078" s="14"/>
      <c r="S1078" s="14"/>
      <c r="T1078" s="14"/>
      <c r="U1078" s="14"/>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4"/>
      <c r="AY1078" s="14"/>
      <c r="AZ1078" s="14"/>
      <c r="BA1078" s="14"/>
      <c r="BB1078" s="14"/>
      <c r="BC1078" s="14"/>
      <c r="BD1078" s="14"/>
      <c r="BE1078" s="14"/>
      <c r="BF1078" s="14"/>
      <c r="BG1078" s="14"/>
      <c r="BH1078" s="14"/>
      <c r="BI1078" s="14"/>
      <c r="BJ1078" s="14"/>
      <c r="BK1078" s="14"/>
      <c r="BL1078" s="14"/>
      <c r="BM1078" s="14"/>
      <c r="BN1078" s="14"/>
      <c r="BO1078" s="14"/>
      <c r="BP1078" s="14"/>
      <c r="BQ1078" s="14"/>
      <c r="BR1078" s="14"/>
      <c r="BS1078" s="14"/>
      <c r="BT1078" s="14"/>
      <c r="BU1078" s="14"/>
      <c r="BV1078" s="14"/>
      <c r="BW1078" s="14"/>
      <c r="BX1078" s="14"/>
      <c r="BY1078" s="14"/>
      <c r="BZ1078" s="14"/>
    </row>
    <row r="1079" spans="1:78">
      <c r="A1079" s="14"/>
      <c r="B1079" s="14"/>
      <c r="C1079" s="14"/>
      <c r="D1079" s="14"/>
      <c r="E1079" s="14"/>
      <c r="F1079" s="14"/>
      <c r="G1079" s="14"/>
      <c r="H1079" s="14"/>
      <c r="I1079" s="14"/>
      <c r="J1079" s="14"/>
      <c r="K1079" s="14"/>
      <c r="L1079" s="14"/>
      <c r="M1079" s="14"/>
      <c r="N1079" s="14"/>
      <c r="O1079" s="14"/>
      <c r="P1079" s="14"/>
      <c r="Q1079" s="14"/>
      <c r="R1079" s="14"/>
      <c r="S1079" s="14"/>
      <c r="T1079" s="14"/>
      <c r="U1079" s="14"/>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4"/>
      <c r="AY1079" s="14"/>
      <c r="AZ1079" s="14"/>
      <c r="BA1079" s="14"/>
      <c r="BB1079" s="14"/>
      <c r="BC1079" s="14"/>
      <c r="BD1079" s="14"/>
      <c r="BE1079" s="14"/>
      <c r="BF1079" s="14"/>
      <c r="BG1079" s="14"/>
      <c r="BH1079" s="14"/>
      <c r="BI1079" s="14"/>
      <c r="BJ1079" s="14"/>
      <c r="BK1079" s="14"/>
      <c r="BL1079" s="14"/>
      <c r="BM1079" s="14"/>
      <c r="BN1079" s="14"/>
      <c r="BO1079" s="14"/>
      <c r="BP1079" s="14"/>
      <c r="BQ1079" s="14"/>
      <c r="BR1079" s="14"/>
      <c r="BS1079" s="14"/>
      <c r="BT1079" s="14"/>
      <c r="BU1079" s="14"/>
      <c r="BV1079" s="14"/>
      <c r="BW1079" s="14"/>
      <c r="BX1079" s="14"/>
      <c r="BY1079" s="14"/>
      <c r="BZ1079" s="14"/>
    </row>
    <row r="1080" spans="1:78">
      <c r="A1080" s="14"/>
      <c r="B1080" s="14"/>
      <c r="C1080" s="14"/>
      <c r="D1080" s="14"/>
      <c r="E1080" s="14"/>
      <c r="F1080" s="14"/>
      <c r="G1080" s="14"/>
      <c r="H1080" s="14"/>
      <c r="I1080" s="14"/>
      <c r="J1080" s="14"/>
      <c r="K1080" s="14"/>
      <c r="L1080" s="14"/>
      <c r="M1080" s="14"/>
      <c r="N1080" s="14"/>
      <c r="O1080" s="14"/>
      <c r="P1080" s="14"/>
      <c r="Q1080" s="14"/>
      <c r="R1080" s="14"/>
      <c r="S1080" s="14"/>
      <c r="T1080" s="14"/>
      <c r="U1080" s="14"/>
      <c r="V1080" s="14"/>
      <c r="W1080" s="14"/>
      <c r="X1080" s="14"/>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c r="AW1080" s="14"/>
      <c r="AX1080" s="14"/>
      <c r="AY1080" s="14"/>
      <c r="AZ1080" s="14"/>
      <c r="BA1080" s="14"/>
      <c r="BB1080" s="14"/>
      <c r="BC1080" s="14"/>
      <c r="BD1080" s="14"/>
      <c r="BE1080" s="14"/>
      <c r="BF1080" s="14"/>
      <c r="BG1080" s="14"/>
      <c r="BH1080" s="14"/>
      <c r="BI1080" s="14"/>
      <c r="BJ1080" s="14"/>
      <c r="BK1080" s="14"/>
      <c r="BL1080" s="14"/>
      <c r="BM1080" s="14"/>
      <c r="BN1080" s="14"/>
      <c r="BO1080" s="14"/>
      <c r="BP1080" s="14"/>
      <c r="BQ1080" s="14"/>
      <c r="BR1080" s="14"/>
      <c r="BS1080" s="14"/>
      <c r="BT1080" s="14"/>
      <c r="BU1080" s="14"/>
      <c r="BV1080" s="14"/>
      <c r="BW1080" s="14"/>
      <c r="BX1080" s="14"/>
      <c r="BY1080" s="14"/>
      <c r="BZ1080" s="14"/>
    </row>
  </sheetData>
  <phoneticPr fontId="0" type="noConversion"/>
  <pageMargins left="0.35433070866141736" right="0.35433070866141736" top="0.39370078740157483" bottom="0.39370078740157483" header="0.19685039370078741" footer="0.19685039370078741"/>
  <pageSetup paperSize="9" scale="62" orientation="landscape" r:id="rId1"/>
  <headerFooter alignWithMargins="0">
    <oddFooter>&amp;L&amp;8&amp;F
&amp;A&amp;C&amp;8Page &amp;P of &amp;N
Powerlink - CONFIDENTIAL</oddFooter>
  </headerFooter>
  <rowBreaks count="1" manualBreakCount="1">
    <brk id="879" max="16383" man="1"/>
  </rowBreaks>
  <colBreaks count="2" manualBreakCount="2">
    <brk id="17" max="1048575" man="1"/>
    <brk id="38" max="598" man="1"/>
  </colBreaks>
  <legacyDrawing r:id="rId2"/>
</worksheet>
</file>

<file path=xl/worksheets/sheet6.xml><?xml version="1.0" encoding="utf-8"?>
<worksheet xmlns="http://schemas.openxmlformats.org/spreadsheetml/2006/main" xmlns:r="http://schemas.openxmlformats.org/officeDocument/2006/relationships">
  <sheetPr codeName="Sheet17">
    <pageSetUpPr fitToPage="1"/>
  </sheetPr>
  <dimension ref="A1:BZ203"/>
  <sheetViews>
    <sheetView workbookViewId="0">
      <pane ySplit="5" topLeftCell="A6" activePane="bottomLeft" state="frozen"/>
      <selection activeCell="G4" sqref="G4"/>
      <selection pane="bottomLeft" activeCell="G24" sqref="G24"/>
    </sheetView>
  </sheetViews>
  <sheetFormatPr defaultRowHeight="12.75" outlineLevelCol="1"/>
  <cols>
    <col min="1" max="1" width="3.140625" style="5" customWidth="1"/>
    <col min="2" max="2" width="23.5703125" style="5" customWidth="1"/>
    <col min="3" max="3" width="11.85546875" style="5" customWidth="1"/>
    <col min="4" max="4" width="10" style="5" customWidth="1"/>
    <col min="5" max="5" width="8.42578125" style="5" customWidth="1"/>
    <col min="6" max="6" width="9.42578125" style="5" customWidth="1"/>
    <col min="7" max="8" width="11.28515625" style="5" bestFit="1" customWidth="1"/>
    <col min="9" max="9" width="11.5703125" style="5" bestFit="1" customWidth="1"/>
    <col min="10" max="11" width="11.140625" style="5" bestFit="1" customWidth="1"/>
    <col min="12" max="12" width="11.85546875" style="5" bestFit="1" customWidth="1"/>
    <col min="13" max="13" width="11.85546875" style="5" customWidth="1" outlineLevel="1"/>
    <col min="14" max="14" width="10.85546875" style="5" customWidth="1" outlineLevel="1"/>
    <col min="15" max="15" width="11.5703125" style="5" customWidth="1" outlineLevel="1"/>
    <col min="16" max="61" width="9.42578125" style="5" customWidth="1" outlineLevel="1"/>
    <col min="62" max="62" width="7.7109375" style="5" customWidth="1" outlineLevel="1"/>
    <col min="63" max="231" width="7.7109375" style="5" customWidth="1"/>
    <col min="232" max="16384" width="9.140625" style="5"/>
  </cols>
  <sheetData>
    <row r="1" spans="1:78" ht="23.25">
      <c r="A1" s="41"/>
      <c r="B1" s="425" t="str">
        <f>'Powerlink record of changes'!$B$7</f>
        <v>Powerlink - PTRM - Draft decision data as at November 2011</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row>
    <row r="2" spans="1:78" ht="15.75">
      <c r="A2" s="41"/>
      <c r="B2" s="74" t="str">
        <f>"Post-Tax Building Block Cash Flow Model - PTRM "&amp;Intro!L4</f>
        <v>Post-Tax Building Block Cash Flow Model - PTRM Version: 2.0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s="64" customFormat="1" ht="15.75">
      <c r="A3" s="89"/>
      <c r="B3" s="90" t="s">
        <v>68</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c r="A4" s="41"/>
      <c r="B4" s="41"/>
      <c r="C4" s="41"/>
      <c r="D4" s="41"/>
      <c r="E4" s="41"/>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41"/>
      <c r="BK4" s="41"/>
      <c r="BL4" s="41"/>
      <c r="BM4" s="41"/>
      <c r="BN4" s="41"/>
      <c r="BO4" s="41"/>
      <c r="BP4" s="41"/>
      <c r="BQ4" s="41"/>
      <c r="BR4" s="41"/>
      <c r="BS4" s="41"/>
      <c r="BT4" s="41"/>
      <c r="BU4" s="41"/>
      <c r="BV4" s="41"/>
      <c r="BW4" s="41"/>
      <c r="BX4" s="41"/>
      <c r="BY4" s="41"/>
      <c r="BZ4" s="41"/>
    </row>
    <row r="5" spans="1:78" s="37" customFormat="1" ht="15.75">
      <c r="A5" s="194"/>
      <c r="B5" s="195" t="s">
        <v>61</v>
      </c>
      <c r="C5" s="194"/>
      <c r="D5" s="194"/>
      <c r="E5" s="194"/>
      <c r="F5" s="335" t="str">
        <f>Assets!F4</f>
        <v>2011-12</v>
      </c>
      <c r="G5" s="335" t="str">
        <f>Assets!G4</f>
        <v>2012-13</v>
      </c>
      <c r="H5" s="335" t="str">
        <f>Assets!H4</f>
        <v>2013-14</v>
      </c>
      <c r="I5" s="335" t="str">
        <f>Assets!I4</f>
        <v>2014-15</v>
      </c>
      <c r="J5" s="335" t="str">
        <f>Assets!J4</f>
        <v>2015-16</v>
      </c>
      <c r="K5" s="335" t="str">
        <f>Assets!K4</f>
        <v>2016-17</v>
      </c>
      <c r="L5" s="335" t="str">
        <f>Assets!L4</f>
        <v>2017-18</v>
      </c>
      <c r="M5" s="335" t="str">
        <f>Assets!M4</f>
        <v>2018-19</v>
      </c>
      <c r="N5" s="335" t="str">
        <f>Assets!N4</f>
        <v>2019-20</v>
      </c>
      <c r="O5" s="335" t="str">
        <f>Assets!O4</f>
        <v>2020-21</v>
      </c>
      <c r="P5" s="335" t="str">
        <f>Assets!P4</f>
        <v>2021-22</v>
      </c>
      <c r="Q5" s="335" t="str">
        <f>Assets!Q4</f>
        <v>2022-23</v>
      </c>
      <c r="R5" s="335" t="str">
        <f>Assets!R4</f>
        <v>2023-24</v>
      </c>
      <c r="S5" s="335" t="str">
        <f>Assets!S4</f>
        <v>2024-25</v>
      </c>
      <c r="T5" s="335" t="str">
        <f>Assets!T4</f>
        <v>2025-26</v>
      </c>
      <c r="U5" s="335" t="str">
        <f>Assets!U4</f>
        <v>2026-27</v>
      </c>
      <c r="V5" s="335" t="str">
        <f>Assets!V4</f>
        <v>2027-28</v>
      </c>
      <c r="W5" s="335" t="str">
        <f>Assets!W4</f>
        <v>2028-29</v>
      </c>
      <c r="X5" s="335" t="str">
        <f>Assets!X4</f>
        <v>2029-30</v>
      </c>
      <c r="Y5" s="335" t="str">
        <f>Assets!Y4</f>
        <v>2030-31</v>
      </c>
      <c r="Z5" s="335" t="str">
        <f>Assets!Z4</f>
        <v>2031-32</v>
      </c>
      <c r="AA5" s="335" t="str">
        <f>Assets!AA4</f>
        <v>2032-33</v>
      </c>
      <c r="AB5" s="335" t="str">
        <f>Assets!AB4</f>
        <v>2033-34</v>
      </c>
      <c r="AC5" s="335" t="str">
        <f>Assets!AC4</f>
        <v>2034-35</v>
      </c>
      <c r="AD5" s="335" t="str">
        <f>Assets!AD4</f>
        <v>2035-36</v>
      </c>
      <c r="AE5" s="335" t="str">
        <f>Assets!AE4</f>
        <v>2036-37</v>
      </c>
      <c r="AF5" s="335" t="str">
        <f>Assets!AF4</f>
        <v>2037-38</v>
      </c>
      <c r="AG5" s="335" t="str">
        <f>Assets!AG4</f>
        <v>2038-39</v>
      </c>
      <c r="AH5" s="335" t="str">
        <f>Assets!AH4</f>
        <v>2039-40</v>
      </c>
      <c r="AI5" s="335" t="str">
        <f>Assets!AI4</f>
        <v>2040-41</v>
      </c>
      <c r="AJ5" s="335" t="str">
        <f>Assets!AJ4</f>
        <v>2041-42</v>
      </c>
      <c r="AK5" s="335" t="str">
        <f>Assets!AK4</f>
        <v>2042-43</v>
      </c>
      <c r="AL5" s="335" t="str">
        <f>Assets!AL4</f>
        <v>2043-44</v>
      </c>
      <c r="AM5" s="335" t="str">
        <f>Assets!AM4</f>
        <v>2044-45</v>
      </c>
      <c r="AN5" s="335" t="str">
        <f>Assets!AN4</f>
        <v>2045-46</v>
      </c>
      <c r="AO5" s="335" t="str">
        <f>Assets!AO4</f>
        <v>2046-47</v>
      </c>
      <c r="AP5" s="335" t="str">
        <f>Assets!AP4</f>
        <v>2047-48</v>
      </c>
      <c r="AQ5" s="335" t="str">
        <f>Assets!AQ4</f>
        <v>2048-49</v>
      </c>
      <c r="AR5" s="335" t="str">
        <f>Assets!AR4</f>
        <v>2049-50</v>
      </c>
      <c r="AS5" s="335" t="str">
        <f>Assets!AS4</f>
        <v>2050-51</v>
      </c>
      <c r="AT5" s="335" t="str">
        <f>Assets!AT4</f>
        <v>2051-52</v>
      </c>
      <c r="AU5" s="335" t="str">
        <f>Assets!AU4</f>
        <v>2052-53</v>
      </c>
      <c r="AV5" s="335" t="str">
        <f>Assets!AV4</f>
        <v>2053-54</v>
      </c>
      <c r="AW5" s="335" t="str">
        <f>Assets!AW4</f>
        <v>2054-55</v>
      </c>
      <c r="AX5" s="335" t="str">
        <f>Assets!AX4</f>
        <v>2055-56</v>
      </c>
      <c r="AY5" s="335" t="str">
        <f>Assets!AY4</f>
        <v>2056-57</v>
      </c>
      <c r="AZ5" s="335" t="str">
        <f>Assets!AZ4</f>
        <v>2057-58</v>
      </c>
      <c r="BA5" s="335" t="str">
        <f>Assets!BA4</f>
        <v>2058-59</v>
      </c>
      <c r="BB5" s="335" t="str">
        <f>Assets!BB4</f>
        <v>2059-60</v>
      </c>
      <c r="BC5" s="335" t="str">
        <f>Assets!BC4</f>
        <v>2060-61</v>
      </c>
      <c r="BD5" s="335" t="str">
        <f>Assets!BD4</f>
        <v>2061-62</v>
      </c>
      <c r="BE5" s="335" t="str">
        <f>Assets!BE4</f>
        <v>2062-63</v>
      </c>
      <c r="BF5" s="335" t="str">
        <f>Assets!BF4</f>
        <v>2063-64</v>
      </c>
      <c r="BG5" s="335" t="str">
        <f>Assets!BG4</f>
        <v>2064-65</v>
      </c>
      <c r="BH5" s="335" t="str">
        <f>Assets!BH4</f>
        <v>2065-66</v>
      </c>
      <c r="BI5" s="335" t="str">
        <f>Assets!BI4</f>
        <v>2066-67</v>
      </c>
      <c r="BJ5" s="196"/>
      <c r="BK5" s="43"/>
      <c r="BL5" s="43"/>
      <c r="BM5" s="43"/>
      <c r="BN5" s="43"/>
      <c r="BO5" s="43"/>
      <c r="BP5" s="43"/>
      <c r="BQ5" s="43"/>
      <c r="BR5" s="43"/>
      <c r="BS5" s="43"/>
      <c r="BT5" s="43"/>
      <c r="BU5" s="43"/>
      <c r="BV5" s="43"/>
      <c r="BW5" s="43"/>
      <c r="BX5" s="43"/>
      <c r="BY5" s="43"/>
      <c r="BZ5" s="43"/>
    </row>
    <row r="6" spans="1:78" s="43" customFormat="1" ht="12.75" customHeight="1">
      <c r="B6" s="74"/>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row>
    <row r="7" spans="1:78">
      <c r="A7" s="41"/>
      <c r="B7" s="41" t="s">
        <v>131</v>
      </c>
      <c r="C7" s="41"/>
      <c r="D7" s="41"/>
      <c r="E7" s="41"/>
      <c r="F7" s="41"/>
      <c r="G7" s="78">
        <f>WACC!F9</f>
        <v>2.6200000000000001E-2</v>
      </c>
      <c r="H7" s="78">
        <f>G7</f>
        <v>2.6200000000000001E-2</v>
      </c>
      <c r="I7" s="78">
        <f t="shared" ref="I7:P7" si="0">H7</f>
        <v>2.6200000000000001E-2</v>
      </c>
      <c r="J7" s="78">
        <f t="shared" si="0"/>
        <v>2.6200000000000001E-2</v>
      </c>
      <c r="K7" s="78">
        <f t="shared" si="0"/>
        <v>2.6200000000000001E-2</v>
      </c>
      <c r="L7" s="78">
        <f t="shared" si="0"/>
        <v>2.6200000000000001E-2</v>
      </c>
      <c r="M7" s="78">
        <f t="shared" si="0"/>
        <v>2.6200000000000001E-2</v>
      </c>
      <c r="N7" s="78">
        <f t="shared" si="0"/>
        <v>2.6200000000000001E-2</v>
      </c>
      <c r="O7" s="78">
        <f t="shared" si="0"/>
        <v>2.6200000000000001E-2</v>
      </c>
      <c r="P7" s="78">
        <f t="shared" si="0"/>
        <v>2.6200000000000001E-2</v>
      </c>
      <c r="Q7" s="78">
        <f>P7</f>
        <v>2.6200000000000001E-2</v>
      </c>
      <c r="R7" s="78">
        <f>Q7</f>
        <v>2.6200000000000001E-2</v>
      </c>
      <c r="S7" s="78">
        <f t="shared" ref="S7:AQ7" si="1">R7</f>
        <v>2.6200000000000001E-2</v>
      </c>
      <c r="T7" s="78">
        <f t="shared" si="1"/>
        <v>2.6200000000000001E-2</v>
      </c>
      <c r="U7" s="78">
        <f t="shared" si="1"/>
        <v>2.6200000000000001E-2</v>
      </c>
      <c r="V7" s="78">
        <f t="shared" si="1"/>
        <v>2.6200000000000001E-2</v>
      </c>
      <c r="W7" s="78">
        <f t="shared" si="1"/>
        <v>2.6200000000000001E-2</v>
      </c>
      <c r="X7" s="78">
        <f t="shared" si="1"/>
        <v>2.6200000000000001E-2</v>
      </c>
      <c r="Y7" s="78">
        <f t="shared" si="1"/>
        <v>2.6200000000000001E-2</v>
      </c>
      <c r="Z7" s="78">
        <f t="shared" si="1"/>
        <v>2.6200000000000001E-2</v>
      </c>
      <c r="AA7" s="78">
        <f t="shared" si="1"/>
        <v>2.6200000000000001E-2</v>
      </c>
      <c r="AB7" s="78">
        <f t="shared" si="1"/>
        <v>2.6200000000000001E-2</v>
      </c>
      <c r="AC7" s="78">
        <f t="shared" si="1"/>
        <v>2.6200000000000001E-2</v>
      </c>
      <c r="AD7" s="78">
        <f t="shared" si="1"/>
        <v>2.6200000000000001E-2</v>
      </c>
      <c r="AE7" s="78">
        <f t="shared" si="1"/>
        <v>2.6200000000000001E-2</v>
      </c>
      <c r="AF7" s="78">
        <f t="shared" si="1"/>
        <v>2.6200000000000001E-2</v>
      </c>
      <c r="AG7" s="78">
        <f t="shared" si="1"/>
        <v>2.6200000000000001E-2</v>
      </c>
      <c r="AH7" s="78">
        <f t="shared" si="1"/>
        <v>2.6200000000000001E-2</v>
      </c>
      <c r="AI7" s="78">
        <f t="shared" si="1"/>
        <v>2.6200000000000001E-2</v>
      </c>
      <c r="AJ7" s="78">
        <f t="shared" si="1"/>
        <v>2.6200000000000001E-2</v>
      </c>
      <c r="AK7" s="78">
        <f t="shared" si="1"/>
        <v>2.6200000000000001E-2</v>
      </c>
      <c r="AL7" s="78">
        <f t="shared" si="1"/>
        <v>2.6200000000000001E-2</v>
      </c>
      <c r="AM7" s="78">
        <f t="shared" si="1"/>
        <v>2.6200000000000001E-2</v>
      </c>
      <c r="AN7" s="78">
        <f t="shared" si="1"/>
        <v>2.6200000000000001E-2</v>
      </c>
      <c r="AO7" s="78">
        <f t="shared" si="1"/>
        <v>2.6200000000000001E-2</v>
      </c>
      <c r="AP7" s="78">
        <f t="shared" si="1"/>
        <v>2.6200000000000001E-2</v>
      </c>
      <c r="AQ7" s="78">
        <f t="shared" si="1"/>
        <v>2.6200000000000001E-2</v>
      </c>
      <c r="AR7" s="78">
        <f t="shared" ref="AR7:BI7" si="2">AQ7</f>
        <v>2.6200000000000001E-2</v>
      </c>
      <c r="AS7" s="78">
        <f t="shared" si="2"/>
        <v>2.6200000000000001E-2</v>
      </c>
      <c r="AT7" s="78">
        <f t="shared" si="2"/>
        <v>2.6200000000000001E-2</v>
      </c>
      <c r="AU7" s="78">
        <f t="shared" si="2"/>
        <v>2.6200000000000001E-2</v>
      </c>
      <c r="AV7" s="78">
        <f t="shared" si="2"/>
        <v>2.6200000000000001E-2</v>
      </c>
      <c r="AW7" s="78">
        <f t="shared" si="2"/>
        <v>2.6200000000000001E-2</v>
      </c>
      <c r="AX7" s="78">
        <f t="shared" si="2"/>
        <v>2.6200000000000001E-2</v>
      </c>
      <c r="AY7" s="78">
        <f t="shared" si="2"/>
        <v>2.6200000000000001E-2</v>
      </c>
      <c r="AZ7" s="78">
        <f t="shared" si="2"/>
        <v>2.6200000000000001E-2</v>
      </c>
      <c r="BA7" s="78">
        <f t="shared" si="2"/>
        <v>2.6200000000000001E-2</v>
      </c>
      <c r="BB7" s="78">
        <f t="shared" si="2"/>
        <v>2.6200000000000001E-2</v>
      </c>
      <c r="BC7" s="78">
        <f t="shared" si="2"/>
        <v>2.6200000000000001E-2</v>
      </c>
      <c r="BD7" s="78">
        <f t="shared" si="2"/>
        <v>2.6200000000000001E-2</v>
      </c>
      <c r="BE7" s="78">
        <f t="shared" si="2"/>
        <v>2.6200000000000001E-2</v>
      </c>
      <c r="BF7" s="78">
        <f t="shared" si="2"/>
        <v>2.6200000000000001E-2</v>
      </c>
      <c r="BG7" s="78">
        <f t="shared" si="2"/>
        <v>2.6200000000000001E-2</v>
      </c>
      <c r="BH7" s="78">
        <f t="shared" si="2"/>
        <v>2.6200000000000001E-2</v>
      </c>
      <c r="BI7" s="78">
        <f t="shared" si="2"/>
        <v>2.6200000000000001E-2</v>
      </c>
      <c r="BJ7" s="41"/>
      <c r="BK7" s="41"/>
      <c r="BL7" s="41"/>
      <c r="BM7" s="41"/>
      <c r="BN7" s="41"/>
      <c r="BO7" s="41"/>
      <c r="BP7" s="41"/>
      <c r="BQ7" s="41"/>
      <c r="BR7" s="41"/>
      <c r="BS7" s="41"/>
      <c r="BT7" s="41"/>
      <c r="BU7" s="41"/>
      <c r="BV7" s="41"/>
      <c r="BW7" s="41"/>
      <c r="BX7" s="41"/>
      <c r="BY7" s="41"/>
      <c r="BZ7" s="41"/>
    </row>
    <row r="8" spans="1:78">
      <c r="A8" s="41"/>
      <c r="B8" s="14" t="s">
        <v>46</v>
      </c>
      <c r="C8" s="41"/>
      <c r="D8" s="41"/>
      <c r="E8" s="41"/>
      <c r="F8" s="78">
        <v>1</v>
      </c>
      <c r="G8" s="78">
        <f>F8*(1+G7)</f>
        <v>1.0262</v>
      </c>
      <c r="H8" s="78">
        <f t="shared" ref="H8:O8" si="3">G8*(1+H7)</f>
        <v>1.05308644</v>
      </c>
      <c r="I8" s="78">
        <f t="shared" si="3"/>
        <v>1.0806773047280001</v>
      </c>
      <c r="J8" s="78">
        <f t="shared" si="3"/>
        <v>1.1089910501118736</v>
      </c>
      <c r="K8" s="78">
        <f t="shared" si="3"/>
        <v>1.1380466156248046</v>
      </c>
      <c r="L8" s="78">
        <f t="shared" si="3"/>
        <v>1.1678634369541745</v>
      </c>
      <c r="M8" s="78">
        <f t="shared" si="3"/>
        <v>1.1984614590023739</v>
      </c>
      <c r="N8" s="78">
        <f t="shared" si="3"/>
        <v>1.2298611492282361</v>
      </c>
      <c r="O8" s="78">
        <f t="shared" si="3"/>
        <v>1.2620835113380158</v>
      </c>
      <c r="P8" s="78">
        <f>O8*(1+P7)</f>
        <v>1.2951500993350717</v>
      </c>
      <c r="Q8" s="78">
        <f>P8*(1+Q7)</f>
        <v>1.3290830319376505</v>
      </c>
      <c r="R8" s="78">
        <f>Q8*(1+R7)</f>
        <v>1.363905007374417</v>
      </c>
      <c r="S8" s="78">
        <f t="shared" ref="S8:AP8" si="4">R8*(1+S7)</f>
        <v>1.3996393185676268</v>
      </c>
      <c r="T8" s="78">
        <f t="shared" si="4"/>
        <v>1.4363098687140987</v>
      </c>
      <c r="U8" s="78">
        <f t="shared" si="4"/>
        <v>1.4739411872744081</v>
      </c>
      <c r="V8" s="78">
        <f t="shared" si="4"/>
        <v>1.5125584463809976</v>
      </c>
      <c r="W8" s="78">
        <f t="shared" si="4"/>
        <v>1.5521874776761797</v>
      </c>
      <c r="X8" s="78">
        <f t="shared" si="4"/>
        <v>1.5928547895912957</v>
      </c>
      <c r="Y8" s="78">
        <f t="shared" si="4"/>
        <v>1.6345875850785876</v>
      </c>
      <c r="Z8" s="78">
        <f t="shared" si="4"/>
        <v>1.6774137798076465</v>
      </c>
      <c r="AA8" s="78">
        <f t="shared" si="4"/>
        <v>1.7213620208386069</v>
      </c>
      <c r="AB8" s="78">
        <f t="shared" si="4"/>
        <v>1.7664617057845784</v>
      </c>
      <c r="AC8" s="78">
        <f t="shared" si="4"/>
        <v>1.8127430024761344</v>
      </c>
      <c r="AD8" s="78">
        <f t="shared" si="4"/>
        <v>1.8602368691410092</v>
      </c>
      <c r="AE8" s="78">
        <f t="shared" si="4"/>
        <v>1.9089750751125036</v>
      </c>
      <c r="AF8" s="78">
        <f t="shared" si="4"/>
        <v>1.9589902220804511</v>
      </c>
      <c r="AG8" s="78">
        <f t="shared" si="4"/>
        <v>2.0103157658989588</v>
      </c>
      <c r="AH8" s="78">
        <f t="shared" si="4"/>
        <v>2.0629860389655117</v>
      </c>
      <c r="AI8" s="78">
        <f t="shared" si="4"/>
        <v>2.1170362731864083</v>
      </c>
      <c r="AJ8" s="78">
        <f t="shared" si="4"/>
        <v>2.1725026235438922</v>
      </c>
      <c r="AK8" s="78">
        <f t="shared" si="4"/>
        <v>2.229422192280742</v>
      </c>
      <c r="AL8" s="78">
        <f t="shared" si="4"/>
        <v>2.2878330537184977</v>
      </c>
      <c r="AM8" s="78">
        <f t="shared" si="4"/>
        <v>2.3477742797259222</v>
      </c>
      <c r="AN8" s="78">
        <f t="shared" si="4"/>
        <v>2.4092859658547412</v>
      </c>
      <c r="AO8" s="78">
        <f t="shared" si="4"/>
        <v>2.4724092581601353</v>
      </c>
      <c r="AP8" s="78">
        <f t="shared" si="4"/>
        <v>2.5371863807239308</v>
      </c>
      <c r="AQ8" s="78">
        <f t="shared" ref="AQ8:BI8" si="5">AP8*(1+AQ7)</f>
        <v>2.6036606638988977</v>
      </c>
      <c r="AR8" s="78">
        <f t="shared" si="5"/>
        <v>2.6718765732930487</v>
      </c>
      <c r="AS8" s="78">
        <f t="shared" si="5"/>
        <v>2.7418797395133265</v>
      </c>
      <c r="AT8" s="78">
        <f t="shared" si="5"/>
        <v>2.8137169886885758</v>
      </c>
      <c r="AU8" s="78">
        <f t="shared" si="5"/>
        <v>2.8874363737922164</v>
      </c>
      <c r="AV8" s="78">
        <f t="shared" si="5"/>
        <v>2.9630872067855725</v>
      </c>
      <c r="AW8" s="78">
        <f t="shared" si="5"/>
        <v>3.0407200916033545</v>
      </c>
      <c r="AX8" s="78">
        <f t="shared" si="5"/>
        <v>3.1203869580033623</v>
      </c>
      <c r="AY8" s="78">
        <f t="shared" si="5"/>
        <v>3.2021410963030505</v>
      </c>
      <c r="AZ8" s="78">
        <f t="shared" si="5"/>
        <v>3.2860371930261905</v>
      </c>
      <c r="BA8" s="78">
        <f t="shared" si="5"/>
        <v>3.3721313674834765</v>
      </c>
      <c r="BB8" s="78">
        <f t="shared" si="5"/>
        <v>3.4604812093115438</v>
      </c>
      <c r="BC8" s="78">
        <f t="shared" si="5"/>
        <v>3.5511458169955064</v>
      </c>
      <c r="BD8" s="78">
        <f t="shared" si="5"/>
        <v>3.6441858374007885</v>
      </c>
      <c r="BE8" s="78">
        <f t="shared" si="5"/>
        <v>3.7396635063406891</v>
      </c>
      <c r="BF8" s="78">
        <f t="shared" si="5"/>
        <v>3.837642690206815</v>
      </c>
      <c r="BG8" s="78">
        <f t="shared" si="5"/>
        <v>3.9381889286902334</v>
      </c>
      <c r="BH8" s="78">
        <f t="shared" si="5"/>
        <v>4.0413694786219176</v>
      </c>
      <c r="BI8" s="78">
        <f t="shared" si="5"/>
        <v>4.1472533589618115</v>
      </c>
      <c r="BJ8" s="41"/>
      <c r="BK8" s="41"/>
      <c r="BL8" s="41"/>
      <c r="BM8" s="41"/>
      <c r="BN8" s="41"/>
      <c r="BO8" s="41"/>
      <c r="BP8" s="41"/>
      <c r="BQ8" s="41"/>
      <c r="BR8" s="41"/>
      <c r="BS8" s="41"/>
      <c r="BT8" s="41"/>
      <c r="BU8" s="41"/>
      <c r="BV8" s="41"/>
      <c r="BW8" s="41"/>
      <c r="BX8" s="41"/>
      <c r="BY8" s="41"/>
      <c r="BZ8" s="41"/>
    </row>
    <row r="9" spans="1:78">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row>
    <row r="10" spans="1:78" s="63" customFormat="1">
      <c r="A10" s="197"/>
      <c r="B10" s="198" t="s">
        <v>253</v>
      </c>
      <c r="C10" s="197"/>
      <c r="D10" s="199"/>
      <c r="E10" s="197"/>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91"/>
      <c r="BL10" s="91"/>
      <c r="BM10" s="91"/>
      <c r="BN10" s="91"/>
      <c r="BO10" s="91"/>
      <c r="BP10" s="91"/>
      <c r="BQ10" s="91"/>
      <c r="BR10" s="91"/>
      <c r="BS10" s="91"/>
      <c r="BT10" s="91"/>
      <c r="BU10" s="91"/>
      <c r="BV10" s="91"/>
      <c r="BW10" s="91"/>
      <c r="BX10" s="91"/>
      <c r="BY10" s="91"/>
      <c r="BZ10" s="91"/>
    </row>
    <row r="11" spans="1:78">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row>
    <row r="12" spans="1:78">
      <c r="A12" s="41"/>
      <c r="B12" s="41" t="s">
        <v>39</v>
      </c>
      <c r="C12" s="41"/>
      <c r="D12" s="41"/>
      <c r="E12" s="41"/>
      <c r="F12" s="339"/>
      <c r="G12" s="339">
        <f>Assets!F474</f>
        <v>6575.9319414753254</v>
      </c>
      <c r="H12" s="339">
        <f>Assets!G474</f>
        <v>7098.2843809854003</v>
      </c>
      <c r="I12" s="339">
        <f>Assets!H474</f>
        <v>7546.4343480935813</v>
      </c>
      <c r="J12" s="339">
        <f>Assets!I474</f>
        <v>8046.117074037752</v>
      </c>
      <c r="K12" s="339">
        <f>Assets!J474</f>
        <v>8524.8691821732318</v>
      </c>
      <c r="L12" s="339">
        <f>Assets!K474</f>
        <v>8876.5834867698886</v>
      </c>
      <c r="M12" s="339">
        <f>Assets!L474</f>
        <v>8771.5358380765119</v>
      </c>
      <c r="N12" s="339">
        <f>Assets!M474</f>
        <v>8661.8494540595075</v>
      </c>
      <c r="O12" s="339">
        <f>Assets!N474</f>
        <v>8544.4684599352913</v>
      </c>
      <c r="P12" s="339">
        <f>Assets!O474</f>
        <v>8419.6161686384148</v>
      </c>
      <c r="Q12" s="339">
        <f>Assets!P474</f>
        <v>8328.8685499674739</v>
      </c>
      <c r="R12" s="339">
        <f>Assets!Q474</f>
        <v>8254.4781951221212</v>
      </c>
      <c r="S12" s="339">
        <f>Assets!R474</f>
        <v>8171.3340391871607</v>
      </c>
      <c r="T12" s="339">
        <f>Assets!S474</f>
        <v>8079.2583602478117</v>
      </c>
      <c r="U12" s="339">
        <f>Assets!T474</f>
        <v>7976.8812670247062</v>
      </c>
      <c r="V12" s="339">
        <f>Assets!U474</f>
        <v>7863.8946017120143</v>
      </c>
      <c r="W12" s="339">
        <f>Assets!V474</f>
        <v>7740.3434903871985</v>
      </c>
      <c r="X12" s="339">
        <f>Assets!W474</f>
        <v>7623.7406650200674</v>
      </c>
      <c r="Y12" s="339">
        <f>Assets!X474</f>
        <v>7511.0726705964598</v>
      </c>
      <c r="Z12" s="339">
        <f>Assets!Y474</f>
        <v>7391.8919904514296</v>
      </c>
      <c r="AA12" s="339">
        <f>Assets!Z474</f>
        <v>7265.4809828491234</v>
      </c>
      <c r="AB12" s="339">
        <f>Assets!AA474</f>
        <v>7133.8398168343792</v>
      </c>
      <c r="AC12" s="339">
        <f>Assets!AB474</f>
        <v>6990.3133369545949</v>
      </c>
      <c r="AD12" s="339">
        <f>Assets!AC474</f>
        <v>6834.3691165252421</v>
      </c>
      <c r="AE12" s="339">
        <f>Assets!AD474</f>
        <v>6665.4549882583724</v>
      </c>
      <c r="AF12" s="339">
        <f>Assets!AE474</f>
        <v>6483.9163829563659</v>
      </c>
      <c r="AG12" s="339">
        <f>Assets!AF474</f>
        <v>6288.5872122634773</v>
      </c>
      <c r="AH12" s="339">
        <f>Assets!AG474</f>
        <v>6078.5719734643653</v>
      </c>
      <c r="AI12" s="339">
        <f>Assets!AH474</f>
        <v>5853.235198346194</v>
      </c>
      <c r="AJ12" s="339">
        <f>Assets!AI474</f>
        <v>5664.8520721763934</v>
      </c>
      <c r="AK12" s="339">
        <f>Assets!AJ474</f>
        <v>5530.4737716387945</v>
      </c>
      <c r="AL12" s="339">
        <f>Assets!AK474</f>
        <v>5385.1654670966009</v>
      </c>
      <c r="AM12" s="339">
        <f>Assets!AL474</f>
        <v>5228.4466689805931</v>
      </c>
      <c r="AN12" s="339">
        <f>Assets!AM474</f>
        <v>5059.8192128600731</v>
      </c>
      <c r="AO12" s="339">
        <f>Assets!AN474</f>
        <v>4883.2466566569547</v>
      </c>
      <c r="AP12" s="339">
        <f>Assets!AO474</f>
        <v>4694.6353994490937</v>
      </c>
      <c r="AQ12" s="339">
        <f>Assets!AP474</f>
        <v>4664.9668485576694</v>
      </c>
      <c r="AR12" s="339">
        <f>Assets!AQ474</f>
        <v>4671.9666609769884</v>
      </c>
      <c r="AS12" s="339">
        <f>Assets!AR474</f>
        <v>4676.1310437235561</v>
      </c>
      <c r="AT12" s="339">
        <f>Assets!AS474</f>
        <v>4677.306615331283</v>
      </c>
      <c r="AU12" s="339">
        <f>Assets!AT474</f>
        <v>4676.002362772274</v>
      </c>
      <c r="AV12" s="339">
        <f>Assets!AU474</f>
        <v>4671.4190770261439</v>
      </c>
      <c r="AW12" s="339">
        <f>Assets!AV474</f>
        <v>4685.9618068070731</v>
      </c>
      <c r="AX12" s="339">
        <f>Assets!AW474</f>
        <v>4708.980108261816</v>
      </c>
      <c r="AY12" s="339">
        <f>Assets!AX474</f>
        <v>4737.6996554216666</v>
      </c>
      <c r="AZ12" s="339">
        <f>Assets!AY474</f>
        <v>4773.0005738599066</v>
      </c>
      <c r="BA12" s="339">
        <f>Assets!AZ474</f>
        <v>4818.4335840861831</v>
      </c>
      <c r="BB12" s="339">
        <f>Assets!BA474</f>
        <v>4862.9755505747034</v>
      </c>
      <c r="BC12" s="339">
        <f>Assets!BB474</f>
        <v>4906.5439294917242</v>
      </c>
      <c r="BD12" s="339">
        <f>Assets!BC474</f>
        <v>4949.2072782531095</v>
      </c>
      <c r="BE12" s="339">
        <f>Assets!BD474</f>
        <v>4992.5375597244156</v>
      </c>
      <c r="BF12" s="339">
        <f>Assets!BE474</f>
        <v>5035.9645112068047</v>
      </c>
      <c r="BG12" s="339">
        <f>Assets!BF474</f>
        <v>5102.502075437741</v>
      </c>
      <c r="BH12" s="339">
        <f>Assets!BG474</f>
        <v>5186.3258305080735</v>
      </c>
      <c r="BI12" s="339">
        <f>Assets!BH474</f>
        <v>5280.7278010956761</v>
      </c>
      <c r="BJ12" s="41"/>
      <c r="BK12" s="41"/>
      <c r="BL12" s="41"/>
      <c r="BM12" s="41"/>
      <c r="BN12" s="41"/>
      <c r="BO12" s="41"/>
      <c r="BP12" s="41"/>
      <c r="BQ12" s="41"/>
      <c r="BR12" s="41"/>
      <c r="BS12" s="41"/>
      <c r="BT12" s="41"/>
      <c r="BU12" s="41"/>
      <c r="BV12" s="41"/>
      <c r="BW12" s="41"/>
      <c r="BX12" s="41"/>
      <c r="BY12" s="41"/>
      <c r="BZ12" s="41"/>
    </row>
    <row r="13" spans="1:78">
      <c r="A13" s="41"/>
      <c r="B13" s="41" t="s">
        <v>22</v>
      </c>
      <c r="C13" s="42"/>
      <c r="D13" s="202">
        <f>WACC!F18</f>
        <v>0.4</v>
      </c>
      <c r="E13" s="41"/>
      <c r="F13" s="340"/>
      <c r="G13" s="341">
        <f>$D13*G$12</f>
        <v>2630.3727765901303</v>
      </c>
      <c r="H13" s="341">
        <f t="shared" ref="H13:W14" si="6">$D13*H$12</f>
        <v>2839.3137523941605</v>
      </c>
      <c r="I13" s="341">
        <f t="shared" si="6"/>
        <v>3018.5737392374326</v>
      </c>
      <c r="J13" s="341">
        <f t="shared" si="6"/>
        <v>3218.4468296151008</v>
      </c>
      <c r="K13" s="341">
        <f t="shared" si="6"/>
        <v>3409.947672869293</v>
      </c>
      <c r="L13" s="341">
        <f t="shared" si="6"/>
        <v>3550.6333947079556</v>
      </c>
      <c r="M13" s="341">
        <f t="shared" si="6"/>
        <v>3508.6143352306049</v>
      </c>
      <c r="N13" s="341">
        <f t="shared" si="6"/>
        <v>3464.7397816238031</v>
      </c>
      <c r="O13" s="341">
        <f t="shared" si="6"/>
        <v>3417.7873839741169</v>
      </c>
      <c r="P13" s="341">
        <f t="shared" si="6"/>
        <v>3367.8464674553661</v>
      </c>
      <c r="Q13" s="341">
        <f t="shared" si="6"/>
        <v>3331.5474199869896</v>
      </c>
      <c r="R13" s="341">
        <f t="shared" si="6"/>
        <v>3301.7912780488487</v>
      </c>
      <c r="S13" s="341">
        <f t="shared" si="6"/>
        <v>3268.5336156748644</v>
      </c>
      <c r="T13" s="341">
        <f t="shared" si="6"/>
        <v>3231.7033440991249</v>
      </c>
      <c r="U13" s="341">
        <f t="shared" si="6"/>
        <v>3190.7525068098826</v>
      </c>
      <c r="V13" s="341">
        <f t="shared" si="6"/>
        <v>3145.5578406848058</v>
      </c>
      <c r="W13" s="341">
        <f t="shared" si="6"/>
        <v>3096.1373961548798</v>
      </c>
      <c r="X13" s="341">
        <f t="shared" ref="S13:AP14" si="7">$D13*X$12</f>
        <v>3049.4962660080273</v>
      </c>
      <c r="Y13" s="341">
        <f t="shared" si="7"/>
        <v>3004.429068238584</v>
      </c>
      <c r="Z13" s="341">
        <f t="shared" si="7"/>
        <v>2956.7567961805721</v>
      </c>
      <c r="AA13" s="341">
        <f t="shared" si="7"/>
        <v>2906.1923931396495</v>
      </c>
      <c r="AB13" s="341">
        <f t="shared" si="7"/>
        <v>2853.5359267337517</v>
      </c>
      <c r="AC13" s="341">
        <f t="shared" si="7"/>
        <v>2796.1253347818383</v>
      </c>
      <c r="AD13" s="341">
        <f t="shared" si="7"/>
        <v>2733.747646610097</v>
      </c>
      <c r="AE13" s="341">
        <f t="shared" si="7"/>
        <v>2666.1819953033491</v>
      </c>
      <c r="AF13" s="341">
        <f t="shared" si="7"/>
        <v>2593.5665531825466</v>
      </c>
      <c r="AG13" s="341">
        <f t="shared" si="7"/>
        <v>2515.4348849053913</v>
      </c>
      <c r="AH13" s="341">
        <f t="shared" si="7"/>
        <v>2431.4287893857463</v>
      </c>
      <c r="AI13" s="341">
        <f t="shared" si="7"/>
        <v>2341.2940793384778</v>
      </c>
      <c r="AJ13" s="341">
        <f t="shared" si="7"/>
        <v>2265.9408288705577</v>
      </c>
      <c r="AK13" s="341">
        <f t="shared" si="7"/>
        <v>2212.1895086555178</v>
      </c>
      <c r="AL13" s="341">
        <f t="shared" si="7"/>
        <v>2154.0661868386405</v>
      </c>
      <c r="AM13" s="341">
        <f t="shared" si="7"/>
        <v>2091.3786675922374</v>
      </c>
      <c r="AN13" s="341">
        <f t="shared" si="7"/>
        <v>2023.9276851440293</v>
      </c>
      <c r="AO13" s="341">
        <f t="shared" si="7"/>
        <v>1953.2986626627819</v>
      </c>
      <c r="AP13" s="341">
        <f t="shared" si="7"/>
        <v>1877.8541597796375</v>
      </c>
      <c r="AQ13" s="341">
        <f t="shared" ref="AQ13:BF14" si="8">$D13*AQ$12</f>
        <v>1865.9867394230678</v>
      </c>
      <c r="AR13" s="341">
        <f t="shared" si="8"/>
        <v>1868.7866643907955</v>
      </c>
      <c r="AS13" s="341">
        <f t="shared" si="8"/>
        <v>1870.4524174894225</v>
      </c>
      <c r="AT13" s="341">
        <f t="shared" si="8"/>
        <v>1870.9226461325134</v>
      </c>
      <c r="AU13" s="341">
        <f t="shared" si="8"/>
        <v>1870.4009451089096</v>
      </c>
      <c r="AV13" s="341">
        <f t="shared" si="8"/>
        <v>1868.5676308104576</v>
      </c>
      <c r="AW13" s="341">
        <f t="shared" si="8"/>
        <v>1874.3847227228293</v>
      </c>
      <c r="AX13" s="341">
        <f t="shared" si="8"/>
        <v>1883.5920433047265</v>
      </c>
      <c r="AY13" s="341">
        <f t="shared" si="8"/>
        <v>1895.0798621686668</v>
      </c>
      <c r="AZ13" s="341">
        <f t="shared" si="8"/>
        <v>1909.2002295439627</v>
      </c>
      <c r="BA13" s="341">
        <f t="shared" si="8"/>
        <v>1927.3734336344733</v>
      </c>
      <c r="BB13" s="341">
        <f t="shared" si="8"/>
        <v>1945.1902202298816</v>
      </c>
      <c r="BC13" s="341">
        <f t="shared" si="8"/>
        <v>1962.6175717966898</v>
      </c>
      <c r="BD13" s="341">
        <f t="shared" si="8"/>
        <v>1979.6829113012438</v>
      </c>
      <c r="BE13" s="341">
        <f t="shared" si="8"/>
        <v>1997.0150238897663</v>
      </c>
      <c r="BF13" s="341">
        <f t="shared" si="8"/>
        <v>2014.3858044827221</v>
      </c>
      <c r="BG13" s="341">
        <f t="shared" ref="BG13:BI14" si="9">$D13*BG$12</f>
        <v>2041.0008301750966</v>
      </c>
      <c r="BH13" s="341">
        <f t="shared" si="9"/>
        <v>2074.5303322032296</v>
      </c>
      <c r="BI13" s="341">
        <f t="shared" si="9"/>
        <v>2112.2911204382704</v>
      </c>
      <c r="BJ13" s="41"/>
      <c r="BK13" s="41"/>
      <c r="BL13" s="41"/>
      <c r="BM13" s="41"/>
      <c r="BN13" s="41"/>
      <c r="BO13" s="41"/>
      <c r="BP13" s="41"/>
      <c r="BQ13" s="41"/>
      <c r="BR13" s="41"/>
      <c r="BS13" s="41"/>
      <c r="BT13" s="41"/>
      <c r="BU13" s="41"/>
      <c r="BV13" s="41"/>
      <c r="BW13" s="41"/>
      <c r="BX13" s="41"/>
      <c r="BY13" s="41"/>
      <c r="BZ13" s="41"/>
    </row>
    <row r="14" spans="1:78">
      <c r="A14" s="41"/>
      <c r="B14" s="41" t="s">
        <v>23</v>
      </c>
      <c r="C14" s="42"/>
      <c r="D14" s="203">
        <f>WACC!F19</f>
        <v>0.6</v>
      </c>
      <c r="E14" s="41"/>
      <c r="F14" s="342"/>
      <c r="G14" s="343">
        <f>$D14*G$12</f>
        <v>3945.5591648851951</v>
      </c>
      <c r="H14" s="343">
        <f t="shared" si="6"/>
        <v>4258.9706285912398</v>
      </c>
      <c r="I14" s="343">
        <f t="shared" si="6"/>
        <v>4527.8606088561482</v>
      </c>
      <c r="J14" s="343">
        <f t="shared" si="6"/>
        <v>4827.6702444226512</v>
      </c>
      <c r="K14" s="343">
        <f t="shared" si="6"/>
        <v>5114.9215093039393</v>
      </c>
      <c r="L14" s="343">
        <f t="shared" si="6"/>
        <v>5325.950092061933</v>
      </c>
      <c r="M14" s="343">
        <f t="shared" si="6"/>
        <v>5262.9215028459066</v>
      </c>
      <c r="N14" s="343">
        <f t="shared" si="6"/>
        <v>5197.1096724357039</v>
      </c>
      <c r="O14" s="343">
        <f t="shared" si="6"/>
        <v>5126.6810759611744</v>
      </c>
      <c r="P14" s="343">
        <f t="shared" si="6"/>
        <v>5051.7697011830487</v>
      </c>
      <c r="Q14" s="343">
        <f t="shared" si="6"/>
        <v>4997.3211299804843</v>
      </c>
      <c r="R14" s="343">
        <f t="shared" si="6"/>
        <v>4952.6869170732725</v>
      </c>
      <c r="S14" s="343">
        <f t="shared" si="7"/>
        <v>4902.8004235122962</v>
      </c>
      <c r="T14" s="343">
        <f t="shared" si="7"/>
        <v>4847.5550161486872</v>
      </c>
      <c r="U14" s="343">
        <f t="shared" si="7"/>
        <v>4786.1287602148232</v>
      </c>
      <c r="V14" s="343">
        <f t="shared" si="7"/>
        <v>4718.336761027208</v>
      </c>
      <c r="W14" s="343">
        <f t="shared" si="7"/>
        <v>4644.2060942323187</v>
      </c>
      <c r="X14" s="343">
        <f t="shared" si="7"/>
        <v>4574.24439901204</v>
      </c>
      <c r="Y14" s="343">
        <f t="shared" si="7"/>
        <v>4506.6436023578754</v>
      </c>
      <c r="Z14" s="343">
        <f t="shared" si="7"/>
        <v>4435.1351942708579</v>
      </c>
      <c r="AA14" s="343">
        <f t="shared" si="7"/>
        <v>4359.2885897094739</v>
      </c>
      <c r="AB14" s="343">
        <f t="shared" si="7"/>
        <v>4280.3038901006275</v>
      </c>
      <c r="AC14" s="343">
        <f t="shared" si="7"/>
        <v>4194.1880021727566</v>
      </c>
      <c r="AD14" s="343">
        <f t="shared" si="7"/>
        <v>4100.6214699151451</v>
      </c>
      <c r="AE14" s="343">
        <f t="shared" si="7"/>
        <v>3999.2729929550233</v>
      </c>
      <c r="AF14" s="343">
        <f t="shared" si="7"/>
        <v>3890.3498297738192</v>
      </c>
      <c r="AG14" s="343">
        <f t="shared" si="7"/>
        <v>3773.152327358086</v>
      </c>
      <c r="AH14" s="343">
        <f t="shared" si="7"/>
        <v>3647.143184078619</v>
      </c>
      <c r="AI14" s="343">
        <f t="shared" si="7"/>
        <v>3511.9411190077162</v>
      </c>
      <c r="AJ14" s="343">
        <f t="shared" si="7"/>
        <v>3398.9112433058358</v>
      </c>
      <c r="AK14" s="343">
        <f t="shared" si="7"/>
        <v>3318.2842629832767</v>
      </c>
      <c r="AL14" s="343">
        <f t="shared" si="7"/>
        <v>3231.0992802579603</v>
      </c>
      <c r="AM14" s="343">
        <f t="shared" si="7"/>
        <v>3137.0680013883557</v>
      </c>
      <c r="AN14" s="343">
        <f t="shared" si="7"/>
        <v>3035.8915277160436</v>
      </c>
      <c r="AO14" s="343">
        <f t="shared" si="7"/>
        <v>2929.9479939941725</v>
      </c>
      <c r="AP14" s="343">
        <f t="shared" si="7"/>
        <v>2816.7812396694562</v>
      </c>
      <c r="AQ14" s="343">
        <f t="shared" si="8"/>
        <v>2798.9801091346017</v>
      </c>
      <c r="AR14" s="343">
        <f t="shared" si="8"/>
        <v>2803.1799965861928</v>
      </c>
      <c r="AS14" s="343">
        <f t="shared" si="8"/>
        <v>2805.6786262341334</v>
      </c>
      <c r="AT14" s="343">
        <f t="shared" si="8"/>
        <v>2806.3839691987696</v>
      </c>
      <c r="AU14" s="343">
        <f t="shared" si="8"/>
        <v>2805.6014176633644</v>
      </c>
      <c r="AV14" s="343">
        <f t="shared" si="8"/>
        <v>2802.8514462156863</v>
      </c>
      <c r="AW14" s="343">
        <f t="shared" si="8"/>
        <v>2811.5770840842438</v>
      </c>
      <c r="AX14" s="343">
        <f t="shared" si="8"/>
        <v>2825.3880649570897</v>
      </c>
      <c r="AY14" s="343">
        <f t="shared" si="8"/>
        <v>2842.6197932529999</v>
      </c>
      <c r="AZ14" s="343">
        <f t="shared" si="8"/>
        <v>2863.8003443159437</v>
      </c>
      <c r="BA14" s="343">
        <f t="shared" si="8"/>
        <v>2891.0601504517099</v>
      </c>
      <c r="BB14" s="343">
        <f t="shared" si="8"/>
        <v>2917.7853303448219</v>
      </c>
      <c r="BC14" s="343">
        <f t="shared" si="8"/>
        <v>2943.9263576950343</v>
      </c>
      <c r="BD14" s="343">
        <f t="shared" si="8"/>
        <v>2969.5243669518654</v>
      </c>
      <c r="BE14" s="343">
        <f t="shared" si="8"/>
        <v>2995.5225358346493</v>
      </c>
      <c r="BF14" s="343">
        <f t="shared" si="8"/>
        <v>3021.5787067240826</v>
      </c>
      <c r="BG14" s="343">
        <f t="shared" si="9"/>
        <v>3061.5012452626447</v>
      </c>
      <c r="BH14" s="343">
        <f t="shared" si="9"/>
        <v>3111.7954983048439</v>
      </c>
      <c r="BI14" s="343">
        <f t="shared" si="9"/>
        <v>3168.4366806574058</v>
      </c>
      <c r="BJ14" s="41"/>
      <c r="BK14" s="41"/>
      <c r="BL14" s="41"/>
      <c r="BM14" s="41"/>
      <c r="BN14" s="41"/>
      <c r="BO14" s="41"/>
      <c r="BP14" s="41"/>
      <c r="BQ14" s="41"/>
      <c r="BR14" s="41"/>
      <c r="BS14" s="41"/>
      <c r="BT14" s="41"/>
      <c r="BU14" s="41"/>
      <c r="BV14" s="41"/>
      <c r="BW14" s="41"/>
      <c r="BX14" s="41"/>
      <c r="BY14" s="41"/>
      <c r="BZ14" s="41"/>
    </row>
    <row r="15" spans="1:78">
      <c r="A15" s="41"/>
      <c r="B15" s="41"/>
      <c r="C15" s="41"/>
      <c r="D15" s="41"/>
      <c r="E15" s="41"/>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41"/>
      <c r="BK15" s="41"/>
      <c r="BL15" s="41"/>
      <c r="BM15" s="41"/>
      <c r="BN15" s="41"/>
      <c r="BO15" s="41"/>
      <c r="BP15" s="41"/>
      <c r="BQ15" s="41"/>
      <c r="BR15" s="41"/>
      <c r="BS15" s="41"/>
      <c r="BT15" s="41"/>
      <c r="BU15" s="41"/>
      <c r="BV15" s="41"/>
      <c r="BW15" s="41"/>
      <c r="BX15" s="41"/>
      <c r="BY15" s="41"/>
      <c r="BZ15" s="41"/>
    </row>
    <row r="16" spans="1:78">
      <c r="A16" s="41"/>
      <c r="B16" s="47" t="s">
        <v>16</v>
      </c>
      <c r="C16" s="41"/>
      <c r="D16" s="41"/>
      <c r="E16" s="41"/>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41"/>
      <c r="BK16" s="41"/>
      <c r="BL16" s="41"/>
      <c r="BM16" s="41"/>
      <c r="BN16" s="41"/>
      <c r="BO16" s="41"/>
      <c r="BP16" s="41"/>
      <c r="BQ16" s="41"/>
      <c r="BR16" s="41"/>
      <c r="BS16" s="41"/>
      <c r="BT16" s="41"/>
      <c r="BU16" s="41"/>
      <c r="BV16" s="41"/>
      <c r="BW16" s="41"/>
      <c r="BX16" s="41"/>
      <c r="BY16" s="41"/>
      <c r="BZ16" s="41"/>
    </row>
    <row r="17" spans="1:78">
      <c r="A17" s="41"/>
      <c r="B17" s="41" t="s">
        <v>11</v>
      </c>
      <c r="C17" s="41"/>
      <c r="D17" s="202">
        <f>D13*D19+D14*D20</f>
        <v>8.3139999999999992E-2</v>
      </c>
      <c r="E17" s="41"/>
      <c r="F17" s="340"/>
      <c r="G17" s="345">
        <f>SUM(G19:G20)</f>
        <v>546.72298161425852</v>
      </c>
      <c r="H17" s="345">
        <f t="shared" ref="H17:BI17" si="10">SUM(H19:H20)</f>
        <v>590.1513634351262</v>
      </c>
      <c r="I17" s="345">
        <f t="shared" si="10"/>
        <v>627.41055170050038</v>
      </c>
      <c r="J17" s="345">
        <f t="shared" si="10"/>
        <v>668.95417353549874</v>
      </c>
      <c r="K17" s="345">
        <f t="shared" si="10"/>
        <v>708.75762380588253</v>
      </c>
      <c r="L17" s="345">
        <f t="shared" si="10"/>
        <v>737.9991510900486</v>
      </c>
      <c r="M17" s="345">
        <f t="shared" si="10"/>
        <v>729.26548957768114</v>
      </c>
      <c r="N17" s="345">
        <f t="shared" si="10"/>
        <v>720.14616361050741</v>
      </c>
      <c r="O17" s="345">
        <f t="shared" si="10"/>
        <v>710.38710775902018</v>
      </c>
      <c r="P17" s="345">
        <f t="shared" si="10"/>
        <v>700.00688826059786</v>
      </c>
      <c r="Q17" s="345">
        <f t="shared" si="10"/>
        <v>692.46213124429573</v>
      </c>
      <c r="R17" s="345">
        <f t="shared" si="10"/>
        <v>686.27731714245317</v>
      </c>
      <c r="S17" s="345">
        <f t="shared" si="10"/>
        <v>679.36471201802055</v>
      </c>
      <c r="T17" s="345">
        <f t="shared" si="10"/>
        <v>671.70954007100318</v>
      </c>
      <c r="U17" s="345">
        <f t="shared" si="10"/>
        <v>663.19790854043413</v>
      </c>
      <c r="V17" s="345">
        <f t="shared" si="10"/>
        <v>653.80419718633686</v>
      </c>
      <c r="W17" s="345">
        <f t="shared" si="10"/>
        <v>643.53215779079164</v>
      </c>
      <c r="X17" s="345">
        <f t="shared" si="10"/>
        <v>633.83779888976846</v>
      </c>
      <c r="Y17" s="345">
        <f t="shared" si="10"/>
        <v>624.47058183338959</v>
      </c>
      <c r="Z17" s="345">
        <f t="shared" si="10"/>
        <v>614.56190008613191</v>
      </c>
      <c r="AA17" s="345">
        <f t="shared" si="10"/>
        <v>604.05208891407619</v>
      </c>
      <c r="AB17" s="345">
        <f t="shared" si="10"/>
        <v>593.10744237161032</v>
      </c>
      <c r="AC17" s="345">
        <f t="shared" si="10"/>
        <v>581.17465083440504</v>
      </c>
      <c r="AD17" s="345">
        <f t="shared" si="10"/>
        <v>568.20944834790862</v>
      </c>
      <c r="AE17" s="345">
        <f t="shared" si="10"/>
        <v>554.16592772380113</v>
      </c>
      <c r="AF17" s="345">
        <f t="shared" si="10"/>
        <v>539.07280807899224</v>
      </c>
      <c r="AG17" s="345">
        <f t="shared" si="10"/>
        <v>522.83314082758557</v>
      </c>
      <c r="AH17" s="345">
        <f t="shared" si="10"/>
        <v>505.3724738738274</v>
      </c>
      <c r="AI17" s="345">
        <f t="shared" si="10"/>
        <v>486.63797439050256</v>
      </c>
      <c r="AJ17" s="345">
        <f t="shared" si="10"/>
        <v>470.97580128074537</v>
      </c>
      <c r="AK17" s="345">
        <f t="shared" si="10"/>
        <v>459.80358937404935</v>
      </c>
      <c r="AL17" s="345">
        <f t="shared" si="10"/>
        <v>447.72265693441142</v>
      </c>
      <c r="AM17" s="345">
        <f t="shared" si="10"/>
        <v>434.69305605904651</v>
      </c>
      <c r="AN17" s="345">
        <f t="shared" si="10"/>
        <v>420.67336935718646</v>
      </c>
      <c r="AO17" s="345">
        <f t="shared" si="10"/>
        <v>405.99312703445923</v>
      </c>
      <c r="AP17" s="345">
        <f t="shared" si="10"/>
        <v>390.31198711019766</v>
      </c>
      <c r="AQ17" s="345">
        <f t="shared" si="10"/>
        <v>387.84534378908461</v>
      </c>
      <c r="AR17" s="345">
        <f t="shared" si="10"/>
        <v>388.4273081936268</v>
      </c>
      <c r="AS17" s="345">
        <f t="shared" si="10"/>
        <v>388.77353497517646</v>
      </c>
      <c r="AT17" s="345">
        <f t="shared" si="10"/>
        <v>388.8712719986429</v>
      </c>
      <c r="AU17" s="345">
        <f t="shared" si="10"/>
        <v>388.76283644088687</v>
      </c>
      <c r="AV17" s="345">
        <f t="shared" si="10"/>
        <v>388.38178206395361</v>
      </c>
      <c r="AW17" s="345">
        <f t="shared" si="10"/>
        <v>389.59086461794004</v>
      </c>
      <c r="AX17" s="345">
        <f t="shared" si="10"/>
        <v>391.50460620088745</v>
      </c>
      <c r="AY17" s="345">
        <f t="shared" si="10"/>
        <v>393.89234935175739</v>
      </c>
      <c r="AZ17" s="345">
        <f t="shared" si="10"/>
        <v>396.82726771071265</v>
      </c>
      <c r="BA17" s="345">
        <f t="shared" si="10"/>
        <v>400.6045681809253</v>
      </c>
      <c r="BB17" s="345">
        <f t="shared" si="10"/>
        <v>404.30778727478082</v>
      </c>
      <c r="BC17" s="345">
        <f t="shared" si="10"/>
        <v>407.93006229794196</v>
      </c>
      <c r="BD17" s="345">
        <f t="shared" si="10"/>
        <v>411.47709311396352</v>
      </c>
      <c r="BE17" s="345">
        <f t="shared" si="10"/>
        <v>415.07957271548793</v>
      </c>
      <c r="BF17" s="345">
        <f t="shared" si="10"/>
        <v>418.69008946173375</v>
      </c>
      <c r="BG17" s="345">
        <f t="shared" si="10"/>
        <v>424.22202255189382</v>
      </c>
      <c r="BH17" s="345">
        <f t="shared" si="10"/>
        <v>431.19112954844127</v>
      </c>
      <c r="BI17" s="345">
        <f t="shared" si="10"/>
        <v>439.03970938309453</v>
      </c>
      <c r="BJ17" s="41"/>
      <c r="BK17" s="41"/>
      <c r="BL17" s="41"/>
      <c r="BM17" s="41"/>
      <c r="BN17" s="41"/>
      <c r="BO17" s="41"/>
      <c r="BP17" s="41"/>
      <c r="BQ17" s="41"/>
      <c r="BR17" s="41"/>
      <c r="BS17" s="41"/>
      <c r="BT17" s="41"/>
      <c r="BU17" s="41"/>
      <c r="BV17" s="41"/>
      <c r="BW17" s="41"/>
      <c r="BX17" s="41"/>
      <c r="BY17" s="41"/>
      <c r="BZ17" s="41"/>
    </row>
    <row r="18" spans="1:78">
      <c r="A18" s="41"/>
      <c r="B18" s="41" t="s">
        <v>17</v>
      </c>
      <c r="C18" s="41"/>
      <c r="D18" s="41"/>
      <c r="E18" s="41"/>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41"/>
      <c r="BK18" s="41"/>
      <c r="BL18" s="41"/>
      <c r="BM18" s="41"/>
      <c r="BN18" s="41"/>
      <c r="BO18" s="41"/>
      <c r="BP18" s="41"/>
      <c r="BQ18" s="41"/>
      <c r="BR18" s="41"/>
      <c r="BS18" s="41"/>
      <c r="BT18" s="41"/>
      <c r="BU18" s="41"/>
      <c r="BV18" s="41"/>
      <c r="BW18" s="41"/>
      <c r="BX18" s="41"/>
      <c r="BY18" s="41"/>
      <c r="BZ18" s="41"/>
    </row>
    <row r="19" spans="1:78">
      <c r="A19" s="41"/>
      <c r="B19" s="41" t="s">
        <v>18</v>
      </c>
      <c r="C19" s="41"/>
      <c r="D19" s="202">
        <f>WACC!$F$25</f>
        <v>9.5200000000000007E-2</v>
      </c>
      <c r="E19" s="41"/>
      <c r="F19" s="340"/>
      <c r="G19" s="341">
        <f>$D19*G13</f>
        <v>250.41148833138044</v>
      </c>
      <c r="H19" s="341">
        <f t="shared" ref="H19:P20" si="11">$D19*H13</f>
        <v>270.30266922792407</v>
      </c>
      <c r="I19" s="341">
        <f t="shared" si="11"/>
        <v>287.36821997540363</v>
      </c>
      <c r="J19" s="341">
        <f t="shared" si="11"/>
        <v>306.39613817935759</v>
      </c>
      <c r="K19" s="341">
        <f t="shared" si="11"/>
        <v>324.62701845715674</v>
      </c>
      <c r="L19" s="341">
        <f t="shared" si="11"/>
        <v>338.0202991761974</v>
      </c>
      <c r="M19" s="341">
        <f t="shared" si="11"/>
        <v>334.02008471395362</v>
      </c>
      <c r="N19" s="341">
        <f t="shared" si="11"/>
        <v>329.84322721058606</v>
      </c>
      <c r="O19" s="341">
        <f t="shared" si="11"/>
        <v>325.37335895433597</v>
      </c>
      <c r="P19" s="341">
        <f t="shared" si="11"/>
        <v>320.61898370175089</v>
      </c>
      <c r="Q19" s="341">
        <f>$D19*Q13</f>
        <v>317.16331438276143</v>
      </c>
      <c r="R19" s="341">
        <f>$D19*R13</f>
        <v>314.33052967025043</v>
      </c>
      <c r="S19" s="341">
        <f t="shared" ref="S19:AQ19" si="12">$D19*S13</f>
        <v>311.16440021224713</v>
      </c>
      <c r="T19" s="341">
        <f t="shared" si="12"/>
        <v>307.65815835823673</v>
      </c>
      <c r="U19" s="341">
        <f t="shared" si="12"/>
        <v>303.75963864830084</v>
      </c>
      <c r="V19" s="341">
        <f t="shared" si="12"/>
        <v>299.45710643319353</v>
      </c>
      <c r="W19" s="341">
        <f t="shared" si="12"/>
        <v>294.75228011394455</v>
      </c>
      <c r="X19" s="341">
        <f t="shared" si="12"/>
        <v>290.31204452396423</v>
      </c>
      <c r="Y19" s="341">
        <f t="shared" si="12"/>
        <v>286.02164729631323</v>
      </c>
      <c r="Z19" s="341">
        <f t="shared" si="12"/>
        <v>281.48324699639051</v>
      </c>
      <c r="AA19" s="341">
        <f t="shared" si="12"/>
        <v>276.66951582689467</v>
      </c>
      <c r="AB19" s="341">
        <f t="shared" si="12"/>
        <v>271.65662022505319</v>
      </c>
      <c r="AC19" s="341">
        <f t="shared" si="12"/>
        <v>266.19113187123105</v>
      </c>
      <c r="AD19" s="341">
        <f t="shared" si="12"/>
        <v>260.25277595728124</v>
      </c>
      <c r="AE19" s="341">
        <f t="shared" si="12"/>
        <v>253.82052595287885</v>
      </c>
      <c r="AF19" s="341">
        <f t="shared" si="12"/>
        <v>246.90753586297845</v>
      </c>
      <c r="AG19" s="341">
        <f t="shared" si="12"/>
        <v>239.46940104299327</v>
      </c>
      <c r="AH19" s="341">
        <f t="shared" si="12"/>
        <v>231.47202074952307</v>
      </c>
      <c r="AI19" s="341">
        <f t="shared" si="12"/>
        <v>222.8911963530231</v>
      </c>
      <c r="AJ19" s="341">
        <f t="shared" si="12"/>
        <v>215.7175669084771</v>
      </c>
      <c r="AK19" s="341">
        <f t="shared" si="12"/>
        <v>210.60044122400529</v>
      </c>
      <c r="AL19" s="341">
        <f t="shared" si="12"/>
        <v>205.0671009870386</v>
      </c>
      <c r="AM19" s="341">
        <f t="shared" si="12"/>
        <v>199.09924915478101</v>
      </c>
      <c r="AN19" s="341">
        <f t="shared" si="12"/>
        <v>192.67791562571159</v>
      </c>
      <c r="AO19" s="341">
        <f t="shared" si="12"/>
        <v>185.95403268549686</v>
      </c>
      <c r="AP19" s="341">
        <f t="shared" si="12"/>
        <v>178.77171601102151</v>
      </c>
      <c r="AQ19" s="341">
        <f t="shared" si="12"/>
        <v>177.64193759307605</v>
      </c>
      <c r="AR19" s="341">
        <f t="shared" ref="AR19:BI19" si="13">$D19*AR13</f>
        <v>177.90849045000374</v>
      </c>
      <c r="AS19" s="341">
        <f t="shared" si="13"/>
        <v>178.06707014499304</v>
      </c>
      <c r="AT19" s="341">
        <f t="shared" si="13"/>
        <v>178.11183591181529</v>
      </c>
      <c r="AU19" s="341">
        <f t="shared" si="13"/>
        <v>178.0621699743682</v>
      </c>
      <c r="AV19" s="341">
        <f t="shared" si="13"/>
        <v>177.88763845315557</v>
      </c>
      <c r="AW19" s="341">
        <f t="shared" si="13"/>
        <v>178.44142560321336</v>
      </c>
      <c r="AX19" s="341">
        <f t="shared" si="13"/>
        <v>179.31796252260997</v>
      </c>
      <c r="AY19" s="341">
        <f t="shared" si="13"/>
        <v>180.41160287845707</v>
      </c>
      <c r="AZ19" s="341">
        <f t="shared" si="13"/>
        <v>181.75586185258527</v>
      </c>
      <c r="BA19" s="341">
        <f t="shared" si="13"/>
        <v>183.48595088200187</v>
      </c>
      <c r="BB19" s="341">
        <f t="shared" si="13"/>
        <v>185.18210896588474</v>
      </c>
      <c r="BC19" s="341">
        <f t="shared" si="13"/>
        <v>186.84119283504489</v>
      </c>
      <c r="BD19" s="341">
        <f t="shared" si="13"/>
        <v>188.46581315587844</v>
      </c>
      <c r="BE19" s="341">
        <f t="shared" si="13"/>
        <v>190.11583027430578</v>
      </c>
      <c r="BF19" s="341">
        <f t="shared" si="13"/>
        <v>191.76952858675514</v>
      </c>
      <c r="BG19" s="341">
        <f t="shared" si="13"/>
        <v>194.3032790326692</v>
      </c>
      <c r="BH19" s="341">
        <f t="shared" si="13"/>
        <v>197.49528762574747</v>
      </c>
      <c r="BI19" s="341">
        <f t="shared" si="13"/>
        <v>201.09011466572335</v>
      </c>
      <c r="BJ19" s="41"/>
      <c r="BK19" s="41"/>
      <c r="BL19" s="41"/>
      <c r="BM19" s="41"/>
      <c r="BN19" s="41"/>
      <c r="BO19" s="41"/>
      <c r="BP19" s="41"/>
      <c r="BQ19" s="41"/>
      <c r="BR19" s="41"/>
      <c r="BS19" s="41"/>
      <c r="BT19" s="41"/>
      <c r="BU19" s="41"/>
      <c r="BV19" s="41"/>
      <c r="BW19" s="41"/>
      <c r="BX19" s="41"/>
      <c r="BY19" s="41"/>
      <c r="BZ19" s="41"/>
    </row>
    <row r="20" spans="1:78">
      <c r="A20" s="41"/>
      <c r="B20" s="41" t="s">
        <v>19</v>
      </c>
      <c r="C20" s="41"/>
      <c r="D20" s="203">
        <f>WACC!$F$11</f>
        <v>7.51E-2</v>
      </c>
      <c r="E20" s="41"/>
      <c r="F20" s="342"/>
      <c r="G20" s="343">
        <f>$D20*G14</f>
        <v>296.31149328287813</v>
      </c>
      <c r="H20" s="343">
        <f t="shared" si="11"/>
        <v>319.84869420720213</v>
      </c>
      <c r="I20" s="343">
        <f t="shared" si="11"/>
        <v>340.04233172509674</v>
      </c>
      <c r="J20" s="343">
        <f t="shared" si="11"/>
        <v>362.55803535614109</v>
      </c>
      <c r="K20" s="343">
        <f t="shared" si="11"/>
        <v>384.13060534872585</v>
      </c>
      <c r="L20" s="343">
        <f t="shared" si="11"/>
        <v>399.97885191385114</v>
      </c>
      <c r="M20" s="343">
        <f t="shared" si="11"/>
        <v>395.24540486372757</v>
      </c>
      <c r="N20" s="343">
        <f t="shared" si="11"/>
        <v>390.30293639992135</v>
      </c>
      <c r="O20" s="343">
        <f t="shared" si="11"/>
        <v>385.01374880468421</v>
      </c>
      <c r="P20" s="343">
        <f t="shared" si="11"/>
        <v>379.38790455884697</v>
      </c>
      <c r="Q20" s="343">
        <f>$D20*Q14</f>
        <v>375.29881686153436</v>
      </c>
      <c r="R20" s="343">
        <f>$D20*R14</f>
        <v>371.94678747220274</v>
      </c>
      <c r="S20" s="343">
        <f t="shared" ref="S20:AQ20" si="14">$D20*S14</f>
        <v>368.20031180577342</v>
      </c>
      <c r="T20" s="343">
        <f t="shared" si="14"/>
        <v>364.05138171276639</v>
      </c>
      <c r="U20" s="343">
        <f t="shared" si="14"/>
        <v>359.43826989213323</v>
      </c>
      <c r="V20" s="343">
        <f t="shared" si="14"/>
        <v>354.34709075314333</v>
      </c>
      <c r="W20" s="343">
        <f t="shared" si="14"/>
        <v>348.77987767684715</v>
      </c>
      <c r="X20" s="343">
        <f t="shared" si="14"/>
        <v>343.52575436580423</v>
      </c>
      <c r="Y20" s="343">
        <f t="shared" si="14"/>
        <v>338.44893453707641</v>
      </c>
      <c r="Z20" s="343">
        <f t="shared" si="14"/>
        <v>333.07865308974141</v>
      </c>
      <c r="AA20" s="343">
        <f t="shared" si="14"/>
        <v>327.38257308718147</v>
      </c>
      <c r="AB20" s="343">
        <f t="shared" si="14"/>
        <v>321.45082214655713</v>
      </c>
      <c r="AC20" s="343">
        <f t="shared" si="14"/>
        <v>314.98351896317399</v>
      </c>
      <c r="AD20" s="343">
        <f t="shared" si="14"/>
        <v>307.95667239062738</v>
      </c>
      <c r="AE20" s="343">
        <f t="shared" si="14"/>
        <v>300.34540177092225</v>
      </c>
      <c r="AF20" s="343">
        <f t="shared" si="14"/>
        <v>292.16527221601382</v>
      </c>
      <c r="AG20" s="343">
        <f t="shared" si="14"/>
        <v>283.36373978459227</v>
      </c>
      <c r="AH20" s="343">
        <f t="shared" si="14"/>
        <v>273.90045312430431</v>
      </c>
      <c r="AI20" s="343">
        <f t="shared" si="14"/>
        <v>263.74677803747949</v>
      </c>
      <c r="AJ20" s="343">
        <f t="shared" si="14"/>
        <v>255.25823437226828</v>
      </c>
      <c r="AK20" s="343">
        <f t="shared" si="14"/>
        <v>249.20314815004409</v>
      </c>
      <c r="AL20" s="343">
        <f t="shared" si="14"/>
        <v>242.65555594737282</v>
      </c>
      <c r="AM20" s="343">
        <f t="shared" si="14"/>
        <v>235.59380690426551</v>
      </c>
      <c r="AN20" s="343">
        <f t="shared" si="14"/>
        <v>227.99545373147487</v>
      </c>
      <c r="AO20" s="343">
        <f t="shared" si="14"/>
        <v>220.03909434896235</v>
      </c>
      <c r="AP20" s="343">
        <f t="shared" si="14"/>
        <v>211.54027109917615</v>
      </c>
      <c r="AQ20" s="343">
        <f t="shared" si="14"/>
        <v>210.20340619600859</v>
      </c>
      <c r="AR20" s="343">
        <f t="shared" ref="AR20:BI20" si="15">$D20*AR14</f>
        <v>210.51881774362309</v>
      </c>
      <c r="AS20" s="343">
        <f t="shared" si="15"/>
        <v>210.70646483018342</v>
      </c>
      <c r="AT20" s="343">
        <f t="shared" si="15"/>
        <v>210.75943608682761</v>
      </c>
      <c r="AU20" s="343">
        <f t="shared" si="15"/>
        <v>210.70066646651867</v>
      </c>
      <c r="AV20" s="343">
        <f t="shared" si="15"/>
        <v>210.49414361079803</v>
      </c>
      <c r="AW20" s="343">
        <f t="shared" si="15"/>
        <v>211.14943901472671</v>
      </c>
      <c r="AX20" s="343">
        <f t="shared" si="15"/>
        <v>212.18664367827745</v>
      </c>
      <c r="AY20" s="343">
        <f t="shared" si="15"/>
        <v>213.48074647330029</v>
      </c>
      <c r="AZ20" s="343">
        <f t="shared" si="15"/>
        <v>215.07140585812738</v>
      </c>
      <c r="BA20" s="343">
        <f t="shared" si="15"/>
        <v>217.11861729892343</v>
      </c>
      <c r="BB20" s="343">
        <f t="shared" si="15"/>
        <v>219.12567830889611</v>
      </c>
      <c r="BC20" s="343">
        <f t="shared" si="15"/>
        <v>221.08886946289707</v>
      </c>
      <c r="BD20" s="343">
        <f t="shared" si="15"/>
        <v>223.01127995808508</v>
      </c>
      <c r="BE20" s="343">
        <f t="shared" si="15"/>
        <v>224.96374244118215</v>
      </c>
      <c r="BF20" s="343">
        <f t="shared" si="15"/>
        <v>226.92056087497861</v>
      </c>
      <c r="BG20" s="343">
        <f t="shared" si="15"/>
        <v>229.91874351922462</v>
      </c>
      <c r="BH20" s="343">
        <f t="shared" si="15"/>
        <v>233.69584192269377</v>
      </c>
      <c r="BI20" s="343">
        <f t="shared" si="15"/>
        <v>237.94959471737118</v>
      </c>
      <c r="BJ20" s="41"/>
      <c r="BK20" s="41"/>
      <c r="BL20" s="41"/>
      <c r="BM20" s="41"/>
      <c r="BN20" s="41"/>
      <c r="BO20" s="41"/>
      <c r="BP20" s="41"/>
      <c r="BQ20" s="41"/>
      <c r="BR20" s="41"/>
      <c r="BS20" s="41"/>
      <c r="BT20" s="41"/>
      <c r="BU20" s="41"/>
      <c r="BV20" s="41"/>
      <c r="BW20" s="41"/>
      <c r="BX20" s="41"/>
      <c r="BY20" s="41"/>
      <c r="BZ20" s="41"/>
    </row>
    <row r="21" spans="1:78">
      <c r="A21" s="41"/>
      <c r="B21" s="41"/>
      <c r="C21" s="41"/>
      <c r="D21" s="41"/>
      <c r="E21" s="41"/>
      <c r="F21" s="344"/>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41"/>
      <c r="BK21" s="41"/>
      <c r="BL21" s="41"/>
      <c r="BM21" s="41"/>
      <c r="BN21" s="41"/>
      <c r="BO21" s="41"/>
      <c r="BP21" s="41"/>
      <c r="BQ21" s="41"/>
      <c r="BR21" s="41"/>
      <c r="BS21" s="41"/>
      <c r="BT21" s="41"/>
      <c r="BU21" s="41"/>
      <c r="BV21" s="41"/>
      <c r="BW21" s="41"/>
      <c r="BX21" s="41"/>
      <c r="BY21" s="41"/>
      <c r="BZ21" s="41"/>
    </row>
    <row r="22" spans="1:78">
      <c r="A22" s="41"/>
      <c r="B22" s="41" t="s">
        <v>146</v>
      </c>
      <c r="C22" s="41"/>
      <c r="D22" s="41"/>
      <c r="E22" s="41"/>
      <c r="F22" s="347"/>
      <c r="G22" s="348">
        <f>Assets!G$473</f>
        <v>40.913515297985924</v>
      </c>
      <c r="H22" s="348">
        <f>Assets!H$473</f>
        <v>62.754606692881566</v>
      </c>
      <c r="I22" s="348">
        <f>Assets!I$473</f>
        <v>76.681101322331784</v>
      </c>
      <c r="J22" s="348">
        <f>Assets!J$473</f>
        <v>73.790281393469286</v>
      </c>
      <c r="K22" s="348">
        <f>Assets!K$473</f>
        <v>83.822864412778102</v>
      </c>
      <c r="L22" s="348">
        <f>Assets!L$473</f>
        <v>105.04764869337765</v>
      </c>
      <c r="M22" s="348">
        <f>Assets!M$473</f>
        <v>109.68638401700485</v>
      </c>
      <c r="N22" s="348">
        <f>Assets!N$473</f>
        <v>117.38099412421639</v>
      </c>
      <c r="O22" s="348">
        <f>Assets!O$473</f>
        <v>124.85229129687499</v>
      </c>
      <c r="P22" s="348">
        <f>Assets!P$473</f>
        <v>90.747618670940312</v>
      </c>
      <c r="Q22" s="348">
        <f>Assets!Q$473</f>
        <v>74.390354845350942</v>
      </c>
      <c r="R22" s="348">
        <f>Assets!R$473</f>
        <v>83.144155934961645</v>
      </c>
      <c r="S22" s="348">
        <f>Assets!S$473</f>
        <v>92.07567893934916</v>
      </c>
      <c r="T22" s="348">
        <f>Assets!T$473</f>
        <v>102.37709322310678</v>
      </c>
      <c r="U22" s="348">
        <f>Assets!U$473</f>
        <v>112.98666531269191</v>
      </c>
      <c r="V22" s="348">
        <f>Assets!V$473</f>
        <v>123.55111132481488</v>
      </c>
      <c r="W22" s="348">
        <f>Assets!W$473</f>
        <v>116.60282536713078</v>
      </c>
      <c r="X22" s="348">
        <f>Assets!X$473</f>
        <v>112.66799442360775</v>
      </c>
      <c r="Y22" s="348">
        <f>Assets!Y$473</f>
        <v>119.18068014502998</v>
      </c>
      <c r="Z22" s="348">
        <f>Assets!Z$473</f>
        <v>126.41100760230577</v>
      </c>
      <c r="AA22" s="348">
        <f>Assets!AA$473</f>
        <v>131.64116601474478</v>
      </c>
      <c r="AB22" s="348">
        <f>Assets!AB$473</f>
        <v>143.52647987978438</v>
      </c>
      <c r="AC22" s="348">
        <f>Assets!AC$473</f>
        <v>155.94422042935287</v>
      </c>
      <c r="AD22" s="348">
        <f>Assets!AD$473</f>
        <v>168.91412826687011</v>
      </c>
      <c r="AE22" s="348">
        <f>Assets!AE$473</f>
        <v>181.53860530200726</v>
      </c>
      <c r="AF22" s="348">
        <f>Assets!AF$473</f>
        <v>195.32917069288791</v>
      </c>
      <c r="AG22" s="348">
        <f>Assets!AG$473</f>
        <v>210.01523879911178</v>
      </c>
      <c r="AH22" s="348">
        <f>Assets!AH$473</f>
        <v>225.3367751181714</v>
      </c>
      <c r="AI22" s="348">
        <f>Assets!AI$473</f>
        <v>188.38312616980184</v>
      </c>
      <c r="AJ22" s="348">
        <f>Assets!AJ$473</f>
        <v>134.37830053759799</v>
      </c>
      <c r="AK22" s="348">
        <f>Assets!AK$473</f>
        <v>145.30830454219293</v>
      </c>
      <c r="AL22" s="348">
        <f>Assets!AL$473</f>
        <v>156.7187981160076</v>
      </c>
      <c r="AM22" s="348">
        <f>Assets!AM$473</f>
        <v>168.62745612052018</v>
      </c>
      <c r="AN22" s="348">
        <f>Assets!AN$473</f>
        <v>176.57255620311736</v>
      </c>
      <c r="AO22" s="348">
        <f>Assets!AO$473</f>
        <v>188.61125720786129</v>
      </c>
      <c r="AP22" s="348">
        <f>Assets!AP$473</f>
        <v>29.668550891423891</v>
      </c>
      <c r="AQ22" s="348">
        <f>Assets!AQ$473</f>
        <v>-6.9998124193192552</v>
      </c>
      <c r="AR22" s="348">
        <f>Assets!AR$473</f>
        <v>-4.1643827465676537</v>
      </c>
      <c r="AS22" s="348">
        <f>Assets!AS$473</f>
        <v>-1.1755716077267522</v>
      </c>
      <c r="AT22" s="348">
        <f>Assets!AT$473</f>
        <v>1.3042525590093277</v>
      </c>
      <c r="AU22" s="348">
        <f>Assets!AU$473</f>
        <v>4.5832857461294196</v>
      </c>
      <c r="AV22" s="348">
        <f>Assets!AV$473</f>
        <v>-14.542729780929463</v>
      </c>
      <c r="AW22" s="348">
        <f>Assets!AW$473</f>
        <v>-23.018301454742357</v>
      </c>
      <c r="AX22" s="348">
        <f>Assets!AX$473</f>
        <v>-28.719547159850663</v>
      </c>
      <c r="AY22" s="348">
        <f>Assets!AY$473</f>
        <v>-35.300918438239151</v>
      </c>
      <c r="AZ22" s="348">
        <f>Assets!AZ$473</f>
        <v>-45.433010226277077</v>
      </c>
      <c r="BA22" s="348">
        <f>Assets!BA$473</f>
        <v>-44.541966488520288</v>
      </c>
      <c r="BB22" s="348">
        <f>Assets!BB$473</f>
        <v>-43.568378917020368</v>
      </c>
      <c r="BC22" s="348">
        <f>Assets!BC$473</f>
        <v>-42.663348761386018</v>
      </c>
      <c r="BD22" s="348">
        <f>Assets!BD$473</f>
        <v>-43.330281471305824</v>
      </c>
      <c r="BE22" s="348">
        <f>Assets!BE$473</f>
        <v>-43.42695148238937</v>
      </c>
      <c r="BF22" s="348">
        <f>Assets!BF$473</f>
        <v>-66.537564230936255</v>
      </c>
      <c r="BG22" s="348">
        <f>Assets!BG$473</f>
        <v>-83.823755070333164</v>
      </c>
      <c r="BH22" s="348">
        <f>Assets!BH$473</f>
        <v>-94.401970587601426</v>
      </c>
      <c r="BI22" s="348">
        <f>Assets!BI$473</f>
        <v>-118.84656422711758</v>
      </c>
      <c r="BJ22" s="41"/>
      <c r="BK22" s="41"/>
      <c r="BL22" s="41"/>
      <c r="BM22" s="41"/>
      <c r="BN22" s="41"/>
      <c r="BO22" s="41"/>
      <c r="BP22" s="41"/>
      <c r="BQ22" s="41"/>
      <c r="BR22" s="41"/>
      <c r="BS22" s="41"/>
      <c r="BT22" s="41"/>
      <c r="BU22" s="41"/>
      <c r="BV22" s="41"/>
      <c r="BW22" s="41"/>
      <c r="BX22" s="41"/>
      <c r="BY22" s="41"/>
      <c r="BZ22" s="41"/>
    </row>
    <row r="23" spans="1:78">
      <c r="A23" s="41"/>
      <c r="B23" s="41"/>
      <c r="C23" s="41"/>
      <c r="D23" s="41"/>
      <c r="E23" s="41"/>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41"/>
      <c r="BK23" s="41"/>
      <c r="BL23" s="41"/>
      <c r="BM23" s="41"/>
      <c r="BN23" s="41"/>
      <c r="BO23" s="41"/>
      <c r="BP23" s="41"/>
      <c r="BQ23" s="41"/>
      <c r="BR23" s="41"/>
      <c r="BS23" s="41"/>
      <c r="BT23" s="41"/>
      <c r="BU23" s="41"/>
      <c r="BV23" s="41"/>
      <c r="BW23" s="41"/>
      <c r="BX23" s="41"/>
      <c r="BY23" s="41"/>
      <c r="BZ23" s="41"/>
    </row>
    <row r="24" spans="1:78">
      <c r="A24" s="41"/>
      <c r="B24" s="41" t="s">
        <v>216</v>
      </c>
      <c r="C24" s="41"/>
      <c r="D24" s="76"/>
      <c r="E24" s="41"/>
      <c r="F24" s="349"/>
      <c r="G24" s="350">
        <f>Input!G250*G$8</f>
        <v>180.31370278137629</v>
      </c>
      <c r="H24" s="350">
        <f>Input!H250*H$8</f>
        <v>192.70310217564915</v>
      </c>
      <c r="I24" s="350">
        <f>Input!I250*I$8</f>
        <v>197.9302402977118</v>
      </c>
      <c r="J24" s="350">
        <f>Input!J250*J$8</f>
        <v>215.17139276856003</v>
      </c>
      <c r="K24" s="350">
        <f>Input!K250*K$8</f>
        <v>222.27784214566469</v>
      </c>
      <c r="L24" s="350">
        <f>Input!L250*L$8</f>
        <v>0</v>
      </c>
      <c r="M24" s="350">
        <f>Input!M250*M$8</f>
        <v>0</v>
      </c>
      <c r="N24" s="350">
        <f>Input!N250*N$8</f>
        <v>0</v>
      </c>
      <c r="O24" s="350">
        <f>Input!O250*O$8</f>
        <v>0</v>
      </c>
      <c r="P24" s="350">
        <f>Input!P250*P$8</f>
        <v>0</v>
      </c>
      <c r="Q24" s="350">
        <f>Input!Q250*Q$8</f>
        <v>0</v>
      </c>
      <c r="R24" s="350">
        <f>Input!R250*R$8</f>
        <v>0</v>
      </c>
      <c r="S24" s="350">
        <f>Input!S250*S$8</f>
        <v>0</v>
      </c>
      <c r="T24" s="350">
        <f>Input!T250*T$8</f>
        <v>0</v>
      </c>
      <c r="U24" s="350">
        <f>Input!U250*U$8</f>
        <v>0</v>
      </c>
      <c r="V24" s="350">
        <f>Input!V250*V$8</f>
        <v>0</v>
      </c>
      <c r="W24" s="350">
        <f>Input!W250*W$8</f>
        <v>0</v>
      </c>
      <c r="X24" s="350">
        <f>Input!X250*X$8</f>
        <v>0</v>
      </c>
      <c r="Y24" s="350">
        <f>Input!Y250*Y$8</f>
        <v>0</v>
      </c>
      <c r="Z24" s="350">
        <f>Input!Z250*Z$8</f>
        <v>0</v>
      </c>
      <c r="AA24" s="350">
        <f>Input!AA250*AA$8</f>
        <v>0</v>
      </c>
      <c r="AB24" s="350">
        <f>Input!AB250*AB$8</f>
        <v>0</v>
      </c>
      <c r="AC24" s="350">
        <f>Input!AC250*AC$8</f>
        <v>0</v>
      </c>
      <c r="AD24" s="350">
        <f>Input!AD250*AD$8</f>
        <v>0</v>
      </c>
      <c r="AE24" s="350">
        <f>Input!AE250*AE$8</f>
        <v>0</v>
      </c>
      <c r="AF24" s="350">
        <f>Input!AF250*AF$8</f>
        <v>0</v>
      </c>
      <c r="AG24" s="350">
        <f>Input!AG250*AG$8</f>
        <v>0</v>
      </c>
      <c r="AH24" s="350">
        <f>Input!AH250*AH$8</f>
        <v>0</v>
      </c>
      <c r="AI24" s="350">
        <f>Input!AI250*AI$8</f>
        <v>0</v>
      </c>
      <c r="AJ24" s="350">
        <f>Input!AJ250*AJ$8</f>
        <v>0</v>
      </c>
      <c r="AK24" s="350">
        <f>Input!AK250*AK$8</f>
        <v>0</v>
      </c>
      <c r="AL24" s="350">
        <f>Input!AL250*AL$8</f>
        <v>0</v>
      </c>
      <c r="AM24" s="350">
        <f>Input!AM250*AM$8</f>
        <v>0</v>
      </c>
      <c r="AN24" s="350">
        <f>Input!AN250*AN$8</f>
        <v>0</v>
      </c>
      <c r="AO24" s="350">
        <f>Input!AO250*AO$8</f>
        <v>0</v>
      </c>
      <c r="AP24" s="350">
        <f>Input!AP250*AP$8</f>
        <v>0</v>
      </c>
      <c r="AQ24" s="350">
        <f>Input!AQ250*AQ$8</f>
        <v>0</v>
      </c>
      <c r="AR24" s="350">
        <f>Input!AR250*AR$8</f>
        <v>0</v>
      </c>
      <c r="AS24" s="350">
        <f>Input!AS250*AS$8</f>
        <v>0</v>
      </c>
      <c r="AT24" s="350">
        <f>Input!AT250*AT$8</f>
        <v>0</v>
      </c>
      <c r="AU24" s="350">
        <f>Input!AU250*AU$8</f>
        <v>0</v>
      </c>
      <c r="AV24" s="350">
        <f>Input!AV250*AV$8</f>
        <v>0</v>
      </c>
      <c r="AW24" s="350">
        <f>Input!AW250*AW$8</f>
        <v>0</v>
      </c>
      <c r="AX24" s="350">
        <f>Input!AX250*AX$8</f>
        <v>0</v>
      </c>
      <c r="AY24" s="350">
        <f>Input!AY250*AY$8</f>
        <v>0</v>
      </c>
      <c r="AZ24" s="350">
        <f>Input!AZ250*AZ$8</f>
        <v>0</v>
      </c>
      <c r="BA24" s="350">
        <f>Input!BA250*BA$8</f>
        <v>0</v>
      </c>
      <c r="BB24" s="350">
        <f>Input!BB250*BB$8</f>
        <v>0</v>
      </c>
      <c r="BC24" s="350">
        <f>Input!BC250*BC$8</f>
        <v>0</v>
      </c>
      <c r="BD24" s="350">
        <f>Input!BD250*BD$8</f>
        <v>0</v>
      </c>
      <c r="BE24" s="350">
        <f>Input!BE250*BE$8</f>
        <v>0</v>
      </c>
      <c r="BF24" s="350">
        <f>Input!BF250*BF$8</f>
        <v>0</v>
      </c>
      <c r="BG24" s="350">
        <f>Input!BG250*BG$8</f>
        <v>0</v>
      </c>
      <c r="BH24" s="350">
        <f>Input!BH250*BH$8</f>
        <v>0</v>
      </c>
      <c r="BI24" s="350">
        <f>Input!BI250*BI$8</f>
        <v>0</v>
      </c>
      <c r="BJ24" s="41"/>
      <c r="BK24" s="41"/>
      <c r="BL24" s="41"/>
      <c r="BM24" s="41"/>
      <c r="BN24" s="41"/>
      <c r="BO24" s="41"/>
      <c r="BP24" s="41"/>
      <c r="BQ24" s="41"/>
      <c r="BR24" s="41"/>
      <c r="BS24" s="41"/>
      <c r="BT24" s="41"/>
      <c r="BU24" s="41"/>
      <c r="BV24" s="41"/>
      <c r="BW24" s="41"/>
      <c r="BX24" s="41"/>
      <c r="BY24" s="41"/>
      <c r="BZ24" s="41"/>
    </row>
    <row r="25" spans="1:78">
      <c r="A25" s="41"/>
      <c r="B25" s="41"/>
      <c r="C25" s="41"/>
      <c r="D25" s="41"/>
      <c r="E25" s="41"/>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41"/>
      <c r="BK25" s="41"/>
      <c r="BL25" s="41"/>
      <c r="BM25" s="41"/>
      <c r="BN25" s="41"/>
      <c r="BO25" s="41"/>
      <c r="BP25" s="41"/>
      <c r="BQ25" s="41"/>
      <c r="BR25" s="41"/>
      <c r="BS25" s="41"/>
      <c r="BT25" s="41"/>
      <c r="BU25" s="41"/>
      <c r="BV25" s="41"/>
      <c r="BW25" s="41"/>
      <c r="BX25" s="41"/>
      <c r="BY25" s="41"/>
      <c r="BZ25" s="41"/>
    </row>
    <row r="26" spans="1:78">
      <c r="A26" s="41"/>
      <c r="B26" s="41" t="s">
        <v>20</v>
      </c>
      <c r="C26" s="41"/>
      <c r="D26" s="41"/>
      <c r="E26" s="41"/>
      <c r="F26" s="340"/>
      <c r="G26" s="341">
        <f>G44</f>
        <v>42.951736182597173</v>
      </c>
      <c r="H26" s="341">
        <f>H44</f>
        <v>45.504972465224192</v>
      </c>
      <c r="I26" s="341">
        <f t="shared" ref="I26:P26" si="16">I44</f>
        <v>52.307289445343969</v>
      </c>
      <c r="J26" s="341">
        <f t="shared" si="16"/>
        <v>53.52854120130381</v>
      </c>
      <c r="K26" s="341">
        <f t="shared" si="16"/>
        <v>58.296998127367438</v>
      </c>
      <c r="L26" s="341">
        <f t="shared" si="16"/>
        <v>62.878018816864923</v>
      </c>
      <c r="M26" s="341">
        <f t="shared" si="16"/>
        <v>66.116279416500589</v>
      </c>
      <c r="N26" s="341">
        <f t="shared" si="16"/>
        <v>69.786954110189328</v>
      </c>
      <c r="O26" s="341">
        <f t="shared" si="16"/>
        <v>72.367002567830781</v>
      </c>
      <c r="P26" s="341">
        <f t="shared" si="16"/>
        <v>67.083918519918356</v>
      </c>
      <c r="Q26" s="341">
        <f>Q44</f>
        <v>65.147892870347889</v>
      </c>
      <c r="R26" s="341">
        <f>R44</f>
        <v>67.6141017579547</v>
      </c>
      <c r="S26" s="341">
        <f t="shared" ref="S26:AQ26" si="17">S44</f>
        <v>69.763768013330861</v>
      </c>
      <c r="T26" s="341">
        <f t="shared" si="17"/>
        <v>74.092552002065972</v>
      </c>
      <c r="U26" s="341">
        <f t="shared" si="17"/>
        <v>79.498623413289067</v>
      </c>
      <c r="V26" s="341">
        <f t="shared" si="17"/>
        <v>83.25509433794862</v>
      </c>
      <c r="W26" s="341">
        <f t="shared" si="17"/>
        <v>80.793611997637214</v>
      </c>
      <c r="X26" s="341">
        <f t="shared" si="17"/>
        <v>80.281514606888365</v>
      </c>
      <c r="Y26" s="341">
        <f t="shared" si="17"/>
        <v>81.704619122675467</v>
      </c>
      <c r="Z26" s="341">
        <f t="shared" si="17"/>
        <v>82.9996643116733</v>
      </c>
      <c r="AA26" s="341">
        <f t="shared" si="17"/>
        <v>83.963063807519021</v>
      </c>
      <c r="AB26" s="341">
        <f t="shared" si="17"/>
        <v>86.266667694624473</v>
      </c>
      <c r="AC26" s="341">
        <f t="shared" si="17"/>
        <v>88.597031559120467</v>
      </c>
      <c r="AD26" s="341">
        <f t="shared" si="17"/>
        <v>90.953976337969891</v>
      </c>
      <c r="AE26" s="341">
        <f t="shared" si="17"/>
        <v>93.029583163914523</v>
      </c>
      <c r="AF26" s="341">
        <f t="shared" si="17"/>
        <v>95.392106949683921</v>
      </c>
      <c r="AG26" s="341">
        <f t="shared" si="17"/>
        <v>97.91103482606654</v>
      </c>
      <c r="AH26" s="341">
        <f t="shared" si="17"/>
        <v>100.3660591921859</v>
      </c>
      <c r="AI26" s="341">
        <f t="shared" si="17"/>
        <v>85.103107233011713</v>
      </c>
      <c r="AJ26" s="341">
        <f t="shared" si="17"/>
        <v>64.59636251454809</v>
      </c>
      <c r="AK26" s="341">
        <f t="shared" si="17"/>
        <v>74.476689930502516</v>
      </c>
      <c r="AL26" s="341">
        <f t="shared" si="17"/>
        <v>82.430381831580846</v>
      </c>
      <c r="AM26" s="341">
        <f t="shared" si="17"/>
        <v>84.421713509431669</v>
      </c>
      <c r="AN26" s="341">
        <f t="shared" si="17"/>
        <v>85.372506071661903</v>
      </c>
      <c r="AO26" s="341">
        <f t="shared" si="17"/>
        <v>87.460741060444917</v>
      </c>
      <c r="AP26" s="341">
        <f t="shared" si="17"/>
        <v>31.923216517728306</v>
      </c>
      <c r="AQ26" s="341">
        <f t="shared" si="17"/>
        <v>40.825223728489121</v>
      </c>
      <c r="AR26" s="341">
        <f t="shared" ref="AR26:BI26" si="18">AR44</f>
        <v>42.305234722869002</v>
      </c>
      <c r="AS26" s="341">
        <f t="shared" si="18"/>
        <v>43.360226063817684</v>
      </c>
      <c r="AT26" s="341">
        <f t="shared" si="18"/>
        <v>44.274580627136579</v>
      </c>
      <c r="AU26" s="341">
        <f t="shared" si="18"/>
        <v>45.357050096300725</v>
      </c>
      <c r="AV26" s="341">
        <f t="shared" si="18"/>
        <v>41.438566884788578</v>
      </c>
      <c r="AW26" s="341">
        <f t="shared" si="18"/>
        <v>40.017146819795222</v>
      </c>
      <c r="AX26" s="341">
        <f t="shared" si="18"/>
        <v>39.271312167911759</v>
      </c>
      <c r="AY26" s="341">
        <f t="shared" si="18"/>
        <v>38.362821958167899</v>
      </c>
      <c r="AZ26" s="341">
        <f t="shared" si="18"/>
        <v>36.720517969444622</v>
      </c>
      <c r="BA26" s="341">
        <f t="shared" si="18"/>
        <v>37.599571158059959</v>
      </c>
      <c r="BB26" s="341">
        <f t="shared" si="18"/>
        <v>38.494455878302347</v>
      </c>
      <c r="BC26" s="341">
        <f t="shared" si="18"/>
        <v>40.482916622759426</v>
      </c>
      <c r="BD26" s="341">
        <f t="shared" si="18"/>
        <v>42.889056081607677</v>
      </c>
      <c r="BE26" s="341">
        <f t="shared" si="18"/>
        <v>44.768475442206004</v>
      </c>
      <c r="BF26" s="341">
        <f t="shared" si="18"/>
        <v>39.07987466334265</v>
      </c>
      <c r="BG26" s="341">
        <f t="shared" si="18"/>
        <v>36.112975434004575</v>
      </c>
      <c r="BH26" s="341">
        <f t="shared" si="18"/>
        <v>34.556419118931629</v>
      </c>
      <c r="BI26" s="341">
        <f t="shared" si="18"/>
        <v>27.56767053808014</v>
      </c>
      <c r="BJ26" s="41"/>
      <c r="BK26" s="41"/>
      <c r="BL26" s="41"/>
      <c r="BM26" s="41"/>
      <c r="BN26" s="41"/>
      <c r="BO26" s="41"/>
      <c r="BP26" s="41"/>
      <c r="BQ26" s="41"/>
      <c r="BR26" s="41"/>
      <c r="BS26" s="41"/>
      <c r="BT26" s="41"/>
      <c r="BU26" s="41"/>
      <c r="BV26" s="41"/>
      <c r="BW26" s="41"/>
      <c r="BX26" s="41"/>
      <c r="BY26" s="41"/>
      <c r="BZ26" s="41"/>
    </row>
    <row r="27" spans="1:78">
      <c r="A27" s="41"/>
      <c r="B27" s="41" t="s">
        <v>21</v>
      </c>
      <c r="C27" s="41"/>
      <c r="D27" s="202">
        <f>WACC!$F$17</f>
        <v>0.65</v>
      </c>
      <c r="E27" s="112"/>
      <c r="F27" s="342"/>
      <c r="G27" s="351">
        <f t="shared" ref="G27:R27" si="19">-G26*$D$27</f>
        <v>-27.918628518688163</v>
      </c>
      <c r="H27" s="351">
        <f t="shared" si="19"/>
        <v>-29.578232102395727</v>
      </c>
      <c r="I27" s="351">
        <f t="shared" si="19"/>
        <v>-33.999738139473578</v>
      </c>
      <c r="J27" s="351">
        <f t="shared" si="19"/>
        <v>-34.79355178084748</v>
      </c>
      <c r="K27" s="351">
        <f t="shared" si="19"/>
        <v>-37.893048782788838</v>
      </c>
      <c r="L27" s="351">
        <f t="shared" si="19"/>
        <v>-40.870712230962198</v>
      </c>
      <c r="M27" s="351">
        <f t="shared" si="19"/>
        <v>-42.975581620725386</v>
      </c>
      <c r="N27" s="351">
        <f t="shared" si="19"/>
        <v>-45.361520171623063</v>
      </c>
      <c r="O27" s="351">
        <f t="shared" si="19"/>
        <v>-47.038551669090012</v>
      </c>
      <c r="P27" s="351">
        <f t="shared" si="19"/>
        <v>-43.604547037946936</v>
      </c>
      <c r="Q27" s="351">
        <f t="shared" si="19"/>
        <v>-42.346130365726133</v>
      </c>
      <c r="R27" s="351">
        <f t="shared" si="19"/>
        <v>-43.949166142670556</v>
      </c>
      <c r="S27" s="351">
        <f t="shared" ref="S27:AP27" si="20">-S26*$D$27</f>
        <v>-45.346449208665064</v>
      </c>
      <c r="T27" s="351">
        <f t="shared" si="20"/>
        <v>-48.160158801342881</v>
      </c>
      <c r="U27" s="351">
        <f t="shared" si="20"/>
        <v>-51.674105218637898</v>
      </c>
      <c r="V27" s="351">
        <f t="shared" si="20"/>
        <v>-54.115811319666605</v>
      </c>
      <c r="W27" s="351">
        <f t="shared" si="20"/>
        <v>-52.515847798464193</v>
      </c>
      <c r="X27" s="351">
        <f t="shared" si="20"/>
        <v>-52.182984494477438</v>
      </c>
      <c r="Y27" s="351">
        <f t="shared" si="20"/>
        <v>-53.108002429739052</v>
      </c>
      <c r="Z27" s="351">
        <f t="shared" si="20"/>
        <v>-53.949781802587644</v>
      </c>
      <c r="AA27" s="351">
        <f t="shared" si="20"/>
        <v>-54.575991474887367</v>
      </c>
      <c r="AB27" s="351">
        <f t="shared" si="20"/>
        <v>-56.073334001505913</v>
      </c>
      <c r="AC27" s="351">
        <f t="shared" si="20"/>
        <v>-57.588070513428306</v>
      </c>
      <c r="AD27" s="351">
        <f t="shared" si="20"/>
        <v>-59.120084619680433</v>
      </c>
      <c r="AE27" s="351">
        <f t="shared" si="20"/>
        <v>-60.469229056544442</v>
      </c>
      <c r="AF27" s="351">
        <f t="shared" si="20"/>
        <v>-62.004869517294551</v>
      </c>
      <c r="AG27" s="351">
        <f t="shared" si="20"/>
        <v>-63.642172636943251</v>
      </c>
      <c r="AH27" s="351">
        <f t="shared" si="20"/>
        <v>-65.237938474920838</v>
      </c>
      <c r="AI27" s="351">
        <f t="shared" si="20"/>
        <v>-55.317019701457617</v>
      </c>
      <c r="AJ27" s="351">
        <f t="shared" si="20"/>
        <v>-41.987635634456261</v>
      </c>
      <c r="AK27" s="351">
        <f t="shared" si="20"/>
        <v>-48.409848454826637</v>
      </c>
      <c r="AL27" s="351">
        <f t="shared" si="20"/>
        <v>-53.579748190527553</v>
      </c>
      <c r="AM27" s="351">
        <f t="shared" si="20"/>
        <v>-54.874113781130589</v>
      </c>
      <c r="AN27" s="351">
        <f t="shared" si="20"/>
        <v>-55.492128946580237</v>
      </c>
      <c r="AO27" s="351">
        <f t="shared" si="20"/>
        <v>-56.849481689289199</v>
      </c>
      <c r="AP27" s="351">
        <f t="shared" si="20"/>
        <v>-20.750090736523401</v>
      </c>
      <c r="AQ27" s="351">
        <f t="shared" ref="AQ27:BI27" si="21">-AQ26*$D$27</f>
        <v>-26.536395423517931</v>
      </c>
      <c r="AR27" s="351">
        <f t="shared" si="21"/>
        <v>-27.498402569864851</v>
      </c>
      <c r="AS27" s="351">
        <f t="shared" si="21"/>
        <v>-28.184146941481497</v>
      </c>
      <c r="AT27" s="351">
        <f t="shared" si="21"/>
        <v>-28.778477407638778</v>
      </c>
      <c r="AU27" s="351">
        <f t="shared" si="21"/>
        <v>-29.482082562595473</v>
      </c>
      <c r="AV27" s="351">
        <f t="shared" si="21"/>
        <v>-26.935068475112576</v>
      </c>
      <c r="AW27" s="351">
        <f t="shared" si="21"/>
        <v>-26.011145432866897</v>
      </c>
      <c r="AX27" s="351">
        <f t="shared" si="21"/>
        <v>-25.526352909142645</v>
      </c>
      <c r="AY27" s="351">
        <f t="shared" si="21"/>
        <v>-24.935834272809135</v>
      </c>
      <c r="AZ27" s="351">
        <f t="shared" si="21"/>
        <v>-23.868336680139006</v>
      </c>
      <c r="BA27" s="351">
        <f t="shared" si="21"/>
        <v>-24.439721252738973</v>
      </c>
      <c r="BB27" s="351">
        <f t="shared" si="21"/>
        <v>-25.021396320896525</v>
      </c>
      <c r="BC27" s="351">
        <f t="shared" si="21"/>
        <v>-26.313895804793628</v>
      </c>
      <c r="BD27" s="351">
        <f t="shared" si="21"/>
        <v>-27.87788645304499</v>
      </c>
      <c r="BE27" s="351">
        <f t="shared" si="21"/>
        <v>-29.099509037433904</v>
      </c>
      <c r="BF27" s="351">
        <f t="shared" si="21"/>
        <v>-25.401918531172722</v>
      </c>
      <c r="BG27" s="351">
        <f t="shared" si="21"/>
        <v>-23.473434032102976</v>
      </c>
      <c r="BH27" s="351">
        <f t="shared" si="21"/>
        <v>-22.461672427305558</v>
      </c>
      <c r="BI27" s="351">
        <f t="shared" si="21"/>
        <v>-17.91898584975209</v>
      </c>
      <c r="BJ27" s="41"/>
      <c r="BK27" s="41"/>
      <c r="BL27" s="41"/>
      <c r="BM27" s="41"/>
      <c r="BN27" s="41"/>
      <c r="BO27" s="41"/>
      <c r="BP27" s="41"/>
      <c r="BQ27" s="41"/>
      <c r="BR27" s="41"/>
      <c r="BS27" s="41"/>
      <c r="BT27" s="41"/>
      <c r="BU27" s="41"/>
      <c r="BV27" s="41"/>
      <c r="BW27" s="41"/>
      <c r="BX27" s="41"/>
      <c r="BY27" s="41"/>
      <c r="BZ27" s="41"/>
    </row>
    <row r="28" spans="1:78">
      <c r="A28" s="41"/>
      <c r="B28" s="41"/>
      <c r="C28" s="41"/>
      <c r="D28" s="41"/>
      <c r="E28" s="41"/>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41"/>
      <c r="BK28" s="41"/>
      <c r="BL28" s="41"/>
      <c r="BM28" s="41"/>
      <c r="BN28" s="41"/>
      <c r="BO28" s="41"/>
      <c r="BP28" s="41"/>
      <c r="BQ28" s="41"/>
      <c r="BR28" s="41"/>
      <c r="BS28" s="41"/>
      <c r="BT28" s="41"/>
      <c r="BU28" s="41"/>
      <c r="BV28" s="41"/>
      <c r="BW28" s="41"/>
      <c r="BX28" s="41"/>
      <c r="BY28" s="41"/>
      <c r="BZ28" s="41"/>
    </row>
    <row r="29" spans="1:78">
      <c r="A29" s="41"/>
      <c r="B29" s="47" t="s">
        <v>142</v>
      </c>
      <c r="C29" s="41"/>
      <c r="D29" s="112"/>
      <c r="E29" s="41"/>
      <c r="F29" s="352"/>
      <c r="G29" s="353">
        <f>SUM(G19:G28)</f>
        <v>782.98330735752972</v>
      </c>
      <c r="H29" s="353">
        <f t="shared" ref="H29:BI29" si="22">SUM(H19:H28)</f>
        <v>861.53581266648541</v>
      </c>
      <c r="I29" s="353">
        <f t="shared" si="22"/>
        <v>920.32944462641433</v>
      </c>
      <c r="J29" s="353">
        <f t="shared" si="22"/>
        <v>976.65083711798445</v>
      </c>
      <c r="K29" s="353">
        <f t="shared" si="22"/>
        <v>1035.2622797089041</v>
      </c>
      <c r="L29" s="353">
        <f t="shared" si="22"/>
        <v>865.05410636932891</v>
      </c>
      <c r="M29" s="353">
        <f t="shared" si="22"/>
        <v>862.09257139046122</v>
      </c>
      <c r="N29" s="353">
        <f t="shared" si="22"/>
        <v>861.95259167329004</v>
      </c>
      <c r="O29" s="353">
        <f t="shared" si="22"/>
        <v>860.56784995463602</v>
      </c>
      <c r="P29" s="353">
        <f t="shared" si="22"/>
        <v>814.2338784135095</v>
      </c>
      <c r="Q29" s="353">
        <f t="shared" si="22"/>
        <v>789.65424859426832</v>
      </c>
      <c r="R29" s="353">
        <f t="shared" si="22"/>
        <v>793.08640869269891</v>
      </c>
      <c r="S29" s="353">
        <f t="shared" si="22"/>
        <v>795.85770976203548</v>
      </c>
      <c r="T29" s="353">
        <f t="shared" si="22"/>
        <v>800.01902649483316</v>
      </c>
      <c r="U29" s="353">
        <f t="shared" si="22"/>
        <v>804.00909204777724</v>
      </c>
      <c r="V29" s="353">
        <f t="shared" si="22"/>
        <v>806.49459152943382</v>
      </c>
      <c r="W29" s="353">
        <f t="shared" si="22"/>
        <v>788.41274735709544</v>
      </c>
      <c r="X29" s="353">
        <f t="shared" si="22"/>
        <v>774.60432342578713</v>
      </c>
      <c r="Y29" s="353">
        <f t="shared" si="22"/>
        <v>772.24787867135603</v>
      </c>
      <c r="Z29" s="353">
        <f t="shared" si="22"/>
        <v>770.02279019752336</v>
      </c>
      <c r="AA29" s="353">
        <f t="shared" si="22"/>
        <v>765.08032726145268</v>
      </c>
      <c r="AB29" s="353">
        <f t="shared" si="22"/>
        <v>766.82725594451324</v>
      </c>
      <c r="AC29" s="353">
        <f t="shared" si="22"/>
        <v>768.12783230945013</v>
      </c>
      <c r="AD29" s="353">
        <f t="shared" si="22"/>
        <v>768.95746833306816</v>
      </c>
      <c r="AE29" s="353">
        <f t="shared" si="22"/>
        <v>768.26488713317838</v>
      </c>
      <c r="AF29" s="353">
        <f t="shared" si="22"/>
        <v>767.78921620426956</v>
      </c>
      <c r="AG29" s="353">
        <f t="shared" si="22"/>
        <v>767.11724181582065</v>
      </c>
      <c r="AH29" s="353">
        <f t="shared" si="22"/>
        <v>765.83736970926384</v>
      </c>
      <c r="AI29" s="353">
        <f t="shared" si="22"/>
        <v>704.80718809185851</v>
      </c>
      <c r="AJ29" s="353">
        <f t="shared" si="22"/>
        <v>627.96282869843515</v>
      </c>
      <c r="AK29" s="353">
        <f t="shared" si="22"/>
        <v>631.17873539191817</v>
      </c>
      <c r="AL29" s="353">
        <f t="shared" si="22"/>
        <v>633.29208869147226</v>
      </c>
      <c r="AM29" s="353">
        <f t="shared" si="22"/>
        <v>632.86811190786773</v>
      </c>
      <c r="AN29" s="353">
        <f t="shared" si="22"/>
        <v>627.12630268538544</v>
      </c>
      <c r="AO29" s="353">
        <f t="shared" si="22"/>
        <v>625.21564361347623</v>
      </c>
      <c r="AP29" s="353">
        <f t="shared" si="22"/>
        <v>431.15366378282641</v>
      </c>
      <c r="AQ29" s="353">
        <f t="shared" si="22"/>
        <v>395.13435967473652</v>
      </c>
      <c r="AR29" s="353">
        <f t="shared" si="22"/>
        <v>399.06975760006333</v>
      </c>
      <c r="AS29" s="353">
        <f t="shared" si="22"/>
        <v>402.77404248978587</v>
      </c>
      <c r="AT29" s="353">
        <f t="shared" si="22"/>
        <v>405.67162777715004</v>
      </c>
      <c r="AU29" s="353">
        <f t="shared" si="22"/>
        <v>409.22108972072158</v>
      </c>
      <c r="AV29" s="353">
        <f t="shared" si="22"/>
        <v>388.34255069270017</v>
      </c>
      <c r="AW29" s="353">
        <f t="shared" si="22"/>
        <v>380.57856455012603</v>
      </c>
      <c r="AX29" s="353">
        <f t="shared" si="22"/>
        <v>376.53001829980593</v>
      </c>
      <c r="AY29" s="353">
        <f t="shared" si="22"/>
        <v>372.01841859887702</v>
      </c>
      <c r="AZ29" s="353">
        <f t="shared" si="22"/>
        <v>364.2464387737412</v>
      </c>
      <c r="BA29" s="353">
        <f t="shared" si="22"/>
        <v>369.22245159772598</v>
      </c>
      <c r="BB29" s="353">
        <f t="shared" si="22"/>
        <v>374.21246791516626</v>
      </c>
      <c r="BC29" s="353">
        <f t="shared" si="22"/>
        <v>379.43573435452174</v>
      </c>
      <c r="BD29" s="353">
        <f t="shared" si="22"/>
        <v>383.15798127122036</v>
      </c>
      <c r="BE29" s="353">
        <f t="shared" si="22"/>
        <v>387.32158763787066</v>
      </c>
      <c r="BF29" s="353">
        <f t="shared" si="22"/>
        <v>365.83048136296742</v>
      </c>
      <c r="BG29" s="353">
        <f t="shared" si="22"/>
        <v>353.03780888346222</v>
      </c>
      <c r="BH29" s="353">
        <f t="shared" si="22"/>
        <v>348.88390565246584</v>
      </c>
      <c r="BI29" s="353">
        <f t="shared" si="22"/>
        <v>329.84182984430504</v>
      </c>
      <c r="BJ29" s="41"/>
      <c r="BK29" s="41"/>
      <c r="BL29" s="41"/>
      <c r="BM29" s="41"/>
      <c r="BN29" s="41"/>
      <c r="BO29" s="41"/>
      <c r="BP29" s="41"/>
      <c r="BQ29" s="41"/>
      <c r="BR29" s="41"/>
      <c r="BS29" s="41"/>
      <c r="BT29" s="41"/>
      <c r="BU29" s="41"/>
      <c r="BV29" s="41"/>
      <c r="BW29" s="41"/>
      <c r="BX29" s="41"/>
      <c r="BY29" s="41"/>
      <c r="BZ29" s="41"/>
    </row>
    <row r="30" spans="1:78">
      <c r="A30" s="41"/>
      <c r="B30" s="47"/>
      <c r="C30" s="41"/>
      <c r="D30" s="41"/>
      <c r="E30" s="41"/>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41"/>
      <c r="BK30" s="41"/>
      <c r="BL30" s="41"/>
      <c r="BM30" s="41"/>
      <c r="BN30" s="41"/>
      <c r="BO30" s="41"/>
      <c r="BP30" s="41"/>
      <c r="BQ30" s="41"/>
      <c r="BR30" s="41"/>
      <c r="BS30" s="41"/>
      <c r="BT30" s="41"/>
      <c r="BU30" s="41"/>
      <c r="BV30" s="41"/>
      <c r="BW30" s="41"/>
      <c r="BX30" s="41"/>
      <c r="BY30" s="41"/>
      <c r="BZ30" s="41"/>
    </row>
    <row r="31" spans="1:78">
      <c r="A31" s="41"/>
      <c r="B31" s="47" t="s">
        <v>29</v>
      </c>
      <c r="C31" s="41"/>
      <c r="D31" s="41"/>
      <c r="E31" s="41"/>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41"/>
      <c r="BK31" s="41"/>
      <c r="BL31" s="41"/>
      <c r="BM31" s="41"/>
      <c r="BN31" s="41"/>
      <c r="BO31" s="41"/>
      <c r="BP31" s="41"/>
      <c r="BQ31" s="41"/>
      <c r="BR31" s="41"/>
      <c r="BS31" s="41"/>
      <c r="BT31" s="41"/>
      <c r="BU31" s="41"/>
      <c r="BV31" s="41"/>
      <c r="BW31" s="41"/>
      <c r="BX31" s="41"/>
      <c r="BY31" s="41"/>
      <c r="BZ31" s="41"/>
    </row>
    <row r="32" spans="1:78">
      <c r="A32" s="41"/>
      <c r="B32" s="38" t="s">
        <v>94</v>
      </c>
      <c r="C32" s="41"/>
      <c r="D32" s="41"/>
      <c r="E32" s="41"/>
      <c r="F32" s="340"/>
      <c r="G32" s="341">
        <f>G24</f>
        <v>180.31370278137629</v>
      </c>
      <c r="H32" s="341">
        <f t="shared" ref="H32:P32" si="23">H24</f>
        <v>192.70310217564915</v>
      </c>
      <c r="I32" s="341">
        <f t="shared" si="23"/>
        <v>197.9302402977118</v>
      </c>
      <c r="J32" s="341">
        <f t="shared" si="23"/>
        <v>215.17139276856003</v>
      </c>
      <c r="K32" s="341">
        <f t="shared" si="23"/>
        <v>222.27784214566469</v>
      </c>
      <c r="L32" s="341">
        <f t="shared" si="23"/>
        <v>0</v>
      </c>
      <c r="M32" s="341">
        <f t="shared" si="23"/>
        <v>0</v>
      </c>
      <c r="N32" s="341">
        <f t="shared" si="23"/>
        <v>0</v>
      </c>
      <c r="O32" s="341">
        <f t="shared" si="23"/>
        <v>0</v>
      </c>
      <c r="P32" s="341">
        <f t="shared" si="23"/>
        <v>0</v>
      </c>
      <c r="Q32" s="341">
        <f>Q24</f>
        <v>0</v>
      </c>
      <c r="R32" s="341">
        <f>R24</f>
        <v>0</v>
      </c>
      <c r="S32" s="341">
        <f t="shared" ref="S32:AQ32" si="24">S24</f>
        <v>0</v>
      </c>
      <c r="T32" s="341">
        <f t="shared" si="24"/>
        <v>0</v>
      </c>
      <c r="U32" s="341">
        <f t="shared" si="24"/>
        <v>0</v>
      </c>
      <c r="V32" s="341">
        <f t="shared" si="24"/>
        <v>0</v>
      </c>
      <c r="W32" s="341">
        <f t="shared" si="24"/>
        <v>0</v>
      </c>
      <c r="X32" s="341">
        <f t="shared" si="24"/>
        <v>0</v>
      </c>
      <c r="Y32" s="341">
        <f t="shared" si="24"/>
        <v>0</v>
      </c>
      <c r="Z32" s="341">
        <f t="shared" si="24"/>
        <v>0</v>
      </c>
      <c r="AA32" s="341">
        <f t="shared" si="24"/>
        <v>0</v>
      </c>
      <c r="AB32" s="341">
        <f t="shared" si="24"/>
        <v>0</v>
      </c>
      <c r="AC32" s="341">
        <f t="shared" si="24"/>
        <v>0</v>
      </c>
      <c r="AD32" s="341">
        <f t="shared" si="24"/>
        <v>0</v>
      </c>
      <c r="AE32" s="341">
        <f t="shared" si="24"/>
        <v>0</v>
      </c>
      <c r="AF32" s="341">
        <f t="shared" si="24"/>
        <v>0</v>
      </c>
      <c r="AG32" s="341">
        <f t="shared" si="24"/>
        <v>0</v>
      </c>
      <c r="AH32" s="341">
        <f t="shared" si="24"/>
        <v>0</v>
      </c>
      <c r="AI32" s="341">
        <f t="shared" si="24"/>
        <v>0</v>
      </c>
      <c r="AJ32" s="341">
        <f t="shared" si="24"/>
        <v>0</v>
      </c>
      <c r="AK32" s="341">
        <f t="shared" si="24"/>
        <v>0</v>
      </c>
      <c r="AL32" s="341">
        <f t="shared" si="24"/>
        <v>0</v>
      </c>
      <c r="AM32" s="341">
        <f t="shared" si="24"/>
        <v>0</v>
      </c>
      <c r="AN32" s="341">
        <f t="shared" si="24"/>
        <v>0</v>
      </c>
      <c r="AO32" s="341">
        <f t="shared" si="24"/>
        <v>0</v>
      </c>
      <c r="AP32" s="341">
        <f t="shared" si="24"/>
        <v>0</v>
      </c>
      <c r="AQ32" s="341">
        <f t="shared" si="24"/>
        <v>0</v>
      </c>
      <c r="AR32" s="341">
        <f t="shared" ref="AR32:BI32" si="25">AR24</f>
        <v>0</v>
      </c>
      <c r="AS32" s="341">
        <f t="shared" si="25"/>
        <v>0</v>
      </c>
      <c r="AT32" s="341">
        <f t="shared" si="25"/>
        <v>0</v>
      </c>
      <c r="AU32" s="341">
        <f t="shared" si="25"/>
        <v>0</v>
      </c>
      <c r="AV32" s="341">
        <f t="shared" si="25"/>
        <v>0</v>
      </c>
      <c r="AW32" s="341">
        <f t="shared" si="25"/>
        <v>0</v>
      </c>
      <c r="AX32" s="341">
        <f t="shared" si="25"/>
        <v>0</v>
      </c>
      <c r="AY32" s="341">
        <f t="shared" si="25"/>
        <v>0</v>
      </c>
      <c r="AZ32" s="341">
        <f t="shared" si="25"/>
        <v>0</v>
      </c>
      <c r="BA32" s="341">
        <f t="shared" si="25"/>
        <v>0</v>
      </c>
      <c r="BB32" s="341">
        <f t="shared" si="25"/>
        <v>0</v>
      </c>
      <c r="BC32" s="341">
        <f t="shared" si="25"/>
        <v>0</v>
      </c>
      <c r="BD32" s="341">
        <f t="shared" si="25"/>
        <v>0</v>
      </c>
      <c r="BE32" s="341">
        <f t="shared" si="25"/>
        <v>0</v>
      </c>
      <c r="BF32" s="341">
        <f t="shared" si="25"/>
        <v>0</v>
      </c>
      <c r="BG32" s="341">
        <f t="shared" si="25"/>
        <v>0</v>
      </c>
      <c r="BH32" s="341">
        <f t="shared" si="25"/>
        <v>0</v>
      </c>
      <c r="BI32" s="341">
        <f t="shared" si="25"/>
        <v>0</v>
      </c>
      <c r="BJ32" s="41"/>
      <c r="BK32" s="41"/>
      <c r="BL32" s="41"/>
      <c r="BM32" s="41"/>
      <c r="BN32" s="41"/>
      <c r="BO32" s="41"/>
      <c r="BP32" s="41"/>
      <c r="BQ32" s="41"/>
      <c r="BR32" s="41"/>
      <c r="BS32" s="41"/>
      <c r="BT32" s="41"/>
      <c r="BU32" s="41"/>
      <c r="BV32" s="41"/>
      <c r="BW32" s="41"/>
      <c r="BX32" s="41"/>
      <c r="BY32" s="41"/>
      <c r="BZ32" s="41"/>
    </row>
    <row r="33" spans="1:78">
      <c r="A33" s="41"/>
      <c r="B33" s="38" t="s">
        <v>30</v>
      </c>
      <c r="C33" s="41"/>
      <c r="D33" s="41"/>
      <c r="E33" s="41"/>
      <c r="F33" s="342"/>
      <c r="G33" s="343">
        <f>Assets!G479</f>
        <v>163.1856573512847</v>
      </c>
      <c r="H33" s="343">
        <f>Assets!H479</f>
        <v>197.30077473288677</v>
      </c>
      <c r="I33" s="343">
        <f>Assets!I479</f>
        <v>207.99924111912597</v>
      </c>
      <c r="J33" s="343">
        <f>Assets!J479</f>
        <v>220.49293832227062</v>
      </c>
      <c r="K33" s="343">
        <f>Assets!K479</f>
        <v>234.53050512328858</v>
      </c>
      <c r="L33" s="343">
        <f>Assets!L479</f>
        <v>255.48185839926134</v>
      </c>
      <c r="M33" s="343">
        <f>Assets!M479</f>
        <v>246.45956847173164</v>
      </c>
      <c r="N33" s="343">
        <f>Assets!N479</f>
        <v>239.02647490607092</v>
      </c>
      <c r="O33" s="343">
        <f>Assets!O479</f>
        <v>234.33075925718251</v>
      </c>
      <c r="P33" s="343">
        <f>Assets!P479</f>
        <v>211.23291212160143</v>
      </c>
      <c r="Q33" s="343">
        <f>Assets!Q479</f>
        <v>197.19578883157433</v>
      </c>
      <c r="R33" s="343">
        <f>Assets!R479</f>
        <v>195.7592820273139</v>
      </c>
      <c r="S33" s="343">
        <f>Assets!S479</f>
        <v>195.11150457849257</v>
      </c>
      <c r="T33" s="343">
        <f>Assets!T479</f>
        <v>188.99247144184679</v>
      </c>
      <c r="U33" s="343">
        <f>Assets!U479</f>
        <v>179.57541077801375</v>
      </c>
      <c r="V33" s="343">
        <f>Assets!V479</f>
        <v>174.63051964979496</v>
      </c>
      <c r="W33" s="343">
        <f>Assets!W479</f>
        <v>170.32082968812432</v>
      </c>
      <c r="X33" s="343">
        <f>Assets!X479</f>
        <v>163.473520370355</v>
      </c>
      <c r="Y33" s="343">
        <f>Assets!Y479</f>
        <v>161.45021372536135</v>
      </c>
      <c r="Z33" s="343">
        <f>Assets!Z479</f>
        <v>160.2785894022042</v>
      </c>
      <c r="AA33" s="343">
        <f>Assets!AA479</f>
        <v>157.82087481587448</v>
      </c>
      <c r="AB33" s="343">
        <f>Assets!AB479</f>
        <v>157.82087481587448</v>
      </c>
      <c r="AC33" s="343">
        <f>Assets!AC479</f>
        <v>157.82087481587448</v>
      </c>
      <c r="AD33" s="343">
        <f>Assets!AD479</f>
        <v>157.82087481587448</v>
      </c>
      <c r="AE33" s="343">
        <f>Assets!AE479</f>
        <v>157.82087481587448</v>
      </c>
      <c r="AF33" s="343">
        <f>Assets!AF479</f>
        <v>157.650254155976</v>
      </c>
      <c r="AG33" s="343">
        <f>Assets!AG479</f>
        <v>157.38338594433992</v>
      </c>
      <c r="AH33" s="343">
        <f>Assets!AH479</f>
        <v>157.38338594433992</v>
      </c>
      <c r="AI33" s="343">
        <f>Assets!AI479</f>
        <v>157.38338594433992</v>
      </c>
      <c r="AJ33" s="343">
        <f>Assets!AJ479</f>
        <v>157.38338594433992</v>
      </c>
      <c r="AK33" s="343">
        <f>Assets!AK479</f>
        <v>133.71995414019895</v>
      </c>
      <c r="AL33" s="343">
        <f>Assets!AL479</f>
        <v>115.86859330549665</v>
      </c>
      <c r="AM33" s="343">
        <f>Assets!AM479</f>
        <v>115.86859330549665</v>
      </c>
      <c r="AN33" s="343">
        <f>Assets!AN479</f>
        <v>114.55582871503759</v>
      </c>
      <c r="AO33" s="343">
        <f>Assets!AO479</f>
        <v>113.64074572969747</v>
      </c>
      <c r="AP33" s="343">
        <f>Assets!AP479</f>
        <v>113.20267095788927</v>
      </c>
      <c r="AQ33" s="343">
        <f>Assets!AQ479</f>
        <v>48.846874383764217</v>
      </c>
      <c r="AR33" s="343">
        <f>Assets!AR479</f>
        <v>47.533490780210187</v>
      </c>
      <c r="AS33" s="343">
        <f>Assets!AS479</f>
        <v>47.533490780210187</v>
      </c>
      <c r="AT33" s="343">
        <f>Assets!AT479</f>
        <v>47.330256266533823</v>
      </c>
      <c r="AU33" s="343">
        <f>Assets!AU479</f>
        <v>47.330256266533816</v>
      </c>
      <c r="AV33" s="343">
        <f>Assets!AV479</f>
        <v>39.719850799273537</v>
      </c>
      <c r="AW33" s="343">
        <f>Assets!AW479</f>
        <v>36.038636136081884</v>
      </c>
      <c r="AX33" s="343">
        <f>Assets!AX479</f>
        <v>33.439000728489262</v>
      </c>
      <c r="AY33" s="343">
        <f>Assets!AY479</f>
        <v>30.661598931683734</v>
      </c>
      <c r="AZ33" s="343">
        <f>Assets!AZ479</f>
        <v>26.773306350798407</v>
      </c>
      <c r="BA33" s="343">
        <f>Assets!BA479</f>
        <v>26.77193043860267</v>
      </c>
      <c r="BB33" s="343">
        <f>Assets!BB479</f>
        <v>26.771936678595658</v>
      </c>
      <c r="BC33" s="343">
        <f>Assets!BC479</f>
        <v>23.403809482426581</v>
      </c>
      <c r="BD33" s="343">
        <f>Assets!BD479</f>
        <v>17.18318104110967</v>
      </c>
      <c r="BE33" s="343">
        <f>Assets!BE479</f>
        <v>13.12959372266849</v>
      </c>
      <c r="BF33" s="343">
        <f>Assets!BF479</f>
        <v>8.643671610179986</v>
      </c>
      <c r="BG33" s="343">
        <f>Assets!BG479</f>
        <v>2.7424805842223918</v>
      </c>
      <c r="BH33" s="343">
        <f>Assets!BH479</f>
        <v>0</v>
      </c>
      <c r="BI33" s="343">
        <f>Assets!BI479</f>
        <v>0</v>
      </c>
      <c r="BJ33" s="41"/>
      <c r="BK33" s="41"/>
      <c r="BL33" s="41"/>
      <c r="BM33" s="41"/>
      <c r="BN33" s="41"/>
      <c r="BO33" s="41"/>
      <c r="BP33" s="41"/>
      <c r="BQ33" s="41"/>
      <c r="BR33" s="41"/>
      <c r="BS33" s="41"/>
      <c r="BT33" s="41"/>
      <c r="BU33" s="41"/>
      <c r="BV33" s="41"/>
      <c r="BW33" s="41"/>
      <c r="BX33" s="41"/>
      <c r="BY33" s="41"/>
      <c r="BZ33" s="41"/>
    </row>
    <row r="34" spans="1:78">
      <c r="A34" s="41"/>
      <c r="B34" s="38" t="s">
        <v>31</v>
      </c>
      <c r="C34" s="41"/>
      <c r="D34" s="41"/>
      <c r="E34" s="41"/>
      <c r="F34" s="342"/>
      <c r="G34" s="343">
        <f>G20</f>
        <v>296.31149328287813</v>
      </c>
      <c r="H34" s="343">
        <f t="shared" ref="H34:P34" si="26">H20</f>
        <v>319.84869420720213</v>
      </c>
      <c r="I34" s="343">
        <f t="shared" si="26"/>
        <v>340.04233172509674</v>
      </c>
      <c r="J34" s="343">
        <f t="shared" si="26"/>
        <v>362.55803535614109</v>
      </c>
      <c r="K34" s="343">
        <f t="shared" si="26"/>
        <v>384.13060534872585</v>
      </c>
      <c r="L34" s="343">
        <f t="shared" si="26"/>
        <v>399.97885191385114</v>
      </c>
      <c r="M34" s="343">
        <f t="shared" si="26"/>
        <v>395.24540486372757</v>
      </c>
      <c r="N34" s="343">
        <f t="shared" si="26"/>
        <v>390.30293639992135</v>
      </c>
      <c r="O34" s="343">
        <f t="shared" si="26"/>
        <v>385.01374880468421</v>
      </c>
      <c r="P34" s="343">
        <f t="shared" si="26"/>
        <v>379.38790455884697</v>
      </c>
      <c r="Q34" s="343">
        <f>Q20</f>
        <v>375.29881686153436</v>
      </c>
      <c r="R34" s="343">
        <f>R20</f>
        <v>371.94678747220274</v>
      </c>
      <c r="S34" s="343">
        <f t="shared" ref="S34:AQ34" si="27">S20</f>
        <v>368.20031180577342</v>
      </c>
      <c r="T34" s="343">
        <f t="shared" si="27"/>
        <v>364.05138171276639</v>
      </c>
      <c r="U34" s="343">
        <f t="shared" si="27"/>
        <v>359.43826989213323</v>
      </c>
      <c r="V34" s="343">
        <f t="shared" si="27"/>
        <v>354.34709075314333</v>
      </c>
      <c r="W34" s="343">
        <f t="shared" si="27"/>
        <v>348.77987767684715</v>
      </c>
      <c r="X34" s="343">
        <f t="shared" si="27"/>
        <v>343.52575436580423</v>
      </c>
      <c r="Y34" s="343">
        <f t="shared" si="27"/>
        <v>338.44893453707641</v>
      </c>
      <c r="Z34" s="343">
        <f t="shared" si="27"/>
        <v>333.07865308974141</v>
      </c>
      <c r="AA34" s="343">
        <f t="shared" si="27"/>
        <v>327.38257308718147</v>
      </c>
      <c r="AB34" s="343">
        <f t="shared" si="27"/>
        <v>321.45082214655713</v>
      </c>
      <c r="AC34" s="343">
        <f t="shared" si="27"/>
        <v>314.98351896317399</v>
      </c>
      <c r="AD34" s="343">
        <f t="shared" si="27"/>
        <v>307.95667239062738</v>
      </c>
      <c r="AE34" s="343">
        <f t="shared" si="27"/>
        <v>300.34540177092225</v>
      </c>
      <c r="AF34" s="343">
        <f t="shared" si="27"/>
        <v>292.16527221601382</v>
      </c>
      <c r="AG34" s="343">
        <f t="shared" si="27"/>
        <v>283.36373978459227</v>
      </c>
      <c r="AH34" s="343">
        <f t="shared" si="27"/>
        <v>273.90045312430431</v>
      </c>
      <c r="AI34" s="343">
        <f t="shared" si="27"/>
        <v>263.74677803747949</v>
      </c>
      <c r="AJ34" s="343">
        <f t="shared" si="27"/>
        <v>255.25823437226828</v>
      </c>
      <c r="AK34" s="343">
        <f t="shared" si="27"/>
        <v>249.20314815004409</v>
      </c>
      <c r="AL34" s="343">
        <f t="shared" si="27"/>
        <v>242.65555594737282</v>
      </c>
      <c r="AM34" s="343">
        <f t="shared" si="27"/>
        <v>235.59380690426551</v>
      </c>
      <c r="AN34" s="343">
        <f t="shared" si="27"/>
        <v>227.99545373147487</v>
      </c>
      <c r="AO34" s="343">
        <f t="shared" si="27"/>
        <v>220.03909434896235</v>
      </c>
      <c r="AP34" s="343">
        <f t="shared" si="27"/>
        <v>211.54027109917615</v>
      </c>
      <c r="AQ34" s="343">
        <f t="shared" si="27"/>
        <v>210.20340619600859</v>
      </c>
      <c r="AR34" s="343">
        <f t="shared" ref="AR34:BI34" si="28">AR20</f>
        <v>210.51881774362309</v>
      </c>
      <c r="AS34" s="343">
        <f t="shared" si="28"/>
        <v>210.70646483018342</v>
      </c>
      <c r="AT34" s="343">
        <f t="shared" si="28"/>
        <v>210.75943608682761</v>
      </c>
      <c r="AU34" s="343">
        <f t="shared" si="28"/>
        <v>210.70066646651867</v>
      </c>
      <c r="AV34" s="343">
        <f t="shared" si="28"/>
        <v>210.49414361079803</v>
      </c>
      <c r="AW34" s="343">
        <f t="shared" si="28"/>
        <v>211.14943901472671</v>
      </c>
      <c r="AX34" s="343">
        <f t="shared" si="28"/>
        <v>212.18664367827745</v>
      </c>
      <c r="AY34" s="343">
        <f t="shared" si="28"/>
        <v>213.48074647330029</v>
      </c>
      <c r="AZ34" s="343">
        <f t="shared" si="28"/>
        <v>215.07140585812738</v>
      </c>
      <c r="BA34" s="343">
        <f t="shared" si="28"/>
        <v>217.11861729892343</v>
      </c>
      <c r="BB34" s="343">
        <f t="shared" si="28"/>
        <v>219.12567830889611</v>
      </c>
      <c r="BC34" s="343">
        <f t="shared" si="28"/>
        <v>221.08886946289707</v>
      </c>
      <c r="BD34" s="343">
        <f t="shared" si="28"/>
        <v>223.01127995808508</v>
      </c>
      <c r="BE34" s="343">
        <f t="shared" si="28"/>
        <v>224.96374244118215</v>
      </c>
      <c r="BF34" s="343">
        <f t="shared" si="28"/>
        <v>226.92056087497861</v>
      </c>
      <c r="BG34" s="343">
        <f t="shared" si="28"/>
        <v>229.91874351922462</v>
      </c>
      <c r="BH34" s="343">
        <f t="shared" si="28"/>
        <v>233.69584192269377</v>
      </c>
      <c r="BI34" s="343">
        <f t="shared" si="28"/>
        <v>237.94959471737118</v>
      </c>
      <c r="BJ34" s="41"/>
      <c r="BK34" s="41"/>
      <c r="BL34" s="41"/>
      <c r="BM34" s="41"/>
      <c r="BN34" s="41"/>
      <c r="BO34" s="41"/>
      <c r="BP34" s="41"/>
      <c r="BQ34" s="41"/>
      <c r="BR34" s="41"/>
      <c r="BS34" s="41"/>
      <c r="BT34" s="41"/>
      <c r="BU34" s="41"/>
      <c r="BV34" s="41"/>
      <c r="BW34" s="41"/>
      <c r="BX34" s="41"/>
      <c r="BY34" s="41"/>
      <c r="BZ34" s="41"/>
    </row>
    <row r="35" spans="1:78">
      <c r="A35" s="41"/>
      <c r="B35" s="47" t="s">
        <v>32</v>
      </c>
      <c r="C35" s="41"/>
      <c r="D35" s="41"/>
      <c r="E35" s="41"/>
      <c r="F35" s="355"/>
      <c r="G35" s="356">
        <f>SUM(G32:G34)</f>
        <v>639.8108534155391</v>
      </c>
      <c r="H35" s="356">
        <f t="shared" ref="H35:O35" si="29">SUM(H32:H34)</f>
        <v>709.8525711157381</v>
      </c>
      <c r="I35" s="356">
        <f t="shared" si="29"/>
        <v>745.97181314193449</v>
      </c>
      <c r="J35" s="356">
        <f t="shared" si="29"/>
        <v>798.22236644697171</v>
      </c>
      <c r="K35" s="356">
        <f t="shared" si="29"/>
        <v>840.93895261767921</v>
      </c>
      <c r="L35" s="356">
        <f t="shared" si="29"/>
        <v>655.46071031311249</v>
      </c>
      <c r="M35" s="356">
        <f t="shared" si="29"/>
        <v>641.70497333545927</v>
      </c>
      <c r="N35" s="356">
        <f t="shared" si="29"/>
        <v>629.32941130599227</v>
      </c>
      <c r="O35" s="356">
        <f t="shared" si="29"/>
        <v>619.34450806186669</v>
      </c>
      <c r="P35" s="356">
        <f>SUM(P32:P34)</f>
        <v>590.62081668044834</v>
      </c>
      <c r="Q35" s="356">
        <f>SUM(Q32:Q34)</f>
        <v>572.49460569310872</v>
      </c>
      <c r="R35" s="356">
        <f>SUM(R32:R34)</f>
        <v>567.70606949951662</v>
      </c>
      <c r="S35" s="356">
        <f t="shared" ref="S35:AP35" si="30">SUM(S32:S34)</f>
        <v>563.31181638426597</v>
      </c>
      <c r="T35" s="356">
        <f t="shared" si="30"/>
        <v>553.0438531546132</v>
      </c>
      <c r="U35" s="356">
        <f t="shared" si="30"/>
        <v>539.01368067014698</v>
      </c>
      <c r="V35" s="356">
        <f t="shared" si="30"/>
        <v>528.97761040293835</v>
      </c>
      <c r="W35" s="356">
        <f t="shared" si="30"/>
        <v>519.10070736497141</v>
      </c>
      <c r="X35" s="356">
        <f t="shared" si="30"/>
        <v>506.99927473615924</v>
      </c>
      <c r="Y35" s="356">
        <f t="shared" si="30"/>
        <v>499.89914826243773</v>
      </c>
      <c r="Z35" s="356">
        <f t="shared" si="30"/>
        <v>493.35724249194561</v>
      </c>
      <c r="AA35" s="356">
        <f t="shared" si="30"/>
        <v>485.20344790305592</v>
      </c>
      <c r="AB35" s="356">
        <f t="shared" si="30"/>
        <v>479.27169696243163</v>
      </c>
      <c r="AC35" s="356">
        <f t="shared" si="30"/>
        <v>472.8043937790485</v>
      </c>
      <c r="AD35" s="356">
        <f t="shared" si="30"/>
        <v>465.77754720650182</v>
      </c>
      <c r="AE35" s="356">
        <f t="shared" si="30"/>
        <v>458.1662765867967</v>
      </c>
      <c r="AF35" s="356">
        <f t="shared" si="30"/>
        <v>449.81552637198979</v>
      </c>
      <c r="AG35" s="356">
        <f t="shared" si="30"/>
        <v>440.74712572893219</v>
      </c>
      <c r="AH35" s="356">
        <f t="shared" si="30"/>
        <v>431.28383906864423</v>
      </c>
      <c r="AI35" s="356">
        <f t="shared" si="30"/>
        <v>421.13016398181941</v>
      </c>
      <c r="AJ35" s="356">
        <f t="shared" si="30"/>
        <v>412.64162031660817</v>
      </c>
      <c r="AK35" s="356">
        <f t="shared" si="30"/>
        <v>382.92310229024304</v>
      </c>
      <c r="AL35" s="356">
        <f t="shared" si="30"/>
        <v>358.52414925286945</v>
      </c>
      <c r="AM35" s="356">
        <f t="shared" si="30"/>
        <v>351.46240020976217</v>
      </c>
      <c r="AN35" s="356">
        <f t="shared" si="30"/>
        <v>342.55128244651246</v>
      </c>
      <c r="AO35" s="356">
        <f t="shared" si="30"/>
        <v>333.67984007865982</v>
      </c>
      <c r="AP35" s="356">
        <f t="shared" si="30"/>
        <v>324.74294205706542</v>
      </c>
      <c r="AQ35" s="356">
        <f t="shared" ref="AQ35:BI35" si="31">SUM(AQ32:AQ34)</f>
        <v>259.05028057977279</v>
      </c>
      <c r="AR35" s="356">
        <f t="shared" si="31"/>
        <v>258.05230852383329</v>
      </c>
      <c r="AS35" s="356">
        <f t="shared" si="31"/>
        <v>258.23995561039362</v>
      </c>
      <c r="AT35" s="356">
        <f t="shared" si="31"/>
        <v>258.08969235336144</v>
      </c>
      <c r="AU35" s="356">
        <f t="shared" si="31"/>
        <v>258.03092273305248</v>
      </c>
      <c r="AV35" s="356">
        <f t="shared" si="31"/>
        <v>250.21399441007156</v>
      </c>
      <c r="AW35" s="356">
        <f t="shared" si="31"/>
        <v>247.1880751508086</v>
      </c>
      <c r="AX35" s="356">
        <f t="shared" si="31"/>
        <v>245.6256444067667</v>
      </c>
      <c r="AY35" s="356">
        <f t="shared" si="31"/>
        <v>244.14234540498401</v>
      </c>
      <c r="AZ35" s="356">
        <f t="shared" si="31"/>
        <v>241.84471220892578</v>
      </c>
      <c r="BA35" s="356">
        <f t="shared" si="31"/>
        <v>243.89054773752611</v>
      </c>
      <c r="BB35" s="356">
        <f t="shared" si="31"/>
        <v>245.89761498749178</v>
      </c>
      <c r="BC35" s="356">
        <f t="shared" si="31"/>
        <v>244.49267894532363</v>
      </c>
      <c r="BD35" s="356">
        <f t="shared" si="31"/>
        <v>240.19446099919475</v>
      </c>
      <c r="BE35" s="356">
        <f t="shared" si="31"/>
        <v>238.09333616385064</v>
      </c>
      <c r="BF35" s="356">
        <f t="shared" si="31"/>
        <v>235.56423248515858</v>
      </c>
      <c r="BG35" s="356">
        <f t="shared" si="31"/>
        <v>232.66122410344701</v>
      </c>
      <c r="BH35" s="356">
        <f t="shared" si="31"/>
        <v>233.69584192269377</v>
      </c>
      <c r="BI35" s="356">
        <f t="shared" si="31"/>
        <v>237.94959471737118</v>
      </c>
      <c r="BJ35" s="41"/>
      <c r="BK35" s="41"/>
      <c r="BL35" s="41"/>
      <c r="BM35" s="41"/>
      <c r="BN35" s="41"/>
      <c r="BO35" s="41"/>
      <c r="BP35" s="41"/>
      <c r="BQ35" s="41"/>
      <c r="BR35" s="41"/>
      <c r="BS35" s="41"/>
      <c r="BT35" s="41"/>
      <c r="BU35" s="41"/>
      <c r="BV35" s="41"/>
      <c r="BW35" s="41"/>
      <c r="BX35" s="41"/>
      <c r="BY35" s="41"/>
      <c r="BZ35" s="41"/>
    </row>
    <row r="36" spans="1:78">
      <c r="A36" s="41"/>
      <c r="B36" s="41"/>
      <c r="C36" s="41"/>
      <c r="D36" s="41"/>
      <c r="E36" s="41"/>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41"/>
      <c r="BK36" s="41"/>
      <c r="BL36" s="41"/>
      <c r="BM36" s="41"/>
      <c r="BN36" s="41"/>
      <c r="BO36" s="41"/>
      <c r="BP36" s="41"/>
      <c r="BQ36" s="41"/>
      <c r="BR36" s="41"/>
      <c r="BS36" s="41"/>
      <c r="BT36" s="41"/>
      <c r="BU36" s="41"/>
      <c r="BV36" s="41"/>
      <c r="BW36" s="41"/>
      <c r="BX36" s="41"/>
      <c r="BY36" s="41"/>
      <c r="BZ36" s="41"/>
    </row>
    <row r="37" spans="1:78">
      <c r="A37" s="41"/>
      <c r="B37" s="47" t="s">
        <v>27</v>
      </c>
      <c r="C37" s="41"/>
      <c r="D37" s="41"/>
      <c r="E37" s="41"/>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41"/>
      <c r="BK37" s="41"/>
      <c r="BL37" s="41"/>
      <c r="BM37" s="41"/>
      <c r="BN37" s="41"/>
      <c r="BO37" s="41"/>
      <c r="BP37" s="41"/>
      <c r="BQ37" s="41"/>
      <c r="BR37" s="41"/>
      <c r="BS37" s="41"/>
      <c r="BT37" s="41"/>
      <c r="BU37" s="41"/>
      <c r="BV37" s="41"/>
      <c r="BW37" s="41"/>
      <c r="BX37" s="41"/>
      <c r="BY37" s="41"/>
      <c r="BZ37" s="41"/>
    </row>
    <row r="38" spans="1:78">
      <c r="A38" s="41"/>
      <c r="B38" s="38" t="s">
        <v>4</v>
      </c>
      <c r="C38" s="41"/>
      <c r="D38" s="41"/>
      <c r="E38" s="41"/>
      <c r="F38" s="391"/>
      <c r="G38" s="390">
        <f>IF(Input!G254="",Input!F254,Input!G254)</f>
        <v>0.3</v>
      </c>
      <c r="H38" s="390">
        <f>IF(Input!H254="",G38,Input!H254)</f>
        <v>0.3</v>
      </c>
      <c r="I38" s="390">
        <f>IF(Input!I254="",H38,Input!I254)</f>
        <v>0.3</v>
      </c>
      <c r="J38" s="390">
        <f>IF(Input!J254="",I38,Input!J254)</f>
        <v>0.3</v>
      </c>
      <c r="K38" s="390">
        <f>IF(Input!K254="",J38,Input!K254)</f>
        <v>0.3</v>
      </c>
      <c r="L38" s="390">
        <f>IF(Input!L254="",K38,Input!L254)</f>
        <v>0.3</v>
      </c>
      <c r="M38" s="390">
        <f>IF(Input!M254="",L38,Input!M254)</f>
        <v>0.3</v>
      </c>
      <c r="N38" s="390">
        <f>IF(Input!N254="",M38,Input!N254)</f>
        <v>0.3</v>
      </c>
      <c r="O38" s="390">
        <f>IF(Input!O254="",N38,Input!O254)</f>
        <v>0.3</v>
      </c>
      <c r="P38" s="390">
        <f>IF(Input!P254="",O38,Input!P254)</f>
        <v>0.3</v>
      </c>
      <c r="Q38" s="390">
        <f>IF(Input!Q254="",P38,Input!Q254)</f>
        <v>0.3</v>
      </c>
      <c r="R38" s="390">
        <f>IF(Input!R254="",Q38,Input!R254)</f>
        <v>0.3</v>
      </c>
      <c r="S38" s="390">
        <f>IF(Input!S254="",R38,Input!S254)</f>
        <v>0.3</v>
      </c>
      <c r="T38" s="390">
        <f>IF(Input!T254="",S38,Input!T254)</f>
        <v>0.3</v>
      </c>
      <c r="U38" s="390">
        <f>IF(Input!U254="",T38,Input!U254)</f>
        <v>0.3</v>
      </c>
      <c r="V38" s="390">
        <f>IF(Input!V254="",U38,Input!V254)</f>
        <v>0.3</v>
      </c>
      <c r="W38" s="390">
        <f>IF(Input!W254="",V38,Input!W254)</f>
        <v>0.3</v>
      </c>
      <c r="X38" s="390">
        <f>IF(Input!X254="",W38,Input!X254)</f>
        <v>0.3</v>
      </c>
      <c r="Y38" s="390">
        <f>IF(Input!Y254="",X38,Input!Y254)</f>
        <v>0.3</v>
      </c>
      <c r="Z38" s="390">
        <f>IF(Input!Z254="",Y38,Input!Z254)</f>
        <v>0.3</v>
      </c>
      <c r="AA38" s="390">
        <f>IF(Input!AA254="",Z38,Input!AA254)</f>
        <v>0.3</v>
      </c>
      <c r="AB38" s="390">
        <f>IF(Input!AB254="",AA38,Input!AB254)</f>
        <v>0.3</v>
      </c>
      <c r="AC38" s="390">
        <f>IF(Input!AC254="",AB38,Input!AC254)</f>
        <v>0.3</v>
      </c>
      <c r="AD38" s="390">
        <f>IF(Input!AD254="",AC38,Input!AD254)</f>
        <v>0.3</v>
      </c>
      <c r="AE38" s="390">
        <f>IF(Input!AE254="",AD38,Input!AE254)</f>
        <v>0.3</v>
      </c>
      <c r="AF38" s="390">
        <f>IF(Input!AF254="",AE38,Input!AF254)</f>
        <v>0.3</v>
      </c>
      <c r="AG38" s="390">
        <f>IF(Input!AG254="",AF38,Input!AG254)</f>
        <v>0.3</v>
      </c>
      <c r="AH38" s="390">
        <f>IF(Input!AH254="",AG38,Input!AH254)</f>
        <v>0.3</v>
      </c>
      <c r="AI38" s="390">
        <f>IF(Input!AI254="",AH38,Input!AI254)</f>
        <v>0.3</v>
      </c>
      <c r="AJ38" s="390">
        <f>IF(Input!AJ254="",AI38,Input!AJ254)</f>
        <v>0.3</v>
      </c>
      <c r="AK38" s="390">
        <f>IF(Input!AK254="",AJ38,Input!AK254)</f>
        <v>0.3</v>
      </c>
      <c r="AL38" s="390">
        <f>IF(Input!AL254="",AK38,Input!AL254)</f>
        <v>0.3</v>
      </c>
      <c r="AM38" s="390">
        <f>IF(Input!AM254="",AL38,Input!AM254)</f>
        <v>0.3</v>
      </c>
      <c r="AN38" s="390">
        <f>IF(Input!AN254="",AM38,Input!AN254)</f>
        <v>0.3</v>
      </c>
      <c r="AO38" s="390">
        <f>IF(Input!AO254="",AN38,Input!AO254)</f>
        <v>0.3</v>
      </c>
      <c r="AP38" s="390">
        <f>IF(Input!AP254="",AO38,Input!AP254)</f>
        <v>0.3</v>
      </c>
      <c r="AQ38" s="390">
        <f>IF(Input!AQ254="",AP38,Input!AQ254)</f>
        <v>0.3</v>
      </c>
      <c r="AR38" s="390">
        <f>IF(Input!AR254="",AQ38,Input!AR254)</f>
        <v>0.3</v>
      </c>
      <c r="AS38" s="390">
        <f>IF(Input!AS254="",AR38,Input!AS254)</f>
        <v>0.3</v>
      </c>
      <c r="AT38" s="390">
        <f>IF(Input!AT254="",AS38,Input!AT254)</f>
        <v>0.3</v>
      </c>
      <c r="AU38" s="390">
        <f>IF(Input!AU254="",AT38,Input!AU254)</f>
        <v>0.3</v>
      </c>
      <c r="AV38" s="390">
        <f>IF(Input!AV254="",AU38,Input!AV254)</f>
        <v>0.3</v>
      </c>
      <c r="AW38" s="390">
        <f>IF(Input!AW254="",AV38,Input!AW254)</f>
        <v>0.3</v>
      </c>
      <c r="AX38" s="390">
        <f>IF(Input!AX254="",AW38,Input!AX254)</f>
        <v>0.3</v>
      </c>
      <c r="AY38" s="390">
        <f>IF(Input!AY254="",AX38,Input!AY254)</f>
        <v>0.3</v>
      </c>
      <c r="AZ38" s="390">
        <f>IF(Input!AZ254="",AY38,Input!AZ254)</f>
        <v>0.3</v>
      </c>
      <c r="BA38" s="390">
        <f>IF(Input!BA254="",AZ38,Input!BA254)</f>
        <v>0.3</v>
      </c>
      <c r="BB38" s="390">
        <f>IF(Input!BB254="",BA38,Input!BB254)</f>
        <v>0.3</v>
      </c>
      <c r="BC38" s="390">
        <f>IF(Input!BC254="",BB38,Input!BC254)</f>
        <v>0.3</v>
      </c>
      <c r="BD38" s="390">
        <f>IF(Input!BD254="",BC38,Input!BD254)</f>
        <v>0.3</v>
      </c>
      <c r="BE38" s="390">
        <f>IF(Input!BE254="",BD38,Input!BE254)</f>
        <v>0.3</v>
      </c>
      <c r="BF38" s="390">
        <f>IF(Input!BF254="",BE38,Input!BF254)</f>
        <v>0.3</v>
      </c>
      <c r="BG38" s="390">
        <f>IF(Input!BG254="",BF38,Input!BG254)</f>
        <v>0.3</v>
      </c>
      <c r="BH38" s="390">
        <f>IF(Input!BH254="",BG38,Input!BH254)</f>
        <v>0.3</v>
      </c>
      <c r="BI38" s="390">
        <f>IF(Input!BI254="",BH38,Input!BI254)</f>
        <v>0.3</v>
      </c>
      <c r="BJ38" s="41"/>
      <c r="BK38" s="41"/>
      <c r="BL38" s="41"/>
      <c r="BM38" s="41"/>
      <c r="BN38" s="41"/>
      <c r="BO38" s="41"/>
      <c r="BP38" s="41"/>
      <c r="BQ38" s="41"/>
      <c r="BR38" s="41"/>
      <c r="BS38" s="41"/>
      <c r="BT38" s="41"/>
      <c r="BU38" s="41"/>
      <c r="BV38" s="41"/>
      <c r="BW38" s="41"/>
      <c r="BX38" s="41"/>
      <c r="BY38" s="41"/>
      <c r="BZ38" s="41"/>
    </row>
    <row r="39" spans="1:78">
      <c r="A39" s="41"/>
      <c r="B39" s="38" t="s">
        <v>28</v>
      </c>
      <c r="C39" s="41"/>
      <c r="D39" s="46"/>
      <c r="E39" s="107"/>
      <c r="F39" s="358"/>
      <c r="G39" s="356">
        <f t="shared" ref="G39:AL39" si="32">G40+F41</f>
        <v>143.17245394199063</v>
      </c>
      <c r="H39" s="356">
        <f t="shared" si="32"/>
        <v>151.68324155074731</v>
      </c>
      <c r="I39" s="356">
        <f t="shared" si="32"/>
        <v>174.35763148447984</v>
      </c>
      <c r="J39" s="356">
        <f t="shared" si="32"/>
        <v>178.42847067101275</v>
      </c>
      <c r="K39" s="356">
        <f t="shared" si="32"/>
        <v>194.32332709122488</v>
      </c>
      <c r="L39" s="356">
        <f t="shared" si="32"/>
        <v>209.59339605621642</v>
      </c>
      <c r="M39" s="356">
        <f t="shared" si="32"/>
        <v>220.38759805500194</v>
      </c>
      <c r="N39" s="356">
        <f t="shared" si="32"/>
        <v>232.62318036729778</v>
      </c>
      <c r="O39" s="356">
        <f t="shared" si="32"/>
        <v>241.22334189276933</v>
      </c>
      <c r="P39" s="356">
        <f t="shared" si="32"/>
        <v>223.61306173306116</v>
      </c>
      <c r="Q39" s="356">
        <f t="shared" si="32"/>
        <v>217.1596429011596</v>
      </c>
      <c r="R39" s="356">
        <f t="shared" si="32"/>
        <v>225.38033919318229</v>
      </c>
      <c r="S39" s="356">
        <f t="shared" si="32"/>
        <v>232.54589337776952</v>
      </c>
      <c r="T39" s="356">
        <f t="shared" si="32"/>
        <v>246.97517334021995</v>
      </c>
      <c r="U39" s="356">
        <f t="shared" si="32"/>
        <v>264.99541137763026</v>
      </c>
      <c r="V39" s="356">
        <f t="shared" si="32"/>
        <v>277.51698112649547</v>
      </c>
      <c r="W39" s="356">
        <f t="shared" si="32"/>
        <v>269.31203999212403</v>
      </c>
      <c r="X39" s="356">
        <f t="shared" si="32"/>
        <v>267.60504868962789</v>
      </c>
      <c r="Y39" s="356">
        <f t="shared" si="32"/>
        <v>272.3487304089183</v>
      </c>
      <c r="Z39" s="356">
        <f t="shared" si="32"/>
        <v>276.66554770557775</v>
      </c>
      <c r="AA39" s="356">
        <f t="shared" si="32"/>
        <v>279.87687935839676</v>
      </c>
      <c r="AB39" s="356">
        <f t="shared" si="32"/>
        <v>287.55555898208161</v>
      </c>
      <c r="AC39" s="356">
        <f t="shared" si="32"/>
        <v>295.32343853040163</v>
      </c>
      <c r="AD39" s="356">
        <f t="shared" si="32"/>
        <v>303.17992112656634</v>
      </c>
      <c r="AE39" s="356">
        <f t="shared" si="32"/>
        <v>310.09861054638168</v>
      </c>
      <c r="AF39" s="356">
        <f t="shared" si="32"/>
        <v>317.97368983227977</v>
      </c>
      <c r="AG39" s="356">
        <f t="shared" si="32"/>
        <v>326.37011608688846</v>
      </c>
      <c r="AH39" s="356">
        <f t="shared" si="32"/>
        <v>334.55353064061961</v>
      </c>
      <c r="AI39" s="356">
        <f t="shared" si="32"/>
        <v>283.6770241100391</v>
      </c>
      <c r="AJ39" s="356">
        <f t="shared" si="32"/>
        <v>215.32120838182698</v>
      </c>
      <c r="AK39" s="356">
        <f t="shared" si="32"/>
        <v>248.25563310167513</v>
      </c>
      <c r="AL39" s="356">
        <f t="shared" si="32"/>
        <v>274.76793943860281</v>
      </c>
      <c r="AM39" s="356">
        <f t="shared" ref="AM39:BI39" si="33">AM40+AL41</f>
        <v>281.40571169810556</v>
      </c>
      <c r="AN39" s="356">
        <f t="shared" si="33"/>
        <v>284.57502023887298</v>
      </c>
      <c r="AO39" s="356">
        <f t="shared" si="33"/>
        <v>291.53580353481641</v>
      </c>
      <c r="AP39" s="356">
        <f t="shared" si="33"/>
        <v>106.41072172576099</v>
      </c>
      <c r="AQ39" s="356">
        <f t="shared" si="33"/>
        <v>136.08407909496373</v>
      </c>
      <c r="AR39" s="356">
        <f t="shared" si="33"/>
        <v>141.01744907623004</v>
      </c>
      <c r="AS39" s="356">
        <f t="shared" si="33"/>
        <v>144.53408687939225</v>
      </c>
      <c r="AT39" s="356">
        <f t="shared" si="33"/>
        <v>147.58193542378859</v>
      </c>
      <c r="AU39" s="356">
        <f t="shared" si="33"/>
        <v>151.1901669876691</v>
      </c>
      <c r="AV39" s="356">
        <f t="shared" si="33"/>
        <v>138.12855628262861</v>
      </c>
      <c r="AW39" s="356">
        <f t="shared" si="33"/>
        <v>133.39048939931743</v>
      </c>
      <c r="AX39" s="356">
        <f t="shared" si="33"/>
        <v>130.90437389303924</v>
      </c>
      <c r="AY39" s="356">
        <f t="shared" si="33"/>
        <v>127.87607319389301</v>
      </c>
      <c r="AZ39" s="356">
        <f t="shared" si="33"/>
        <v>122.40172656481542</v>
      </c>
      <c r="BA39" s="356">
        <f t="shared" si="33"/>
        <v>125.33190386019987</v>
      </c>
      <c r="BB39" s="356">
        <f t="shared" si="33"/>
        <v>128.31485292767448</v>
      </c>
      <c r="BC39" s="356">
        <f t="shared" si="33"/>
        <v>134.94305540919811</v>
      </c>
      <c r="BD39" s="356">
        <f t="shared" si="33"/>
        <v>142.96352027202562</v>
      </c>
      <c r="BE39" s="356">
        <f t="shared" si="33"/>
        <v>149.22825147402003</v>
      </c>
      <c r="BF39" s="356">
        <f t="shared" si="33"/>
        <v>130.26624887780883</v>
      </c>
      <c r="BG39" s="356">
        <f t="shared" si="33"/>
        <v>120.37658478001521</v>
      </c>
      <c r="BH39" s="356">
        <f t="shared" si="33"/>
        <v>115.18806372977207</v>
      </c>
      <c r="BI39" s="356">
        <f t="shared" si="33"/>
        <v>91.892235126933855</v>
      </c>
      <c r="BJ39" s="75"/>
      <c r="BK39" s="75"/>
      <c r="BL39" s="75"/>
      <c r="BM39" s="41"/>
      <c r="BN39" s="41"/>
      <c r="BO39" s="41"/>
      <c r="BP39" s="41"/>
      <c r="BQ39" s="41"/>
      <c r="BR39" s="41"/>
      <c r="BS39" s="41"/>
      <c r="BT39" s="41"/>
      <c r="BU39" s="41"/>
      <c r="BV39" s="41"/>
      <c r="BW39" s="41"/>
      <c r="BX39" s="41"/>
      <c r="BY39" s="41"/>
      <c r="BZ39" s="41"/>
    </row>
    <row r="40" spans="1:78">
      <c r="A40" s="41"/>
      <c r="B40" s="41" t="s">
        <v>177</v>
      </c>
      <c r="C40" s="41"/>
      <c r="D40" s="46"/>
      <c r="E40" s="95"/>
      <c r="F40" s="358"/>
      <c r="G40" s="356">
        <f t="shared" ref="G40:AL40" si="34">G29-G35</f>
        <v>143.17245394199063</v>
      </c>
      <c r="H40" s="356">
        <f t="shared" si="34"/>
        <v>151.68324155074731</v>
      </c>
      <c r="I40" s="356">
        <f t="shared" si="34"/>
        <v>174.35763148447984</v>
      </c>
      <c r="J40" s="356">
        <f t="shared" si="34"/>
        <v>178.42847067101275</v>
      </c>
      <c r="K40" s="356">
        <f t="shared" si="34"/>
        <v>194.32332709122488</v>
      </c>
      <c r="L40" s="356">
        <f t="shared" si="34"/>
        <v>209.59339605621642</v>
      </c>
      <c r="M40" s="356">
        <f t="shared" si="34"/>
        <v>220.38759805500194</v>
      </c>
      <c r="N40" s="356">
        <f t="shared" si="34"/>
        <v>232.62318036729778</v>
      </c>
      <c r="O40" s="356">
        <f t="shared" si="34"/>
        <v>241.22334189276933</v>
      </c>
      <c r="P40" s="356">
        <f t="shared" si="34"/>
        <v>223.61306173306116</v>
      </c>
      <c r="Q40" s="356">
        <f t="shared" si="34"/>
        <v>217.1596429011596</v>
      </c>
      <c r="R40" s="356">
        <f t="shared" si="34"/>
        <v>225.38033919318229</v>
      </c>
      <c r="S40" s="356">
        <f t="shared" si="34"/>
        <v>232.54589337776952</v>
      </c>
      <c r="T40" s="356">
        <f t="shared" si="34"/>
        <v>246.97517334021995</v>
      </c>
      <c r="U40" s="356">
        <f t="shared" si="34"/>
        <v>264.99541137763026</v>
      </c>
      <c r="V40" s="356">
        <f t="shared" si="34"/>
        <v>277.51698112649547</v>
      </c>
      <c r="W40" s="356">
        <f t="shared" si="34"/>
        <v>269.31203999212403</v>
      </c>
      <c r="X40" s="356">
        <f t="shared" si="34"/>
        <v>267.60504868962789</v>
      </c>
      <c r="Y40" s="356">
        <f t="shared" si="34"/>
        <v>272.3487304089183</v>
      </c>
      <c r="Z40" s="356">
        <f t="shared" si="34"/>
        <v>276.66554770557775</v>
      </c>
      <c r="AA40" s="356">
        <f t="shared" si="34"/>
        <v>279.87687935839676</v>
      </c>
      <c r="AB40" s="356">
        <f t="shared" si="34"/>
        <v>287.55555898208161</v>
      </c>
      <c r="AC40" s="356">
        <f t="shared" si="34"/>
        <v>295.32343853040163</v>
      </c>
      <c r="AD40" s="356">
        <f t="shared" si="34"/>
        <v>303.17992112656634</v>
      </c>
      <c r="AE40" s="356">
        <f t="shared" si="34"/>
        <v>310.09861054638168</v>
      </c>
      <c r="AF40" s="356">
        <f t="shared" si="34"/>
        <v>317.97368983227977</v>
      </c>
      <c r="AG40" s="356">
        <f t="shared" si="34"/>
        <v>326.37011608688846</v>
      </c>
      <c r="AH40" s="356">
        <f t="shared" si="34"/>
        <v>334.55353064061961</v>
      </c>
      <c r="AI40" s="356">
        <f t="shared" si="34"/>
        <v>283.6770241100391</v>
      </c>
      <c r="AJ40" s="356">
        <f t="shared" si="34"/>
        <v>215.32120838182698</v>
      </c>
      <c r="AK40" s="356">
        <f t="shared" si="34"/>
        <v>248.25563310167513</v>
      </c>
      <c r="AL40" s="356">
        <f t="shared" si="34"/>
        <v>274.76793943860281</v>
      </c>
      <c r="AM40" s="356">
        <f t="shared" ref="AM40:BI40" si="35">AM29-AM35</f>
        <v>281.40571169810556</v>
      </c>
      <c r="AN40" s="356">
        <f t="shared" si="35"/>
        <v>284.57502023887298</v>
      </c>
      <c r="AO40" s="356">
        <f t="shared" si="35"/>
        <v>291.53580353481641</v>
      </c>
      <c r="AP40" s="356">
        <f t="shared" si="35"/>
        <v>106.41072172576099</v>
      </c>
      <c r="AQ40" s="356">
        <f t="shared" si="35"/>
        <v>136.08407909496373</v>
      </c>
      <c r="AR40" s="356">
        <f t="shared" si="35"/>
        <v>141.01744907623004</v>
      </c>
      <c r="AS40" s="356">
        <f t="shared" si="35"/>
        <v>144.53408687939225</v>
      </c>
      <c r="AT40" s="356">
        <f t="shared" si="35"/>
        <v>147.58193542378859</v>
      </c>
      <c r="AU40" s="356">
        <f t="shared" si="35"/>
        <v>151.1901669876691</v>
      </c>
      <c r="AV40" s="356">
        <f t="shared" si="35"/>
        <v>138.12855628262861</v>
      </c>
      <c r="AW40" s="356">
        <f t="shared" si="35"/>
        <v>133.39048939931743</v>
      </c>
      <c r="AX40" s="356">
        <f t="shared" si="35"/>
        <v>130.90437389303924</v>
      </c>
      <c r="AY40" s="356">
        <f t="shared" si="35"/>
        <v>127.87607319389301</v>
      </c>
      <c r="AZ40" s="356">
        <f t="shared" si="35"/>
        <v>122.40172656481542</v>
      </c>
      <c r="BA40" s="356">
        <f t="shared" si="35"/>
        <v>125.33190386019987</v>
      </c>
      <c r="BB40" s="356">
        <f t="shared" si="35"/>
        <v>128.31485292767448</v>
      </c>
      <c r="BC40" s="356">
        <f t="shared" si="35"/>
        <v>134.94305540919811</v>
      </c>
      <c r="BD40" s="356">
        <f t="shared" si="35"/>
        <v>142.96352027202562</v>
      </c>
      <c r="BE40" s="356">
        <f t="shared" si="35"/>
        <v>149.22825147402003</v>
      </c>
      <c r="BF40" s="356">
        <f t="shared" si="35"/>
        <v>130.26624887780883</v>
      </c>
      <c r="BG40" s="356">
        <f t="shared" si="35"/>
        <v>120.37658478001521</v>
      </c>
      <c r="BH40" s="356">
        <f t="shared" si="35"/>
        <v>115.18806372977207</v>
      </c>
      <c r="BI40" s="356">
        <f t="shared" si="35"/>
        <v>91.892235126933855</v>
      </c>
      <c r="BJ40" s="75"/>
      <c r="BK40" s="75"/>
      <c r="BL40" s="75"/>
      <c r="BM40" s="41"/>
      <c r="BN40" s="41"/>
      <c r="BO40" s="41"/>
      <c r="BP40" s="41"/>
      <c r="BQ40" s="41"/>
      <c r="BR40" s="41"/>
      <c r="BS40" s="41"/>
      <c r="BT40" s="41"/>
      <c r="BU40" s="41"/>
      <c r="BV40" s="41"/>
      <c r="BW40" s="41"/>
      <c r="BX40" s="41"/>
      <c r="BY40" s="41"/>
      <c r="BZ40" s="41"/>
    </row>
    <row r="41" spans="1:78">
      <c r="A41" s="41"/>
      <c r="B41" s="41" t="s">
        <v>178</v>
      </c>
      <c r="C41" s="41"/>
      <c r="D41" s="41"/>
      <c r="E41" s="41"/>
      <c r="F41" s="359">
        <v>0</v>
      </c>
      <c r="G41" s="356">
        <f>IF(G39&lt;0,G39,0)</f>
        <v>0</v>
      </c>
      <c r="H41" s="356">
        <f>IF(H39&lt;0,H39,0)</f>
        <v>0</v>
      </c>
      <c r="I41" s="356">
        <f>IF(I39&lt;0,I39,0)</f>
        <v>0</v>
      </c>
      <c r="J41" s="356">
        <f t="shared" ref="J41:BI41" si="36">IF(J39&lt;0,J39,0)</f>
        <v>0</v>
      </c>
      <c r="K41" s="356">
        <f t="shared" si="36"/>
        <v>0</v>
      </c>
      <c r="L41" s="356">
        <f t="shared" si="36"/>
        <v>0</v>
      </c>
      <c r="M41" s="356">
        <f t="shared" si="36"/>
        <v>0</v>
      </c>
      <c r="N41" s="356">
        <f t="shared" si="36"/>
        <v>0</v>
      </c>
      <c r="O41" s="356">
        <f t="shared" si="36"/>
        <v>0</v>
      </c>
      <c r="P41" s="356">
        <f t="shared" si="36"/>
        <v>0</v>
      </c>
      <c r="Q41" s="356">
        <f t="shared" si="36"/>
        <v>0</v>
      </c>
      <c r="R41" s="356">
        <f t="shared" si="36"/>
        <v>0</v>
      </c>
      <c r="S41" s="356">
        <f t="shared" si="36"/>
        <v>0</v>
      </c>
      <c r="T41" s="356">
        <f t="shared" si="36"/>
        <v>0</v>
      </c>
      <c r="U41" s="356">
        <f t="shared" si="36"/>
        <v>0</v>
      </c>
      <c r="V41" s="356">
        <f t="shared" si="36"/>
        <v>0</v>
      </c>
      <c r="W41" s="356">
        <f t="shared" si="36"/>
        <v>0</v>
      </c>
      <c r="X41" s="356">
        <f t="shared" si="36"/>
        <v>0</v>
      </c>
      <c r="Y41" s="356">
        <f t="shared" si="36"/>
        <v>0</v>
      </c>
      <c r="Z41" s="356">
        <f t="shared" si="36"/>
        <v>0</v>
      </c>
      <c r="AA41" s="356">
        <f t="shared" si="36"/>
        <v>0</v>
      </c>
      <c r="AB41" s="356">
        <f t="shared" si="36"/>
        <v>0</v>
      </c>
      <c r="AC41" s="356">
        <f t="shared" si="36"/>
        <v>0</v>
      </c>
      <c r="AD41" s="356">
        <f t="shared" si="36"/>
        <v>0</v>
      </c>
      <c r="AE41" s="356">
        <f t="shared" si="36"/>
        <v>0</v>
      </c>
      <c r="AF41" s="356">
        <f t="shared" si="36"/>
        <v>0</v>
      </c>
      <c r="AG41" s="356">
        <f t="shared" si="36"/>
        <v>0</v>
      </c>
      <c r="AH41" s="356">
        <f t="shared" si="36"/>
        <v>0</v>
      </c>
      <c r="AI41" s="356">
        <f t="shared" si="36"/>
        <v>0</v>
      </c>
      <c r="AJ41" s="356">
        <f t="shared" si="36"/>
        <v>0</v>
      </c>
      <c r="AK41" s="356">
        <f t="shared" si="36"/>
        <v>0</v>
      </c>
      <c r="AL41" s="356">
        <f t="shared" si="36"/>
        <v>0</v>
      </c>
      <c r="AM41" s="356">
        <f t="shared" si="36"/>
        <v>0</v>
      </c>
      <c r="AN41" s="356">
        <f t="shared" si="36"/>
        <v>0</v>
      </c>
      <c r="AO41" s="356">
        <f t="shared" si="36"/>
        <v>0</v>
      </c>
      <c r="AP41" s="356">
        <f t="shared" si="36"/>
        <v>0</v>
      </c>
      <c r="AQ41" s="356">
        <f t="shared" si="36"/>
        <v>0</v>
      </c>
      <c r="AR41" s="356">
        <f t="shared" si="36"/>
        <v>0</v>
      </c>
      <c r="AS41" s="356">
        <f t="shared" si="36"/>
        <v>0</v>
      </c>
      <c r="AT41" s="356">
        <f t="shared" si="36"/>
        <v>0</v>
      </c>
      <c r="AU41" s="356">
        <f t="shared" si="36"/>
        <v>0</v>
      </c>
      <c r="AV41" s="356">
        <f t="shared" si="36"/>
        <v>0</v>
      </c>
      <c r="AW41" s="356">
        <f t="shared" si="36"/>
        <v>0</v>
      </c>
      <c r="AX41" s="356">
        <f t="shared" si="36"/>
        <v>0</v>
      </c>
      <c r="AY41" s="356">
        <f t="shared" si="36"/>
        <v>0</v>
      </c>
      <c r="AZ41" s="356">
        <f t="shared" si="36"/>
        <v>0</v>
      </c>
      <c r="BA41" s="356">
        <f t="shared" si="36"/>
        <v>0</v>
      </c>
      <c r="BB41" s="356">
        <f t="shared" si="36"/>
        <v>0</v>
      </c>
      <c r="BC41" s="356">
        <f t="shared" si="36"/>
        <v>0</v>
      </c>
      <c r="BD41" s="356">
        <f t="shared" si="36"/>
        <v>0</v>
      </c>
      <c r="BE41" s="356">
        <f t="shared" si="36"/>
        <v>0</v>
      </c>
      <c r="BF41" s="356">
        <f t="shared" si="36"/>
        <v>0</v>
      </c>
      <c r="BG41" s="356">
        <f t="shared" si="36"/>
        <v>0</v>
      </c>
      <c r="BH41" s="356">
        <f t="shared" si="36"/>
        <v>0</v>
      </c>
      <c r="BI41" s="356">
        <f t="shared" si="36"/>
        <v>0</v>
      </c>
      <c r="BJ41" s="75"/>
      <c r="BK41" s="75"/>
      <c r="BL41" s="75"/>
      <c r="BM41" s="41"/>
      <c r="BN41" s="41"/>
      <c r="BO41" s="41"/>
      <c r="BP41" s="41"/>
      <c r="BQ41" s="41"/>
      <c r="BR41" s="41"/>
      <c r="BS41" s="41"/>
      <c r="BT41" s="41"/>
      <c r="BU41" s="41"/>
      <c r="BV41" s="41"/>
      <c r="BW41" s="41"/>
      <c r="BX41" s="41"/>
      <c r="BY41" s="41"/>
      <c r="BZ41" s="41"/>
    </row>
    <row r="42" spans="1:78">
      <c r="A42" s="41"/>
      <c r="B42" s="47" t="s">
        <v>20</v>
      </c>
      <c r="C42" s="46"/>
      <c r="D42" s="202">
        <f>WACC!$F$14</f>
        <v>0.3</v>
      </c>
      <c r="E42" s="108"/>
      <c r="F42" s="358"/>
      <c r="G42" s="356">
        <f>IF(G39&gt;0,G38*G39,0)</f>
        <v>42.951736182597188</v>
      </c>
      <c r="H42" s="356">
        <f t="shared" ref="H42:BI42" si="37">IF(H39&gt;0,H38*H39,0)</f>
        <v>45.504972465224192</v>
      </c>
      <c r="I42" s="356">
        <f t="shared" si="37"/>
        <v>52.307289445343947</v>
      </c>
      <c r="J42" s="356">
        <f t="shared" si="37"/>
        <v>53.528541201303824</v>
      </c>
      <c r="K42" s="356">
        <f t="shared" si="37"/>
        <v>58.296998127367459</v>
      </c>
      <c r="L42" s="356">
        <f t="shared" si="37"/>
        <v>62.878018816864923</v>
      </c>
      <c r="M42" s="356">
        <f t="shared" si="37"/>
        <v>66.116279416500575</v>
      </c>
      <c r="N42" s="356">
        <f t="shared" si="37"/>
        <v>69.786954110189328</v>
      </c>
      <c r="O42" s="356">
        <f t="shared" si="37"/>
        <v>72.367002567830795</v>
      </c>
      <c r="P42" s="356">
        <f t="shared" si="37"/>
        <v>67.083918519918342</v>
      </c>
      <c r="Q42" s="356">
        <f t="shared" si="37"/>
        <v>65.147892870347874</v>
      </c>
      <c r="R42" s="356">
        <f t="shared" si="37"/>
        <v>67.614101757954685</v>
      </c>
      <c r="S42" s="356">
        <f t="shared" si="37"/>
        <v>69.763768013330846</v>
      </c>
      <c r="T42" s="356">
        <f t="shared" si="37"/>
        <v>74.092552002065986</v>
      </c>
      <c r="U42" s="356">
        <f t="shared" si="37"/>
        <v>79.498623413289081</v>
      </c>
      <c r="V42" s="356">
        <f t="shared" si="37"/>
        <v>83.255094337948634</v>
      </c>
      <c r="W42" s="356">
        <f t="shared" si="37"/>
        <v>80.7936119976372</v>
      </c>
      <c r="X42" s="356">
        <f t="shared" si="37"/>
        <v>80.281514606888365</v>
      </c>
      <c r="Y42" s="356">
        <f t="shared" si="37"/>
        <v>81.704619122675481</v>
      </c>
      <c r="Z42" s="356">
        <f t="shared" si="37"/>
        <v>82.999664311673328</v>
      </c>
      <c r="AA42" s="356">
        <f t="shared" si="37"/>
        <v>83.963063807519021</v>
      </c>
      <c r="AB42" s="356">
        <f t="shared" si="37"/>
        <v>86.266667694624473</v>
      </c>
      <c r="AC42" s="356">
        <f t="shared" si="37"/>
        <v>88.597031559120481</v>
      </c>
      <c r="AD42" s="356">
        <f t="shared" si="37"/>
        <v>90.953976337969905</v>
      </c>
      <c r="AE42" s="356">
        <f t="shared" si="37"/>
        <v>93.029583163914495</v>
      </c>
      <c r="AF42" s="356">
        <f t="shared" si="37"/>
        <v>95.392106949683935</v>
      </c>
      <c r="AG42" s="356">
        <f t="shared" si="37"/>
        <v>97.91103482606654</v>
      </c>
      <c r="AH42" s="356">
        <f t="shared" si="37"/>
        <v>100.36605919218589</v>
      </c>
      <c r="AI42" s="356">
        <f t="shared" si="37"/>
        <v>85.103107233011727</v>
      </c>
      <c r="AJ42" s="356">
        <f t="shared" si="37"/>
        <v>64.59636251454809</v>
      </c>
      <c r="AK42" s="356">
        <f t="shared" si="37"/>
        <v>74.476689930502531</v>
      </c>
      <c r="AL42" s="356">
        <f t="shared" si="37"/>
        <v>82.430381831580846</v>
      </c>
      <c r="AM42" s="356">
        <f t="shared" si="37"/>
        <v>84.421713509431669</v>
      </c>
      <c r="AN42" s="356">
        <f t="shared" si="37"/>
        <v>85.372506071661888</v>
      </c>
      <c r="AO42" s="356">
        <f t="shared" si="37"/>
        <v>87.460741060444917</v>
      </c>
      <c r="AP42" s="356">
        <f t="shared" si="37"/>
        <v>31.923216517728296</v>
      </c>
      <c r="AQ42" s="356">
        <f t="shared" si="37"/>
        <v>40.825223728489114</v>
      </c>
      <c r="AR42" s="356">
        <f t="shared" si="37"/>
        <v>42.30523472286901</v>
      </c>
      <c r="AS42" s="356">
        <f t="shared" si="37"/>
        <v>43.36022606381767</v>
      </c>
      <c r="AT42" s="356">
        <f t="shared" si="37"/>
        <v>44.274580627136579</v>
      </c>
      <c r="AU42" s="356">
        <f t="shared" si="37"/>
        <v>45.357050096300732</v>
      </c>
      <c r="AV42" s="356">
        <f t="shared" si="37"/>
        <v>41.438566884788578</v>
      </c>
      <c r="AW42" s="356">
        <f t="shared" si="37"/>
        <v>40.017146819795229</v>
      </c>
      <c r="AX42" s="356">
        <f t="shared" si="37"/>
        <v>39.271312167911766</v>
      </c>
      <c r="AY42" s="356">
        <f t="shared" si="37"/>
        <v>38.362821958167899</v>
      </c>
      <c r="AZ42" s="356">
        <f t="shared" si="37"/>
        <v>36.720517969444622</v>
      </c>
      <c r="BA42" s="356">
        <f t="shared" si="37"/>
        <v>37.599571158059959</v>
      </c>
      <c r="BB42" s="356">
        <f t="shared" si="37"/>
        <v>38.49445587830234</v>
      </c>
      <c r="BC42" s="356">
        <f t="shared" si="37"/>
        <v>40.482916622759433</v>
      </c>
      <c r="BD42" s="356">
        <f t="shared" si="37"/>
        <v>42.889056081607684</v>
      </c>
      <c r="BE42" s="356">
        <f t="shared" si="37"/>
        <v>44.768475442206004</v>
      </c>
      <c r="BF42" s="356">
        <f t="shared" si="37"/>
        <v>39.07987466334265</v>
      </c>
      <c r="BG42" s="356">
        <f t="shared" si="37"/>
        <v>36.112975434004561</v>
      </c>
      <c r="BH42" s="356">
        <f t="shared" si="37"/>
        <v>34.556419118931622</v>
      </c>
      <c r="BI42" s="356">
        <f t="shared" si="37"/>
        <v>27.567670538080154</v>
      </c>
      <c r="BJ42" s="76"/>
      <c r="BK42" s="76"/>
      <c r="BL42" s="76"/>
      <c r="BM42" s="41"/>
      <c r="BN42" s="41"/>
      <c r="BO42" s="41"/>
      <c r="BP42" s="41"/>
      <c r="BQ42" s="41"/>
      <c r="BR42" s="41"/>
      <c r="BS42" s="41"/>
      <c r="BT42" s="41"/>
      <c r="BU42" s="41"/>
      <c r="BV42" s="41"/>
      <c r="BW42" s="41"/>
      <c r="BX42" s="41"/>
      <c r="BY42" s="41"/>
      <c r="BZ42" s="41"/>
    </row>
    <row r="43" spans="1:78">
      <c r="A43" s="41"/>
      <c r="B43" s="38" t="s">
        <v>38</v>
      </c>
      <c r="C43" s="41"/>
      <c r="D43" s="203">
        <f>WACC!$F$17</f>
        <v>0.65</v>
      </c>
      <c r="E43" s="41"/>
      <c r="F43" s="360"/>
      <c r="G43" s="361">
        <f t="shared" ref="G43:AL43" si="38">$D$43*G42</f>
        <v>27.918628518688173</v>
      </c>
      <c r="H43" s="361">
        <f t="shared" si="38"/>
        <v>29.578232102395727</v>
      </c>
      <c r="I43" s="361">
        <f t="shared" si="38"/>
        <v>33.999738139473564</v>
      </c>
      <c r="J43" s="361">
        <f t="shared" si="38"/>
        <v>34.793551780847487</v>
      </c>
      <c r="K43" s="361">
        <f t="shared" si="38"/>
        <v>37.893048782788853</v>
      </c>
      <c r="L43" s="361">
        <f t="shared" si="38"/>
        <v>40.870712230962198</v>
      </c>
      <c r="M43" s="361">
        <f t="shared" si="38"/>
        <v>42.975581620725379</v>
      </c>
      <c r="N43" s="361">
        <f t="shared" si="38"/>
        <v>45.361520171623063</v>
      </c>
      <c r="O43" s="361">
        <f t="shared" si="38"/>
        <v>47.038551669090019</v>
      </c>
      <c r="P43" s="361">
        <f t="shared" si="38"/>
        <v>43.604547037946922</v>
      </c>
      <c r="Q43" s="361">
        <f t="shared" si="38"/>
        <v>42.346130365726118</v>
      </c>
      <c r="R43" s="361">
        <f t="shared" si="38"/>
        <v>43.949166142670549</v>
      </c>
      <c r="S43" s="361">
        <f t="shared" si="38"/>
        <v>45.346449208665049</v>
      </c>
      <c r="T43" s="361">
        <f t="shared" si="38"/>
        <v>48.160158801342895</v>
      </c>
      <c r="U43" s="361">
        <f t="shared" si="38"/>
        <v>51.674105218637905</v>
      </c>
      <c r="V43" s="361">
        <f t="shared" si="38"/>
        <v>54.115811319666612</v>
      </c>
      <c r="W43" s="361">
        <f t="shared" si="38"/>
        <v>52.515847798464179</v>
      </c>
      <c r="X43" s="361">
        <f t="shared" si="38"/>
        <v>52.182984494477438</v>
      </c>
      <c r="Y43" s="361">
        <f t="shared" si="38"/>
        <v>53.108002429739066</v>
      </c>
      <c r="Z43" s="361">
        <f t="shared" si="38"/>
        <v>53.949781802587665</v>
      </c>
      <c r="AA43" s="361">
        <f t="shared" si="38"/>
        <v>54.575991474887367</v>
      </c>
      <c r="AB43" s="361">
        <f t="shared" si="38"/>
        <v>56.073334001505913</v>
      </c>
      <c r="AC43" s="361">
        <f t="shared" si="38"/>
        <v>57.588070513428313</v>
      </c>
      <c r="AD43" s="361">
        <f t="shared" si="38"/>
        <v>59.120084619680441</v>
      </c>
      <c r="AE43" s="361">
        <f t="shared" si="38"/>
        <v>60.469229056544421</v>
      </c>
      <c r="AF43" s="361">
        <f t="shared" si="38"/>
        <v>62.004869517294559</v>
      </c>
      <c r="AG43" s="361">
        <f t="shared" si="38"/>
        <v>63.642172636943251</v>
      </c>
      <c r="AH43" s="361">
        <f t="shared" si="38"/>
        <v>65.237938474920824</v>
      </c>
      <c r="AI43" s="361">
        <f t="shared" si="38"/>
        <v>55.317019701457625</v>
      </c>
      <c r="AJ43" s="361">
        <f t="shared" si="38"/>
        <v>41.987635634456261</v>
      </c>
      <c r="AK43" s="361">
        <f t="shared" si="38"/>
        <v>48.409848454826644</v>
      </c>
      <c r="AL43" s="361">
        <f t="shared" si="38"/>
        <v>53.579748190527553</v>
      </c>
      <c r="AM43" s="361">
        <f t="shared" ref="AM43:BI43" si="39">$D$43*AM42</f>
        <v>54.874113781130589</v>
      </c>
      <c r="AN43" s="361">
        <f t="shared" si="39"/>
        <v>55.49212894658023</v>
      </c>
      <c r="AO43" s="361">
        <f t="shared" si="39"/>
        <v>56.849481689289199</v>
      </c>
      <c r="AP43" s="361">
        <f t="shared" si="39"/>
        <v>20.750090736523394</v>
      </c>
      <c r="AQ43" s="361">
        <f t="shared" si="39"/>
        <v>26.536395423517924</v>
      </c>
      <c r="AR43" s="361">
        <f t="shared" si="39"/>
        <v>27.498402569864858</v>
      </c>
      <c r="AS43" s="361">
        <f t="shared" si="39"/>
        <v>28.184146941481487</v>
      </c>
      <c r="AT43" s="361">
        <f t="shared" si="39"/>
        <v>28.778477407638778</v>
      </c>
      <c r="AU43" s="361">
        <f t="shared" si="39"/>
        <v>29.482082562595476</v>
      </c>
      <c r="AV43" s="361">
        <f t="shared" si="39"/>
        <v>26.935068475112576</v>
      </c>
      <c r="AW43" s="361">
        <f t="shared" si="39"/>
        <v>26.011145432866901</v>
      </c>
      <c r="AX43" s="361">
        <f t="shared" si="39"/>
        <v>25.526352909142648</v>
      </c>
      <c r="AY43" s="361">
        <f t="shared" si="39"/>
        <v>24.935834272809135</v>
      </c>
      <c r="AZ43" s="361">
        <f t="shared" si="39"/>
        <v>23.868336680139006</v>
      </c>
      <c r="BA43" s="361">
        <f t="shared" si="39"/>
        <v>24.439721252738973</v>
      </c>
      <c r="BB43" s="361">
        <f t="shared" si="39"/>
        <v>25.021396320896521</v>
      </c>
      <c r="BC43" s="361">
        <f t="shared" si="39"/>
        <v>26.313895804793631</v>
      </c>
      <c r="BD43" s="361">
        <f t="shared" si="39"/>
        <v>27.877886453044997</v>
      </c>
      <c r="BE43" s="361">
        <f t="shared" si="39"/>
        <v>29.099509037433904</v>
      </c>
      <c r="BF43" s="361">
        <f t="shared" si="39"/>
        <v>25.401918531172722</v>
      </c>
      <c r="BG43" s="361">
        <f t="shared" si="39"/>
        <v>23.473434032102965</v>
      </c>
      <c r="BH43" s="361">
        <f t="shared" si="39"/>
        <v>22.461672427305555</v>
      </c>
      <c r="BI43" s="361">
        <f t="shared" si="39"/>
        <v>17.918985849752101</v>
      </c>
      <c r="BJ43" s="41"/>
      <c r="BK43" s="41"/>
      <c r="BL43" s="41"/>
      <c r="BM43" s="41"/>
      <c r="BN43" s="41"/>
      <c r="BO43" s="41"/>
      <c r="BP43" s="41"/>
      <c r="BQ43" s="41"/>
      <c r="BR43" s="41"/>
      <c r="BS43" s="41"/>
      <c r="BT43" s="41"/>
      <c r="BU43" s="41"/>
      <c r="BV43" s="41"/>
      <c r="BW43" s="41"/>
      <c r="BX43" s="41"/>
      <c r="BY43" s="41"/>
      <c r="BZ43" s="41"/>
    </row>
    <row r="44" spans="1:78" s="13" customFormat="1" ht="13.5" customHeight="1">
      <c r="A44" s="41"/>
      <c r="B44" s="38"/>
      <c r="C44" s="38"/>
      <c r="D44" s="38" t="s">
        <v>56</v>
      </c>
      <c r="E44" s="38"/>
      <c r="F44" s="362"/>
      <c r="G44" s="362">
        <f>MAX(0,(G19+G20+G22+G24-G35+F41)*G38/(1-(1-$D$27)*G38))</f>
        <v>42.951736182597173</v>
      </c>
      <c r="H44" s="362">
        <f t="shared" ref="H44:BI44" si="40">MAX(0,(H19+H20+H22+H24-H35+G41)*H38/(1-(1-$D$27)*H38))</f>
        <v>45.504972465224192</v>
      </c>
      <c r="I44" s="362">
        <f t="shared" si="40"/>
        <v>52.307289445343969</v>
      </c>
      <c r="J44" s="362">
        <f t="shared" si="40"/>
        <v>53.52854120130381</v>
      </c>
      <c r="K44" s="362">
        <f t="shared" si="40"/>
        <v>58.296998127367438</v>
      </c>
      <c r="L44" s="362">
        <f t="shared" si="40"/>
        <v>62.878018816864923</v>
      </c>
      <c r="M44" s="362">
        <f t="shared" si="40"/>
        <v>66.116279416500589</v>
      </c>
      <c r="N44" s="362">
        <f t="shared" si="40"/>
        <v>69.786954110189328</v>
      </c>
      <c r="O44" s="362">
        <f t="shared" si="40"/>
        <v>72.367002567830781</v>
      </c>
      <c r="P44" s="362">
        <f t="shared" si="40"/>
        <v>67.083918519918356</v>
      </c>
      <c r="Q44" s="362">
        <f t="shared" si="40"/>
        <v>65.147892870347889</v>
      </c>
      <c r="R44" s="362">
        <f t="shared" si="40"/>
        <v>67.6141017579547</v>
      </c>
      <c r="S44" s="362">
        <f t="shared" si="40"/>
        <v>69.763768013330861</v>
      </c>
      <c r="T44" s="362">
        <f t="shared" si="40"/>
        <v>74.092552002065972</v>
      </c>
      <c r="U44" s="362">
        <f t="shared" si="40"/>
        <v>79.498623413289067</v>
      </c>
      <c r="V44" s="362">
        <f t="shared" si="40"/>
        <v>83.25509433794862</v>
      </c>
      <c r="W44" s="362">
        <f t="shared" si="40"/>
        <v>80.793611997637214</v>
      </c>
      <c r="X44" s="362">
        <f t="shared" si="40"/>
        <v>80.281514606888365</v>
      </c>
      <c r="Y44" s="362">
        <f t="shared" si="40"/>
        <v>81.704619122675467</v>
      </c>
      <c r="Z44" s="362">
        <f t="shared" si="40"/>
        <v>82.9996643116733</v>
      </c>
      <c r="AA44" s="362">
        <f t="shared" si="40"/>
        <v>83.963063807519021</v>
      </c>
      <c r="AB44" s="362">
        <f t="shared" si="40"/>
        <v>86.266667694624473</v>
      </c>
      <c r="AC44" s="362">
        <f t="shared" si="40"/>
        <v>88.597031559120467</v>
      </c>
      <c r="AD44" s="362">
        <f t="shared" si="40"/>
        <v>90.953976337969891</v>
      </c>
      <c r="AE44" s="362">
        <f t="shared" si="40"/>
        <v>93.029583163914523</v>
      </c>
      <c r="AF44" s="362">
        <f t="shared" si="40"/>
        <v>95.392106949683921</v>
      </c>
      <c r="AG44" s="362">
        <f t="shared" si="40"/>
        <v>97.91103482606654</v>
      </c>
      <c r="AH44" s="362">
        <f t="shared" si="40"/>
        <v>100.3660591921859</v>
      </c>
      <c r="AI44" s="362">
        <f t="shared" si="40"/>
        <v>85.103107233011713</v>
      </c>
      <c r="AJ44" s="362">
        <f t="shared" si="40"/>
        <v>64.59636251454809</v>
      </c>
      <c r="AK44" s="362">
        <f t="shared" si="40"/>
        <v>74.476689930502516</v>
      </c>
      <c r="AL44" s="362">
        <f t="shared" si="40"/>
        <v>82.430381831580846</v>
      </c>
      <c r="AM44" s="362">
        <f t="shared" si="40"/>
        <v>84.421713509431669</v>
      </c>
      <c r="AN44" s="362">
        <f t="shared" si="40"/>
        <v>85.372506071661903</v>
      </c>
      <c r="AO44" s="362">
        <f t="shared" si="40"/>
        <v>87.460741060444917</v>
      </c>
      <c r="AP44" s="362">
        <f t="shared" si="40"/>
        <v>31.923216517728306</v>
      </c>
      <c r="AQ44" s="362">
        <f t="shared" si="40"/>
        <v>40.825223728489121</v>
      </c>
      <c r="AR44" s="362">
        <f t="shared" si="40"/>
        <v>42.305234722869002</v>
      </c>
      <c r="AS44" s="362">
        <f t="shared" si="40"/>
        <v>43.360226063817684</v>
      </c>
      <c r="AT44" s="362">
        <f t="shared" si="40"/>
        <v>44.274580627136579</v>
      </c>
      <c r="AU44" s="362">
        <f t="shared" si="40"/>
        <v>45.357050096300725</v>
      </c>
      <c r="AV44" s="362">
        <f t="shared" si="40"/>
        <v>41.438566884788578</v>
      </c>
      <c r="AW44" s="362">
        <f t="shared" si="40"/>
        <v>40.017146819795222</v>
      </c>
      <c r="AX44" s="362">
        <f t="shared" si="40"/>
        <v>39.271312167911759</v>
      </c>
      <c r="AY44" s="362">
        <f t="shared" si="40"/>
        <v>38.362821958167899</v>
      </c>
      <c r="AZ44" s="362">
        <f t="shared" si="40"/>
        <v>36.720517969444622</v>
      </c>
      <c r="BA44" s="362">
        <f t="shared" si="40"/>
        <v>37.599571158059959</v>
      </c>
      <c r="BB44" s="362">
        <f t="shared" si="40"/>
        <v>38.494455878302347</v>
      </c>
      <c r="BC44" s="362">
        <f t="shared" si="40"/>
        <v>40.482916622759426</v>
      </c>
      <c r="BD44" s="362">
        <f t="shared" si="40"/>
        <v>42.889056081607677</v>
      </c>
      <c r="BE44" s="362">
        <f t="shared" si="40"/>
        <v>44.768475442206004</v>
      </c>
      <c r="BF44" s="362">
        <f t="shared" si="40"/>
        <v>39.07987466334265</v>
      </c>
      <c r="BG44" s="362">
        <f t="shared" si="40"/>
        <v>36.112975434004575</v>
      </c>
      <c r="BH44" s="362">
        <f t="shared" si="40"/>
        <v>34.556419118931629</v>
      </c>
      <c r="BI44" s="362">
        <f t="shared" si="40"/>
        <v>27.56767053808014</v>
      </c>
      <c r="BJ44" s="38"/>
      <c r="BK44" s="38"/>
      <c r="BL44" s="77"/>
      <c r="BM44" s="77"/>
      <c r="BN44" s="77"/>
      <c r="BO44" s="77"/>
      <c r="BP44" s="77"/>
      <c r="BQ44" s="77"/>
      <c r="BR44" s="77"/>
      <c r="BS44" s="77"/>
      <c r="BT44" s="77"/>
      <c r="BU44" s="77"/>
      <c r="BV44" s="77"/>
      <c r="BW44" s="77"/>
      <c r="BX44" s="77"/>
      <c r="BY44" s="77"/>
      <c r="BZ44" s="77"/>
    </row>
    <row r="45" spans="1:78" s="63" customForma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91"/>
      <c r="BM45" s="91"/>
      <c r="BN45" s="91"/>
      <c r="BO45" s="91"/>
      <c r="BP45" s="91"/>
      <c r="BQ45" s="91"/>
      <c r="BR45" s="91"/>
      <c r="BS45" s="91"/>
      <c r="BT45" s="91"/>
      <c r="BU45" s="91"/>
      <c r="BV45" s="91"/>
      <c r="BW45" s="91"/>
      <c r="BX45" s="91"/>
      <c r="BY45" s="91"/>
      <c r="BZ45" s="91"/>
    </row>
    <row r="46" spans="1:78" s="63" customFormat="1">
      <c r="A46" s="197"/>
      <c r="B46" s="198" t="s">
        <v>252</v>
      </c>
      <c r="C46" s="197"/>
      <c r="D46" s="199"/>
      <c r="E46" s="197"/>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91"/>
      <c r="BL46" s="91"/>
      <c r="BM46" s="91"/>
      <c r="BN46" s="91"/>
      <c r="BO46" s="91"/>
      <c r="BP46" s="91"/>
      <c r="BQ46" s="91"/>
      <c r="BR46" s="91"/>
      <c r="BS46" s="91"/>
      <c r="BT46" s="91"/>
      <c r="BU46" s="91"/>
      <c r="BV46" s="91"/>
      <c r="BW46" s="91"/>
      <c r="BX46" s="91"/>
      <c r="BY46" s="91"/>
      <c r="BZ46" s="91"/>
    </row>
    <row r="47" spans="1:78" s="63" customFormat="1">
      <c r="A47" s="89"/>
      <c r="B47" s="52"/>
      <c r="C47" s="89"/>
      <c r="D47" s="103"/>
      <c r="E47" s="89"/>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91"/>
      <c r="BK47" s="91"/>
      <c r="BL47" s="91"/>
      <c r="BM47" s="91"/>
      <c r="BN47" s="91"/>
      <c r="BO47" s="91"/>
      <c r="BP47" s="91"/>
      <c r="BQ47" s="91"/>
      <c r="BR47" s="91"/>
      <c r="BS47" s="91"/>
      <c r="BT47" s="91"/>
      <c r="BU47" s="91"/>
      <c r="BV47" s="91"/>
      <c r="BW47" s="91"/>
      <c r="BX47" s="91"/>
      <c r="BY47" s="91"/>
      <c r="BZ47" s="91"/>
    </row>
    <row r="48" spans="1:78" s="63" customFormat="1">
      <c r="A48" s="89"/>
      <c r="B48" s="47" t="s">
        <v>104</v>
      </c>
      <c r="C48" s="89"/>
      <c r="D48" s="103"/>
      <c r="E48" s="89"/>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91"/>
      <c r="BK48" s="91"/>
      <c r="BL48" s="91"/>
      <c r="BM48" s="91"/>
      <c r="BN48" s="91"/>
      <c r="BO48" s="91"/>
      <c r="BP48" s="91"/>
      <c r="BQ48" s="91"/>
      <c r="BR48" s="91"/>
      <c r="BS48" s="91"/>
      <c r="BT48" s="91"/>
      <c r="BU48" s="91"/>
      <c r="BV48" s="91"/>
      <c r="BW48" s="91"/>
      <c r="BX48" s="91"/>
      <c r="BY48" s="91"/>
      <c r="BZ48" s="91"/>
    </row>
    <row r="49" spans="1:78" s="63" customFormat="1">
      <c r="A49" s="89"/>
      <c r="B49" s="38" t="s">
        <v>39</v>
      </c>
      <c r="C49" s="89"/>
      <c r="D49" s="210" t="s">
        <v>105</v>
      </c>
      <c r="E49" s="211"/>
      <c r="F49" s="389">
        <f ca="1">F50-F51-G49</f>
        <v>0</v>
      </c>
      <c r="G49" s="205">
        <f>Assets!F474</f>
        <v>6575.9319414753254</v>
      </c>
      <c r="H49" s="206">
        <f>Assets!G474</f>
        <v>7098.2843809854003</v>
      </c>
      <c r="I49" s="206">
        <f>Assets!H474</f>
        <v>7546.4343480935813</v>
      </c>
      <c r="J49" s="206">
        <f>Assets!I474</f>
        <v>8046.117074037752</v>
      </c>
      <c r="K49" s="206">
        <f>Assets!J474</f>
        <v>8524.8691821732318</v>
      </c>
      <c r="L49" s="206">
        <f>Assets!K474</f>
        <v>8876.5834867698886</v>
      </c>
      <c r="M49" s="206">
        <f>Assets!L474</f>
        <v>8771.5358380765119</v>
      </c>
      <c r="N49" s="206">
        <f>Assets!M474</f>
        <v>8661.8494540595075</v>
      </c>
      <c r="O49" s="206">
        <f>Assets!N474</f>
        <v>8544.4684599352913</v>
      </c>
      <c r="P49" s="206">
        <f>Assets!O474</f>
        <v>8419.6161686384148</v>
      </c>
      <c r="Q49" s="206">
        <f>Assets!P474</f>
        <v>8328.8685499674739</v>
      </c>
      <c r="R49" s="206">
        <f>Assets!Q474</f>
        <v>8254.4781951221212</v>
      </c>
      <c r="S49" s="206">
        <f>Assets!R474</f>
        <v>8171.3340391871607</v>
      </c>
      <c r="T49" s="206">
        <f>Assets!S474</f>
        <v>8079.2583602478117</v>
      </c>
      <c r="U49" s="206">
        <f>Assets!T474</f>
        <v>7976.8812670247062</v>
      </c>
      <c r="V49" s="206">
        <f>Assets!U474</f>
        <v>7863.8946017120143</v>
      </c>
      <c r="W49" s="206">
        <f>Assets!V474</f>
        <v>7740.3434903871985</v>
      </c>
      <c r="X49" s="206">
        <f>Assets!W474</f>
        <v>7623.7406650200674</v>
      </c>
      <c r="Y49" s="206">
        <f>Assets!X474</f>
        <v>7511.0726705964598</v>
      </c>
      <c r="Z49" s="206">
        <f>Assets!Y474</f>
        <v>7391.8919904514296</v>
      </c>
      <c r="AA49" s="206">
        <f>Assets!Z474</f>
        <v>7265.4809828491234</v>
      </c>
      <c r="AB49" s="206">
        <f>Assets!AA474</f>
        <v>7133.8398168343792</v>
      </c>
      <c r="AC49" s="206">
        <f>Assets!AB474</f>
        <v>6990.3133369545949</v>
      </c>
      <c r="AD49" s="206">
        <f>Assets!AC474</f>
        <v>6834.3691165252421</v>
      </c>
      <c r="AE49" s="206">
        <f>Assets!AD474</f>
        <v>6665.4549882583724</v>
      </c>
      <c r="AF49" s="206">
        <f>Assets!AE474</f>
        <v>6483.9163829563659</v>
      </c>
      <c r="AG49" s="206">
        <f>Assets!AF474</f>
        <v>6288.5872122634773</v>
      </c>
      <c r="AH49" s="206">
        <f>Assets!AG474</f>
        <v>6078.5719734643653</v>
      </c>
      <c r="AI49" s="206">
        <f>Assets!AH474</f>
        <v>5853.235198346194</v>
      </c>
      <c r="AJ49" s="206">
        <f>Assets!AI474</f>
        <v>5664.8520721763934</v>
      </c>
      <c r="AK49" s="206">
        <f>Assets!AJ474</f>
        <v>5530.4737716387945</v>
      </c>
      <c r="AL49" s="206">
        <f>Assets!AK474</f>
        <v>5385.1654670966009</v>
      </c>
      <c r="AM49" s="206">
        <f>Assets!AL474</f>
        <v>5228.4466689805931</v>
      </c>
      <c r="AN49" s="206">
        <f>Assets!AM474</f>
        <v>5059.8192128600731</v>
      </c>
      <c r="AO49" s="206">
        <f>Assets!AN474</f>
        <v>4883.2466566569547</v>
      </c>
      <c r="AP49" s="206">
        <f>Assets!AO474</f>
        <v>4694.6353994490937</v>
      </c>
      <c r="AQ49" s="206">
        <f>Assets!AP474</f>
        <v>4664.9668485576694</v>
      </c>
      <c r="AR49" s="206">
        <f>Assets!AQ474</f>
        <v>4671.9666609769884</v>
      </c>
      <c r="AS49" s="206">
        <f>Assets!AR474</f>
        <v>4676.1310437235561</v>
      </c>
      <c r="AT49" s="206">
        <f>Assets!AS474</f>
        <v>4677.306615331283</v>
      </c>
      <c r="AU49" s="206">
        <f>Assets!AT474</f>
        <v>4676.002362772274</v>
      </c>
      <c r="AV49" s="206">
        <f>Assets!AU474</f>
        <v>4671.4190770261439</v>
      </c>
      <c r="AW49" s="206">
        <f>Assets!AV474</f>
        <v>4685.9618068070731</v>
      </c>
      <c r="AX49" s="206">
        <f>Assets!AW474</f>
        <v>4708.980108261816</v>
      </c>
      <c r="AY49" s="206">
        <f>Assets!AX474</f>
        <v>4737.6996554216666</v>
      </c>
      <c r="AZ49" s="206">
        <f>Assets!AY474</f>
        <v>4773.0005738599066</v>
      </c>
      <c r="BA49" s="206">
        <f>Assets!AZ474</f>
        <v>4818.4335840861831</v>
      </c>
      <c r="BB49" s="206">
        <f>Assets!BA474</f>
        <v>4862.9755505747034</v>
      </c>
      <c r="BC49" s="206">
        <f>Assets!BB474</f>
        <v>4906.5439294917242</v>
      </c>
      <c r="BD49" s="206">
        <f>Assets!BC474</f>
        <v>4949.2072782531095</v>
      </c>
      <c r="BE49" s="206">
        <f>Assets!BD474</f>
        <v>4992.5375597244156</v>
      </c>
      <c r="BF49" s="206">
        <f>Assets!BE474</f>
        <v>5035.9645112068047</v>
      </c>
      <c r="BG49" s="206">
        <f>Assets!BF474</f>
        <v>5102.502075437741</v>
      </c>
      <c r="BH49" s="206">
        <f>Assets!BG474</f>
        <v>5186.3258305080735</v>
      </c>
      <c r="BI49" s="206">
        <f>Assets!BH474</f>
        <v>5280.7278010956761</v>
      </c>
      <c r="BJ49" s="91"/>
      <c r="BK49" s="91"/>
      <c r="BL49" s="91"/>
      <c r="BM49" s="91"/>
      <c r="BN49" s="91"/>
      <c r="BO49" s="91"/>
      <c r="BP49" s="91"/>
      <c r="BQ49" s="91"/>
      <c r="BR49" s="91"/>
      <c r="BS49" s="91"/>
      <c r="BT49" s="91"/>
      <c r="BU49" s="91"/>
      <c r="BV49" s="91"/>
      <c r="BW49" s="91"/>
      <c r="BX49" s="91"/>
      <c r="BY49" s="91"/>
      <c r="BZ49" s="91"/>
    </row>
    <row r="50" spans="1:78" s="63" customFormat="1">
      <c r="A50" s="89"/>
      <c r="B50" s="44" t="s">
        <v>179</v>
      </c>
      <c r="C50" s="89"/>
      <c r="D50" s="103"/>
      <c r="E50" s="89"/>
      <c r="F50" s="209">
        <f ca="1">NPV(vanilla,OFFSET(G50,0,0,1,55+1))</f>
        <v>8678.6071289432693</v>
      </c>
      <c r="G50" s="229">
        <f>SUM(G19:G20,G22)</f>
        <v>587.63649691224441</v>
      </c>
      <c r="H50" s="230">
        <f t="shared" ref="H50:BH50" si="41">SUM(H19:H20,H22)</f>
        <v>652.90597012800777</v>
      </c>
      <c r="I50" s="230">
        <f t="shared" si="41"/>
        <v>704.09165302283213</v>
      </c>
      <c r="J50" s="230">
        <f t="shared" si="41"/>
        <v>742.74445492896803</v>
      </c>
      <c r="K50" s="230">
        <f t="shared" si="41"/>
        <v>792.58048821866066</v>
      </c>
      <c r="L50" s="230">
        <f t="shared" si="41"/>
        <v>843.0467997834262</v>
      </c>
      <c r="M50" s="230">
        <f t="shared" si="41"/>
        <v>838.95187359468605</v>
      </c>
      <c r="N50" s="230">
        <f t="shared" si="41"/>
        <v>837.5271577347238</v>
      </c>
      <c r="O50" s="230">
        <f t="shared" si="41"/>
        <v>835.23939905589521</v>
      </c>
      <c r="P50" s="230">
        <f t="shared" si="41"/>
        <v>790.75450693153812</v>
      </c>
      <c r="Q50" s="230">
        <f t="shared" si="41"/>
        <v>766.85248608964662</v>
      </c>
      <c r="R50" s="230">
        <f t="shared" si="41"/>
        <v>769.42147307741482</v>
      </c>
      <c r="S50" s="230">
        <f t="shared" si="41"/>
        <v>771.44039095736969</v>
      </c>
      <c r="T50" s="230">
        <f t="shared" si="41"/>
        <v>774.08663329411002</v>
      </c>
      <c r="U50" s="230">
        <f t="shared" si="41"/>
        <v>776.18457385312604</v>
      </c>
      <c r="V50" s="230">
        <f t="shared" si="41"/>
        <v>777.35530851115175</v>
      </c>
      <c r="W50" s="230">
        <f t="shared" si="41"/>
        <v>760.13498315792242</v>
      </c>
      <c r="X50" s="230">
        <f t="shared" si="41"/>
        <v>746.50579331337622</v>
      </c>
      <c r="Y50" s="230">
        <f t="shared" si="41"/>
        <v>743.6512619784196</v>
      </c>
      <c r="Z50" s="230">
        <f t="shared" si="41"/>
        <v>740.97290768843766</v>
      </c>
      <c r="AA50" s="230">
        <f t="shared" si="41"/>
        <v>735.69325492882103</v>
      </c>
      <c r="AB50" s="230">
        <f t="shared" si="41"/>
        <v>736.63392225139467</v>
      </c>
      <c r="AC50" s="230">
        <f t="shared" si="41"/>
        <v>737.11887126375791</v>
      </c>
      <c r="AD50" s="230">
        <f t="shared" si="41"/>
        <v>737.1235766147787</v>
      </c>
      <c r="AE50" s="230">
        <f t="shared" si="41"/>
        <v>735.70453302580836</v>
      </c>
      <c r="AF50" s="230">
        <f t="shared" si="41"/>
        <v>734.40197877188018</v>
      </c>
      <c r="AG50" s="230">
        <f t="shared" si="41"/>
        <v>732.84837962669735</v>
      </c>
      <c r="AH50" s="230">
        <f t="shared" si="41"/>
        <v>730.70924899199883</v>
      </c>
      <c r="AI50" s="230">
        <f t="shared" si="41"/>
        <v>675.02110056030438</v>
      </c>
      <c r="AJ50" s="230">
        <f t="shared" si="41"/>
        <v>605.35410181834334</v>
      </c>
      <c r="AK50" s="230">
        <f t="shared" si="41"/>
        <v>605.11189391624225</v>
      </c>
      <c r="AL50" s="230">
        <f t="shared" si="41"/>
        <v>604.44145505041899</v>
      </c>
      <c r="AM50" s="230">
        <f t="shared" si="41"/>
        <v>603.32051217956666</v>
      </c>
      <c r="AN50" s="230">
        <f t="shared" si="41"/>
        <v>597.24592556030382</v>
      </c>
      <c r="AO50" s="230">
        <f t="shared" si="41"/>
        <v>594.60438424232052</v>
      </c>
      <c r="AP50" s="230">
        <f t="shared" si="41"/>
        <v>419.98053800162154</v>
      </c>
      <c r="AQ50" s="230">
        <f t="shared" si="41"/>
        <v>380.84553136976535</v>
      </c>
      <c r="AR50" s="230">
        <f t="shared" si="41"/>
        <v>384.26292544705916</v>
      </c>
      <c r="AS50" s="230">
        <f t="shared" si="41"/>
        <v>387.59796336744972</v>
      </c>
      <c r="AT50" s="230">
        <f t="shared" si="41"/>
        <v>390.17552455765224</v>
      </c>
      <c r="AU50" s="230">
        <f t="shared" si="41"/>
        <v>393.34612218701631</v>
      </c>
      <c r="AV50" s="230">
        <f t="shared" si="41"/>
        <v>373.83905228302416</v>
      </c>
      <c r="AW50" s="230">
        <f t="shared" si="41"/>
        <v>366.57256316319769</v>
      </c>
      <c r="AX50" s="230">
        <f t="shared" si="41"/>
        <v>362.78505904103679</v>
      </c>
      <c r="AY50" s="230">
        <f t="shared" si="41"/>
        <v>358.59143091351825</v>
      </c>
      <c r="AZ50" s="230">
        <f t="shared" si="41"/>
        <v>351.39425748443557</v>
      </c>
      <c r="BA50" s="230">
        <f t="shared" si="41"/>
        <v>356.062601692405</v>
      </c>
      <c r="BB50" s="230">
        <f t="shared" si="41"/>
        <v>360.73940835776045</v>
      </c>
      <c r="BC50" s="230">
        <f t="shared" si="41"/>
        <v>365.26671353655593</v>
      </c>
      <c r="BD50" s="230">
        <f t="shared" si="41"/>
        <v>368.14681164265767</v>
      </c>
      <c r="BE50" s="230">
        <f t="shared" si="41"/>
        <v>371.65262123309856</v>
      </c>
      <c r="BF50" s="230">
        <f t="shared" si="41"/>
        <v>352.15252523079749</v>
      </c>
      <c r="BG50" s="230">
        <f t="shared" si="41"/>
        <v>340.39826748156065</v>
      </c>
      <c r="BH50" s="230">
        <f t="shared" si="41"/>
        <v>336.78915896083981</v>
      </c>
      <c r="BI50" s="230">
        <f>SUM(BI19:BI20,BI22)+Assets!BI474</f>
        <v>5719.7675104787695</v>
      </c>
      <c r="BJ50" s="91"/>
      <c r="BK50" s="91"/>
      <c r="BL50" s="91"/>
      <c r="BM50" s="91"/>
      <c r="BN50" s="91"/>
      <c r="BO50" s="91"/>
      <c r="BP50" s="91"/>
      <c r="BQ50" s="91"/>
      <c r="BR50" s="91"/>
      <c r="BS50" s="91"/>
      <c r="BT50" s="91"/>
      <c r="BU50" s="91"/>
      <c r="BV50" s="91"/>
      <c r="BW50" s="91"/>
      <c r="BX50" s="91"/>
      <c r="BY50" s="91"/>
      <c r="BZ50" s="91"/>
    </row>
    <row r="51" spans="1:78" s="63" customFormat="1">
      <c r="A51" s="89"/>
      <c r="B51" s="44" t="s">
        <v>180</v>
      </c>
      <c r="C51" s="89"/>
      <c r="D51" s="103"/>
      <c r="E51" s="89"/>
      <c r="F51" s="209">
        <f ca="1">NPV(vanilla,OFFSET(G51,0,0,1,55+1))</f>
        <v>2102.6751874679494</v>
      </c>
      <c r="G51" s="229">
        <f>Assets!G41</f>
        <v>563.26595480806111</v>
      </c>
      <c r="H51" s="230">
        <f>Assets!H41</f>
        <v>510.90457380106284</v>
      </c>
      <c r="I51" s="230">
        <f>Assets!I41</f>
        <v>576.36382726650186</v>
      </c>
      <c r="J51" s="230">
        <f>Assets!J41</f>
        <v>552.54238952894957</v>
      </c>
      <c r="K51" s="230">
        <f>Assets!K41</f>
        <v>435.5371690094376</v>
      </c>
      <c r="L51" s="230">
        <f>Assets!L41</f>
        <v>0</v>
      </c>
      <c r="M51" s="230">
        <f>Assets!M41</f>
        <v>0</v>
      </c>
      <c r="N51" s="230">
        <f>Assets!N41</f>
        <v>0</v>
      </c>
      <c r="O51" s="230">
        <f>Assets!O41</f>
        <v>0</v>
      </c>
      <c r="P51" s="230">
        <f>Assets!P41</f>
        <v>0</v>
      </c>
      <c r="Q51" s="230">
        <f>Assets!Q41</f>
        <v>0</v>
      </c>
      <c r="R51" s="230">
        <f>Assets!R41</f>
        <v>0</v>
      </c>
      <c r="S51" s="230">
        <f>Assets!S41</f>
        <v>0</v>
      </c>
      <c r="T51" s="230">
        <f>Assets!T41</f>
        <v>0</v>
      </c>
      <c r="U51" s="230">
        <f>Assets!U41</f>
        <v>0</v>
      </c>
      <c r="V51" s="230">
        <f>Assets!V41</f>
        <v>0</v>
      </c>
      <c r="W51" s="230">
        <f>Assets!W41</f>
        <v>0</v>
      </c>
      <c r="X51" s="230">
        <f>Assets!X41</f>
        <v>0</v>
      </c>
      <c r="Y51" s="230">
        <f>Assets!Y41</f>
        <v>0</v>
      </c>
      <c r="Z51" s="230">
        <f>Assets!Z41</f>
        <v>0</v>
      </c>
      <c r="AA51" s="230">
        <f>Assets!AA41</f>
        <v>0</v>
      </c>
      <c r="AB51" s="230">
        <f>Assets!AB41</f>
        <v>0</v>
      </c>
      <c r="AC51" s="230">
        <f>Assets!AC41</f>
        <v>0</v>
      </c>
      <c r="AD51" s="230">
        <f>Assets!AD41</f>
        <v>0</v>
      </c>
      <c r="AE51" s="230">
        <f>Assets!AE41</f>
        <v>0</v>
      </c>
      <c r="AF51" s="230">
        <f>Assets!AF41</f>
        <v>0</v>
      </c>
      <c r="AG51" s="230">
        <f>Assets!AG41</f>
        <v>0</v>
      </c>
      <c r="AH51" s="230">
        <f>Assets!AH41</f>
        <v>0</v>
      </c>
      <c r="AI51" s="230">
        <f>Assets!AI41</f>
        <v>0</v>
      </c>
      <c r="AJ51" s="230">
        <f>Assets!AJ41</f>
        <v>0</v>
      </c>
      <c r="AK51" s="230">
        <f>Assets!AK41</f>
        <v>0</v>
      </c>
      <c r="AL51" s="230">
        <f>Assets!AL41</f>
        <v>0</v>
      </c>
      <c r="AM51" s="230">
        <f>Assets!AM41</f>
        <v>0</v>
      </c>
      <c r="AN51" s="230">
        <f>Assets!AN41</f>
        <v>0</v>
      </c>
      <c r="AO51" s="230">
        <f>Assets!AO41</f>
        <v>0</v>
      </c>
      <c r="AP51" s="230">
        <f>Assets!AP41</f>
        <v>0</v>
      </c>
      <c r="AQ51" s="230">
        <f>Assets!AQ41</f>
        <v>0</v>
      </c>
      <c r="AR51" s="230">
        <f>Assets!AR41</f>
        <v>0</v>
      </c>
      <c r="AS51" s="230">
        <f>Assets!AS41</f>
        <v>0</v>
      </c>
      <c r="AT51" s="230">
        <f>Assets!AT41</f>
        <v>0</v>
      </c>
      <c r="AU51" s="230">
        <f>Assets!AU41</f>
        <v>0</v>
      </c>
      <c r="AV51" s="230">
        <f>Assets!AV41</f>
        <v>0</v>
      </c>
      <c r="AW51" s="230">
        <f>Assets!AW41</f>
        <v>0</v>
      </c>
      <c r="AX51" s="230">
        <f>Assets!AX41</f>
        <v>0</v>
      </c>
      <c r="AY51" s="230">
        <f>Assets!AY41</f>
        <v>0</v>
      </c>
      <c r="AZ51" s="230">
        <f>Assets!AZ41</f>
        <v>0</v>
      </c>
      <c r="BA51" s="230">
        <f>Assets!BA41</f>
        <v>0</v>
      </c>
      <c r="BB51" s="230">
        <f>Assets!BB41</f>
        <v>0</v>
      </c>
      <c r="BC51" s="230">
        <f>Assets!BC41</f>
        <v>0</v>
      </c>
      <c r="BD51" s="230">
        <f>Assets!BD41</f>
        <v>0</v>
      </c>
      <c r="BE51" s="230">
        <f>Assets!BE41</f>
        <v>0</v>
      </c>
      <c r="BF51" s="230">
        <f>Assets!BF41</f>
        <v>0</v>
      </c>
      <c r="BG51" s="230">
        <f>Assets!BG41</f>
        <v>0</v>
      </c>
      <c r="BH51" s="230">
        <f>Assets!BH41</f>
        <v>0</v>
      </c>
      <c r="BI51" s="230">
        <f>Assets!BI41</f>
        <v>0</v>
      </c>
      <c r="BJ51" s="91"/>
      <c r="BK51" s="91"/>
      <c r="BL51" s="91"/>
      <c r="BM51" s="91"/>
      <c r="BN51" s="91"/>
      <c r="BO51" s="91"/>
      <c r="BP51" s="91"/>
      <c r="BQ51" s="91"/>
      <c r="BR51" s="91"/>
      <c r="BS51" s="91"/>
      <c r="BT51" s="91"/>
      <c r="BU51" s="91"/>
      <c r="BV51" s="91"/>
      <c r="BW51" s="91"/>
      <c r="BX51" s="91"/>
      <c r="BY51" s="91"/>
      <c r="BZ51" s="91"/>
    </row>
    <row r="52" spans="1:78" s="63" customFormat="1">
      <c r="A52" s="89"/>
      <c r="B52" s="44"/>
      <c r="C52" s="89"/>
      <c r="D52" s="103"/>
      <c r="E52" s="89"/>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91"/>
      <c r="BK52" s="91"/>
      <c r="BL52" s="91"/>
      <c r="BM52" s="91"/>
      <c r="BN52" s="91"/>
      <c r="BO52" s="91"/>
      <c r="BP52" s="91"/>
      <c r="BQ52" s="91"/>
      <c r="BR52" s="91"/>
      <c r="BS52" s="91"/>
      <c r="BT52" s="91"/>
      <c r="BU52" s="91"/>
      <c r="BV52" s="91"/>
      <c r="BW52" s="91"/>
      <c r="BX52" s="91"/>
      <c r="BY52" s="91"/>
      <c r="BZ52" s="91"/>
    </row>
    <row r="53" spans="1:78">
      <c r="A53" s="41"/>
      <c r="B53" s="47" t="s">
        <v>26</v>
      </c>
      <c r="C53" s="41"/>
      <c r="D53" s="41"/>
      <c r="E53" s="41"/>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41"/>
      <c r="BK53" s="41"/>
      <c r="BL53" s="41"/>
      <c r="BM53" s="41"/>
      <c r="BN53" s="41"/>
      <c r="BO53" s="41"/>
      <c r="BP53" s="41"/>
      <c r="BQ53" s="41"/>
      <c r="BR53" s="41"/>
      <c r="BS53" s="41"/>
      <c r="BT53" s="41"/>
      <c r="BU53" s="41"/>
      <c r="BV53" s="41"/>
      <c r="BW53" s="41"/>
      <c r="BX53" s="41"/>
      <c r="BY53" s="41"/>
      <c r="BZ53" s="41"/>
    </row>
    <row r="54" spans="1:78">
      <c r="A54" s="41"/>
      <c r="B54" s="41" t="s">
        <v>13</v>
      </c>
      <c r="C54" s="41"/>
      <c r="D54" s="41"/>
      <c r="E54" s="41"/>
      <c r="F54" s="216">
        <f>Assets!F9+Assets!F41</f>
        <v>6575.9319414753254</v>
      </c>
      <c r="G54" s="204">
        <f>Assets!G9+Assets!G41</f>
        <v>563.26595480806111</v>
      </c>
      <c r="H54" s="204">
        <f>Assets!H9+Assets!H41</f>
        <v>510.90457380106284</v>
      </c>
      <c r="I54" s="204">
        <f>Assets!I9+Assets!I41</f>
        <v>576.36382726650186</v>
      </c>
      <c r="J54" s="204">
        <f>Assets!J9+Assets!J41</f>
        <v>552.54238952894957</v>
      </c>
      <c r="K54" s="204">
        <f>Assets!K9+Assets!K41</f>
        <v>435.5371690094376</v>
      </c>
      <c r="L54" s="217">
        <f>Assets!L9+Assets!L41</f>
        <v>0</v>
      </c>
      <c r="M54" s="217">
        <f>Assets!M9+Assets!M41</f>
        <v>0</v>
      </c>
      <c r="N54" s="217">
        <f>Assets!N9+Assets!N41</f>
        <v>0</v>
      </c>
      <c r="O54" s="217">
        <f>Assets!O9+Assets!O41</f>
        <v>0</v>
      </c>
      <c r="P54" s="217">
        <f>Assets!P9+Assets!P41</f>
        <v>0</v>
      </c>
      <c r="Q54" s="217">
        <f>Assets!Q9+Assets!Q41</f>
        <v>0</v>
      </c>
      <c r="R54" s="217">
        <f>Assets!R9+Assets!R41</f>
        <v>0</v>
      </c>
      <c r="S54" s="217">
        <f>Assets!S9+Assets!S41</f>
        <v>0</v>
      </c>
      <c r="T54" s="217">
        <f>Assets!T9+Assets!T41</f>
        <v>0</v>
      </c>
      <c r="U54" s="217">
        <f>Assets!U9+Assets!U41</f>
        <v>0</v>
      </c>
      <c r="V54" s="217">
        <f>Assets!V9+Assets!V41</f>
        <v>0</v>
      </c>
      <c r="W54" s="217">
        <f>Assets!W9+Assets!W41</f>
        <v>0</v>
      </c>
      <c r="X54" s="217">
        <f>Assets!X9+Assets!X41</f>
        <v>0</v>
      </c>
      <c r="Y54" s="217">
        <f>Assets!Y9+Assets!Y41</f>
        <v>0</v>
      </c>
      <c r="Z54" s="217">
        <f>Assets!Z9+Assets!Z41</f>
        <v>0</v>
      </c>
      <c r="AA54" s="217">
        <f>Assets!AA9+Assets!AA41</f>
        <v>0</v>
      </c>
      <c r="AB54" s="217">
        <f>Assets!AB9+Assets!AB41</f>
        <v>0</v>
      </c>
      <c r="AC54" s="217">
        <f>Assets!AC9+Assets!AC41</f>
        <v>0</v>
      </c>
      <c r="AD54" s="217">
        <f>Assets!AD9+Assets!AD41</f>
        <v>0</v>
      </c>
      <c r="AE54" s="217">
        <f>Assets!AE9+Assets!AE41</f>
        <v>0</v>
      </c>
      <c r="AF54" s="217">
        <f>Assets!AF9+Assets!AF41</f>
        <v>0</v>
      </c>
      <c r="AG54" s="217">
        <f>Assets!AG9+Assets!AG41</f>
        <v>0</v>
      </c>
      <c r="AH54" s="217">
        <f>Assets!AH9+Assets!AH41</f>
        <v>0</v>
      </c>
      <c r="AI54" s="217">
        <f>Assets!AI9+Assets!AI41</f>
        <v>0</v>
      </c>
      <c r="AJ54" s="217">
        <f>Assets!AJ9+Assets!AJ41</f>
        <v>0</v>
      </c>
      <c r="AK54" s="217">
        <f>Assets!AK9+Assets!AK41</f>
        <v>0</v>
      </c>
      <c r="AL54" s="217">
        <f>Assets!AL9+Assets!AL41</f>
        <v>0</v>
      </c>
      <c r="AM54" s="217">
        <f>Assets!AM9+Assets!AM41</f>
        <v>0</v>
      </c>
      <c r="AN54" s="217">
        <f>Assets!AN9+Assets!AN41</f>
        <v>0</v>
      </c>
      <c r="AO54" s="217">
        <f>Assets!AO9+Assets!AO41</f>
        <v>0</v>
      </c>
      <c r="AP54" s="217">
        <f>Assets!AP9+Assets!AP41</f>
        <v>0</v>
      </c>
      <c r="AQ54" s="217">
        <f>Assets!AQ9+Assets!AQ41</f>
        <v>0</v>
      </c>
      <c r="AR54" s="217">
        <f>Assets!AR9+Assets!AR41</f>
        <v>0</v>
      </c>
      <c r="AS54" s="217">
        <f>Assets!AS9+Assets!AS41</f>
        <v>0</v>
      </c>
      <c r="AT54" s="217">
        <f>Assets!AT9+Assets!AT41</f>
        <v>0</v>
      </c>
      <c r="AU54" s="217">
        <f>Assets!AU9+Assets!AU41</f>
        <v>0</v>
      </c>
      <c r="AV54" s="217">
        <f>Assets!AV9+Assets!AV41</f>
        <v>0</v>
      </c>
      <c r="AW54" s="217">
        <f>Assets!AW9+Assets!AW41</f>
        <v>0</v>
      </c>
      <c r="AX54" s="217">
        <f>Assets!AX9+Assets!AX41</f>
        <v>0</v>
      </c>
      <c r="AY54" s="217">
        <f>Assets!AY9+Assets!AY41</f>
        <v>0</v>
      </c>
      <c r="AZ54" s="217">
        <f>Assets!AZ9+Assets!AZ41</f>
        <v>0</v>
      </c>
      <c r="BA54" s="217">
        <f>Assets!BA9+Assets!BA41</f>
        <v>0</v>
      </c>
      <c r="BB54" s="217">
        <f>Assets!BB9+Assets!BB41</f>
        <v>0</v>
      </c>
      <c r="BC54" s="217">
        <f>Assets!BC9+Assets!BC41</f>
        <v>0</v>
      </c>
      <c r="BD54" s="217">
        <f>Assets!BD9+Assets!BD41</f>
        <v>0</v>
      </c>
      <c r="BE54" s="217">
        <f>Assets!BE9+Assets!BE41</f>
        <v>0</v>
      </c>
      <c r="BF54" s="217">
        <f>Assets!BF9+Assets!BF41</f>
        <v>0</v>
      </c>
      <c r="BG54" s="217">
        <f>Assets!BG9+Assets!BG41</f>
        <v>0</v>
      </c>
      <c r="BH54" s="217">
        <f>Assets!BH9+Assets!BH41</f>
        <v>0</v>
      </c>
      <c r="BI54" s="217">
        <f>Assets!BI9+Assets!BI41</f>
        <v>0</v>
      </c>
      <c r="BJ54" s="41"/>
      <c r="BK54" s="41"/>
      <c r="BL54" s="41"/>
      <c r="BM54" s="41"/>
      <c r="BN54" s="41"/>
      <c r="BO54" s="41"/>
      <c r="BP54" s="41"/>
      <c r="BQ54" s="41"/>
      <c r="BR54" s="41"/>
      <c r="BS54" s="41"/>
      <c r="BT54" s="41"/>
      <c r="BU54" s="41"/>
      <c r="BV54" s="41"/>
      <c r="BW54" s="41"/>
      <c r="BX54" s="41"/>
      <c r="BY54" s="41"/>
      <c r="BZ54" s="41"/>
    </row>
    <row r="55" spans="1:78">
      <c r="A55" s="41"/>
      <c r="B55" s="41" t="s">
        <v>24</v>
      </c>
      <c r="C55" s="41"/>
      <c r="D55" s="41"/>
      <c r="E55" s="41"/>
      <c r="F55" s="218">
        <f>F20</f>
        <v>0</v>
      </c>
      <c r="G55" s="208">
        <f>G20</f>
        <v>296.31149328287813</v>
      </c>
      <c r="H55" s="208">
        <f t="shared" ref="H55:O55" si="42">H20</f>
        <v>319.84869420720213</v>
      </c>
      <c r="I55" s="208">
        <f t="shared" si="42"/>
        <v>340.04233172509674</v>
      </c>
      <c r="J55" s="208">
        <f t="shared" si="42"/>
        <v>362.55803535614109</v>
      </c>
      <c r="K55" s="208">
        <f t="shared" si="42"/>
        <v>384.13060534872585</v>
      </c>
      <c r="L55" s="208">
        <f t="shared" si="42"/>
        <v>399.97885191385114</v>
      </c>
      <c r="M55" s="208">
        <f t="shared" si="42"/>
        <v>395.24540486372757</v>
      </c>
      <c r="N55" s="208">
        <f t="shared" si="42"/>
        <v>390.30293639992135</v>
      </c>
      <c r="O55" s="208">
        <f t="shared" si="42"/>
        <v>385.01374880468421</v>
      </c>
      <c r="P55" s="208">
        <f t="shared" ref="P55:BI55" si="43">P20</f>
        <v>379.38790455884697</v>
      </c>
      <c r="Q55" s="208">
        <f t="shared" si="43"/>
        <v>375.29881686153436</v>
      </c>
      <c r="R55" s="208">
        <f t="shared" si="43"/>
        <v>371.94678747220274</v>
      </c>
      <c r="S55" s="208">
        <f t="shared" si="43"/>
        <v>368.20031180577342</v>
      </c>
      <c r="T55" s="208">
        <f t="shared" si="43"/>
        <v>364.05138171276639</v>
      </c>
      <c r="U55" s="208">
        <f t="shared" si="43"/>
        <v>359.43826989213323</v>
      </c>
      <c r="V55" s="208">
        <f t="shared" si="43"/>
        <v>354.34709075314333</v>
      </c>
      <c r="W55" s="208">
        <f t="shared" si="43"/>
        <v>348.77987767684715</v>
      </c>
      <c r="X55" s="208">
        <f t="shared" si="43"/>
        <v>343.52575436580423</v>
      </c>
      <c r="Y55" s="208">
        <f t="shared" si="43"/>
        <v>338.44893453707641</v>
      </c>
      <c r="Z55" s="208">
        <f t="shared" si="43"/>
        <v>333.07865308974141</v>
      </c>
      <c r="AA55" s="208">
        <f t="shared" si="43"/>
        <v>327.38257308718147</v>
      </c>
      <c r="AB55" s="208">
        <f t="shared" si="43"/>
        <v>321.45082214655713</v>
      </c>
      <c r="AC55" s="208">
        <f t="shared" si="43"/>
        <v>314.98351896317399</v>
      </c>
      <c r="AD55" s="208">
        <f t="shared" si="43"/>
        <v>307.95667239062738</v>
      </c>
      <c r="AE55" s="208">
        <f t="shared" si="43"/>
        <v>300.34540177092225</v>
      </c>
      <c r="AF55" s="208">
        <f t="shared" si="43"/>
        <v>292.16527221601382</v>
      </c>
      <c r="AG55" s="208">
        <f t="shared" si="43"/>
        <v>283.36373978459227</v>
      </c>
      <c r="AH55" s="208">
        <f t="shared" si="43"/>
        <v>273.90045312430431</v>
      </c>
      <c r="AI55" s="208">
        <f t="shared" si="43"/>
        <v>263.74677803747949</v>
      </c>
      <c r="AJ55" s="208">
        <f t="shared" si="43"/>
        <v>255.25823437226828</v>
      </c>
      <c r="AK55" s="208">
        <f t="shared" si="43"/>
        <v>249.20314815004409</v>
      </c>
      <c r="AL55" s="208">
        <f t="shared" si="43"/>
        <v>242.65555594737282</v>
      </c>
      <c r="AM55" s="208">
        <f t="shared" si="43"/>
        <v>235.59380690426551</v>
      </c>
      <c r="AN55" s="208">
        <f t="shared" si="43"/>
        <v>227.99545373147487</v>
      </c>
      <c r="AO55" s="208">
        <f t="shared" si="43"/>
        <v>220.03909434896235</v>
      </c>
      <c r="AP55" s="208">
        <f t="shared" si="43"/>
        <v>211.54027109917615</v>
      </c>
      <c r="AQ55" s="208">
        <f t="shared" si="43"/>
        <v>210.20340619600859</v>
      </c>
      <c r="AR55" s="208">
        <f t="shared" si="43"/>
        <v>210.51881774362309</v>
      </c>
      <c r="AS55" s="208">
        <f t="shared" si="43"/>
        <v>210.70646483018342</v>
      </c>
      <c r="AT55" s="208">
        <f t="shared" si="43"/>
        <v>210.75943608682761</v>
      </c>
      <c r="AU55" s="208">
        <f t="shared" si="43"/>
        <v>210.70066646651867</v>
      </c>
      <c r="AV55" s="208">
        <f t="shared" si="43"/>
        <v>210.49414361079803</v>
      </c>
      <c r="AW55" s="208">
        <f t="shared" si="43"/>
        <v>211.14943901472671</v>
      </c>
      <c r="AX55" s="208">
        <f t="shared" si="43"/>
        <v>212.18664367827745</v>
      </c>
      <c r="AY55" s="208">
        <f t="shared" si="43"/>
        <v>213.48074647330029</v>
      </c>
      <c r="AZ55" s="208">
        <f t="shared" si="43"/>
        <v>215.07140585812738</v>
      </c>
      <c r="BA55" s="208">
        <f t="shared" si="43"/>
        <v>217.11861729892343</v>
      </c>
      <c r="BB55" s="208">
        <f t="shared" si="43"/>
        <v>219.12567830889611</v>
      </c>
      <c r="BC55" s="208">
        <f t="shared" si="43"/>
        <v>221.08886946289707</v>
      </c>
      <c r="BD55" s="208">
        <f t="shared" si="43"/>
        <v>223.01127995808508</v>
      </c>
      <c r="BE55" s="208">
        <f t="shared" si="43"/>
        <v>224.96374244118215</v>
      </c>
      <c r="BF55" s="208">
        <f t="shared" si="43"/>
        <v>226.92056087497861</v>
      </c>
      <c r="BG55" s="208">
        <f t="shared" si="43"/>
        <v>229.91874351922462</v>
      </c>
      <c r="BH55" s="208">
        <f t="shared" si="43"/>
        <v>233.69584192269377</v>
      </c>
      <c r="BI55" s="208">
        <f t="shared" si="43"/>
        <v>237.94959471737118</v>
      </c>
      <c r="BJ55" s="41"/>
      <c r="BK55" s="41"/>
      <c r="BL55" s="41"/>
      <c r="BM55" s="41"/>
      <c r="BN55" s="41"/>
      <c r="BO55" s="41"/>
      <c r="BP55" s="41"/>
      <c r="BQ55" s="41"/>
      <c r="BR55" s="41"/>
      <c r="BS55" s="41"/>
      <c r="BT55" s="41"/>
      <c r="BU55" s="41"/>
      <c r="BV55" s="41"/>
      <c r="BW55" s="41"/>
      <c r="BX55" s="41"/>
      <c r="BY55" s="41"/>
      <c r="BZ55" s="41"/>
    </row>
    <row r="56" spans="1:78">
      <c r="A56" s="41"/>
      <c r="B56" s="41" t="s">
        <v>25</v>
      </c>
      <c r="C56" s="41"/>
      <c r="D56" s="41"/>
      <c r="E56" s="41"/>
      <c r="F56" s="218">
        <f>F14-G14</f>
        <v>-3945.5591648851951</v>
      </c>
      <c r="G56" s="208">
        <f>G14-H14</f>
        <v>-313.41146370604474</v>
      </c>
      <c r="H56" s="208">
        <f t="shared" ref="H56:O56" si="44">H14-I14</f>
        <v>-268.88998026490844</v>
      </c>
      <c r="I56" s="208">
        <f t="shared" si="44"/>
        <v>-299.80963556650295</v>
      </c>
      <c r="J56" s="208">
        <f t="shared" si="44"/>
        <v>-287.25126488128808</v>
      </c>
      <c r="K56" s="208">
        <f t="shared" si="44"/>
        <v>-211.02858275799372</v>
      </c>
      <c r="L56" s="208">
        <f t="shared" si="44"/>
        <v>63.028589216026376</v>
      </c>
      <c r="M56" s="208">
        <f t="shared" si="44"/>
        <v>65.811830410202674</v>
      </c>
      <c r="N56" s="208">
        <f t="shared" si="44"/>
        <v>70.428596474529513</v>
      </c>
      <c r="O56" s="208">
        <f t="shared" si="44"/>
        <v>74.911374778125719</v>
      </c>
      <c r="P56" s="208">
        <f t="shared" ref="P56:BH56" si="45">P14-Q14</f>
        <v>54.448571202564381</v>
      </c>
      <c r="Q56" s="208">
        <f t="shared" si="45"/>
        <v>44.634212907211804</v>
      </c>
      <c r="R56" s="208">
        <f t="shared" si="45"/>
        <v>49.886493560976305</v>
      </c>
      <c r="S56" s="208">
        <f t="shared" si="45"/>
        <v>55.245407363609047</v>
      </c>
      <c r="T56" s="208">
        <f t="shared" si="45"/>
        <v>61.426255933864013</v>
      </c>
      <c r="U56" s="208">
        <f t="shared" si="45"/>
        <v>67.791999187615147</v>
      </c>
      <c r="V56" s="208">
        <f t="shared" si="45"/>
        <v>74.130666794889294</v>
      </c>
      <c r="W56" s="208">
        <f t="shared" si="45"/>
        <v>69.961695220278671</v>
      </c>
      <c r="X56" s="208">
        <f t="shared" si="45"/>
        <v>67.600796654164697</v>
      </c>
      <c r="Y56" s="208">
        <f t="shared" si="45"/>
        <v>71.508408087017415</v>
      </c>
      <c r="Z56" s="208">
        <f t="shared" si="45"/>
        <v>75.846604561384083</v>
      </c>
      <c r="AA56" s="208">
        <f t="shared" si="45"/>
        <v>78.984699608846313</v>
      </c>
      <c r="AB56" s="208">
        <f t="shared" si="45"/>
        <v>86.115887927870972</v>
      </c>
      <c r="AC56" s="208">
        <f t="shared" si="45"/>
        <v>93.56653225761147</v>
      </c>
      <c r="AD56" s="208">
        <f t="shared" si="45"/>
        <v>101.34847696012184</v>
      </c>
      <c r="AE56" s="208">
        <f t="shared" si="45"/>
        <v>108.92316318120402</v>
      </c>
      <c r="AF56" s="208">
        <f t="shared" si="45"/>
        <v>117.1975024157332</v>
      </c>
      <c r="AG56" s="208">
        <f t="shared" si="45"/>
        <v>126.00914327946703</v>
      </c>
      <c r="AH56" s="208">
        <f t="shared" si="45"/>
        <v>135.20206507090279</v>
      </c>
      <c r="AI56" s="208">
        <f t="shared" si="45"/>
        <v>113.02987570188043</v>
      </c>
      <c r="AJ56" s="208">
        <f t="shared" si="45"/>
        <v>80.62698032255912</v>
      </c>
      <c r="AK56" s="208">
        <f t="shared" si="45"/>
        <v>87.184982725316331</v>
      </c>
      <c r="AL56" s="208">
        <f t="shared" si="45"/>
        <v>94.031278869604648</v>
      </c>
      <c r="AM56" s="208">
        <f t="shared" si="45"/>
        <v>101.17647367231211</v>
      </c>
      <c r="AN56" s="208">
        <f t="shared" si="45"/>
        <v>105.94353372187106</v>
      </c>
      <c r="AO56" s="208">
        <f t="shared" si="45"/>
        <v>113.16675432471629</v>
      </c>
      <c r="AP56" s="208">
        <f t="shared" si="45"/>
        <v>17.801130534854565</v>
      </c>
      <c r="AQ56" s="208">
        <f t="shared" si="45"/>
        <v>-4.1998874515911666</v>
      </c>
      <c r="AR56" s="208">
        <f t="shared" si="45"/>
        <v>-2.498629647940561</v>
      </c>
      <c r="AS56" s="208">
        <f t="shared" si="45"/>
        <v>-0.70534296463620194</v>
      </c>
      <c r="AT56" s="208">
        <f t="shared" si="45"/>
        <v>0.7825515354052186</v>
      </c>
      <c r="AU56" s="208">
        <f t="shared" si="45"/>
        <v>2.7499714476780355</v>
      </c>
      <c r="AV56" s="208">
        <f t="shared" si="45"/>
        <v>-8.7256378685574418</v>
      </c>
      <c r="AW56" s="208">
        <f t="shared" si="45"/>
        <v>-13.810980872845903</v>
      </c>
      <c r="AX56" s="208">
        <f t="shared" si="45"/>
        <v>-17.231728295910216</v>
      </c>
      <c r="AY56" s="208">
        <f t="shared" si="45"/>
        <v>-21.180551062943778</v>
      </c>
      <c r="AZ56" s="208">
        <f t="shared" si="45"/>
        <v>-27.259806135766212</v>
      </c>
      <c r="BA56" s="208">
        <f t="shared" si="45"/>
        <v>-26.725179893111999</v>
      </c>
      <c r="BB56" s="208">
        <f t="shared" si="45"/>
        <v>-26.141027350212426</v>
      </c>
      <c r="BC56" s="208">
        <f t="shared" si="45"/>
        <v>-25.598009256831119</v>
      </c>
      <c r="BD56" s="208">
        <f t="shared" si="45"/>
        <v>-25.99816888278383</v>
      </c>
      <c r="BE56" s="208">
        <f t="shared" si="45"/>
        <v>-26.056170889433361</v>
      </c>
      <c r="BF56" s="208">
        <f t="shared" si="45"/>
        <v>-39.922538538562094</v>
      </c>
      <c r="BG56" s="208">
        <f t="shared" si="45"/>
        <v>-50.294253042199216</v>
      </c>
      <c r="BH56" s="208">
        <f t="shared" si="45"/>
        <v>-56.641182352561827</v>
      </c>
      <c r="BI56" s="208">
        <f>BI14-Assets!BI474*D14</f>
        <v>-71.30793853626983</v>
      </c>
      <c r="BJ56" s="41"/>
      <c r="BK56" s="41"/>
      <c r="BL56" s="41"/>
      <c r="BM56" s="41"/>
      <c r="BN56" s="41"/>
      <c r="BO56" s="41"/>
      <c r="BP56" s="41"/>
      <c r="BQ56" s="41"/>
      <c r="BR56" s="41"/>
      <c r="BS56" s="41"/>
      <c r="BT56" s="41"/>
      <c r="BU56" s="41"/>
      <c r="BV56" s="41"/>
      <c r="BW56" s="41"/>
      <c r="BX56" s="41"/>
      <c r="BY56" s="41"/>
      <c r="BZ56" s="41"/>
    </row>
    <row r="57" spans="1:78">
      <c r="A57" s="41"/>
      <c r="B57" s="41"/>
      <c r="C57" s="41"/>
      <c r="D57" s="41"/>
      <c r="E57" s="41"/>
      <c r="F57" s="109"/>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row>
    <row r="58" spans="1:78">
      <c r="A58" s="41"/>
      <c r="B58" s="47" t="s">
        <v>34</v>
      </c>
      <c r="C58" s="41"/>
      <c r="D58" s="41"/>
      <c r="E58" s="41"/>
      <c r="F58" s="110"/>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41"/>
      <c r="BK58" s="41"/>
      <c r="BL58" s="41"/>
      <c r="BM58" s="41"/>
      <c r="BN58" s="41"/>
      <c r="BO58" s="41"/>
      <c r="BP58" s="41"/>
      <c r="BQ58" s="41"/>
      <c r="BR58" s="41"/>
      <c r="BS58" s="41"/>
      <c r="BT58" s="41"/>
      <c r="BU58" s="41"/>
      <c r="BV58" s="41"/>
      <c r="BW58" s="41"/>
      <c r="BX58" s="41"/>
      <c r="BY58" s="41"/>
      <c r="BZ58" s="41"/>
    </row>
    <row r="59" spans="1:78">
      <c r="A59" s="41"/>
      <c r="B59" s="41" t="s">
        <v>96</v>
      </c>
      <c r="C59" s="212" t="s">
        <v>37</v>
      </c>
      <c r="D59" s="213">
        <f ca="1">1-E60/E59</f>
        <v>0.20754795287197481</v>
      </c>
      <c r="E59" s="214">
        <f ca="1">IRR(OFFSET(F59,0,0,1,55+1))</f>
        <v>0.10246153517616176</v>
      </c>
      <c r="F59" s="216">
        <f t="shared" ref="F59:AK59" si="46">F29-F32-F54-F55-F56</f>
        <v>-2630.3727765901303</v>
      </c>
      <c r="G59" s="207">
        <f t="shared" si="46"/>
        <v>56.50362019125896</v>
      </c>
      <c r="H59" s="207">
        <f t="shared" si="46"/>
        <v>106.96942274747971</v>
      </c>
      <c r="I59" s="207">
        <f t="shared" si="46"/>
        <v>105.80268090360693</v>
      </c>
      <c r="J59" s="207">
        <f t="shared" si="46"/>
        <v>133.63028434562182</v>
      </c>
      <c r="K59" s="207">
        <f t="shared" si="46"/>
        <v>204.34524596306971</v>
      </c>
      <c r="L59" s="207">
        <f t="shared" si="46"/>
        <v>402.04666523945139</v>
      </c>
      <c r="M59" s="207">
        <f t="shared" si="46"/>
        <v>401.03533611653097</v>
      </c>
      <c r="N59" s="207">
        <f t="shared" si="46"/>
        <v>401.22105879883918</v>
      </c>
      <c r="O59" s="207">
        <f t="shared" si="46"/>
        <v>400.64272637182609</v>
      </c>
      <c r="P59" s="207">
        <f t="shared" si="46"/>
        <v>380.39740265209815</v>
      </c>
      <c r="Q59" s="207">
        <f t="shared" si="46"/>
        <v>369.72121882552216</v>
      </c>
      <c r="R59" s="207">
        <f t="shared" si="46"/>
        <v>371.25312765951986</v>
      </c>
      <c r="S59" s="207">
        <f t="shared" si="46"/>
        <v>372.41199059265301</v>
      </c>
      <c r="T59" s="207">
        <f t="shared" si="46"/>
        <v>374.54138884820276</v>
      </c>
      <c r="U59" s="207">
        <f t="shared" si="46"/>
        <v>376.77882296802886</v>
      </c>
      <c r="V59" s="207">
        <f t="shared" si="46"/>
        <v>378.01683398140119</v>
      </c>
      <c r="W59" s="207">
        <f t="shared" si="46"/>
        <v>369.67117445996962</v>
      </c>
      <c r="X59" s="207">
        <f t="shared" si="46"/>
        <v>363.4777724058182</v>
      </c>
      <c r="Y59" s="207">
        <f t="shared" si="46"/>
        <v>362.29053604726221</v>
      </c>
      <c r="Z59" s="207">
        <f t="shared" si="46"/>
        <v>361.09753254639787</v>
      </c>
      <c r="AA59" s="207">
        <f t="shared" si="46"/>
        <v>358.7130545654249</v>
      </c>
      <c r="AB59" s="207">
        <f t="shared" si="46"/>
        <v>359.26054587008514</v>
      </c>
      <c r="AC59" s="207">
        <f t="shared" si="46"/>
        <v>359.57778108866466</v>
      </c>
      <c r="AD59" s="207">
        <f t="shared" si="46"/>
        <v>359.65231898231895</v>
      </c>
      <c r="AE59" s="207">
        <f t="shared" si="46"/>
        <v>358.99632218105211</v>
      </c>
      <c r="AF59" s="207">
        <f t="shared" si="46"/>
        <v>358.42644157252255</v>
      </c>
      <c r="AG59" s="207">
        <f t="shared" si="46"/>
        <v>357.74435875176135</v>
      </c>
      <c r="AH59" s="207">
        <f t="shared" si="46"/>
        <v>356.73485151405674</v>
      </c>
      <c r="AI59" s="207">
        <f t="shared" si="46"/>
        <v>328.03053435249859</v>
      </c>
      <c r="AJ59" s="207">
        <f t="shared" si="46"/>
        <v>292.07761400360778</v>
      </c>
      <c r="AK59" s="207">
        <f t="shared" si="46"/>
        <v>294.79060451655778</v>
      </c>
      <c r="AL59" s="207">
        <f t="shared" ref="AL59:BH59" si="47">AL29-AL32-AL54-AL55-AL56</f>
        <v>296.60525387449479</v>
      </c>
      <c r="AM59" s="207">
        <f t="shared" si="47"/>
        <v>296.09783133129008</v>
      </c>
      <c r="AN59" s="207">
        <f t="shared" si="47"/>
        <v>293.18731523203951</v>
      </c>
      <c r="AO59" s="207">
        <f t="shared" si="47"/>
        <v>292.00979493979759</v>
      </c>
      <c r="AP59" s="207">
        <f t="shared" si="47"/>
        <v>201.8122621487957</v>
      </c>
      <c r="AQ59" s="207">
        <f t="shared" si="47"/>
        <v>189.1308409303191</v>
      </c>
      <c r="AR59" s="207">
        <f t="shared" si="47"/>
        <v>191.0495695043808</v>
      </c>
      <c r="AS59" s="207">
        <f t="shared" si="47"/>
        <v>192.77292062423865</v>
      </c>
      <c r="AT59" s="207">
        <f t="shared" si="47"/>
        <v>194.12964015491721</v>
      </c>
      <c r="AU59" s="207">
        <f t="shared" si="47"/>
        <v>195.77045180652487</v>
      </c>
      <c r="AV59" s="207">
        <f t="shared" si="47"/>
        <v>186.57404495045958</v>
      </c>
      <c r="AW59" s="207">
        <f t="shared" si="47"/>
        <v>183.24010640824523</v>
      </c>
      <c r="AX59" s="207">
        <f t="shared" si="47"/>
        <v>181.5751029174387</v>
      </c>
      <c r="AY59" s="207">
        <f t="shared" si="47"/>
        <v>179.71822318852051</v>
      </c>
      <c r="AZ59" s="207">
        <f t="shared" si="47"/>
        <v>176.43483905138004</v>
      </c>
      <c r="BA59" s="207">
        <f t="shared" si="47"/>
        <v>178.82901419191455</v>
      </c>
      <c r="BB59" s="207">
        <f t="shared" si="47"/>
        <v>181.22781695648257</v>
      </c>
      <c r="BC59" s="207">
        <f t="shared" si="47"/>
        <v>183.9448741484558</v>
      </c>
      <c r="BD59" s="207">
        <f t="shared" si="47"/>
        <v>186.14487019591911</v>
      </c>
      <c r="BE59" s="207">
        <f t="shared" si="47"/>
        <v>188.41401608612188</v>
      </c>
      <c r="BF59" s="207">
        <f t="shared" si="47"/>
        <v>178.83245902655091</v>
      </c>
      <c r="BG59" s="207">
        <f t="shared" si="47"/>
        <v>173.41331840643682</v>
      </c>
      <c r="BH59" s="207">
        <f t="shared" si="47"/>
        <v>171.8292460823339</v>
      </c>
      <c r="BI59" s="207">
        <f>BI29-BI32-BI54-BI55-BI56+Assets!BI474*D13</f>
        <v>2323.0299197923209</v>
      </c>
      <c r="BJ59" s="41"/>
      <c r="BK59" s="41"/>
      <c r="BL59" s="41"/>
      <c r="BM59" s="41"/>
      <c r="BN59" s="41"/>
      <c r="BO59" s="41"/>
      <c r="BP59" s="41"/>
      <c r="BQ59" s="41"/>
      <c r="BR59" s="41"/>
      <c r="BS59" s="41"/>
      <c r="BT59" s="41"/>
      <c r="BU59" s="41"/>
      <c r="BV59" s="41"/>
      <c r="BW59" s="41"/>
      <c r="BX59" s="41"/>
      <c r="BY59" s="41"/>
      <c r="BZ59" s="41"/>
    </row>
    <row r="60" spans="1:78">
      <c r="A60" s="41"/>
      <c r="B60" s="41" t="s">
        <v>97</v>
      </c>
      <c r="C60" s="41"/>
      <c r="D60" s="41"/>
      <c r="E60" s="203">
        <f t="shared" ref="E60:E76" ca="1" si="48">IRR(OFFSET(F60,0,0,1,55+1))</f>
        <v>8.1195853302229545E-2</v>
      </c>
      <c r="F60" s="218">
        <f t="shared" ref="F60:AK60" si="49">F59-F42</f>
        <v>-2630.3727765901303</v>
      </c>
      <c r="G60" s="208">
        <f t="shared" si="49"/>
        <v>13.551884008661773</v>
      </c>
      <c r="H60" s="208">
        <f t="shared" si="49"/>
        <v>61.46445028225552</v>
      </c>
      <c r="I60" s="208">
        <f t="shared" si="49"/>
        <v>53.495391458262979</v>
      </c>
      <c r="J60" s="208">
        <f t="shared" si="49"/>
        <v>80.101743144317993</v>
      </c>
      <c r="K60" s="208">
        <f t="shared" si="49"/>
        <v>146.04824783570226</v>
      </c>
      <c r="L60" s="208">
        <f t="shared" si="49"/>
        <v>339.16864642258645</v>
      </c>
      <c r="M60" s="208">
        <f t="shared" si="49"/>
        <v>334.91905670003041</v>
      </c>
      <c r="N60" s="208">
        <f t="shared" si="49"/>
        <v>331.43410468864988</v>
      </c>
      <c r="O60" s="208">
        <f t="shared" si="49"/>
        <v>328.27572380399528</v>
      </c>
      <c r="P60" s="208">
        <f t="shared" si="49"/>
        <v>313.31348413217984</v>
      </c>
      <c r="Q60" s="208">
        <f t="shared" si="49"/>
        <v>304.57332595517425</v>
      </c>
      <c r="R60" s="208">
        <f t="shared" si="49"/>
        <v>303.63902590156516</v>
      </c>
      <c r="S60" s="208">
        <f t="shared" si="49"/>
        <v>302.64822257932218</v>
      </c>
      <c r="T60" s="208">
        <f t="shared" si="49"/>
        <v>300.44883684613677</v>
      </c>
      <c r="U60" s="208">
        <f t="shared" si="49"/>
        <v>297.2801995547398</v>
      </c>
      <c r="V60" s="208">
        <f t="shared" si="49"/>
        <v>294.76173964345253</v>
      </c>
      <c r="W60" s="208">
        <f t="shared" si="49"/>
        <v>288.87756246233243</v>
      </c>
      <c r="X60" s="208">
        <f t="shared" si="49"/>
        <v>283.19625779892982</v>
      </c>
      <c r="Y60" s="208">
        <f t="shared" si="49"/>
        <v>280.58591692458674</v>
      </c>
      <c r="Z60" s="208">
        <f t="shared" si="49"/>
        <v>278.09786823472456</v>
      </c>
      <c r="AA60" s="208">
        <f t="shared" si="49"/>
        <v>274.74999075790589</v>
      </c>
      <c r="AB60" s="208">
        <f t="shared" si="49"/>
        <v>272.99387817546068</v>
      </c>
      <c r="AC60" s="208">
        <f t="shared" si="49"/>
        <v>270.9807495295442</v>
      </c>
      <c r="AD60" s="208">
        <f t="shared" si="49"/>
        <v>268.69834264434905</v>
      </c>
      <c r="AE60" s="208">
        <f t="shared" si="49"/>
        <v>265.96673901713763</v>
      </c>
      <c r="AF60" s="208">
        <f t="shared" si="49"/>
        <v>263.03433462283863</v>
      </c>
      <c r="AG60" s="208">
        <f t="shared" si="49"/>
        <v>259.8333239256948</v>
      </c>
      <c r="AH60" s="208">
        <f t="shared" si="49"/>
        <v>256.36879232187084</v>
      </c>
      <c r="AI60" s="208">
        <f t="shared" si="49"/>
        <v>242.92742711948688</v>
      </c>
      <c r="AJ60" s="208">
        <f t="shared" si="49"/>
        <v>227.48125148905967</v>
      </c>
      <c r="AK60" s="208">
        <f t="shared" si="49"/>
        <v>220.31391458605526</v>
      </c>
      <c r="AL60" s="208">
        <f t="shared" ref="AL60:BI60" si="50">AL59-AL42</f>
        <v>214.17487204291393</v>
      </c>
      <c r="AM60" s="208">
        <f t="shared" si="50"/>
        <v>211.67611782185841</v>
      </c>
      <c r="AN60" s="208">
        <f t="shared" si="50"/>
        <v>207.81480916037762</v>
      </c>
      <c r="AO60" s="208">
        <f t="shared" si="50"/>
        <v>204.54905387935267</v>
      </c>
      <c r="AP60" s="208">
        <f t="shared" si="50"/>
        <v>169.8890456310674</v>
      </c>
      <c r="AQ60" s="208">
        <f t="shared" si="50"/>
        <v>148.30561720182999</v>
      </c>
      <c r="AR60" s="208">
        <f t="shared" si="50"/>
        <v>148.74433478151178</v>
      </c>
      <c r="AS60" s="208">
        <f t="shared" si="50"/>
        <v>149.41269456042099</v>
      </c>
      <c r="AT60" s="208">
        <f t="shared" si="50"/>
        <v>149.85505952778064</v>
      </c>
      <c r="AU60" s="208">
        <f t="shared" si="50"/>
        <v>150.41340171022415</v>
      </c>
      <c r="AV60" s="208">
        <f t="shared" si="50"/>
        <v>145.13547806567101</v>
      </c>
      <c r="AW60" s="208">
        <f t="shared" si="50"/>
        <v>143.22295958845001</v>
      </c>
      <c r="AX60" s="208">
        <f t="shared" si="50"/>
        <v>142.30379074952694</v>
      </c>
      <c r="AY60" s="208">
        <f t="shared" si="50"/>
        <v>141.35540123035261</v>
      </c>
      <c r="AZ60" s="208">
        <f t="shared" si="50"/>
        <v>139.71432108193542</v>
      </c>
      <c r="BA60" s="208">
        <f t="shared" si="50"/>
        <v>141.22944303385458</v>
      </c>
      <c r="BB60" s="208">
        <f t="shared" si="50"/>
        <v>142.73336107818022</v>
      </c>
      <c r="BC60" s="208">
        <f t="shared" si="50"/>
        <v>143.46195752569636</v>
      </c>
      <c r="BD60" s="208">
        <f t="shared" si="50"/>
        <v>143.25581411431142</v>
      </c>
      <c r="BE60" s="208">
        <f t="shared" si="50"/>
        <v>143.64554064391587</v>
      </c>
      <c r="BF60" s="208">
        <f t="shared" si="50"/>
        <v>139.75258436320826</v>
      </c>
      <c r="BG60" s="208">
        <f t="shared" si="50"/>
        <v>137.30034297243225</v>
      </c>
      <c r="BH60" s="208">
        <f t="shared" si="50"/>
        <v>137.27282696340228</v>
      </c>
      <c r="BI60" s="208">
        <f t="shared" si="50"/>
        <v>2295.4622492542408</v>
      </c>
      <c r="BJ60" s="41"/>
      <c r="BK60" s="41"/>
      <c r="BL60" s="41"/>
      <c r="BM60" s="41"/>
      <c r="BN60" s="41"/>
      <c r="BO60" s="41"/>
      <c r="BP60" s="41"/>
      <c r="BQ60" s="41"/>
      <c r="BR60" s="41"/>
      <c r="BS60" s="41"/>
      <c r="BT60" s="41"/>
      <c r="BU60" s="41"/>
      <c r="BV60" s="41"/>
      <c r="BW60" s="41"/>
      <c r="BX60" s="41"/>
      <c r="BY60" s="41"/>
      <c r="BZ60" s="41"/>
    </row>
    <row r="61" spans="1:78">
      <c r="A61" s="41"/>
      <c r="B61" s="41" t="s">
        <v>181</v>
      </c>
      <c r="C61" s="41"/>
      <c r="D61" s="41"/>
      <c r="E61" s="203">
        <f t="shared" ca="1" si="48"/>
        <v>9.5199999999381321E-2</v>
      </c>
      <c r="F61" s="218">
        <f t="shared" ref="F61:AK61" si="51">F60-F27</f>
        <v>-2630.3727765901303</v>
      </c>
      <c r="G61" s="208">
        <f t="shared" si="51"/>
        <v>41.470512527349939</v>
      </c>
      <c r="H61" s="208">
        <f t="shared" si="51"/>
        <v>91.042682384651243</v>
      </c>
      <c r="I61" s="208">
        <f t="shared" si="51"/>
        <v>87.495129597736565</v>
      </c>
      <c r="J61" s="208">
        <f t="shared" si="51"/>
        <v>114.89529492516547</v>
      </c>
      <c r="K61" s="208">
        <f t="shared" si="51"/>
        <v>183.94129661849109</v>
      </c>
      <c r="L61" s="208">
        <f t="shared" si="51"/>
        <v>380.03935865354867</v>
      </c>
      <c r="M61" s="208">
        <f t="shared" si="51"/>
        <v>377.8946383207558</v>
      </c>
      <c r="N61" s="208">
        <f t="shared" si="51"/>
        <v>376.79562486027294</v>
      </c>
      <c r="O61" s="208">
        <f t="shared" si="51"/>
        <v>375.31427547308527</v>
      </c>
      <c r="P61" s="208">
        <f t="shared" si="51"/>
        <v>356.91803117012677</v>
      </c>
      <c r="Q61" s="208">
        <f t="shared" si="51"/>
        <v>346.91945632090039</v>
      </c>
      <c r="R61" s="208">
        <f t="shared" si="51"/>
        <v>347.58819204423571</v>
      </c>
      <c r="S61" s="208">
        <f t="shared" si="51"/>
        <v>347.99467178798727</v>
      </c>
      <c r="T61" s="208">
        <f t="shared" si="51"/>
        <v>348.60899564747967</v>
      </c>
      <c r="U61" s="208">
        <f t="shared" si="51"/>
        <v>348.95430477337771</v>
      </c>
      <c r="V61" s="208">
        <f t="shared" si="51"/>
        <v>348.87755096311912</v>
      </c>
      <c r="W61" s="208">
        <f t="shared" si="51"/>
        <v>341.3934102607966</v>
      </c>
      <c r="X61" s="208">
        <f t="shared" si="51"/>
        <v>335.37924229340729</v>
      </c>
      <c r="Y61" s="208">
        <f t="shared" si="51"/>
        <v>333.69391935432577</v>
      </c>
      <c r="Z61" s="208">
        <f t="shared" si="51"/>
        <v>332.04765003731222</v>
      </c>
      <c r="AA61" s="208">
        <f t="shared" si="51"/>
        <v>329.32598223279325</v>
      </c>
      <c r="AB61" s="208">
        <f t="shared" si="51"/>
        <v>329.06721217696656</v>
      </c>
      <c r="AC61" s="208">
        <f t="shared" si="51"/>
        <v>328.5688200429725</v>
      </c>
      <c r="AD61" s="208">
        <f t="shared" si="51"/>
        <v>327.81842726402948</v>
      </c>
      <c r="AE61" s="208">
        <f t="shared" si="51"/>
        <v>326.43596807368209</v>
      </c>
      <c r="AF61" s="208">
        <f t="shared" si="51"/>
        <v>325.03920414013317</v>
      </c>
      <c r="AG61" s="208">
        <f t="shared" si="51"/>
        <v>323.47549656263806</v>
      </c>
      <c r="AH61" s="208">
        <f t="shared" si="51"/>
        <v>321.60673079679168</v>
      </c>
      <c r="AI61" s="208">
        <f t="shared" si="51"/>
        <v>298.24444682094452</v>
      </c>
      <c r="AJ61" s="208">
        <f t="shared" si="51"/>
        <v>269.46888712351591</v>
      </c>
      <c r="AK61" s="208">
        <f t="shared" si="51"/>
        <v>268.72376304088192</v>
      </c>
      <c r="AL61" s="208">
        <f t="shared" ref="AL61:BI61" si="52">AL60-AL27</f>
        <v>267.75462023344147</v>
      </c>
      <c r="AM61" s="208">
        <f t="shared" si="52"/>
        <v>266.55023160298902</v>
      </c>
      <c r="AN61" s="208">
        <f t="shared" si="52"/>
        <v>263.30693810695789</v>
      </c>
      <c r="AO61" s="208">
        <f t="shared" si="52"/>
        <v>261.39853556864188</v>
      </c>
      <c r="AP61" s="208">
        <f t="shared" si="52"/>
        <v>190.63913636759079</v>
      </c>
      <c r="AQ61" s="208">
        <f t="shared" si="52"/>
        <v>174.84201262534793</v>
      </c>
      <c r="AR61" s="208">
        <f t="shared" si="52"/>
        <v>176.24273735137663</v>
      </c>
      <c r="AS61" s="208">
        <f t="shared" si="52"/>
        <v>177.59684150190247</v>
      </c>
      <c r="AT61" s="208">
        <f t="shared" si="52"/>
        <v>178.63353693541941</v>
      </c>
      <c r="AU61" s="208">
        <f t="shared" si="52"/>
        <v>179.89548427281963</v>
      </c>
      <c r="AV61" s="208">
        <f t="shared" si="52"/>
        <v>172.0705465407836</v>
      </c>
      <c r="AW61" s="208">
        <f t="shared" si="52"/>
        <v>169.23410502131691</v>
      </c>
      <c r="AX61" s="208">
        <f t="shared" si="52"/>
        <v>167.83014365866958</v>
      </c>
      <c r="AY61" s="208">
        <f t="shared" si="52"/>
        <v>166.29123550316174</v>
      </c>
      <c r="AZ61" s="208">
        <f t="shared" si="52"/>
        <v>163.58265776207443</v>
      </c>
      <c r="BA61" s="208">
        <f t="shared" si="52"/>
        <v>165.66916428659354</v>
      </c>
      <c r="BB61" s="208">
        <f t="shared" si="52"/>
        <v>167.75475739907674</v>
      </c>
      <c r="BC61" s="208">
        <f t="shared" si="52"/>
        <v>169.77585333048998</v>
      </c>
      <c r="BD61" s="208">
        <f t="shared" si="52"/>
        <v>171.13370056735641</v>
      </c>
      <c r="BE61" s="208">
        <f t="shared" si="52"/>
        <v>172.74504968134977</v>
      </c>
      <c r="BF61" s="208">
        <f t="shared" si="52"/>
        <v>165.15450289438098</v>
      </c>
      <c r="BG61" s="208">
        <f t="shared" si="52"/>
        <v>160.77377700453522</v>
      </c>
      <c r="BH61" s="208">
        <f t="shared" si="52"/>
        <v>159.73449939070784</v>
      </c>
      <c r="BI61" s="208">
        <f t="shared" si="52"/>
        <v>2313.3812351039928</v>
      </c>
      <c r="BJ61" s="41"/>
      <c r="BK61" s="41"/>
      <c r="BL61" s="41"/>
      <c r="BM61" s="41"/>
      <c r="BN61" s="41"/>
      <c r="BO61" s="41"/>
      <c r="BP61" s="41"/>
      <c r="BQ61" s="41"/>
      <c r="BR61" s="41"/>
      <c r="BS61" s="41"/>
      <c r="BT61" s="41"/>
      <c r="BU61" s="41"/>
      <c r="BV61" s="41"/>
      <c r="BW61" s="41"/>
      <c r="BX61" s="41"/>
      <c r="BY61" s="41"/>
      <c r="BZ61" s="41"/>
    </row>
    <row r="62" spans="1:78">
      <c r="A62" s="41"/>
      <c r="B62" s="47" t="s">
        <v>33</v>
      </c>
      <c r="C62" s="41"/>
      <c r="D62" s="41"/>
      <c r="E62" s="113"/>
      <c r="F62" s="110"/>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41"/>
      <c r="BK62" s="41"/>
      <c r="BL62" s="41"/>
      <c r="BM62" s="41"/>
      <c r="BN62" s="41"/>
      <c r="BO62" s="41"/>
      <c r="BP62" s="41"/>
      <c r="BQ62" s="41"/>
      <c r="BR62" s="41"/>
      <c r="BS62" s="41"/>
      <c r="BT62" s="41"/>
      <c r="BU62" s="41"/>
      <c r="BV62" s="41"/>
      <c r="BW62" s="41"/>
      <c r="BX62" s="41"/>
      <c r="BY62" s="41"/>
      <c r="BZ62" s="41"/>
    </row>
    <row r="63" spans="1:78">
      <c r="A63" s="41"/>
      <c r="B63" s="41" t="s">
        <v>96</v>
      </c>
      <c r="C63" s="41"/>
      <c r="D63" s="41"/>
      <c r="E63" s="202">
        <f t="shared" ca="1" si="48"/>
        <v>7.431449539677408E-2</v>
      </c>
      <c r="F63" s="216">
        <f t="shared" ref="F63:O63" si="53">F59/F$8</f>
        <v>-2630.3727765901303</v>
      </c>
      <c r="G63" s="207">
        <f t="shared" si="53"/>
        <v>55.061021429798245</v>
      </c>
      <c r="H63" s="207">
        <f t="shared" si="53"/>
        <v>101.57705833481221</v>
      </c>
      <c r="I63" s="207">
        <f t="shared" si="53"/>
        <v>97.904046324204828</v>
      </c>
      <c r="J63" s="207">
        <f t="shared" si="53"/>
        <v>120.49717112878537</v>
      </c>
      <c r="K63" s="207">
        <f t="shared" si="53"/>
        <v>179.55788731104053</v>
      </c>
      <c r="L63" s="207">
        <f t="shared" si="53"/>
        <v>344.25828612975681</v>
      </c>
      <c r="M63" s="207">
        <f t="shared" si="53"/>
        <v>334.62514218051012</v>
      </c>
      <c r="N63" s="207">
        <f t="shared" si="53"/>
        <v>326.2328101433352</v>
      </c>
      <c r="O63" s="207">
        <f t="shared" si="53"/>
        <v>317.44549609643423</v>
      </c>
      <c r="P63" s="207">
        <f t="shared" ref="P63:BI63" si="54">P59/P$8</f>
        <v>293.70912517969435</v>
      </c>
      <c r="Q63" s="207">
        <f t="shared" si="54"/>
        <v>278.17766831806665</v>
      </c>
      <c r="R63" s="207">
        <f t="shared" si="54"/>
        <v>272.19866900716204</v>
      </c>
      <c r="S63" s="207">
        <f t="shared" si="54"/>
        <v>266.07711404804968</v>
      </c>
      <c r="T63" s="207">
        <f t="shared" si="54"/>
        <v>260.76642443703503</v>
      </c>
      <c r="U63" s="207">
        <f t="shared" si="54"/>
        <v>255.62676870761928</v>
      </c>
      <c r="V63" s="207">
        <f t="shared" si="54"/>
        <v>249.91882785479004</v>
      </c>
      <c r="W63" s="207">
        <f t="shared" si="54"/>
        <v>238.16142043190166</v>
      </c>
      <c r="X63" s="207">
        <f t="shared" si="54"/>
        <v>228.19266061225929</v>
      </c>
      <c r="Y63" s="207">
        <f t="shared" si="54"/>
        <v>221.64033261628134</v>
      </c>
      <c r="Z63" s="207">
        <f t="shared" si="54"/>
        <v>215.27039833177349</v>
      </c>
      <c r="AA63" s="207">
        <f t="shared" si="54"/>
        <v>208.38908388990038</v>
      </c>
      <c r="AB63" s="207">
        <f t="shared" si="54"/>
        <v>203.37862105565355</v>
      </c>
      <c r="AC63" s="207">
        <f t="shared" si="54"/>
        <v>198.36114694553822</v>
      </c>
      <c r="AD63" s="207">
        <f t="shared" si="54"/>
        <v>193.33684056503702</v>
      </c>
      <c r="AE63" s="207">
        <f t="shared" si="54"/>
        <v>188.05710292466495</v>
      </c>
      <c r="AF63" s="207">
        <f t="shared" si="54"/>
        <v>182.96489565520804</v>
      </c>
      <c r="AG63" s="207">
        <f t="shared" si="54"/>
        <v>177.95431186492624</v>
      </c>
      <c r="AH63" s="207">
        <f t="shared" si="54"/>
        <v>172.92160236476545</v>
      </c>
      <c r="AI63" s="207">
        <f t="shared" si="54"/>
        <v>154.94799900559616</v>
      </c>
      <c r="AJ63" s="207">
        <f t="shared" si="54"/>
        <v>134.44292809513689</v>
      </c>
      <c r="AK63" s="207">
        <f t="shared" si="54"/>
        <v>132.22735717678546</v>
      </c>
      <c r="AL63" s="207">
        <f t="shared" si="54"/>
        <v>129.64462306041585</v>
      </c>
      <c r="AM63" s="207">
        <f t="shared" si="54"/>
        <v>126.11852591121169</v>
      </c>
      <c r="AN63" s="207">
        <f t="shared" si="54"/>
        <v>121.69054208889877</v>
      </c>
      <c r="AO63" s="207">
        <f t="shared" si="54"/>
        <v>118.10738613602312</v>
      </c>
      <c r="AP63" s="207">
        <f t="shared" si="54"/>
        <v>79.541756838223677</v>
      </c>
      <c r="AQ63" s="207">
        <f t="shared" si="54"/>
        <v>72.640357306432463</v>
      </c>
      <c r="AR63" s="207">
        <f t="shared" si="54"/>
        <v>71.503890342103261</v>
      </c>
      <c r="AS63" s="207">
        <f t="shared" si="54"/>
        <v>70.306847468975832</v>
      </c>
      <c r="AT63" s="207">
        <f t="shared" si="54"/>
        <v>68.994017854438738</v>
      </c>
      <c r="AU63" s="207">
        <f t="shared" si="54"/>
        <v>67.800784662627777</v>
      </c>
      <c r="AV63" s="207">
        <f t="shared" si="54"/>
        <v>62.966099858012463</v>
      </c>
      <c r="AW63" s="207">
        <f t="shared" si="54"/>
        <v>60.262076379290718</v>
      </c>
      <c r="AX63" s="207">
        <f t="shared" si="54"/>
        <v>58.189931364673733</v>
      </c>
      <c r="AY63" s="207">
        <f t="shared" si="54"/>
        <v>56.124392331121683</v>
      </c>
      <c r="AZ63" s="207">
        <f t="shared" si="54"/>
        <v>53.692283041050111</v>
      </c>
      <c r="BA63" s="207">
        <f t="shared" si="54"/>
        <v>53.031449461403824</v>
      </c>
      <c r="BB63" s="207">
        <f t="shared" si="54"/>
        <v>52.37069817597348</v>
      </c>
      <c r="BC63" s="207">
        <f t="shared" si="54"/>
        <v>51.798738668547486</v>
      </c>
      <c r="BD63" s="207">
        <f t="shared" si="54"/>
        <v>51.079960929952662</v>
      </c>
      <c r="BE63" s="207">
        <f t="shared" si="54"/>
        <v>50.382612169961654</v>
      </c>
      <c r="BF63" s="207">
        <f t="shared" si="54"/>
        <v>46.599559537658109</v>
      </c>
      <c r="BG63" s="207">
        <f t="shared" si="54"/>
        <v>44.033773276619002</v>
      </c>
      <c r="BH63" s="207">
        <f t="shared" si="54"/>
        <v>42.517579001691928</v>
      </c>
      <c r="BI63" s="207">
        <f t="shared" si="54"/>
        <v>560.13696746365372</v>
      </c>
      <c r="BJ63" s="41"/>
      <c r="BK63" s="41"/>
      <c r="BL63" s="41"/>
      <c r="BM63" s="41"/>
      <c r="BN63" s="41"/>
      <c r="BO63" s="41"/>
      <c r="BP63" s="41"/>
      <c r="BQ63" s="41"/>
      <c r="BR63" s="41"/>
      <c r="BS63" s="41"/>
      <c r="BT63" s="41"/>
      <c r="BU63" s="41"/>
      <c r="BV63" s="41"/>
      <c r="BW63" s="41"/>
      <c r="BX63" s="41"/>
      <c r="BY63" s="41"/>
      <c r="BZ63" s="41"/>
    </row>
    <row r="64" spans="1:78">
      <c r="A64" s="41"/>
      <c r="B64" s="41" t="s">
        <v>97</v>
      </c>
      <c r="C64" s="41"/>
      <c r="D64" s="41"/>
      <c r="E64" s="203">
        <f t="shared" ca="1" si="48"/>
        <v>5.3591749466214637E-2</v>
      </c>
      <c r="F64" s="218">
        <f t="shared" ref="F64:O65" si="55">F60/F$8</f>
        <v>-2630.3727765901303</v>
      </c>
      <c r="G64" s="208">
        <f t="shared" si="55"/>
        <v>13.205889698559513</v>
      </c>
      <c r="H64" s="208">
        <f t="shared" si="55"/>
        <v>58.36600676603102</v>
      </c>
      <c r="I64" s="208">
        <f t="shared" si="55"/>
        <v>49.501725653179555</v>
      </c>
      <c r="J64" s="208">
        <f t="shared" si="55"/>
        <v>72.229386464604403</v>
      </c>
      <c r="K64" s="208">
        <f t="shared" si="55"/>
        <v>128.33239502717521</v>
      </c>
      <c r="L64" s="208">
        <f t="shared" si="55"/>
        <v>290.41807088947763</v>
      </c>
      <c r="M64" s="208">
        <f t="shared" si="55"/>
        <v>279.45751128186009</v>
      </c>
      <c r="N64" s="208">
        <f t="shared" si="55"/>
        <v>269.48904345554115</v>
      </c>
      <c r="O64" s="208">
        <f t="shared" si="55"/>
        <v>260.10618224143434</v>
      </c>
      <c r="P64" s="208">
        <f t="shared" ref="P64:BI64" si="56">P60/P$8</f>
        <v>241.91287503512879</v>
      </c>
      <c r="Q64" s="208">
        <f t="shared" si="56"/>
        <v>229.16049534628496</v>
      </c>
      <c r="R64" s="208">
        <f t="shared" si="56"/>
        <v>222.62476071268699</v>
      </c>
      <c r="S64" s="208">
        <f t="shared" si="56"/>
        <v>216.23300986503332</v>
      </c>
      <c r="T64" s="208">
        <f t="shared" si="56"/>
        <v>209.18107115362437</v>
      </c>
      <c r="U64" s="208">
        <f t="shared" si="56"/>
        <v>201.69067946629966</v>
      </c>
      <c r="V64" s="208">
        <f t="shared" si="56"/>
        <v>194.87626435111332</v>
      </c>
      <c r="W64" s="208">
        <f t="shared" si="56"/>
        <v>186.10996842650641</v>
      </c>
      <c r="X64" s="208">
        <f t="shared" si="56"/>
        <v>177.7916352761786</v>
      </c>
      <c r="Y64" s="208">
        <f t="shared" si="56"/>
        <v>171.65548024830787</v>
      </c>
      <c r="Z64" s="208">
        <f t="shared" si="56"/>
        <v>165.78966476990237</v>
      </c>
      <c r="AA64" s="208">
        <f t="shared" si="56"/>
        <v>159.61197437367312</v>
      </c>
      <c r="AB64" s="208">
        <f t="shared" si="56"/>
        <v>154.54276607383898</v>
      </c>
      <c r="AC64" s="208">
        <f t="shared" si="56"/>
        <v>149.48657871490627</v>
      </c>
      <c r="AD64" s="208">
        <f t="shared" si="56"/>
        <v>144.44307985811739</v>
      </c>
      <c r="AE64" s="208">
        <f t="shared" si="56"/>
        <v>139.32436441133896</v>
      </c>
      <c r="AF64" s="208">
        <f t="shared" si="56"/>
        <v>134.27036626221425</v>
      </c>
      <c r="AG64" s="208">
        <f t="shared" si="56"/>
        <v>129.25000556293423</v>
      </c>
      <c r="AH64" s="208">
        <f t="shared" si="56"/>
        <v>124.2707354677143</v>
      </c>
      <c r="AI64" s="208">
        <f t="shared" si="56"/>
        <v>114.74882608121318</v>
      </c>
      <c r="AJ64" s="208">
        <f t="shared" si="56"/>
        <v>104.7093103703512</v>
      </c>
      <c r="AK64" s="208">
        <f t="shared" si="56"/>
        <v>98.821082587623238</v>
      </c>
      <c r="AL64" s="208">
        <f t="shared" si="56"/>
        <v>93.614729315501307</v>
      </c>
      <c r="AM64" s="208">
        <f t="shared" si="56"/>
        <v>90.160335961500252</v>
      </c>
      <c r="AN64" s="208">
        <f t="shared" si="56"/>
        <v>86.255767105110436</v>
      </c>
      <c r="AO64" s="208">
        <f t="shared" si="56"/>
        <v>82.732684002150037</v>
      </c>
      <c r="AP64" s="208">
        <f t="shared" si="56"/>
        <v>66.959623826529167</v>
      </c>
      <c r="AQ64" s="208">
        <f t="shared" si="56"/>
        <v>56.960424704403344</v>
      </c>
      <c r="AR64" s="208">
        <f t="shared" si="56"/>
        <v>55.670361523543946</v>
      </c>
      <c r="AS64" s="208">
        <f t="shared" si="56"/>
        <v>54.492796459023829</v>
      </c>
      <c r="AT64" s="208">
        <f t="shared" si="56"/>
        <v>53.258753503004385</v>
      </c>
      <c r="AU64" s="208">
        <f t="shared" si="56"/>
        <v>52.092369229483182</v>
      </c>
      <c r="AV64" s="208">
        <f t="shared" si="56"/>
        <v>48.981169954534494</v>
      </c>
      <c r="AW64" s="208">
        <f t="shared" si="56"/>
        <v>47.101658578816888</v>
      </c>
      <c r="AX64" s="208">
        <f t="shared" si="56"/>
        <v>45.604533240512794</v>
      </c>
      <c r="AY64" s="208">
        <f t="shared" si="56"/>
        <v>44.144026443291601</v>
      </c>
      <c r="AZ64" s="208">
        <f t="shared" si="56"/>
        <v>42.517571431767379</v>
      </c>
      <c r="BA64" s="208">
        <f t="shared" si="56"/>
        <v>41.881358595839643</v>
      </c>
      <c r="BB64" s="208">
        <f t="shared" si="56"/>
        <v>41.246679997599742</v>
      </c>
      <c r="BC64" s="208">
        <f t="shared" si="56"/>
        <v>40.39877969502087</v>
      </c>
      <c r="BD64" s="208">
        <f t="shared" si="56"/>
        <v>39.310787239239275</v>
      </c>
      <c r="BE64" s="208">
        <f t="shared" si="56"/>
        <v>38.411354497633653</v>
      </c>
      <c r="BF64" s="208">
        <f t="shared" si="56"/>
        <v>36.416257490526519</v>
      </c>
      <c r="BG64" s="208">
        <f t="shared" si="56"/>
        <v>34.86382838877558</v>
      </c>
      <c r="BH64" s="208">
        <f t="shared" si="56"/>
        <v>33.966908417938434</v>
      </c>
      <c r="BI64" s="208">
        <f t="shared" si="56"/>
        <v>553.48975588722351</v>
      </c>
      <c r="BJ64" s="41"/>
      <c r="BK64" s="41"/>
      <c r="BL64" s="41"/>
      <c r="BM64" s="41"/>
      <c r="BN64" s="41"/>
      <c r="BO64" s="41"/>
      <c r="BP64" s="41"/>
      <c r="BQ64" s="41"/>
      <c r="BR64" s="41"/>
      <c r="BS64" s="41"/>
      <c r="BT64" s="41"/>
      <c r="BU64" s="41"/>
      <c r="BV64" s="41"/>
      <c r="BW64" s="41"/>
      <c r="BX64" s="41"/>
      <c r="BY64" s="41"/>
      <c r="BZ64" s="41"/>
    </row>
    <row r="65" spans="1:78">
      <c r="A65" s="41"/>
      <c r="B65" s="41" t="s">
        <v>181</v>
      </c>
      <c r="C65" s="41"/>
      <c r="D65" s="41"/>
      <c r="E65" s="203">
        <f t="shared" ca="1" si="48"/>
        <v>6.723835509647226E-2</v>
      </c>
      <c r="F65" s="218">
        <f t="shared" si="55"/>
        <v>-2630.3727765901303</v>
      </c>
      <c r="G65" s="208">
        <f t="shared" si="55"/>
        <v>40.411725323864687</v>
      </c>
      <c r="H65" s="208">
        <f t="shared" si="55"/>
        <v>86.453190285738785</v>
      </c>
      <c r="I65" s="208">
        <f t="shared" si="55"/>
        <v>80.963234089346003</v>
      </c>
      <c r="J65" s="208">
        <f t="shared" si="55"/>
        <v>103.60344649632202</v>
      </c>
      <c r="K65" s="208">
        <f t="shared" si="55"/>
        <v>161.62896501168765</v>
      </c>
      <c r="L65" s="208">
        <f t="shared" si="55"/>
        <v>325.41421079565913</v>
      </c>
      <c r="M65" s="208">
        <f t="shared" si="55"/>
        <v>315.31647136598264</v>
      </c>
      <c r="N65" s="208">
        <f t="shared" si="55"/>
        <v>306.37249180260727</v>
      </c>
      <c r="O65" s="208">
        <f t="shared" si="55"/>
        <v>297.37673624718423</v>
      </c>
      <c r="P65" s="208">
        <f t="shared" ref="P65:BI65" si="57">P61/P$8</f>
        <v>275.58043762909642</v>
      </c>
      <c r="Q65" s="208">
        <f t="shared" si="57"/>
        <v>261.02165777794306</v>
      </c>
      <c r="R65" s="208">
        <f t="shared" si="57"/>
        <v>254.84780110409579</v>
      </c>
      <c r="S65" s="208">
        <f t="shared" si="57"/>
        <v>248.63167758399402</v>
      </c>
      <c r="T65" s="208">
        <f t="shared" si="57"/>
        <v>242.71155078784133</v>
      </c>
      <c r="U65" s="208">
        <f t="shared" si="57"/>
        <v>236.74913747315742</v>
      </c>
      <c r="V65" s="208">
        <f t="shared" si="57"/>
        <v>230.65393062850316</v>
      </c>
      <c r="W65" s="208">
        <f t="shared" si="57"/>
        <v>219.94341223001334</v>
      </c>
      <c r="X65" s="208">
        <f t="shared" si="57"/>
        <v>210.55230174463105</v>
      </c>
      <c r="Y65" s="208">
        <f t="shared" si="57"/>
        <v>204.14563428749059</v>
      </c>
      <c r="Z65" s="208">
        <f t="shared" si="57"/>
        <v>197.95214158511862</v>
      </c>
      <c r="AA65" s="208">
        <f t="shared" si="57"/>
        <v>191.31709555922083</v>
      </c>
      <c r="AB65" s="208">
        <f t="shared" si="57"/>
        <v>186.28607181201843</v>
      </c>
      <c r="AC65" s="208">
        <f t="shared" si="57"/>
        <v>181.25504806481703</v>
      </c>
      <c r="AD65" s="208">
        <f t="shared" si="57"/>
        <v>176.22402431761515</v>
      </c>
      <c r="AE65" s="208">
        <f t="shared" si="57"/>
        <v>171.00064444500089</v>
      </c>
      <c r="AF65" s="208">
        <f t="shared" si="57"/>
        <v>165.92181036766021</v>
      </c>
      <c r="AG65" s="208">
        <f t="shared" si="57"/>
        <v>160.90780465922904</v>
      </c>
      <c r="AH65" s="208">
        <f t="shared" si="57"/>
        <v>155.89379895079756</v>
      </c>
      <c r="AI65" s="208">
        <f t="shared" si="57"/>
        <v>140.87828848206212</v>
      </c>
      <c r="AJ65" s="208">
        <f t="shared" si="57"/>
        <v>124.0361618914619</v>
      </c>
      <c r="AK65" s="208">
        <f t="shared" si="57"/>
        <v>120.5351610705787</v>
      </c>
      <c r="AL65" s="208">
        <f t="shared" si="57"/>
        <v>117.03416024969576</v>
      </c>
      <c r="AM65" s="208">
        <f t="shared" si="57"/>
        <v>113.5331594288127</v>
      </c>
      <c r="AN65" s="208">
        <f t="shared" si="57"/>
        <v>109.28837084457287</v>
      </c>
      <c r="AO65" s="208">
        <f t="shared" si="57"/>
        <v>105.72624038916754</v>
      </c>
      <c r="AP65" s="208">
        <f t="shared" si="57"/>
        <v>75.138010284130601</v>
      </c>
      <c r="AQ65" s="208">
        <f t="shared" si="57"/>
        <v>67.152380895722288</v>
      </c>
      <c r="AR65" s="208">
        <f t="shared" si="57"/>
        <v>65.962155255607499</v>
      </c>
      <c r="AS65" s="208">
        <f t="shared" si="57"/>
        <v>64.771929615492638</v>
      </c>
      <c r="AT65" s="208">
        <f t="shared" si="57"/>
        <v>63.486675331436722</v>
      </c>
      <c r="AU65" s="208">
        <f t="shared" si="57"/>
        <v>62.302839261027174</v>
      </c>
      <c r="AV65" s="208">
        <f t="shared" si="57"/>
        <v>58.071374391795175</v>
      </c>
      <c r="AW65" s="208">
        <f t="shared" si="57"/>
        <v>55.655930149124877</v>
      </c>
      <c r="AX65" s="208">
        <f t="shared" si="57"/>
        <v>53.7850420212174</v>
      </c>
      <c r="AY65" s="208">
        <f t="shared" si="57"/>
        <v>51.931264270381156</v>
      </c>
      <c r="AZ65" s="208">
        <f t="shared" si="57"/>
        <v>49.781133977801161</v>
      </c>
      <c r="BA65" s="208">
        <f t="shared" si="57"/>
        <v>49.128917658456352</v>
      </c>
      <c r="BB65" s="208">
        <f t="shared" si="57"/>
        <v>48.477291813542671</v>
      </c>
      <c r="BC65" s="208">
        <f t="shared" si="57"/>
        <v>47.808753027813168</v>
      </c>
      <c r="BD65" s="208">
        <f t="shared" si="57"/>
        <v>46.960750138202975</v>
      </c>
      <c r="BE65" s="208">
        <f t="shared" si="57"/>
        <v>46.19267198464685</v>
      </c>
      <c r="BF65" s="208">
        <f t="shared" si="57"/>
        <v>43.035403821162049</v>
      </c>
      <c r="BG65" s="208">
        <f t="shared" si="57"/>
        <v>40.824292565873805</v>
      </c>
      <c r="BH65" s="208">
        <f t="shared" si="57"/>
        <v>39.524844297378209</v>
      </c>
      <c r="BI65" s="208">
        <f t="shared" si="57"/>
        <v>557.81044341190318</v>
      </c>
      <c r="BJ65" s="41"/>
      <c r="BK65" s="41"/>
      <c r="BL65" s="41"/>
      <c r="BM65" s="41"/>
      <c r="BN65" s="41"/>
      <c r="BO65" s="41"/>
      <c r="BP65" s="41"/>
      <c r="BQ65" s="41"/>
      <c r="BR65" s="41"/>
      <c r="BS65" s="41"/>
      <c r="BT65" s="41"/>
      <c r="BU65" s="41"/>
      <c r="BV65" s="41"/>
      <c r="BW65" s="41"/>
      <c r="BX65" s="41"/>
      <c r="BY65" s="41"/>
      <c r="BZ65" s="41"/>
    </row>
    <row r="66" spans="1:78">
      <c r="A66" s="41"/>
      <c r="B66" s="47" t="s">
        <v>54</v>
      </c>
      <c r="C66" s="41"/>
      <c r="D66" s="41"/>
      <c r="E66" s="113"/>
      <c r="F66" s="110"/>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41"/>
      <c r="BK66" s="41"/>
      <c r="BL66" s="41"/>
      <c r="BM66" s="41"/>
      <c r="BN66" s="41"/>
      <c r="BO66" s="41"/>
      <c r="BP66" s="41"/>
      <c r="BQ66" s="41"/>
      <c r="BR66" s="41"/>
      <c r="BS66" s="41"/>
      <c r="BT66" s="41"/>
      <c r="BU66" s="41"/>
      <c r="BV66" s="41"/>
      <c r="BW66" s="41"/>
      <c r="BX66" s="41"/>
      <c r="BY66" s="41"/>
      <c r="BZ66" s="41"/>
    </row>
    <row r="67" spans="1:78" s="11" customFormat="1">
      <c r="A67" s="92"/>
      <c r="B67" s="92" t="s">
        <v>109</v>
      </c>
      <c r="C67" s="92"/>
      <c r="D67" s="41"/>
      <c r="E67" s="113"/>
      <c r="F67" s="219"/>
      <c r="G67" s="220">
        <f t="shared" ref="G67:AL67" si="58">MAX(0,MIN(G34+G40,F68+G34))</f>
        <v>296.31149328287813</v>
      </c>
      <c r="H67" s="220">
        <f t="shared" si="58"/>
        <v>319.84869420720213</v>
      </c>
      <c r="I67" s="220">
        <f t="shared" si="58"/>
        <v>340.04233172509674</v>
      </c>
      <c r="J67" s="220">
        <f t="shared" si="58"/>
        <v>362.55803535614109</v>
      </c>
      <c r="K67" s="220">
        <f t="shared" si="58"/>
        <v>384.13060534872585</v>
      </c>
      <c r="L67" s="220">
        <f t="shared" si="58"/>
        <v>399.97885191385114</v>
      </c>
      <c r="M67" s="220">
        <f t="shared" si="58"/>
        <v>395.24540486372757</v>
      </c>
      <c r="N67" s="220">
        <f t="shared" si="58"/>
        <v>390.30293639992135</v>
      </c>
      <c r="O67" s="220">
        <f t="shared" si="58"/>
        <v>385.01374880468421</v>
      </c>
      <c r="P67" s="220">
        <f t="shared" si="58"/>
        <v>379.38790455884697</v>
      </c>
      <c r="Q67" s="220">
        <f t="shared" si="58"/>
        <v>375.29881686153436</v>
      </c>
      <c r="R67" s="220">
        <f t="shared" si="58"/>
        <v>371.94678747220274</v>
      </c>
      <c r="S67" s="220">
        <f t="shared" si="58"/>
        <v>368.20031180577342</v>
      </c>
      <c r="T67" s="220">
        <f t="shared" si="58"/>
        <v>364.05138171276639</v>
      </c>
      <c r="U67" s="220">
        <f t="shared" si="58"/>
        <v>359.43826989213323</v>
      </c>
      <c r="V67" s="220">
        <f t="shared" si="58"/>
        <v>354.34709075314333</v>
      </c>
      <c r="W67" s="220">
        <f t="shared" si="58"/>
        <v>348.77987767684715</v>
      </c>
      <c r="X67" s="220">
        <f t="shared" si="58"/>
        <v>343.52575436580423</v>
      </c>
      <c r="Y67" s="220">
        <f t="shared" si="58"/>
        <v>338.44893453707641</v>
      </c>
      <c r="Z67" s="220">
        <f t="shared" si="58"/>
        <v>333.07865308974141</v>
      </c>
      <c r="AA67" s="220">
        <f t="shared" si="58"/>
        <v>327.38257308718147</v>
      </c>
      <c r="AB67" s="220">
        <f t="shared" si="58"/>
        <v>321.45082214655713</v>
      </c>
      <c r="AC67" s="220">
        <f t="shared" si="58"/>
        <v>314.98351896317399</v>
      </c>
      <c r="AD67" s="220">
        <f t="shared" si="58"/>
        <v>307.95667239062738</v>
      </c>
      <c r="AE67" s="220">
        <f t="shared" si="58"/>
        <v>300.34540177092225</v>
      </c>
      <c r="AF67" s="220">
        <f t="shared" si="58"/>
        <v>292.16527221601382</v>
      </c>
      <c r="AG67" s="220">
        <f t="shared" si="58"/>
        <v>283.36373978459227</v>
      </c>
      <c r="AH67" s="220">
        <f t="shared" si="58"/>
        <v>273.90045312430431</v>
      </c>
      <c r="AI67" s="220">
        <f t="shared" si="58"/>
        <v>263.74677803747949</v>
      </c>
      <c r="AJ67" s="220">
        <f t="shared" si="58"/>
        <v>255.25823437226828</v>
      </c>
      <c r="AK67" s="220">
        <f t="shared" si="58"/>
        <v>249.20314815004409</v>
      </c>
      <c r="AL67" s="220">
        <f t="shared" si="58"/>
        <v>242.65555594737282</v>
      </c>
      <c r="AM67" s="220">
        <f t="shared" ref="AM67:BI67" si="59">MAX(0,MIN(AM34+AM40,AL68+AM34))</f>
        <v>235.59380690426551</v>
      </c>
      <c r="AN67" s="220">
        <f t="shared" si="59"/>
        <v>227.99545373147487</v>
      </c>
      <c r="AO67" s="220">
        <f t="shared" si="59"/>
        <v>220.03909434896235</v>
      </c>
      <c r="AP67" s="220">
        <f t="shared" si="59"/>
        <v>211.54027109917615</v>
      </c>
      <c r="AQ67" s="220">
        <f t="shared" si="59"/>
        <v>210.20340619600859</v>
      </c>
      <c r="AR67" s="220">
        <f t="shared" si="59"/>
        <v>210.51881774362309</v>
      </c>
      <c r="AS67" s="220">
        <f t="shared" si="59"/>
        <v>210.70646483018342</v>
      </c>
      <c r="AT67" s="220">
        <f t="shared" si="59"/>
        <v>210.75943608682761</v>
      </c>
      <c r="AU67" s="220">
        <f t="shared" si="59"/>
        <v>210.70066646651867</v>
      </c>
      <c r="AV67" s="220">
        <f t="shared" si="59"/>
        <v>210.49414361079803</v>
      </c>
      <c r="AW67" s="220">
        <f t="shared" si="59"/>
        <v>211.14943901472671</v>
      </c>
      <c r="AX67" s="220">
        <f t="shared" si="59"/>
        <v>212.18664367827745</v>
      </c>
      <c r="AY67" s="220">
        <f t="shared" si="59"/>
        <v>213.48074647330029</v>
      </c>
      <c r="AZ67" s="220">
        <f t="shared" si="59"/>
        <v>215.07140585812738</v>
      </c>
      <c r="BA67" s="220">
        <f t="shared" si="59"/>
        <v>217.11861729892343</v>
      </c>
      <c r="BB67" s="220">
        <f t="shared" si="59"/>
        <v>219.12567830889611</v>
      </c>
      <c r="BC67" s="220">
        <f t="shared" si="59"/>
        <v>221.08886946289707</v>
      </c>
      <c r="BD67" s="220">
        <f t="shared" si="59"/>
        <v>223.01127995808508</v>
      </c>
      <c r="BE67" s="220">
        <f t="shared" si="59"/>
        <v>224.96374244118215</v>
      </c>
      <c r="BF67" s="220">
        <f t="shared" si="59"/>
        <v>226.92056087497861</v>
      </c>
      <c r="BG67" s="220">
        <f t="shared" si="59"/>
        <v>229.91874351922462</v>
      </c>
      <c r="BH67" s="220">
        <f t="shared" si="59"/>
        <v>233.69584192269377</v>
      </c>
      <c r="BI67" s="220">
        <f t="shared" si="59"/>
        <v>237.94959471737118</v>
      </c>
      <c r="BJ67" s="92"/>
      <c r="BK67" s="92"/>
      <c r="BL67" s="92"/>
      <c r="BM67" s="92"/>
      <c r="BN67" s="92"/>
      <c r="BO67" s="92"/>
      <c r="BP67" s="92"/>
      <c r="BQ67" s="92"/>
      <c r="BR67" s="92"/>
      <c r="BS67" s="92"/>
      <c r="BT67" s="92"/>
      <c r="BU67" s="92"/>
      <c r="BV67" s="92"/>
      <c r="BW67" s="92"/>
      <c r="BX67" s="92"/>
      <c r="BY67" s="92"/>
      <c r="BZ67" s="92"/>
    </row>
    <row r="68" spans="1:78" s="9" customFormat="1">
      <c r="A68" s="41"/>
      <c r="B68" s="41" t="s">
        <v>110</v>
      </c>
      <c r="C68" s="41"/>
      <c r="D68" s="46"/>
      <c r="E68" s="113"/>
      <c r="F68" s="221"/>
      <c r="G68" s="222">
        <f t="shared" ref="G68:AL68" si="60">MAX(0,F68+G34-G67)</f>
        <v>0</v>
      </c>
      <c r="H68" s="222">
        <f t="shared" si="60"/>
        <v>0</v>
      </c>
      <c r="I68" s="222">
        <f t="shared" si="60"/>
        <v>0</v>
      </c>
      <c r="J68" s="222">
        <f t="shared" si="60"/>
        <v>0</v>
      </c>
      <c r="K68" s="222">
        <f t="shared" si="60"/>
        <v>0</v>
      </c>
      <c r="L68" s="222">
        <f t="shared" si="60"/>
        <v>0</v>
      </c>
      <c r="M68" s="222">
        <f t="shared" si="60"/>
        <v>0</v>
      </c>
      <c r="N68" s="222">
        <f t="shared" si="60"/>
        <v>0</v>
      </c>
      <c r="O68" s="222">
        <f t="shared" si="60"/>
        <v>0</v>
      </c>
      <c r="P68" s="222">
        <f t="shared" si="60"/>
        <v>0</v>
      </c>
      <c r="Q68" s="222">
        <f t="shared" si="60"/>
        <v>0</v>
      </c>
      <c r="R68" s="222">
        <f t="shared" si="60"/>
        <v>0</v>
      </c>
      <c r="S68" s="222">
        <f t="shared" si="60"/>
        <v>0</v>
      </c>
      <c r="T68" s="222">
        <f t="shared" si="60"/>
        <v>0</v>
      </c>
      <c r="U68" s="222">
        <f t="shared" si="60"/>
        <v>0</v>
      </c>
      <c r="V68" s="222">
        <f t="shared" si="60"/>
        <v>0</v>
      </c>
      <c r="W68" s="222">
        <f t="shared" si="60"/>
        <v>0</v>
      </c>
      <c r="X68" s="222">
        <f t="shared" si="60"/>
        <v>0</v>
      </c>
      <c r="Y68" s="222">
        <f t="shared" si="60"/>
        <v>0</v>
      </c>
      <c r="Z68" s="222">
        <f t="shared" si="60"/>
        <v>0</v>
      </c>
      <c r="AA68" s="222">
        <f t="shared" si="60"/>
        <v>0</v>
      </c>
      <c r="AB68" s="222">
        <f t="shared" si="60"/>
        <v>0</v>
      </c>
      <c r="AC68" s="222">
        <f t="shared" si="60"/>
        <v>0</v>
      </c>
      <c r="AD68" s="222">
        <f t="shared" si="60"/>
        <v>0</v>
      </c>
      <c r="AE68" s="222">
        <f t="shared" si="60"/>
        <v>0</v>
      </c>
      <c r="AF68" s="222">
        <f t="shared" si="60"/>
        <v>0</v>
      </c>
      <c r="AG68" s="222">
        <f t="shared" si="60"/>
        <v>0</v>
      </c>
      <c r="AH68" s="222">
        <f t="shared" si="60"/>
        <v>0</v>
      </c>
      <c r="AI68" s="222">
        <f t="shared" si="60"/>
        <v>0</v>
      </c>
      <c r="AJ68" s="222">
        <f t="shared" si="60"/>
        <v>0</v>
      </c>
      <c r="AK68" s="222">
        <f t="shared" si="60"/>
        <v>0</v>
      </c>
      <c r="AL68" s="222">
        <f t="shared" si="60"/>
        <v>0</v>
      </c>
      <c r="AM68" s="222">
        <f t="shared" ref="AM68:BI68" si="61">MAX(0,AL68+AM34-AM67)</f>
        <v>0</v>
      </c>
      <c r="AN68" s="222">
        <f t="shared" si="61"/>
        <v>0</v>
      </c>
      <c r="AO68" s="222">
        <f t="shared" si="61"/>
        <v>0</v>
      </c>
      <c r="AP68" s="222">
        <f t="shared" si="61"/>
        <v>0</v>
      </c>
      <c r="AQ68" s="222">
        <f t="shared" si="61"/>
        <v>0</v>
      </c>
      <c r="AR68" s="222">
        <f t="shared" si="61"/>
        <v>0</v>
      </c>
      <c r="AS68" s="222">
        <f t="shared" si="61"/>
        <v>0</v>
      </c>
      <c r="AT68" s="222">
        <f t="shared" si="61"/>
        <v>0</v>
      </c>
      <c r="AU68" s="222">
        <f t="shared" si="61"/>
        <v>0</v>
      </c>
      <c r="AV68" s="222">
        <f t="shared" si="61"/>
        <v>0</v>
      </c>
      <c r="AW68" s="222">
        <f t="shared" si="61"/>
        <v>0</v>
      </c>
      <c r="AX68" s="222">
        <f t="shared" si="61"/>
        <v>0</v>
      </c>
      <c r="AY68" s="222">
        <f t="shared" si="61"/>
        <v>0</v>
      </c>
      <c r="AZ68" s="222">
        <f t="shared" si="61"/>
        <v>0</v>
      </c>
      <c r="BA68" s="222">
        <f t="shared" si="61"/>
        <v>0</v>
      </c>
      <c r="BB68" s="222">
        <f t="shared" si="61"/>
        <v>0</v>
      </c>
      <c r="BC68" s="222">
        <f t="shared" si="61"/>
        <v>0</v>
      </c>
      <c r="BD68" s="222">
        <f t="shared" si="61"/>
        <v>0</v>
      </c>
      <c r="BE68" s="222">
        <f t="shared" si="61"/>
        <v>0</v>
      </c>
      <c r="BF68" s="222">
        <f t="shared" si="61"/>
        <v>0</v>
      </c>
      <c r="BG68" s="222">
        <f t="shared" si="61"/>
        <v>0</v>
      </c>
      <c r="BH68" s="222">
        <f t="shared" si="61"/>
        <v>0</v>
      </c>
      <c r="BI68" s="222">
        <f t="shared" si="61"/>
        <v>0</v>
      </c>
      <c r="BJ68" s="41"/>
      <c r="BK68" s="41"/>
      <c r="BL68" s="41"/>
      <c r="BM68" s="41"/>
      <c r="BN68" s="41"/>
      <c r="BO68" s="41"/>
      <c r="BP68" s="41"/>
      <c r="BQ68" s="41"/>
      <c r="BR68" s="41"/>
      <c r="BS68" s="41"/>
      <c r="BT68" s="41"/>
      <c r="BU68" s="41"/>
      <c r="BV68" s="41"/>
      <c r="BW68" s="41"/>
      <c r="BX68" s="41"/>
      <c r="BY68" s="41"/>
      <c r="BZ68" s="41"/>
    </row>
    <row r="69" spans="1:78">
      <c r="A69" s="41"/>
      <c r="B69" s="41" t="s">
        <v>54</v>
      </c>
      <c r="C69" s="210" t="s">
        <v>52</v>
      </c>
      <c r="D69" s="215">
        <f ca="1">1-E69/$D$20</f>
        <v>0.2999999999999986</v>
      </c>
      <c r="E69" s="214">
        <f t="shared" ca="1" si="48"/>
        <v>5.2570000000000103E-2</v>
      </c>
      <c r="F69" s="218">
        <f>F56</f>
        <v>-3945.5591648851951</v>
      </c>
      <c r="G69" s="208">
        <f>G34-G67*G38+G56</f>
        <v>-105.99341840803004</v>
      </c>
      <c r="H69" s="208">
        <f>H34-H67*H38+H56</f>
        <v>-44.995894319866949</v>
      </c>
      <c r="I69" s="208">
        <f t="shared" ref="I69:BH69" si="62">I34-I67*I38+I56</f>
        <v>-61.780003358935232</v>
      </c>
      <c r="J69" s="208">
        <f t="shared" si="62"/>
        <v>-33.460640131989294</v>
      </c>
      <c r="K69" s="208">
        <f t="shared" si="62"/>
        <v>57.862840986114406</v>
      </c>
      <c r="L69" s="208">
        <f t="shared" si="62"/>
        <v>343.01378555572217</v>
      </c>
      <c r="M69" s="208">
        <f t="shared" si="62"/>
        <v>342.48361381481197</v>
      </c>
      <c r="N69" s="208">
        <f t="shared" si="62"/>
        <v>343.64065195447449</v>
      </c>
      <c r="O69" s="208">
        <f t="shared" si="62"/>
        <v>344.42099894140466</v>
      </c>
      <c r="P69" s="208">
        <f t="shared" si="62"/>
        <v>320.02010439375726</v>
      </c>
      <c r="Q69" s="208">
        <f t="shared" si="62"/>
        <v>307.34338471028587</v>
      </c>
      <c r="R69" s="208">
        <f t="shared" si="62"/>
        <v>310.24924479151821</v>
      </c>
      <c r="S69" s="208">
        <f t="shared" si="62"/>
        <v>312.98562562765045</v>
      </c>
      <c r="T69" s="208">
        <f t="shared" si="62"/>
        <v>316.2622231328005</v>
      </c>
      <c r="U69" s="208">
        <f t="shared" si="62"/>
        <v>319.39878811210843</v>
      </c>
      <c r="V69" s="208">
        <f t="shared" si="62"/>
        <v>322.17363032208965</v>
      </c>
      <c r="W69" s="208">
        <f t="shared" si="62"/>
        <v>314.10760959407168</v>
      </c>
      <c r="X69" s="208">
        <f t="shared" si="62"/>
        <v>308.06882471022766</v>
      </c>
      <c r="Y69" s="208">
        <f t="shared" si="62"/>
        <v>308.4226622629709</v>
      </c>
      <c r="Z69" s="208">
        <f t="shared" si="62"/>
        <v>309.00166172420307</v>
      </c>
      <c r="AA69" s="208">
        <f t="shared" si="62"/>
        <v>308.15250076987331</v>
      </c>
      <c r="AB69" s="208">
        <f t="shared" si="62"/>
        <v>311.13146343046094</v>
      </c>
      <c r="AC69" s="208">
        <f t="shared" si="62"/>
        <v>314.05499553183324</v>
      </c>
      <c r="AD69" s="208">
        <f t="shared" si="62"/>
        <v>316.91814763356103</v>
      </c>
      <c r="AE69" s="208">
        <f t="shared" si="62"/>
        <v>319.16494442084957</v>
      </c>
      <c r="AF69" s="208">
        <f t="shared" si="62"/>
        <v>321.71319296694287</v>
      </c>
      <c r="AG69" s="208">
        <f t="shared" si="62"/>
        <v>324.36376112868163</v>
      </c>
      <c r="AH69" s="208">
        <f t="shared" si="62"/>
        <v>326.93238225791583</v>
      </c>
      <c r="AI69" s="208">
        <f t="shared" si="62"/>
        <v>297.65262032811609</v>
      </c>
      <c r="AJ69" s="208">
        <f t="shared" si="62"/>
        <v>259.30774438314688</v>
      </c>
      <c r="AK69" s="208">
        <f t="shared" si="62"/>
        <v>261.62718643034719</v>
      </c>
      <c r="AL69" s="208">
        <f t="shared" si="62"/>
        <v>263.89016803276564</v>
      </c>
      <c r="AM69" s="208">
        <f t="shared" si="62"/>
        <v>266.09213850529795</v>
      </c>
      <c r="AN69" s="208">
        <f t="shared" si="62"/>
        <v>265.54035133390346</v>
      </c>
      <c r="AO69" s="208">
        <f t="shared" si="62"/>
        <v>267.19412036898996</v>
      </c>
      <c r="AP69" s="208">
        <f t="shared" si="62"/>
        <v>165.87932030427788</v>
      </c>
      <c r="AQ69" s="208">
        <f t="shared" si="62"/>
        <v>142.94249688561484</v>
      </c>
      <c r="AR69" s="208">
        <f t="shared" si="62"/>
        <v>144.8645427725956</v>
      </c>
      <c r="AS69" s="208">
        <f t="shared" si="62"/>
        <v>146.7891824164922</v>
      </c>
      <c r="AT69" s="208">
        <f t="shared" si="62"/>
        <v>148.31415679618453</v>
      </c>
      <c r="AU69" s="208">
        <f t="shared" si="62"/>
        <v>150.2404379742411</v>
      </c>
      <c r="AV69" s="208">
        <f t="shared" si="62"/>
        <v>138.62026265900118</v>
      </c>
      <c r="AW69" s="208">
        <f t="shared" si="62"/>
        <v>133.99362643746281</v>
      </c>
      <c r="AX69" s="208">
        <f t="shared" si="62"/>
        <v>131.29892227888399</v>
      </c>
      <c r="AY69" s="208">
        <f t="shared" si="62"/>
        <v>128.25597146836643</v>
      </c>
      <c r="AZ69" s="208">
        <f t="shared" si="62"/>
        <v>123.29017796492298</v>
      </c>
      <c r="BA69" s="208">
        <f t="shared" si="62"/>
        <v>125.25785221613438</v>
      </c>
      <c r="BB69" s="208">
        <f t="shared" si="62"/>
        <v>127.24694746601486</v>
      </c>
      <c r="BC69" s="208">
        <f t="shared" si="62"/>
        <v>129.16419936719683</v>
      </c>
      <c r="BD69" s="208">
        <f t="shared" si="62"/>
        <v>130.10972708787574</v>
      </c>
      <c r="BE69" s="208">
        <f t="shared" si="62"/>
        <v>131.41844881939414</v>
      </c>
      <c r="BF69" s="208">
        <f t="shared" si="62"/>
        <v>118.92185407392293</v>
      </c>
      <c r="BG69" s="208">
        <f t="shared" si="62"/>
        <v>110.64886742125802</v>
      </c>
      <c r="BH69" s="208">
        <f t="shared" si="62"/>
        <v>106.94590699332383</v>
      </c>
      <c r="BI69" s="208">
        <f>BI34-BI67*BI38+BI56+Assets!BI474*D14</f>
        <v>3335.0013969595657</v>
      </c>
      <c r="BJ69" s="41"/>
      <c r="BK69" s="41"/>
      <c r="BL69" s="41"/>
      <c r="BM69" s="41"/>
      <c r="BN69" s="41"/>
      <c r="BO69" s="41"/>
      <c r="BP69" s="41"/>
      <c r="BQ69" s="41"/>
      <c r="BR69" s="41"/>
      <c r="BS69" s="41"/>
      <c r="BT69" s="41"/>
      <c r="BU69" s="41"/>
      <c r="BV69" s="41"/>
      <c r="BW69" s="41"/>
      <c r="BX69" s="41"/>
      <c r="BY69" s="41"/>
      <c r="BZ69" s="41"/>
    </row>
    <row r="70" spans="1:78">
      <c r="A70" s="41"/>
      <c r="B70" s="47" t="s">
        <v>36</v>
      </c>
      <c r="C70" s="41"/>
      <c r="D70" s="41"/>
      <c r="E70" s="113"/>
      <c r="F70" s="110"/>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41"/>
      <c r="BK70" s="41"/>
      <c r="BL70" s="41"/>
      <c r="BM70" s="41"/>
      <c r="BN70" s="41"/>
      <c r="BO70" s="41"/>
      <c r="BP70" s="41"/>
      <c r="BQ70" s="41"/>
      <c r="BR70" s="41"/>
      <c r="BS70" s="41"/>
      <c r="BT70" s="41"/>
      <c r="BU70" s="41"/>
      <c r="BV70" s="41"/>
      <c r="BW70" s="41"/>
      <c r="BX70" s="41"/>
      <c r="BY70" s="41"/>
      <c r="BZ70" s="41"/>
    </row>
    <row r="71" spans="1:78">
      <c r="A71" s="41"/>
      <c r="B71" s="41" t="s">
        <v>71</v>
      </c>
      <c r="C71" s="41"/>
      <c r="D71" s="41"/>
      <c r="E71" s="202">
        <f t="shared" ca="1" si="48"/>
        <v>8.6128735775410498E-2</v>
      </c>
      <c r="F71" s="223">
        <f t="shared" ref="F71:AK71" si="63">F29-F54-F24</f>
        <v>-6575.9319414753254</v>
      </c>
      <c r="G71" s="224">
        <f t="shared" si="63"/>
        <v>39.403649768092322</v>
      </c>
      <c r="H71" s="224">
        <f t="shared" si="63"/>
        <v>157.92813668977342</v>
      </c>
      <c r="I71" s="224">
        <f t="shared" si="63"/>
        <v>146.03537706220067</v>
      </c>
      <c r="J71" s="224">
        <f t="shared" si="63"/>
        <v>208.93705482047486</v>
      </c>
      <c r="K71" s="224">
        <f t="shared" si="63"/>
        <v>377.44726855380185</v>
      </c>
      <c r="L71" s="224">
        <f t="shared" si="63"/>
        <v>865.05410636932891</v>
      </c>
      <c r="M71" s="224">
        <f t="shared" si="63"/>
        <v>862.09257139046122</v>
      </c>
      <c r="N71" s="224">
        <f t="shared" si="63"/>
        <v>861.95259167329004</v>
      </c>
      <c r="O71" s="224">
        <f t="shared" si="63"/>
        <v>860.56784995463602</v>
      </c>
      <c r="P71" s="224">
        <f t="shared" si="63"/>
        <v>814.2338784135095</v>
      </c>
      <c r="Q71" s="224">
        <f t="shared" si="63"/>
        <v>789.65424859426832</v>
      </c>
      <c r="R71" s="224">
        <f t="shared" si="63"/>
        <v>793.08640869269891</v>
      </c>
      <c r="S71" s="224">
        <f t="shared" si="63"/>
        <v>795.85770976203548</v>
      </c>
      <c r="T71" s="224">
        <f t="shared" si="63"/>
        <v>800.01902649483316</v>
      </c>
      <c r="U71" s="224">
        <f t="shared" si="63"/>
        <v>804.00909204777724</v>
      </c>
      <c r="V71" s="224">
        <f t="shared" si="63"/>
        <v>806.49459152943382</v>
      </c>
      <c r="W71" s="224">
        <f t="shared" si="63"/>
        <v>788.41274735709544</v>
      </c>
      <c r="X71" s="224">
        <f t="shared" si="63"/>
        <v>774.60432342578713</v>
      </c>
      <c r="Y71" s="224">
        <f t="shared" si="63"/>
        <v>772.24787867135603</v>
      </c>
      <c r="Z71" s="224">
        <f t="shared" si="63"/>
        <v>770.02279019752336</v>
      </c>
      <c r="AA71" s="224">
        <f t="shared" si="63"/>
        <v>765.08032726145268</v>
      </c>
      <c r="AB71" s="224">
        <f t="shared" si="63"/>
        <v>766.82725594451324</v>
      </c>
      <c r="AC71" s="224">
        <f t="shared" si="63"/>
        <v>768.12783230945013</v>
      </c>
      <c r="AD71" s="224">
        <f t="shared" si="63"/>
        <v>768.95746833306816</v>
      </c>
      <c r="AE71" s="224">
        <f t="shared" si="63"/>
        <v>768.26488713317838</v>
      </c>
      <c r="AF71" s="224">
        <f t="shared" si="63"/>
        <v>767.78921620426956</v>
      </c>
      <c r="AG71" s="224">
        <f t="shared" si="63"/>
        <v>767.11724181582065</v>
      </c>
      <c r="AH71" s="224">
        <f t="shared" si="63"/>
        <v>765.83736970926384</v>
      </c>
      <c r="AI71" s="224">
        <f t="shared" si="63"/>
        <v>704.80718809185851</v>
      </c>
      <c r="AJ71" s="224">
        <f t="shared" si="63"/>
        <v>627.96282869843515</v>
      </c>
      <c r="AK71" s="224">
        <f t="shared" si="63"/>
        <v>631.17873539191817</v>
      </c>
      <c r="AL71" s="224">
        <f t="shared" ref="AL71:BH71" si="64">AL29-AL54-AL24</f>
        <v>633.29208869147226</v>
      </c>
      <c r="AM71" s="224">
        <f t="shared" si="64"/>
        <v>632.86811190786773</v>
      </c>
      <c r="AN71" s="224">
        <f t="shared" si="64"/>
        <v>627.12630268538544</v>
      </c>
      <c r="AO71" s="224">
        <f t="shared" si="64"/>
        <v>625.21564361347623</v>
      </c>
      <c r="AP71" s="224">
        <f t="shared" si="64"/>
        <v>431.15366378282641</v>
      </c>
      <c r="AQ71" s="224">
        <f t="shared" si="64"/>
        <v>395.13435967473652</v>
      </c>
      <c r="AR71" s="224">
        <f t="shared" si="64"/>
        <v>399.06975760006333</v>
      </c>
      <c r="AS71" s="224">
        <f t="shared" si="64"/>
        <v>402.77404248978587</v>
      </c>
      <c r="AT71" s="224">
        <f t="shared" si="64"/>
        <v>405.67162777715004</v>
      </c>
      <c r="AU71" s="224">
        <f t="shared" si="64"/>
        <v>409.22108972072158</v>
      </c>
      <c r="AV71" s="224">
        <f t="shared" si="64"/>
        <v>388.34255069270017</v>
      </c>
      <c r="AW71" s="224">
        <f t="shared" si="64"/>
        <v>380.57856455012603</v>
      </c>
      <c r="AX71" s="224">
        <f t="shared" si="64"/>
        <v>376.53001829980593</v>
      </c>
      <c r="AY71" s="224">
        <f t="shared" si="64"/>
        <v>372.01841859887702</v>
      </c>
      <c r="AZ71" s="224">
        <f t="shared" si="64"/>
        <v>364.2464387737412</v>
      </c>
      <c r="BA71" s="224">
        <f t="shared" si="64"/>
        <v>369.22245159772598</v>
      </c>
      <c r="BB71" s="224">
        <f t="shared" si="64"/>
        <v>374.21246791516626</v>
      </c>
      <c r="BC71" s="224">
        <f t="shared" si="64"/>
        <v>379.43573435452174</v>
      </c>
      <c r="BD71" s="224">
        <f t="shared" si="64"/>
        <v>383.15798127122036</v>
      </c>
      <c r="BE71" s="224">
        <f t="shared" si="64"/>
        <v>387.32158763787066</v>
      </c>
      <c r="BF71" s="224">
        <f t="shared" si="64"/>
        <v>365.83048136296742</v>
      </c>
      <c r="BG71" s="224">
        <f t="shared" si="64"/>
        <v>353.03780888346222</v>
      </c>
      <c r="BH71" s="224">
        <f t="shared" si="64"/>
        <v>348.88390565246584</v>
      </c>
      <c r="BI71" s="224">
        <f>BI29-BI54-BI24+Assets!BI474</f>
        <v>5729.4161951670976</v>
      </c>
      <c r="BJ71" s="41"/>
      <c r="BK71" s="41"/>
      <c r="BL71" s="41"/>
      <c r="BM71" s="41"/>
      <c r="BN71" s="41"/>
      <c r="BO71" s="41"/>
      <c r="BP71" s="41"/>
      <c r="BQ71" s="41"/>
      <c r="BR71" s="41"/>
      <c r="BS71" s="41"/>
      <c r="BT71" s="41"/>
      <c r="BU71" s="41"/>
      <c r="BV71" s="41"/>
      <c r="BW71" s="41"/>
      <c r="BX71" s="41"/>
      <c r="BY71" s="41"/>
      <c r="BZ71" s="41"/>
    </row>
    <row r="72" spans="1:78">
      <c r="A72" s="41"/>
      <c r="B72" s="41" t="s">
        <v>98</v>
      </c>
      <c r="C72" s="41"/>
      <c r="D72" s="41"/>
      <c r="E72" s="203">
        <f t="shared" ca="1" si="48"/>
        <v>7.749887674812081E-2</v>
      </c>
      <c r="F72" s="225">
        <f t="shared" ref="F72:AK72" si="65">F71-F42</f>
        <v>-6575.9319414753254</v>
      </c>
      <c r="G72" s="226">
        <f t="shared" si="65"/>
        <v>-3.5480864145048656</v>
      </c>
      <c r="H72" s="226">
        <f t="shared" si="65"/>
        <v>112.42316422454923</v>
      </c>
      <c r="I72" s="226">
        <f t="shared" si="65"/>
        <v>93.728087616856726</v>
      </c>
      <c r="J72" s="226">
        <f t="shared" si="65"/>
        <v>155.40851361917103</v>
      </c>
      <c r="K72" s="226">
        <f t="shared" si="65"/>
        <v>319.15027042643442</v>
      </c>
      <c r="L72" s="226">
        <f t="shared" si="65"/>
        <v>802.17608755246397</v>
      </c>
      <c r="M72" s="226">
        <f t="shared" si="65"/>
        <v>795.97629197396066</v>
      </c>
      <c r="N72" s="226">
        <f t="shared" si="65"/>
        <v>792.16563756310074</v>
      </c>
      <c r="O72" s="226">
        <f t="shared" si="65"/>
        <v>788.20084738680521</v>
      </c>
      <c r="P72" s="226">
        <f t="shared" si="65"/>
        <v>747.14995989359113</v>
      </c>
      <c r="Q72" s="226">
        <f t="shared" si="65"/>
        <v>724.50635572392048</v>
      </c>
      <c r="R72" s="226">
        <f t="shared" si="65"/>
        <v>725.47230693474421</v>
      </c>
      <c r="S72" s="226">
        <f t="shared" si="65"/>
        <v>726.09394174870465</v>
      </c>
      <c r="T72" s="226">
        <f t="shared" si="65"/>
        <v>725.92647449276717</v>
      </c>
      <c r="U72" s="226">
        <f t="shared" si="65"/>
        <v>724.51046863448812</v>
      </c>
      <c r="V72" s="226">
        <f t="shared" si="65"/>
        <v>723.23949719148516</v>
      </c>
      <c r="W72" s="226">
        <f t="shared" si="65"/>
        <v>707.61913535945826</v>
      </c>
      <c r="X72" s="226">
        <f t="shared" si="65"/>
        <v>694.32280881889881</v>
      </c>
      <c r="Y72" s="226">
        <f t="shared" si="65"/>
        <v>690.54325954868057</v>
      </c>
      <c r="Z72" s="226">
        <f t="shared" si="65"/>
        <v>687.02312588585005</v>
      </c>
      <c r="AA72" s="226">
        <f t="shared" si="65"/>
        <v>681.11726345393367</v>
      </c>
      <c r="AB72" s="226">
        <f t="shared" si="65"/>
        <v>680.56058824988872</v>
      </c>
      <c r="AC72" s="226">
        <f t="shared" si="65"/>
        <v>679.5308007503296</v>
      </c>
      <c r="AD72" s="226">
        <f t="shared" si="65"/>
        <v>678.00349199509822</v>
      </c>
      <c r="AE72" s="226">
        <f t="shared" si="65"/>
        <v>675.2353039692639</v>
      </c>
      <c r="AF72" s="226">
        <f t="shared" si="65"/>
        <v>672.39710925458564</v>
      </c>
      <c r="AG72" s="226">
        <f t="shared" si="65"/>
        <v>669.20620698975415</v>
      </c>
      <c r="AH72" s="226">
        <f t="shared" si="65"/>
        <v>665.471310517078</v>
      </c>
      <c r="AI72" s="226">
        <f t="shared" si="65"/>
        <v>619.70408085884674</v>
      </c>
      <c r="AJ72" s="226">
        <f t="shared" si="65"/>
        <v>563.36646618388704</v>
      </c>
      <c r="AK72" s="226">
        <f t="shared" si="65"/>
        <v>556.70204546141565</v>
      </c>
      <c r="AL72" s="226">
        <f t="shared" ref="AL72:BI72" si="66">AL71-AL42</f>
        <v>550.86170685989146</v>
      </c>
      <c r="AM72" s="226">
        <f t="shared" si="66"/>
        <v>548.44639839843603</v>
      </c>
      <c r="AN72" s="226">
        <f t="shared" si="66"/>
        <v>541.75379661372358</v>
      </c>
      <c r="AO72" s="226">
        <f t="shared" si="66"/>
        <v>537.75490255303134</v>
      </c>
      <c r="AP72" s="226">
        <f t="shared" si="66"/>
        <v>399.23044726509812</v>
      </c>
      <c r="AQ72" s="226">
        <f t="shared" si="66"/>
        <v>354.30913594624741</v>
      </c>
      <c r="AR72" s="226">
        <f t="shared" si="66"/>
        <v>356.76452287719434</v>
      </c>
      <c r="AS72" s="226">
        <f t="shared" si="66"/>
        <v>359.41381642596821</v>
      </c>
      <c r="AT72" s="226">
        <f t="shared" si="66"/>
        <v>361.39704715001346</v>
      </c>
      <c r="AU72" s="226">
        <f t="shared" si="66"/>
        <v>363.86403962442085</v>
      </c>
      <c r="AV72" s="226">
        <f t="shared" si="66"/>
        <v>346.90398380791157</v>
      </c>
      <c r="AW72" s="226">
        <f t="shared" si="66"/>
        <v>340.56141773033079</v>
      </c>
      <c r="AX72" s="226">
        <f t="shared" si="66"/>
        <v>337.25870613189414</v>
      </c>
      <c r="AY72" s="226">
        <f t="shared" si="66"/>
        <v>333.65559664070912</v>
      </c>
      <c r="AZ72" s="226">
        <f t="shared" si="66"/>
        <v>327.52592080429656</v>
      </c>
      <c r="BA72" s="226">
        <f t="shared" si="66"/>
        <v>331.62288043966601</v>
      </c>
      <c r="BB72" s="226">
        <f t="shared" si="66"/>
        <v>335.71801203686391</v>
      </c>
      <c r="BC72" s="226">
        <f t="shared" si="66"/>
        <v>338.95281773176231</v>
      </c>
      <c r="BD72" s="226">
        <f t="shared" si="66"/>
        <v>340.26892518961267</v>
      </c>
      <c r="BE72" s="226">
        <f t="shared" si="66"/>
        <v>342.55311219566465</v>
      </c>
      <c r="BF72" s="226">
        <f t="shared" si="66"/>
        <v>326.75060669962477</v>
      </c>
      <c r="BG72" s="226">
        <f t="shared" si="66"/>
        <v>316.92483344945765</v>
      </c>
      <c r="BH72" s="226">
        <f t="shared" si="66"/>
        <v>314.32748653353423</v>
      </c>
      <c r="BI72" s="226">
        <f t="shared" si="66"/>
        <v>5701.8485246290174</v>
      </c>
      <c r="BJ72" s="41"/>
      <c r="BK72" s="41"/>
      <c r="BL72" s="41"/>
      <c r="BM72" s="41"/>
      <c r="BN72" s="41"/>
      <c r="BO72" s="41"/>
      <c r="BP72" s="41"/>
      <c r="BQ72" s="41"/>
      <c r="BR72" s="41"/>
      <c r="BS72" s="41"/>
      <c r="BT72" s="41"/>
      <c r="BU72" s="41"/>
      <c r="BV72" s="41"/>
      <c r="BW72" s="41"/>
      <c r="BX72" s="41"/>
      <c r="BY72" s="41"/>
      <c r="BZ72" s="41"/>
    </row>
    <row r="73" spans="1:78">
      <c r="A73" s="41"/>
      <c r="B73" s="41" t="s">
        <v>111</v>
      </c>
      <c r="C73" s="41"/>
      <c r="D73" s="41"/>
      <c r="E73" s="203">
        <f t="shared" ca="1" si="48"/>
        <v>5.8398690094267645E-2</v>
      </c>
      <c r="F73" s="227">
        <f>F71/F$8</f>
        <v>-6575.9319414753254</v>
      </c>
      <c r="G73" s="226">
        <f>G71/G$8</f>
        <v>38.397631814551083</v>
      </c>
      <c r="H73" s="226">
        <f t="shared" ref="H73:O74" si="67">H71/H$8</f>
        <v>149.96692644696236</v>
      </c>
      <c r="I73" s="226">
        <f t="shared" si="67"/>
        <v>135.13319510208174</v>
      </c>
      <c r="J73" s="226">
        <f t="shared" si="67"/>
        <v>188.40283228561452</v>
      </c>
      <c r="K73" s="226">
        <f t="shared" si="67"/>
        <v>331.66239710363504</v>
      </c>
      <c r="L73" s="226">
        <f t="shared" si="67"/>
        <v>740.71512044714575</v>
      </c>
      <c r="M73" s="226">
        <f t="shared" si="67"/>
        <v>719.33274525831337</v>
      </c>
      <c r="N73" s="226">
        <f t="shared" si="67"/>
        <v>700.8535818975854</v>
      </c>
      <c r="O73" s="226">
        <f t="shared" si="67"/>
        <v>681.8628420573317</v>
      </c>
      <c r="P73" s="226">
        <f t="shared" ref="P73:BI73" si="68">P71/P$8</f>
        <v>628.67916145899699</v>
      </c>
      <c r="Q73" s="226">
        <f t="shared" si="68"/>
        <v>594.13462486466551</v>
      </c>
      <c r="R73" s="226">
        <f t="shared" si="68"/>
        <v>581.48214458089615</v>
      </c>
      <c r="S73" s="226">
        <f t="shared" si="68"/>
        <v>568.61628507014666</v>
      </c>
      <c r="T73" s="226">
        <f t="shared" si="68"/>
        <v>556.99612174291838</v>
      </c>
      <c r="U73" s="226">
        <f t="shared" si="68"/>
        <v>545.48247853399084</v>
      </c>
      <c r="V73" s="226">
        <f t="shared" si="68"/>
        <v>533.19896064782301</v>
      </c>
      <c r="W73" s="226">
        <f t="shared" si="68"/>
        <v>507.93654677426514</v>
      </c>
      <c r="X73" s="226">
        <f t="shared" si="68"/>
        <v>486.29939683612957</v>
      </c>
      <c r="Y73" s="226">
        <f t="shared" si="68"/>
        <v>472.44203107918992</v>
      </c>
      <c r="Z73" s="226">
        <f t="shared" si="68"/>
        <v>459.05357370190671</v>
      </c>
      <c r="AA73" s="226">
        <f t="shared" si="68"/>
        <v>444.46218633819029</v>
      </c>
      <c r="AB73" s="226">
        <f t="shared" si="68"/>
        <v>434.10352652050557</v>
      </c>
      <c r="AC73" s="226">
        <f t="shared" si="68"/>
        <v>423.73785542695146</v>
      </c>
      <c r="AD73" s="226">
        <f t="shared" si="68"/>
        <v>413.36535206301187</v>
      </c>
      <c r="AE73" s="226">
        <f t="shared" si="68"/>
        <v>402.44888325108246</v>
      </c>
      <c r="AF73" s="226">
        <f t="shared" si="68"/>
        <v>391.93111203427856</v>
      </c>
      <c r="AG73" s="226">
        <f t="shared" si="68"/>
        <v>381.59042217568572</v>
      </c>
      <c r="AH73" s="226">
        <f t="shared" si="68"/>
        <v>371.22760660721411</v>
      </c>
      <c r="AI73" s="226">
        <f t="shared" si="68"/>
        <v>332.92164003927729</v>
      </c>
      <c r="AJ73" s="226">
        <f t="shared" si="68"/>
        <v>289.05043514933556</v>
      </c>
      <c r="AK73" s="226">
        <f t="shared" si="68"/>
        <v>283.11314814095851</v>
      </c>
      <c r="AL73" s="226">
        <f t="shared" si="68"/>
        <v>276.80869793456293</v>
      </c>
      <c r="AM73" s="226">
        <f t="shared" si="68"/>
        <v>269.56088469533296</v>
      </c>
      <c r="AN73" s="226">
        <f t="shared" si="68"/>
        <v>260.29550313795988</v>
      </c>
      <c r="AO73" s="226">
        <f t="shared" si="68"/>
        <v>252.87708398193584</v>
      </c>
      <c r="AP73" s="226">
        <f t="shared" si="68"/>
        <v>169.93377666634254</v>
      </c>
      <c r="AQ73" s="226">
        <f t="shared" si="68"/>
        <v>151.76108206168294</v>
      </c>
      <c r="AR73" s="226">
        <f t="shared" si="68"/>
        <v>149.35935349297057</v>
      </c>
      <c r="AS73" s="226">
        <f t="shared" si="68"/>
        <v>146.89704901546003</v>
      </c>
      <c r="AT73" s="226">
        <f t="shared" si="68"/>
        <v>144.17641483062818</v>
      </c>
      <c r="AU73" s="226">
        <f t="shared" si="68"/>
        <v>141.72471242483891</v>
      </c>
      <c r="AV73" s="226">
        <f t="shared" si="68"/>
        <v>131.06011520801084</v>
      </c>
      <c r="AW73" s="226">
        <f t="shared" si="68"/>
        <v>125.16067019817307</v>
      </c>
      <c r="AX73" s="226">
        <f t="shared" si="68"/>
        <v>120.66773235737907</v>
      </c>
      <c r="AY73" s="226">
        <f t="shared" si="68"/>
        <v>116.1780219579897</v>
      </c>
      <c r="AZ73" s="226">
        <f t="shared" si="68"/>
        <v>110.84671821328288</v>
      </c>
      <c r="BA73" s="226">
        <f t="shared" si="68"/>
        <v>109.49230956956043</v>
      </c>
      <c r="BB73" s="226">
        <f t="shared" si="68"/>
        <v>108.13885274343539</v>
      </c>
      <c r="BC73" s="226">
        <f t="shared" si="68"/>
        <v>106.84881835563382</v>
      </c>
      <c r="BD73" s="226">
        <f t="shared" si="68"/>
        <v>105.14227275097127</v>
      </c>
      <c r="BE73" s="226">
        <f t="shared" si="68"/>
        <v>103.571240295058</v>
      </c>
      <c r="BF73" s="226">
        <f t="shared" si="68"/>
        <v>95.326874046018176</v>
      </c>
      <c r="BG73" s="226">
        <f t="shared" si="68"/>
        <v>89.644711128898493</v>
      </c>
      <c r="BH73" s="226">
        <f t="shared" si="68"/>
        <v>86.328138889056277</v>
      </c>
      <c r="BI73" s="226">
        <f t="shared" si="68"/>
        <v>1381.4965470547841</v>
      </c>
      <c r="BJ73" s="41"/>
      <c r="BK73" s="41"/>
      <c r="BL73" s="41"/>
      <c r="BM73" s="41"/>
      <c r="BN73" s="41"/>
      <c r="BO73" s="41"/>
      <c r="BP73" s="41"/>
      <c r="BQ73" s="41"/>
      <c r="BR73" s="41"/>
      <c r="BS73" s="41"/>
      <c r="BT73" s="41"/>
      <c r="BU73" s="41"/>
      <c r="BV73" s="41"/>
      <c r="BW73" s="41"/>
      <c r="BX73" s="41"/>
      <c r="BY73" s="41"/>
      <c r="BZ73" s="41"/>
    </row>
    <row r="74" spans="1:78">
      <c r="A74" s="41"/>
      <c r="B74" s="41" t="s">
        <v>112</v>
      </c>
      <c r="C74" s="41"/>
      <c r="D74" s="41"/>
      <c r="E74" s="203">
        <f t="shared" ca="1" si="48"/>
        <v>4.9989160736808536E-2</v>
      </c>
      <c r="F74" s="227">
        <f>F72/F$8</f>
        <v>-6575.9319414753254</v>
      </c>
      <c r="G74" s="226">
        <f>G72/G$8</f>
        <v>-3.4574999166876492</v>
      </c>
      <c r="H74" s="226">
        <f t="shared" si="67"/>
        <v>106.75587487818116</v>
      </c>
      <c r="I74" s="226">
        <f t="shared" si="67"/>
        <v>86.730874431056478</v>
      </c>
      <c r="J74" s="226">
        <f t="shared" si="67"/>
        <v>140.13504762143359</v>
      </c>
      <c r="K74" s="226">
        <f t="shared" si="67"/>
        <v>280.43690481976978</v>
      </c>
      <c r="L74" s="226">
        <f t="shared" si="67"/>
        <v>686.87490520686652</v>
      </c>
      <c r="M74" s="226">
        <f t="shared" si="67"/>
        <v>664.16511435966333</v>
      </c>
      <c r="N74" s="226">
        <f t="shared" si="67"/>
        <v>644.10981520979135</v>
      </c>
      <c r="O74" s="226">
        <f t="shared" si="67"/>
        <v>624.52352820233182</v>
      </c>
      <c r="P74" s="226">
        <f t="shared" ref="P74:BI74" si="69">P72/P$8</f>
        <v>576.88291131443134</v>
      </c>
      <c r="Q74" s="226">
        <f t="shared" si="69"/>
        <v>545.11745189288388</v>
      </c>
      <c r="R74" s="226">
        <f t="shared" si="69"/>
        <v>531.90823628642102</v>
      </c>
      <c r="S74" s="226">
        <f t="shared" si="69"/>
        <v>518.77218088713028</v>
      </c>
      <c r="T74" s="226">
        <f t="shared" si="69"/>
        <v>505.41076845950766</v>
      </c>
      <c r="U74" s="226">
        <f t="shared" si="69"/>
        <v>491.54638929267111</v>
      </c>
      <c r="V74" s="226">
        <f t="shared" si="69"/>
        <v>478.1563971441463</v>
      </c>
      <c r="W74" s="226">
        <f t="shared" si="69"/>
        <v>455.88509476886986</v>
      </c>
      <c r="X74" s="226">
        <f t="shared" si="69"/>
        <v>435.89837150004888</v>
      </c>
      <c r="Y74" s="226">
        <f t="shared" si="69"/>
        <v>422.45717871121644</v>
      </c>
      <c r="Z74" s="226">
        <f t="shared" si="69"/>
        <v>409.57284014003557</v>
      </c>
      <c r="AA74" s="226">
        <f t="shared" si="69"/>
        <v>395.68507682196304</v>
      </c>
      <c r="AB74" s="226">
        <f t="shared" si="69"/>
        <v>385.26767153869099</v>
      </c>
      <c r="AC74" s="226">
        <f t="shared" si="69"/>
        <v>374.86328719631945</v>
      </c>
      <c r="AD74" s="226">
        <f t="shared" si="69"/>
        <v>364.47159135609218</v>
      </c>
      <c r="AE74" s="226">
        <f t="shared" si="69"/>
        <v>353.71614473775651</v>
      </c>
      <c r="AF74" s="226">
        <f t="shared" si="69"/>
        <v>343.23658264128483</v>
      </c>
      <c r="AG74" s="226">
        <f t="shared" si="69"/>
        <v>332.88611587369371</v>
      </c>
      <c r="AH74" s="226">
        <f t="shared" si="69"/>
        <v>322.576739710163</v>
      </c>
      <c r="AI74" s="226">
        <f t="shared" si="69"/>
        <v>292.7224671148943</v>
      </c>
      <c r="AJ74" s="226">
        <f t="shared" si="69"/>
        <v>259.31681742454987</v>
      </c>
      <c r="AK74" s="226">
        <f t="shared" si="69"/>
        <v>249.70687355179626</v>
      </c>
      <c r="AL74" s="226">
        <f t="shared" si="69"/>
        <v>240.77880418964838</v>
      </c>
      <c r="AM74" s="226">
        <f t="shared" si="69"/>
        <v>233.60269474562151</v>
      </c>
      <c r="AN74" s="226">
        <f t="shared" si="69"/>
        <v>224.86072815417154</v>
      </c>
      <c r="AO74" s="226">
        <f t="shared" si="69"/>
        <v>217.50238184806275</v>
      </c>
      <c r="AP74" s="226">
        <f t="shared" si="69"/>
        <v>157.35164365464803</v>
      </c>
      <c r="AQ74" s="226">
        <f t="shared" si="69"/>
        <v>136.08114945965383</v>
      </c>
      <c r="AR74" s="226">
        <f t="shared" si="69"/>
        <v>133.52582467441124</v>
      </c>
      <c r="AS74" s="226">
        <f t="shared" si="69"/>
        <v>131.08299800550802</v>
      </c>
      <c r="AT74" s="226">
        <f t="shared" si="69"/>
        <v>128.44115047919382</v>
      </c>
      <c r="AU74" s="226">
        <f t="shared" si="69"/>
        <v>126.01629699169433</v>
      </c>
      <c r="AV74" s="226">
        <f t="shared" si="69"/>
        <v>117.07518530453287</v>
      </c>
      <c r="AW74" s="226">
        <f t="shared" si="69"/>
        <v>112.00025239769921</v>
      </c>
      <c r="AX74" s="226">
        <f t="shared" si="69"/>
        <v>108.08233423321812</v>
      </c>
      <c r="AY74" s="226">
        <f t="shared" si="69"/>
        <v>104.19765607015961</v>
      </c>
      <c r="AZ74" s="226">
        <f t="shared" si="69"/>
        <v>99.672006604000146</v>
      </c>
      <c r="BA74" s="226">
        <f t="shared" si="69"/>
        <v>98.342218703996252</v>
      </c>
      <c r="BB74" s="226">
        <f t="shared" si="69"/>
        <v>97.014834565061648</v>
      </c>
      <c r="BC74" s="226">
        <f t="shared" si="69"/>
        <v>95.448859382107216</v>
      </c>
      <c r="BD74" s="226">
        <f t="shared" si="69"/>
        <v>93.373099060257886</v>
      </c>
      <c r="BE74" s="226">
        <f t="shared" si="69"/>
        <v>91.599982622729996</v>
      </c>
      <c r="BF74" s="226">
        <f t="shared" si="69"/>
        <v>85.143571998886586</v>
      </c>
      <c r="BG74" s="226">
        <f t="shared" si="69"/>
        <v>80.474766241055079</v>
      </c>
      <c r="BH74" s="226">
        <f t="shared" si="69"/>
        <v>77.777468305302776</v>
      </c>
      <c r="BI74" s="226">
        <f t="shared" si="69"/>
        <v>1374.8493354783539</v>
      </c>
      <c r="BJ74" s="41"/>
      <c r="BK74" s="41"/>
      <c r="BL74" s="41"/>
      <c r="BM74" s="41"/>
      <c r="BN74" s="41"/>
      <c r="BO74" s="41"/>
      <c r="BP74" s="41"/>
      <c r="BQ74" s="41"/>
      <c r="BR74" s="41"/>
      <c r="BS74" s="41"/>
      <c r="BT74" s="41"/>
      <c r="BU74" s="41"/>
      <c r="BV74" s="41"/>
      <c r="BW74" s="41"/>
      <c r="BX74" s="41"/>
      <c r="BY74" s="41"/>
      <c r="BZ74" s="41"/>
    </row>
    <row r="75" spans="1:78">
      <c r="A75" s="41"/>
      <c r="B75" s="41" t="s">
        <v>215</v>
      </c>
      <c r="C75" s="41"/>
      <c r="D75" s="41"/>
      <c r="E75" s="203">
        <f t="shared" ca="1" si="48"/>
        <v>8.3140000000000061E-2</v>
      </c>
      <c r="F75" s="402">
        <f t="shared" ref="F75:AL75" si="70">(F71-F42+F43)</f>
        <v>-6575.9319414753254</v>
      </c>
      <c r="G75" s="228">
        <f t="shared" si="70"/>
        <v>24.370542104183308</v>
      </c>
      <c r="H75" s="228">
        <f t="shared" si="70"/>
        <v>142.00139632694496</v>
      </c>
      <c r="I75" s="228">
        <f t="shared" si="70"/>
        <v>127.72782575633029</v>
      </c>
      <c r="J75" s="228">
        <f t="shared" si="70"/>
        <v>190.20206540001851</v>
      </c>
      <c r="K75" s="228">
        <f t="shared" si="70"/>
        <v>357.04331920922328</v>
      </c>
      <c r="L75" s="228">
        <f t="shared" si="70"/>
        <v>843.0467997834262</v>
      </c>
      <c r="M75" s="228">
        <f t="shared" si="70"/>
        <v>838.95187359468605</v>
      </c>
      <c r="N75" s="228">
        <f t="shared" si="70"/>
        <v>837.5271577347238</v>
      </c>
      <c r="O75" s="228">
        <f t="shared" si="70"/>
        <v>835.23939905589521</v>
      </c>
      <c r="P75" s="228">
        <f t="shared" si="70"/>
        <v>790.754506931538</v>
      </c>
      <c r="Q75" s="228">
        <f t="shared" si="70"/>
        <v>766.85248608964662</v>
      </c>
      <c r="R75" s="228">
        <f t="shared" si="70"/>
        <v>769.4214730774147</v>
      </c>
      <c r="S75" s="228">
        <f t="shared" si="70"/>
        <v>771.44039095736969</v>
      </c>
      <c r="T75" s="228">
        <f t="shared" si="70"/>
        <v>774.08663329411002</v>
      </c>
      <c r="U75" s="228">
        <f t="shared" si="70"/>
        <v>776.18457385312604</v>
      </c>
      <c r="V75" s="228">
        <f t="shared" si="70"/>
        <v>777.35530851115175</v>
      </c>
      <c r="W75" s="228">
        <f t="shared" si="70"/>
        <v>760.13498315792242</v>
      </c>
      <c r="X75" s="228">
        <f t="shared" si="70"/>
        <v>746.50579331337622</v>
      </c>
      <c r="Y75" s="228">
        <f t="shared" si="70"/>
        <v>743.6512619784196</v>
      </c>
      <c r="Z75" s="228">
        <f t="shared" si="70"/>
        <v>740.97290768843777</v>
      </c>
      <c r="AA75" s="228">
        <f t="shared" si="70"/>
        <v>735.69325492882103</v>
      </c>
      <c r="AB75" s="228">
        <f t="shared" si="70"/>
        <v>736.63392225139467</v>
      </c>
      <c r="AC75" s="228">
        <f t="shared" si="70"/>
        <v>737.11887126375791</v>
      </c>
      <c r="AD75" s="228">
        <f t="shared" si="70"/>
        <v>737.1235766147787</v>
      </c>
      <c r="AE75" s="228">
        <f t="shared" si="70"/>
        <v>735.70453302580836</v>
      </c>
      <c r="AF75" s="228">
        <f t="shared" si="70"/>
        <v>734.40197877188018</v>
      </c>
      <c r="AG75" s="228">
        <f t="shared" si="70"/>
        <v>732.84837962669735</v>
      </c>
      <c r="AH75" s="228">
        <f t="shared" si="70"/>
        <v>730.70924899199883</v>
      </c>
      <c r="AI75" s="228">
        <f t="shared" si="70"/>
        <v>675.02110056030438</v>
      </c>
      <c r="AJ75" s="228">
        <f t="shared" si="70"/>
        <v>605.35410181834334</v>
      </c>
      <c r="AK75" s="228">
        <f t="shared" si="70"/>
        <v>605.11189391624225</v>
      </c>
      <c r="AL75" s="228">
        <f t="shared" si="70"/>
        <v>604.44145505041899</v>
      </c>
      <c r="AM75" s="228">
        <f t="shared" ref="AM75:BI75" si="71">(AM71-AM42+AM43)</f>
        <v>603.32051217956666</v>
      </c>
      <c r="AN75" s="228">
        <f t="shared" si="71"/>
        <v>597.24592556030382</v>
      </c>
      <c r="AO75" s="228">
        <f t="shared" si="71"/>
        <v>594.60438424232052</v>
      </c>
      <c r="AP75" s="228">
        <f t="shared" si="71"/>
        <v>419.98053800162154</v>
      </c>
      <c r="AQ75" s="228">
        <f t="shared" si="71"/>
        <v>380.84553136976535</v>
      </c>
      <c r="AR75" s="228">
        <f t="shared" si="71"/>
        <v>384.26292544705922</v>
      </c>
      <c r="AS75" s="228">
        <f t="shared" si="71"/>
        <v>387.59796336744967</v>
      </c>
      <c r="AT75" s="228">
        <f t="shared" si="71"/>
        <v>390.17552455765224</v>
      </c>
      <c r="AU75" s="228">
        <f t="shared" si="71"/>
        <v>393.34612218701631</v>
      </c>
      <c r="AV75" s="228">
        <f t="shared" si="71"/>
        <v>373.83905228302416</v>
      </c>
      <c r="AW75" s="228">
        <f t="shared" si="71"/>
        <v>366.57256316319769</v>
      </c>
      <c r="AX75" s="228">
        <f t="shared" si="71"/>
        <v>362.78505904103679</v>
      </c>
      <c r="AY75" s="228">
        <f t="shared" si="71"/>
        <v>358.59143091351825</v>
      </c>
      <c r="AZ75" s="228">
        <f t="shared" si="71"/>
        <v>351.39425748443557</v>
      </c>
      <c r="BA75" s="228">
        <f t="shared" si="71"/>
        <v>356.062601692405</v>
      </c>
      <c r="BB75" s="228">
        <f t="shared" si="71"/>
        <v>360.73940835776045</v>
      </c>
      <c r="BC75" s="228">
        <f t="shared" si="71"/>
        <v>365.26671353655593</v>
      </c>
      <c r="BD75" s="228">
        <f t="shared" si="71"/>
        <v>368.14681164265767</v>
      </c>
      <c r="BE75" s="228">
        <f t="shared" si="71"/>
        <v>371.65262123309856</v>
      </c>
      <c r="BF75" s="228">
        <f t="shared" si="71"/>
        <v>352.15252523079749</v>
      </c>
      <c r="BG75" s="228">
        <f t="shared" si="71"/>
        <v>340.39826748156059</v>
      </c>
      <c r="BH75" s="228">
        <f t="shared" si="71"/>
        <v>336.78915896083976</v>
      </c>
      <c r="BI75" s="228">
        <f t="shared" si="71"/>
        <v>5719.7675104787695</v>
      </c>
      <c r="BJ75" s="41"/>
      <c r="BK75" s="41"/>
      <c r="BL75" s="41"/>
      <c r="BM75" s="41"/>
      <c r="BN75" s="41"/>
      <c r="BO75" s="41"/>
      <c r="BP75" s="41"/>
      <c r="BQ75" s="41"/>
      <c r="BR75" s="41"/>
      <c r="BS75" s="41"/>
      <c r="BT75" s="41"/>
      <c r="BU75" s="41"/>
      <c r="BV75" s="41"/>
      <c r="BW75" s="41"/>
      <c r="BX75" s="41"/>
      <c r="BY75" s="41"/>
      <c r="BZ75" s="41"/>
    </row>
    <row r="76" spans="1:78">
      <c r="A76" s="41"/>
      <c r="B76" s="41" t="s">
        <v>182</v>
      </c>
      <c r="C76" s="41"/>
      <c r="D76" s="41"/>
      <c r="E76" s="203">
        <f t="shared" ca="1" si="48"/>
        <v>5.5486259988306377E-2</v>
      </c>
      <c r="F76" s="227">
        <f>F75/F$8</f>
        <v>-6575.9319414753254</v>
      </c>
      <c r="G76" s="226">
        <f t="shared" ref="G76:O76" si="72">G75/G$8</f>
        <v>23.748335708617528</v>
      </c>
      <c r="H76" s="226">
        <f t="shared" si="72"/>
        <v>134.84305839788894</v>
      </c>
      <c r="I76" s="226">
        <f t="shared" si="72"/>
        <v>118.19238286722289</v>
      </c>
      <c r="J76" s="226">
        <f t="shared" si="72"/>
        <v>171.50910765315118</v>
      </c>
      <c r="K76" s="226">
        <f t="shared" si="72"/>
        <v>313.7334748042822</v>
      </c>
      <c r="L76" s="226">
        <f t="shared" si="72"/>
        <v>721.87104511304801</v>
      </c>
      <c r="M76" s="226">
        <f t="shared" si="72"/>
        <v>700.02407444378593</v>
      </c>
      <c r="N76" s="226">
        <f t="shared" si="72"/>
        <v>680.99326355685753</v>
      </c>
      <c r="O76" s="226">
        <f t="shared" si="72"/>
        <v>661.7940822080817</v>
      </c>
      <c r="P76" s="226">
        <f t="shared" ref="P76:BI76" si="73">P75/P$8</f>
        <v>610.55047390839889</v>
      </c>
      <c r="Q76" s="226">
        <f t="shared" si="73"/>
        <v>576.97861432454204</v>
      </c>
      <c r="R76" s="226">
        <f t="shared" si="73"/>
        <v>564.13127667782976</v>
      </c>
      <c r="S76" s="226">
        <f t="shared" si="73"/>
        <v>551.17084860609089</v>
      </c>
      <c r="T76" s="226">
        <f t="shared" si="73"/>
        <v>538.94124809372454</v>
      </c>
      <c r="U76" s="226">
        <f t="shared" si="73"/>
        <v>526.60484729952896</v>
      </c>
      <c r="V76" s="226">
        <f t="shared" si="73"/>
        <v>513.93406342153617</v>
      </c>
      <c r="W76" s="226">
        <f t="shared" si="73"/>
        <v>489.71853857237676</v>
      </c>
      <c r="X76" s="226">
        <f t="shared" si="73"/>
        <v>468.65903796850131</v>
      </c>
      <c r="Y76" s="226">
        <f t="shared" si="73"/>
        <v>454.94733275039914</v>
      </c>
      <c r="Z76" s="226">
        <f t="shared" si="73"/>
        <v>441.73531695525185</v>
      </c>
      <c r="AA76" s="226">
        <f t="shared" si="73"/>
        <v>427.39019800751072</v>
      </c>
      <c r="AB76" s="226">
        <f t="shared" si="73"/>
        <v>417.01097727687045</v>
      </c>
      <c r="AC76" s="226">
        <f t="shared" si="73"/>
        <v>406.63175654623024</v>
      </c>
      <c r="AD76" s="226">
        <f t="shared" si="73"/>
        <v>396.25253581558997</v>
      </c>
      <c r="AE76" s="226">
        <f t="shared" si="73"/>
        <v>385.3924247714184</v>
      </c>
      <c r="AF76" s="226">
        <f t="shared" si="73"/>
        <v>374.88802674673076</v>
      </c>
      <c r="AG76" s="226">
        <f t="shared" si="73"/>
        <v>364.54391496998852</v>
      </c>
      <c r="AH76" s="226">
        <f t="shared" si="73"/>
        <v>354.19980319324623</v>
      </c>
      <c r="AI76" s="226">
        <f t="shared" si="73"/>
        <v>318.85192951574322</v>
      </c>
      <c r="AJ76" s="226">
        <f t="shared" si="73"/>
        <v>278.64366894566058</v>
      </c>
      <c r="AK76" s="226">
        <f t="shared" si="73"/>
        <v>271.42095203475168</v>
      </c>
      <c r="AL76" s="226">
        <f t="shared" si="73"/>
        <v>264.19823512384284</v>
      </c>
      <c r="AM76" s="226">
        <f t="shared" si="73"/>
        <v>256.97551821293399</v>
      </c>
      <c r="AN76" s="226">
        <f t="shared" si="73"/>
        <v>247.89333189363396</v>
      </c>
      <c r="AO76" s="226">
        <f t="shared" si="73"/>
        <v>240.49593823508027</v>
      </c>
      <c r="AP76" s="226">
        <f t="shared" si="73"/>
        <v>165.53003011224948</v>
      </c>
      <c r="AQ76" s="226">
        <f t="shared" si="73"/>
        <v>146.27310565097275</v>
      </c>
      <c r="AR76" s="226">
        <f t="shared" si="73"/>
        <v>143.81761840647482</v>
      </c>
      <c r="AS76" s="226">
        <f t="shared" si="73"/>
        <v>141.36213116197681</v>
      </c>
      <c r="AT76" s="226">
        <f t="shared" si="73"/>
        <v>138.66907230762615</v>
      </c>
      <c r="AU76" s="226">
        <f t="shared" si="73"/>
        <v>136.2267670232383</v>
      </c>
      <c r="AV76" s="226">
        <f t="shared" si="73"/>
        <v>126.16538974179355</v>
      </c>
      <c r="AW76" s="226">
        <f t="shared" si="73"/>
        <v>120.55452396800722</v>
      </c>
      <c r="AX76" s="226">
        <f t="shared" si="73"/>
        <v>116.26284301392272</v>
      </c>
      <c r="AY76" s="226">
        <f t="shared" si="73"/>
        <v>111.98489389724917</v>
      </c>
      <c r="AZ76" s="226">
        <f t="shared" si="73"/>
        <v>106.93556915003393</v>
      </c>
      <c r="BA76" s="226">
        <f t="shared" si="73"/>
        <v>105.58977776661297</v>
      </c>
      <c r="BB76" s="226">
        <f t="shared" si="73"/>
        <v>104.24544638100458</v>
      </c>
      <c r="BC76" s="226">
        <f t="shared" si="73"/>
        <v>102.85883271489951</v>
      </c>
      <c r="BD76" s="226">
        <f t="shared" si="73"/>
        <v>101.02306195922159</v>
      </c>
      <c r="BE76" s="226">
        <f t="shared" si="73"/>
        <v>99.381300109743194</v>
      </c>
      <c r="BF76" s="226">
        <f t="shared" si="73"/>
        <v>91.762718329522116</v>
      </c>
      <c r="BG76" s="226">
        <f t="shared" si="73"/>
        <v>86.435230418153296</v>
      </c>
      <c r="BH76" s="226">
        <f t="shared" si="73"/>
        <v>83.335404184742544</v>
      </c>
      <c r="BI76" s="226">
        <f t="shared" si="73"/>
        <v>1379.1700230030335</v>
      </c>
      <c r="BJ76" s="41"/>
      <c r="BK76" s="41"/>
      <c r="BL76" s="41"/>
      <c r="BM76" s="41"/>
      <c r="BN76" s="41"/>
      <c r="BO76" s="41"/>
      <c r="BP76" s="41"/>
      <c r="BQ76" s="41"/>
      <c r="BR76" s="41"/>
      <c r="BS76" s="41"/>
      <c r="BT76" s="41"/>
      <c r="BU76" s="41"/>
      <c r="BV76" s="41"/>
      <c r="BW76" s="41"/>
      <c r="BX76" s="41"/>
      <c r="BY76" s="41"/>
      <c r="BZ76" s="41"/>
    </row>
    <row r="77" spans="1:78">
      <c r="A77" s="41"/>
      <c r="B77" s="41"/>
      <c r="C77" s="41"/>
      <c r="D77" s="41"/>
      <c r="E77" s="41"/>
      <c r="F77" s="41"/>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41"/>
      <c r="BK77" s="41"/>
      <c r="BL77" s="41"/>
      <c r="BM77" s="41"/>
      <c r="BN77" s="41"/>
      <c r="BO77" s="41"/>
      <c r="BP77" s="41"/>
      <c r="BQ77" s="41"/>
      <c r="BR77" s="41"/>
      <c r="BS77" s="41"/>
      <c r="BT77" s="41"/>
      <c r="BU77" s="41"/>
      <c r="BV77" s="41"/>
      <c r="BW77" s="41"/>
      <c r="BX77" s="41"/>
      <c r="BY77" s="41"/>
      <c r="BZ77" s="41"/>
    </row>
    <row r="78" spans="1:78">
      <c r="A78" s="41"/>
      <c r="B78" s="47" t="s">
        <v>113</v>
      </c>
      <c r="C78" s="41"/>
      <c r="D78" s="41"/>
      <c r="E78" s="41"/>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41"/>
      <c r="BK78" s="41"/>
      <c r="BL78" s="41"/>
      <c r="BM78" s="41"/>
      <c r="BN78" s="41"/>
      <c r="BO78" s="41"/>
      <c r="BP78" s="41"/>
      <c r="BQ78" s="41"/>
      <c r="BR78" s="41"/>
      <c r="BS78" s="41"/>
      <c r="BT78" s="41"/>
      <c r="BU78" s="41"/>
      <c r="BV78" s="41"/>
      <c r="BW78" s="41"/>
      <c r="BX78" s="41"/>
      <c r="BY78" s="41"/>
      <c r="BZ78" s="41"/>
    </row>
    <row r="79" spans="1:78">
      <c r="A79" s="41"/>
      <c r="C79" s="41"/>
      <c r="D79" s="41"/>
      <c r="E79" s="41"/>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41"/>
      <c r="BK79" s="41"/>
      <c r="BL79" s="41"/>
      <c r="BM79" s="41"/>
      <c r="BN79" s="41"/>
      <c r="BO79" s="41"/>
      <c r="BP79" s="41"/>
      <c r="BQ79" s="41"/>
      <c r="BR79" s="41"/>
      <c r="BS79" s="41"/>
      <c r="BT79" s="41"/>
      <c r="BU79" s="41"/>
      <c r="BV79" s="41"/>
      <c r="BW79" s="41"/>
      <c r="BX79" s="41"/>
      <c r="BY79" s="41"/>
      <c r="BZ79" s="41"/>
    </row>
    <row r="80" spans="1:78">
      <c r="A80" s="41"/>
      <c r="B80" s="47" t="s">
        <v>35</v>
      </c>
      <c r="C80" s="41"/>
      <c r="D80" s="41"/>
      <c r="E80" s="41"/>
      <c r="F80" s="41"/>
      <c r="G80" s="41"/>
      <c r="H80" s="41"/>
      <c r="I80" s="41"/>
      <c r="J80" s="54"/>
      <c r="K80" s="54"/>
      <c r="L80" s="54"/>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row>
    <row r="81" spans="1:78">
      <c r="A81" s="41"/>
      <c r="B81" s="41" t="s">
        <v>172</v>
      </c>
      <c r="C81" s="41"/>
      <c r="D81" s="41"/>
      <c r="E81" s="41"/>
      <c r="F81" s="41"/>
      <c r="G81" s="231">
        <f>G61</f>
        <v>41.470512527349939</v>
      </c>
      <c r="H81" s="232">
        <f t="shared" ref="H81:BH81" si="74">H61</f>
        <v>91.042682384651243</v>
      </c>
      <c r="I81" s="232">
        <f t="shared" si="74"/>
        <v>87.495129597736565</v>
      </c>
      <c r="J81" s="232">
        <f t="shared" si="74"/>
        <v>114.89529492516547</v>
      </c>
      <c r="K81" s="232">
        <f t="shared" si="74"/>
        <v>183.94129661849109</v>
      </c>
      <c r="L81" s="232">
        <f t="shared" si="74"/>
        <v>380.03935865354867</v>
      </c>
      <c r="M81" s="232">
        <f t="shared" si="74"/>
        <v>377.8946383207558</v>
      </c>
      <c r="N81" s="232">
        <f t="shared" si="74"/>
        <v>376.79562486027294</v>
      </c>
      <c r="O81" s="232">
        <f t="shared" si="74"/>
        <v>375.31427547308527</v>
      </c>
      <c r="P81" s="232">
        <f t="shared" si="74"/>
        <v>356.91803117012677</v>
      </c>
      <c r="Q81" s="232">
        <f t="shared" si="74"/>
        <v>346.91945632090039</v>
      </c>
      <c r="R81" s="232">
        <f t="shared" si="74"/>
        <v>347.58819204423571</v>
      </c>
      <c r="S81" s="232">
        <f t="shared" si="74"/>
        <v>347.99467178798727</v>
      </c>
      <c r="T81" s="232">
        <f t="shared" si="74"/>
        <v>348.60899564747967</v>
      </c>
      <c r="U81" s="232">
        <f t="shared" si="74"/>
        <v>348.95430477337771</v>
      </c>
      <c r="V81" s="232">
        <f t="shared" si="74"/>
        <v>348.87755096311912</v>
      </c>
      <c r="W81" s="232">
        <f t="shared" si="74"/>
        <v>341.3934102607966</v>
      </c>
      <c r="X81" s="232">
        <f t="shared" si="74"/>
        <v>335.37924229340729</v>
      </c>
      <c r="Y81" s="232">
        <f t="shared" si="74"/>
        <v>333.69391935432577</v>
      </c>
      <c r="Z81" s="232">
        <f t="shared" si="74"/>
        <v>332.04765003731222</v>
      </c>
      <c r="AA81" s="232">
        <f t="shared" si="74"/>
        <v>329.32598223279325</v>
      </c>
      <c r="AB81" s="232">
        <f t="shared" si="74"/>
        <v>329.06721217696656</v>
      </c>
      <c r="AC81" s="232">
        <f t="shared" si="74"/>
        <v>328.5688200429725</v>
      </c>
      <c r="AD81" s="232">
        <f t="shared" si="74"/>
        <v>327.81842726402948</v>
      </c>
      <c r="AE81" s="232">
        <f t="shared" si="74"/>
        <v>326.43596807368209</v>
      </c>
      <c r="AF81" s="232">
        <f t="shared" si="74"/>
        <v>325.03920414013317</v>
      </c>
      <c r="AG81" s="232">
        <f t="shared" si="74"/>
        <v>323.47549656263806</v>
      </c>
      <c r="AH81" s="232">
        <f t="shared" si="74"/>
        <v>321.60673079679168</v>
      </c>
      <c r="AI81" s="232">
        <f t="shared" si="74"/>
        <v>298.24444682094452</v>
      </c>
      <c r="AJ81" s="232">
        <f t="shared" si="74"/>
        <v>269.46888712351591</v>
      </c>
      <c r="AK81" s="232">
        <f t="shared" si="74"/>
        <v>268.72376304088192</v>
      </c>
      <c r="AL81" s="232">
        <f t="shared" si="74"/>
        <v>267.75462023344147</v>
      </c>
      <c r="AM81" s="232">
        <f t="shared" si="74"/>
        <v>266.55023160298902</v>
      </c>
      <c r="AN81" s="232">
        <f t="shared" si="74"/>
        <v>263.30693810695789</v>
      </c>
      <c r="AO81" s="232">
        <f t="shared" si="74"/>
        <v>261.39853556864188</v>
      </c>
      <c r="AP81" s="232">
        <f t="shared" si="74"/>
        <v>190.63913636759079</v>
      </c>
      <c r="AQ81" s="232">
        <f t="shared" si="74"/>
        <v>174.84201262534793</v>
      </c>
      <c r="AR81" s="232">
        <f t="shared" si="74"/>
        <v>176.24273735137663</v>
      </c>
      <c r="AS81" s="232">
        <f t="shared" si="74"/>
        <v>177.59684150190247</v>
      </c>
      <c r="AT81" s="232">
        <f t="shared" si="74"/>
        <v>178.63353693541941</v>
      </c>
      <c r="AU81" s="232">
        <f t="shared" si="74"/>
        <v>179.89548427281963</v>
      </c>
      <c r="AV81" s="232">
        <f t="shared" si="74"/>
        <v>172.0705465407836</v>
      </c>
      <c r="AW81" s="232">
        <f t="shared" si="74"/>
        <v>169.23410502131691</v>
      </c>
      <c r="AX81" s="232">
        <f t="shared" si="74"/>
        <v>167.83014365866958</v>
      </c>
      <c r="AY81" s="232">
        <f t="shared" si="74"/>
        <v>166.29123550316174</v>
      </c>
      <c r="AZ81" s="232">
        <f t="shared" si="74"/>
        <v>163.58265776207443</v>
      </c>
      <c r="BA81" s="232">
        <f t="shared" si="74"/>
        <v>165.66916428659354</v>
      </c>
      <c r="BB81" s="232">
        <f t="shared" si="74"/>
        <v>167.75475739907674</v>
      </c>
      <c r="BC81" s="232">
        <f t="shared" si="74"/>
        <v>169.77585333048998</v>
      </c>
      <c r="BD81" s="232">
        <f t="shared" si="74"/>
        <v>171.13370056735641</v>
      </c>
      <c r="BE81" s="232">
        <f t="shared" si="74"/>
        <v>172.74504968134977</v>
      </c>
      <c r="BF81" s="232">
        <f t="shared" si="74"/>
        <v>165.15450289438098</v>
      </c>
      <c r="BG81" s="232">
        <f t="shared" si="74"/>
        <v>160.77377700453522</v>
      </c>
      <c r="BH81" s="232">
        <f t="shared" si="74"/>
        <v>159.73449939070784</v>
      </c>
      <c r="BI81" s="232">
        <f>BI61-Assets!BI474*D13</f>
        <v>153.55148897487561</v>
      </c>
      <c r="BJ81" s="41"/>
      <c r="BK81" s="41"/>
      <c r="BL81" s="41"/>
      <c r="BM81" s="41"/>
      <c r="BN81" s="41"/>
      <c r="BO81" s="41"/>
      <c r="BP81" s="41"/>
      <c r="BQ81" s="41"/>
      <c r="BR81" s="41"/>
      <c r="BS81" s="41"/>
      <c r="BT81" s="41"/>
      <c r="BU81" s="41"/>
      <c r="BV81" s="41"/>
      <c r="BW81" s="41"/>
      <c r="BX81" s="41"/>
      <c r="BY81" s="41"/>
      <c r="BZ81" s="41"/>
    </row>
    <row r="82" spans="1:78">
      <c r="A82" s="41"/>
      <c r="B82" s="41" t="s">
        <v>183</v>
      </c>
      <c r="C82" s="41"/>
      <c r="D82" s="41"/>
      <c r="E82" s="41"/>
      <c r="F82" s="41"/>
      <c r="G82" s="233">
        <f>G54</f>
        <v>563.26595480806111</v>
      </c>
      <c r="H82" s="234">
        <f t="shared" ref="H82:P82" si="75">H54</f>
        <v>510.90457380106284</v>
      </c>
      <c r="I82" s="234">
        <f t="shared" si="75"/>
        <v>576.36382726650186</v>
      </c>
      <c r="J82" s="234">
        <f t="shared" si="75"/>
        <v>552.54238952894957</v>
      </c>
      <c r="K82" s="234">
        <f t="shared" si="75"/>
        <v>435.5371690094376</v>
      </c>
      <c r="L82" s="234">
        <f t="shared" si="75"/>
        <v>0</v>
      </c>
      <c r="M82" s="234">
        <f t="shared" si="75"/>
        <v>0</v>
      </c>
      <c r="N82" s="234">
        <f t="shared" si="75"/>
        <v>0</v>
      </c>
      <c r="O82" s="234">
        <f t="shared" si="75"/>
        <v>0</v>
      </c>
      <c r="P82" s="234">
        <f t="shared" si="75"/>
        <v>0</v>
      </c>
      <c r="Q82" s="234">
        <f>Q54</f>
        <v>0</v>
      </c>
      <c r="R82" s="234">
        <f>R54</f>
        <v>0</v>
      </c>
      <c r="S82" s="234">
        <f t="shared" ref="S82:AQ82" si="76">S54</f>
        <v>0</v>
      </c>
      <c r="T82" s="234">
        <f t="shared" si="76"/>
        <v>0</v>
      </c>
      <c r="U82" s="234">
        <f t="shared" si="76"/>
        <v>0</v>
      </c>
      <c r="V82" s="234">
        <f t="shared" si="76"/>
        <v>0</v>
      </c>
      <c r="W82" s="234">
        <f t="shared" si="76"/>
        <v>0</v>
      </c>
      <c r="X82" s="234">
        <f t="shared" si="76"/>
        <v>0</v>
      </c>
      <c r="Y82" s="234">
        <f t="shared" si="76"/>
        <v>0</v>
      </c>
      <c r="Z82" s="234">
        <f t="shared" si="76"/>
        <v>0</v>
      </c>
      <c r="AA82" s="234">
        <f t="shared" si="76"/>
        <v>0</v>
      </c>
      <c r="AB82" s="234">
        <f t="shared" si="76"/>
        <v>0</v>
      </c>
      <c r="AC82" s="234">
        <f t="shared" si="76"/>
        <v>0</v>
      </c>
      <c r="AD82" s="234">
        <f t="shared" si="76"/>
        <v>0</v>
      </c>
      <c r="AE82" s="234">
        <f t="shared" si="76"/>
        <v>0</v>
      </c>
      <c r="AF82" s="234">
        <f t="shared" si="76"/>
        <v>0</v>
      </c>
      <c r="AG82" s="234">
        <f t="shared" si="76"/>
        <v>0</v>
      </c>
      <c r="AH82" s="234">
        <f t="shared" si="76"/>
        <v>0</v>
      </c>
      <c r="AI82" s="234">
        <f t="shared" si="76"/>
        <v>0</v>
      </c>
      <c r="AJ82" s="234">
        <f t="shared" si="76"/>
        <v>0</v>
      </c>
      <c r="AK82" s="234">
        <f t="shared" si="76"/>
        <v>0</v>
      </c>
      <c r="AL82" s="234">
        <f t="shared" si="76"/>
        <v>0</v>
      </c>
      <c r="AM82" s="234">
        <f t="shared" si="76"/>
        <v>0</v>
      </c>
      <c r="AN82" s="234">
        <f t="shared" si="76"/>
        <v>0</v>
      </c>
      <c r="AO82" s="234">
        <f t="shared" si="76"/>
        <v>0</v>
      </c>
      <c r="AP82" s="234">
        <f t="shared" si="76"/>
        <v>0</v>
      </c>
      <c r="AQ82" s="234">
        <f t="shared" si="76"/>
        <v>0</v>
      </c>
      <c r="AR82" s="234">
        <f t="shared" ref="AR82:BI82" si="77">AR54</f>
        <v>0</v>
      </c>
      <c r="AS82" s="234">
        <f t="shared" si="77"/>
        <v>0</v>
      </c>
      <c r="AT82" s="234">
        <f t="shared" si="77"/>
        <v>0</v>
      </c>
      <c r="AU82" s="234">
        <f t="shared" si="77"/>
        <v>0</v>
      </c>
      <c r="AV82" s="234">
        <f t="shared" si="77"/>
        <v>0</v>
      </c>
      <c r="AW82" s="234">
        <f t="shared" si="77"/>
        <v>0</v>
      </c>
      <c r="AX82" s="234">
        <f t="shared" si="77"/>
        <v>0</v>
      </c>
      <c r="AY82" s="234">
        <f t="shared" si="77"/>
        <v>0</v>
      </c>
      <c r="AZ82" s="234">
        <f t="shared" si="77"/>
        <v>0</v>
      </c>
      <c r="BA82" s="234">
        <f t="shared" si="77"/>
        <v>0</v>
      </c>
      <c r="BB82" s="234">
        <f t="shared" si="77"/>
        <v>0</v>
      </c>
      <c r="BC82" s="234">
        <f t="shared" si="77"/>
        <v>0</v>
      </c>
      <c r="BD82" s="234">
        <f t="shared" si="77"/>
        <v>0</v>
      </c>
      <c r="BE82" s="234">
        <f t="shared" si="77"/>
        <v>0</v>
      </c>
      <c r="BF82" s="234">
        <f t="shared" si="77"/>
        <v>0</v>
      </c>
      <c r="BG82" s="234">
        <f t="shared" si="77"/>
        <v>0</v>
      </c>
      <c r="BH82" s="234">
        <f t="shared" si="77"/>
        <v>0</v>
      </c>
      <c r="BI82" s="234">
        <f t="shared" si="77"/>
        <v>0</v>
      </c>
      <c r="BJ82" s="41"/>
      <c r="BK82" s="41"/>
      <c r="BL82" s="41"/>
      <c r="BM82" s="41"/>
      <c r="BN82" s="41"/>
      <c r="BO82" s="41"/>
      <c r="BP82" s="41"/>
      <c r="BQ82" s="41"/>
      <c r="BR82" s="41"/>
      <c r="BS82" s="41"/>
      <c r="BT82" s="41"/>
      <c r="BU82" s="41"/>
      <c r="BV82" s="41"/>
      <c r="BW82" s="41"/>
      <c r="BX82" s="41"/>
      <c r="BY82" s="41"/>
      <c r="BZ82" s="41"/>
    </row>
    <row r="83" spans="1:78">
      <c r="A83" s="41"/>
      <c r="B83" s="41" t="s">
        <v>184</v>
      </c>
      <c r="C83" s="41"/>
      <c r="D83" s="41"/>
      <c r="E83" s="41"/>
      <c r="F83" s="41"/>
      <c r="G83" s="233">
        <f>-Assets!G473</f>
        <v>-40.913515297985924</v>
      </c>
      <c r="H83" s="234">
        <f>-Assets!H473</f>
        <v>-62.754606692881566</v>
      </c>
      <c r="I83" s="234">
        <f>-Assets!I473</f>
        <v>-76.681101322331784</v>
      </c>
      <c r="J83" s="234">
        <f>-Assets!J473</f>
        <v>-73.790281393469286</v>
      </c>
      <c r="K83" s="234">
        <f>-Assets!K473</f>
        <v>-83.822864412778102</v>
      </c>
      <c r="L83" s="234">
        <f>-Assets!L473</f>
        <v>-105.04764869337765</v>
      </c>
      <c r="M83" s="234">
        <f>-Assets!M473</f>
        <v>-109.68638401700485</v>
      </c>
      <c r="N83" s="234">
        <f>-Assets!N473</f>
        <v>-117.38099412421639</v>
      </c>
      <c r="O83" s="234">
        <f>-Assets!O473</f>
        <v>-124.85229129687499</v>
      </c>
      <c r="P83" s="234">
        <f>-Assets!P473</f>
        <v>-90.747618670940312</v>
      </c>
      <c r="Q83" s="234">
        <f>-Assets!Q473</f>
        <v>-74.390354845350942</v>
      </c>
      <c r="R83" s="234">
        <f>-Assets!R473</f>
        <v>-83.144155934961645</v>
      </c>
      <c r="S83" s="234">
        <f>-Assets!S473</f>
        <v>-92.07567893934916</v>
      </c>
      <c r="T83" s="234">
        <f>-Assets!T473</f>
        <v>-102.37709322310678</v>
      </c>
      <c r="U83" s="234">
        <f>-Assets!U473</f>
        <v>-112.98666531269191</v>
      </c>
      <c r="V83" s="234">
        <f>-Assets!V473</f>
        <v>-123.55111132481488</v>
      </c>
      <c r="W83" s="234">
        <f>-Assets!W473</f>
        <v>-116.60282536713078</v>
      </c>
      <c r="X83" s="234">
        <f>-Assets!X473</f>
        <v>-112.66799442360775</v>
      </c>
      <c r="Y83" s="234">
        <f>-Assets!Y473</f>
        <v>-119.18068014502998</v>
      </c>
      <c r="Z83" s="234">
        <f>-Assets!Z473</f>
        <v>-126.41100760230577</v>
      </c>
      <c r="AA83" s="234">
        <f>-Assets!AA473</f>
        <v>-131.64116601474478</v>
      </c>
      <c r="AB83" s="234">
        <f>-Assets!AB473</f>
        <v>-143.52647987978438</v>
      </c>
      <c r="AC83" s="234">
        <f>-Assets!AC473</f>
        <v>-155.94422042935287</v>
      </c>
      <c r="AD83" s="234">
        <f>-Assets!AD473</f>
        <v>-168.91412826687011</v>
      </c>
      <c r="AE83" s="234">
        <f>-Assets!AE473</f>
        <v>-181.53860530200726</v>
      </c>
      <c r="AF83" s="234">
        <f>-Assets!AF473</f>
        <v>-195.32917069288791</v>
      </c>
      <c r="AG83" s="234">
        <f>-Assets!AG473</f>
        <v>-210.01523879911178</v>
      </c>
      <c r="AH83" s="234">
        <f>-Assets!AH473</f>
        <v>-225.3367751181714</v>
      </c>
      <c r="AI83" s="234">
        <f>-Assets!AI473</f>
        <v>-188.38312616980184</v>
      </c>
      <c r="AJ83" s="234">
        <f>-Assets!AJ473</f>
        <v>-134.37830053759799</v>
      </c>
      <c r="AK83" s="234">
        <f>-Assets!AK473</f>
        <v>-145.30830454219293</v>
      </c>
      <c r="AL83" s="234">
        <f>-Assets!AL473</f>
        <v>-156.7187981160076</v>
      </c>
      <c r="AM83" s="234">
        <f>-Assets!AM473</f>
        <v>-168.62745612052018</v>
      </c>
      <c r="AN83" s="234">
        <f>-Assets!AN473</f>
        <v>-176.57255620311736</v>
      </c>
      <c r="AO83" s="234">
        <f>-Assets!AO473</f>
        <v>-188.61125720786129</v>
      </c>
      <c r="AP83" s="234">
        <f>-Assets!AP473</f>
        <v>-29.668550891423891</v>
      </c>
      <c r="AQ83" s="234">
        <f>-Assets!AQ473</f>
        <v>6.9998124193192552</v>
      </c>
      <c r="AR83" s="234">
        <f>-Assets!AR473</f>
        <v>4.1643827465676537</v>
      </c>
      <c r="AS83" s="234">
        <f>-Assets!AS473</f>
        <v>1.1755716077267522</v>
      </c>
      <c r="AT83" s="234">
        <f>-Assets!AT473</f>
        <v>-1.3042525590093277</v>
      </c>
      <c r="AU83" s="234">
        <f>-Assets!AU473</f>
        <v>-4.5832857461294196</v>
      </c>
      <c r="AV83" s="234">
        <f>-Assets!AV473</f>
        <v>14.542729780929463</v>
      </c>
      <c r="AW83" s="234">
        <f>-Assets!AW473</f>
        <v>23.018301454742357</v>
      </c>
      <c r="AX83" s="234">
        <f>-Assets!AX473</f>
        <v>28.719547159850663</v>
      </c>
      <c r="AY83" s="234">
        <f>-Assets!AY473</f>
        <v>35.300918438239151</v>
      </c>
      <c r="AZ83" s="234">
        <f>-Assets!AZ473</f>
        <v>45.433010226277077</v>
      </c>
      <c r="BA83" s="234">
        <f>-Assets!BA473</f>
        <v>44.541966488520288</v>
      </c>
      <c r="BB83" s="234">
        <f>-Assets!BB473</f>
        <v>43.568378917020368</v>
      </c>
      <c r="BC83" s="234">
        <f>-Assets!BC473</f>
        <v>42.663348761386018</v>
      </c>
      <c r="BD83" s="234">
        <f>-Assets!BD473</f>
        <v>43.330281471305824</v>
      </c>
      <c r="BE83" s="234">
        <f>-Assets!BE473</f>
        <v>43.42695148238937</v>
      </c>
      <c r="BF83" s="234">
        <f>-Assets!BF473</f>
        <v>66.537564230936255</v>
      </c>
      <c r="BG83" s="234">
        <f>-Assets!BG473</f>
        <v>83.823755070333164</v>
      </c>
      <c r="BH83" s="234">
        <f>-Assets!BH473</f>
        <v>94.401970587601426</v>
      </c>
      <c r="BI83" s="234">
        <f>-Assets!BI473</f>
        <v>118.84656422711758</v>
      </c>
      <c r="BJ83" s="41"/>
      <c r="BK83" s="41"/>
      <c r="BL83" s="41"/>
      <c r="BM83" s="41"/>
      <c r="BN83" s="41"/>
      <c r="BO83" s="41"/>
      <c r="BP83" s="41"/>
      <c r="BQ83" s="41"/>
      <c r="BR83" s="41"/>
      <c r="BS83" s="41"/>
      <c r="BT83" s="41"/>
      <c r="BU83" s="41"/>
      <c r="BV83" s="41"/>
      <c r="BW83" s="41"/>
      <c r="BX83" s="41"/>
      <c r="BY83" s="41"/>
      <c r="BZ83" s="41"/>
    </row>
    <row r="84" spans="1:78">
      <c r="A84" s="41"/>
      <c r="B84" s="41" t="s">
        <v>188</v>
      </c>
      <c r="C84" s="41"/>
      <c r="D84" s="41"/>
      <c r="E84" s="41"/>
      <c r="F84" s="41"/>
      <c r="G84" s="233">
        <f>G56</f>
        <v>-313.41146370604474</v>
      </c>
      <c r="H84" s="234">
        <f t="shared" ref="H84:P84" si="78">H56</f>
        <v>-268.88998026490844</v>
      </c>
      <c r="I84" s="234">
        <f t="shared" si="78"/>
        <v>-299.80963556650295</v>
      </c>
      <c r="J84" s="234">
        <f t="shared" si="78"/>
        <v>-287.25126488128808</v>
      </c>
      <c r="K84" s="234">
        <f t="shared" si="78"/>
        <v>-211.02858275799372</v>
      </c>
      <c r="L84" s="234">
        <f t="shared" si="78"/>
        <v>63.028589216026376</v>
      </c>
      <c r="M84" s="234">
        <f t="shared" si="78"/>
        <v>65.811830410202674</v>
      </c>
      <c r="N84" s="234">
        <f t="shared" si="78"/>
        <v>70.428596474529513</v>
      </c>
      <c r="O84" s="234">
        <f t="shared" si="78"/>
        <v>74.911374778125719</v>
      </c>
      <c r="P84" s="234">
        <f t="shared" si="78"/>
        <v>54.448571202564381</v>
      </c>
      <c r="Q84" s="234">
        <f>Q56</f>
        <v>44.634212907211804</v>
      </c>
      <c r="R84" s="234">
        <f>R56</f>
        <v>49.886493560976305</v>
      </c>
      <c r="S84" s="234">
        <f t="shared" ref="S84:AQ84" si="79">S56</f>
        <v>55.245407363609047</v>
      </c>
      <c r="T84" s="234">
        <f t="shared" si="79"/>
        <v>61.426255933864013</v>
      </c>
      <c r="U84" s="234">
        <f t="shared" si="79"/>
        <v>67.791999187615147</v>
      </c>
      <c r="V84" s="234">
        <f t="shared" si="79"/>
        <v>74.130666794889294</v>
      </c>
      <c r="W84" s="234">
        <f t="shared" si="79"/>
        <v>69.961695220278671</v>
      </c>
      <c r="X84" s="234">
        <f t="shared" si="79"/>
        <v>67.600796654164697</v>
      </c>
      <c r="Y84" s="234">
        <f t="shared" si="79"/>
        <v>71.508408087017415</v>
      </c>
      <c r="Z84" s="234">
        <f t="shared" si="79"/>
        <v>75.846604561384083</v>
      </c>
      <c r="AA84" s="234">
        <f t="shared" si="79"/>
        <v>78.984699608846313</v>
      </c>
      <c r="AB84" s="234">
        <f t="shared" si="79"/>
        <v>86.115887927870972</v>
      </c>
      <c r="AC84" s="234">
        <f t="shared" si="79"/>
        <v>93.56653225761147</v>
      </c>
      <c r="AD84" s="234">
        <f t="shared" si="79"/>
        <v>101.34847696012184</v>
      </c>
      <c r="AE84" s="234">
        <f t="shared" si="79"/>
        <v>108.92316318120402</v>
      </c>
      <c r="AF84" s="234">
        <f t="shared" si="79"/>
        <v>117.1975024157332</v>
      </c>
      <c r="AG84" s="234">
        <f t="shared" si="79"/>
        <v>126.00914327946703</v>
      </c>
      <c r="AH84" s="234">
        <f t="shared" si="79"/>
        <v>135.20206507090279</v>
      </c>
      <c r="AI84" s="234">
        <f t="shared" si="79"/>
        <v>113.02987570188043</v>
      </c>
      <c r="AJ84" s="234">
        <f t="shared" si="79"/>
        <v>80.62698032255912</v>
      </c>
      <c r="AK84" s="234">
        <f t="shared" si="79"/>
        <v>87.184982725316331</v>
      </c>
      <c r="AL84" s="234">
        <f t="shared" si="79"/>
        <v>94.031278869604648</v>
      </c>
      <c r="AM84" s="234">
        <f t="shared" si="79"/>
        <v>101.17647367231211</v>
      </c>
      <c r="AN84" s="234">
        <f t="shared" si="79"/>
        <v>105.94353372187106</v>
      </c>
      <c r="AO84" s="234">
        <f t="shared" si="79"/>
        <v>113.16675432471629</v>
      </c>
      <c r="AP84" s="234">
        <f t="shared" si="79"/>
        <v>17.801130534854565</v>
      </c>
      <c r="AQ84" s="234">
        <f t="shared" si="79"/>
        <v>-4.1998874515911666</v>
      </c>
      <c r="AR84" s="234">
        <f t="shared" ref="AR84:BI84" si="80">AR56</f>
        <v>-2.498629647940561</v>
      </c>
      <c r="AS84" s="234">
        <f t="shared" si="80"/>
        <v>-0.70534296463620194</v>
      </c>
      <c r="AT84" s="234">
        <f t="shared" si="80"/>
        <v>0.7825515354052186</v>
      </c>
      <c r="AU84" s="234">
        <f t="shared" si="80"/>
        <v>2.7499714476780355</v>
      </c>
      <c r="AV84" s="234">
        <f t="shared" si="80"/>
        <v>-8.7256378685574418</v>
      </c>
      <c r="AW84" s="234">
        <f t="shared" si="80"/>
        <v>-13.810980872845903</v>
      </c>
      <c r="AX84" s="234">
        <f t="shared" si="80"/>
        <v>-17.231728295910216</v>
      </c>
      <c r="AY84" s="234">
        <f t="shared" si="80"/>
        <v>-21.180551062943778</v>
      </c>
      <c r="AZ84" s="234">
        <f t="shared" si="80"/>
        <v>-27.259806135766212</v>
      </c>
      <c r="BA84" s="234">
        <f t="shared" si="80"/>
        <v>-26.725179893111999</v>
      </c>
      <c r="BB84" s="234">
        <f t="shared" si="80"/>
        <v>-26.141027350212426</v>
      </c>
      <c r="BC84" s="234">
        <f t="shared" si="80"/>
        <v>-25.598009256831119</v>
      </c>
      <c r="BD84" s="234">
        <f t="shared" si="80"/>
        <v>-25.99816888278383</v>
      </c>
      <c r="BE84" s="234">
        <f t="shared" si="80"/>
        <v>-26.056170889433361</v>
      </c>
      <c r="BF84" s="234">
        <f t="shared" si="80"/>
        <v>-39.922538538562094</v>
      </c>
      <c r="BG84" s="234">
        <f t="shared" si="80"/>
        <v>-50.294253042199216</v>
      </c>
      <c r="BH84" s="234">
        <f t="shared" si="80"/>
        <v>-56.641182352561827</v>
      </c>
      <c r="BI84" s="234">
        <f t="shared" si="80"/>
        <v>-71.30793853626983</v>
      </c>
      <c r="BJ84" s="41"/>
      <c r="BK84" s="41"/>
      <c r="BL84" s="41"/>
      <c r="BM84" s="41"/>
      <c r="BN84" s="41"/>
      <c r="BO84" s="41"/>
      <c r="BP84" s="41"/>
      <c r="BQ84" s="41"/>
      <c r="BR84" s="41"/>
      <c r="BS84" s="41"/>
      <c r="BT84" s="41"/>
      <c r="BU84" s="41"/>
      <c r="BV84" s="41"/>
      <c r="BW84" s="41"/>
      <c r="BX84" s="41"/>
      <c r="BY84" s="41"/>
      <c r="BZ84" s="41"/>
    </row>
    <row r="85" spans="1:78">
      <c r="A85" s="41"/>
      <c r="B85" s="47" t="s">
        <v>185</v>
      </c>
      <c r="C85" s="46"/>
      <c r="D85" s="46"/>
      <c r="E85" s="46"/>
      <c r="F85" s="46"/>
      <c r="G85" s="235">
        <f t="shared" ref="G85:AL85" si="81">SUM(G81:G84)</f>
        <v>250.41148833138038</v>
      </c>
      <c r="H85" s="236">
        <f t="shared" si="81"/>
        <v>270.30266922792407</v>
      </c>
      <c r="I85" s="236">
        <f t="shared" si="81"/>
        <v>287.36821997540369</v>
      </c>
      <c r="J85" s="236">
        <f t="shared" si="81"/>
        <v>306.39613817935765</v>
      </c>
      <c r="K85" s="236">
        <f t="shared" si="81"/>
        <v>324.62701845715685</v>
      </c>
      <c r="L85" s="236">
        <f t="shared" si="81"/>
        <v>338.0202991761974</v>
      </c>
      <c r="M85" s="236">
        <f t="shared" si="81"/>
        <v>334.02008471395362</v>
      </c>
      <c r="N85" s="236">
        <f t="shared" si="81"/>
        <v>329.84322721058606</v>
      </c>
      <c r="O85" s="236">
        <f t="shared" si="81"/>
        <v>325.37335895433603</v>
      </c>
      <c r="P85" s="236">
        <f t="shared" si="81"/>
        <v>320.61898370175084</v>
      </c>
      <c r="Q85" s="236">
        <f t="shared" si="81"/>
        <v>317.16331438276126</v>
      </c>
      <c r="R85" s="236">
        <f t="shared" si="81"/>
        <v>314.33052967025037</v>
      </c>
      <c r="S85" s="236">
        <f t="shared" si="81"/>
        <v>311.16440021224719</v>
      </c>
      <c r="T85" s="236">
        <f t="shared" si="81"/>
        <v>307.6581583582369</v>
      </c>
      <c r="U85" s="236">
        <f t="shared" si="81"/>
        <v>303.75963864830095</v>
      </c>
      <c r="V85" s="236">
        <f t="shared" si="81"/>
        <v>299.45710643319353</v>
      </c>
      <c r="W85" s="236">
        <f t="shared" si="81"/>
        <v>294.75228011394449</v>
      </c>
      <c r="X85" s="236">
        <f t="shared" si="81"/>
        <v>290.31204452396423</v>
      </c>
      <c r="Y85" s="236">
        <f t="shared" si="81"/>
        <v>286.02164729631318</v>
      </c>
      <c r="Z85" s="236">
        <f t="shared" si="81"/>
        <v>281.48324699639056</v>
      </c>
      <c r="AA85" s="236">
        <f t="shared" si="81"/>
        <v>276.66951582689478</v>
      </c>
      <c r="AB85" s="236">
        <f t="shared" si="81"/>
        <v>271.65662022505319</v>
      </c>
      <c r="AC85" s="236">
        <f t="shared" si="81"/>
        <v>266.19113187123111</v>
      </c>
      <c r="AD85" s="236">
        <f t="shared" si="81"/>
        <v>260.25277595728119</v>
      </c>
      <c r="AE85" s="236">
        <f t="shared" si="81"/>
        <v>253.82052595287885</v>
      </c>
      <c r="AF85" s="236">
        <f t="shared" si="81"/>
        <v>246.90753586297845</v>
      </c>
      <c r="AG85" s="236">
        <f t="shared" si="81"/>
        <v>239.4694010429933</v>
      </c>
      <c r="AH85" s="236">
        <f t="shared" si="81"/>
        <v>231.47202074952307</v>
      </c>
      <c r="AI85" s="236">
        <f t="shared" si="81"/>
        <v>222.8911963530231</v>
      </c>
      <c r="AJ85" s="236">
        <f t="shared" si="81"/>
        <v>215.71756690847704</v>
      </c>
      <c r="AK85" s="236">
        <f t="shared" si="81"/>
        <v>210.60044122400532</v>
      </c>
      <c r="AL85" s="236">
        <f t="shared" si="81"/>
        <v>205.06710098703851</v>
      </c>
      <c r="AM85" s="236">
        <f t="shared" ref="AM85:BI85" si="82">SUM(AM81:AM84)</f>
        <v>199.09924915478095</v>
      </c>
      <c r="AN85" s="236">
        <f t="shared" si="82"/>
        <v>192.67791562571159</v>
      </c>
      <c r="AO85" s="236">
        <f t="shared" si="82"/>
        <v>185.95403268549688</v>
      </c>
      <c r="AP85" s="236">
        <f t="shared" si="82"/>
        <v>178.77171601102145</v>
      </c>
      <c r="AQ85" s="236">
        <f t="shared" si="82"/>
        <v>177.64193759307602</v>
      </c>
      <c r="AR85" s="236">
        <f t="shared" si="82"/>
        <v>177.90849045000374</v>
      </c>
      <c r="AS85" s="236">
        <f t="shared" si="82"/>
        <v>178.06707014499301</v>
      </c>
      <c r="AT85" s="236">
        <f t="shared" si="82"/>
        <v>178.11183591181532</v>
      </c>
      <c r="AU85" s="236">
        <f t="shared" si="82"/>
        <v>178.06216997436826</v>
      </c>
      <c r="AV85" s="236">
        <f t="shared" si="82"/>
        <v>177.8876384531556</v>
      </c>
      <c r="AW85" s="236">
        <f t="shared" si="82"/>
        <v>178.44142560321336</v>
      </c>
      <c r="AX85" s="236">
        <f t="shared" si="82"/>
        <v>179.31796252261003</v>
      </c>
      <c r="AY85" s="236">
        <f t="shared" si="82"/>
        <v>180.41160287845713</v>
      </c>
      <c r="AZ85" s="236">
        <f t="shared" si="82"/>
        <v>181.7558618525853</v>
      </c>
      <c r="BA85" s="236">
        <f t="shared" si="82"/>
        <v>183.48595088200182</v>
      </c>
      <c r="BB85" s="236">
        <f t="shared" si="82"/>
        <v>185.18210896588468</v>
      </c>
      <c r="BC85" s="236">
        <f t="shared" si="82"/>
        <v>186.84119283504486</v>
      </c>
      <c r="BD85" s="236">
        <f t="shared" si="82"/>
        <v>188.46581315587841</v>
      </c>
      <c r="BE85" s="236">
        <f t="shared" si="82"/>
        <v>190.11583027430578</v>
      </c>
      <c r="BF85" s="236">
        <f t="shared" si="82"/>
        <v>191.76952858675514</v>
      </c>
      <c r="BG85" s="236">
        <f t="shared" si="82"/>
        <v>194.30327903266917</v>
      </c>
      <c r="BH85" s="236">
        <f t="shared" si="82"/>
        <v>197.49528762574744</v>
      </c>
      <c r="BI85" s="236">
        <f t="shared" si="82"/>
        <v>201.09011466572338</v>
      </c>
      <c r="BJ85" s="41"/>
      <c r="BK85" s="41"/>
      <c r="BL85" s="41"/>
      <c r="BM85" s="41"/>
      <c r="BN85" s="41"/>
      <c r="BO85" s="41"/>
      <c r="BP85" s="41"/>
      <c r="BQ85" s="41"/>
      <c r="BR85" s="41"/>
      <c r="BS85" s="41"/>
      <c r="BT85" s="41"/>
      <c r="BU85" s="41"/>
      <c r="BV85" s="41"/>
      <c r="BW85" s="41"/>
      <c r="BX85" s="41"/>
      <c r="BY85" s="41"/>
      <c r="BZ85" s="41"/>
    </row>
    <row r="86" spans="1:78">
      <c r="A86" s="41"/>
      <c r="B86" s="38" t="s">
        <v>186</v>
      </c>
      <c r="C86" s="41"/>
      <c r="D86" s="41"/>
      <c r="E86" s="41"/>
      <c r="F86" s="41"/>
      <c r="G86" s="233">
        <f>-$D$13*(Assets!G475-Assets!F474)</f>
        <v>-68.91576674666139</v>
      </c>
      <c r="H86" s="234">
        <f>-$D$13*(Assets!H475-Assets!G474)</f>
        <v>-74.390020312726847</v>
      </c>
      <c r="I86" s="234">
        <f>-$D$13*(Assets!I475-Assets!H474)</f>
        <v>-79.086631968020811</v>
      </c>
      <c r="J86" s="234">
        <f>-$D$13*(Assets!J475-Assets!I474)</f>
        <v>-84.323306935915397</v>
      </c>
      <c r="K86" s="234">
        <f>-$D$13*(Assets!K475-Assets!J474)</f>
        <v>-89.340629029175034</v>
      </c>
      <c r="L86" s="234">
        <f>-$D$13*(Assets!L475-Assets!K474)</f>
        <v>-93.026594941348606</v>
      </c>
      <c r="M86" s="234">
        <f>-$D$13*(Assets!M475-Assets!L474)</f>
        <v>-91.925695583041673</v>
      </c>
      <c r="N86" s="234">
        <f>-$D$13*(Assets!N475-Assets!M474)</f>
        <v>-90.776182278543274</v>
      </c>
      <c r="O86" s="234">
        <f>-$D$13*(Assets!O475-Assets!N474)</f>
        <v>-89.54602946012092</v>
      </c>
      <c r="P86" s="234">
        <f>-$D$13*(Assets!P475-Assets!O474)</f>
        <v>-88.237577447330125</v>
      </c>
      <c r="Q86" s="234">
        <f>-$D$13*(Assets!Q475-Assets!P474)</f>
        <v>-87.286542403658686</v>
      </c>
      <c r="R86" s="234">
        <f>-$D$13*(Assets!R475-Assets!Q474)</f>
        <v>-86.5069314848799</v>
      </c>
      <c r="S86" s="234">
        <f>-$D$13*(Assets!S475-Assets!R474)</f>
        <v>-85.635580730681255</v>
      </c>
      <c r="T86" s="234">
        <f>-$D$13*(Assets!T475-Assets!S474)</f>
        <v>-84.670627615397109</v>
      </c>
      <c r="U86" s="234">
        <f>-$D$13*(Assets!U475-Assets!T474)</f>
        <v>-83.597715678418908</v>
      </c>
      <c r="V86" s="234">
        <f>-$D$13*(Assets!V475-Assets!U474)</f>
        <v>-82.413615425941686</v>
      </c>
      <c r="W86" s="234">
        <f>-$D$13*(Assets!W475-Assets!V474)</f>
        <v>-81.118799779257827</v>
      </c>
      <c r="X86" s="234">
        <f>-$D$13*(Assets!X475-Assets!W474)</f>
        <v>-79.89680216941052</v>
      </c>
      <c r="Y86" s="234">
        <f>-$D$13*(Assets!Y475-Assets!X474)</f>
        <v>-78.716041587850853</v>
      </c>
      <c r="Z86" s="234">
        <f>-$D$13*(Assets!Z475-Assets!Y474)</f>
        <v>-77.467028059930826</v>
      </c>
      <c r="AA86" s="234">
        <f>-$D$13*(Assets!AA475-Assets!Z474)</f>
        <v>-76.142240700258853</v>
      </c>
      <c r="AB86" s="234">
        <f>-$D$13*(Assets!AB475-Assets!AA474)</f>
        <v>-74.762641280424219</v>
      </c>
      <c r="AC86" s="234">
        <f>-$D$13*(Assets!AC475-Assets!AB474)</f>
        <v>-73.258483771284233</v>
      </c>
      <c r="AD86" s="234">
        <f>-$D$13*(Assets!AD475-Assets!AC474)</f>
        <v>-71.624188341184706</v>
      </c>
      <c r="AE86" s="234">
        <f>-$D$13*(Assets!AE475-Assets!AD474)</f>
        <v>-69.853968276947853</v>
      </c>
      <c r="AF86" s="234">
        <f>-$D$13*(Assets!AF475-Assets!AE474)</f>
        <v>-67.951443693382686</v>
      </c>
      <c r="AG86" s="234">
        <f>-$D$13*(Assets!AG475-Assets!AF474)</f>
        <v>-65.904393984521093</v>
      </c>
      <c r="AH86" s="234">
        <f>-$D$13*(Assets!AH475-Assets!AG474)</f>
        <v>-63.703434281906816</v>
      </c>
      <c r="AI86" s="234">
        <f>-$D$13*(Assets!AI475-Assets!AH474)</f>
        <v>-61.341904878668359</v>
      </c>
      <c r="AJ86" s="234">
        <f>-$D$13*(Assets!AJ475-Assets!AI474)</f>
        <v>-59.367649716408415</v>
      </c>
      <c r="AK86" s="234">
        <f>-$D$13*(Assets!AK475-Assets!AJ474)</f>
        <v>-57.959365126774358</v>
      </c>
      <c r="AL86" s="234">
        <f>-$D$13*(Assets!AL475-Assets!AK474)</f>
        <v>-56.436534095172831</v>
      </c>
      <c r="AM86" s="234">
        <f>-$D$13*(Assets!AM475-Assets!AL474)</f>
        <v>-54.794121090916818</v>
      </c>
      <c r="AN86" s="234">
        <f>-$D$13*(Assets!AN475-Assets!AM474)</f>
        <v>-53.026905350773454</v>
      </c>
      <c r="AO86" s="234">
        <f>-$D$13*(Assets!AO475-Assets!AN474)</f>
        <v>-51.176424961764866</v>
      </c>
      <c r="AP86" s="234">
        <f>-$D$13*(Assets!AP475-Assets!AO474)</f>
        <v>-49.199778986226377</v>
      </c>
      <c r="AQ86" s="234">
        <f>-$D$13*(Assets!AQ475-Assets!AP474)</f>
        <v>-48.888852572884211</v>
      </c>
      <c r="AR86" s="234">
        <f>-$D$13*(Assets!AR475-Assets!AQ474)</f>
        <v>-48.962210607039019</v>
      </c>
      <c r="AS86" s="234">
        <f>-$D$13*(Assets!AS475-Assets!AR474)</f>
        <v>-49.005853338222735</v>
      </c>
      <c r="AT86" s="234">
        <f>-$D$13*(Assets!AT475-Assets!AS474)</f>
        <v>-49.018173328671764</v>
      </c>
      <c r="AU86" s="234">
        <f>-$D$13*(Assets!AU475-Assets!AT474)</f>
        <v>-49.004504761853241</v>
      </c>
      <c r="AV86" s="234">
        <f>-$D$13*(Assets!AV475-Assets!AU474)</f>
        <v>-48.956471927234091</v>
      </c>
      <c r="AW86" s="234">
        <f>-$D$13*(Assets!AW475-Assets!AV474)</f>
        <v>-49.10887973533827</v>
      </c>
      <c r="AX86" s="234">
        <f>-$D$13*(Assets!AX475-Assets!AW474)</f>
        <v>-49.350111534583633</v>
      </c>
      <c r="AY86" s="234">
        <f>-$D$13*(Assets!AY475-Assets!AX474)</f>
        <v>-49.651092388819237</v>
      </c>
      <c r="AZ86" s="234">
        <f>-$D$13*(Assets!AZ475-Assets!AY474)</f>
        <v>-50.021046014051535</v>
      </c>
      <c r="BA86" s="234">
        <f>-$D$13*(Assets!BA475-Assets!AZ474)</f>
        <v>-50.497183961222987</v>
      </c>
      <c r="BB86" s="234">
        <f>-$D$13*(Assets!BB475-Assets!BA474)</f>
        <v>-50.963983770022971</v>
      </c>
      <c r="BC86" s="234">
        <f>-$D$13*(Assets!BC475-Assets!BB474)</f>
        <v>-51.420580381073165</v>
      </c>
      <c r="BD86" s="234">
        <f>-$D$13*(Assets!BD475-Assets!BC474)</f>
        <v>-51.867692276092569</v>
      </c>
      <c r="BE86" s="234">
        <f>-$D$13*(Assets!BE475-Assets!BD474)</f>
        <v>-52.321793625911596</v>
      </c>
      <c r="BF86" s="234">
        <f>-$D$13*(Assets!BF475-Assets!BE474)</f>
        <v>-52.776908077446933</v>
      </c>
      <c r="BG86" s="234">
        <f>-$D$13*(Assets!BG475-Assets!BF474)</f>
        <v>-53.474221750587098</v>
      </c>
      <c r="BH86" s="234">
        <f>-$D$13*(Assets!BH475-Assets!BG474)</f>
        <v>-54.352694703724779</v>
      </c>
      <c r="BI86" s="234">
        <f>-$D$13*(Assets!BI475-Assets!BH474)</f>
        <v>-55.342027355482429</v>
      </c>
      <c r="BJ86" s="41"/>
      <c r="BK86" s="41"/>
      <c r="BL86" s="41"/>
      <c r="BM86" s="41"/>
      <c r="BN86" s="41"/>
      <c r="BO86" s="41"/>
      <c r="BP86" s="41"/>
      <c r="BQ86" s="41"/>
      <c r="BR86" s="41"/>
      <c r="BS86" s="41"/>
      <c r="BT86" s="41"/>
      <c r="BU86" s="41"/>
      <c r="BV86" s="41"/>
      <c r="BW86" s="41"/>
      <c r="BX86" s="41"/>
      <c r="BY86" s="41"/>
      <c r="BZ86" s="41"/>
    </row>
    <row r="87" spans="1:78" s="10" customFormat="1">
      <c r="A87" s="46"/>
      <c r="B87" s="47" t="s">
        <v>187</v>
      </c>
      <c r="C87" s="46"/>
      <c r="D87" s="46"/>
      <c r="E87" s="46"/>
      <c r="F87" s="46"/>
      <c r="G87" s="235">
        <f>G85+G86</f>
        <v>181.49572158471898</v>
      </c>
      <c r="H87" s="236">
        <f t="shared" ref="H87:O87" si="83">H85+H86</f>
        <v>195.91264891519722</v>
      </c>
      <c r="I87" s="236">
        <f t="shared" si="83"/>
        <v>208.28158800738288</v>
      </c>
      <c r="J87" s="236">
        <f t="shared" si="83"/>
        <v>222.07283124344224</v>
      </c>
      <c r="K87" s="236">
        <f t="shared" si="83"/>
        <v>235.28638942798182</v>
      </c>
      <c r="L87" s="236">
        <f t="shared" si="83"/>
        <v>244.99370423484879</v>
      </c>
      <c r="M87" s="236">
        <f t="shared" si="83"/>
        <v>242.09438913091196</v>
      </c>
      <c r="N87" s="236">
        <f t="shared" si="83"/>
        <v>239.06704493204279</v>
      </c>
      <c r="O87" s="236">
        <f t="shared" si="83"/>
        <v>235.82732949421512</v>
      </c>
      <c r="P87" s="236">
        <f>P85+P86</f>
        <v>232.38140625442071</v>
      </c>
      <c r="Q87" s="236">
        <f>Q85+Q86</f>
        <v>229.87677197910256</v>
      </c>
      <c r="R87" s="236">
        <f>R85+R86</f>
        <v>227.82359818537049</v>
      </c>
      <c r="S87" s="236">
        <f t="shared" ref="S87:AP87" si="84">S85+S86</f>
        <v>225.52881948156593</v>
      </c>
      <c r="T87" s="236">
        <f t="shared" si="84"/>
        <v>222.98753074283979</v>
      </c>
      <c r="U87" s="236">
        <f t="shared" si="84"/>
        <v>220.16192296988203</v>
      </c>
      <c r="V87" s="236">
        <f t="shared" si="84"/>
        <v>217.04349100725184</v>
      </c>
      <c r="W87" s="236">
        <f t="shared" si="84"/>
        <v>213.63348033468668</v>
      </c>
      <c r="X87" s="236">
        <f t="shared" si="84"/>
        <v>210.4152423545537</v>
      </c>
      <c r="Y87" s="236">
        <f t="shared" si="84"/>
        <v>207.30560570846234</v>
      </c>
      <c r="Z87" s="236">
        <f t="shared" si="84"/>
        <v>204.01621893645972</v>
      </c>
      <c r="AA87" s="236">
        <f t="shared" si="84"/>
        <v>200.52727512663591</v>
      </c>
      <c r="AB87" s="236">
        <f t="shared" si="84"/>
        <v>196.89397894462897</v>
      </c>
      <c r="AC87" s="236">
        <f t="shared" si="84"/>
        <v>192.93264809994687</v>
      </c>
      <c r="AD87" s="236">
        <f t="shared" si="84"/>
        <v>188.62858761609647</v>
      </c>
      <c r="AE87" s="236">
        <f t="shared" si="84"/>
        <v>183.966557675931</v>
      </c>
      <c r="AF87" s="236">
        <f t="shared" si="84"/>
        <v>178.95609216959576</v>
      </c>
      <c r="AG87" s="236">
        <f t="shared" si="84"/>
        <v>173.56500705847219</v>
      </c>
      <c r="AH87" s="236">
        <f t="shared" si="84"/>
        <v>167.76858646761625</v>
      </c>
      <c r="AI87" s="236">
        <f t="shared" si="84"/>
        <v>161.54929147435473</v>
      </c>
      <c r="AJ87" s="236">
        <f t="shared" si="84"/>
        <v>156.34991719206863</v>
      </c>
      <c r="AK87" s="236">
        <f t="shared" si="84"/>
        <v>152.64107609723095</v>
      </c>
      <c r="AL87" s="236">
        <f t="shared" si="84"/>
        <v>148.63056689186567</v>
      </c>
      <c r="AM87" s="236">
        <f t="shared" si="84"/>
        <v>144.30512806386412</v>
      </c>
      <c r="AN87" s="236">
        <f t="shared" si="84"/>
        <v>139.65101027493813</v>
      </c>
      <c r="AO87" s="236">
        <f t="shared" si="84"/>
        <v>134.77760772373202</v>
      </c>
      <c r="AP87" s="236">
        <f t="shared" si="84"/>
        <v>129.57193702479509</v>
      </c>
      <c r="AQ87" s="236">
        <f t="shared" ref="AQ87:BI87" si="85">AQ85+AQ86</f>
        <v>128.7530850201918</v>
      </c>
      <c r="AR87" s="236">
        <f t="shared" si="85"/>
        <v>128.94627984296471</v>
      </c>
      <c r="AS87" s="236">
        <f t="shared" si="85"/>
        <v>129.06121680677029</v>
      </c>
      <c r="AT87" s="236">
        <f t="shared" si="85"/>
        <v>129.09366258314355</v>
      </c>
      <c r="AU87" s="236">
        <f t="shared" si="85"/>
        <v>129.05766521251502</v>
      </c>
      <c r="AV87" s="236">
        <f t="shared" si="85"/>
        <v>128.93116652592153</v>
      </c>
      <c r="AW87" s="236">
        <f t="shared" si="85"/>
        <v>129.3325458678751</v>
      </c>
      <c r="AX87" s="236">
        <f t="shared" si="85"/>
        <v>129.96785098802638</v>
      </c>
      <c r="AY87" s="236">
        <f t="shared" si="85"/>
        <v>130.76051048963791</v>
      </c>
      <c r="AZ87" s="236">
        <f t="shared" si="85"/>
        <v>131.73481583853376</v>
      </c>
      <c r="BA87" s="236">
        <f t="shared" si="85"/>
        <v>132.98876692077883</v>
      </c>
      <c r="BB87" s="236">
        <f t="shared" si="85"/>
        <v>134.21812519586172</v>
      </c>
      <c r="BC87" s="236">
        <f t="shared" si="85"/>
        <v>135.4206124539717</v>
      </c>
      <c r="BD87" s="236">
        <f t="shared" si="85"/>
        <v>136.59812087978582</v>
      </c>
      <c r="BE87" s="236">
        <f t="shared" si="85"/>
        <v>137.79403664839418</v>
      </c>
      <c r="BF87" s="236">
        <f t="shared" si="85"/>
        <v>138.99262050930821</v>
      </c>
      <c r="BG87" s="236">
        <f t="shared" si="85"/>
        <v>140.82905728208206</v>
      </c>
      <c r="BH87" s="236">
        <f t="shared" si="85"/>
        <v>143.14259292202266</v>
      </c>
      <c r="BI87" s="236">
        <f t="shared" si="85"/>
        <v>145.74808731024095</v>
      </c>
      <c r="BJ87" s="46"/>
      <c r="BK87" s="46"/>
      <c r="BL87" s="46"/>
      <c r="BM87" s="46"/>
      <c r="BN87" s="46"/>
      <c r="BO87" s="46"/>
      <c r="BP87" s="46"/>
      <c r="BQ87" s="46"/>
      <c r="BR87" s="46"/>
      <c r="BS87" s="46"/>
      <c r="BT87" s="46"/>
      <c r="BU87" s="46"/>
      <c r="BV87" s="46"/>
      <c r="BW87" s="46"/>
      <c r="BX87" s="46"/>
      <c r="BY87" s="46"/>
      <c r="BZ87" s="46"/>
    </row>
    <row r="88" spans="1:78" s="12" customFormat="1">
      <c r="A88" s="93"/>
      <c r="B88" s="38" t="s">
        <v>57</v>
      </c>
      <c r="C88" s="93"/>
      <c r="D88" s="93"/>
      <c r="E88" s="93"/>
      <c r="F88" s="93"/>
      <c r="G88" s="237">
        <f t="shared" ref="G88:P88" si="86">G85/G91</f>
        <v>9.5199999999999993E-2</v>
      </c>
      <c r="H88" s="238">
        <f t="shared" si="86"/>
        <v>9.5199999999999993E-2</v>
      </c>
      <c r="I88" s="238">
        <f t="shared" si="86"/>
        <v>9.5200000000000035E-2</v>
      </c>
      <c r="J88" s="238">
        <f t="shared" si="86"/>
        <v>9.5200000000000021E-2</v>
      </c>
      <c r="K88" s="238">
        <f t="shared" si="86"/>
        <v>9.5200000000000048E-2</v>
      </c>
      <c r="L88" s="238">
        <f t="shared" si="86"/>
        <v>9.5200000000000007E-2</v>
      </c>
      <c r="M88" s="238">
        <f t="shared" si="86"/>
        <v>9.5200000000000007E-2</v>
      </c>
      <c r="N88" s="238">
        <f t="shared" si="86"/>
        <v>9.5200000000000007E-2</v>
      </c>
      <c r="O88" s="238">
        <f t="shared" si="86"/>
        <v>9.5200000000000035E-2</v>
      </c>
      <c r="P88" s="238">
        <f t="shared" si="86"/>
        <v>9.5199999999999993E-2</v>
      </c>
      <c r="Q88" s="238">
        <f>Q85/Q91</f>
        <v>9.5199999999999951E-2</v>
      </c>
      <c r="R88" s="238">
        <f>R85/R91</f>
        <v>9.5199999999999993E-2</v>
      </c>
      <c r="S88" s="238">
        <f t="shared" ref="S88:AQ88" si="87">S85/S91</f>
        <v>9.5200000000000035E-2</v>
      </c>
      <c r="T88" s="238">
        <f t="shared" si="87"/>
        <v>9.5200000000000062E-2</v>
      </c>
      <c r="U88" s="238">
        <f t="shared" si="87"/>
        <v>9.5200000000000035E-2</v>
      </c>
      <c r="V88" s="238">
        <f t="shared" si="87"/>
        <v>9.5200000000000007E-2</v>
      </c>
      <c r="W88" s="238">
        <f t="shared" si="87"/>
        <v>9.5199999999999979E-2</v>
      </c>
      <c r="X88" s="238">
        <f t="shared" si="87"/>
        <v>9.5200000000000007E-2</v>
      </c>
      <c r="Y88" s="238">
        <f t="shared" si="87"/>
        <v>9.5199999999999993E-2</v>
      </c>
      <c r="Z88" s="238">
        <f t="shared" si="87"/>
        <v>9.5200000000000035E-2</v>
      </c>
      <c r="AA88" s="238">
        <f t="shared" si="87"/>
        <v>9.5200000000000048E-2</v>
      </c>
      <c r="AB88" s="238">
        <f t="shared" si="87"/>
        <v>9.5200000000000007E-2</v>
      </c>
      <c r="AC88" s="238">
        <f t="shared" si="87"/>
        <v>9.5200000000000035E-2</v>
      </c>
      <c r="AD88" s="238">
        <f t="shared" si="87"/>
        <v>9.5199999999999979E-2</v>
      </c>
      <c r="AE88" s="238">
        <f t="shared" si="87"/>
        <v>9.5200000000000007E-2</v>
      </c>
      <c r="AF88" s="238">
        <f t="shared" si="87"/>
        <v>9.5200000000000007E-2</v>
      </c>
      <c r="AG88" s="238">
        <f t="shared" si="87"/>
        <v>9.5200000000000021E-2</v>
      </c>
      <c r="AH88" s="238">
        <f t="shared" si="87"/>
        <v>9.5200000000000007E-2</v>
      </c>
      <c r="AI88" s="238">
        <f t="shared" si="87"/>
        <v>9.5200000000000007E-2</v>
      </c>
      <c r="AJ88" s="238">
        <f t="shared" si="87"/>
        <v>9.5199999999999979E-2</v>
      </c>
      <c r="AK88" s="238">
        <f t="shared" si="87"/>
        <v>9.5200000000000007E-2</v>
      </c>
      <c r="AL88" s="238">
        <f t="shared" si="87"/>
        <v>9.5199999999999965E-2</v>
      </c>
      <c r="AM88" s="238">
        <f t="shared" si="87"/>
        <v>9.5199999999999979E-2</v>
      </c>
      <c r="AN88" s="238">
        <f t="shared" si="87"/>
        <v>9.5200000000000007E-2</v>
      </c>
      <c r="AO88" s="238">
        <f t="shared" si="87"/>
        <v>9.5200000000000021E-2</v>
      </c>
      <c r="AP88" s="238">
        <f t="shared" si="87"/>
        <v>9.5199999999999979E-2</v>
      </c>
      <c r="AQ88" s="238">
        <f t="shared" si="87"/>
        <v>9.5199999999999979E-2</v>
      </c>
      <c r="AR88" s="238">
        <f t="shared" ref="AR88:BI88" si="88">AR85/AR91</f>
        <v>9.5200000000000007E-2</v>
      </c>
      <c r="AS88" s="238">
        <f t="shared" si="88"/>
        <v>9.5199999999999993E-2</v>
      </c>
      <c r="AT88" s="238">
        <f t="shared" si="88"/>
        <v>9.5200000000000021E-2</v>
      </c>
      <c r="AU88" s="238">
        <f t="shared" si="88"/>
        <v>9.5200000000000035E-2</v>
      </c>
      <c r="AV88" s="238">
        <f t="shared" si="88"/>
        <v>9.5200000000000021E-2</v>
      </c>
      <c r="AW88" s="238">
        <f t="shared" si="88"/>
        <v>9.5200000000000007E-2</v>
      </c>
      <c r="AX88" s="238">
        <f t="shared" si="88"/>
        <v>9.5200000000000035E-2</v>
      </c>
      <c r="AY88" s="238">
        <f t="shared" si="88"/>
        <v>9.5200000000000035E-2</v>
      </c>
      <c r="AZ88" s="238">
        <f t="shared" si="88"/>
        <v>9.5200000000000021E-2</v>
      </c>
      <c r="BA88" s="238">
        <f t="shared" si="88"/>
        <v>9.5199999999999979E-2</v>
      </c>
      <c r="BB88" s="238">
        <f t="shared" si="88"/>
        <v>9.5199999999999979E-2</v>
      </c>
      <c r="BC88" s="238">
        <f t="shared" si="88"/>
        <v>9.5199999999999993E-2</v>
      </c>
      <c r="BD88" s="238">
        <f t="shared" si="88"/>
        <v>9.5199999999999993E-2</v>
      </c>
      <c r="BE88" s="238">
        <f t="shared" si="88"/>
        <v>9.5200000000000007E-2</v>
      </c>
      <c r="BF88" s="238">
        <f t="shared" si="88"/>
        <v>9.5200000000000007E-2</v>
      </c>
      <c r="BG88" s="238">
        <f t="shared" si="88"/>
        <v>9.5199999999999993E-2</v>
      </c>
      <c r="BH88" s="238">
        <f t="shared" si="88"/>
        <v>9.5199999999999993E-2</v>
      </c>
      <c r="BI88" s="238">
        <f t="shared" si="88"/>
        <v>9.5200000000000021E-2</v>
      </c>
      <c r="BJ88" s="93"/>
      <c r="BK88" s="93"/>
      <c r="BL88" s="93"/>
      <c r="BM88" s="93"/>
      <c r="BN88" s="93"/>
      <c r="BO88" s="93"/>
      <c r="BP88" s="93"/>
      <c r="BQ88" s="93"/>
      <c r="BR88" s="93"/>
      <c r="BS88" s="93"/>
      <c r="BT88" s="93"/>
      <c r="BU88" s="93"/>
      <c r="BV88" s="93"/>
      <c r="BW88" s="93"/>
      <c r="BX88" s="93"/>
      <c r="BY88" s="93"/>
      <c r="BZ88" s="93"/>
    </row>
    <row r="89" spans="1:78" s="12" customFormat="1">
      <c r="A89" s="93"/>
      <c r="B89" s="38" t="s">
        <v>58</v>
      </c>
      <c r="C89" s="93"/>
      <c r="D89" s="93"/>
      <c r="E89" s="93"/>
      <c r="F89" s="93"/>
      <c r="G89" s="237">
        <f>G87/G91/(1+G$7)</f>
        <v>6.7238355096472413E-2</v>
      </c>
      <c r="H89" s="238">
        <f t="shared" ref="H89:P89" si="89">H87/H91/(1+H$7)</f>
        <v>6.7238355096472469E-2</v>
      </c>
      <c r="I89" s="238">
        <f t="shared" si="89"/>
        <v>6.7238355096472427E-2</v>
      </c>
      <c r="J89" s="238">
        <f t="shared" si="89"/>
        <v>6.723835509647251E-2</v>
      </c>
      <c r="K89" s="238">
        <f t="shared" si="89"/>
        <v>6.7238355096472593E-2</v>
      </c>
      <c r="L89" s="238">
        <f t="shared" si="89"/>
        <v>6.7238355096472385E-2</v>
      </c>
      <c r="M89" s="238">
        <f t="shared" si="89"/>
        <v>6.7238355096472482E-2</v>
      </c>
      <c r="N89" s="238">
        <f t="shared" si="89"/>
        <v>6.7238355096472524E-2</v>
      </c>
      <c r="O89" s="238">
        <f t="shared" si="89"/>
        <v>6.7238355096472732E-2</v>
      </c>
      <c r="P89" s="238">
        <f t="shared" si="89"/>
        <v>6.7238355096472552E-2</v>
      </c>
      <c r="Q89" s="238">
        <f>Q87/Q91/(1+Q$7)</f>
        <v>6.723835509647251E-2</v>
      </c>
      <c r="R89" s="238">
        <f>R87/R91/(1+R$7)</f>
        <v>6.7238355096472399E-2</v>
      </c>
      <c r="S89" s="238">
        <f t="shared" ref="S89:AQ89" si="90">S87/S91/(1+S$7)</f>
        <v>6.723835509647251E-2</v>
      </c>
      <c r="T89" s="238">
        <f t="shared" si="90"/>
        <v>6.7238355096472469E-2</v>
      </c>
      <c r="U89" s="238">
        <f t="shared" si="90"/>
        <v>6.7238355096472469E-2</v>
      </c>
      <c r="V89" s="238">
        <f t="shared" si="90"/>
        <v>6.7238355096472496E-2</v>
      </c>
      <c r="W89" s="238">
        <f t="shared" si="90"/>
        <v>6.7238355096472413E-2</v>
      </c>
      <c r="X89" s="238">
        <f t="shared" si="90"/>
        <v>6.7238355096472358E-2</v>
      </c>
      <c r="Y89" s="238">
        <f t="shared" si="90"/>
        <v>6.7238355096472441E-2</v>
      </c>
      <c r="Z89" s="238">
        <f t="shared" si="90"/>
        <v>6.723835509647251E-2</v>
      </c>
      <c r="AA89" s="238">
        <f t="shared" si="90"/>
        <v>6.7238355096472455E-2</v>
      </c>
      <c r="AB89" s="238">
        <f t="shared" si="90"/>
        <v>6.7238355096472455E-2</v>
      </c>
      <c r="AC89" s="238">
        <f t="shared" si="90"/>
        <v>6.7238355096472427E-2</v>
      </c>
      <c r="AD89" s="238">
        <f t="shared" si="90"/>
        <v>6.7238355096472344E-2</v>
      </c>
      <c r="AE89" s="238">
        <f t="shared" si="90"/>
        <v>6.7238355096472385E-2</v>
      </c>
      <c r="AF89" s="238">
        <f t="shared" si="90"/>
        <v>6.7238355096472441E-2</v>
      </c>
      <c r="AG89" s="238">
        <f t="shared" si="90"/>
        <v>6.7238355096472496E-2</v>
      </c>
      <c r="AH89" s="238">
        <f t="shared" si="90"/>
        <v>6.7238355096472316E-2</v>
      </c>
      <c r="AI89" s="238">
        <f t="shared" si="90"/>
        <v>6.7238355096472316E-2</v>
      </c>
      <c r="AJ89" s="238">
        <f t="shared" si="90"/>
        <v>6.7238355096472482E-2</v>
      </c>
      <c r="AK89" s="238">
        <f t="shared" si="90"/>
        <v>6.7238355096472524E-2</v>
      </c>
      <c r="AL89" s="238">
        <f t="shared" si="90"/>
        <v>6.7238355096472191E-2</v>
      </c>
      <c r="AM89" s="238">
        <f t="shared" si="90"/>
        <v>6.7238355096472288E-2</v>
      </c>
      <c r="AN89" s="238">
        <f t="shared" si="90"/>
        <v>6.7238355096472469E-2</v>
      </c>
      <c r="AO89" s="238">
        <f t="shared" si="90"/>
        <v>6.7238355096472455E-2</v>
      </c>
      <c r="AP89" s="238">
        <f t="shared" si="90"/>
        <v>6.7238355096472482E-2</v>
      </c>
      <c r="AQ89" s="238">
        <f t="shared" si="90"/>
        <v>6.7238355096472496E-2</v>
      </c>
      <c r="AR89" s="238">
        <f t="shared" ref="AR89:BI89" si="91">AR87/AR91/(1+AR$7)</f>
        <v>6.723835509647233E-2</v>
      </c>
      <c r="AS89" s="238">
        <f t="shared" si="91"/>
        <v>6.7238355096472496E-2</v>
      </c>
      <c r="AT89" s="238">
        <f t="shared" si="91"/>
        <v>6.7238355096472496E-2</v>
      </c>
      <c r="AU89" s="238">
        <f t="shared" si="91"/>
        <v>6.7238355096472566E-2</v>
      </c>
      <c r="AV89" s="238">
        <f t="shared" si="91"/>
        <v>6.7238355096472399E-2</v>
      </c>
      <c r="AW89" s="238">
        <f t="shared" si="91"/>
        <v>6.7238355096472358E-2</v>
      </c>
      <c r="AX89" s="238">
        <f t="shared" si="91"/>
        <v>6.7238355096472552E-2</v>
      </c>
      <c r="AY89" s="238">
        <f t="shared" si="91"/>
        <v>6.7238355096472371E-2</v>
      </c>
      <c r="AZ89" s="238">
        <f t="shared" si="91"/>
        <v>6.7238355096472593E-2</v>
      </c>
      <c r="BA89" s="238">
        <f t="shared" si="91"/>
        <v>6.723835509647251E-2</v>
      </c>
      <c r="BB89" s="238">
        <f t="shared" si="91"/>
        <v>6.7238355096472358E-2</v>
      </c>
      <c r="BC89" s="238">
        <f t="shared" si="91"/>
        <v>6.7238355096472469E-2</v>
      </c>
      <c r="BD89" s="238">
        <f t="shared" si="91"/>
        <v>6.7238355096472427E-2</v>
      </c>
      <c r="BE89" s="238">
        <f t="shared" si="91"/>
        <v>6.723835509647258E-2</v>
      </c>
      <c r="BF89" s="238">
        <f t="shared" si="91"/>
        <v>6.7238355096472607E-2</v>
      </c>
      <c r="BG89" s="238">
        <f t="shared" si="91"/>
        <v>6.7238355096472621E-2</v>
      </c>
      <c r="BH89" s="238">
        <f t="shared" si="91"/>
        <v>6.723835509647233E-2</v>
      </c>
      <c r="BI89" s="238">
        <f t="shared" si="91"/>
        <v>6.7238355096472566E-2</v>
      </c>
      <c r="BJ89" s="93"/>
      <c r="BK89" s="93"/>
      <c r="BL89" s="93"/>
      <c r="BM89" s="93"/>
      <c r="BN89" s="93"/>
      <c r="BO89" s="93"/>
      <c r="BP89" s="93"/>
      <c r="BQ89" s="93"/>
      <c r="BR89" s="93"/>
      <c r="BS89" s="93"/>
      <c r="BT89" s="93"/>
      <c r="BU89" s="93"/>
      <c r="BV89" s="93"/>
      <c r="BW89" s="93"/>
      <c r="BX89" s="93"/>
      <c r="BY89" s="93"/>
      <c r="BZ89" s="93"/>
    </row>
    <row r="90" spans="1:78">
      <c r="A90" s="41"/>
      <c r="B90" s="41"/>
      <c r="C90" s="41"/>
      <c r="D90" s="41"/>
      <c r="E90" s="41"/>
      <c r="F90" s="41"/>
      <c r="G90" s="239"/>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41"/>
      <c r="BK90" s="41"/>
      <c r="BL90" s="41"/>
      <c r="BM90" s="41"/>
      <c r="BN90" s="41"/>
      <c r="BO90" s="41"/>
      <c r="BP90" s="41"/>
      <c r="BQ90" s="41"/>
      <c r="BR90" s="41"/>
      <c r="BS90" s="41"/>
      <c r="BT90" s="41"/>
      <c r="BU90" s="41"/>
      <c r="BV90" s="41"/>
      <c r="BW90" s="41"/>
      <c r="BX90" s="41"/>
      <c r="BY90" s="41"/>
      <c r="BZ90" s="41"/>
    </row>
    <row r="91" spans="1:78">
      <c r="A91" s="41"/>
      <c r="B91" s="41" t="s">
        <v>114</v>
      </c>
      <c r="C91" s="41"/>
      <c r="D91" s="41"/>
      <c r="E91" s="41"/>
      <c r="F91" s="41"/>
      <c r="G91" s="241">
        <f>G13</f>
        <v>2630.3727765901303</v>
      </c>
      <c r="H91" s="242">
        <f t="shared" ref="H91:P91" si="92">H13</f>
        <v>2839.3137523941605</v>
      </c>
      <c r="I91" s="242">
        <f t="shared" si="92"/>
        <v>3018.5737392374326</v>
      </c>
      <c r="J91" s="242">
        <f t="shared" si="92"/>
        <v>3218.4468296151008</v>
      </c>
      <c r="K91" s="242">
        <f t="shared" si="92"/>
        <v>3409.947672869293</v>
      </c>
      <c r="L91" s="242">
        <f t="shared" si="92"/>
        <v>3550.6333947079556</v>
      </c>
      <c r="M91" s="242">
        <f t="shared" si="92"/>
        <v>3508.6143352306049</v>
      </c>
      <c r="N91" s="242">
        <f t="shared" si="92"/>
        <v>3464.7397816238031</v>
      </c>
      <c r="O91" s="242">
        <f t="shared" si="92"/>
        <v>3417.7873839741169</v>
      </c>
      <c r="P91" s="242">
        <f t="shared" si="92"/>
        <v>3367.8464674553661</v>
      </c>
      <c r="Q91" s="242">
        <f>Q13</f>
        <v>3331.5474199869896</v>
      </c>
      <c r="R91" s="242">
        <f>R13</f>
        <v>3301.7912780488487</v>
      </c>
      <c r="S91" s="242">
        <f t="shared" ref="S91:AQ91" si="93">S13</f>
        <v>3268.5336156748644</v>
      </c>
      <c r="T91" s="242">
        <f t="shared" si="93"/>
        <v>3231.7033440991249</v>
      </c>
      <c r="U91" s="242">
        <f t="shared" si="93"/>
        <v>3190.7525068098826</v>
      </c>
      <c r="V91" s="242">
        <f t="shared" si="93"/>
        <v>3145.5578406848058</v>
      </c>
      <c r="W91" s="242">
        <f t="shared" si="93"/>
        <v>3096.1373961548798</v>
      </c>
      <c r="X91" s="242">
        <f t="shared" si="93"/>
        <v>3049.4962660080273</v>
      </c>
      <c r="Y91" s="242">
        <f t="shared" si="93"/>
        <v>3004.429068238584</v>
      </c>
      <c r="Z91" s="242">
        <f t="shared" si="93"/>
        <v>2956.7567961805721</v>
      </c>
      <c r="AA91" s="242">
        <f t="shared" si="93"/>
        <v>2906.1923931396495</v>
      </c>
      <c r="AB91" s="242">
        <f t="shared" si="93"/>
        <v>2853.5359267337517</v>
      </c>
      <c r="AC91" s="242">
        <f t="shared" si="93"/>
        <v>2796.1253347818383</v>
      </c>
      <c r="AD91" s="242">
        <f t="shared" si="93"/>
        <v>2733.747646610097</v>
      </c>
      <c r="AE91" s="242">
        <f t="shared" si="93"/>
        <v>2666.1819953033491</v>
      </c>
      <c r="AF91" s="242">
        <f t="shared" si="93"/>
        <v>2593.5665531825466</v>
      </c>
      <c r="AG91" s="242">
        <f t="shared" si="93"/>
        <v>2515.4348849053913</v>
      </c>
      <c r="AH91" s="242">
        <f t="shared" si="93"/>
        <v>2431.4287893857463</v>
      </c>
      <c r="AI91" s="242">
        <f t="shared" si="93"/>
        <v>2341.2940793384778</v>
      </c>
      <c r="AJ91" s="242">
        <f t="shared" si="93"/>
        <v>2265.9408288705577</v>
      </c>
      <c r="AK91" s="242">
        <f t="shared" si="93"/>
        <v>2212.1895086555178</v>
      </c>
      <c r="AL91" s="242">
        <f t="shared" si="93"/>
        <v>2154.0661868386405</v>
      </c>
      <c r="AM91" s="242">
        <f t="shared" si="93"/>
        <v>2091.3786675922374</v>
      </c>
      <c r="AN91" s="242">
        <f t="shared" si="93"/>
        <v>2023.9276851440293</v>
      </c>
      <c r="AO91" s="242">
        <f t="shared" si="93"/>
        <v>1953.2986626627819</v>
      </c>
      <c r="AP91" s="242">
        <f t="shared" si="93"/>
        <v>1877.8541597796375</v>
      </c>
      <c r="AQ91" s="242">
        <f t="shared" si="93"/>
        <v>1865.9867394230678</v>
      </c>
      <c r="AR91" s="242">
        <f t="shared" ref="AR91:BI91" si="94">AR13</f>
        <v>1868.7866643907955</v>
      </c>
      <c r="AS91" s="242">
        <f t="shared" si="94"/>
        <v>1870.4524174894225</v>
      </c>
      <c r="AT91" s="242">
        <f t="shared" si="94"/>
        <v>1870.9226461325134</v>
      </c>
      <c r="AU91" s="242">
        <f t="shared" si="94"/>
        <v>1870.4009451089096</v>
      </c>
      <c r="AV91" s="242">
        <f t="shared" si="94"/>
        <v>1868.5676308104576</v>
      </c>
      <c r="AW91" s="242">
        <f t="shared" si="94"/>
        <v>1874.3847227228293</v>
      </c>
      <c r="AX91" s="242">
        <f t="shared" si="94"/>
        <v>1883.5920433047265</v>
      </c>
      <c r="AY91" s="242">
        <f t="shared" si="94"/>
        <v>1895.0798621686668</v>
      </c>
      <c r="AZ91" s="242">
        <f t="shared" si="94"/>
        <v>1909.2002295439627</v>
      </c>
      <c r="BA91" s="242">
        <f t="shared" si="94"/>
        <v>1927.3734336344733</v>
      </c>
      <c r="BB91" s="242">
        <f t="shared" si="94"/>
        <v>1945.1902202298816</v>
      </c>
      <c r="BC91" s="242">
        <f t="shared" si="94"/>
        <v>1962.6175717966898</v>
      </c>
      <c r="BD91" s="242">
        <f t="shared" si="94"/>
        <v>1979.6829113012438</v>
      </c>
      <c r="BE91" s="242">
        <f t="shared" si="94"/>
        <v>1997.0150238897663</v>
      </c>
      <c r="BF91" s="242">
        <f t="shared" si="94"/>
        <v>2014.3858044827221</v>
      </c>
      <c r="BG91" s="242">
        <f t="shared" si="94"/>
        <v>2041.0008301750966</v>
      </c>
      <c r="BH91" s="242">
        <f t="shared" si="94"/>
        <v>2074.5303322032296</v>
      </c>
      <c r="BI91" s="242">
        <f t="shared" si="94"/>
        <v>2112.2911204382704</v>
      </c>
      <c r="BJ91" s="41"/>
      <c r="BK91" s="41"/>
      <c r="BL91" s="41"/>
      <c r="BM91" s="41"/>
      <c r="BN91" s="41"/>
      <c r="BO91" s="41"/>
      <c r="BP91" s="41"/>
      <c r="BQ91" s="41"/>
      <c r="BR91" s="41"/>
      <c r="BS91" s="41"/>
      <c r="BT91" s="41"/>
      <c r="BU91" s="41"/>
      <c r="BV91" s="41"/>
      <c r="BW91" s="41"/>
      <c r="BX91" s="41"/>
      <c r="BY91" s="41"/>
      <c r="BZ91" s="41"/>
    </row>
    <row r="92" spans="1:78">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row>
    <row r="93" spans="1:78" s="7" customFormat="1">
      <c r="A93" s="198"/>
      <c r="B93" s="198" t="s">
        <v>251</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54"/>
      <c r="BL93" s="54"/>
      <c r="BM93" s="54"/>
      <c r="BN93" s="54"/>
      <c r="BO93" s="54"/>
      <c r="BP93" s="54"/>
      <c r="BQ93" s="54"/>
      <c r="BR93" s="54"/>
      <c r="BS93" s="54"/>
      <c r="BT93" s="54"/>
      <c r="BU93" s="54"/>
      <c r="BV93" s="54"/>
      <c r="BW93" s="54"/>
      <c r="BX93" s="54"/>
      <c r="BY93" s="54"/>
      <c r="BZ93" s="54"/>
    </row>
    <row r="94" spans="1:78">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row>
    <row r="95" spans="1:78">
      <c r="A95" s="41"/>
      <c r="B95" s="41" t="s">
        <v>40</v>
      </c>
      <c r="C95" s="41"/>
      <c r="D95" s="41"/>
      <c r="E95" s="41"/>
      <c r="F95" s="245">
        <f>F29</f>
        <v>0</v>
      </c>
      <c r="G95" s="246">
        <f t="shared" ref="G95:P95" si="95">G29</f>
        <v>782.98330735752972</v>
      </c>
      <c r="H95" s="246">
        <f t="shared" si="95"/>
        <v>861.53581266648541</v>
      </c>
      <c r="I95" s="246">
        <f t="shared" si="95"/>
        <v>920.32944462641433</v>
      </c>
      <c r="J95" s="246">
        <f t="shared" si="95"/>
        <v>976.65083711798445</v>
      </c>
      <c r="K95" s="246">
        <f t="shared" si="95"/>
        <v>1035.2622797089041</v>
      </c>
      <c r="L95" s="246">
        <f t="shared" si="95"/>
        <v>865.05410636932891</v>
      </c>
      <c r="M95" s="246">
        <f t="shared" si="95"/>
        <v>862.09257139046122</v>
      </c>
      <c r="N95" s="246">
        <f t="shared" si="95"/>
        <v>861.95259167329004</v>
      </c>
      <c r="O95" s="246">
        <f t="shared" si="95"/>
        <v>860.56784995463602</v>
      </c>
      <c r="P95" s="246">
        <f t="shared" si="95"/>
        <v>814.2338784135095</v>
      </c>
      <c r="Q95" s="246"/>
      <c r="R95" s="246"/>
      <c r="S95" s="246"/>
      <c r="T95" s="246"/>
      <c r="U95" s="246"/>
      <c r="V95" s="247"/>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41"/>
      <c r="BL95" s="41"/>
      <c r="BM95" s="41"/>
      <c r="BN95" s="41"/>
      <c r="BO95" s="41"/>
      <c r="BP95" s="41"/>
      <c r="BQ95" s="41"/>
      <c r="BR95" s="41"/>
      <c r="BS95" s="41"/>
      <c r="BT95" s="41"/>
      <c r="BU95" s="41"/>
      <c r="BV95" s="41"/>
      <c r="BW95" s="41"/>
      <c r="BX95" s="41"/>
      <c r="BY95" s="41"/>
      <c r="BZ95" s="41"/>
    </row>
    <row r="96" spans="1:78">
      <c r="A96" s="41"/>
      <c r="B96" s="41" t="s">
        <v>189</v>
      </c>
      <c r="C96" s="41"/>
      <c r="D96" s="41"/>
      <c r="E96" s="41"/>
      <c r="F96" s="249">
        <f>-F24</f>
        <v>0</v>
      </c>
      <c r="G96" s="228">
        <f t="shared" ref="G96:P96" si="96">-G24</f>
        <v>-180.31370278137629</v>
      </c>
      <c r="H96" s="228">
        <f t="shared" si="96"/>
        <v>-192.70310217564915</v>
      </c>
      <c r="I96" s="228">
        <f t="shared" si="96"/>
        <v>-197.9302402977118</v>
      </c>
      <c r="J96" s="228">
        <f t="shared" si="96"/>
        <v>-215.17139276856003</v>
      </c>
      <c r="K96" s="228">
        <f t="shared" si="96"/>
        <v>-222.27784214566469</v>
      </c>
      <c r="L96" s="228">
        <f t="shared" si="96"/>
        <v>0</v>
      </c>
      <c r="M96" s="228">
        <f t="shared" si="96"/>
        <v>0</v>
      </c>
      <c r="N96" s="228">
        <f t="shared" si="96"/>
        <v>0</v>
      </c>
      <c r="O96" s="228">
        <f t="shared" si="96"/>
        <v>0</v>
      </c>
      <c r="P96" s="228">
        <f t="shared" si="96"/>
        <v>0</v>
      </c>
      <c r="Q96" s="228"/>
      <c r="R96" s="228"/>
      <c r="S96" s="228"/>
      <c r="T96" s="228"/>
      <c r="U96" s="228"/>
      <c r="V96" s="250"/>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41"/>
      <c r="BL96" s="41"/>
      <c r="BM96" s="41"/>
      <c r="BN96" s="41"/>
      <c r="BO96" s="41"/>
      <c r="BP96" s="41"/>
      <c r="BQ96" s="41"/>
      <c r="BR96" s="41"/>
      <c r="BS96" s="41"/>
      <c r="BT96" s="41"/>
      <c r="BU96" s="41"/>
      <c r="BV96" s="41"/>
      <c r="BW96" s="41"/>
      <c r="BX96" s="41"/>
      <c r="BY96" s="41"/>
      <c r="BZ96" s="41"/>
    </row>
    <row r="97" spans="1:78">
      <c r="A97" s="41"/>
      <c r="B97" s="41" t="s">
        <v>190</v>
      </c>
      <c r="C97" s="41"/>
      <c r="D97" s="41"/>
      <c r="E97" s="41"/>
      <c r="F97" s="249"/>
      <c r="G97" s="228">
        <f>-G34</f>
        <v>-296.31149328287813</v>
      </c>
      <c r="H97" s="228">
        <f t="shared" ref="H97:P97" si="97">-H34</f>
        <v>-319.84869420720213</v>
      </c>
      <c r="I97" s="228">
        <f t="shared" si="97"/>
        <v>-340.04233172509674</v>
      </c>
      <c r="J97" s="228">
        <f t="shared" si="97"/>
        <v>-362.55803535614109</v>
      </c>
      <c r="K97" s="228">
        <f t="shared" si="97"/>
        <v>-384.13060534872585</v>
      </c>
      <c r="L97" s="228">
        <f t="shared" si="97"/>
        <v>-399.97885191385114</v>
      </c>
      <c r="M97" s="228">
        <f t="shared" si="97"/>
        <v>-395.24540486372757</v>
      </c>
      <c r="N97" s="228">
        <f t="shared" si="97"/>
        <v>-390.30293639992135</v>
      </c>
      <c r="O97" s="228">
        <f t="shared" si="97"/>
        <v>-385.01374880468421</v>
      </c>
      <c r="P97" s="228">
        <f t="shared" si="97"/>
        <v>-379.38790455884697</v>
      </c>
      <c r="Q97" s="228"/>
      <c r="R97" s="228"/>
      <c r="S97" s="228"/>
      <c r="T97" s="228"/>
      <c r="U97" s="228"/>
      <c r="V97" s="250"/>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41"/>
      <c r="BL97" s="41"/>
      <c r="BM97" s="41"/>
      <c r="BN97" s="41"/>
      <c r="BO97" s="41"/>
      <c r="BP97" s="41"/>
      <c r="BQ97" s="41"/>
      <c r="BR97" s="41"/>
      <c r="BS97" s="41"/>
      <c r="BT97" s="41"/>
      <c r="BU97" s="41"/>
      <c r="BV97" s="41"/>
      <c r="BW97" s="41"/>
      <c r="BX97" s="41"/>
      <c r="BY97" s="41"/>
      <c r="BZ97" s="41"/>
    </row>
    <row r="98" spans="1:78">
      <c r="A98" s="41"/>
      <c r="B98" s="41" t="s">
        <v>191</v>
      </c>
      <c r="C98" s="41"/>
      <c r="D98" s="41"/>
      <c r="E98" s="41"/>
      <c r="F98" s="249">
        <f>-F42</f>
        <v>0</v>
      </c>
      <c r="G98" s="228">
        <f t="shared" ref="G98:P98" si="98">-G42</f>
        <v>-42.951736182597188</v>
      </c>
      <c r="H98" s="228">
        <f t="shared" si="98"/>
        <v>-45.504972465224192</v>
      </c>
      <c r="I98" s="228">
        <f t="shared" si="98"/>
        <v>-52.307289445343947</v>
      </c>
      <c r="J98" s="228">
        <f t="shared" si="98"/>
        <v>-53.528541201303824</v>
      </c>
      <c r="K98" s="228">
        <f t="shared" si="98"/>
        <v>-58.296998127367459</v>
      </c>
      <c r="L98" s="228">
        <f t="shared" si="98"/>
        <v>-62.878018816864923</v>
      </c>
      <c r="M98" s="228">
        <f t="shared" si="98"/>
        <v>-66.116279416500575</v>
      </c>
      <c r="N98" s="228">
        <f t="shared" si="98"/>
        <v>-69.786954110189328</v>
      </c>
      <c r="O98" s="228">
        <f t="shared" si="98"/>
        <v>-72.367002567830795</v>
      </c>
      <c r="P98" s="228">
        <f t="shared" si="98"/>
        <v>-67.083918519918342</v>
      </c>
      <c r="Q98" s="228"/>
      <c r="R98" s="228"/>
      <c r="S98" s="228"/>
      <c r="T98" s="228"/>
      <c r="U98" s="228"/>
      <c r="V98" s="250"/>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41"/>
      <c r="BL98" s="41"/>
      <c r="BM98" s="41"/>
      <c r="BN98" s="41"/>
      <c r="BO98" s="41"/>
      <c r="BP98" s="41"/>
      <c r="BQ98" s="41"/>
      <c r="BR98" s="41"/>
      <c r="BS98" s="41"/>
      <c r="BT98" s="41"/>
      <c r="BU98" s="41"/>
      <c r="BV98" s="41"/>
      <c r="BW98" s="41"/>
      <c r="BX98" s="41"/>
      <c r="BY98" s="41"/>
      <c r="BZ98" s="41"/>
    </row>
    <row r="99" spans="1:78">
      <c r="A99" s="41"/>
      <c r="B99" s="41" t="s">
        <v>192</v>
      </c>
      <c r="C99" s="41"/>
      <c r="D99" s="41"/>
      <c r="E99" s="41"/>
      <c r="F99" s="249">
        <f>+F43</f>
        <v>0</v>
      </c>
      <c r="G99" s="228">
        <f t="shared" ref="G99:P99" si="99">+G43</f>
        <v>27.918628518688173</v>
      </c>
      <c r="H99" s="228">
        <f t="shared" si="99"/>
        <v>29.578232102395727</v>
      </c>
      <c r="I99" s="228">
        <f t="shared" si="99"/>
        <v>33.999738139473564</v>
      </c>
      <c r="J99" s="228">
        <f t="shared" si="99"/>
        <v>34.793551780847487</v>
      </c>
      <c r="K99" s="228">
        <f t="shared" si="99"/>
        <v>37.893048782788853</v>
      </c>
      <c r="L99" s="228">
        <f t="shared" si="99"/>
        <v>40.870712230962198</v>
      </c>
      <c r="M99" s="228">
        <f t="shared" si="99"/>
        <v>42.975581620725379</v>
      </c>
      <c r="N99" s="228">
        <f t="shared" si="99"/>
        <v>45.361520171623063</v>
      </c>
      <c r="O99" s="228">
        <f t="shared" si="99"/>
        <v>47.038551669090019</v>
      </c>
      <c r="P99" s="228">
        <f t="shared" si="99"/>
        <v>43.604547037946922</v>
      </c>
      <c r="Q99" s="228"/>
      <c r="R99" s="228"/>
      <c r="S99" s="228"/>
      <c r="T99" s="228"/>
      <c r="U99" s="228"/>
      <c r="V99" s="250"/>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41"/>
      <c r="BL99" s="41"/>
      <c r="BM99" s="41"/>
      <c r="BN99" s="41"/>
      <c r="BO99" s="41"/>
      <c r="BP99" s="41"/>
      <c r="BQ99" s="41"/>
      <c r="BR99" s="41"/>
      <c r="BS99" s="41"/>
      <c r="BT99" s="41"/>
      <c r="BU99" s="41"/>
      <c r="BV99" s="41"/>
      <c r="BW99" s="41"/>
      <c r="BX99" s="41"/>
      <c r="BY99" s="41"/>
      <c r="BZ99" s="41"/>
    </row>
    <row r="100" spans="1:78">
      <c r="A100" s="41"/>
      <c r="B100" s="41" t="s">
        <v>193</v>
      </c>
      <c r="C100" s="41"/>
      <c r="D100" s="41"/>
      <c r="E100" s="41"/>
      <c r="F100" s="249">
        <f t="shared" ref="F100:P100" si="100">-F54</f>
        <v>-6575.9319414753254</v>
      </c>
      <c r="G100" s="228">
        <f t="shared" si="100"/>
        <v>-563.26595480806111</v>
      </c>
      <c r="H100" s="228">
        <f t="shared" si="100"/>
        <v>-510.90457380106284</v>
      </c>
      <c r="I100" s="228">
        <f t="shared" si="100"/>
        <v>-576.36382726650186</v>
      </c>
      <c r="J100" s="228">
        <f t="shared" si="100"/>
        <v>-552.54238952894957</v>
      </c>
      <c r="K100" s="228">
        <f t="shared" si="100"/>
        <v>-435.5371690094376</v>
      </c>
      <c r="L100" s="228">
        <f t="shared" si="100"/>
        <v>0</v>
      </c>
      <c r="M100" s="228">
        <f t="shared" si="100"/>
        <v>0</v>
      </c>
      <c r="N100" s="228">
        <f t="shared" si="100"/>
        <v>0</v>
      </c>
      <c r="O100" s="228">
        <f t="shared" si="100"/>
        <v>0</v>
      </c>
      <c r="P100" s="228">
        <f t="shared" si="100"/>
        <v>0</v>
      </c>
      <c r="Q100" s="228"/>
      <c r="R100" s="228"/>
      <c r="S100" s="228"/>
      <c r="T100" s="228"/>
      <c r="U100" s="228"/>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41"/>
      <c r="BL100" s="41"/>
      <c r="BM100" s="41"/>
      <c r="BN100" s="41"/>
      <c r="BO100" s="41"/>
      <c r="BP100" s="41"/>
      <c r="BQ100" s="41"/>
      <c r="BR100" s="41"/>
      <c r="BS100" s="41"/>
      <c r="BT100" s="41"/>
      <c r="BU100" s="41"/>
      <c r="BV100" s="41"/>
      <c r="BW100" s="41"/>
      <c r="BX100" s="41"/>
      <c r="BY100" s="41"/>
      <c r="BZ100" s="41"/>
    </row>
    <row r="101" spans="1:78">
      <c r="A101" s="41"/>
      <c r="B101" s="41" t="s">
        <v>194</v>
      </c>
      <c r="C101" s="41"/>
      <c r="D101" s="41"/>
      <c r="E101" s="41"/>
      <c r="F101" s="249">
        <f>-F56</f>
        <v>3945.5591648851951</v>
      </c>
      <c r="G101" s="228">
        <f t="shared" ref="G101:P101" si="101">-G56</f>
        <v>313.41146370604474</v>
      </c>
      <c r="H101" s="228">
        <f t="shared" si="101"/>
        <v>268.88998026490844</v>
      </c>
      <c r="I101" s="228">
        <f t="shared" si="101"/>
        <v>299.80963556650295</v>
      </c>
      <c r="J101" s="228">
        <f t="shared" si="101"/>
        <v>287.25126488128808</v>
      </c>
      <c r="K101" s="228">
        <f t="shared" si="101"/>
        <v>211.02858275799372</v>
      </c>
      <c r="L101" s="228">
        <f t="shared" si="101"/>
        <v>-63.028589216026376</v>
      </c>
      <c r="M101" s="228">
        <f t="shared" si="101"/>
        <v>-65.811830410202674</v>
      </c>
      <c r="N101" s="228">
        <f t="shared" si="101"/>
        <v>-70.428596474529513</v>
      </c>
      <c r="O101" s="228">
        <f t="shared" si="101"/>
        <v>-74.911374778125719</v>
      </c>
      <c r="P101" s="228">
        <f t="shared" si="101"/>
        <v>-54.448571202564381</v>
      </c>
      <c r="Q101" s="228"/>
      <c r="R101" s="228"/>
      <c r="S101" s="228"/>
      <c r="T101" s="228"/>
      <c r="U101" s="228"/>
      <c r="V101" s="250"/>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41"/>
      <c r="BL101" s="41"/>
      <c r="BM101" s="41"/>
      <c r="BN101" s="41"/>
      <c r="BO101" s="41"/>
      <c r="BP101" s="41"/>
      <c r="BQ101" s="41"/>
      <c r="BR101" s="41"/>
      <c r="BS101" s="41"/>
      <c r="BT101" s="41"/>
      <c r="BU101" s="41"/>
      <c r="BV101" s="41"/>
      <c r="BW101" s="41"/>
      <c r="BX101" s="41"/>
      <c r="BY101" s="41"/>
      <c r="BZ101" s="41"/>
    </row>
    <row r="102" spans="1:78">
      <c r="A102" s="41"/>
      <c r="B102" s="41" t="s">
        <v>115</v>
      </c>
      <c r="C102" s="41"/>
      <c r="D102" s="41"/>
      <c r="E102" s="41"/>
      <c r="F102" s="251"/>
      <c r="G102" s="142"/>
      <c r="H102" s="142"/>
      <c r="I102" s="142"/>
      <c r="J102" s="142"/>
      <c r="K102" s="142">
        <f>IF(COUNT($G101:K101)=Input!$R$7,L13,0)</f>
        <v>3550.6333947079556</v>
      </c>
      <c r="L102" s="142">
        <f>IF(COUNT($G101:L101)=Input!$R$7,M13,0)</f>
        <v>0</v>
      </c>
      <c r="M102" s="142">
        <f>IF(COUNT($G101:M101)=Input!$R$7,N13,0)</f>
        <v>0</v>
      </c>
      <c r="N102" s="142">
        <f>IF(COUNT($G101:N101)=Input!$R$7,O13,0)</f>
        <v>0</v>
      </c>
      <c r="O102" s="142">
        <f>IF(COUNT($G101:O101)=Input!$R$7,P13,0)</f>
        <v>0</v>
      </c>
      <c r="P102" s="142">
        <f>IF(COUNT($G101:P101)=Input!$R$7,Q13,0)</f>
        <v>0</v>
      </c>
      <c r="Q102" s="142"/>
      <c r="R102" s="142"/>
      <c r="S102" s="142"/>
      <c r="T102" s="142"/>
      <c r="U102" s="142"/>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41"/>
      <c r="BL102" s="41"/>
      <c r="BM102" s="41"/>
      <c r="BN102" s="41"/>
      <c r="BO102" s="41"/>
      <c r="BP102" s="41"/>
      <c r="BQ102" s="41"/>
      <c r="BR102" s="41"/>
      <c r="BS102" s="41"/>
      <c r="BT102" s="41"/>
      <c r="BU102" s="41"/>
      <c r="BV102" s="41"/>
      <c r="BW102" s="41"/>
      <c r="BX102" s="41"/>
      <c r="BY102" s="41"/>
      <c r="BZ102" s="41"/>
    </row>
    <row r="103" spans="1:78">
      <c r="A103" s="41"/>
      <c r="B103" s="41" t="s">
        <v>116</v>
      </c>
      <c r="C103" s="41"/>
      <c r="D103" s="41"/>
      <c r="E103" s="41"/>
      <c r="F103" s="251">
        <f t="shared" ref="F103:K103" si="102">SUM(F95:F102)</f>
        <v>-2630.3727765901303</v>
      </c>
      <c r="G103" s="142">
        <f t="shared" si="102"/>
        <v>41.470512527349968</v>
      </c>
      <c r="H103" s="142">
        <f t="shared" si="102"/>
        <v>91.042682384651243</v>
      </c>
      <c r="I103" s="142">
        <f t="shared" si="102"/>
        <v>87.495129597736536</v>
      </c>
      <c r="J103" s="142">
        <f t="shared" si="102"/>
        <v>114.8952949251655</v>
      </c>
      <c r="K103" s="142">
        <f t="shared" si="102"/>
        <v>3734.5746913264466</v>
      </c>
      <c r="L103" s="142">
        <f>IF(L96=0, 0, SUM(L95:L102))</f>
        <v>0</v>
      </c>
      <c r="M103" s="142">
        <f>IF(M96=0, 0, SUM(M95:M102))</f>
        <v>0</v>
      </c>
      <c r="N103" s="142">
        <f>IF(N96=0, 0, SUM(N95:N102))</f>
        <v>0</v>
      </c>
      <c r="O103" s="142">
        <f>IF(O96=0, 0, SUM(O95:O102))</f>
        <v>0</v>
      </c>
      <c r="P103" s="142">
        <f>IF(P96=0, 0, SUM(P95:P102))</f>
        <v>0</v>
      </c>
      <c r="Q103" s="142"/>
      <c r="R103" s="142"/>
      <c r="S103" s="142"/>
      <c r="T103" s="142"/>
      <c r="U103" s="142"/>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41"/>
      <c r="BL103" s="41"/>
      <c r="BM103" s="41"/>
      <c r="BN103" s="41"/>
      <c r="BO103" s="41"/>
      <c r="BP103" s="41"/>
      <c r="BQ103" s="41"/>
      <c r="BR103" s="41"/>
      <c r="BS103" s="41"/>
      <c r="BT103" s="41"/>
      <c r="BU103" s="41"/>
      <c r="BV103" s="41"/>
      <c r="BW103" s="41"/>
      <c r="BX103" s="41"/>
      <c r="BY103" s="41"/>
      <c r="BZ103" s="41"/>
    </row>
    <row r="104" spans="1:78">
      <c r="A104" s="41"/>
      <c r="B104" s="41"/>
      <c r="C104" s="41"/>
      <c r="D104" s="41"/>
      <c r="E104" s="41"/>
      <c r="F104" s="142"/>
      <c r="G104" s="142"/>
      <c r="H104" s="142"/>
      <c r="I104" s="142"/>
      <c r="J104" s="142"/>
      <c r="K104" s="142"/>
      <c r="L104" s="142"/>
      <c r="M104" s="142"/>
      <c r="N104" s="142"/>
      <c r="O104" s="142"/>
      <c r="P104" s="142"/>
      <c r="Q104" s="142"/>
      <c r="R104" s="142"/>
      <c r="S104" s="142"/>
      <c r="T104" s="142"/>
      <c r="U104" s="142"/>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41"/>
      <c r="BL104" s="41"/>
      <c r="BM104" s="41"/>
      <c r="BN104" s="41"/>
      <c r="BO104" s="41"/>
      <c r="BP104" s="41"/>
      <c r="BQ104" s="41"/>
      <c r="BR104" s="41"/>
      <c r="BS104" s="41"/>
      <c r="BT104" s="41"/>
      <c r="BU104" s="41"/>
      <c r="BV104" s="41"/>
      <c r="BW104" s="41"/>
      <c r="BX104" s="41"/>
      <c r="BY104" s="41"/>
      <c r="BZ104" s="41"/>
    </row>
    <row r="105" spans="1:78">
      <c r="A105" s="41"/>
      <c r="B105" s="176" t="s">
        <v>173</v>
      </c>
      <c r="C105" s="176"/>
      <c r="D105" s="176"/>
      <c r="E105" s="243">
        <f>IRR(F103:P103)</f>
        <v>9.5199999999999674E-2</v>
      </c>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row>
    <row r="106" spans="1:78">
      <c r="A106" s="41"/>
      <c r="B106" s="182" t="s">
        <v>174</v>
      </c>
      <c r="C106" s="182"/>
      <c r="D106" s="182"/>
      <c r="E106" s="244">
        <f>WACC!F25</f>
        <v>9.5200000000000007E-2</v>
      </c>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row>
    <row r="107" spans="1:78">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row>
    <row r="108" spans="1:78">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row>
    <row r="109" spans="1:78">
      <c r="A109" s="253"/>
      <c r="B109" s="252" t="s">
        <v>55</v>
      </c>
      <c r="C109" s="96"/>
      <c r="D109" s="96"/>
      <c r="E109" s="96"/>
      <c r="F109" s="97" t="s">
        <v>346</v>
      </c>
      <c r="G109" s="98">
        <f>G19+G20</f>
        <v>546.72298161425852</v>
      </c>
      <c r="H109" s="98">
        <f t="shared" ref="H109:P109" si="103">H19+H20</f>
        <v>590.1513634351262</v>
      </c>
      <c r="I109" s="98">
        <f t="shared" si="103"/>
        <v>627.41055170050038</v>
      </c>
      <c r="J109" s="98">
        <f t="shared" si="103"/>
        <v>668.95417353549874</v>
      </c>
      <c r="K109" s="98">
        <f t="shared" si="103"/>
        <v>708.75762380588253</v>
      </c>
      <c r="L109" s="98">
        <f t="shared" si="103"/>
        <v>737.9991510900486</v>
      </c>
      <c r="M109" s="98">
        <f t="shared" si="103"/>
        <v>729.26548957768114</v>
      </c>
      <c r="N109" s="98">
        <f t="shared" si="103"/>
        <v>720.14616361050741</v>
      </c>
      <c r="O109" s="98">
        <f t="shared" si="103"/>
        <v>710.38710775902018</v>
      </c>
      <c r="P109" s="98">
        <f t="shared" si="103"/>
        <v>700.00688826059786</v>
      </c>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41"/>
      <c r="BK109" s="41"/>
      <c r="BL109" s="41"/>
      <c r="BM109" s="41"/>
      <c r="BN109" s="41"/>
      <c r="BO109" s="41"/>
      <c r="BP109" s="41"/>
      <c r="BQ109" s="41"/>
      <c r="BR109" s="41"/>
      <c r="BS109" s="41"/>
      <c r="BT109" s="41"/>
      <c r="BU109" s="41"/>
      <c r="BV109" s="41"/>
      <c r="BW109" s="41"/>
      <c r="BX109" s="41"/>
      <c r="BY109" s="41"/>
      <c r="BZ109" s="41"/>
    </row>
    <row r="110" spans="1:78">
      <c r="A110" s="54"/>
      <c r="B110" s="99"/>
      <c r="C110" s="99"/>
      <c r="D110" s="99"/>
      <c r="E110" s="99"/>
      <c r="F110" s="100" t="s">
        <v>347</v>
      </c>
      <c r="G110" s="101">
        <f t="shared" ref="G110:P110" si="104">G24-G111</f>
        <v>184.5324057072761</v>
      </c>
      <c r="H110" s="101">
        <f t="shared" si="104"/>
        <v>193.14268115169619</v>
      </c>
      <c r="I110" s="101">
        <f t="shared" si="104"/>
        <v>201.10413821528041</v>
      </c>
      <c r="J110" s="101">
        <f t="shared" si="104"/>
        <v>211.31234581771864</v>
      </c>
      <c r="K110" s="101">
        <f t="shared" si="104"/>
        <v>222.27784214566469</v>
      </c>
      <c r="L110" s="101">
        <f>L24-L111</f>
        <v>0</v>
      </c>
      <c r="M110" s="101">
        <f t="shared" si="104"/>
        <v>0</v>
      </c>
      <c r="N110" s="101">
        <f t="shared" si="104"/>
        <v>0</v>
      </c>
      <c r="O110" s="101">
        <f t="shared" si="104"/>
        <v>0</v>
      </c>
      <c r="P110" s="101">
        <f t="shared" si="104"/>
        <v>0</v>
      </c>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41"/>
      <c r="BK110" s="41"/>
      <c r="BL110" s="41"/>
      <c r="BM110" s="41"/>
      <c r="BN110" s="41"/>
      <c r="BO110" s="41"/>
      <c r="BP110" s="41"/>
      <c r="BQ110" s="41"/>
      <c r="BR110" s="41"/>
      <c r="BS110" s="41"/>
      <c r="BT110" s="41"/>
      <c r="BU110" s="41"/>
      <c r="BV110" s="41"/>
      <c r="BW110" s="41"/>
      <c r="BX110" s="41"/>
      <c r="BY110" s="41"/>
      <c r="BZ110" s="41"/>
    </row>
    <row r="111" spans="1:78">
      <c r="A111" s="54"/>
      <c r="B111" s="99"/>
      <c r="C111" s="99"/>
      <c r="D111" s="99"/>
      <c r="E111" s="99"/>
      <c r="F111" s="100" t="s">
        <v>138</v>
      </c>
      <c r="G111" s="101">
        <f>Input!G248*Analysis!G8</f>
        <v>-4.2187029258997955</v>
      </c>
      <c r="H111" s="101">
        <f>Input!H248*Analysis!H8</f>
        <v>-0.43957897604705415</v>
      </c>
      <c r="I111" s="101">
        <f>Input!I248*Analysis!I8</f>
        <v>-3.1738979175686226</v>
      </c>
      <c r="J111" s="101">
        <f>Input!J248*Analysis!J8</f>
        <v>3.8590469508413872</v>
      </c>
      <c r="K111" s="101">
        <f>Input!K248*Analysis!K8</f>
        <v>0</v>
      </c>
      <c r="L111" s="101">
        <f>Input!L248*Analysis!L8</f>
        <v>0</v>
      </c>
      <c r="M111" s="101">
        <f>Input!M248*Analysis!M8</f>
        <v>0</v>
      </c>
      <c r="N111" s="101">
        <f>Input!N248*Analysis!N8</f>
        <v>0</v>
      </c>
      <c r="O111" s="101">
        <f>Input!O248*Analysis!O8</f>
        <v>0</v>
      </c>
      <c r="P111" s="101">
        <f>Input!P248*Analysis!P8</f>
        <v>0</v>
      </c>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41"/>
      <c r="BK111" s="41"/>
      <c r="BL111" s="41"/>
      <c r="BM111" s="41"/>
      <c r="BN111" s="41"/>
      <c r="BO111" s="41"/>
      <c r="BP111" s="41"/>
      <c r="BQ111" s="41"/>
      <c r="BR111" s="41"/>
      <c r="BS111" s="41"/>
      <c r="BT111" s="41"/>
      <c r="BU111" s="41"/>
      <c r="BV111" s="41"/>
      <c r="BW111" s="41"/>
      <c r="BX111" s="41"/>
      <c r="BY111" s="41"/>
      <c r="BZ111" s="41"/>
    </row>
    <row r="112" spans="1:78">
      <c r="A112" s="54"/>
      <c r="B112" s="99"/>
      <c r="C112" s="99"/>
      <c r="D112" s="99"/>
      <c r="E112" s="99"/>
      <c r="F112" s="100" t="s">
        <v>348</v>
      </c>
      <c r="G112" s="101">
        <f t="shared" ref="G112:P112" si="105">G22</f>
        <v>40.913515297985924</v>
      </c>
      <c r="H112" s="101">
        <f t="shared" si="105"/>
        <v>62.754606692881566</v>
      </c>
      <c r="I112" s="101">
        <f t="shared" si="105"/>
        <v>76.681101322331784</v>
      </c>
      <c r="J112" s="101">
        <f t="shared" si="105"/>
        <v>73.790281393469286</v>
      </c>
      <c r="K112" s="101">
        <f t="shared" si="105"/>
        <v>83.822864412778102</v>
      </c>
      <c r="L112" s="101">
        <f t="shared" si="105"/>
        <v>105.04764869337765</v>
      </c>
      <c r="M112" s="101">
        <f t="shared" si="105"/>
        <v>109.68638401700485</v>
      </c>
      <c r="N112" s="101">
        <f t="shared" si="105"/>
        <v>117.38099412421639</v>
      </c>
      <c r="O112" s="101">
        <f t="shared" si="105"/>
        <v>124.85229129687499</v>
      </c>
      <c r="P112" s="101">
        <f t="shared" si="105"/>
        <v>90.747618670940312</v>
      </c>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41"/>
      <c r="BK112" s="41"/>
      <c r="BL112" s="41"/>
      <c r="BM112" s="41"/>
      <c r="BN112" s="41"/>
      <c r="BO112" s="41"/>
      <c r="BP112" s="41"/>
      <c r="BQ112" s="41"/>
      <c r="BR112" s="41"/>
      <c r="BS112" s="41"/>
      <c r="BT112" s="41"/>
      <c r="BU112" s="41"/>
      <c r="BV112" s="41"/>
      <c r="BW112" s="41"/>
      <c r="BX112" s="41"/>
      <c r="BY112" s="41"/>
      <c r="BZ112" s="41"/>
    </row>
    <row r="113" spans="1:78">
      <c r="A113" s="54"/>
      <c r="B113" s="99"/>
      <c r="C113" s="99"/>
      <c r="D113" s="99"/>
      <c r="E113" s="99"/>
      <c r="F113" s="100" t="s">
        <v>349</v>
      </c>
      <c r="G113" s="102">
        <f t="shared" ref="G113:P113" si="106">G26+G27</f>
        <v>15.033107663909011</v>
      </c>
      <c r="H113" s="102">
        <f t="shared" si="106"/>
        <v>15.926740362828465</v>
      </c>
      <c r="I113" s="102">
        <f t="shared" si="106"/>
        <v>18.30755130587039</v>
      </c>
      <c r="J113" s="102">
        <f t="shared" si="106"/>
        <v>18.73498942045633</v>
      </c>
      <c r="K113" s="102">
        <f t="shared" si="106"/>
        <v>20.403949344578599</v>
      </c>
      <c r="L113" s="102">
        <f t="shared" si="106"/>
        <v>22.007306585902725</v>
      </c>
      <c r="M113" s="102">
        <f t="shared" si="106"/>
        <v>23.140697795775203</v>
      </c>
      <c r="N113" s="102">
        <f t="shared" si="106"/>
        <v>24.425433938566265</v>
      </c>
      <c r="O113" s="102">
        <f t="shared" si="106"/>
        <v>25.328450898740769</v>
      </c>
      <c r="P113" s="102">
        <f t="shared" si="106"/>
        <v>23.47937148197142</v>
      </c>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41"/>
      <c r="BK113" s="41"/>
      <c r="BL113" s="41"/>
      <c r="BM113" s="41"/>
      <c r="BN113" s="41"/>
      <c r="BO113" s="41"/>
      <c r="BP113" s="41"/>
      <c r="BQ113" s="41"/>
      <c r="BR113" s="41"/>
      <c r="BS113" s="41"/>
      <c r="BT113" s="41"/>
      <c r="BU113" s="41"/>
      <c r="BV113" s="41"/>
      <c r="BW113" s="41"/>
      <c r="BX113" s="41"/>
      <c r="BY113" s="41"/>
      <c r="BZ113" s="41"/>
    </row>
    <row r="114" spans="1:78">
      <c r="A114" s="54"/>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41"/>
      <c r="BK114" s="41"/>
      <c r="BL114" s="41"/>
      <c r="BM114" s="41"/>
      <c r="BN114" s="41"/>
      <c r="BO114" s="41"/>
      <c r="BP114" s="41"/>
      <c r="BQ114" s="41"/>
      <c r="BR114" s="41"/>
      <c r="BS114" s="41"/>
      <c r="BT114" s="41"/>
      <c r="BU114" s="41"/>
      <c r="BV114" s="41"/>
      <c r="BW114" s="41"/>
      <c r="BX114" s="41"/>
      <c r="BY114" s="41"/>
      <c r="BZ114" s="41"/>
    </row>
    <row r="115" spans="1:78">
      <c r="A115" s="54"/>
      <c r="B115" s="99"/>
      <c r="C115" s="99"/>
      <c r="D115" s="99"/>
      <c r="E115" s="99"/>
      <c r="F115" s="100" t="s">
        <v>140</v>
      </c>
      <c r="G115" s="101">
        <f>G109+G110+G112</f>
        <v>772.16890261952051</v>
      </c>
      <c r="H115" s="101">
        <f t="shared" ref="H115:P115" si="107">H109+H110+H112</f>
        <v>846.0486512797039</v>
      </c>
      <c r="I115" s="101">
        <f t="shared" si="107"/>
        <v>905.19579123811252</v>
      </c>
      <c r="J115" s="101">
        <f t="shared" si="107"/>
        <v>954.05680074668669</v>
      </c>
      <c r="K115" s="101">
        <f t="shared" si="107"/>
        <v>1014.8583303643253</v>
      </c>
      <c r="L115" s="101">
        <f t="shared" si="107"/>
        <v>843.0467997834262</v>
      </c>
      <c r="M115" s="101">
        <f t="shared" si="107"/>
        <v>838.95187359468605</v>
      </c>
      <c r="N115" s="101">
        <f t="shared" si="107"/>
        <v>837.5271577347238</v>
      </c>
      <c r="O115" s="101">
        <f t="shared" si="107"/>
        <v>835.23939905589521</v>
      </c>
      <c r="P115" s="101">
        <f t="shared" si="107"/>
        <v>790.75450693153812</v>
      </c>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41"/>
      <c r="BK115" s="41"/>
      <c r="BL115" s="41"/>
      <c r="BM115" s="41"/>
      <c r="BN115" s="41"/>
      <c r="BO115" s="41"/>
      <c r="BP115" s="41"/>
      <c r="BQ115" s="41"/>
      <c r="BR115" s="41"/>
      <c r="BS115" s="41"/>
      <c r="BT115" s="41"/>
      <c r="BU115" s="41"/>
      <c r="BV115" s="41"/>
      <c r="BW115" s="41"/>
      <c r="BX115" s="41"/>
      <c r="BY115" s="41"/>
      <c r="BZ115" s="41"/>
    </row>
    <row r="116" spans="1:78">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row>
    <row r="117" spans="1:78">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row>
    <row r="118" spans="1:78">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row>
    <row r="119" spans="1:78">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row>
    <row r="120" spans="1:78">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row>
    <row r="121" spans="1:78">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row>
    <row r="122" spans="1:78">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row>
    <row r="123" spans="1:7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row>
    <row r="124" spans="1:78">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row>
    <row r="125" spans="1:78">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row>
    <row r="126" spans="1:78">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row>
    <row r="127" spans="1:78">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row>
    <row r="128" spans="1:7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row>
    <row r="129" spans="1:78">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row>
    <row r="130" spans="1:78">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row>
    <row r="131" spans="1:78">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row>
    <row r="132" spans="1:78">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row>
    <row r="133" spans="1:78">
      <c r="A133" s="41"/>
      <c r="B133" s="41"/>
      <c r="C133" s="41"/>
      <c r="D133" s="11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row>
    <row r="134" spans="1:78">
      <c r="A134" s="41"/>
      <c r="B134" s="41"/>
      <c r="C134" s="41"/>
      <c r="D134" s="111"/>
      <c r="E134" s="112"/>
      <c r="F134" s="112"/>
      <c r="G134" s="112"/>
      <c r="H134" s="112"/>
      <c r="I134" s="112"/>
      <c r="J134" s="112"/>
      <c r="K134" s="112"/>
      <c r="L134" s="112"/>
      <c r="M134" s="112"/>
      <c r="N134" s="112"/>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row>
    <row r="135" spans="1:78">
      <c r="A135" s="41"/>
      <c r="B135" s="41"/>
      <c r="C135" s="41"/>
      <c r="D135" s="111"/>
      <c r="E135" s="94"/>
      <c r="F135" s="94"/>
      <c r="G135" s="94"/>
      <c r="H135" s="94"/>
      <c r="I135" s="94"/>
      <c r="J135" s="94"/>
      <c r="K135" s="94"/>
      <c r="L135" s="94"/>
      <c r="M135" s="94"/>
      <c r="N135" s="94"/>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row>
    <row r="136" spans="1:78">
      <c r="A136" s="41"/>
      <c r="B136" s="41"/>
      <c r="C136" s="41"/>
      <c r="D136" s="111"/>
      <c r="E136" s="94"/>
      <c r="F136" s="94"/>
      <c r="G136" s="94"/>
      <c r="H136" s="94"/>
      <c r="I136" s="94"/>
      <c r="J136" s="94"/>
      <c r="K136" s="94"/>
      <c r="L136" s="94"/>
      <c r="M136" s="94"/>
      <c r="N136" s="94"/>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row>
    <row r="137" spans="1:78">
      <c r="A137" s="41"/>
      <c r="B137" s="41"/>
      <c r="C137" s="41"/>
      <c r="D137" s="111"/>
      <c r="E137" s="284"/>
      <c r="F137" s="284"/>
      <c r="G137" s="284"/>
      <c r="H137" s="284"/>
      <c r="I137" s="284"/>
      <c r="J137" s="284"/>
      <c r="K137" s="284"/>
      <c r="L137" s="284"/>
      <c r="M137" s="284"/>
      <c r="N137" s="284"/>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row>
    <row r="138" spans="1:7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row>
    <row r="139" spans="1:78">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row>
    <row r="140" spans="1:78">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row>
    <row r="141" spans="1:78">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row>
    <row r="142" spans="1:78">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row>
    <row r="143" spans="1:78">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row>
    <row r="144" spans="1:78">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row>
    <row r="145" spans="1:78">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row>
    <row r="146" spans="1:78">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row>
    <row r="147" spans="1:78">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row>
    <row r="148" spans="1:7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row>
    <row r="149" spans="1:78">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row>
    <row r="150" spans="1:78">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row>
    <row r="151" spans="1:78">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row>
    <row r="152" spans="1:78">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row>
    <row r="153" spans="1:78">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row>
    <row r="154" spans="1:78">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row>
    <row r="155" spans="1:78">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row>
    <row r="156" spans="1:78">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row>
    <row r="157" spans="1:78">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row>
    <row r="158" spans="1:7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row>
    <row r="159" spans="1:78">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row>
    <row r="160" spans="1:78">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row>
    <row r="161" spans="1:78">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row>
    <row r="162" spans="1:78">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row>
    <row r="163" spans="1:78">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row>
    <row r="164" spans="1:78">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row>
    <row r="165" spans="1:78">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row>
    <row r="166" spans="1:78">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row>
    <row r="167" spans="1:78">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row>
    <row r="168" spans="1:7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row>
    <row r="169" spans="1:78">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row>
    <row r="170" spans="1:78">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row>
    <row r="171" spans="1:78">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row>
    <row r="172" spans="1:78">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row>
    <row r="173" spans="1:78">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row>
    <row r="174" spans="1:78">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row>
    <row r="175" spans="1:78">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row>
    <row r="176" spans="1:78">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row>
    <row r="177" spans="1:78">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row>
    <row r="178" spans="1:7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row>
    <row r="179" spans="1:78">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row>
    <row r="180" spans="1:78">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row>
    <row r="181" spans="1:78">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row>
    <row r="182" spans="1:78">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row>
    <row r="183" spans="1:78">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row>
    <row r="184" spans="1:78">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row>
    <row r="185" spans="1:78">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row>
    <row r="186" spans="1:78">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row>
    <row r="187" spans="1:78">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row>
    <row r="188" spans="1:7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row>
    <row r="189" spans="1:78">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row>
    <row r="190" spans="1:78">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row>
    <row r="191" spans="1:78">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row>
    <row r="192" spans="1:78">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row>
    <row r="193" spans="1:78">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row>
    <row r="194" spans="1:78">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row>
    <row r="195" spans="1:78">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row>
    <row r="196" spans="1:78">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row>
    <row r="197" spans="1:78">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row>
    <row r="198" spans="1:78">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row>
    <row r="199" spans="1:78">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row>
    <row r="200" spans="1:78">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row>
    <row r="201" spans="1:78">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row>
    <row r="202" spans="1:78">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row>
    <row r="203" spans="1:78">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row>
  </sheetData>
  <phoneticPr fontId="0" type="noConversion"/>
  <pageMargins left="0.35433070866141736" right="0.35433070866141736" top="0.39370078740157483" bottom="0.39370078740157483" header="0.19685039370078741" footer="0.19685039370078741"/>
  <pageSetup paperSize="9" scale="53" orientation="portrait" r:id="rId1"/>
  <headerFooter alignWithMargins="0">
    <oddFooter>&amp;L&amp;8&amp;F
&amp;A&amp;C&amp;8Page &amp;P of &amp;N
Powerlink - CONFIDENTIAL</oddFooter>
  </headerFooter>
  <rowBreaks count="2" manualBreakCount="2">
    <brk id="45" min="1" max="61" man="1"/>
    <brk id="92" min="1" max="61" man="1"/>
  </rowBreaks>
  <colBreaks count="2" manualBreakCount="2">
    <brk id="17" max="112" man="1"/>
    <brk id="39" max="112" man="1"/>
  </colBreaks>
  <ignoredErrors>
    <ignoredError sqref="G38:BI38 G7:BI8 G12:BI12 G22 D27 G112:P114 G44:BI44 G45:BI45 D59:E65 D69:E76 R24:BI24 F5:BI5 E105:E106 G17:BI17 D17 F49:BI49 H22:BI23 G111:P111 H109:P109 G24:Q24 F103:J103 G29:BI29 D13:D16 D18:D23 L103:P103 F102:J102 G27:BI27 D25:D26 K103 G110:L110 M110:P110 B2 F50:BI51 D42:D43 K102:P102 H115:P115" unlockedFormula="1"/>
    <ignoredError sqref="G83:BI83" formula="1"/>
  </ignoredErrors>
  <legacyDrawing r:id="rId2"/>
</worksheet>
</file>

<file path=xl/worksheets/sheet7.xml><?xml version="1.0" encoding="utf-8"?>
<worksheet xmlns="http://schemas.openxmlformats.org/spreadsheetml/2006/main" xmlns:r="http://schemas.openxmlformats.org/officeDocument/2006/relationships">
  <sheetPr codeName="Sheet191">
    <pageSetUpPr fitToPage="1"/>
  </sheetPr>
  <dimension ref="A1:AB100"/>
  <sheetViews>
    <sheetView topLeftCell="B1" workbookViewId="0">
      <pane ySplit="4" topLeftCell="A5" activePane="bottomLeft" state="frozen"/>
      <selection activeCell="G4" sqref="G4"/>
      <selection pane="bottomLeft" activeCell="L26" sqref="L26"/>
    </sheetView>
  </sheetViews>
  <sheetFormatPr defaultRowHeight="12.75"/>
  <cols>
    <col min="1" max="1" width="1" style="410" customWidth="1"/>
    <col min="2" max="2" width="1.28515625" style="410" customWidth="1"/>
    <col min="3" max="3" width="1.140625" style="410" customWidth="1"/>
    <col min="4" max="4" width="13" style="410" customWidth="1"/>
    <col min="5" max="5" width="32.85546875" style="410" customWidth="1"/>
    <col min="6" max="6" width="12.5703125" style="410" customWidth="1"/>
    <col min="7" max="7" width="11.28515625" style="410" bestFit="1" customWidth="1"/>
    <col min="8" max="8" width="11.5703125" style="410" bestFit="1" customWidth="1"/>
    <col min="9" max="9" width="11.28515625" style="410" bestFit="1" customWidth="1"/>
    <col min="10" max="11" width="11.5703125" style="410" bestFit="1" customWidth="1"/>
    <col min="12" max="12" width="11.140625" style="410" customWidth="1"/>
    <col min="13" max="16" width="10.42578125" style="410" customWidth="1"/>
    <col min="17" max="17" width="9.7109375" style="410" customWidth="1"/>
    <col min="18" max="18" width="11.28515625" style="410" customWidth="1"/>
    <col min="19" max="22" width="9.28515625" style="410" customWidth="1"/>
    <col min="23" max="16384" width="9.140625" style="410"/>
  </cols>
  <sheetData>
    <row r="1" spans="1:28" ht="23.25">
      <c r="A1" s="14"/>
      <c r="B1" s="14"/>
      <c r="C1" s="14"/>
      <c r="D1" s="425" t="str">
        <f>'Powerlink record of changes'!$B$7</f>
        <v>Powerlink - PTRM - Draft decision data as at November 2011</v>
      </c>
      <c r="E1" s="20"/>
      <c r="F1" s="131"/>
      <c r="G1" s="129"/>
      <c r="H1" s="132"/>
      <c r="I1" s="132"/>
      <c r="J1" s="132"/>
      <c r="K1" s="132"/>
      <c r="L1" s="132"/>
      <c r="M1" s="264"/>
      <c r="N1" s="264"/>
      <c r="O1" s="132"/>
      <c r="P1" s="132"/>
      <c r="Q1" s="14"/>
      <c r="R1" s="14"/>
      <c r="S1" s="14"/>
      <c r="T1" s="14"/>
      <c r="U1" s="14"/>
      <c r="V1" s="14"/>
      <c r="W1" s="14"/>
      <c r="X1" s="14"/>
      <c r="Y1" s="14"/>
      <c r="Z1" s="14"/>
      <c r="AA1" s="3"/>
      <c r="AB1" s="3"/>
    </row>
    <row r="2" spans="1:28" ht="15.75">
      <c r="A2" s="14"/>
      <c r="B2" s="14"/>
      <c r="C2" s="14"/>
      <c r="D2" s="406" t="str">
        <f>"Revenue Smoothing - PTRM "&amp;Intro!L4</f>
        <v>Revenue Smoothing - PTRM Version: 2.0</v>
      </c>
      <c r="E2" s="20"/>
      <c r="F2" s="131"/>
      <c r="G2" s="129"/>
      <c r="H2" s="132"/>
      <c r="I2" s="132"/>
      <c r="J2" s="132"/>
      <c r="K2" s="132"/>
      <c r="L2" s="132"/>
      <c r="N2" s="264"/>
      <c r="O2" s="132"/>
      <c r="P2" s="132"/>
      <c r="Q2" s="14"/>
      <c r="R2" s="14"/>
      <c r="S2" s="14"/>
      <c r="T2" s="14"/>
      <c r="U2" s="14"/>
      <c r="V2" s="14"/>
      <c r="W2" s="14"/>
      <c r="X2" s="14"/>
      <c r="Y2" s="14"/>
      <c r="Z2" s="14"/>
      <c r="AA2" s="3"/>
      <c r="AB2" s="3"/>
    </row>
    <row r="3" spans="1:28">
      <c r="A3" s="14"/>
      <c r="B3" s="14"/>
      <c r="C3" s="14"/>
      <c r="D3" s="20"/>
      <c r="E3" s="20"/>
      <c r="F3" s="131"/>
      <c r="G3" s="129"/>
      <c r="H3" s="132"/>
      <c r="I3" s="132"/>
      <c r="J3" s="132"/>
      <c r="K3" s="132"/>
      <c r="L3" s="132"/>
      <c r="M3" s="264"/>
      <c r="N3" s="264"/>
      <c r="O3" s="132"/>
      <c r="P3" s="132"/>
      <c r="Q3" s="14"/>
      <c r="R3" s="14"/>
      <c r="S3" s="14"/>
      <c r="T3" s="14"/>
      <c r="U3" s="14"/>
      <c r="V3" s="14"/>
      <c r="W3" s="14"/>
      <c r="X3" s="14"/>
      <c r="Y3" s="14"/>
      <c r="Z3" s="14"/>
      <c r="AA3" s="3"/>
      <c r="AB3" s="3"/>
    </row>
    <row r="4" spans="1:28" s="65" customFormat="1" ht="15.75">
      <c r="A4" s="187"/>
      <c r="B4" s="187"/>
      <c r="C4" s="187"/>
      <c r="D4" s="188" t="s">
        <v>61</v>
      </c>
      <c r="E4" s="187"/>
      <c r="F4" s="334" t="str">
        <f>Assets!F4</f>
        <v>2011-12</v>
      </c>
      <c r="G4" s="334" t="str">
        <f>Assets!G4</f>
        <v>2012-13</v>
      </c>
      <c r="H4" s="334" t="str">
        <f>Assets!H4</f>
        <v>2013-14</v>
      </c>
      <c r="I4" s="334" t="str">
        <f>Assets!I4</f>
        <v>2014-15</v>
      </c>
      <c r="J4" s="334" t="str">
        <f>Assets!J4</f>
        <v>2015-16</v>
      </c>
      <c r="K4" s="334" t="str">
        <f>Assets!K4</f>
        <v>2016-17</v>
      </c>
      <c r="L4" s="334" t="str">
        <f>Assets!L4</f>
        <v>2017-18</v>
      </c>
      <c r="M4" s="334" t="str">
        <f>Assets!M4</f>
        <v>2018-19</v>
      </c>
      <c r="N4" s="334" t="str">
        <f>Assets!N4</f>
        <v>2019-20</v>
      </c>
      <c r="O4" s="334" t="str">
        <f>Assets!O4</f>
        <v>2020-21</v>
      </c>
      <c r="P4" s="334" t="str">
        <f>Assets!P4</f>
        <v>2021-22</v>
      </c>
      <c r="Q4" s="187"/>
      <c r="R4" s="187"/>
      <c r="S4" s="187"/>
      <c r="T4" s="18"/>
      <c r="U4" s="18"/>
      <c r="V4" s="18"/>
      <c r="W4" s="18"/>
      <c r="X4" s="18"/>
      <c r="Y4" s="18"/>
      <c r="Z4" s="18"/>
    </row>
    <row r="5" spans="1:28">
      <c r="A5" s="165"/>
      <c r="B5" s="165"/>
      <c r="C5" s="165"/>
      <c r="D5" s="404" t="s">
        <v>156</v>
      </c>
      <c r="E5" s="404"/>
      <c r="F5" s="165"/>
      <c r="G5" s="165"/>
      <c r="H5" s="294"/>
      <c r="I5" s="294"/>
      <c r="J5" s="294"/>
      <c r="K5" s="294"/>
      <c r="L5" s="294"/>
      <c r="M5" s="294"/>
      <c r="N5" s="294"/>
      <c r="O5" s="294"/>
      <c r="P5" s="294"/>
      <c r="Q5" s="294"/>
      <c r="R5" s="165"/>
      <c r="S5" s="165"/>
      <c r="T5" s="14"/>
      <c r="U5" s="14"/>
      <c r="V5" s="14"/>
      <c r="W5" s="14"/>
      <c r="X5" s="14"/>
      <c r="Y5" s="14"/>
      <c r="Z5" s="14"/>
      <c r="AA5" s="3"/>
      <c r="AB5" s="3"/>
    </row>
    <row r="6" spans="1:28">
      <c r="A6" s="14"/>
      <c r="B6" s="14"/>
      <c r="C6" s="14"/>
      <c r="D6" s="14"/>
      <c r="E6" s="14"/>
      <c r="G6" s="16"/>
      <c r="H6" s="66"/>
      <c r="I6" s="66"/>
      <c r="J6" s="66"/>
      <c r="K6" s="66"/>
      <c r="L6" s="66"/>
      <c r="M6" s="66"/>
      <c r="N6" s="66"/>
      <c r="O6" s="66"/>
      <c r="P6" s="66"/>
      <c r="Q6" s="66"/>
      <c r="R6" s="18" t="s">
        <v>49</v>
      </c>
      <c r="S6" s="14"/>
      <c r="T6" s="14"/>
      <c r="U6" s="14"/>
      <c r="V6" s="14"/>
      <c r="W6" s="14"/>
      <c r="X6" s="14"/>
      <c r="Y6" s="14"/>
      <c r="Z6" s="14"/>
      <c r="AA6" s="3"/>
      <c r="AB6" s="3"/>
    </row>
    <row r="7" spans="1:28">
      <c r="A7" s="14"/>
      <c r="B7" s="14"/>
      <c r="C7" s="14"/>
      <c r="D7" s="28" t="s">
        <v>142</v>
      </c>
      <c r="E7" s="14"/>
      <c r="F7" s="297" t="s">
        <v>70</v>
      </c>
      <c r="G7" s="67">
        <f>Analysis!G29</f>
        <v>782.98330735752972</v>
      </c>
      <c r="H7" s="67">
        <f>Analysis!H29</f>
        <v>861.53581266648541</v>
      </c>
      <c r="I7" s="67">
        <f>Analysis!I29</f>
        <v>920.32944462641433</v>
      </c>
      <c r="J7" s="67">
        <f>Analysis!J29</f>
        <v>976.65083711798445</v>
      </c>
      <c r="K7" s="67">
        <f>Analysis!K29</f>
        <v>1035.2622797089041</v>
      </c>
      <c r="L7" s="67">
        <f>IF(COUNT($G7:K7)&gt;=Input!$R$7,0,Analysis!L29)</f>
        <v>0</v>
      </c>
      <c r="M7" s="67">
        <f>IF(COUNT($G7:L7)&gt;=Input!$R$7,0,Analysis!M29)</f>
        <v>0</v>
      </c>
      <c r="N7" s="67">
        <f>IF(COUNT($G7:M7)&gt;=Input!$R$7,0,Analysis!N29)</f>
        <v>0</v>
      </c>
      <c r="O7" s="67">
        <f>IF(COUNT($G7:N7)&gt;=Input!$R$7,0,Analysis!O29)</f>
        <v>0</v>
      </c>
      <c r="P7" s="67">
        <f>IF(COUNT($G7:O7)&gt;=Input!$R$7,0,Analysis!P29)</f>
        <v>0</v>
      </c>
      <c r="Q7" s="68"/>
      <c r="R7" s="319">
        <f>NPV(vanilla,G7:P7)</f>
        <v>3585.4939451497426</v>
      </c>
      <c r="T7" s="14"/>
      <c r="U7" s="14"/>
      <c r="V7" s="14"/>
      <c r="W7" s="14"/>
      <c r="X7" s="14"/>
      <c r="Y7" s="14"/>
      <c r="Z7" s="14"/>
      <c r="AA7" s="3"/>
      <c r="AB7" s="3"/>
    </row>
    <row r="8" spans="1:28">
      <c r="A8" s="14"/>
      <c r="B8" s="14"/>
      <c r="C8" s="14"/>
      <c r="D8" s="14"/>
      <c r="E8" s="14"/>
      <c r="F8" s="300"/>
      <c r="G8" s="141"/>
      <c r="H8" s="140"/>
      <c r="I8" s="140"/>
      <c r="J8" s="140"/>
      <c r="K8" s="140"/>
      <c r="L8" s="67"/>
      <c r="M8" s="67"/>
      <c r="N8" s="67"/>
      <c r="O8" s="67"/>
      <c r="P8" s="67"/>
      <c r="Q8" s="67"/>
      <c r="R8" s="141"/>
      <c r="S8" s="14"/>
      <c r="T8" s="14"/>
      <c r="U8" s="14"/>
      <c r="V8" s="14"/>
      <c r="W8" s="14"/>
      <c r="X8" s="14"/>
      <c r="Y8" s="14"/>
      <c r="Z8" s="14"/>
      <c r="AA8" s="3"/>
      <c r="AB8" s="3"/>
    </row>
    <row r="9" spans="1:28" s="3" customFormat="1">
      <c r="A9" s="14"/>
      <c r="B9" s="14"/>
      <c r="C9" s="14"/>
      <c r="D9" s="28" t="s">
        <v>157</v>
      </c>
      <c r="E9" s="14"/>
      <c r="F9" s="316">
        <f>Input!G276</f>
        <v>827.8</v>
      </c>
      <c r="G9" s="527">
        <v>825.5</v>
      </c>
      <c r="H9" s="317">
        <f t="shared" ref="H9:P9" si="0">IF(H7&gt;0, G9*(1+f)*(1-X_Factor), 0)</f>
        <v>866.89636745687346</v>
      </c>
      <c r="I9" s="317">
        <f t="shared" si="0"/>
        <v>910.36863950323755</v>
      </c>
      <c r="J9" s="317">
        <f t="shared" si="0"/>
        <v>956.02091657421261</v>
      </c>
      <c r="K9" s="317">
        <f t="shared" si="0"/>
        <v>1003.9625194318298</v>
      </c>
      <c r="L9" s="317">
        <f t="shared" si="0"/>
        <v>0</v>
      </c>
      <c r="M9" s="317">
        <f t="shared" si="0"/>
        <v>0</v>
      </c>
      <c r="N9" s="317">
        <f t="shared" si="0"/>
        <v>0</v>
      </c>
      <c r="O9" s="317">
        <f t="shared" si="0"/>
        <v>0</v>
      </c>
      <c r="P9" s="317">
        <f t="shared" si="0"/>
        <v>0</v>
      </c>
      <c r="Q9" s="83"/>
      <c r="R9" s="319">
        <f>NPV(vanilla,G9:P9)</f>
        <v>3585.494054142102</v>
      </c>
      <c r="S9" s="14"/>
      <c r="T9" s="14"/>
      <c r="U9" s="14"/>
      <c r="V9" s="14"/>
      <c r="W9" s="14"/>
      <c r="X9" s="14"/>
      <c r="Y9" s="14"/>
      <c r="Z9" s="14"/>
    </row>
    <row r="10" spans="1:28">
      <c r="A10" s="14"/>
      <c r="B10" s="14"/>
      <c r="C10" s="14"/>
      <c r="D10" s="14"/>
      <c r="E10" s="14"/>
      <c r="F10" s="14"/>
      <c r="G10" s="14"/>
      <c r="H10" s="14"/>
      <c r="I10" s="14"/>
      <c r="J10" s="14"/>
      <c r="K10" s="14"/>
      <c r="L10" s="14"/>
      <c r="M10" s="14"/>
      <c r="N10" s="14"/>
      <c r="O10" s="14"/>
      <c r="P10" s="14"/>
      <c r="Q10" s="14"/>
      <c r="R10" s="122"/>
      <c r="S10" s="14"/>
      <c r="T10" s="14"/>
      <c r="U10" s="14"/>
      <c r="V10" s="14"/>
      <c r="W10" s="14"/>
      <c r="X10" s="14"/>
      <c r="Y10" s="14"/>
      <c r="Z10" s="14"/>
      <c r="AA10" s="3"/>
      <c r="AB10" s="3"/>
    </row>
    <row r="11" spans="1:28">
      <c r="A11" s="14"/>
      <c r="B11" s="14"/>
      <c r="C11" s="14"/>
      <c r="D11" s="20" t="s">
        <v>176</v>
      </c>
      <c r="E11" s="314">
        <v>-2.3335629471945701E-2</v>
      </c>
      <c r="F11" s="14"/>
      <c r="G11" s="14"/>
      <c r="H11" s="14"/>
      <c r="I11" s="14"/>
      <c r="J11" s="504" t="s">
        <v>333</v>
      </c>
      <c r="K11" s="530">
        <f>K9/K7-1</f>
        <v>-3.0233652756937235E-2</v>
      </c>
      <c r="L11" s="124"/>
      <c r="M11" s="14"/>
      <c r="N11" s="14"/>
      <c r="O11" s="14"/>
      <c r="P11" s="14"/>
      <c r="Q11" s="504" t="s">
        <v>333</v>
      </c>
      <c r="R11" s="531">
        <f>R7-R9</f>
        <v>-1.0899235940087237E-4</v>
      </c>
      <c r="S11" s="14"/>
      <c r="T11" s="14"/>
      <c r="U11" s="14"/>
      <c r="V11" s="14"/>
      <c r="W11" s="14"/>
      <c r="X11" s="14"/>
      <c r="Y11" s="14"/>
      <c r="Z11" s="14"/>
      <c r="AA11" s="3"/>
      <c r="AB11" s="3"/>
    </row>
    <row r="12" spans="1:28">
      <c r="A12" s="14"/>
      <c r="B12" s="14"/>
      <c r="C12" s="14"/>
      <c r="D12" s="14"/>
      <c r="E12" s="14"/>
      <c r="F12" s="14"/>
      <c r="G12" s="16"/>
      <c r="H12" s="16"/>
      <c r="I12" s="16"/>
      <c r="J12" s="16"/>
      <c r="K12" s="16"/>
      <c r="L12" s="16"/>
      <c r="M12" s="16"/>
      <c r="N12" s="16"/>
      <c r="O12" s="16"/>
      <c r="P12" s="16"/>
      <c r="Q12" s="16"/>
      <c r="R12" s="120"/>
      <c r="S12" s="14"/>
      <c r="T12" s="14"/>
      <c r="U12" s="14"/>
      <c r="V12" s="14"/>
      <c r="W12" s="14"/>
      <c r="X12" s="14"/>
      <c r="Y12" s="14"/>
      <c r="Z12" s="14"/>
      <c r="AA12" s="3"/>
      <c r="AB12" s="3"/>
    </row>
    <row r="13" spans="1:28">
      <c r="A13" s="14"/>
      <c r="B13" s="14"/>
      <c r="C13" s="14"/>
      <c r="D13" s="28" t="s">
        <v>157</v>
      </c>
      <c r="E13" s="14"/>
      <c r="F13" s="316">
        <f>Input!G276</f>
        <v>827.8</v>
      </c>
      <c r="G13" s="317">
        <f t="shared" ref="G13:P13" si="1">IF(G7&gt;0, F13*(1+f)*(1-G15), 0)</f>
        <v>849.48835999999994</v>
      </c>
      <c r="H13" s="317">
        <f t="shared" si="1"/>
        <v>871.74495503199989</v>
      </c>
      <c r="I13" s="317">
        <f t="shared" si="1"/>
        <v>894.58467285383824</v>
      </c>
      <c r="J13" s="317">
        <f t="shared" si="1"/>
        <v>918.02279128260875</v>
      </c>
      <c r="K13" s="317">
        <f t="shared" si="1"/>
        <v>942.07498841421307</v>
      </c>
      <c r="L13" s="317">
        <f>IF(L7&gt;0, K13*(1+f)*(1-L15), 0)</f>
        <v>0</v>
      </c>
      <c r="M13" s="317">
        <f t="shared" si="1"/>
        <v>0</v>
      </c>
      <c r="N13" s="317">
        <f t="shared" si="1"/>
        <v>0</v>
      </c>
      <c r="O13" s="317">
        <f t="shared" si="1"/>
        <v>0</v>
      </c>
      <c r="P13" s="317">
        <f t="shared" si="1"/>
        <v>0</v>
      </c>
      <c r="Q13" s="83"/>
      <c r="R13" s="319">
        <f>NPV(vanilla,G13:P13)</f>
        <v>3530.2328429400673</v>
      </c>
      <c r="T13" s="14"/>
      <c r="U13" s="14"/>
      <c r="V13" s="14"/>
      <c r="W13" s="14"/>
      <c r="X13" s="14"/>
      <c r="Y13" s="14"/>
      <c r="Z13" s="14"/>
      <c r="AA13" s="3"/>
      <c r="AB13" s="3"/>
    </row>
    <row r="14" spans="1:28">
      <c r="A14" s="14"/>
      <c r="B14" s="14"/>
      <c r="C14" s="14"/>
      <c r="D14" s="14"/>
      <c r="E14" s="14"/>
      <c r="F14" s="14"/>
      <c r="G14" s="494" t="s">
        <v>311</v>
      </c>
      <c r="H14" s="16"/>
      <c r="I14" s="16"/>
      <c r="J14" s="16"/>
      <c r="K14" s="16"/>
      <c r="L14" s="16"/>
      <c r="M14" s="16"/>
      <c r="N14" s="16"/>
      <c r="O14" s="16"/>
      <c r="P14" s="16"/>
      <c r="Q14" s="16"/>
      <c r="R14" s="120"/>
      <c r="S14" s="14"/>
      <c r="T14" s="14"/>
      <c r="U14" s="14"/>
      <c r="V14" s="14"/>
      <c r="W14" s="14"/>
      <c r="X14" s="14"/>
      <c r="Y14" s="14"/>
      <c r="Z14" s="14"/>
      <c r="AA14" s="3"/>
      <c r="AB14" s="3"/>
    </row>
    <row r="15" spans="1:28">
      <c r="A15" s="14"/>
      <c r="B15" s="14"/>
      <c r="C15" s="14"/>
      <c r="D15" s="20" t="s">
        <v>144</v>
      </c>
      <c r="E15" s="14"/>
      <c r="F15" s="14"/>
      <c r="G15" s="278"/>
      <c r="H15" s="279"/>
      <c r="I15" s="279"/>
      <c r="J15" s="279"/>
      <c r="K15" s="279"/>
      <c r="L15" s="279"/>
      <c r="M15" s="279"/>
      <c r="N15" s="279"/>
      <c r="O15" s="279"/>
      <c r="P15" s="279"/>
      <c r="Q15" s="16"/>
      <c r="R15" s="120"/>
      <c r="S15" s="14"/>
      <c r="T15" s="14"/>
      <c r="U15" s="14"/>
      <c r="V15" s="14"/>
      <c r="W15" s="14"/>
      <c r="X15" s="14"/>
      <c r="Y15" s="14"/>
      <c r="Z15" s="14"/>
      <c r="AA15" s="3"/>
      <c r="AB15" s="3"/>
    </row>
    <row r="16" spans="1:28">
      <c r="A16" s="14"/>
      <c r="B16" s="14"/>
      <c r="C16" s="14"/>
      <c r="D16" s="14"/>
      <c r="E16" s="121"/>
      <c r="F16" s="14"/>
      <c r="G16" s="267"/>
      <c r="H16" s="16"/>
      <c r="I16" s="16"/>
      <c r="J16" s="16"/>
      <c r="K16" s="16"/>
      <c r="L16" s="67"/>
      <c r="M16" s="67"/>
      <c r="N16" s="67"/>
      <c r="O16" s="67"/>
      <c r="P16" s="67"/>
      <c r="Q16" s="67"/>
      <c r="R16" s="16"/>
      <c r="S16" s="14"/>
      <c r="T16" s="14"/>
      <c r="U16" s="14"/>
      <c r="V16" s="14"/>
      <c r="W16" s="14"/>
      <c r="X16" s="14"/>
      <c r="Y16" s="14"/>
      <c r="Z16" s="14"/>
      <c r="AA16" s="3"/>
      <c r="AB16" s="3"/>
    </row>
    <row r="17" spans="1:28">
      <c r="A17" s="14"/>
      <c r="B17" s="14"/>
      <c r="C17" s="14"/>
      <c r="D17" s="20" t="s">
        <v>143</v>
      </c>
      <c r="F17" s="14"/>
      <c r="H17" s="67"/>
      <c r="I17" s="67"/>
      <c r="J17" s="67"/>
      <c r="K17" s="67"/>
      <c r="L17" s="67"/>
      <c r="M17" s="286"/>
      <c r="N17" s="67"/>
      <c r="O17" s="67"/>
      <c r="P17" s="67"/>
      <c r="Q17" s="67"/>
      <c r="R17" s="319">
        <f>(R7-R13)</f>
        <v>55.2611022096753</v>
      </c>
      <c r="S17" s="14"/>
      <c r="T17" s="14"/>
      <c r="U17" s="14"/>
      <c r="V17" s="14"/>
      <c r="W17" s="14"/>
      <c r="X17" s="14"/>
      <c r="Y17" s="14"/>
      <c r="Z17" s="14"/>
      <c r="AA17" s="3"/>
      <c r="AB17" s="3"/>
    </row>
    <row r="18" spans="1:28">
      <c r="A18" s="28"/>
      <c r="B18" s="28"/>
      <c r="C18" s="28"/>
      <c r="D18" s="14"/>
      <c r="E18" s="14"/>
      <c r="F18" s="70"/>
      <c r="G18" s="70"/>
      <c r="H18" s="70"/>
      <c r="I18" s="28"/>
      <c r="J18" s="28"/>
      <c r="K18" s="28"/>
      <c r="L18" s="28"/>
      <c r="M18" s="28"/>
      <c r="N18" s="28"/>
      <c r="O18" s="28"/>
      <c r="P18" s="28"/>
      <c r="Q18" s="28"/>
      <c r="R18" s="28"/>
      <c r="S18" s="28"/>
      <c r="T18" s="14"/>
      <c r="U18" s="14"/>
      <c r="V18" s="14"/>
      <c r="W18" s="14"/>
      <c r="X18" s="14"/>
      <c r="Y18" s="14"/>
      <c r="Z18" s="14"/>
      <c r="AA18" s="3"/>
      <c r="AB18" s="3"/>
    </row>
    <row r="19" spans="1:28">
      <c r="A19" s="14"/>
      <c r="B19" s="14"/>
      <c r="C19" s="14"/>
      <c r="D19" s="47" t="s">
        <v>152</v>
      </c>
      <c r="E19" s="14"/>
      <c r="F19" s="124"/>
      <c r="G19" s="285">
        <f>Analysis!G7</f>
        <v>2.6200000000000001E-2</v>
      </c>
      <c r="H19" s="285">
        <f>Analysis!H7</f>
        <v>2.6200000000000001E-2</v>
      </c>
      <c r="I19" s="285">
        <f>Analysis!I7</f>
        <v>2.6200000000000001E-2</v>
      </c>
      <c r="J19" s="285">
        <f>Analysis!J7</f>
        <v>2.6200000000000001E-2</v>
      </c>
      <c r="K19" s="285">
        <f>Analysis!K7</f>
        <v>2.6200000000000001E-2</v>
      </c>
      <c r="L19" s="285">
        <f>Analysis!L7</f>
        <v>2.6200000000000001E-2</v>
      </c>
      <c r="M19" s="285">
        <f>Analysis!M7</f>
        <v>2.6200000000000001E-2</v>
      </c>
      <c r="N19" s="285">
        <f>Analysis!N7</f>
        <v>2.6200000000000001E-2</v>
      </c>
      <c r="O19" s="285">
        <f>Analysis!O7</f>
        <v>2.6200000000000001E-2</v>
      </c>
      <c r="P19" s="285">
        <f>Analysis!P7</f>
        <v>2.6200000000000001E-2</v>
      </c>
      <c r="Q19" s="67"/>
      <c r="R19" s="16"/>
      <c r="S19" s="14"/>
      <c r="T19" s="14"/>
      <c r="U19" s="14"/>
      <c r="V19" s="14"/>
      <c r="W19" s="14"/>
      <c r="X19" s="14"/>
      <c r="Y19" s="14"/>
      <c r="Z19" s="14"/>
      <c r="AA19" s="3"/>
      <c r="AB19" s="3"/>
    </row>
    <row r="20" spans="1:28">
      <c r="A20" s="14"/>
      <c r="B20" s="14"/>
      <c r="C20" s="14"/>
      <c r="D20" s="47" t="s">
        <v>153</v>
      </c>
      <c r="E20" s="14"/>
      <c r="F20" s="333">
        <v>1</v>
      </c>
      <c r="G20" s="260">
        <f t="shared" ref="G20:P20" si="2">F20*(1+G19)</f>
        <v>1.0262</v>
      </c>
      <c r="H20" s="260">
        <f t="shared" si="2"/>
        <v>1.05308644</v>
      </c>
      <c r="I20" s="260">
        <f t="shared" si="2"/>
        <v>1.0806773047280001</v>
      </c>
      <c r="J20" s="260">
        <f t="shared" si="2"/>
        <v>1.1089910501118736</v>
      </c>
      <c r="K20" s="260">
        <f t="shared" si="2"/>
        <v>1.1380466156248046</v>
      </c>
      <c r="L20" s="260">
        <f t="shared" si="2"/>
        <v>1.1678634369541745</v>
      </c>
      <c r="M20" s="260">
        <f t="shared" si="2"/>
        <v>1.1984614590023739</v>
      </c>
      <c r="N20" s="260">
        <f t="shared" si="2"/>
        <v>1.2298611492282361</v>
      </c>
      <c r="O20" s="260">
        <f t="shared" si="2"/>
        <v>1.2620835113380158</v>
      </c>
      <c r="P20" s="260">
        <f t="shared" si="2"/>
        <v>1.2951500993350717</v>
      </c>
      <c r="Q20" s="67"/>
      <c r="R20" s="16"/>
      <c r="S20" s="14"/>
      <c r="T20" s="14"/>
      <c r="U20" s="14"/>
      <c r="V20" s="14"/>
      <c r="W20" s="14"/>
      <c r="X20" s="14"/>
      <c r="Y20" s="14"/>
      <c r="Z20" s="14"/>
      <c r="AA20" s="3"/>
      <c r="AB20" s="3"/>
    </row>
    <row r="21" spans="1:28">
      <c r="A21" s="14"/>
      <c r="B21" s="14"/>
      <c r="C21" s="14"/>
      <c r="D21" s="47"/>
      <c r="E21" s="14"/>
      <c r="F21" s="333"/>
      <c r="G21" s="260"/>
      <c r="H21" s="260"/>
      <c r="I21" s="260"/>
      <c r="J21" s="260"/>
      <c r="K21" s="260"/>
      <c r="L21" s="260"/>
      <c r="M21" s="260"/>
      <c r="N21" s="260"/>
      <c r="O21" s="260"/>
      <c r="P21" s="260"/>
      <c r="Q21" s="67"/>
      <c r="R21" s="16"/>
      <c r="S21" s="14"/>
      <c r="T21" s="14"/>
      <c r="U21" s="14"/>
      <c r="V21" s="14"/>
      <c r="W21" s="14"/>
      <c r="X21" s="14"/>
      <c r="Y21" s="14"/>
      <c r="Z21" s="14"/>
      <c r="AA21" s="3"/>
      <c r="AB21" s="3"/>
    </row>
    <row r="22" spans="1:28">
      <c r="A22" s="165"/>
      <c r="B22" s="165"/>
      <c r="C22" s="165"/>
      <c r="D22" s="403" t="str">
        <f>"($m Real "&amp;Assets!F4&amp;")"</f>
        <v>($m Real 2011-12)</v>
      </c>
      <c r="E22" s="403"/>
      <c r="F22" s="301"/>
      <c r="G22" s="301"/>
      <c r="H22" s="294"/>
      <c r="I22" s="294"/>
      <c r="J22" s="294"/>
      <c r="K22" s="294"/>
      <c r="L22" s="294"/>
      <c r="M22" s="294"/>
      <c r="N22" s="294"/>
      <c r="O22" s="294"/>
      <c r="P22" s="294"/>
      <c r="Q22" s="294"/>
      <c r="R22" s="165"/>
      <c r="S22" s="165"/>
      <c r="T22" s="14"/>
      <c r="U22" s="14"/>
      <c r="V22" s="14"/>
      <c r="W22" s="14"/>
      <c r="X22" s="14"/>
      <c r="Y22" s="14"/>
      <c r="Z22" s="14"/>
      <c r="AA22" s="3"/>
      <c r="AB22" s="3"/>
    </row>
    <row r="23" spans="1:28">
      <c r="A23" s="14"/>
      <c r="B23" s="14"/>
      <c r="C23" s="14"/>
      <c r="D23" s="47"/>
      <c r="E23" s="14"/>
      <c r="F23" s="295"/>
      <c r="G23" s="296"/>
      <c r="H23" s="296"/>
      <c r="I23" s="296"/>
      <c r="J23" s="296"/>
      <c r="K23" s="296"/>
      <c r="L23" s="67"/>
      <c r="M23" s="67"/>
      <c r="N23" s="67"/>
      <c r="O23" s="67"/>
      <c r="P23" s="67"/>
      <c r="Q23" s="67"/>
      <c r="R23" s="16"/>
      <c r="S23" s="14"/>
      <c r="T23" s="14"/>
      <c r="U23" s="14"/>
      <c r="V23" s="14"/>
      <c r="W23" s="14"/>
      <c r="X23" s="14"/>
      <c r="Y23" s="14"/>
      <c r="Z23" s="14"/>
      <c r="AA23" s="3"/>
      <c r="AB23" s="3"/>
    </row>
    <row r="24" spans="1:28">
      <c r="A24" s="14"/>
      <c r="B24" s="14"/>
      <c r="C24" s="14"/>
      <c r="D24" s="28" t="s">
        <v>154</v>
      </c>
      <c r="E24" s="14"/>
      <c r="F24" s="316">
        <f>F9</f>
        <v>827.8</v>
      </c>
      <c r="G24" s="68">
        <f t="shared" ref="G24:P24" si="3">G7/G20</f>
        <v>762.99289354660857</v>
      </c>
      <c r="H24" s="68">
        <f t="shared" si="3"/>
        <v>818.1055039190187</v>
      </c>
      <c r="I24" s="68">
        <f t="shared" si="3"/>
        <v>851.62281154600146</v>
      </c>
      <c r="J24" s="68">
        <f t="shared" si="3"/>
        <v>880.66611269717748</v>
      </c>
      <c r="K24" s="68">
        <f t="shared" si="3"/>
        <v>909.68354502818818</v>
      </c>
      <c r="L24" s="68">
        <f t="shared" si="3"/>
        <v>0</v>
      </c>
      <c r="M24" s="68">
        <f t="shared" si="3"/>
        <v>0</v>
      </c>
      <c r="N24" s="68">
        <f t="shared" si="3"/>
        <v>0</v>
      </c>
      <c r="O24" s="68">
        <f t="shared" si="3"/>
        <v>0</v>
      </c>
      <c r="P24" s="68">
        <f t="shared" si="3"/>
        <v>0</v>
      </c>
      <c r="Q24" s="67"/>
      <c r="R24" s="16"/>
      <c r="S24" s="14"/>
      <c r="T24" s="14"/>
      <c r="U24" s="14"/>
      <c r="V24" s="14"/>
      <c r="W24" s="14"/>
      <c r="X24" s="14"/>
      <c r="Y24" s="14"/>
      <c r="Z24" s="14"/>
      <c r="AA24" s="3"/>
      <c r="AB24" s="3"/>
    </row>
    <row r="25" spans="1:28">
      <c r="A25" s="14"/>
      <c r="B25" s="14"/>
      <c r="C25" s="28"/>
      <c r="D25" s="14"/>
      <c r="E25" s="14"/>
      <c r="F25" s="298"/>
      <c r="G25" s="70"/>
      <c r="H25" s="70"/>
      <c r="I25" s="28"/>
      <c r="J25" s="28"/>
      <c r="K25" s="28"/>
      <c r="L25" s="28"/>
      <c r="M25" s="28"/>
      <c r="N25" s="28"/>
      <c r="O25" s="28"/>
      <c r="P25" s="28"/>
      <c r="Q25" s="28"/>
      <c r="R25" s="28"/>
      <c r="S25" s="28"/>
      <c r="T25" s="14"/>
      <c r="U25" s="14"/>
      <c r="V25" s="14"/>
      <c r="W25" s="14"/>
      <c r="X25" s="14"/>
      <c r="Y25" s="14"/>
      <c r="Z25" s="14"/>
      <c r="AA25" s="3"/>
      <c r="AB25" s="3"/>
    </row>
    <row r="26" spans="1:28">
      <c r="A26" s="14"/>
      <c r="B26" s="14"/>
      <c r="C26" s="28"/>
      <c r="D26" s="28" t="s">
        <v>155</v>
      </c>
      <c r="E26" s="14"/>
      <c r="F26" s="439">
        <f>'Revenue summary'!F21/F20</f>
        <v>827.8</v>
      </c>
      <c r="G26" s="318">
        <f>'Revenue summary'!G21/G20</f>
        <v>804.424088871565</v>
      </c>
      <c r="H26" s="318">
        <f>'Revenue summary'!H21/H20</f>
        <v>823.19583134777952</v>
      </c>
      <c r="I26" s="318">
        <f>'Revenue summary'!I21/I20</f>
        <v>842.40562425096164</v>
      </c>
      <c r="J26" s="318">
        <f>'Revenue summary'!J21/J20</f>
        <v>862.06368976356521</v>
      </c>
      <c r="K26" s="318">
        <f>'Revenue summary'!K21/K20</f>
        <v>882.18048860910619</v>
      </c>
      <c r="L26" s="318">
        <f>'Revenue summary'!L21/L20</f>
        <v>0</v>
      </c>
      <c r="M26" s="318">
        <f>'Revenue summary'!M21/M20</f>
        <v>0</v>
      </c>
      <c r="N26" s="318">
        <f>'Revenue summary'!N21/N20</f>
        <v>0</v>
      </c>
      <c r="O26" s="318">
        <f>'Revenue summary'!O21/O20</f>
        <v>0</v>
      </c>
      <c r="P26" s="318">
        <f>'Revenue summary'!P21/P20</f>
        <v>0</v>
      </c>
      <c r="Q26" s="28"/>
      <c r="R26" s="28"/>
      <c r="S26" s="28"/>
      <c r="T26" s="14"/>
      <c r="U26" s="14"/>
      <c r="V26" s="14"/>
      <c r="W26" s="14"/>
      <c r="X26" s="14"/>
      <c r="Y26" s="14"/>
      <c r="Z26" s="14"/>
      <c r="AA26" s="3"/>
      <c r="AB26" s="3"/>
    </row>
    <row r="27" spans="1:28">
      <c r="A27" s="28"/>
      <c r="B27" s="28"/>
      <c r="C27" s="28"/>
      <c r="D27" s="28"/>
      <c r="E27" s="14"/>
      <c r="F27" s="495" t="s">
        <v>312</v>
      </c>
      <c r="G27" s="299"/>
      <c r="H27" s="299"/>
      <c r="I27" s="299"/>
      <c r="J27" s="299"/>
      <c r="K27" s="299"/>
      <c r="L27" s="28"/>
      <c r="M27" s="28"/>
      <c r="N27" s="28"/>
      <c r="O27" s="28"/>
      <c r="P27" s="28"/>
      <c r="Q27" s="28"/>
      <c r="R27" s="28"/>
      <c r="S27" s="28"/>
      <c r="T27" s="14"/>
      <c r="U27" s="14"/>
      <c r="V27" s="14"/>
      <c r="W27" s="14"/>
      <c r="X27" s="14"/>
      <c r="Y27" s="14"/>
      <c r="Z27" s="14"/>
      <c r="AA27" s="3"/>
      <c r="AB27" s="3"/>
    </row>
    <row r="28" spans="1:28">
      <c r="A28" s="28"/>
      <c r="B28" s="28"/>
      <c r="C28" s="28"/>
      <c r="D28" s="28"/>
      <c r="E28" s="14"/>
      <c r="G28" s="299"/>
      <c r="H28" s="299"/>
      <c r="I28" s="299"/>
      <c r="J28" s="299"/>
      <c r="K28" s="299"/>
      <c r="L28" s="28"/>
      <c r="M28" s="28"/>
      <c r="N28" s="28"/>
      <c r="O28" s="28"/>
      <c r="P28" s="28"/>
      <c r="Q28" s="28"/>
      <c r="R28" s="28"/>
      <c r="S28" s="28"/>
      <c r="T28" s="14"/>
      <c r="U28" s="14"/>
      <c r="V28" s="14"/>
      <c r="W28" s="14"/>
      <c r="X28" s="14"/>
      <c r="Y28" s="14"/>
      <c r="Z28" s="14"/>
      <c r="AA28" s="3"/>
      <c r="AB28" s="3"/>
    </row>
    <row r="29" spans="1:28">
      <c r="A29" s="28"/>
      <c r="B29" s="28"/>
      <c r="C29" s="28"/>
      <c r="D29" s="14"/>
      <c r="E29" s="14"/>
      <c r="F29" s="71"/>
      <c r="G29" s="71"/>
      <c r="H29" s="71"/>
      <c r="I29" s="71"/>
      <c r="J29" s="71"/>
      <c r="K29" s="71"/>
      <c r="L29" s="71"/>
      <c r="M29" s="71"/>
      <c r="N29" s="71"/>
      <c r="O29" s="71"/>
      <c r="P29" s="71"/>
      <c r="Q29" s="28"/>
      <c r="R29" s="28"/>
      <c r="S29" s="28"/>
      <c r="T29" s="14"/>
      <c r="U29" s="14"/>
      <c r="V29" s="14"/>
      <c r="W29" s="14"/>
      <c r="X29" s="14"/>
      <c r="Y29" s="14"/>
      <c r="Z29" s="14"/>
      <c r="AA29" s="3"/>
      <c r="AB29" s="3"/>
    </row>
    <row r="30" spans="1:28">
      <c r="A30" s="28"/>
      <c r="B30" s="28"/>
      <c r="C30" s="28"/>
      <c r="D30" s="69" t="s">
        <v>118</v>
      </c>
      <c r="E30" s="70"/>
      <c r="F30" s="71"/>
      <c r="G30" s="71"/>
      <c r="H30" s="71"/>
      <c r="I30" s="71"/>
      <c r="J30" s="71"/>
      <c r="K30" s="71"/>
      <c r="L30" s="71"/>
      <c r="M30" s="71"/>
      <c r="N30" s="71"/>
      <c r="O30" s="71"/>
      <c r="P30" s="71"/>
      <c r="Q30" s="28"/>
      <c r="R30" s="28"/>
      <c r="S30" s="28"/>
      <c r="T30" s="14"/>
      <c r="U30" s="14"/>
      <c r="V30" s="14"/>
      <c r="W30" s="14"/>
      <c r="X30" s="14"/>
      <c r="Y30" s="14"/>
      <c r="Z30" s="14"/>
      <c r="AA30" s="3"/>
      <c r="AB30" s="3"/>
    </row>
    <row r="31" spans="1:28">
      <c r="A31" s="28"/>
      <c r="B31" s="28"/>
      <c r="C31" s="28"/>
      <c r="D31" s="69"/>
      <c r="E31" s="70"/>
      <c r="F31" s="71"/>
      <c r="G31" s="71"/>
      <c r="H31" s="71"/>
      <c r="I31" s="71"/>
      <c r="J31" s="71"/>
      <c r="K31" s="71"/>
      <c r="L31" s="71"/>
      <c r="M31" s="71"/>
      <c r="N31" s="71"/>
      <c r="O31" s="71"/>
      <c r="P31" s="71"/>
      <c r="Q31" s="28"/>
      <c r="R31" s="28"/>
      <c r="S31" s="28"/>
      <c r="T31" s="14"/>
      <c r="U31" s="14"/>
      <c r="V31" s="14"/>
      <c r="W31" s="14"/>
      <c r="X31" s="14"/>
      <c r="Y31" s="14"/>
      <c r="Z31" s="14"/>
      <c r="AA31" s="3"/>
      <c r="AB31" s="3"/>
    </row>
    <row r="32" spans="1:28">
      <c r="A32" s="28"/>
      <c r="B32" s="28"/>
      <c r="C32" s="28"/>
      <c r="D32" s="28"/>
      <c r="E32" s="71" t="s">
        <v>48</v>
      </c>
      <c r="F32" s="71"/>
      <c r="G32" s="71"/>
      <c r="H32" s="71"/>
      <c r="I32" s="71"/>
      <c r="J32" s="71"/>
      <c r="K32" s="71"/>
      <c r="L32" s="71"/>
      <c r="M32" s="71"/>
      <c r="N32" s="71"/>
      <c r="O32" s="71"/>
      <c r="P32" s="71"/>
      <c r="Q32" s="28"/>
      <c r="R32" s="28"/>
      <c r="S32" s="28"/>
      <c r="T32" s="14"/>
      <c r="U32" s="14"/>
      <c r="V32" s="14"/>
      <c r="W32" s="14"/>
      <c r="X32" s="14"/>
      <c r="Y32" s="14"/>
      <c r="Z32" s="14"/>
      <c r="AA32" s="3"/>
      <c r="AB32" s="3"/>
    </row>
    <row r="33" spans="1:28">
      <c r="A33" s="28"/>
      <c r="B33" s="28"/>
      <c r="C33" s="28"/>
      <c r="D33" s="28"/>
      <c r="E33" s="72" t="s">
        <v>149</v>
      </c>
      <c r="F33" s="71"/>
      <c r="G33" s="71"/>
      <c r="H33" s="71"/>
      <c r="I33" s="71"/>
      <c r="J33" s="71"/>
      <c r="K33" s="71"/>
      <c r="L33" s="71"/>
      <c r="M33" s="71"/>
      <c r="N33" s="71"/>
      <c r="O33" s="71"/>
      <c r="P33" s="71"/>
      <c r="Q33" s="28"/>
      <c r="R33" s="28"/>
      <c r="S33" s="28"/>
      <c r="T33" s="14"/>
      <c r="U33" s="14"/>
      <c r="V33" s="14"/>
      <c r="W33" s="14"/>
      <c r="X33" s="14"/>
      <c r="Y33" s="14"/>
      <c r="Z33" s="14"/>
      <c r="AA33" s="3"/>
      <c r="AB33" s="3"/>
    </row>
    <row r="34" spans="1:28">
      <c r="A34" s="28"/>
      <c r="B34" s="28"/>
      <c r="C34" s="28"/>
      <c r="D34" s="28"/>
      <c r="E34" s="71" t="s">
        <v>150</v>
      </c>
      <c r="F34" s="71"/>
      <c r="G34" s="71"/>
      <c r="H34" s="71"/>
      <c r="I34" s="71"/>
      <c r="J34" s="71"/>
      <c r="K34" s="71"/>
      <c r="L34" s="71"/>
      <c r="M34" s="71"/>
      <c r="N34" s="71"/>
      <c r="O34" s="71"/>
      <c r="P34" s="71"/>
      <c r="Q34" s="28"/>
      <c r="R34" s="28"/>
      <c r="S34" s="28"/>
      <c r="T34" s="14"/>
      <c r="U34" s="14"/>
      <c r="V34" s="14"/>
      <c r="W34" s="14"/>
      <c r="X34" s="14"/>
      <c r="Y34" s="14"/>
      <c r="Z34" s="14"/>
      <c r="AA34" s="3"/>
      <c r="AB34" s="3"/>
    </row>
    <row r="35" spans="1:28">
      <c r="A35" s="28"/>
      <c r="B35" s="28"/>
      <c r="C35" s="28"/>
      <c r="D35" s="28"/>
      <c r="E35" s="72" t="s">
        <v>151</v>
      </c>
      <c r="F35" s="71"/>
      <c r="G35" s="71"/>
      <c r="H35" s="71"/>
      <c r="I35" s="71"/>
      <c r="J35" s="71"/>
      <c r="K35" s="71"/>
      <c r="L35" s="71"/>
      <c r="M35" s="71"/>
      <c r="N35" s="71"/>
      <c r="O35" s="71"/>
      <c r="P35" s="71"/>
      <c r="Q35" s="28"/>
      <c r="R35" s="28"/>
      <c r="S35" s="28"/>
      <c r="T35" s="14"/>
      <c r="U35" s="14"/>
      <c r="V35" s="14"/>
      <c r="W35" s="14"/>
      <c r="X35" s="14"/>
      <c r="Y35" s="14"/>
      <c r="Z35" s="14"/>
      <c r="AA35" s="3"/>
      <c r="AB35" s="3"/>
    </row>
    <row r="36" spans="1:28">
      <c r="A36" s="28"/>
      <c r="B36" s="28"/>
      <c r="C36" s="28"/>
      <c r="D36" s="28"/>
      <c r="E36" s="14"/>
      <c r="F36" s="71"/>
      <c r="G36" s="71"/>
      <c r="H36" s="71"/>
      <c r="I36" s="71"/>
      <c r="J36" s="71"/>
      <c r="K36" s="71"/>
      <c r="L36" s="71"/>
      <c r="M36" s="71"/>
      <c r="N36" s="71"/>
      <c r="O36" s="71"/>
      <c r="P36" s="71"/>
      <c r="Q36" s="28"/>
      <c r="R36" s="28"/>
      <c r="S36" s="28"/>
      <c r="T36" s="14"/>
      <c r="U36" s="14"/>
      <c r="V36" s="14"/>
      <c r="W36" s="14"/>
      <c r="X36" s="14"/>
      <c r="Y36" s="14"/>
      <c r="Z36" s="14"/>
      <c r="AA36" s="3"/>
      <c r="AB36" s="3"/>
    </row>
    <row r="37" spans="1:28">
      <c r="A37" s="28"/>
      <c r="B37" s="28"/>
      <c r="C37" s="28"/>
      <c r="D37" s="28"/>
      <c r="E37" s="71" t="s">
        <v>147</v>
      </c>
      <c r="F37" s="28"/>
      <c r="G37" s="73"/>
      <c r="H37" s="28"/>
      <c r="I37" s="28"/>
      <c r="J37" s="28"/>
      <c r="K37" s="28"/>
      <c r="L37" s="28"/>
      <c r="M37" s="28"/>
      <c r="N37" s="28"/>
      <c r="O37" s="28"/>
      <c r="P37" s="28"/>
      <c r="Q37" s="28"/>
      <c r="R37" s="28"/>
      <c r="S37" s="28"/>
      <c r="T37" s="14"/>
      <c r="U37" s="14"/>
      <c r="V37" s="14"/>
      <c r="W37" s="14"/>
      <c r="X37" s="14"/>
      <c r="Y37" s="14"/>
      <c r="Z37" s="14"/>
      <c r="AA37" s="3"/>
      <c r="AB37" s="3"/>
    </row>
    <row r="38" spans="1:28" ht="12.75" customHeight="1">
      <c r="A38" s="14"/>
      <c r="B38" s="14"/>
      <c r="C38" s="14"/>
      <c r="D38" s="14"/>
      <c r="E38" s="71"/>
      <c r="F38" s="14"/>
      <c r="G38" s="14"/>
      <c r="H38" s="14"/>
      <c r="I38" s="14"/>
      <c r="J38" s="14"/>
      <c r="K38" s="14"/>
      <c r="L38" s="14"/>
      <c r="M38" s="14"/>
      <c r="N38" s="14"/>
      <c r="O38" s="14"/>
      <c r="P38" s="14"/>
      <c r="Q38" s="14"/>
      <c r="R38" s="14"/>
      <c r="S38" s="14"/>
      <c r="T38" s="14"/>
      <c r="U38" s="14"/>
      <c r="V38" s="14"/>
      <c r="W38" s="14"/>
      <c r="X38" s="14"/>
      <c r="Y38" s="14"/>
      <c r="Z38" s="14"/>
      <c r="AA38" s="3"/>
      <c r="AB38" s="3"/>
    </row>
    <row r="39" spans="1:28">
      <c r="A39" s="14"/>
      <c r="B39" s="14"/>
      <c r="C39" s="14"/>
      <c r="D39" s="14"/>
      <c r="E39" s="71" t="s">
        <v>229</v>
      </c>
      <c r="F39" s="14"/>
      <c r="G39" s="14"/>
      <c r="H39" s="14"/>
      <c r="I39" s="14"/>
      <c r="J39" s="14"/>
      <c r="K39" s="14"/>
      <c r="L39" s="14"/>
      <c r="M39" s="14"/>
      <c r="N39" s="14"/>
      <c r="O39" s="14"/>
      <c r="P39" s="14"/>
      <c r="Q39" s="14"/>
      <c r="R39" s="14"/>
      <c r="S39" s="14"/>
      <c r="T39" s="14"/>
      <c r="U39" s="14"/>
      <c r="V39" s="14"/>
      <c r="W39" s="14"/>
      <c r="X39" s="14"/>
      <c r="Y39" s="14"/>
      <c r="Z39" s="14"/>
      <c r="AA39" s="3"/>
      <c r="AB39" s="3"/>
    </row>
    <row r="40" spans="1:28">
      <c r="A40" s="14"/>
      <c r="B40" s="14"/>
      <c r="C40" s="14"/>
      <c r="D40" s="14"/>
      <c r="E40" s="28" t="s">
        <v>228</v>
      </c>
      <c r="F40" s="14"/>
      <c r="G40" s="14"/>
      <c r="H40" s="14"/>
      <c r="I40" s="14"/>
      <c r="J40" s="14"/>
      <c r="K40" s="14"/>
      <c r="L40" s="14"/>
      <c r="M40" s="14"/>
      <c r="N40" s="14"/>
      <c r="O40" s="14"/>
      <c r="P40" s="14"/>
      <c r="Q40" s="14"/>
      <c r="R40" s="14"/>
      <c r="S40" s="14"/>
      <c r="T40" s="14"/>
      <c r="U40" s="14"/>
      <c r="V40" s="14"/>
      <c r="W40" s="14"/>
      <c r="X40" s="14"/>
      <c r="Y40" s="14"/>
      <c r="Z40" s="14"/>
      <c r="AA40" s="3"/>
      <c r="AB40" s="3"/>
    </row>
    <row r="41" spans="1:28">
      <c r="A41" s="14"/>
      <c r="B41" s="14"/>
      <c r="C41" s="14"/>
      <c r="D41" s="14"/>
      <c r="F41" s="14"/>
      <c r="G41" s="14"/>
      <c r="H41" s="14"/>
      <c r="I41" s="14"/>
      <c r="J41" s="14"/>
      <c r="K41" s="14"/>
      <c r="L41" s="14"/>
      <c r="M41" s="14"/>
      <c r="N41" s="14"/>
      <c r="O41" s="14"/>
      <c r="P41" s="14"/>
      <c r="Q41" s="14"/>
      <c r="R41" s="14"/>
      <c r="S41" s="14"/>
      <c r="T41" s="14"/>
      <c r="U41" s="14"/>
      <c r="V41" s="14"/>
      <c r="W41" s="14"/>
      <c r="X41" s="14"/>
      <c r="Y41" s="14"/>
      <c r="Z41" s="14"/>
      <c r="AA41" s="3"/>
      <c r="AB41" s="3"/>
    </row>
    <row r="42" spans="1:28">
      <c r="A42" s="14"/>
      <c r="B42" s="14"/>
      <c r="C42" s="14"/>
      <c r="D42" s="14"/>
      <c r="E42" s="28" t="s">
        <v>158</v>
      </c>
      <c r="F42" s="14"/>
      <c r="G42" s="14"/>
      <c r="H42" s="14"/>
      <c r="I42" s="14"/>
      <c r="J42" s="14"/>
      <c r="K42" s="14"/>
      <c r="L42" s="14"/>
      <c r="M42" s="14"/>
      <c r="N42" s="14"/>
      <c r="O42" s="14"/>
      <c r="P42" s="14"/>
      <c r="Q42" s="14"/>
      <c r="R42" s="14"/>
      <c r="S42" s="14"/>
      <c r="T42" s="14"/>
      <c r="U42" s="14"/>
      <c r="V42" s="14"/>
      <c r="W42" s="14"/>
      <c r="X42" s="14"/>
      <c r="Y42" s="14"/>
      <c r="Z42" s="14"/>
      <c r="AA42" s="3"/>
      <c r="AB42" s="3"/>
    </row>
    <row r="43" spans="1:28">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3"/>
      <c r="AB43" s="3"/>
    </row>
    <row r="44" spans="1:28">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3"/>
      <c r="AB44" s="3"/>
    </row>
    <row r="45" spans="1:28">
      <c r="A45" s="14"/>
      <c r="B45" s="14"/>
      <c r="C45" s="14"/>
      <c r="D45" s="14"/>
      <c r="E45" s="14"/>
      <c r="F45" s="14"/>
      <c r="G45" s="14"/>
      <c r="H45" s="14"/>
      <c r="I45" s="14"/>
      <c r="J45" s="14"/>
      <c r="K45" s="14"/>
      <c r="L45" s="14"/>
      <c r="M45" s="14"/>
      <c r="N45" s="14"/>
      <c r="O45" s="14"/>
      <c r="P45" s="14"/>
      <c r="Q45" s="14"/>
      <c r="R45" s="34"/>
      <c r="S45" s="14"/>
      <c r="T45" s="14"/>
      <c r="U45" s="14"/>
      <c r="V45" s="14"/>
      <c r="W45" s="14"/>
      <c r="X45" s="14"/>
      <c r="Y45" s="14"/>
      <c r="Z45" s="14"/>
      <c r="AA45" s="3"/>
      <c r="AB45" s="3"/>
    </row>
    <row r="46" spans="1:28">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3"/>
      <c r="AB46" s="3"/>
    </row>
    <row r="47" spans="1:28">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3"/>
      <c r="AB47" s="3"/>
    </row>
    <row r="48" spans="1:2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3"/>
      <c r="AB48" s="3"/>
    </row>
    <row r="49" spans="1:28">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3"/>
      <c r="AB49" s="3"/>
    </row>
    <row r="50" spans="1:28">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3"/>
      <c r="AB50" s="3"/>
    </row>
    <row r="51" spans="1:28">
      <c r="A51" s="14"/>
      <c r="B51" s="14"/>
      <c r="C51" s="14"/>
      <c r="D51" s="14"/>
      <c r="E51" s="14"/>
      <c r="F51" s="14"/>
      <c r="G51" s="14"/>
      <c r="H51" s="14"/>
      <c r="I51" s="71"/>
      <c r="J51" s="14"/>
      <c r="K51" s="14"/>
      <c r="L51" s="14"/>
      <c r="M51" s="14"/>
      <c r="N51" s="14"/>
      <c r="O51" s="14"/>
      <c r="P51" s="14"/>
      <c r="Q51" s="14"/>
      <c r="R51" s="14"/>
      <c r="S51" s="14"/>
      <c r="T51" s="14"/>
      <c r="U51" s="14"/>
      <c r="V51" s="14"/>
      <c r="W51" s="14"/>
      <c r="X51" s="14"/>
      <c r="Y51" s="14"/>
      <c r="Z51" s="14"/>
      <c r="AA51" s="3"/>
      <c r="AB51" s="3"/>
    </row>
    <row r="52" spans="1:28">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3"/>
      <c r="AB52" s="3"/>
    </row>
    <row r="53" spans="1:28">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3"/>
      <c r="AB53" s="3"/>
    </row>
    <row r="54" spans="1:28">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3"/>
      <c r="AB54" s="3"/>
    </row>
    <row r="55" spans="1:28">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3"/>
      <c r="AB55" s="3"/>
    </row>
    <row r="56" spans="1:28">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3"/>
      <c r="AB56" s="3"/>
    </row>
    <row r="57" spans="1:28">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3"/>
      <c r="AB57" s="3"/>
    </row>
    <row r="58" spans="1:2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3"/>
      <c r="AB58" s="3"/>
    </row>
    <row r="59" spans="1:28">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3"/>
      <c r="AB59" s="3"/>
    </row>
    <row r="60" spans="1:28">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3"/>
      <c r="AB60" s="3"/>
    </row>
    <row r="61" spans="1:28">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3"/>
      <c r="AB61" s="3"/>
    </row>
    <row r="62" spans="1:28">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3"/>
      <c r="AB62" s="3"/>
    </row>
    <row r="63" spans="1:28">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3"/>
      <c r="AB63" s="3"/>
    </row>
    <row r="64" spans="1:28">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3"/>
      <c r="AB64" s="3"/>
    </row>
    <row r="65" spans="1:28">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3"/>
      <c r="AB65" s="3"/>
    </row>
    <row r="66" spans="1:28">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3"/>
      <c r="AB66" s="3"/>
    </row>
    <row r="67" spans="1:28">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3"/>
      <c r="AB67" s="3"/>
    </row>
    <row r="68" spans="1:2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3"/>
      <c r="AB68" s="3"/>
    </row>
    <row r="69" spans="1:28">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3"/>
      <c r="AB69" s="3"/>
    </row>
    <row r="70" spans="1:28">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3"/>
      <c r="AB70" s="3"/>
    </row>
    <row r="71" spans="1:28">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3"/>
      <c r="AB71" s="3"/>
    </row>
    <row r="72" spans="1:28">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3"/>
      <c r="AB72" s="3"/>
    </row>
    <row r="73" spans="1:28">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3"/>
      <c r="AB73" s="3"/>
    </row>
    <row r="74" spans="1:28">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3"/>
      <c r="AB74" s="3"/>
    </row>
    <row r="75" spans="1:28">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3"/>
      <c r="AB75" s="3"/>
    </row>
    <row r="76" spans="1:28">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3"/>
      <c r="AB76" s="3"/>
    </row>
    <row r="77" spans="1:28">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3"/>
      <c r="AB77" s="3"/>
    </row>
    <row r="78" spans="1:2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3"/>
      <c r="AB78" s="3"/>
    </row>
    <row r="79" spans="1:28">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3"/>
      <c r="AB79" s="3"/>
    </row>
    <row r="80" spans="1:28">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3"/>
      <c r="AB80" s="3"/>
    </row>
    <row r="81" spans="1:2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sheetData>
  <phoneticPr fontId="0" type="noConversion"/>
  <pageMargins left="0.35433070866141736" right="0.35433070866141736" top="0.39370078740157483" bottom="0.39370078740157483" header="0.19685039370078741" footer="0.19685039370078741"/>
  <pageSetup paperSize="9" scale="65" orientation="landscape" r:id="rId1"/>
  <headerFooter alignWithMargins="0">
    <oddFooter>&amp;L&amp;8&amp;F
&amp;A&amp;C&amp;8Page &amp;P of &amp;N
Powerlink - CONFIDENTIAL</oddFooter>
  </headerFooter>
  <legacyDrawing r:id="rId2"/>
</worksheet>
</file>

<file path=xl/worksheets/sheet8.xml><?xml version="1.0" encoding="utf-8"?>
<worksheet xmlns="http://schemas.openxmlformats.org/spreadsheetml/2006/main" xmlns:r="http://schemas.openxmlformats.org/officeDocument/2006/relationships">
  <sheetPr codeName="Sheet2">
    <pageSetUpPr fitToPage="1"/>
  </sheetPr>
  <dimension ref="A1:AB200"/>
  <sheetViews>
    <sheetView tabSelected="1" workbookViewId="0">
      <selection activeCell="H41" sqref="H41"/>
    </sheetView>
  </sheetViews>
  <sheetFormatPr defaultRowHeight="12.75"/>
  <cols>
    <col min="1" max="1" width="1.140625" style="410" customWidth="1"/>
    <col min="2" max="3" width="1" style="410" customWidth="1"/>
    <col min="4" max="4" width="11.42578125" style="410" customWidth="1"/>
    <col min="5" max="5" width="34.5703125" style="410" customWidth="1"/>
    <col min="6" max="6" width="9.140625" style="410"/>
    <col min="7" max="7" width="9.28515625" style="410" bestFit="1" customWidth="1"/>
    <col min="8" max="8" width="9.28515625" style="410" customWidth="1"/>
    <col min="9" max="11" width="9.28515625" style="410" bestFit="1" customWidth="1"/>
    <col min="12" max="16" width="8.5703125" style="410" customWidth="1"/>
    <col min="17" max="17" width="9.28515625" style="410" bestFit="1" customWidth="1"/>
    <col min="18" max="18" width="1.42578125" style="410" customWidth="1"/>
    <col min="19" max="19" width="2" style="410" customWidth="1"/>
    <col min="20" max="16384" width="9.140625" style="410"/>
  </cols>
  <sheetData>
    <row r="1" spans="1:28" ht="23.25">
      <c r="A1" s="14"/>
      <c r="B1" s="14"/>
      <c r="C1" s="14"/>
      <c r="D1" s="425" t="str">
        <f>'Powerlink record of changes'!$B$7</f>
        <v>Powerlink - PTRM - Draft decision data as at November 2011</v>
      </c>
      <c r="E1" s="20"/>
      <c r="F1" s="131"/>
      <c r="G1" s="129"/>
      <c r="H1" s="132"/>
      <c r="I1" s="132"/>
      <c r="J1" s="132"/>
      <c r="K1" s="132"/>
      <c r="L1" s="132"/>
      <c r="M1" s="264"/>
      <c r="N1" s="264"/>
      <c r="O1" s="132"/>
      <c r="P1" s="132"/>
      <c r="Q1" s="14"/>
      <c r="R1" s="14"/>
      <c r="S1" s="14"/>
      <c r="T1" s="14"/>
      <c r="U1" s="14"/>
      <c r="V1" s="14"/>
      <c r="W1" s="14"/>
      <c r="X1" s="14"/>
      <c r="Y1" s="14"/>
      <c r="Z1" s="14"/>
      <c r="AA1" s="3"/>
      <c r="AB1" s="3"/>
    </row>
    <row r="2" spans="1:28" ht="15.75">
      <c r="A2" s="14"/>
      <c r="B2" s="14"/>
      <c r="C2" s="14"/>
      <c r="D2" s="406" t="str">
        <f>"Revenue Summary - PTRM "&amp;Intro!L4</f>
        <v>Revenue Summary - PTRM Version: 2.0</v>
      </c>
      <c r="E2" s="20"/>
      <c r="F2" s="131"/>
      <c r="G2" s="129"/>
      <c r="H2" s="132"/>
      <c r="I2" s="132"/>
      <c r="J2" s="132"/>
      <c r="K2" s="132"/>
      <c r="L2" s="132"/>
      <c r="N2" s="264"/>
      <c r="O2" s="132"/>
      <c r="P2" s="132"/>
      <c r="Q2" s="14"/>
      <c r="R2" s="14"/>
      <c r="S2" s="14"/>
      <c r="T2" s="14"/>
      <c r="U2" s="14"/>
      <c r="V2" s="14"/>
      <c r="W2" s="14"/>
      <c r="X2" s="14"/>
      <c r="Y2" s="14"/>
      <c r="Z2" s="14"/>
      <c r="AA2" s="3"/>
      <c r="AB2" s="3"/>
    </row>
    <row r="3" spans="1:28">
      <c r="A3" s="14"/>
      <c r="B3" s="14"/>
      <c r="C3" s="14"/>
      <c r="D3" s="20"/>
      <c r="E3" s="20"/>
      <c r="F3" s="131"/>
      <c r="G3" s="129"/>
      <c r="H3" s="132"/>
      <c r="I3" s="132"/>
      <c r="J3" s="132"/>
      <c r="K3" s="132"/>
      <c r="L3" s="132"/>
      <c r="M3" s="264"/>
      <c r="N3" s="264"/>
      <c r="O3" s="132"/>
      <c r="P3" s="132"/>
      <c r="Q3" s="14"/>
      <c r="R3" s="14"/>
      <c r="S3" s="14"/>
      <c r="T3" s="14"/>
      <c r="U3" s="14"/>
      <c r="V3" s="14"/>
      <c r="W3" s="14"/>
      <c r="X3" s="14"/>
      <c r="Y3" s="14"/>
      <c r="Z3" s="14"/>
      <c r="AA3" s="3"/>
      <c r="AB3" s="3"/>
    </row>
    <row r="4" spans="1:28" ht="15.75">
      <c r="A4" s="187"/>
      <c r="B4" s="187"/>
      <c r="C4" s="187"/>
      <c r="D4" s="188" t="s">
        <v>61</v>
      </c>
      <c r="E4" s="187"/>
      <c r="F4" s="187"/>
      <c r="G4" s="334" t="str">
        <f>Smoothing!G4</f>
        <v>2012-13</v>
      </c>
      <c r="H4" s="334" t="str">
        <f>Smoothing!H4</f>
        <v>2013-14</v>
      </c>
      <c r="I4" s="334" t="str">
        <f>Smoothing!I4</f>
        <v>2014-15</v>
      </c>
      <c r="J4" s="334" t="str">
        <f>Smoothing!J4</f>
        <v>2015-16</v>
      </c>
      <c r="K4" s="334" t="str">
        <f>Smoothing!K4</f>
        <v>2016-17</v>
      </c>
      <c r="L4" s="334" t="str">
        <f>Smoothing!L4</f>
        <v>2017-18</v>
      </c>
      <c r="M4" s="334" t="str">
        <f>Smoothing!M4</f>
        <v>2018-19</v>
      </c>
      <c r="N4" s="334" t="str">
        <f>Smoothing!N4</f>
        <v>2019-20</v>
      </c>
      <c r="O4" s="334" t="str">
        <f>Smoothing!O4</f>
        <v>2020-21</v>
      </c>
      <c r="P4" s="334" t="str">
        <f>Smoothing!P4</f>
        <v>2021-22</v>
      </c>
      <c r="Q4" s="334" t="s">
        <v>100</v>
      </c>
      <c r="R4" s="187"/>
      <c r="S4" s="187"/>
      <c r="T4" s="14"/>
      <c r="U4" s="14"/>
      <c r="V4" s="14"/>
      <c r="W4" s="14"/>
      <c r="X4" s="14"/>
      <c r="Y4" s="14"/>
      <c r="Z4" s="14"/>
      <c r="AA4" s="3"/>
      <c r="AB4" s="3"/>
    </row>
    <row r="5" spans="1:28">
      <c r="A5" s="321"/>
      <c r="B5" s="321"/>
      <c r="C5" s="321"/>
      <c r="D5" s="404" t="s">
        <v>156</v>
      </c>
      <c r="E5" s="404"/>
      <c r="F5" s="165"/>
      <c r="G5" s="165"/>
      <c r="H5" s="165"/>
      <c r="I5" s="165"/>
      <c r="J5" s="165"/>
      <c r="K5" s="165"/>
      <c r="L5" s="165"/>
      <c r="M5" s="165"/>
      <c r="N5" s="165"/>
      <c r="O5" s="165"/>
      <c r="P5" s="165"/>
      <c r="Q5" s="165"/>
      <c r="R5" s="165"/>
      <c r="S5" s="165"/>
      <c r="T5" s="14"/>
      <c r="U5" s="14"/>
      <c r="V5" s="14"/>
      <c r="W5" s="14"/>
      <c r="X5" s="14"/>
      <c r="Y5" s="14"/>
      <c r="Z5" s="14"/>
      <c r="AA5" s="3"/>
      <c r="AB5" s="3"/>
    </row>
    <row r="6" spans="1:28">
      <c r="A6" s="14"/>
      <c r="B6" s="14"/>
      <c r="C6" s="14"/>
      <c r="D6" s="14"/>
      <c r="E6" s="14"/>
      <c r="F6" s="14"/>
      <c r="G6" s="14"/>
      <c r="H6" s="14"/>
      <c r="I6" s="14"/>
      <c r="J6" s="14"/>
      <c r="K6" s="14"/>
      <c r="L6" s="14"/>
      <c r="M6" s="14"/>
      <c r="N6" s="14"/>
      <c r="O6" s="14"/>
      <c r="P6" s="14"/>
      <c r="Q6" s="14"/>
      <c r="R6" s="14"/>
      <c r="S6" s="14"/>
      <c r="T6" s="14"/>
      <c r="U6" s="14"/>
      <c r="V6" s="14"/>
      <c r="W6" s="14"/>
      <c r="X6" s="14"/>
      <c r="Y6" s="14"/>
      <c r="Z6" s="14"/>
      <c r="AA6" s="3"/>
      <c r="AB6" s="3"/>
    </row>
    <row r="7" spans="1:28">
      <c r="A7" s="14"/>
      <c r="B7" s="14"/>
      <c r="C7" s="14"/>
      <c r="D7" s="28" t="s">
        <v>53</v>
      </c>
      <c r="E7" s="14"/>
      <c r="F7" s="14"/>
      <c r="G7" s="336">
        <f>Analysis!G109</f>
        <v>546.72298161425852</v>
      </c>
      <c r="H7" s="336">
        <f>Analysis!H109</f>
        <v>590.1513634351262</v>
      </c>
      <c r="I7" s="336">
        <f>Analysis!I109</f>
        <v>627.41055170050038</v>
      </c>
      <c r="J7" s="336">
        <f>Analysis!J109</f>
        <v>668.95417353549874</v>
      </c>
      <c r="K7" s="336">
        <f>Analysis!K109</f>
        <v>708.75762380588253</v>
      </c>
      <c r="L7" s="336">
        <f>IF(COUNT($G7:K7)&gt;=Input!$R$7,0,Analysis!L109)</f>
        <v>0</v>
      </c>
      <c r="M7" s="336">
        <f>IF(COUNT($G7:L7)&gt;=Input!$R$7,0,Analysis!M109)</f>
        <v>0</v>
      </c>
      <c r="N7" s="336">
        <f>IF(COUNT($G7:M7)&gt;=Input!$R$7,0,Analysis!N109)</f>
        <v>0</v>
      </c>
      <c r="O7" s="336">
        <f>IF(COUNT($G7:N7)&gt;=Input!$R$7,0,Analysis!O109)</f>
        <v>0</v>
      </c>
      <c r="P7" s="336">
        <f>IF(COUNT($G7:O7)&gt;=Input!$R$7,0,Analysis!P109)</f>
        <v>0</v>
      </c>
      <c r="Q7" s="336">
        <f>SUM(G7:P7)</f>
        <v>3141.9966940912664</v>
      </c>
      <c r="R7" s="14"/>
      <c r="S7" s="14"/>
      <c r="T7" s="14"/>
      <c r="U7" s="14"/>
      <c r="V7" s="14"/>
      <c r="W7" s="14"/>
      <c r="X7" s="14"/>
      <c r="Y7" s="14"/>
      <c r="Z7" s="14"/>
      <c r="AA7" s="3"/>
      <c r="AB7" s="3"/>
    </row>
    <row r="8" spans="1:28">
      <c r="A8" s="14"/>
      <c r="B8" s="14"/>
      <c r="C8" s="14"/>
      <c r="D8" s="14"/>
      <c r="E8" s="14"/>
      <c r="F8" s="14"/>
      <c r="G8" s="336"/>
      <c r="H8" s="336"/>
      <c r="I8" s="336"/>
      <c r="J8" s="336"/>
      <c r="K8" s="336"/>
      <c r="L8" s="336"/>
      <c r="M8" s="336"/>
      <c r="N8" s="336"/>
      <c r="O8" s="336"/>
      <c r="P8" s="336"/>
      <c r="Q8" s="336"/>
      <c r="R8" s="14"/>
      <c r="S8" s="14"/>
      <c r="T8" s="14"/>
      <c r="U8" s="14"/>
      <c r="V8" s="14"/>
      <c r="W8" s="14"/>
      <c r="X8" s="14"/>
      <c r="Y8" s="14"/>
      <c r="Z8" s="14"/>
      <c r="AA8" s="3"/>
      <c r="AB8" s="3"/>
    </row>
    <row r="9" spans="1:28">
      <c r="A9" s="14"/>
      <c r="B9" s="14"/>
      <c r="C9" s="14"/>
      <c r="D9" s="28" t="s">
        <v>204</v>
      </c>
      <c r="E9" s="14"/>
      <c r="F9" s="14"/>
      <c r="G9" s="336">
        <f>Analysis!G112</f>
        <v>40.913515297985924</v>
      </c>
      <c r="H9" s="336">
        <f>Analysis!H112</f>
        <v>62.754606692881566</v>
      </c>
      <c r="I9" s="336">
        <f>Analysis!I112</f>
        <v>76.681101322331784</v>
      </c>
      <c r="J9" s="336">
        <f>Analysis!J112</f>
        <v>73.790281393469286</v>
      </c>
      <c r="K9" s="336">
        <f>Analysis!K112</f>
        <v>83.822864412778102</v>
      </c>
      <c r="L9" s="336">
        <f>IF(COUNT($G9:K9)&gt;=Input!$R$7,0,Analysis!L112)</f>
        <v>0</v>
      </c>
      <c r="M9" s="336">
        <f>IF(COUNT($G9:L9)&gt;=Input!$R$7,0,Analysis!M112)</f>
        <v>0</v>
      </c>
      <c r="N9" s="336">
        <f>IF(COUNT($G9:M9)&gt;=Input!$R$7,0,Analysis!N112)</f>
        <v>0</v>
      </c>
      <c r="O9" s="336">
        <f>IF(COUNT($G9:N9)&gt;=Input!$R$7,0,Analysis!O112)</f>
        <v>0</v>
      </c>
      <c r="P9" s="336">
        <f>IF(COUNT($G9:O9)&gt;=Input!$R$7,0,Analysis!P112)</f>
        <v>0</v>
      </c>
      <c r="Q9" s="336">
        <f t="shared" ref="Q9:Q17" si="0">SUM(G9:P9)</f>
        <v>337.96236911944663</v>
      </c>
      <c r="R9" s="14"/>
      <c r="S9" s="14"/>
      <c r="T9" s="14"/>
      <c r="U9" s="14"/>
      <c r="V9" s="14"/>
      <c r="W9" s="14"/>
      <c r="X9" s="14"/>
      <c r="Y9" s="14"/>
      <c r="Z9" s="14"/>
      <c r="AA9" s="3"/>
      <c r="AB9" s="3"/>
    </row>
    <row r="10" spans="1:28">
      <c r="A10" s="14"/>
      <c r="B10" s="14"/>
      <c r="C10" s="14"/>
      <c r="D10" s="14"/>
      <c r="E10" s="14"/>
      <c r="F10" s="14"/>
      <c r="G10" s="336"/>
      <c r="H10" s="336"/>
      <c r="I10" s="336"/>
      <c r="J10" s="336"/>
      <c r="K10" s="336"/>
      <c r="L10" s="336"/>
      <c r="M10" s="336"/>
      <c r="N10" s="336"/>
      <c r="O10" s="336"/>
      <c r="P10" s="336"/>
      <c r="Q10" s="336"/>
      <c r="R10" s="14"/>
      <c r="S10" s="14"/>
      <c r="T10" s="14"/>
      <c r="U10" s="14"/>
      <c r="V10" s="14"/>
      <c r="W10" s="14"/>
      <c r="X10" s="14"/>
      <c r="Y10" s="14"/>
      <c r="Z10" s="14"/>
      <c r="AA10" s="3"/>
      <c r="AB10" s="3"/>
    </row>
    <row r="11" spans="1:28">
      <c r="A11" s="14"/>
      <c r="B11" s="14"/>
      <c r="C11" s="14"/>
      <c r="D11" s="28" t="s">
        <v>205</v>
      </c>
      <c r="E11" s="14"/>
      <c r="F11" s="14"/>
      <c r="G11" s="336">
        <f>Analysis!G110</f>
        <v>184.5324057072761</v>
      </c>
      <c r="H11" s="336">
        <f>Analysis!H110</f>
        <v>193.14268115169619</v>
      </c>
      <c r="I11" s="336">
        <f>Analysis!I110</f>
        <v>201.10413821528041</v>
      </c>
      <c r="J11" s="336">
        <f>Analysis!J110</f>
        <v>211.31234581771864</v>
      </c>
      <c r="K11" s="336">
        <f>Analysis!K110</f>
        <v>222.27784214566469</v>
      </c>
      <c r="L11" s="336">
        <f>IF(COUNT($G11:K11)&gt;=Input!$R$7,0,Analysis!L110)</f>
        <v>0</v>
      </c>
      <c r="M11" s="336">
        <f>IF(COUNT($G11:L11)&gt;=Input!$R$7,0,Analysis!M110)</f>
        <v>0</v>
      </c>
      <c r="N11" s="336">
        <f>IF(COUNT($G11:M11)&gt;=Input!$R$7,0,Analysis!N110)</f>
        <v>0</v>
      </c>
      <c r="O11" s="336">
        <f>IF(COUNT($G11:N11)&gt;=Input!$R$7,0,Analysis!O110)</f>
        <v>0</v>
      </c>
      <c r="P11" s="336">
        <f>IF(COUNT($G11:O11)&gt;=Input!$R$7,0,Analysis!P110)</f>
        <v>0</v>
      </c>
      <c r="Q11" s="336">
        <f t="shared" si="0"/>
        <v>1012.3694130376361</v>
      </c>
      <c r="R11" s="14"/>
      <c r="S11" s="14"/>
      <c r="T11" s="14"/>
      <c r="U11" s="14"/>
      <c r="V11" s="14"/>
      <c r="W11" s="14"/>
      <c r="X11" s="14"/>
      <c r="Y11" s="14"/>
      <c r="Z11" s="14"/>
      <c r="AA11" s="3"/>
      <c r="AB11" s="3"/>
    </row>
    <row r="12" spans="1:28">
      <c r="A12" s="14"/>
      <c r="B12" s="14"/>
      <c r="C12" s="14"/>
      <c r="D12" s="14"/>
      <c r="E12" s="14"/>
      <c r="F12" s="14"/>
      <c r="G12" s="336"/>
      <c r="H12" s="336"/>
      <c r="I12" s="336"/>
      <c r="J12" s="336"/>
      <c r="K12" s="336"/>
      <c r="L12" s="336"/>
      <c r="M12" s="336"/>
      <c r="N12" s="336"/>
      <c r="O12" s="336"/>
      <c r="P12" s="336"/>
      <c r="Q12" s="336"/>
      <c r="R12" s="14"/>
      <c r="S12" s="14"/>
      <c r="T12" s="14"/>
      <c r="U12" s="14"/>
      <c r="V12" s="14"/>
      <c r="W12" s="14"/>
      <c r="X12" s="14"/>
      <c r="Y12" s="14"/>
      <c r="Z12" s="14"/>
      <c r="AA12" s="3"/>
      <c r="AB12" s="3"/>
    </row>
    <row r="13" spans="1:28">
      <c r="A13" s="14"/>
      <c r="B13" s="14"/>
      <c r="C13" s="14"/>
      <c r="D13" s="28" t="s">
        <v>139</v>
      </c>
      <c r="E13" s="14"/>
      <c r="F13" s="14"/>
      <c r="G13" s="336">
        <f>Analysis!G111</f>
        <v>-4.2187029258997955</v>
      </c>
      <c r="H13" s="336">
        <f>Analysis!H111</f>
        <v>-0.43957897604705415</v>
      </c>
      <c r="I13" s="336">
        <f>Analysis!I111</f>
        <v>-3.1738979175686226</v>
      </c>
      <c r="J13" s="336">
        <f>Analysis!J111</f>
        <v>3.8590469508413872</v>
      </c>
      <c r="K13" s="336">
        <f>Analysis!K111</f>
        <v>0</v>
      </c>
      <c r="L13" s="336">
        <f>IF(COUNT($G13:K13)&gt;=Input!$R$7,0,Analysis!L111)</f>
        <v>0</v>
      </c>
      <c r="M13" s="336">
        <f>IF(COUNT($G13:L13)&gt;=Input!$R$7,0,Analysis!M111)</f>
        <v>0</v>
      </c>
      <c r="N13" s="336">
        <f>IF(COUNT($G13:M13)&gt;=Input!$R$7,0,Analysis!N111)</f>
        <v>0</v>
      </c>
      <c r="O13" s="336">
        <f>IF(COUNT($G13:N13)&gt;=Input!$R$7,0,Analysis!O111)</f>
        <v>0</v>
      </c>
      <c r="P13" s="336">
        <f>IF(COUNT($G13:O13)&gt;=Input!$R$7,0,Analysis!P111)</f>
        <v>0</v>
      </c>
      <c r="Q13" s="336">
        <f t="shared" si="0"/>
        <v>-3.9731328686740852</v>
      </c>
      <c r="R13" s="14"/>
      <c r="S13" s="14"/>
      <c r="T13" s="14"/>
      <c r="U13" s="14"/>
      <c r="V13" s="14"/>
      <c r="W13" s="14"/>
      <c r="X13" s="14"/>
      <c r="Y13" s="14"/>
      <c r="Z13" s="14"/>
      <c r="AA13" s="3"/>
      <c r="AB13" s="3"/>
    </row>
    <row r="14" spans="1:28">
      <c r="A14" s="14"/>
      <c r="B14" s="14"/>
      <c r="C14" s="14"/>
      <c r="D14" s="14"/>
      <c r="E14" s="14"/>
      <c r="F14" s="14"/>
      <c r="G14" s="336"/>
      <c r="H14" s="336"/>
      <c r="I14" s="336"/>
      <c r="J14" s="336"/>
      <c r="K14" s="336"/>
      <c r="L14" s="336"/>
      <c r="M14" s="336"/>
      <c r="N14" s="336"/>
      <c r="O14" s="336"/>
      <c r="P14" s="336"/>
      <c r="Q14" s="336"/>
      <c r="R14" s="14"/>
      <c r="S14" s="14"/>
      <c r="T14" s="14"/>
      <c r="U14" s="14"/>
      <c r="V14" s="14"/>
      <c r="W14" s="14"/>
      <c r="X14" s="14"/>
      <c r="Y14" s="14"/>
      <c r="Z14" s="14"/>
      <c r="AA14" s="3"/>
      <c r="AB14" s="3"/>
    </row>
    <row r="15" spans="1:28">
      <c r="A15" s="14"/>
      <c r="B15" s="14"/>
      <c r="C15" s="14"/>
      <c r="D15" s="28" t="s">
        <v>206</v>
      </c>
      <c r="E15" s="14"/>
      <c r="F15" s="14"/>
      <c r="G15" s="336">
        <f>Analysis!G113</f>
        <v>15.033107663909011</v>
      </c>
      <c r="H15" s="336">
        <f>Analysis!H113</f>
        <v>15.926740362828465</v>
      </c>
      <c r="I15" s="336">
        <f>Analysis!I113</f>
        <v>18.30755130587039</v>
      </c>
      <c r="J15" s="336">
        <f>Analysis!J113</f>
        <v>18.73498942045633</v>
      </c>
      <c r="K15" s="336">
        <f>Analysis!K113</f>
        <v>20.403949344578599</v>
      </c>
      <c r="L15" s="336">
        <f>IF(COUNT($G15:K15)&gt;=Input!$R$7,0,Analysis!L113)</f>
        <v>0</v>
      </c>
      <c r="M15" s="336">
        <f>IF(COUNT($G15:L15)&gt;=Input!$R$7,0,Analysis!M113)</f>
        <v>0</v>
      </c>
      <c r="N15" s="336">
        <f>IF(COUNT($G15:M15)&gt;=Input!$R$7,0,Analysis!N113)</f>
        <v>0</v>
      </c>
      <c r="O15" s="336">
        <f>IF(COUNT($G15:N15)&gt;=Input!$R$7,0,Analysis!O113)</f>
        <v>0</v>
      </c>
      <c r="P15" s="336">
        <f>IF(COUNT($G15:O15)&gt;=Input!$R$7,0,Analysis!P113)</f>
        <v>0</v>
      </c>
      <c r="Q15" s="336">
        <f t="shared" si="0"/>
        <v>88.406338097642788</v>
      </c>
      <c r="R15" s="14"/>
      <c r="S15" s="14"/>
      <c r="T15" s="14"/>
      <c r="U15" s="14"/>
      <c r="V15" s="14"/>
      <c r="W15" s="14"/>
      <c r="X15" s="14"/>
      <c r="Y15" s="14"/>
      <c r="Z15" s="14"/>
      <c r="AA15" s="3"/>
      <c r="AB15" s="3"/>
    </row>
    <row r="16" spans="1:28">
      <c r="A16" s="14"/>
      <c r="B16" s="14"/>
      <c r="C16" s="14"/>
      <c r="D16" s="14"/>
      <c r="E16" s="14"/>
      <c r="F16" s="14"/>
      <c r="G16" s="336"/>
      <c r="H16" s="336"/>
      <c r="I16" s="336"/>
      <c r="J16" s="336"/>
      <c r="K16" s="336"/>
      <c r="L16" s="336"/>
      <c r="M16" s="336"/>
      <c r="N16" s="336"/>
      <c r="O16" s="336"/>
      <c r="P16" s="336"/>
      <c r="Q16" s="336"/>
      <c r="R16" s="14"/>
      <c r="S16" s="14"/>
      <c r="T16" s="14"/>
      <c r="U16" s="14"/>
      <c r="V16" s="14"/>
      <c r="W16" s="14"/>
      <c r="X16" s="14"/>
      <c r="Y16" s="14"/>
      <c r="Z16" s="14"/>
      <c r="AA16" s="3"/>
      <c r="AB16" s="3"/>
    </row>
    <row r="17" spans="1:28">
      <c r="A17" s="14"/>
      <c r="B17" s="14"/>
      <c r="C17" s="14"/>
      <c r="D17" s="28" t="s">
        <v>207</v>
      </c>
      <c r="E17" s="14"/>
      <c r="F17" s="14"/>
      <c r="G17" s="336">
        <f>Analysis!G29</f>
        <v>782.98330735752972</v>
      </c>
      <c r="H17" s="336">
        <f>Analysis!H29</f>
        <v>861.53581266648541</v>
      </c>
      <c r="I17" s="336">
        <f>Analysis!I29</f>
        <v>920.32944462641433</v>
      </c>
      <c r="J17" s="336">
        <f>Analysis!J29</f>
        <v>976.65083711798445</v>
      </c>
      <c r="K17" s="336">
        <f>Analysis!K29</f>
        <v>1035.2622797089041</v>
      </c>
      <c r="L17" s="336">
        <f>IF(COUNT($G17:K17)&gt;=Input!$R$7,0,Analysis!L29)</f>
        <v>0</v>
      </c>
      <c r="M17" s="336">
        <f>IF(COUNT($G17:L17)&gt;=Input!$R$7,0,Analysis!M29)</f>
        <v>0</v>
      </c>
      <c r="N17" s="336">
        <f>IF(COUNT($G17:M17)&gt;=Input!$R$7,0,Analysis!N29)</f>
        <v>0</v>
      </c>
      <c r="O17" s="336">
        <f>IF(COUNT($G17:N17)&gt;=Input!$R$7,0,Analysis!O29)</f>
        <v>0</v>
      </c>
      <c r="P17" s="336">
        <f>IF(COUNT($G17:O17)&gt;=Input!$R$7,0,Analysis!P29)</f>
        <v>0</v>
      </c>
      <c r="Q17" s="336">
        <f t="shared" si="0"/>
        <v>4576.7616814773182</v>
      </c>
      <c r="R17" s="14"/>
      <c r="S17" s="14"/>
      <c r="T17" s="14"/>
      <c r="U17" s="14"/>
      <c r="V17" s="14"/>
      <c r="W17" s="14"/>
      <c r="X17" s="14"/>
      <c r="Y17" s="14"/>
      <c r="Z17" s="14"/>
      <c r="AA17" s="3"/>
      <c r="AB17" s="3"/>
    </row>
    <row r="18" spans="1:28">
      <c r="A18" s="14"/>
      <c r="B18" s="14"/>
      <c r="C18" s="14"/>
      <c r="D18" s="14"/>
      <c r="E18" s="14"/>
      <c r="F18" s="14"/>
      <c r="G18" s="14"/>
      <c r="H18" s="14"/>
      <c r="I18" s="14"/>
      <c r="J18" s="14"/>
      <c r="K18" s="14"/>
      <c r="L18" s="14"/>
      <c r="M18" s="14"/>
      <c r="N18" s="14"/>
      <c r="O18" s="14"/>
      <c r="P18" s="14"/>
      <c r="Q18" s="320"/>
      <c r="R18" s="14"/>
      <c r="S18" s="14"/>
      <c r="T18" s="14"/>
      <c r="U18" s="14"/>
      <c r="V18" s="14"/>
      <c r="W18" s="14"/>
      <c r="X18" s="14"/>
      <c r="Y18" s="14"/>
      <c r="Z18" s="14"/>
      <c r="AA18" s="3"/>
      <c r="AB18" s="3"/>
    </row>
    <row r="19" spans="1:28">
      <c r="A19" s="321"/>
      <c r="B19" s="321"/>
      <c r="C19" s="321"/>
      <c r="D19" s="321"/>
      <c r="E19" s="165"/>
      <c r="F19" s="165"/>
      <c r="G19" s="165"/>
      <c r="H19" s="165"/>
      <c r="I19" s="165"/>
      <c r="J19" s="165"/>
      <c r="K19" s="165"/>
      <c r="L19" s="165"/>
      <c r="M19" s="165"/>
      <c r="N19" s="165"/>
      <c r="O19" s="165"/>
      <c r="P19" s="165"/>
      <c r="Q19" s="165"/>
      <c r="R19" s="165"/>
      <c r="S19" s="165"/>
      <c r="T19" s="14"/>
      <c r="U19" s="14"/>
      <c r="V19" s="14"/>
      <c r="W19" s="14"/>
      <c r="X19" s="14"/>
      <c r="Y19" s="14"/>
      <c r="Z19" s="14"/>
      <c r="AA19" s="3"/>
      <c r="AB19" s="3"/>
    </row>
    <row r="20" spans="1:28">
      <c r="A20" s="14"/>
      <c r="B20" s="14"/>
      <c r="C20" s="14"/>
      <c r="D20" s="14"/>
      <c r="E20" s="14"/>
      <c r="F20" s="14"/>
      <c r="G20" s="14"/>
      <c r="H20" s="14"/>
      <c r="I20" s="14"/>
      <c r="J20" s="14"/>
      <c r="K20" s="14"/>
      <c r="L20" s="14"/>
      <c r="M20" s="14"/>
      <c r="N20" s="14"/>
      <c r="O20" s="14"/>
      <c r="P20" s="14"/>
      <c r="Q20" s="320"/>
      <c r="R20" s="14"/>
      <c r="S20" s="14"/>
      <c r="T20" s="14"/>
      <c r="U20" s="14"/>
      <c r="V20" s="14"/>
      <c r="W20" s="14"/>
      <c r="X20" s="14"/>
      <c r="Y20" s="14"/>
      <c r="Z20" s="14"/>
      <c r="AA20" s="3"/>
      <c r="AB20" s="3"/>
    </row>
    <row r="21" spans="1:28">
      <c r="A21" s="14"/>
      <c r="B21" s="14"/>
      <c r="C21" s="14"/>
      <c r="D21" s="28" t="s">
        <v>208</v>
      </c>
      <c r="E21" s="14"/>
      <c r="F21" s="328">
        <f>Smoothing!F9</f>
        <v>827.8</v>
      </c>
      <c r="G21" s="336">
        <f>IF(Smoothing!$R$13=Smoothing!$R$7,Smoothing!G13,Smoothing!G9)</f>
        <v>825.5</v>
      </c>
      <c r="H21" s="336">
        <f>IF(Smoothing!$R$13=Smoothing!$R$7,Smoothing!H13,Smoothing!H9)</f>
        <v>866.89636745687346</v>
      </c>
      <c r="I21" s="336">
        <f>IF(Smoothing!$R$13=Smoothing!$R$7,Smoothing!I13,Smoothing!I9)</f>
        <v>910.36863950323755</v>
      </c>
      <c r="J21" s="336">
        <f>IF(Smoothing!$R$13=Smoothing!$R$7,Smoothing!J13,Smoothing!J9)</f>
        <v>956.02091657421261</v>
      </c>
      <c r="K21" s="336">
        <f>IF(Smoothing!$R$13=Smoothing!$R$7,Smoothing!K13,Smoothing!K9)</f>
        <v>1003.9625194318298</v>
      </c>
      <c r="L21" s="336">
        <f>IF(COUNT($G17:K17)&gt;=Input!$R$7,0,IF(Smoothing!$R$13=Smoothing!$R$7,Smoothing!L13,Smoothing!L9))</f>
        <v>0</v>
      </c>
      <c r="M21" s="336">
        <f>IF(COUNT($G17:L17)&gt;=Input!$R$7,0,IF(Smoothing!$R$13=Smoothing!$R$7,Smoothing!M13,Smoothing!M9))</f>
        <v>0</v>
      </c>
      <c r="N21" s="336">
        <f>IF(COUNT($G17:M17)&gt;=Input!$R$7,0,IF(Smoothing!$R$13=Smoothing!$R$7,Smoothing!N13,Smoothing!N9))</f>
        <v>0</v>
      </c>
      <c r="O21" s="336">
        <f>IF(COUNT($G17:N17)&gt;=Input!$R$7,0,IF(Smoothing!$R$13=Smoothing!$R$7,Smoothing!O13,Smoothing!O9))</f>
        <v>0</v>
      </c>
      <c r="P21" s="336">
        <f>IF(COUNT($G17:O17)&gt;=Input!$R$7,0,IF(Smoothing!$R$13=Smoothing!$R$7,Smoothing!P13,Smoothing!P9))</f>
        <v>0</v>
      </c>
      <c r="Q21" s="336">
        <f>SUM(G21:P21)</f>
        <v>4562.7484429661536</v>
      </c>
      <c r="R21" s="14"/>
      <c r="S21" s="14"/>
      <c r="T21" s="14"/>
      <c r="U21" s="14"/>
      <c r="V21" s="14"/>
      <c r="W21" s="14"/>
      <c r="X21" s="14"/>
      <c r="Y21" s="14"/>
      <c r="Z21" s="14"/>
      <c r="AA21" s="3"/>
      <c r="AB21" s="3"/>
    </row>
    <row r="22" spans="1:28">
      <c r="A22" s="14"/>
      <c r="B22" s="14"/>
      <c r="C22" s="14"/>
      <c r="D22" s="14"/>
      <c r="E22" s="14"/>
      <c r="F22" s="495" t="s">
        <v>313</v>
      </c>
      <c r="G22" s="337"/>
      <c r="H22" s="337"/>
      <c r="I22" s="337"/>
      <c r="J22" s="337"/>
      <c r="K22" s="337"/>
      <c r="L22" s="336"/>
      <c r="M22" s="336"/>
      <c r="N22" s="336"/>
      <c r="O22" s="336"/>
      <c r="P22" s="336"/>
      <c r="Q22" s="21"/>
      <c r="R22" s="14"/>
      <c r="S22" s="14"/>
      <c r="T22" s="14"/>
      <c r="U22" s="14"/>
      <c r="V22" s="14"/>
      <c r="W22" s="14"/>
      <c r="X22" s="14"/>
      <c r="Y22" s="14"/>
      <c r="Z22" s="14"/>
      <c r="AA22" s="3"/>
      <c r="AB22" s="3"/>
    </row>
    <row r="23" spans="1:28">
      <c r="A23" s="14"/>
      <c r="B23" s="14"/>
      <c r="C23" s="14"/>
      <c r="D23" s="28" t="s">
        <v>176</v>
      </c>
      <c r="E23" s="14"/>
      <c r="F23" s="14"/>
      <c r="G23" s="338" t="s">
        <v>122</v>
      </c>
      <c r="H23" s="338">
        <f>IF(Smoothing!$R$13=Smoothing!$R$7, Smoothing!H15,X_Factor)</f>
        <v>-2.3335629471945701E-2</v>
      </c>
      <c r="I23" s="338">
        <f>IF(Smoothing!$R$13=Smoothing!$R$7, Smoothing!I15,X_Factor)</f>
        <v>-2.3335629471945701E-2</v>
      </c>
      <c r="J23" s="338">
        <f>IF(Smoothing!$R$13=Smoothing!$R$7, Smoothing!J15,X_Factor)</f>
        <v>-2.3335629471945701E-2</v>
      </c>
      <c r="K23" s="338">
        <f>IF(Smoothing!$R$13=Smoothing!$R$7, Smoothing!K15,X_Factor)</f>
        <v>-2.3335629471945701E-2</v>
      </c>
      <c r="L23" s="338" t="str">
        <f>IF(COUNT($G17:K17)&gt;=Input!$R$7,"     -",IF(Smoothing!$R$13=Smoothing!$R$7, Smoothing!L15,X_Factor))</f>
        <v xml:space="preserve">     -</v>
      </c>
      <c r="M23" s="338" t="str">
        <f>IF(COUNT($G17:L17)&gt;=Input!$R$7,"     -",IF(Smoothing!$R$13=Smoothing!$R$7, Smoothing!M15,X_Factor))</f>
        <v xml:space="preserve">     -</v>
      </c>
      <c r="N23" s="338" t="str">
        <f>IF(COUNT($G17:M17)&gt;=Input!$R$7,"     -",IF(Smoothing!$R$13=Smoothing!$R$7, Smoothing!N15,X_Factor))</f>
        <v xml:space="preserve">     -</v>
      </c>
      <c r="O23" s="338" t="str">
        <f>IF(COUNT($G17:N17)&gt;=Input!$R$7,"     -",IF(Smoothing!$R$13=Smoothing!$R$7, Smoothing!O15,X_Factor))</f>
        <v xml:space="preserve">     -</v>
      </c>
      <c r="P23" s="338" t="str">
        <f>IF(COUNT($G17:O17)&gt;=Input!$R$7,"     -",IF(Smoothing!$R$13=Smoothing!$R$7, Smoothing!P15,X_Factor))</f>
        <v xml:space="preserve">     -</v>
      </c>
      <c r="Q23" s="21" t="s">
        <v>122</v>
      </c>
      <c r="R23" s="14"/>
      <c r="S23" s="14"/>
      <c r="T23" s="14"/>
      <c r="U23" s="14"/>
      <c r="V23" s="14"/>
      <c r="W23" s="14"/>
      <c r="X23" s="14"/>
      <c r="Y23" s="14"/>
      <c r="Z23" s="14"/>
      <c r="AA23" s="3"/>
      <c r="AB23" s="3"/>
    </row>
    <row r="24" spans="1:28">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3"/>
      <c r="AB24" s="3"/>
    </row>
    <row r="25" spans="1:28">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3"/>
      <c r="AB25" s="3"/>
    </row>
    <row r="26" spans="1:28">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3"/>
      <c r="AB26" s="3"/>
    </row>
    <row r="27" spans="1:28">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3"/>
      <c r="AB27" s="3"/>
    </row>
    <row r="28" spans="1: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3"/>
      <c r="AB28" s="3"/>
    </row>
    <row r="29" spans="1:28">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3"/>
      <c r="AB29" s="3"/>
    </row>
    <row r="30" spans="1:28">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3"/>
      <c r="AB30" s="3"/>
    </row>
    <row r="31" spans="1:28">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3"/>
      <c r="AB31" s="3"/>
    </row>
    <row r="32" spans="1:28">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3"/>
      <c r="AB32" s="3"/>
    </row>
    <row r="33" spans="1:28">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3"/>
      <c r="AB33" s="3"/>
    </row>
    <row r="34" spans="1:28">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3"/>
      <c r="AB34" s="3"/>
    </row>
    <row r="35" spans="1:28">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3"/>
      <c r="AB35" s="3"/>
    </row>
    <row r="36" spans="1:28">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3"/>
      <c r="AB36" s="3"/>
    </row>
    <row r="37" spans="1:28">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3"/>
      <c r="AB37" s="3"/>
    </row>
    <row r="38" spans="1:2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3"/>
      <c r="AB38" s="3"/>
    </row>
    <row r="39" spans="1:28">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3"/>
      <c r="AB39" s="3"/>
    </row>
    <row r="40" spans="1:28">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3"/>
      <c r="AB40" s="3"/>
    </row>
    <row r="41" spans="1:28">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3"/>
      <c r="AB41" s="3"/>
    </row>
    <row r="42" spans="1:28">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3"/>
      <c r="AB42" s="3"/>
    </row>
    <row r="43" spans="1:28">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3"/>
      <c r="AB43" s="3"/>
    </row>
    <row r="44" spans="1:28">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3"/>
      <c r="AB44" s="3"/>
    </row>
    <row r="45" spans="1:28">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3"/>
      <c r="AB45" s="3"/>
    </row>
    <row r="46" spans="1:28">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3"/>
      <c r="AB46" s="3"/>
    </row>
    <row r="47" spans="1:28">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3"/>
      <c r="AB47" s="3"/>
    </row>
    <row r="48" spans="1:2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3"/>
      <c r="AB48" s="3"/>
    </row>
    <row r="49" spans="1:28">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3"/>
      <c r="AB49" s="3"/>
    </row>
    <row r="50" spans="1:28">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3"/>
      <c r="AB50" s="3"/>
    </row>
    <row r="51" spans="1:28">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3"/>
      <c r="AB51" s="3"/>
    </row>
    <row r="52" spans="1:28">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3"/>
      <c r="AB52" s="3"/>
    </row>
    <row r="53" spans="1:28">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3"/>
      <c r="AB53" s="3"/>
    </row>
    <row r="54" spans="1:28">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3"/>
      <c r="AB54" s="3"/>
    </row>
    <row r="55" spans="1:28">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3"/>
      <c r="AB55" s="3"/>
    </row>
    <row r="56" spans="1:28">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3"/>
      <c r="AB56" s="3"/>
    </row>
    <row r="57" spans="1:28">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3"/>
      <c r="AB57" s="3"/>
    </row>
    <row r="58" spans="1:2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3"/>
      <c r="AB58" s="3"/>
    </row>
    <row r="59" spans="1:28">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3"/>
      <c r="AB59" s="3"/>
    </row>
    <row r="60" spans="1:28">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3"/>
      <c r="AB60" s="3"/>
    </row>
    <row r="61" spans="1:28">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3"/>
      <c r="AB61" s="3"/>
    </row>
    <row r="62" spans="1:28">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3"/>
      <c r="AB62" s="3"/>
    </row>
    <row r="63" spans="1:28">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3"/>
      <c r="AB63" s="3"/>
    </row>
    <row r="64" spans="1:28">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3"/>
      <c r="AB64" s="3"/>
    </row>
    <row r="65" spans="1:28">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3"/>
      <c r="AB65" s="3"/>
    </row>
    <row r="66" spans="1:28">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3"/>
      <c r="AB66" s="3"/>
    </row>
    <row r="67" spans="1:28">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3"/>
      <c r="AB67" s="3"/>
    </row>
    <row r="68" spans="1:2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3"/>
      <c r="AB68" s="3"/>
    </row>
    <row r="69" spans="1:28">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3"/>
      <c r="AB69" s="3"/>
    </row>
    <row r="70" spans="1:28">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3"/>
      <c r="AB70" s="3"/>
    </row>
    <row r="71" spans="1:28">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3"/>
      <c r="AB71" s="3"/>
    </row>
    <row r="72" spans="1:28">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3"/>
      <c r="AB72" s="3"/>
    </row>
    <row r="73" spans="1:28">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3"/>
      <c r="AB73" s="3"/>
    </row>
    <row r="74" spans="1:28">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3"/>
      <c r="AB74" s="3"/>
    </row>
    <row r="75" spans="1:28">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3"/>
      <c r="AB75" s="3"/>
    </row>
    <row r="76" spans="1:28">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3"/>
      <c r="AB76" s="3"/>
    </row>
    <row r="77" spans="1:28">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3"/>
      <c r="AB77" s="3"/>
    </row>
    <row r="78" spans="1:2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3"/>
      <c r="AB78" s="3"/>
    </row>
    <row r="79" spans="1:28">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3"/>
      <c r="AB79" s="3"/>
    </row>
    <row r="80" spans="1:28">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3"/>
      <c r="AB80" s="3"/>
    </row>
    <row r="81" spans="1:28">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3"/>
      <c r="AB81" s="3"/>
    </row>
    <row r="82" spans="1:28">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3"/>
      <c r="AB82" s="3"/>
    </row>
    <row r="83" spans="1:28">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3"/>
      <c r="AB83" s="3"/>
    </row>
    <row r="84" spans="1:28">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3"/>
      <c r="AB84" s="3"/>
    </row>
    <row r="85" spans="1:28">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3"/>
      <c r="AB85" s="3"/>
    </row>
    <row r="86" spans="1:28">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3"/>
      <c r="AB86" s="3"/>
    </row>
    <row r="87" spans="1:28">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3"/>
      <c r="AB87" s="3"/>
    </row>
    <row r="88" spans="1:2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3"/>
      <c r="AB88" s="3"/>
    </row>
    <row r="89" spans="1:28">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3"/>
      <c r="AB89" s="3"/>
    </row>
    <row r="90" spans="1:28">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3"/>
      <c r="AB90" s="3"/>
    </row>
    <row r="91" spans="1:28">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3"/>
      <c r="AB91" s="3"/>
    </row>
    <row r="92" spans="1:28">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3"/>
      <c r="AB92" s="3"/>
    </row>
    <row r="93" spans="1:28">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3"/>
      <c r="AB93" s="3"/>
    </row>
    <row r="94" spans="1:28">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3"/>
      <c r="AB94" s="3"/>
    </row>
    <row r="95" spans="1:28">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3"/>
      <c r="AB95" s="3"/>
    </row>
    <row r="96" spans="1:28">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3"/>
      <c r="AB96" s="3"/>
    </row>
    <row r="97" spans="1:28">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3"/>
      <c r="AB97" s="3"/>
    </row>
    <row r="98" spans="1:2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3"/>
      <c r="AB98" s="3"/>
    </row>
    <row r="99" spans="1:28">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3"/>
      <c r="AB99" s="3"/>
    </row>
    <row r="100" spans="1:28">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3"/>
      <c r="AB100" s="3"/>
    </row>
    <row r="101" spans="1:28">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3"/>
      <c r="AB101" s="3"/>
    </row>
    <row r="102" spans="1:28">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3"/>
      <c r="AB102" s="3"/>
    </row>
    <row r="103" spans="1:28">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3"/>
      <c r="AB103" s="3"/>
    </row>
    <row r="104" spans="1:28">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3"/>
      <c r="AB104" s="3"/>
    </row>
    <row r="105" spans="1:28">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3"/>
      <c r="AB105" s="3"/>
    </row>
    <row r="106" spans="1:28">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3"/>
      <c r="AB106" s="3"/>
    </row>
    <row r="107" spans="1:28">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3"/>
      <c r="AB107" s="3"/>
    </row>
    <row r="108" spans="1:2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3"/>
      <c r="AB108" s="3"/>
    </row>
    <row r="109" spans="1:28">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3"/>
      <c r="AB109" s="3"/>
    </row>
    <row r="110" spans="1:28">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3"/>
      <c r="AB110" s="3"/>
    </row>
    <row r="111" spans="1:28">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3"/>
      <c r="AB111" s="3"/>
    </row>
    <row r="112" spans="1:28">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3"/>
      <c r="AB112" s="3"/>
    </row>
    <row r="113" spans="1:28">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3"/>
      <c r="AB113" s="3"/>
    </row>
    <row r="114" spans="1:28">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3"/>
      <c r="AB114" s="3"/>
    </row>
    <row r="115" spans="1:28">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3"/>
      <c r="AB115" s="3"/>
    </row>
    <row r="116" spans="1:28">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3"/>
      <c r="AB116" s="3"/>
    </row>
    <row r="117" spans="1:28">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3"/>
      <c r="AB117" s="3"/>
    </row>
    <row r="118" spans="1:2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3"/>
      <c r="AB118" s="3"/>
    </row>
    <row r="119" spans="1:28">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3"/>
      <c r="AB119" s="3"/>
    </row>
    <row r="120" spans="1:28">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3"/>
      <c r="AB120" s="3"/>
    </row>
    <row r="121" spans="1:28">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3"/>
      <c r="AB121" s="3"/>
    </row>
    <row r="122" spans="1:28">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3"/>
      <c r="AB122" s="3"/>
    </row>
    <row r="123" spans="1:28">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3"/>
      <c r="AB123" s="3"/>
    </row>
    <row r="124" spans="1:28">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3"/>
      <c r="AB124" s="3"/>
    </row>
    <row r="125" spans="1:28">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3"/>
      <c r="AB125" s="3"/>
    </row>
    <row r="126" spans="1:28">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3"/>
      <c r="AB126" s="3"/>
    </row>
    <row r="127" spans="1:28">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3"/>
      <c r="AB127" s="3"/>
    </row>
    <row r="128" spans="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3"/>
      <c r="AB128" s="3"/>
    </row>
    <row r="129" spans="1:28">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3"/>
      <c r="AB129" s="3"/>
    </row>
    <row r="130" spans="1:28">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3"/>
      <c r="AB130" s="3"/>
    </row>
    <row r="131" spans="1:28">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3"/>
      <c r="AB131" s="3"/>
    </row>
    <row r="132" spans="1:28">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3"/>
      <c r="AB132" s="3"/>
    </row>
    <row r="133" spans="1:28">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3"/>
      <c r="AB133" s="3"/>
    </row>
    <row r="134" spans="1:28">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3"/>
      <c r="AB134" s="3"/>
    </row>
    <row r="135" spans="1:28">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3"/>
      <c r="AB135" s="3"/>
    </row>
    <row r="136" spans="1:28">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3"/>
      <c r="AB136" s="3"/>
    </row>
    <row r="137" spans="1:28">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3"/>
      <c r="AB137" s="3"/>
    </row>
    <row r="138" spans="1:2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3"/>
      <c r="AB138" s="3"/>
    </row>
    <row r="139" spans="1:28">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3"/>
      <c r="AB139" s="3"/>
    </row>
    <row r="140" spans="1:28">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3"/>
      <c r="AB140" s="3"/>
    </row>
    <row r="141" spans="1:28">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3"/>
      <c r="AB141" s="3"/>
    </row>
    <row r="142" spans="1:28">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3"/>
      <c r="AB142" s="3"/>
    </row>
    <row r="143" spans="1:28">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3"/>
      <c r="AB143" s="3"/>
    </row>
    <row r="144" spans="1:28">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3"/>
      <c r="AB144" s="3"/>
    </row>
    <row r="145" spans="1:28">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3"/>
      <c r="AB145" s="3"/>
    </row>
    <row r="146" spans="1:28">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3"/>
      <c r="AB146" s="3"/>
    </row>
    <row r="147" spans="1:28">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3"/>
      <c r="AB147" s="3"/>
    </row>
    <row r="148" spans="1:2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3"/>
      <c r="AB148" s="3"/>
    </row>
    <row r="149" spans="1:28">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3"/>
      <c r="AB149" s="3"/>
    </row>
    <row r="150" spans="1:28">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3"/>
      <c r="AB150" s="3"/>
    </row>
    <row r="151" spans="1:28">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3"/>
      <c r="AB151" s="3"/>
    </row>
    <row r="152" spans="1:28">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3"/>
      <c r="AB152" s="3"/>
    </row>
    <row r="153" spans="1:28">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3"/>
      <c r="AB153" s="3"/>
    </row>
    <row r="154" spans="1:28">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8">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8">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8">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8">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8">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sheetData>
  <phoneticPr fontId="36" type="noConversion"/>
  <pageMargins left="0.35433070866141736" right="0.35433070866141736" top="0.39370078740157483" bottom="0.39370078740157483" header="0.19685039370078741" footer="0.19685039370078741"/>
  <pageSetup paperSize="9" scale="91" orientation="landscape" r:id="rId1"/>
  <headerFooter alignWithMargins="0">
    <oddFooter>&amp;L&amp;8&amp;F
&amp;A&amp;C&amp;8Page &amp;P of &amp;N
Powerlink - CONFIDENTIAL</oddFooter>
  </headerFooter>
</worksheet>
</file>

<file path=xl/worksheets/sheet9.xml><?xml version="1.0" encoding="utf-8"?>
<worksheet xmlns="http://schemas.openxmlformats.org/spreadsheetml/2006/main" xmlns:r="http://schemas.openxmlformats.org/officeDocument/2006/relationships">
  <sheetPr codeName="Sheet5">
    <pageSetUpPr fitToPage="1"/>
  </sheetPr>
  <dimension ref="A1:Q46"/>
  <sheetViews>
    <sheetView workbookViewId="0">
      <selection activeCell="Q45" sqref="Q45"/>
    </sheetView>
  </sheetViews>
  <sheetFormatPr defaultRowHeight="12.75"/>
  <cols>
    <col min="1" max="1" width="0.85546875" style="410" customWidth="1"/>
    <col min="2" max="3" width="0.5703125" style="410" customWidth="1"/>
    <col min="4" max="5" width="0.42578125" style="410" customWidth="1"/>
    <col min="6" max="6" width="39.140625" style="410" customWidth="1"/>
    <col min="7" max="7" width="11" style="410" customWidth="1"/>
    <col min="8" max="8" width="10.7109375" style="410" customWidth="1"/>
    <col min="9" max="9" width="9.5703125" style="410" customWidth="1"/>
    <col min="10" max="10" width="9.7109375" style="410" customWidth="1"/>
    <col min="11" max="11" width="9.5703125" style="410" customWidth="1"/>
    <col min="12" max="16" width="9.85546875" style="410" customWidth="1"/>
    <col min="17" max="17" width="10.5703125" style="410" customWidth="1"/>
    <col min="18" max="16384" width="9.140625" style="410"/>
  </cols>
  <sheetData>
    <row r="1" spans="1:17" ht="23.25">
      <c r="A1" s="14"/>
      <c r="B1" s="14"/>
      <c r="C1" s="14"/>
      <c r="D1" s="14"/>
      <c r="E1" s="14"/>
      <c r="F1" s="425" t="str">
        <f>'Powerlink record of changes'!$B$7</f>
        <v>Powerlink - PTRM - Draft decision data as at November 2011</v>
      </c>
      <c r="G1" s="14"/>
      <c r="H1" s="14"/>
      <c r="I1" s="14"/>
      <c r="J1" s="14"/>
      <c r="K1" s="14"/>
      <c r="L1" s="14"/>
      <c r="M1" s="14"/>
      <c r="N1" s="14"/>
      <c r="O1" s="14"/>
      <c r="P1" s="14"/>
      <c r="Q1" s="14"/>
    </row>
    <row r="2" spans="1:17" ht="15.75">
      <c r="A2" s="14"/>
      <c r="B2" s="14"/>
      <c r="C2" s="14"/>
      <c r="D2" s="14"/>
      <c r="E2" s="14"/>
      <c r="F2" s="406" t="str">
        <f>"Equity Raising Costs - PTRM "&amp;Intro!L4</f>
        <v>Equity Raising Costs - PTRM Version: 2.0</v>
      </c>
      <c r="G2" s="14"/>
      <c r="H2" s="14"/>
      <c r="I2" s="14"/>
      <c r="J2" s="495"/>
      <c r="K2" s="14"/>
      <c r="L2" s="14"/>
      <c r="M2" s="14"/>
      <c r="N2" s="14"/>
      <c r="O2" s="14"/>
      <c r="P2" s="14"/>
      <c r="Q2" s="14"/>
    </row>
    <row r="3" spans="1:17" ht="15.75">
      <c r="A3" s="14"/>
      <c r="B3" s="14"/>
      <c r="C3" s="14"/>
      <c r="D3" s="14"/>
      <c r="E3" s="14"/>
      <c r="F3" s="406" t="s">
        <v>250</v>
      </c>
      <c r="G3" s="14"/>
      <c r="H3" s="14"/>
      <c r="I3" s="14"/>
      <c r="J3" s="14"/>
      <c r="K3" s="14"/>
      <c r="L3" s="14"/>
      <c r="M3" s="14"/>
      <c r="N3" s="14"/>
      <c r="O3" s="14"/>
      <c r="P3" s="14"/>
      <c r="Q3" s="14"/>
    </row>
    <row r="4" spans="1:17">
      <c r="A4" s="14"/>
      <c r="B4" s="14"/>
      <c r="C4" s="14"/>
      <c r="D4" s="14"/>
      <c r="E4" s="14"/>
      <c r="F4" s="14"/>
      <c r="G4" s="14"/>
      <c r="H4" s="14"/>
      <c r="I4" s="14"/>
      <c r="J4" s="14"/>
      <c r="K4" s="14"/>
      <c r="L4" s="14"/>
      <c r="M4" s="14"/>
      <c r="N4" s="14"/>
      <c r="O4" s="14"/>
      <c r="P4" s="14"/>
      <c r="Q4" s="14"/>
    </row>
    <row r="5" spans="1:17">
      <c r="A5" s="329"/>
      <c r="B5" s="329"/>
      <c r="C5" s="329"/>
      <c r="D5" s="329"/>
      <c r="E5" s="329"/>
      <c r="F5" s="330" t="str">
        <f>Assets!B4</f>
        <v>Year</v>
      </c>
      <c r="G5" s="334" t="str">
        <f>Assets!G4</f>
        <v>2012-13</v>
      </c>
      <c r="H5" s="334" t="str">
        <f>Assets!H4</f>
        <v>2013-14</v>
      </c>
      <c r="I5" s="334" t="str">
        <f>Assets!I4</f>
        <v>2014-15</v>
      </c>
      <c r="J5" s="334" t="str">
        <f>Assets!J4</f>
        <v>2015-16</v>
      </c>
      <c r="K5" s="334" t="str">
        <f>Assets!K4</f>
        <v>2016-17</v>
      </c>
      <c r="L5" s="334" t="str">
        <f>Assets!L4</f>
        <v>2017-18</v>
      </c>
      <c r="M5" s="334" t="str">
        <f>Assets!M4</f>
        <v>2018-19</v>
      </c>
      <c r="N5" s="334" t="str">
        <f>Assets!N4</f>
        <v>2019-20</v>
      </c>
      <c r="O5" s="334" t="str">
        <f>Assets!O4</f>
        <v>2020-21</v>
      </c>
      <c r="P5" s="334" t="str">
        <f>Assets!P4</f>
        <v>2021-22</v>
      </c>
      <c r="Q5" s="334" t="s">
        <v>100</v>
      </c>
    </row>
    <row r="6" spans="1:17">
      <c r="A6" s="331"/>
      <c r="B6" s="331"/>
      <c r="C6" s="331"/>
      <c r="D6" s="331"/>
      <c r="E6" s="331"/>
      <c r="F6" s="178" t="s">
        <v>249</v>
      </c>
      <c r="G6" s="331"/>
      <c r="H6" s="331"/>
      <c r="I6" s="331"/>
      <c r="J6" s="331"/>
      <c r="K6" s="331"/>
      <c r="L6" s="331"/>
      <c r="M6" s="331"/>
      <c r="N6" s="331"/>
      <c r="O6" s="331"/>
      <c r="P6" s="331"/>
      <c r="Q6" s="331"/>
    </row>
    <row r="7" spans="1:17">
      <c r="A7" s="373"/>
      <c r="B7" s="373"/>
      <c r="C7" s="373"/>
      <c r="D7" s="373"/>
      <c r="E7" s="373"/>
      <c r="F7" s="20"/>
      <c r="G7" s="373"/>
      <c r="H7" s="373"/>
      <c r="I7" s="373"/>
      <c r="J7" s="373"/>
      <c r="K7" s="373"/>
      <c r="L7" s="373"/>
      <c r="M7" s="373"/>
      <c r="N7" s="373"/>
      <c r="O7" s="373"/>
      <c r="P7" s="373"/>
      <c r="Q7" s="373"/>
    </row>
    <row r="8" spans="1:17">
      <c r="A8" s="16"/>
      <c r="B8" s="16"/>
      <c r="C8" s="16"/>
      <c r="D8" s="16"/>
      <c r="E8" s="16"/>
      <c r="F8" s="14" t="s">
        <v>199</v>
      </c>
      <c r="G8" s="34">
        <f>Assets!F474</f>
        <v>6575.9319414753254</v>
      </c>
      <c r="H8" s="34">
        <f>Assets!G474</f>
        <v>7098.2843809854003</v>
      </c>
      <c r="I8" s="34">
        <f>Assets!H474</f>
        <v>7546.4343480935813</v>
      </c>
      <c r="J8" s="34">
        <f>Assets!I474</f>
        <v>8046.117074037752</v>
      </c>
      <c r="K8" s="34">
        <f>Assets!J474</f>
        <v>8524.8691821732318</v>
      </c>
      <c r="L8" s="34">
        <f>IF(COUNT($G$8:K8)&gt;=Input!$R$7,0,Assets!K474)</f>
        <v>0</v>
      </c>
      <c r="M8" s="34">
        <f>IF(COUNT($G$8:L8)&gt;=Input!$R$7,0,Assets!L474)</f>
        <v>0</v>
      </c>
      <c r="N8" s="34">
        <f>IF(COUNT($G$8:M8)&gt;=Input!$R$7,0,Assets!M474)</f>
        <v>0</v>
      </c>
      <c r="O8" s="34">
        <f>IF(COUNT($G$8:N8)&gt;=Input!$R$7,0,Assets!N474)</f>
        <v>0</v>
      </c>
      <c r="P8" s="34">
        <f>IF(COUNT($G$8:O8)&gt;=Input!$R$7,0,Assets!O474)</f>
        <v>0</v>
      </c>
      <c r="Q8" s="34">
        <f>SUM(G8:P8)</f>
        <v>37791.636926765292</v>
      </c>
    </row>
    <row r="9" spans="1:17">
      <c r="A9" s="16"/>
      <c r="B9" s="16"/>
      <c r="C9" s="16"/>
      <c r="D9" s="16"/>
      <c r="E9" s="16"/>
      <c r="F9" s="14" t="s">
        <v>232</v>
      </c>
      <c r="G9" s="34">
        <f>Assets!G41</f>
        <v>563.26595480806111</v>
      </c>
      <c r="H9" s="34">
        <f>Assets!H41</f>
        <v>510.90457380106284</v>
      </c>
      <c r="I9" s="34">
        <f>Assets!I41</f>
        <v>576.36382726650186</v>
      </c>
      <c r="J9" s="34">
        <f>Assets!J41</f>
        <v>552.54238952894957</v>
      </c>
      <c r="K9" s="34">
        <f>Assets!K41</f>
        <v>435.5371690094376</v>
      </c>
      <c r="L9" s="34">
        <f>IF(COUNT($G$9:K9)&gt;=Input!$R$7,0,Assets!L41)</f>
        <v>0</v>
      </c>
      <c r="M9" s="34">
        <f>IF(COUNT($G$9:L9)&gt;=Input!$R$7,0,Assets!M41)</f>
        <v>0</v>
      </c>
      <c r="N9" s="34">
        <f>IF(COUNT($G$9:M9)&gt;=Input!$R$7,0,Assets!N41)</f>
        <v>0</v>
      </c>
      <c r="O9" s="34">
        <f>IF(COUNT($G$9:N9)&gt;=Input!$R$7,0,Assets!O41)</f>
        <v>0</v>
      </c>
      <c r="P9" s="34">
        <f>IF(COUNT($G$9:O9)&gt;=Input!$R$7,0,Assets!P41)</f>
        <v>0</v>
      </c>
      <c r="Q9" s="34">
        <f>SUM(G9:P9)</f>
        <v>2638.6139144140129</v>
      </c>
    </row>
    <row r="10" spans="1:17">
      <c r="A10" s="16"/>
      <c r="B10" s="16"/>
      <c r="C10" s="16"/>
      <c r="D10" s="16"/>
      <c r="E10" s="16"/>
      <c r="F10" s="393" t="s">
        <v>235</v>
      </c>
      <c r="G10" s="392">
        <f>G9/G8</f>
        <v>8.5655684976826435E-2</v>
      </c>
      <c r="H10" s="382">
        <f>H9/H8</f>
        <v>7.1975782651037976E-2</v>
      </c>
      <c r="I10" s="382">
        <f>I9/I8</f>
        <v>7.6375649834163839E-2</v>
      </c>
      <c r="J10" s="382">
        <f>J9/J8</f>
        <v>6.8671930130351597E-2</v>
      </c>
      <c r="K10" s="382">
        <f>K9/K8</f>
        <v>5.1090187978510046E-2</v>
      </c>
      <c r="L10" s="382">
        <f>IF(COUNT($G$10:K10)&gt;=Input!$R$7,0,L9/L8)</f>
        <v>0</v>
      </c>
      <c r="M10" s="382">
        <f>IF(COUNT($G$10:L10)&gt;=Input!$R$7,0,M9/M8)</f>
        <v>0</v>
      </c>
      <c r="N10" s="382">
        <f>IF(COUNT($G$10:M10)&gt;=Input!$R$7,0,N9/N8)</f>
        <v>0</v>
      </c>
      <c r="O10" s="382">
        <f>IF(COUNT($G$10:N10)&gt;=Input!$R$7,0,O9/O8)</f>
        <v>0</v>
      </c>
      <c r="P10" s="382">
        <f>IF(COUNT($G$10:O10)&gt;=Input!$R$7,0,P9/P8)</f>
        <v>0</v>
      </c>
      <c r="Q10" s="382">
        <f>Q9/Q8</f>
        <v>6.9820048269601656E-2</v>
      </c>
    </row>
    <row r="11" spans="1:17">
      <c r="A11" s="16"/>
      <c r="B11" s="16"/>
      <c r="C11" s="16"/>
      <c r="D11" s="16"/>
      <c r="E11" s="16"/>
      <c r="F11" s="16"/>
      <c r="G11" s="332"/>
      <c r="H11" s="332"/>
      <c r="I11" s="332"/>
      <c r="J11" s="332"/>
      <c r="K11" s="332"/>
      <c r="L11" s="332"/>
      <c r="M11" s="332"/>
      <c r="N11" s="332"/>
      <c r="O11" s="332"/>
      <c r="P11" s="332"/>
      <c r="Q11" s="332"/>
    </row>
    <row r="12" spans="1:17">
      <c r="A12" s="331"/>
      <c r="B12" s="331"/>
      <c r="C12" s="331"/>
      <c r="D12" s="331"/>
      <c r="E12" s="331"/>
      <c r="F12" s="178" t="s">
        <v>255</v>
      </c>
      <c r="G12" s="331"/>
      <c r="H12" s="331"/>
      <c r="I12" s="331"/>
      <c r="J12" s="331"/>
      <c r="K12" s="331"/>
      <c r="L12" s="331"/>
      <c r="M12" s="331"/>
      <c r="N12" s="331"/>
      <c r="O12" s="331"/>
      <c r="P12" s="331"/>
      <c r="Q12" s="331"/>
    </row>
    <row r="13" spans="1:17" s="14" customFormat="1">
      <c r="A13" s="373"/>
      <c r="B13" s="373"/>
      <c r="C13" s="373"/>
      <c r="D13" s="373"/>
      <c r="E13" s="373"/>
      <c r="F13" s="374"/>
      <c r="G13" s="375"/>
      <c r="H13" s="375"/>
      <c r="I13" s="375"/>
      <c r="J13" s="375"/>
      <c r="K13" s="375"/>
      <c r="L13" s="375"/>
      <c r="M13" s="375"/>
      <c r="N13" s="375"/>
      <c r="O13" s="375"/>
      <c r="P13" s="375"/>
      <c r="Q13" s="375"/>
    </row>
    <row r="14" spans="1:17">
      <c r="A14" s="16"/>
      <c r="B14" s="16"/>
      <c r="C14" s="16"/>
      <c r="D14" s="16"/>
      <c r="E14" s="16"/>
      <c r="F14" s="264" t="s">
        <v>20</v>
      </c>
      <c r="G14" s="376">
        <f>Analysis!G26</f>
        <v>42.951736182597173</v>
      </c>
      <c r="H14" s="376">
        <f>Analysis!H26</f>
        <v>45.504972465224192</v>
      </c>
      <c r="I14" s="376">
        <f>Analysis!I26</f>
        <v>52.307289445343969</v>
      </c>
      <c r="J14" s="376">
        <f>Analysis!J26</f>
        <v>53.52854120130381</v>
      </c>
      <c r="K14" s="376">
        <f>Analysis!K26</f>
        <v>58.296998127367438</v>
      </c>
      <c r="L14" s="376">
        <f>IF(COUNT($G$14:K14)&gt;=Input!$R$7,0,Analysis!L26)</f>
        <v>0</v>
      </c>
      <c r="M14" s="376">
        <f>IF(COUNT($G$14:L14)&gt;=Input!$R$7,0,Analysis!M26)</f>
        <v>0</v>
      </c>
      <c r="N14" s="376">
        <f>IF(COUNT($G$14:M14)&gt;=Input!$R$7,0,Analysis!N26)</f>
        <v>0</v>
      </c>
      <c r="O14" s="376">
        <f>IF(COUNT($G$14:N14)&gt;=Input!$R$7,0,Analysis!O26)</f>
        <v>0</v>
      </c>
      <c r="P14" s="376">
        <f>IF(COUNT($G$14:O14)&gt;=Input!$R$7,0,Analysis!P26)</f>
        <v>0</v>
      </c>
      <c r="Q14" s="376">
        <f>SUM(G14:P14)</f>
        <v>252.58953742183655</v>
      </c>
    </row>
    <row r="15" spans="1:17">
      <c r="A15" s="16"/>
      <c r="B15" s="16"/>
      <c r="C15" s="16"/>
      <c r="D15" s="16"/>
      <c r="E15" s="16"/>
      <c r="F15" s="16" t="s">
        <v>233</v>
      </c>
      <c r="G15" s="376">
        <f>(G14/Input!G254)*(1-Input!G254)*Pr</f>
        <v>100.22071775939341</v>
      </c>
      <c r="H15" s="376">
        <f>(H14/Input!H254)*(1-Input!H254)*Pr</f>
        <v>106.17826908552311</v>
      </c>
      <c r="I15" s="376">
        <f>(I14/Input!I254)*(1-Input!I254)*Pr</f>
        <v>122.05034203913591</v>
      </c>
      <c r="J15" s="376">
        <f>(J14/Input!J254)*(1-Input!J254)*Pr</f>
        <v>124.89992946970889</v>
      </c>
      <c r="K15" s="376">
        <f>(K14/Input!K254)*(1-Input!K254)*Pr</f>
        <v>136.02632896385734</v>
      </c>
      <c r="L15" s="376">
        <f>IF(COUNT($G$15:K15)&gt;=Input!$R$7,0,(L14/Input!L254)*(1-Input!L254)*Pr)</f>
        <v>0</v>
      </c>
      <c r="M15" s="376">
        <f>IF(COUNT($G$15:L15)&gt;=Input!$R$7,0,(M14/Input!M254)*(1-Input!M254)*Pr)</f>
        <v>0</v>
      </c>
      <c r="N15" s="376">
        <f>IF(COUNT($G$15:M15)&gt;=Input!$R$7,0,(N14/Input!N254)*(1-Input!N254)*Pr)</f>
        <v>0</v>
      </c>
      <c r="O15" s="376">
        <f>IF(COUNT($G$15:N15)&gt;=Input!$R$7,0,(O14/Input!O254)*(1-Input!O254)*Pr)</f>
        <v>0</v>
      </c>
      <c r="P15" s="376">
        <f>IF(COUNT($G$15:O15)&gt;=Input!$R$7,0,(P14/Input!P254)*(1-Input!P254)*Pr)</f>
        <v>0</v>
      </c>
      <c r="Q15" s="376">
        <f>SUM(G15:P15)</f>
        <v>589.37558731761874</v>
      </c>
    </row>
    <row r="16" spans="1:17">
      <c r="A16" s="16"/>
      <c r="B16" s="16"/>
      <c r="C16" s="16"/>
      <c r="D16" s="16"/>
      <c r="E16" s="16"/>
      <c r="F16" s="396" t="s">
        <v>236</v>
      </c>
      <c r="G16" s="395">
        <f t="shared" ref="G16:P16" si="0">G15*Drpt</f>
        <v>30.066215327818021</v>
      </c>
      <c r="H16" s="377">
        <f t="shared" si="0"/>
        <v>31.853480725656933</v>
      </c>
      <c r="I16" s="377">
        <f t="shared" si="0"/>
        <v>36.615102611740774</v>
      </c>
      <c r="J16" s="377">
        <f t="shared" si="0"/>
        <v>37.469978840912667</v>
      </c>
      <c r="K16" s="377">
        <f t="shared" si="0"/>
        <v>40.807898689157199</v>
      </c>
      <c r="L16" s="377">
        <f t="shared" si="0"/>
        <v>0</v>
      </c>
      <c r="M16" s="377">
        <f t="shared" si="0"/>
        <v>0</v>
      </c>
      <c r="N16" s="377">
        <f t="shared" si="0"/>
        <v>0</v>
      </c>
      <c r="O16" s="377">
        <f t="shared" si="0"/>
        <v>0</v>
      </c>
      <c r="P16" s="377">
        <f t="shared" si="0"/>
        <v>0</v>
      </c>
      <c r="Q16" s="377">
        <f>SUM(G16:P16)</f>
        <v>176.81267619528558</v>
      </c>
    </row>
    <row r="17" spans="1:17">
      <c r="A17" s="16"/>
      <c r="B17" s="16"/>
      <c r="C17" s="16"/>
      <c r="D17" s="16"/>
      <c r="E17" s="16"/>
      <c r="F17" s="14"/>
      <c r="G17" s="378"/>
      <c r="H17" s="378"/>
      <c r="I17" s="378"/>
      <c r="J17" s="378"/>
      <c r="K17" s="378"/>
      <c r="L17" s="378"/>
      <c r="M17" s="378"/>
      <c r="N17" s="378"/>
      <c r="O17" s="378"/>
      <c r="P17" s="378"/>
      <c r="Q17" s="34"/>
    </row>
    <row r="18" spans="1:17">
      <c r="A18" s="331"/>
      <c r="B18" s="331"/>
      <c r="C18" s="331"/>
      <c r="D18" s="331"/>
      <c r="E18" s="331"/>
      <c r="F18" s="178" t="s">
        <v>256</v>
      </c>
      <c r="G18" s="379"/>
      <c r="H18" s="379"/>
      <c r="I18" s="379"/>
      <c r="J18" s="379"/>
      <c r="K18" s="379"/>
      <c r="L18" s="379"/>
      <c r="M18" s="379"/>
      <c r="N18" s="379"/>
      <c r="O18" s="379"/>
      <c r="P18" s="379"/>
      <c r="Q18" s="379"/>
    </row>
    <row r="19" spans="1:17" s="14" customFormat="1">
      <c r="A19" s="373"/>
      <c r="B19" s="373"/>
      <c r="C19" s="373"/>
      <c r="D19" s="373"/>
      <c r="E19" s="373"/>
      <c r="F19" s="20"/>
      <c r="G19" s="380"/>
      <c r="H19" s="380"/>
      <c r="I19" s="380"/>
      <c r="J19" s="380"/>
      <c r="K19" s="380"/>
      <c r="L19" s="380"/>
      <c r="M19" s="380"/>
      <c r="N19" s="380"/>
      <c r="O19" s="380"/>
      <c r="P19" s="380"/>
      <c r="Q19" s="380"/>
    </row>
    <row r="20" spans="1:17">
      <c r="A20" s="16"/>
      <c r="B20" s="16"/>
      <c r="C20" s="16"/>
      <c r="D20" s="16"/>
      <c r="E20" s="16"/>
      <c r="F20" s="14" t="s">
        <v>234</v>
      </c>
      <c r="G20" s="34">
        <f>'Revenue summary'!G21</f>
        <v>825.5</v>
      </c>
      <c r="H20" s="34">
        <f>'Revenue summary'!H21</f>
        <v>866.89636745687346</v>
      </c>
      <c r="I20" s="34">
        <f>'Revenue summary'!I21</f>
        <v>910.36863950323755</v>
      </c>
      <c r="J20" s="34">
        <f>'Revenue summary'!J21</f>
        <v>956.02091657421261</v>
      </c>
      <c r="K20" s="34">
        <f>'Revenue summary'!K21</f>
        <v>1003.9625194318298</v>
      </c>
      <c r="L20" s="34">
        <f>'Revenue summary'!L21</f>
        <v>0</v>
      </c>
      <c r="M20" s="34">
        <f>'Revenue summary'!M21</f>
        <v>0</v>
      </c>
      <c r="N20" s="34">
        <f>'Revenue summary'!N21</f>
        <v>0</v>
      </c>
      <c r="O20" s="34">
        <f>'Revenue summary'!O21</f>
        <v>0</v>
      </c>
      <c r="P20" s="34">
        <f>'Revenue summary'!P21</f>
        <v>0</v>
      </c>
      <c r="Q20" s="34">
        <f t="shared" ref="Q20:Q27" si="1">SUM(G20:P20)</f>
        <v>4562.7484429661536</v>
      </c>
    </row>
    <row r="21" spans="1:17">
      <c r="A21" s="16"/>
      <c r="B21" s="16"/>
      <c r="C21" s="16"/>
      <c r="D21" s="16"/>
      <c r="E21" s="16"/>
      <c r="F21" s="14" t="s">
        <v>93</v>
      </c>
      <c r="G21" s="34">
        <f>Analysis!G110</f>
        <v>184.5324057072761</v>
      </c>
      <c r="H21" s="34">
        <f>Analysis!H110</f>
        <v>193.14268115169619</v>
      </c>
      <c r="I21" s="34">
        <f>Analysis!I110</f>
        <v>201.10413821528041</v>
      </c>
      <c r="J21" s="34">
        <f>Analysis!J110</f>
        <v>211.31234581771864</v>
      </c>
      <c r="K21" s="34">
        <f>Analysis!K110</f>
        <v>222.27784214566469</v>
      </c>
      <c r="L21" s="34">
        <f>IF(COUNT($G$21:K21)&gt;=Input!$R$7,0,Analysis!L110)</f>
        <v>0</v>
      </c>
      <c r="M21" s="34">
        <f>IF(COUNT($G$21:L21)&gt;=Input!$R$7,0,Analysis!M110)</f>
        <v>0</v>
      </c>
      <c r="N21" s="34">
        <f>IF(COUNT($G$21:M21)&gt;=Input!$R$7,0,Analysis!N110)</f>
        <v>0</v>
      </c>
      <c r="O21" s="34">
        <f>IF(COUNT($G$21:N21)&gt;=Input!$R$7,0,Analysis!O110)</f>
        <v>0</v>
      </c>
      <c r="P21" s="34">
        <f>IF(COUNT($G$21:O21)&gt;=Input!$R$7,0,Analysis!P110)</f>
        <v>0</v>
      </c>
      <c r="Q21" s="34">
        <f t="shared" si="1"/>
        <v>1012.3694130376361</v>
      </c>
    </row>
    <row r="22" spans="1:17">
      <c r="A22" s="16"/>
      <c r="B22" s="16"/>
      <c r="C22" s="16"/>
      <c r="D22" s="16"/>
      <c r="E22" s="16"/>
      <c r="F22" s="115" t="s">
        <v>237</v>
      </c>
      <c r="G22" s="34">
        <f>Analysis!G55</f>
        <v>296.31149328287813</v>
      </c>
      <c r="H22" s="34">
        <f>Analysis!H55</f>
        <v>319.84869420720213</v>
      </c>
      <c r="I22" s="34">
        <f>Analysis!I55</f>
        <v>340.04233172509674</v>
      </c>
      <c r="J22" s="34">
        <f>Analysis!J55</f>
        <v>362.55803535614109</v>
      </c>
      <c r="K22" s="34">
        <f>Analysis!K55</f>
        <v>384.13060534872585</v>
      </c>
      <c r="L22" s="34">
        <f>IF(COUNT($G$22:K22)&gt;=Input!$R$7,0,Analysis!L55)</f>
        <v>0</v>
      </c>
      <c r="M22" s="34">
        <f>IF(COUNT($G$22:L22)&gt;=Input!$R$7,0,Analysis!M55)</f>
        <v>0</v>
      </c>
      <c r="N22" s="34">
        <f>IF(COUNT($G$22:M22)&gt;=Input!$R$7,0,Analysis!N55)</f>
        <v>0</v>
      </c>
      <c r="O22" s="34">
        <f>IF(COUNT($G$22:N22)&gt;=Input!$R$7,0,Analysis!O55)</f>
        <v>0</v>
      </c>
      <c r="P22" s="34">
        <f>IF(COUNT($G$22:O22)&gt;=Input!$R$7,0,Analysis!P55)</f>
        <v>0</v>
      </c>
      <c r="Q22" s="34">
        <f t="shared" si="1"/>
        <v>1702.8911599200439</v>
      </c>
    </row>
    <row r="23" spans="1:17">
      <c r="A23" s="16"/>
      <c r="B23" s="16"/>
      <c r="C23" s="16"/>
      <c r="D23" s="16"/>
      <c r="E23" s="16"/>
      <c r="F23" s="264" t="s">
        <v>20</v>
      </c>
      <c r="G23" s="376">
        <f>Analysis!G26</f>
        <v>42.951736182597173</v>
      </c>
      <c r="H23" s="376">
        <f>Analysis!H26</f>
        <v>45.504972465224192</v>
      </c>
      <c r="I23" s="376">
        <f>Analysis!I26</f>
        <v>52.307289445343969</v>
      </c>
      <c r="J23" s="376">
        <f>Analysis!J26</f>
        <v>53.52854120130381</v>
      </c>
      <c r="K23" s="376">
        <f>Analysis!K26</f>
        <v>58.296998127367438</v>
      </c>
      <c r="L23" s="376">
        <f>IF(COUNT($G$23:K23)&gt;=Input!$R$7,0,Analysis!L26)</f>
        <v>0</v>
      </c>
      <c r="M23" s="376">
        <f>IF(COUNT($G$23:L23)&gt;=Input!$R$7,0,Analysis!M26)</f>
        <v>0</v>
      </c>
      <c r="N23" s="376">
        <f>IF(COUNT($G$23:M23)&gt;=Input!$R$7,0,Analysis!N26)</f>
        <v>0</v>
      </c>
      <c r="O23" s="376">
        <f>IF(COUNT($G$23:N23)&gt;=Input!$R$7,0,Analysis!O26)</f>
        <v>0</v>
      </c>
      <c r="P23" s="376">
        <f>IF(COUNT($G$23:O23)&gt;=Input!$R$7,0,Analysis!P26)</f>
        <v>0</v>
      </c>
      <c r="Q23" s="376">
        <f t="shared" si="1"/>
        <v>252.58953742183655</v>
      </c>
    </row>
    <row r="24" spans="1:17">
      <c r="A24" s="16"/>
      <c r="B24" s="16"/>
      <c r="C24" s="16"/>
      <c r="D24" s="16"/>
      <c r="E24" s="16"/>
      <c r="F24" s="393" t="s">
        <v>238</v>
      </c>
      <c r="G24" s="377">
        <f t="shared" ref="G24:P24" si="2">G20-G21-G22-G23</f>
        <v>301.70436482724858</v>
      </c>
      <c r="H24" s="377">
        <f t="shared" si="2"/>
        <v>308.40001963275103</v>
      </c>
      <c r="I24" s="377">
        <f t="shared" si="2"/>
        <v>316.91488011751642</v>
      </c>
      <c r="J24" s="377">
        <f t="shared" si="2"/>
        <v>328.62199419904903</v>
      </c>
      <c r="K24" s="377">
        <f t="shared" si="2"/>
        <v>339.25707381007192</v>
      </c>
      <c r="L24" s="377">
        <f t="shared" si="2"/>
        <v>0</v>
      </c>
      <c r="M24" s="377">
        <f t="shared" si="2"/>
        <v>0</v>
      </c>
      <c r="N24" s="377">
        <f t="shared" si="2"/>
        <v>0</v>
      </c>
      <c r="O24" s="377">
        <f t="shared" si="2"/>
        <v>0</v>
      </c>
      <c r="P24" s="377">
        <f t="shared" si="2"/>
        <v>0</v>
      </c>
      <c r="Q24" s="377">
        <f t="shared" si="1"/>
        <v>1594.898332586637</v>
      </c>
    </row>
    <row r="25" spans="1:17">
      <c r="A25" s="16"/>
      <c r="B25" s="16"/>
      <c r="C25" s="16"/>
      <c r="D25" s="16"/>
      <c r="E25" s="16"/>
      <c r="F25" s="16" t="s">
        <v>233</v>
      </c>
      <c r="G25" s="34">
        <f>G15</f>
        <v>100.22071775939341</v>
      </c>
      <c r="H25" s="34">
        <f t="shared" ref="H25:P25" si="3">H15</f>
        <v>106.17826908552311</v>
      </c>
      <c r="I25" s="34">
        <f t="shared" si="3"/>
        <v>122.05034203913591</v>
      </c>
      <c r="J25" s="34">
        <f t="shared" si="3"/>
        <v>124.89992946970889</v>
      </c>
      <c r="K25" s="34">
        <f t="shared" si="3"/>
        <v>136.02632896385734</v>
      </c>
      <c r="L25" s="34">
        <f t="shared" si="3"/>
        <v>0</v>
      </c>
      <c r="M25" s="34">
        <f t="shared" si="3"/>
        <v>0</v>
      </c>
      <c r="N25" s="34">
        <f t="shared" si="3"/>
        <v>0</v>
      </c>
      <c r="O25" s="34">
        <f t="shared" si="3"/>
        <v>0</v>
      </c>
      <c r="P25" s="34">
        <f t="shared" si="3"/>
        <v>0</v>
      </c>
      <c r="Q25" s="34">
        <f t="shared" si="1"/>
        <v>589.37558731761874</v>
      </c>
    </row>
    <row r="26" spans="1:17">
      <c r="A26" s="16"/>
      <c r="B26" s="16"/>
      <c r="C26" s="16"/>
      <c r="D26" s="16"/>
      <c r="E26" s="16"/>
      <c r="F26" s="264" t="s">
        <v>236</v>
      </c>
      <c r="G26" s="34">
        <f>G16</f>
        <v>30.066215327818021</v>
      </c>
      <c r="H26" s="34">
        <f t="shared" ref="H26:P26" si="4">H16</f>
        <v>31.853480725656933</v>
      </c>
      <c r="I26" s="34">
        <f t="shared" si="4"/>
        <v>36.615102611740774</v>
      </c>
      <c r="J26" s="34">
        <f t="shared" si="4"/>
        <v>37.469978840912667</v>
      </c>
      <c r="K26" s="34">
        <f t="shared" si="4"/>
        <v>40.807898689157199</v>
      </c>
      <c r="L26" s="34">
        <f t="shared" si="4"/>
        <v>0</v>
      </c>
      <c r="M26" s="34">
        <f t="shared" si="4"/>
        <v>0</v>
      </c>
      <c r="N26" s="34">
        <f t="shared" si="4"/>
        <v>0</v>
      </c>
      <c r="O26" s="34">
        <f t="shared" si="4"/>
        <v>0</v>
      </c>
      <c r="P26" s="34">
        <f t="shared" si="4"/>
        <v>0</v>
      </c>
      <c r="Q26" s="376">
        <f t="shared" si="1"/>
        <v>176.81267619528558</v>
      </c>
    </row>
    <row r="27" spans="1:17">
      <c r="A27" s="16"/>
      <c r="B27" s="16"/>
      <c r="C27" s="16"/>
      <c r="D27" s="16"/>
      <c r="E27" s="16"/>
      <c r="F27" s="393" t="s">
        <v>239</v>
      </c>
      <c r="G27" s="377">
        <f t="shared" ref="G27:P27" si="5">G24-G25+G26</f>
        <v>231.54986239567319</v>
      </c>
      <c r="H27" s="377">
        <f t="shared" si="5"/>
        <v>234.07523127288485</v>
      </c>
      <c r="I27" s="377">
        <f t="shared" si="5"/>
        <v>231.4796406901213</v>
      </c>
      <c r="J27" s="377">
        <f t="shared" si="5"/>
        <v>241.19204357025279</v>
      </c>
      <c r="K27" s="377">
        <f t="shared" si="5"/>
        <v>244.03864353537176</v>
      </c>
      <c r="L27" s="377">
        <f t="shared" si="5"/>
        <v>0</v>
      </c>
      <c r="M27" s="377">
        <f t="shared" si="5"/>
        <v>0</v>
      </c>
      <c r="N27" s="377">
        <f t="shared" si="5"/>
        <v>0</v>
      </c>
      <c r="O27" s="377">
        <f t="shared" si="5"/>
        <v>0</v>
      </c>
      <c r="P27" s="377">
        <f t="shared" si="5"/>
        <v>0</v>
      </c>
      <c r="Q27" s="377">
        <f t="shared" si="1"/>
        <v>1182.3354214643041</v>
      </c>
    </row>
    <row r="28" spans="1:17">
      <c r="A28" s="16"/>
      <c r="B28" s="16"/>
      <c r="C28" s="16"/>
      <c r="D28" s="16"/>
      <c r="E28" s="16"/>
      <c r="F28" s="14"/>
      <c r="G28" s="34"/>
      <c r="H28" s="34"/>
      <c r="I28" s="34"/>
      <c r="J28" s="34"/>
      <c r="K28" s="34"/>
      <c r="L28" s="34"/>
      <c r="M28" s="34"/>
      <c r="N28" s="34"/>
      <c r="O28" s="34"/>
      <c r="P28" s="34"/>
      <c r="Q28" s="34"/>
    </row>
    <row r="29" spans="1:17">
      <c r="A29" s="331"/>
      <c r="B29" s="331"/>
      <c r="C29" s="331"/>
      <c r="D29" s="331"/>
      <c r="E29" s="331"/>
      <c r="F29" s="178" t="s">
        <v>257</v>
      </c>
      <c r="G29" s="379"/>
      <c r="H29" s="379"/>
      <c r="I29" s="379"/>
      <c r="J29" s="379"/>
      <c r="K29" s="379"/>
      <c r="L29" s="379"/>
      <c r="M29" s="379"/>
      <c r="N29" s="379"/>
      <c r="O29" s="379"/>
      <c r="P29" s="379"/>
      <c r="Q29" s="379"/>
    </row>
    <row r="30" spans="1:17" s="14" customFormat="1">
      <c r="A30" s="373"/>
      <c r="B30" s="373"/>
      <c r="C30" s="373"/>
      <c r="D30" s="373"/>
      <c r="E30" s="373"/>
      <c r="F30" s="20"/>
      <c r="G30" s="380"/>
      <c r="H30" s="380"/>
      <c r="I30" s="380"/>
      <c r="J30" s="380"/>
      <c r="K30" s="380"/>
      <c r="L30" s="380"/>
      <c r="M30" s="380"/>
      <c r="N30" s="380"/>
      <c r="O30" s="380"/>
      <c r="P30" s="380"/>
      <c r="Q30" s="380"/>
    </row>
    <row r="31" spans="1:17">
      <c r="A31" s="16"/>
      <c r="B31" s="16"/>
      <c r="C31" s="16"/>
      <c r="D31" s="16"/>
      <c r="E31" s="16"/>
      <c r="F31" s="115" t="s">
        <v>240</v>
      </c>
      <c r="G31" s="34">
        <f t="shared" ref="G31:P31" si="6">G9/(1+vanilla)^0.5</f>
        <v>541.21672000710487</v>
      </c>
      <c r="H31" s="34">
        <f t="shared" si="6"/>
        <v>490.90504282912474</v>
      </c>
      <c r="I31" s="34">
        <f t="shared" si="6"/>
        <v>553.80187185325951</v>
      </c>
      <c r="J31" s="34">
        <f t="shared" si="6"/>
        <v>530.91293228906227</v>
      </c>
      <c r="K31" s="34">
        <f t="shared" si="6"/>
        <v>418.48792038707899</v>
      </c>
      <c r="L31" s="34">
        <f t="shared" si="6"/>
        <v>0</v>
      </c>
      <c r="M31" s="34">
        <f t="shared" si="6"/>
        <v>0</v>
      </c>
      <c r="N31" s="34">
        <f t="shared" si="6"/>
        <v>0</v>
      </c>
      <c r="O31" s="34">
        <f t="shared" si="6"/>
        <v>0</v>
      </c>
      <c r="P31" s="34">
        <f t="shared" si="6"/>
        <v>0</v>
      </c>
      <c r="Q31" s="34">
        <f>SUM(G31:P31)</f>
        <v>2535.3244873656304</v>
      </c>
    </row>
    <row r="32" spans="1:17">
      <c r="A32" s="16"/>
      <c r="B32" s="16"/>
      <c r="C32" s="16"/>
      <c r="D32" s="16"/>
      <c r="E32" s="16"/>
      <c r="F32" s="115" t="s">
        <v>241</v>
      </c>
      <c r="G32" s="34">
        <f>-Analysis!G56</f>
        <v>313.41146370604474</v>
      </c>
      <c r="H32" s="34">
        <f>-Analysis!H56</f>
        <v>268.88998026490844</v>
      </c>
      <c r="I32" s="34">
        <f>-Analysis!I56</f>
        <v>299.80963556650295</v>
      </c>
      <c r="J32" s="34">
        <f>-Analysis!J56</f>
        <v>287.25126488128808</v>
      </c>
      <c r="K32" s="34">
        <f>-Analysis!K56</f>
        <v>211.02858275799372</v>
      </c>
      <c r="L32" s="34">
        <f>IF(COUNT($G$32:K32)&gt;=Input!$R$7,0,-Analysis!L56)</f>
        <v>0</v>
      </c>
      <c r="M32" s="34">
        <f>IF(COUNT($G$32:L32)&gt;=Input!$R$7,0,-Analysis!M56)</f>
        <v>0</v>
      </c>
      <c r="N32" s="34">
        <f>IF(COUNT($G$32:M32)&gt;=Input!$R$7,0,-Analysis!N56)</f>
        <v>0</v>
      </c>
      <c r="O32" s="34">
        <f>IF(COUNT($G$32:N32)&gt;=Input!$R$7,0,-Analysis!O56)</f>
        <v>0</v>
      </c>
      <c r="P32" s="34">
        <f>IF(COUNT($G$32:O32)&gt;=Input!$R$7,0,-Analysis!P56)</f>
        <v>0</v>
      </c>
      <c r="Q32" s="34">
        <f>SUM(G32:P32)</f>
        <v>1380.3909271767379</v>
      </c>
    </row>
    <row r="33" spans="1:17">
      <c r="A33" s="16"/>
      <c r="B33" s="16"/>
      <c r="C33" s="16"/>
      <c r="D33" s="16"/>
      <c r="E33" s="16"/>
      <c r="F33" s="264" t="s">
        <v>242</v>
      </c>
      <c r="G33" s="376">
        <f t="shared" ref="G33:P33" si="7">G31-G32</f>
        <v>227.80525630106013</v>
      </c>
      <c r="H33" s="376">
        <f t="shared" si="7"/>
        <v>222.01506256421629</v>
      </c>
      <c r="I33" s="376">
        <f t="shared" si="7"/>
        <v>253.99223628675657</v>
      </c>
      <c r="J33" s="376">
        <f t="shared" si="7"/>
        <v>243.66166740777419</v>
      </c>
      <c r="K33" s="376">
        <f t="shared" si="7"/>
        <v>207.45933762908527</v>
      </c>
      <c r="L33" s="376">
        <f t="shared" si="7"/>
        <v>0</v>
      </c>
      <c r="M33" s="376">
        <f t="shared" si="7"/>
        <v>0</v>
      </c>
      <c r="N33" s="376">
        <f t="shared" si="7"/>
        <v>0</v>
      </c>
      <c r="O33" s="376">
        <f t="shared" si="7"/>
        <v>0</v>
      </c>
      <c r="P33" s="376">
        <f t="shared" si="7"/>
        <v>0</v>
      </c>
      <c r="Q33" s="376">
        <f>SUM(G33:P33)</f>
        <v>1154.9335601888924</v>
      </c>
    </row>
    <row r="34" spans="1:17">
      <c r="A34" s="16"/>
      <c r="B34" s="16"/>
      <c r="C34" s="16"/>
      <c r="D34" s="16"/>
      <c r="E34" s="16"/>
      <c r="F34" s="393" t="s">
        <v>243</v>
      </c>
      <c r="G34" s="377">
        <f>G27</f>
        <v>231.54986239567319</v>
      </c>
      <c r="H34" s="377">
        <f t="shared" ref="H34:P34" si="8">H27</f>
        <v>234.07523127288485</v>
      </c>
      <c r="I34" s="377">
        <f t="shared" si="8"/>
        <v>231.4796406901213</v>
      </c>
      <c r="J34" s="377">
        <f t="shared" si="8"/>
        <v>241.19204357025279</v>
      </c>
      <c r="K34" s="377">
        <f t="shared" si="8"/>
        <v>244.03864353537176</v>
      </c>
      <c r="L34" s="377">
        <f t="shared" si="8"/>
        <v>0</v>
      </c>
      <c r="M34" s="377">
        <f t="shared" si="8"/>
        <v>0</v>
      </c>
      <c r="N34" s="377">
        <f t="shared" si="8"/>
        <v>0</v>
      </c>
      <c r="O34" s="377">
        <f t="shared" si="8"/>
        <v>0</v>
      </c>
      <c r="P34" s="377">
        <f t="shared" si="8"/>
        <v>0</v>
      </c>
      <c r="Q34" s="377">
        <f>SUM(G34:P34)</f>
        <v>1182.3354214643041</v>
      </c>
    </row>
    <row r="35" spans="1:17">
      <c r="A35" s="16"/>
      <c r="B35" s="16"/>
      <c r="C35" s="16"/>
      <c r="D35" s="16"/>
      <c r="E35" s="16"/>
      <c r="F35" s="393" t="s">
        <v>244</v>
      </c>
      <c r="G35" s="376">
        <f t="shared" ref="G35:P35" si="9">G33-G34</f>
        <v>-3.7446060946130615</v>
      </c>
      <c r="H35" s="376">
        <f t="shared" si="9"/>
        <v>-12.060168708668556</v>
      </c>
      <c r="I35" s="376">
        <f t="shared" si="9"/>
        <v>22.512595596635265</v>
      </c>
      <c r="J35" s="376">
        <f t="shared" si="9"/>
        <v>2.4696238375213966</v>
      </c>
      <c r="K35" s="376">
        <f t="shared" si="9"/>
        <v>-36.579305906286493</v>
      </c>
      <c r="L35" s="376">
        <f t="shared" si="9"/>
        <v>0</v>
      </c>
      <c r="M35" s="376">
        <f t="shared" si="9"/>
        <v>0</v>
      </c>
      <c r="N35" s="376">
        <f t="shared" si="9"/>
        <v>0</v>
      </c>
      <c r="O35" s="376">
        <f t="shared" si="9"/>
        <v>0</v>
      </c>
      <c r="P35" s="376">
        <f t="shared" si="9"/>
        <v>0</v>
      </c>
      <c r="Q35" s="376">
        <f>SUM(G35:P35)</f>
        <v>-27.401861275411449</v>
      </c>
    </row>
    <row r="36" spans="1:17">
      <c r="A36" s="16"/>
      <c r="B36" s="16"/>
      <c r="C36" s="16"/>
      <c r="D36" s="16"/>
      <c r="E36" s="16"/>
      <c r="F36" s="16"/>
      <c r="G36" s="376"/>
      <c r="H36" s="376"/>
      <c r="I36" s="376"/>
      <c r="J36" s="376"/>
      <c r="K36" s="376"/>
      <c r="L36" s="376"/>
      <c r="M36" s="376"/>
      <c r="N36" s="376"/>
      <c r="O36" s="376"/>
      <c r="P36" s="376"/>
      <c r="Q36" s="326"/>
    </row>
    <row r="37" spans="1:17">
      <c r="A37" s="165"/>
      <c r="B37" s="165"/>
      <c r="C37" s="165"/>
      <c r="D37" s="165"/>
      <c r="E37" s="165"/>
      <c r="F37" s="178" t="s">
        <v>254</v>
      </c>
      <c r="G37" s="379"/>
      <c r="H37" s="379"/>
      <c r="I37" s="379"/>
      <c r="J37" s="379"/>
      <c r="K37" s="379"/>
      <c r="L37" s="379"/>
      <c r="M37" s="379"/>
      <c r="N37" s="379"/>
      <c r="O37" s="379"/>
      <c r="P37" s="379"/>
      <c r="Q37" s="379"/>
    </row>
    <row r="38" spans="1:17" s="14" customFormat="1">
      <c r="A38" s="16"/>
      <c r="B38" s="16"/>
      <c r="C38" s="16"/>
      <c r="D38" s="16"/>
      <c r="E38" s="16"/>
      <c r="F38" s="20"/>
      <c r="G38" s="380"/>
      <c r="H38" s="380"/>
      <c r="I38" s="380"/>
      <c r="J38" s="380"/>
      <c r="K38" s="380"/>
      <c r="L38" s="380"/>
      <c r="M38" s="380"/>
      <c r="N38" s="380"/>
      <c r="O38" s="380"/>
      <c r="P38" s="380"/>
      <c r="Q38" s="380"/>
    </row>
    <row r="39" spans="1:17">
      <c r="A39" s="16"/>
      <c r="B39" s="16"/>
      <c r="C39" s="16"/>
      <c r="D39" s="16"/>
      <c r="E39" s="16"/>
      <c r="F39" s="264" t="s">
        <v>245</v>
      </c>
      <c r="G39" s="376">
        <f t="shared" ref="G39:P39" si="10">G35*Seo</f>
        <v>-0.11233818283839184</v>
      </c>
      <c r="H39" s="376">
        <f t="shared" si="10"/>
        <v>-0.36180506126005668</v>
      </c>
      <c r="I39" s="376">
        <f t="shared" si="10"/>
        <v>0.67537786789905796</v>
      </c>
      <c r="J39" s="376">
        <f t="shared" si="10"/>
        <v>7.4088715125641899E-2</v>
      </c>
      <c r="K39" s="376">
        <f t="shared" si="10"/>
        <v>-1.0973791771885948</v>
      </c>
      <c r="L39" s="376">
        <f t="shared" si="10"/>
        <v>0</v>
      </c>
      <c r="M39" s="376">
        <f t="shared" si="10"/>
        <v>0</v>
      </c>
      <c r="N39" s="376">
        <f t="shared" si="10"/>
        <v>0</v>
      </c>
      <c r="O39" s="376">
        <f t="shared" si="10"/>
        <v>0</v>
      </c>
      <c r="P39" s="376">
        <f t="shared" si="10"/>
        <v>0</v>
      </c>
      <c r="Q39" s="376">
        <f>SUM(G39:P39)</f>
        <v>-0.82205583826234352</v>
      </c>
    </row>
    <row r="40" spans="1:17">
      <c r="A40" s="16"/>
      <c r="B40" s="16"/>
      <c r="C40" s="16"/>
      <c r="D40" s="16"/>
      <c r="E40" s="16"/>
      <c r="F40" s="264" t="s">
        <v>246</v>
      </c>
      <c r="G40" s="376">
        <f t="shared" ref="G40:P40" si="11">G26*Drpc</f>
        <v>0.30066215327818024</v>
      </c>
      <c r="H40" s="376">
        <f t="shared" si="11"/>
        <v>0.31853480725656935</v>
      </c>
      <c r="I40" s="376">
        <f t="shared" si="11"/>
        <v>0.36615102611740774</v>
      </c>
      <c r="J40" s="376">
        <f t="shared" si="11"/>
        <v>0.37469978840912666</v>
      </c>
      <c r="K40" s="376">
        <f t="shared" si="11"/>
        <v>0.40807898689157202</v>
      </c>
      <c r="L40" s="376">
        <f t="shared" si="11"/>
        <v>0</v>
      </c>
      <c r="M40" s="376">
        <f t="shared" si="11"/>
        <v>0</v>
      </c>
      <c r="N40" s="376">
        <f t="shared" si="11"/>
        <v>0</v>
      </c>
      <c r="O40" s="376">
        <f t="shared" si="11"/>
        <v>0</v>
      </c>
      <c r="P40" s="376">
        <f t="shared" si="11"/>
        <v>0</v>
      </c>
      <c r="Q40" s="376">
        <f>SUM(G40:P40)</f>
        <v>1.7681267619528558</v>
      </c>
    </row>
    <row r="41" spans="1:17">
      <c r="A41" s="16"/>
      <c r="B41" s="16"/>
      <c r="C41" s="16"/>
      <c r="D41" s="16"/>
      <c r="E41" s="16"/>
      <c r="F41" s="393" t="s">
        <v>247</v>
      </c>
      <c r="G41" s="377">
        <f t="shared" ref="G41:P41" si="12">+G39+G40</f>
        <v>0.18832397043978841</v>
      </c>
      <c r="H41" s="377">
        <f t="shared" si="12"/>
        <v>-4.327025400348733E-2</v>
      </c>
      <c r="I41" s="377">
        <f t="shared" si="12"/>
        <v>1.0415288940164658</v>
      </c>
      <c r="J41" s="377">
        <f t="shared" si="12"/>
        <v>0.44878850353476857</v>
      </c>
      <c r="K41" s="377">
        <f t="shared" si="12"/>
        <v>-0.68930019029702283</v>
      </c>
      <c r="L41" s="377">
        <f t="shared" si="12"/>
        <v>0</v>
      </c>
      <c r="M41" s="377">
        <f t="shared" si="12"/>
        <v>0</v>
      </c>
      <c r="N41" s="377">
        <f t="shared" si="12"/>
        <v>0</v>
      </c>
      <c r="O41" s="377">
        <f t="shared" si="12"/>
        <v>0</v>
      </c>
      <c r="P41" s="377">
        <f t="shared" si="12"/>
        <v>0</v>
      </c>
      <c r="Q41" s="377">
        <f>SUM(G41:P41)</f>
        <v>0.94607092369051249</v>
      </c>
    </row>
    <row r="42" spans="1:17">
      <c r="A42" s="16"/>
      <c r="B42" s="16"/>
      <c r="C42" s="16"/>
      <c r="D42" s="16"/>
      <c r="E42" s="16"/>
      <c r="F42" s="32"/>
      <c r="G42" s="326"/>
      <c r="H42" s="326"/>
      <c r="I42" s="326"/>
      <c r="J42" s="326"/>
      <c r="K42" s="326"/>
      <c r="L42" s="326"/>
      <c r="M42" s="326"/>
      <c r="N42" s="326"/>
      <c r="O42" s="326"/>
      <c r="P42" s="326"/>
      <c r="Q42" s="326"/>
    </row>
    <row r="43" spans="1:17">
      <c r="A43" s="165"/>
      <c r="B43" s="165"/>
      <c r="C43" s="165"/>
      <c r="D43" s="165"/>
      <c r="E43" s="165"/>
      <c r="F43" s="178" t="str">
        <f>"Equity Raising Costs "&amp;Smoothing!D22</f>
        <v>Equity Raising Costs ($m Real 2011-12)</v>
      </c>
      <c r="G43" s="379"/>
      <c r="H43" s="379"/>
      <c r="I43" s="379"/>
      <c r="J43" s="379"/>
      <c r="K43" s="379"/>
      <c r="L43" s="379"/>
      <c r="M43" s="379"/>
      <c r="N43" s="379"/>
      <c r="O43" s="379"/>
      <c r="P43" s="379"/>
      <c r="Q43" s="379"/>
    </row>
    <row r="44" spans="1:17" s="14" customFormat="1">
      <c r="A44" s="16"/>
      <c r="B44" s="16"/>
      <c r="C44" s="16"/>
      <c r="D44" s="16"/>
      <c r="E44" s="16"/>
      <c r="F44" s="374"/>
      <c r="G44" s="381"/>
      <c r="H44" s="381"/>
      <c r="I44" s="381"/>
      <c r="J44" s="381"/>
      <c r="K44" s="381"/>
      <c r="L44" s="381"/>
      <c r="M44" s="381"/>
      <c r="N44" s="381"/>
      <c r="O44" s="381"/>
      <c r="P44" s="381"/>
      <c r="Q44" s="381"/>
    </row>
    <row r="45" spans="1:17">
      <c r="A45" s="16"/>
      <c r="B45" s="16"/>
      <c r="C45" s="16"/>
      <c r="D45" s="16"/>
      <c r="E45" s="16"/>
      <c r="F45" s="393" t="s">
        <v>248</v>
      </c>
      <c r="G45" s="377">
        <f>G41/(1+WACC!$F$9)^1</f>
        <v>0.1835158550377981</v>
      </c>
      <c r="H45" s="377">
        <f>H41/(1+WACC!$F$9)^2</f>
        <v>-4.1088986012855065E-2</v>
      </c>
      <c r="I45" s="377">
        <f>I41/(1+WACC!$F$9)^3</f>
        <v>0.96377419000079056</v>
      </c>
      <c r="J45" s="377">
        <f>J41/(1+WACC!$F$9)^4</f>
        <v>0.40468180828825928</v>
      </c>
      <c r="K45" s="377">
        <f>K41/(1+WACC!$F$9)^5</f>
        <v>-0.60568713164582166</v>
      </c>
      <c r="L45" s="377">
        <f>L41/(1+WACC!$F$9)^6</f>
        <v>0</v>
      </c>
      <c r="M45" s="377">
        <f>M41/(1+WACC!$F$9)^7</f>
        <v>0</v>
      </c>
      <c r="N45" s="377">
        <f>N41/(1+WACC!$F$9)^8</f>
        <v>0</v>
      </c>
      <c r="O45" s="377">
        <f>O41/(1+WACC!$F$9)^9</f>
        <v>0</v>
      </c>
      <c r="P45" s="377">
        <f>P41/(1+WACC!$F$9)^10</f>
        <v>0</v>
      </c>
      <c r="Q45" s="377">
        <f>SUM(G45:P45)</f>
        <v>0.90519573566817124</v>
      </c>
    </row>
    <row r="46" spans="1:17">
      <c r="A46" s="16"/>
      <c r="B46" s="16"/>
      <c r="C46" s="16"/>
      <c r="D46" s="16"/>
      <c r="E46" s="16"/>
      <c r="F46" s="14"/>
      <c r="G46" s="320"/>
      <c r="H46" s="14"/>
      <c r="I46" s="14"/>
      <c r="J46" s="14"/>
      <c r="K46" s="14"/>
      <c r="L46" s="14"/>
      <c r="M46" s="14"/>
      <c r="N46" s="14"/>
      <c r="O46" s="14"/>
      <c r="P46" s="14"/>
      <c r="Q46" s="14"/>
    </row>
  </sheetData>
  <phoneticPr fontId="0" type="noConversion"/>
  <pageMargins left="0.35433070866141736" right="0.35433070866141736" top="0.39370078740157483" bottom="0.39370078740157483" header="0.19685039370078741" footer="0.19685039370078741"/>
  <pageSetup paperSize="9" scale="91" orientation="landscape" r:id="rId1"/>
  <headerFooter alignWithMargins="0">
    <oddFooter>&amp;L&amp;8&amp;F
&amp;A&amp;C&amp;8Page &amp;P of &amp;N
Powerlink - CONFIDENTIAL</oddFooter>
  </headerFooter>
  <ignoredErrors>
    <ignoredError sqref="G34:K34 L34:P34" formula="1"/>
  </ignoredErrors>
</worksheet>
</file>

<file path=xl/worksheets/sheet10.xml><?xml version="1.0" encoding="utf-8"?>
<worksheet xmlns="http://schemas.openxmlformats.org/spreadsheetml/2006/main" xmlns:r="http://schemas.openxmlformats.org/officeDocument/2006/relationships">
  <sheetPr codeName="Sheet18">
    <pageSetUpPr fitToPage="1"/>
  </sheetPr>
  <dimension ref="A1:Z101"/>
  <sheetViews>
    <sheetView workbookViewId="0">
      <pane ySplit="4" topLeftCell="A5" activePane="bottomLeft" state="frozen"/>
      <selection activeCell="G4" sqref="G4"/>
      <selection pane="bottomLeft" activeCell="G38" sqref="G38"/>
    </sheetView>
  </sheetViews>
  <sheetFormatPr defaultRowHeight="12.75"/>
  <cols>
    <col min="1" max="1" width="3.42578125" style="410" customWidth="1"/>
    <col min="2" max="2" width="11.28515625" style="410" customWidth="1"/>
    <col min="3" max="5" width="9.140625" style="410"/>
    <col min="6" max="7" width="14.42578125" style="410" bestFit="1" customWidth="1"/>
    <col min="8" max="8" width="14" style="410" bestFit="1" customWidth="1"/>
    <col min="9" max="9" width="15.42578125" style="410" customWidth="1"/>
    <col min="10" max="10" width="14.140625" style="410" bestFit="1" customWidth="1"/>
    <col min="11" max="11" width="14.42578125" style="410" bestFit="1" customWidth="1"/>
    <col min="12" max="16" width="13.28515625" style="410" customWidth="1"/>
    <col min="17" max="17" width="11" style="410" customWidth="1"/>
    <col min="18" max="19" width="9.85546875" style="410" customWidth="1"/>
    <col min="20" max="144" width="7.5703125" style="410" customWidth="1"/>
    <col min="145" max="16384" width="9.140625" style="410"/>
  </cols>
  <sheetData>
    <row r="1" spans="1:26" s="79" customFormat="1" ht="23.25">
      <c r="A1" s="28"/>
      <c r="B1" s="425" t="str">
        <f>'Powerlink record of changes'!$B$7</f>
        <v>Powerlink - PTRM - Draft decision data as at November 2011</v>
      </c>
      <c r="C1" s="71"/>
      <c r="D1" s="28"/>
      <c r="E1" s="28"/>
      <c r="F1" s="133"/>
      <c r="G1" s="133"/>
      <c r="H1" s="133"/>
      <c r="I1" s="133"/>
      <c r="J1" s="133"/>
      <c r="K1" s="133"/>
      <c r="L1" s="133"/>
      <c r="M1" s="133"/>
      <c r="N1" s="133"/>
      <c r="O1" s="133"/>
      <c r="P1" s="133"/>
      <c r="Q1" s="133"/>
      <c r="R1" s="28"/>
      <c r="S1" s="28"/>
      <c r="T1" s="28"/>
      <c r="U1" s="28"/>
      <c r="V1" s="28"/>
      <c r="W1" s="28"/>
      <c r="X1" s="28"/>
      <c r="Y1" s="28"/>
      <c r="Z1" s="28"/>
    </row>
    <row r="2" spans="1:26" s="79" customFormat="1" ht="15.75">
      <c r="A2" s="28"/>
      <c r="B2" s="406" t="str">
        <f>"Price Path Analysis - PTRM "&amp;Intro!L4</f>
        <v>Price Path Analysis - PTRM Version: 2.0</v>
      </c>
      <c r="C2" s="71"/>
      <c r="D2" s="28"/>
      <c r="E2" s="28"/>
      <c r="F2" s="133"/>
      <c r="G2" s="133"/>
      <c r="H2" s="133"/>
      <c r="I2" s="495" t="s">
        <v>332</v>
      </c>
      <c r="J2" s="133"/>
      <c r="K2" s="133"/>
      <c r="L2" s="133"/>
      <c r="M2" s="133"/>
      <c r="N2" s="133"/>
      <c r="O2" s="133"/>
      <c r="P2" s="133"/>
      <c r="Q2" s="133"/>
      <c r="R2" s="28"/>
      <c r="S2" s="28"/>
      <c r="T2" s="28"/>
      <c r="U2" s="28"/>
      <c r="V2" s="28"/>
      <c r="W2" s="28"/>
      <c r="X2" s="28"/>
      <c r="Y2" s="28"/>
      <c r="Z2" s="28"/>
    </row>
    <row r="3" spans="1:26" s="79" customFormat="1">
      <c r="A3" s="28"/>
      <c r="B3" s="28"/>
      <c r="C3" s="71"/>
      <c r="D3" s="28"/>
      <c r="E3" s="28"/>
      <c r="F3" s="133"/>
      <c r="G3" s="133"/>
      <c r="H3" s="133"/>
      <c r="I3" s="495" t="s">
        <v>314</v>
      </c>
      <c r="J3" s="133"/>
      <c r="K3" s="133"/>
      <c r="L3" s="133"/>
      <c r="M3" s="133"/>
      <c r="N3" s="133"/>
      <c r="O3" s="133"/>
      <c r="P3" s="133"/>
      <c r="Q3" s="133"/>
      <c r="R3" s="28"/>
      <c r="S3" s="28"/>
      <c r="T3" s="28"/>
      <c r="U3" s="28"/>
      <c r="V3" s="28"/>
      <c r="W3" s="28"/>
      <c r="X3" s="28"/>
      <c r="Y3" s="28"/>
      <c r="Z3" s="28"/>
    </row>
    <row r="4" spans="1:26" s="65" customFormat="1" ht="15.75">
      <c r="A4" s="187"/>
      <c r="B4" s="188" t="s">
        <v>61</v>
      </c>
      <c r="C4" s="187"/>
      <c r="D4" s="187"/>
      <c r="E4" s="187"/>
      <c r="F4" s="334" t="str">
        <f>Assets!F4</f>
        <v>2011-12</v>
      </c>
      <c r="G4" s="334" t="str">
        <f>Assets!G4</f>
        <v>2012-13</v>
      </c>
      <c r="H4" s="334" t="str">
        <f>Assets!H4</f>
        <v>2013-14</v>
      </c>
      <c r="I4" s="334" t="str">
        <f>Assets!I4</f>
        <v>2014-15</v>
      </c>
      <c r="J4" s="334" t="str">
        <f>Assets!J4</f>
        <v>2015-16</v>
      </c>
      <c r="K4" s="334" t="str">
        <f>Assets!K4</f>
        <v>2016-17</v>
      </c>
      <c r="L4" s="334" t="str">
        <f>Assets!L4</f>
        <v>2017-18</v>
      </c>
      <c r="M4" s="334" t="str">
        <f>Assets!M4</f>
        <v>2018-19</v>
      </c>
      <c r="N4" s="334" t="str">
        <f>Assets!N4</f>
        <v>2019-20</v>
      </c>
      <c r="O4" s="334" t="str">
        <f>Assets!O4</f>
        <v>2020-21</v>
      </c>
      <c r="P4" s="334" t="str">
        <f>Assets!P4</f>
        <v>2021-22</v>
      </c>
      <c r="Q4" s="187"/>
      <c r="R4" s="187"/>
      <c r="S4" s="187"/>
      <c r="T4" s="187"/>
      <c r="U4" s="18"/>
      <c r="V4" s="18"/>
      <c r="W4" s="18"/>
      <c r="X4" s="18"/>
      <c r="Y4" s="18"/>
      <c r="Z4" s="18"/>
    </row>
    <row r="5" spans="1:26">
      <c r="A5" s="14"/>
      <c r="B5" s="14"/>
      <c r="C5" s="14"/>
      <c r="D5" s="14"/>
      <c r="E5" s="14"/>
      <c r="F5" s="26"/>
      <c r="G5" s="14"/>
      <c r="H5" s="14"/>
      <c r="I5" s="14"/>
      <c r="J5" s="14"/>
      <c r="K5" s="14"/>
      <c r="L5" s="14"/>
      <c r="M5" s="14"/>
      <c r="N5" s="14"/>
      <c r="O5" s="14"/>
      <c r="P5" s="14"/>
      <c r="Q5" s="14"/>
      <c r="R5" s="14"/>
      <c r="S5" s="14"/>
      <c r="T5" s="14"/>
      <c r="U5" s="14"/>
      <c r="V5" s="14"/>
      <c r="W5" s="14"/>
      <c r="X5" s="14"/>
      <c r="Y5" s="14"/>
      <c r="Z5" s="14"/>
    </row>
    <row r="6" spans="1:26">
      <c r="A6" s="14"/>
      <c r="B6" s="28" t="s">
        <v>80</v>
      </c>
      <c r="C6" s="14"/>
      <c r="D6" s="14"/>
      <c r="E6" s="14"/>
      <c r="F6" s="287">
        <f>Input!F280</f>
        <v>49613000</v>
      </c>
      <c r="G6" s="254">
        <f>Input!G280</f>
        <v>49372925.47795552</v>
      </c>
      <c r="H6" s="254">
        <f>Input!H280</f>
        <v>51422273.769139081</v>
      </c>
      <c r="I6" s="254">
        <f>Input!I280</f>
        <v>54442784.978165939</v>
      </c>
      <c r="J6" s="254">
        <f>Input!J280</f>
        <v>56881516.271695599</v>
      </c>
      <c r="K6" s="254">
        <f>Input!K280</f>
        <v>57739273.297418989</v>
      </c>
      <c r="L6" s="254">
        <f>Input!L280</f>
        <v>0</v>
      </c>
      <c r="M6" s="254">
        <f>Input!M280</f>
        <v>0</v>
      </c>
      <c r="N6" s="254">
        <f>Input!N280</f>
        <v>0</v>
      </c>
      <c r="O6" s="254">
        <f>Input!O280</f>
        <v>0</v>
      </c>
      <c r="P6" s="254">
        <f>Input!P280</f>
        <v>0</v>
      </c>
      <c r="Q6" s="255"/>
      <c r="R6" s="14"/>
      <c r="S6" s="14"/>
      <c r="T6" s="14"/>
      <c r="U6" s="14"/>
      <c r="V6" s="14"/>
      <c r="W6" s="14"/>
      <c r="X6" s="14"/>
      <c r="Y6" s="14"/>
      <c r="Z6" s="14"/>
    </row>
    <row r="7" spans="1:26">
      <c r="A7" s="14"/>
      <c r="B7" s="28"/>
      <c r="C7" s="14"/>
      <c r="D7" s="14"/>
      <c r="E7" s="14"/>
      <c r="F7" s="288"/>
      <c r="G7" s="256"/>
      <c r="H7" s="256"/>
      <c r="I7" s="256"/>
      <c r="J7" s="256"/>
      <c r="K7" s="256"/>
      <c r="L7" s="257"/>
      <c r="M7" s="258"/>
      <c r="N7" s="258"/>
      <c r="O7" s="258"/>
      <c r="P7" s="258"/>
      <c r="Q7" s="258"/>
      <c r="R7" s="14"/>
      <c r="S7" s="14"/>
      <c r="T7" s="14"/>
      <c r="U7" s="14"/>
      <c r="V7" s="14"/>
      <c r="W7" s="14"/>
      <c r="X7" s="14"/>
      <c r="Y7" s="14"/>
      <c r="Z7" s="14"/>
    </row>
    <row r="8" spans="1:26">
      <c r="A8" s="14"/>
      <c r="B8" s="28" t="s">
        <v>276</v>
      </c>
      <c r="C8" s="14"/>
      <c r="D8" s="14"/>
      <c r="E8" s="14"/>
      <c r="F8" s="288">
        <f>Input!G276*1000000</f>
        <v>827800000</v>
      </c>
      <c r="G8" s="256">
        <f>'Revenue summary'!G21*1000000</f>
        <v>825500000</v>
      </c>
      <c r="H8" s="256">
        <f>'Revenue summary'!H21*1000000</f>
        <v>866896367.45687342</v>
      </c>
      <c r="I8" s="256">
        <f>'Revenue summary'!I21*1000000</f>
        <v>910368639.50323761</v>
      </c>
      <c r="J8" s="256">
        <f>'Revenue summary'!J21*1000000</f>
        <v>956020916.57421255</v>
      </c>
      <c r="K8" s="256">
        <f>'Revenue summary'!K21*1000000</f>
        <v>1003962519.4318298</v>
      </c>
      <c r="L8" s="256">
        <f>'Revenue summary'!L21*1000000</f>
        <v>0</v>
      </c>
      <c r="M8" s="256">
        <f>'Revenue summary'!M21*1000000</f>
        <v>0</v>
      </c>
      <c r="N8" s="256">
        <f>'Revenue summary'!N21*1000000</f>
        <v>0</v>
      </c>
      <c r="O8" s="256">
        <f>'Revenue summary'!O21*1000000</f>
        <v>0</v>
      </c>
      <c r="P8" s="256">
        <f>'Revenue summary'!P21*1000000</f>
        <v>0</v>
      </c>
      <c r="Q8" s="257"/>
      <c r="R8" s="29"/>
      <c r="S8" s="29"/>
      <c r="T8" s="29"/>
      <c r="U8" s="29"/>
      <c r="V8" s="29"/>
      <c r="W8" s="29"/>
      <c r="X8" s="14"/>
      <c r="Y8" s="14"/>
      <c r="Z8" s="14"/>
    </row>
    <row r="9" spans="1:26">
      <c r="A9" s="14"/>
      <c r="B9" s="14"/>
      <c r="C9" s="14"/>
      <c r="D9" s="14"/>
      <c r="E9" s="14"/>
      <c r="F9" s="287"/>
      <c r="G9" s="254"/>
      <c r="H9" s="254"/>
      <c r="I9" s="254"/>
      <c r="J9" s="254"/>
      <c r="K9" s="254"/>
      <c r="L9" s="254"/>
      <c r="M9" s="254"/>
      <c r="N9" s="254"/>
      <c r="O9" s="254"/>
      <c r="P9" s="254"/>
      <c r="Q9" s="254"/>
      <c r="R9" s="14"/>
      <c r="S9" s="14"/>
      <c r="T9" s="14"/>
      <c r="U9" s="14"/>
      <c r="V9" s="14"/>
      <c r="W9" s="14"/>
      <c r="X9" s="14"/>
      <c r="Y9" s="14"/>
      <c r="Z9" s="14"/>
    </row>
    <row r="10" spans="1:26">
      <c r="A10" s="14"/>
      <c r="B10" s="28" t="s">
        <v>127</v>
      </c>
      <c r="C10" s="14"/>
      <c r="D10" s="14"/>
      <c r="E10" s="14"/>
      <c r="F10" s="287"/>
      <c r="G10" s="260">
        <f>IF(G6=0, 0, G8/F8-1)</f>
        <v>-2.7784489007006696E-3</v>
      </c>
      <c r="H10" s="260">
        <f t="shared" ref="H10:P10" si="0">IF(H6=0, 0, H8/G8-1)</f>
        <v>5.0147022964110777E-2</v>
      </c>
      <c r="I10" s="260">
        <f t="shared" si="0"/>
        <v>5.0147022964110999E-2</v>
      </c>
      <c r="J10" s="260">
        <f t="shared" si="0"/>
        <v>5.0147022964110555E-2</v>
      </c>
      <c r="K10" s="260">
        <f t="shared" si="0"/>
        <v>5.0147022964110777E-2</v>
      </c>
      <c r="L10" s="260">
        <f t="shared" si="0"/>
        <v>0</v>
      </c>
      <c r="M10" s="260">
        <f t="shared" si="0"/>
        <v>0</v>
      </c>
      <c r="N10" s="260">
        <f t="shared" si="0"/>
        <v>0</v>
      </c>
      <c r="O10" s="260">
        <f t="shared" si="0"/>
        <v>0</v>
      </c>
      <c r="P10" s="260">
        <f t="shared" si="0"/>
        <v>0</v>
      </c>
      <c r="Q10" s="254"/>
      <c r="R10" s="16" t="s">
        <v>100</v>
      </c>
      <c r="S10" s="280">
        <f>SUM(G10:P10)</f>
        <v>0.19780964295574244</v>
      </c>
      <c r="T10" s="14"/>
      <c r="U10" s="14"/>
      <c r="V10" s="14"/>
      <c r="W10" s="14"/>
      <c r="X10" s="14"/>
      <c r="Y10" s="14"/>
      <c r="Z10" s="14"/>
    </row>
    <row r="11" spans="1:26">
      <c r="A11" s="14"/>
      <c r="B11" s="14"/>
      <c r="C11" s="14"/>
      <c r="D11" s="14"/>
      <c r="E11" s="14"/>
      <c r="F11" s="287"/>
      <c r="G11" s="254"/>
      <c r="H11" s="254"/>
      <c r="I11" s="254"/>
      <c r="J11" s="254"/>
      <c r="K11" s="254"/>
      <c r="L11" s="254"/>
      <c r="M11" s="254"/>
      <c r="N11" s="254"/>
      <c r="O11" s="254"/>
      <c r="P11" s="254"/>
      <c r="Q11" s="254"/>
      <c r="R11" s="20" t="s">
        <v>101</v>
      </c>
      <c r="S11" s="281">
        <f>S10/SUM(COUNTIF(G10:P10,"&lt;&gt;0"))</f>
        <v>3.9561928591148487E-2</v>
      </c>
      <c r="T11" s="14"/>
      <c r="U11" s="14"/>
      <c r="V11" s="14"/>
      <c r="W11" s="14"/>
      <c r="X11" s="14"/>
      <c r="Y11" s="14"/>
      <c r="Z11" s="14"/>
    </row>
    <row r="12" spans="1:26">
      <c r="A12" s="16"/>
      <c r="B12" s="20" t="s">
        <v>81</v>
      </c>
      <c r="C12" s="16"/>
      <c r="D12" s="16"/>
      <c r="E12" s="16"/>
      <c r="F12" s="385">
        <f>IF(F6&gt;0,F8/F6,0)</f>
        <v>16.685143006873197</v>
      </c>
      <c r="G12" s="386">
        <f t="shared" ref="G12:P12" si="1">IF(G6&gt;0,G8/G6,0)</f>
        <v>16.719689830179838</v>
      </c>
      <c r="H12" s="386">
        <f t="shared" si="1"/>
        <v>16.858382640736874</v>
      </c>
      <c r="I12" s="386">
        <f t="shared" si="1"/>
        <v>16.721566317159148</v>
      </c>
      <c r="J12" s="386">
        <f t="shared" si="1"/>
        <v>16.807233337588283</v>
      </c>
      <c r="K12" s="386">
        <f t="shared" si="1"/>
        <v>17.387862058123758</v>
      </c>
      <c r="L12" s="386">
        <f>IF(L6&gt;0,L8/L6,0)</f>
        <v>0</v>
      </c>
      <c r="M12" s="386">
        <f t="shared" si="1"/>
        <v>0</v>
      </c>
      <c r="N12" s="386">
        <f t="shared" si="1"/>
        <v>0</v>
      </c>
      <c r="O12" s="386">
        <f t="shared" si="1"/>
        <v>0</v>
      </c>
      <c r="P12" s="386">
        <f t="shared" si="1"/>
        <v>0</v>
      </c>
      <c r="Q12" s="255"/>
      <c r="R12" s="16"/>
      <c r="S12" s="285"/>
      <c r="T12" s="285"/>
      <c r="U12" s="285"/>
      <c r="V12" s="16"/>
      <c r="W12" s="16"/>
      <c r="X12" s="14"/>
      <c r="Y12" s="14"/>
      <c r="Z12" s="14"/>
    </row>
    <row r="13" spans="1:26">
      <c r="A13" s="16"/>
      <c r="B13" s="495" t="s">
        <v>313</v>
      </c>
      <c r="C13" s="16"/>
      <c r="D13" s="16"/>
      <c r="E13" s="16"/>
      <c r="F13" s="306"/>
      <c r="G13" s="307"/>
      <c r="H13" s="307"/>
      <c r="I13" s="307"/>
      <c r="J13" s="307"/>
      <c r="K13" s="307"/>
      <c r="L13" s="259"/>
      <c r="M13" s="259"/>
      <c r="N13" s="259"/>
      <c r="O13" s="259"/>
      <c r="P13" s="259"/>
      <c r="Q13" s="259"/>
      <c r="R13" s="16"/>
      <c r="S13" s="16"/>
      <c r="T13" s="16"/>
      <c r="U13" s="16"/>
      <c r="V13" s="16"/>
      <c r="W13" s="16"/>
      <c r="X13" s="14"/>
      <c r="Y13" s="14"/>
      <c r="Z13" s="14"/>
    </row>
    <row r="14" spans="1:26">
      <c r="A14" s="14"/>
      <c r="B14" s="28" t="s">
        <v>99</v>
      </c>
      <c r="C14" s="14"/>
      <c r="D14" s="83"/>
      <c r="E14" s="14"/>
      <c r="F14" s="306"/>
      <c r="G14" s="260">
        <f>IF(G12=0, 0, G12/F12-1)</f>
        <v>2.0705140670600475E-3</v>
      </c>
      <c r="H14" s="260">
        <f t="shared" ref="H14:P14" si="2">IF(H12=0, 0, H12/G12-1)</f>
        <v>8.2951784372631288E-3</v>
      </c>
      <c r="I14" s="260">
        <f t="shared" si="2"/>
        <v>-8.1156257093797368E-3</v>
      </c>
      <c r="J14" s="260">
        <f t="shared" si="2"/>
        <v>5.123145691275699E-3</v>
      </c>
      <c r="K14" s="260">
        <f t="shared" si="2"/>
        <v>3.4546359229566725E-2</v>
      </c>
      <c r="L14" s="260">
        <f t="shared" si="2"/>
        <v>0</v>
      </c>
      <c r="M14" s="260">
        <f t="shared" si="2"/>
        <v>0</v>
      </c>
      <c r="N14" s="260">
        <f t="shared" si="2"/>
        <v>0</v>
      </c>
      <c r="O14" s="260">
        <f t="shared" si="2"/>
        <v>0</v>
      </c>
      <c r="P14" s="260">
        <f t="shared" si="2"/>
        <v>0</v>
      </c>
      <c r="Q14" s="255"/>
      <c r="R14" s="16" t="s">
        <v>100</v>
      </c>
      <c r="S14" s="280">
        <f>SUM(G14:P14)</f>
        <v>4.1919571715785864E-2</v>
      </c>
      <c r="T14" s="260"/>
      <c r="U14" s="16"/>
      <c r="V14" s="16"/>
      <c r="W14" s="16"/>
      <c r="X14" s="14"/>
      <c r="Y14" s="14"/>
      <c r="Z14" s="14"/>
    </row>
    <row r="15" spans="1:26">
      <c r="A15" s="14"/>
      <c r="B15" s="28"/>
      <c r="C15" s="14"/>
      <c r="D15" s="83"/>
      <c r="E15" s="14"/>
      <c r="F15" s="14"/>
      <c r="G15" s="66"/>
      <c r="H15" s="66"/>
      <c r="I15" s="66"/>
      <c r="J15" s="66"/>
      <c r="K15" s="66"/>
      <c r="L15" s="66"/>
      <c r="M15" s="66"/>
      <c r="N15" s="66"/>
      <c r="O15" s="66"/>
      <c r="P15" s="66"/>
      <c r="Q15" s="66"/>
      <c r="R15" s="20" t="s">
        <v>101</v>
      </c>
      <c r="S15" s="281">
        <f>S14/SUM(COUNTIF(G14:P14,"&lt;&gt;0"))</f>
        <v>8.3839143431571721E-3</v>
      </c>
      <c r="T15" s="127"/>
      <c r="U15" s="84"/>
      <c r="V15" s="84"/>
      <c r="W15" s="14"/>
      <c r="X15" s="14"/>
      <c r="Y15" s="14"/>
      <c r="Z15" s="14"/>
    </row>
    <row r="16" spans="1:26">
      <c r="A16" s="14"/>
      <c r="B16" s="14"/>
      <c r="C16" s="14"/>
      <c r="D16" s="83"/>
      <c r="E16" s="14"/>
      <c r="F16" s="14"/>
      <c r="G16" s="66"/>
      <c r="H16" s="66"/>
      <c r="I16" s="66"/>
      <c r="J16" s="66"/>
      <c r="K16" s="66"/>
      <c r="L16" s="66"/>
      <c r="M16" s="126"/>
      <c r="N16" s="126"/>
      <c r="O16" s="126"/>
      <c r="P16" s="126"/>
      <c r="Q16" s="126"/>
      <c r="R16" s="88"/>
      <c r="S16" s="23"/>
      <c r="T16" s="23"/>
      <c r="U16" s="85"/>
      <c r="V16" s="85"/>
      <c r="W16" s="14"/>
      <c r="X16" s="14"/>
      <c r="Y16" s="14"/>
      <c r="Z16" s="14"/>
    </row>
    <row r="17" spans="1:26">
      <c r="A17" s="14"/>
      <c r="B17" s="14"/>
      <c r="C17" s="14"/>
      <c r="D17" s="83"/>
      <c r="E17" s="14"/>
      <c r="F17" s="14"/>
      <c r="G17" s="66"/>
      <c r="H17" s="66"/>
      <c r="I17" s="66"/>
      <c r="J17" s="66"/>
      <c r="K17" s="66"/>
      <c r="L17" s="66"/>
      <c r="M17" s="126"/>
      <c r="N17" s="126"/>
      <c r="O17" s="126"/>
      <c r="P17" s="126"/>
      <c r="Q17" s="126"/>
      <c r="R17" s="88"/>
      <c r="S17" s="23"/>
      <c r="T17" s="23"/>
      <c r="U17" s="85"/>
      <c r="V17" s="85"/>
      <c r="W17" s="14"/>
      <c r="X17" s="14"/>
      <c r="Y17" s="14"/>
      <c r="Z17" s="14"/>
    </row>
    <row r="18" spans="1:26">
      <c r="A18" s="14"/>
      <c r="B18" s="69" t="s">
        <v>72</v>
      </c>
      <c r="C18" s="28"/>
      <c r="D18" s="28"/>
      <c r="E18" s="28"/>
      <c r="F18" s="28"/>
      <c r="G18" s="28"/>
      <c r="H18" s="28"/>
      <c r="I18" s="28"/>
      <c r="J18" s="28"/>
      <c r="K18" s="28"/>
      <c r="L18" s="66"/>
      <c r="M18" s="66"/>
      <c r="N18" s="66"/>
      <c r="O18" s="66"/>
      <c r="P18" s="66"/>
      <c r="Q18" s="66"/>
      <c r="R18" s="87"/>
      <c r="S18" s="127"/>
      <c r="T18" s="127"/>
      <c r="U18" s="85"/>
      <c r="V18" s="85"/>
      <c r="W18" s="14"/>
      <c r="X18" s="14"/>
      <c r="Y18" s="14"/>
      <c r="Z18" s="14"/>
    </row>
    <row r="19" spans="1:26">
      <c r="A19" s="14"/>
      <c r="B19" s="69"/>
      <c r="C19" s="28"/>
      <c r="D19" s="28"/>
      <c r="E19" s="28"/>
      <c r="F19" s="28"/>
      <c r="G19" s="28"/>
      <c r="H19" s="28"/>
      <c r="I19" s="28"/>
      <c r="J19" s="28"/>
      <c r="K19" s="28"/>
      <c r="L19" s="66"/>
      <c r="M19" s="66"/>
      <c r="N19" s="66"/>
      <c r="O19" s="66"/>
      <c r="P19" s="66"/>
      <c r="Q19" s="66"/>
      <c r="R19" s="87"/>
      <c r="S19" s="127"/>
      <c r="T19" s="127"/>
      <c r="U19" s="85"/>
      <c r="V19" s="85"/>
      <c r="W19" s="14"/>
      <c r="X19" s="14"/>
      <c r="Y19" s="14"/>
      <c r="Z19" s="14"/>
    </row>
    <row r="20" spans="1:26">
      <c r="A20" s="14"/>
      <c r="B20" s="28"/>
      <c r="C20" s="496" t="s">
        <v>170</v>
      </c>
      <c r="D20" s="414"/>
      <c r="E20" s="414"/>
      <c r="F20" s="414"/>
      <c r="G20" s="414"/>
      <c r="H20" s="414"/>
      <c r="I20" s="414"/>
      <c r="J20" s="414"/>
      <c r="K20" s="414"/>
      <c r="L20" s="66"/>
      <c r="M20" s="66"/>
      <c r="N20" s="66"/>
      <c r="O20" s="66"/>
      <c r="P20" s="66"/>
      <c r="Q20" s="66"/>
      <c r="R20" s="88"/>
      <c r="S20" s="23"/>
      <c r="T20" s="23"/>
      <c r="U20" s="14"/>
      <c r="V20" s="14"/>
      <c r="W20" s="14"/>
      <c r="X20" s="14"/>
      <c r="Y20" s="14"/>
      <c r="Z20" s="14"/>
    </row>
    <row r="21" spans="1:26">
      <c r="A21" s="14"/>
      <c r="B21" s="28"/>
      <c r="C21" s="71" t="s">
        <v>169</v>
      </c>
      <c r="D21" s="415"/>
      <c r="E21" s="415"/>
      <c r="F21" s="415"/>
      <c r="G21" s="415"/>
      <c r="H21" s="415"/>
      <c r="I21" s="415"/>
      <c r="J21" s="415"/>
      <c r="K21" s="415"/>
      <c r="L21" s="14"/>
      <c r="M21" s="14"/>
      <c r="N21" s="14"/>
      <c r="O21" s="14"/>
      <c r="P21" s="14"/>
      <c r="Q21" s="14"/>
      <c r="R21" s="14"/>
      <c r="S21" s="14"/>
      <c r="T21" s="14"/>
      <c r="U21" s="14"/>
      <c r="V21" s="14"/>
      <c r="W21" s="14"/>
      <c r="X21" s="14"/>
      <c r="Y21" s="14"/>
      <c r="Z21" s="14"/>
    </row>
    <row r="22" spans="1:26">
      <c r="A22" s="28"/>
      <c r="B22" s="28"/>
      <c r="C22" s="71"/>
      <c r="D22" s="28"/>
      <c r="E22" s="28"/>
      <c r="F22" s="28"/>
      <c r="G22" s="28"/>
      <c r="H22" s="28"/>
      <c r="I22" s="28"/>
      <c r="J22" s="28"/>
      <c r="K22" s="28"/>
      <c r="L22" s="28"/>
      <c r="M22" s="28"/>
      <c r="N22" s="28"/>
      <c r="O22" s="28"/>
      <c r="P22" s="28"/>
      <c r="Q22" s="28"/>
      <c r="R22" s="28"/>
      <c r="S22" s="28"/>
      <c r="T22" s="14"/>
      <c r="U22" s="14"/>
      <c r="V22" s="14"/>
      <c r="W22" s="14"/>
      <c r="X22" s="14"/>
      <c r="Y22" s="14"/>
      <c r="Z22" s="14"/>
    </row>
    <row r="23" spans="1:26">
      <c r="A23" s="28"/>
      <c r="B23" s="28"/>
      <c r="C23" s="414"/>
      <c r="D23" s="414"/>
      <c r="E23" s="414"/>
      <c r="F23" s="414"/>
      <c r="G23" s="414"/>
      <c r="H23" s="414"/>
      <c r="I23" s="414"/>
      <c r="J23" s="414"/>
      <c r="K23" s="414"/>
      <c r="L23" s="28"/>
      <c r="M23" s="28"/>
      <c r="N23" s="28"/>
      <c r="O23" s="28"/>
      <c r="P23" s="28"/>
      <c r="Q23" s="28"/>
      <c r="R23" s="28"/>
      <c r="S23" s="28"/>
      <c r="T23" s="14"/>
      <c r="U23" s="14"/>
      <c r="V23" s="14"/>
      <c r="W23" s="14"/>
      <c r="X23" s="14"/>
      <c r="Y23" s="14"/>
      <c r="Z23" s="14"/>
    </row>
    <row r="24" spans="1:26">
      <c r="A24" s="28"/>
      <c r="B24" s="28"/>
      <c r="C24" s="415"/>
      <c r="D24" s="415"/>
      <c r="E24" s="415"/>
      <c r="F24" s="415"/>
      <c r="G24" s="415"/>
      <c r="H24" s="415"/>
      <c r="I24" s="415"/>
      <c r="J24" s="415"/>
      <c r="K24" s="415"/>
      <c r="L24" s="28"/>
      <c r="M24" s="28"/>
      <c r="N24" s="28"/>
      <c r="O24" s="28"/>
      <c r="P24" s="28"/>
      <c r="Q24" s="28"/>
      <c r="R24" s="28"/>
      <c r="S24" s="28"/>
      <c r="T24" s="14"/>
      <c r="U24" s="14"/>
      <c r="V24" s="14"/>
      <c r="W24" s="14"/>
      <c r="X24" s="14"/>
      <c r="Y24" s="14"/>
      <c r="Z24" s="14"/>
    </row>
    <row r="25" spans="1:26">
      <c r="A25" s="28"/>
      <c r="B25" s="28"/>
      <c r="C25" s="71"/>
      <c r="D25" s="28"/>
      <c r="E25" s="28"/>
      <c r="F25" s="28"/>
      <c r="G25" s="28"/>
      <c r="H25" s="28"/>
      <c r="I25" s="28"/>
      <c r="J25" s="28"/>
      <c r="K25" s="28"/>
      <c r="L25" s="28"/>
      <c r="M25" s="28"/>
      <c r="N25" s="28"/>
      <c r="O25" s="28"/>
      <c r="P25" s="28"/>
      <c r="Q25" s="28"/>
      <c r="R25" s="28"/>
      <c r="S25" s="28"/>
      <c r="T25" s="14"/>
      <c r="U25" s="14"/>
      <c r="V25" s="14"/>
      <c r="W25" s="14"/>
      <c r="X25" s="14"/>
      <c r="Y25" s="14"/>
      <c r="Z25" s="14"/>
    </row>
    <row r="26" spans="1:26">
      <c r="A26" s="28"/>
      <c r="B26" s="28"/>
      <c r="C26" s="86"/>
      <c r="D26" s="28"/>
      <c r="E26" s="28"/>
      <c r="F26" s="28"/>
      <c r="G26" s="28"/>
      <c r="H26" s="28"/>
      <c r="I26" s="28"/>
      <c r="J26" s="28"/>
      <c r="K26" s="28"/>
      <c r="L26" s="28"/>
      <c r="M26" s="28"/>
      <c r="N26" s="28"/>
      <c r="O26" s="28"/>
      <c r="P26" s="28"/>
      <c r="Q26" s="28"/>
      <c r="R26" s="28"/>
      <c r="S26" s="28"/>
      <c r="T26" s="14"/>
      <c r="U26" s="14"/>
      <c r="V26" s="14"/>
      <c r="W26" s="14"/>
      <c r="X26" s="14"/>
      <c r="Y26" s="14"/>
      <c r="Z26" s="14"/>
    </row>
    <row r="27" spans="1:26">
      <c r="A27" s="28"/>
      <c r="B27" s="28"/>
      <c r="C27" s="86"/>
      <c r="D27" s="28"/>
      <c r="E27" s="28"/>
      <c r="F27" s="28"/>
      <c r="G27" s="28"/>
      <c r="H27" s="28"/>
      <c r="I27" s="28"/>
      <c r="J27" s="28"/>
      <c r="K27" s="28"/>
      <c r="L27" s="28"/>
      <c r="M27" s="28"/>
      <c r="N27" s="28"/>
      <c r="O27" s="28"/>
      <c r="P27" s="28"/>
      <c r="Q27" s="28"/>
      <c r="R27" s="28"/>
      <c r="S27" s="28"/>
      <c r="T27" s="14"/>
      <c r="U27" s="14"/>
      <c r="V27" s="14"/>
      <c r="W27" s="14"/>
      <c r="X27" s="14"/>
      <c r="Y27" s="14"/>
      <c r="Z27" s="14"/>
    </row>
    <row r="28" spans="1:26">
      <c r="A28" s="28"/>
      <c r="B28" s="28"/>
      <c r="C28" s="71"/>
      <c r="D28" s="28"/>
      <c r="E28" s="28"/>
      <c r="F28" s="28"/>
      <c r="G28" s="28"/>
      <c r="H28" s="28"/>
      <c r="I28" s="28"/>
      <c r="J28" s="28"/>
      <c r="K28" s="28"/>
      <c r="L28" s="28"/>
      <c r="M28" s="28"/>
      <c r="N28" s="28"/>
      <c r="O28" s="28"/>
      <c r="P28" s="28"/>
      <c r="Q28" s="28"/>
      <c r="R28" s="28"/>
      <c r="S28" s="28"/>
      <c r="T28" s="14"/>
      <c r="U28" s="14"/>
      <c r="V28" s="14"/>
      <c r="W28" s="14"/>
      <c r="X28" s="14"/>
      <c r="Y28" s="14"/>
      <c r="Z28" s="14"/>
    </row>
    <row r="29" spans="1:26">
      <c r="A29" s="28"/>
      <c r="B29" s="28"/>
      <c r="C29" s="71"/>
      <c r="D29" s="28"/>
      <c r="E29" s="28"/>
      <c r="F29" s="28"/>
      <c r="G29" s="28"/>
      <c r="H29" s="28"/>
      <c r="I29" s="28"/>
      <c r="J29" s="28"/>
      <c r="K29" s="28"/>
      <c r="L29" s="28"/>
      <c r="M29" s="28"/>
      <c r="N29" s="28"/>
      <c r="O29" s="28"/>
      <c r="P29" s="28"/>
      <c r="Q29" s="28"/>
      <c r="R29" s="28"/>
      <c r="S29" s="28"/>
      <c r="T29" s="14"/>
      <c r="U29" s="14"/>
      <c r="V29" s="14"/>
      <c r="W29" s="14"/>
      <c r="X29" s="14"/>
      <c r="Y29" s="14"/>
      <c r="Z29" s="14"/>
    </row>
    <row r="30" spans="1:26">
      <c r="A30" s="28"/>
      <c r="B30" s="28"/>
      <c r="C30" s="71"/>
      <c r="D30" s="28"/>
      <c r="E30" s="28"/>
      <c r="F30" s="28"/>
      <c r="G30" s="28"/>
      <c r="H30" s="28"/>
      <c r="I30" s="28"/>
      <c r="J30" s="28"/>
      <c r="K30" s="28"/>
      <c r="L30" s="28"/>
      <c r="M30" s="28"/>
      <c r="N30" s="28"/>
      <c r="O30" s="28"/>
      <c r="P30" s="28"/>
      <c r="Q30" s="28"/>
      <c r="R30" s="28"/>
      <c r="S30" s="28"/>
      <c r="T30" s="14"/>
      <c r="U30" s="14"/>
      <c r="V30" s="14"/>
      <c r="W30" s="14"/>
      <c r="X30" s="14"/>
      <c r="Y30" s="14"/>
      <c r="Z30" s="14"/>
    </row>
    <row r="31" spans="1:2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sheetData>
  <phoneticPr fontId="0" type="noConversion"/>
  <pageMargins left="0.35433070866141736" right="0.35433070866141736" top="0.39370078740157483" bottom="0.39370078740157483" header="0.19685039370078741" footer="0.19685039370078741"/>
  <pageSetup paperSize="9" scale="62" orientation="landscape" r:id="rId1"/>
  <headerFooter alignWithMargins="0">
    <oddFooter>&amp;L&amp;8&amp;F
&amp;A&amp;C&amp;8Page &amp;P of &amp;N
Powerlink - CONFIDENTIAL</oddFooter>
  </headerFooter>
  <ignoredErrors>
    <ignoredError sqref="F14 H13:J13 K13 G13 F13 M13 N13 O13 P13" evalError="1"/>
  </ignoredErrors>
</worksheet>
</file>

<file path=xl/worksheets/sheet11.xml><?xml version="1.0" encoding="utf-8"?>
<worksheet xmlns="http://schemas.openxmlformats.org/spreadsheetml/2006/main" xmlns:r="http://schemas.openxmlformats.org/officeDocument/2006/relationships">
  <sheetPr codeName="Sheet19">
    <pageSetUpPr fitToPage="1"/>
  </sheetPr>
  <dimension ref="A1:Z101"/>
  <sheetViews>
    <sheetView workbookViewId="0">
      <selection activeCell="K12" sqref="K12"/>
    </sheetView>
  </sheetViews>
  <sheetFormatPr defaultRowHeight="12.75"/>
  <cols>
    <col min="1" max="1" width="3.42578125" style="410" customWidth="1"/>
    <col min="2" max="2" width="11.28515625" style="410" customWidth="1"/>
    <col min="3" max="5" width="9.140625" style="410"/>
    <col min="6" max="6" width="14.42578125" style="410" bestFit="1" customWidth="1"/>
    <col min="7" max="8" width="14.140625" style="410" bestFit="1" customWidth="1"/>
    <col min="9" max="9" width="14" style="410" bestFit="1" customWidth="1"/>
    <col min="10" max="10" width="15.7109375" style="410" customWidth="1"/>
    <col min="11" max="11" width="14" style="410" bestFit="1" customWidth="1"/>
    <col min="12" max="16" width="9.28515625" style="410" customWidth="1"/>
    <col min="17" max="17" width="4.85546875" style="410" customWidth="1"/>
    <col min="18" max="19" width="9.85546875" style="410" customWidth="1"/>
    <col min="20" max="144" width="7.5703125" style="410" customWidth="1"/>
    <col min="145" max="16384" width="9.140625" style="410"/>
  </cols>
  <sheetData>
    <row r="1" spans="1:26" s="79" customFormat="1" ht="23.25">
      <c r="A1" s="28"/>
      <c r="B1" s="425" t="str">
        <f>'Powerlink record of changes'!$B$7</f>
        <v>Powerlink - PTRM - Draft decision data as at November 2011</v>
      </c>
      <c r="C1" s="71"/>
      <c r="D1" s="28"/>
      <c r="E1" s="28"/>
      <c r="F1" s="133"/>
      <c r="G1" s="133"/>
      <c r="H1" s="133"/>
      <c r="I1" s="133"/>
      <c r="J1" s="133"/>
      <c r="K1" s="133"/>
      <c r="L1" s="133"/>
      <c r="M1" s="133"/>
      <c r="N1" s="133"/>
      <c r="O1" s="133"/>
      <c r="P1" s="133"/>
      <c r="Q1" s="133"/>
      <c r="R1" s="28"/>
      <c r="S1" s="28"/>
      <c r="T1" s="28"/>
      <c r="U1" s="28"/>
      <c r="V1" s="28"/>
      <c r="W1" s="28"/>
      <c r="X1" s="28"/>
      <c r="Y1" s="28"/>
      <c r="Z1" s="28"/>
    </row>
    <row r="2" spans="1:26" s="79" customFormat="1" ht="15.75">
      <c r="A2" s="28"/>
      <c r="B2" s="406" t="str">
        <f>"Price Path Analysis - PTRM "&amp;Intro!L4</f>
        <v>Price Path Analysis - PTRM Version: 2.0</v>
      </c>
      <c r="C2" s="71"/>
      <c r="D2" s="28"/>
      <c r="E2" s="28"/>
      <c r="F2" s="133"/>
      <c r="G2" s="133"/>
      <c r="H2" s="133"/>
      <c r="I2" s="495" t="s">
        <v>332</v>
      </c>
      <c r="J2" s="133"/>
      <c r="K2" s="133"/>
      <c r="L2" s="133"/>
      <c r="M2" s="133"/>
      <c r="N2" s="133"/>
      <c r="O2" s="133"/>
      <c r="P2" s="133"/>
      <c r="Q2" s="133"/>
      <c r="R2" s="28"/>
      <c r="S2" s="28"/>
      <c r="T2" s="28"/>
      <c r="U2" s="28"/>
      <c r="V2" s="28"/>
      <c r="W2" s="28"/>
      <c r="X2" s="28"/>
      <c r="Y2" s="28"/>
      <c r="Z2" s="28"/>
    </row>
    <row r="3" spans="1:26" s="79" customFormat="1">
      <c r="A3" s="28"/>
      <c r="B3" s="28"/>
      <c r="C3" s="71"/>
      <c r="D3" s="28"/>
      <c r="E3" s="28"/>
      <c r="F3" s="133"/>
      <c r="G3" s="133"/>
      <c r="H3" s="133"/>
      <c r="I3" s="495" t="s">
        <v>314</v>
      </c>
      <c r="J3" s="133"/>
      <c r="K3" s="133"/>
      <c r="L3" s="133"/>
      <c r="M3" s="133"/>
      <c r="N3" s="133"/>
      <c r="O3" s="133"/>
      <c r="P3" s="133"/>
      <c r="Q3" s="133"/>
      <c r="R3" s="28"/>
      <c r="S3" s="28"/>
      <c r="T3" s="28"/>
      <c r="U3" s="28"/>
      <c r="V3" s="28"/>
      <c r="W3" s="28"/>
      <c r="X3" s="28"/>
      <c r="Y3" s="28"/>
      <c r="Z3" s="28"/>
    </row>
    <row r="4" spans="1:26" s="65" customFormat="1" ht="15.75">
      <c r="A4" s="187"/>
      <c r="B4" s="188" t="s">
        <v>61</v>
      </c>
      <c r="C4" s="187"/>
      <c r="D4" s="187"/>
      <c r="E4" s="187"/>
      <c r="F4" s="334" t="str">
        <f>Assets!F4</f>
        <v>2011-12</v>
      </c>
      <c r="G4" s="334" t="str">
        <f>Assets!G4</f>
        <v>2012-13</v>
      </c>
      <c r="H4" s="334" t="str">
        <f>Assets!H4</f>
        <v>2013-14</v>
      </c>
      <c r="I4" s="334" t="str">
        <f>Assets!I4</f>
        <v>2014-15</v>
      </c>
      <c r="J4" s="334" t="str">
        <f>Assets!J4</f>
        <v>2015-16</v>
      </c>
      <c r="K4" s="334" t="str">
        <f>Assets!K4</f>
        <v>2016-17</v>
      </c>
      <c r="L4" s="334" t="str">
        <f>Assets!L4</f>
        <v>2017-18</v>
      </c>
      <c r="M4" s="334" t="str">
        <f>Assets!M4</f>
        <v>2018-19</v>
      </c>
      <c r="N4" s="334" t="str">
        <f>Assets!N4</f>
        <v>2019-20</v>
      </c>
      <c r="O4" s="334" t="str">
        <f>Assets!O4</f>
        <v>2020-21</v>
      </c>
      <c r="P4" s="334" t="str">
        <f>Assets!P4</f>
        <v>2021-22</v>
      </c>
      <c r="Q4" s="187"/>
      <c r="R4" s="187"/>
      <c r="S4" s="187"/>
      <c r="T4" s="187"/>
      <c r="U4" s="18"/>
      <c r="V4" s="18"/>
      <c r="W4" s="18"/>
      <c r="X4" s="18"/>
      <c r="Y4" s="18"/>
      <c r="Z4" s="18"/>
    </row>
    <row r="5" spans="1:26">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c r="A6" s="14"/>
      <c r="B6" s="28" t="s">
        <v>80</v>
      </c>
      <c r="C6" s="14"/>
      <c r="D6" s="14"/>
      <c r="E6" s="14"/>
      <c r="F6" s="287">
        <f>Input!F280</f>
        <v>49613000</v>
      </c>
      <c r="G6" s="254">
        <f>Input!G280</f>
        <v>49372925.47795552</v>
      </c>
      <c r="H6" s="254">
        <f>Input!H280</f>
        <v>51422273.769139081</v>
      </c>
      <c r="I6" s="254">
        <f>Input!I280</f>
        <v>54442784.978165939</v>
      </c>
      <c r="J6" s="254">
        <f>Input!J280</f>
        <v>56881516.271695599</v>
      </c>
      <c r="K6" s="254">
        <f>Input!K280</f>
        <v>57739273.297418989</v>
      </c>
      <c r="L6" s="254">
        <f>Input!L280</f>
        <v>0</v>
      </c>
      <c r="M6" s="254">
        <f>Input!M280</f>
        <v>0</v>
      </c>
      <c r="N6" s="254">
        <f>Input!N280</f>
        <v>0</v>
      </c>
      <c r="O6" s="254">
        <f>Input!O280</f>
        <v>0</v>
      </c>
      <c r="P6" s="254">
        <f>Input!P280</f>
        <v>0</v>
      </c>
      <c r="Q6" s="254"/>
      <c r="R6" s="14"/>
      <c r="S6" s="14"/>
      <c r="T6" s="14"/>
      <c r="U6" s="14"/>
      <c r="V6" s="14"/>
      <c r="W6" s="14"/>
      <c r="X6" s="14"/>
      <c r="Y6" s="14"/>
      <c r="Z6" s="14"/>
    </row>
    <row r="7" spans="1:26">
      <c r="A7" s="14"/>
      <c r="B7" s="28"/>
      <c r="C7" s="14"/>
      <c r="D7" s="14"/>
      <c r="E7" s="14"/>
      <c r="F7" s="308"/>
      <c r="G7" s="309"/>
      <c r="H7" s="309"/>
      <c r="I7" s="309"/>
      <c r="J7" s="309"/>
      <c r="K7" s="289"/>
      <c r="L7" s="290"/>
      <c r="M7" s="290"/>
      <c r="N7" s="290"/>
      <c r="O7" s="290"/>
      <c r="P7" s="290"/>
      <c r="Q7" s="290"/>
      <c r="R7" s="14"/>
      <c r="S7" s="14"/>
      <c r="T7" s="14"/>
      <c r="U7" s="14"/>
      <c r="V7" s="14"/>
      <c r="W7" s="14"/>
      <c r="X7" s="14"/>
      <c r="Y7" s="14"/>
      <c r="Z7" s="14"/>
    </row>
    <row r="8" spans="1:26">
      <c r="A8" s="14"/>
      <c r="B8" s="416" t="str">
        <f>"Smoothed Revenue  ($ Real "&amp;CONCATENATE(LEFT(Input!Q7, 4)-1 &amp;"-" &amp;IF(Input!Q7&gt;"2009-10",,"0") &amp;RIGHT(Input!Q7,2)-1)&amp;")"</f>
        <v>Smoothed Revenue  ($ Real 2011-12)</v>
      </c>
      <c r="C8" s="416"/>
      <c r="D8" s="416"/>
      <c r="E8" s="416"/>
      <c r="F8" s="308">
        <f>Input!G276*1000000</f>
        <v>827800000</v>
      </c>
      <c r="G8" s="309">
        <f>Smoothing!G26*1000000</f>
        <v>804424088.87156498</v>
      </c>
      <c r="H8" s="309">
        <f>Smoothing!H26*1000000</f>
        <v>823195831.34777951</v>
      </c>
      <c r="I8" s="309">
        <f>Smoothing!I26*1000000</f>
        <v>842405624.25096166</v>
      </c>
      <c r="J8" s="309">
        <f>Smoothing!J26*1000000</f>
        <v>862063689.76356518</v>
      </c>
      <c r="K8" s="309">
        <f>Smoothing!K26*1000000</f>
        <v>882180488.60910618</v>
      </c>
      <c r="L8" s="309">
        <f>Smoothing!L26*1000000</f>
        <v>0</v>
      </c>
      <c r="M8" s="309">
        <f>Smoothing!M26*1000000</f>
        <v>0</v>
      </c>
      <c r="N8" s="309">
        <f>Smoothing!N26*1000000</f>
        <v>0</v>
      </c>
      <c r="O8" s="309">
        <f>Smoothing!O26*1000000</f>
        <v>0</v>
      </c>
      <c r="P8" s="309">
        <f>Smoothing!P26*1000000</f>
        <v>0</v>
      </c>
      <c r="Q8" s="289"/>
      <c r="R8" s="291"/>
      <c r="S8" s="291"/>
      <c r="T8" s="291"/>
      <c r="U8" s="291"/>
      <c r="V8" s="291"/>
      <c r="W8" s="291"/>
      <c r="X8" s="14"/>
      <c r="Y8" s="14"/>
      <c r="Z8" s="14"/>
    </row>
    <row r="9" spans="1:26">
      <c r="A9" s="14"/>
      <c r="B9" s="14"/>
      <c r="C9" s="14"/>
      <c r="D9" s="14"/>
      <c r="E9" s="14"/>
      <c r="F9" s="287"/>
      <c r="G9" s="254"/>
      <c r="H9" s="254"/>
      <c r="I9" s="254"/>
      <c r="J9" s="254"/>
      <c r="K9" s="254"/>
      <c r="L9" s="254"/>
      <c r="M9" s="254"/>
      <c r="N9" s="254"/>
      <c r="O9" s="254"/>
      <c r="P9" s="254"/>
      <c r="Q9" s="254"/>
      <c r="R9" s="14"/>
      <c r="S9" s="14"/>
      <c r="T9" s="14"/>
      <c r="U9" s="14"/>
      <c r="V9" s="14"/>
      <c r="W9" s="14"/>
      <c r="X9" s="14"/>
      <c r="Y9" s="14"/>
      <c r="Z9" s="14"/>
    </row>
    <row r="10" spans="1:26">
      <c r="A10" s="14"/>
      <c r="B10" s="28" t="s">
        <v>127</v>
      </c>
      <c r="C10" s="14"/>
      <c r="D10" s="14"/>
      <c r="E10" s="14"/>
      <c r="F10" s="310"/>
      <c r="G10" s="66">
        <f>G8/F8-1</f>
        <v>-2.8238597642468055E-2</v>
      </c>
      <c r="H10" s="66">
        <f>H8/G8-1</f>
        <v>2.3335629471946007E-2</v>
      </c>
      <c r="I10" s="66">
        <f>I8/H8-1</f>
        <v>2.3335629471945785E-2</v>
      </c>
      <c r="J10" s="66">
        <f>J8/I8-1</f>
        <v>2.3335629471945563E-2</v>
      </c>
      <c r="K10" s="66">
        <f>K8/J8-1</f>
        <v>2.3335629471945785E-2</v>
      </c>
      <c r="L10" s="66">
        <f>IF(L6=0, 0, L8/K8-1)</f>
        <v>0</v>
      </c>
      <c r="M10" s="66">
        <f>IF(M6=0, 0, M8/L8-1)</f>
        <v>0</v>
      </c>
      <c r="N10" s="66">
        <f>IF(N6=0, 0, N8/M8-1)</f>
        <v>0</v>
      </c>
      <c r="O10" s="66">
        <f>IF(O6=0, 0, O8/N8-1)</f>
        <v>0</v>
      </c>
      <c r="P10" s="66">
        <f>IF(P6=0, 0, P8/O8-1)</f>
        <v>0</v>
      </c>
      <c r="Q10" s="254"/>
      <c r="R10" s="16" t="s">
        <v>100</v>
      </c>
      <c r="S10" s="280">
        <f>SUM(G10:P10)</f>
        <v>6.5103920245315083E-2</v>
      </c>
      <c r="T10" s="14"/>
      <c r="U10" s="14"/>
      <c r="V10" s="14"/>
      <c r="W10" s="14"/>
      <c r="X10" s="14"/>
      <c r="Y10" s="14"/>
      <c r="Z10" s="14"/>
    </row>
    <row r="11" spans="1:26">
      <c r="A11" s="14"/>
      <c r="B11" s="14"/>
      <c r="C11" s="14"/>
      <c r="D11" s="14"/>
      <c r="E11" s="14"/>
      <c r="F11" s="287"/>
      <c r="G11" s="254"/>
      <c r="H11" s="254"/>
      <c r="I11" s="254"/>
      <c r="J11" s="254"/>
      <c r="K11" s="254"/>
      <c r="L11" s="254"/>
      <c r="M11" s="254"/>
      <c r="N11" s="254"/>
      <c r="O11" s="254"/>
      <c r="P11" s="254"/>
      <c r="Q11" s="254"/>
      <c r="R11" s="87" t="s">
        <v>101</v>
      </c>
      <c r="S11" s="281">
        <f>S10/SUM(COUNTIF(G10:P10,"&lt;&gt;0"))</f>
        <v>1.3020784049063016E-2</v>
      </c>
      <c r="T11" s="14"/>
      <c r="U11" s="14"/>
      <c r="V11" s="14"/>
      <c r="W11" s="14"/>
      <c r="X11" s="14"/>
      <c r="Y11" s="14"/>
      <c r="Z11" s="14"/>
    </row>
    <row r="12" spans="1:26">
      <c r="A12" s="16"/>
      <c r="B12" s="20" t="s">
        <v>81</v>
      </c>
      <c r="C12" s="16"/>
      <c r="D12" s="16"/>
      <c r="E12" s="16"/>
      <c r="F12" s="387">
        <f t="shared" ref="F12:K12" si="0">F8/F6</f>
        <v>16.685143006873197</v>
      </c>
      <c r="G12" s="388">
        <f t="shared" si="0"/>
        <v>16.292817998616098</v>
      </c>
      <c r="H12" s="388">
        <f t="shared" si="0"/>
        <v>16.008545927850783</v>
      </c>
      <c r="I12" s="388">
        <f t="shared" si="0"/>
        <v>15.473227987671921</v>
      </c>
      <c r="J12" s="388">
        <f t="shared" si="0"/>
        <v>15.155427391314646</v>
      </c>
      <c r="K12" s="388">
        <f t="shared" si="0"/>
        <v>15.278690538153009</v>
      </c>
      <c r="L12" s="388">
        <f>IF(L6=0, 0, L8/L6)</f>
        <v>0</v>
      </c>
      <c r="M12" s="388">
        <f>IF(M6=0, 0, M8/M6)</f>
        <v>0</v>
      </c>
      <c r="N12" s="388">
        <f>IF(N6=0, 0, N8/N6)</f>
        <v>0</v>
      </c>
      <c r="O12" s="388">
        <f>IF(O6=0, 0, O8/O6)</f>
        <v>0</v>
      </c>
      <c r="P12" s="388">
        <f>IF(P6=0, 0, P8/P6)</f>
        <v>0</v>
      </c>
      <c r="Q12" s="255"/>
      <c r="R12" s="16"/>
      <c r="S12" s="16"/>
      <c r="T12" s="16"/>
      <c r="U12" s="16"/>
      <c r="V12" s="16"/>
      <c r="W12" s="16"/>
      <c r="X12" s="14"/>
      <c r="Y12" s="14"/>
      <c r="Z12" s="14"/>
    </row>
    <row r="13" spans="1:26">
      <c r="A13" s="16"/>
      <c r="B13" s="20"/>
      <c r="C13" s="16"/>
      <c r="D13" s="16"/>
      <c r="E13" s="16"/>
      <c r="F13" s="311"/>
      <c r="G13" s="312"/>
      <c r="H13" s="312"/>
      <c r="I13" s="312"/>
      <c r="J13" s="312"/>
      <c r="K13" s="292"/>
      <c r="L13" s="292"/>
      <c r="M13" s="292"/>
      <c r="N13" s="292"/>
      <c r="O13" s="292"/>
      <c r="P13" s="292"/>
      <c r="Q13" s="292"/>
      <c r="R13" s="16"/>
      <c r="S13" s="16"/>
      <c r="T13" s="16"/>
      <c r="U13" s="16"/>
      <c r="V13" s="16"/>
      <c r="W13" s="16"/>
      <c r="X13" s="14"/>
      <c r="Y13" s="14"/>
      <c r="Z13" s="14"/>
    </row>
    <row r="14" spans="1:26">
      <c r="A14" s="14"/>
      <c r="B14" s="28" t="s">
        <v>99</v>
      </c>
      <c r="C14" s="14"/>
      <c r="D14" s="313"/>
      <c r="E14" s="14"/>
      <c r="F14" s="310"/>
      <c r="G14" s="66">
        <f>G12/F12-1</f>
        <v>-2.3513433963106456E-2</v>
      </c>
      <c r="H14" s="66">
        <f>H12/G12-1</f>
        <v>-1.7447692031511086E-2</v>
      </c>
      <c r="I14" s="66">
        <f>I12/H12-1</f>
        <v>-3.3439510533404881E-2</v>
      </c>
      <c r="J14" s="66">
        <f>J12/I12-1</f>
        <v>-2.0538739338066936E-2</v>
      </c>
      <c r="K14" s="66">
        <f>K12/J12-1</f>
        <v>8.1332676179757257E-3</v>
      </c>
      <c r="L14" s="66">
        <f>IF(L6=0, 0, L12/K12-1)</f>
        <v>0</v>
      </c>
      <c r="M14" s="66">
        <f>IF(M6=0, 0, M12/L12-1)</f>
        <v>0</v>
      </c>
      <c r="N14" s="66">
        <f>IF(N6=0, 0, N12/M12-1)</f>
        <v>0</v>
      </c>
      <c r="O14" s="66">
        <f>IF(O6=0, 0, O12/N12-1)</f>
        <v>0</v>
      </c>
      <c r="P14" s="66">
        <f>IF(P6=0, 0, P12/O12-1)</f>
        <v>0</v>
      </c>
      <c r="Q14" s="255"/>
      <c r="R14" s="16" t="s">
        <v>100</v>
      </c>
      <c r="S14" s="280">
        <f>SUM(G14:P14)</f>
        <v>-8.6806108248113634E-2</v>
      </c>
      <c r="T14" s="16"/>
      <c r="U14" s="16"/>
      <c r="V14" s="16"/>
      <c r="W14" s="16"/>
      <c r="X14" s="14"/>
      <c r="Y14" s="14"/>
      <c r="Z14" s="14"/>
    </row>
    <row r="15" spans="1:26">
      <c r="A15" s="28"/>
      <c r="B15" s="28"/>
      <c r="C15" s="415"/>
      <c r="D15" s="415"/>
      <c r="E15" s="415"/>
      <c r="F15" s="415"/>
      <c r="G15" s="415"/>
      <c r="H15" s="415"/>
      <c r="I15" s="415"/>
      <c r="J15" s="415"/>
      <c r="K15" s="28"/>
      <c r="L15" s="28"/>
      <c r="M15" s="28"/>
      <c r="N15" s="28"/>
      <c r="O15" s="28"/>
      <c r="P15" s="28"/>
      <c r="Q15" s="28"/>
      <c r="R15" s="28"/>
      <c r="S15" s="281">
        <f>S14/SUM(COUNTIF(G14:P14,"&lt;&gt;0"))</f>
        <v>-1.7361221649622727E-2</v>
      </c>
      <c r="T15" s="14"/>
      <c r="U15" s="14"/>
      <c r="V15" s="14"/>
      <c r="W15" s="14"/>
      <c r="X15" s="14"/>
      <c r="Y15" s="14"/>
      <c r="Z15" s="14"/>
    </row>
    <row r="16" spans="1:2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c r="A18" s="14"/>
      <c r="B18" s="69" t="s">
        <v>72</v>
      </c>
      <c r="C18" s="28"/>
      <c r="D18" s="28"/>
      <c r="E18" s="28"/>
      <c r="F18" s="28"/>
      <c r="G18" s="28"/>
      <c r="H18" s="28"/>
      <c r="I18" s="28"/>
      <c r="J18" s="28"/>
      <c r="K18" s="66"/>
      <c r="L18" s="66"/>
      <c r="M18" s="66"/>
      <c r="N18" s="66"/>
      <c r="O18" s="66"/>
      <c r="P18" s="66"/>
      <c r="Q18" s="66"/>
      <c r="R18" s="87"/>
      <c r="S18" s="127"/>
      <c r="T18" s="127"/>
      <c r="U18" s="293"/>
      <c r="V18" s="293"/>
      <c r="W18" s="14"/>
      <c r="X18" s="14"/>
      <c r="Y18" s="14"/>
      <c r="Z18" s="14"/>
    </row>
    <row r="19" spans="1:26">
      <c r="A19" s="14"/>
      <c r="B19" s="69"/>
      <c r="C19" s="28"/>
      <c r="D19" s="28"/>
      <c r="E19" s="28"/>
      <c r="F19" s="28"/>
      <c r="G19" s="28"/>
      <c r="H19" s="28"/>
      <c r="I19" s="28"/>
      <c r="J19" s="28"/>
      <c r="K19" s="66"/>
      <c r="L19" s="66"/>
      <c r="M19" s="66"/>
      <c r="N19" s="66"/>
      <c r="O19" s="66"/>
      <c r="P19" s="66"/>
      <c r="Q19" s="66"/>
      <c r="R19" s="87"/>
      <c r="S19" s="127"/>
      <c r="T19" s="127"/>
      <c r="U19" s="293"/>
      <c r="V19" s="293"/>
      <c r="W19" s="14"/>
      <c r="X19" s="14"/>
      <c r="Y19" s="14"/>
      <c r="Z19" s="14"/>
    </row>
    <row r="20" spans="1:26">
      <c r="A20" s="14"/>
      <c r="B20" s="28"/>
      <c r="C20" s="496" t="s">
        <v>170</v>
      </c>
      <c r="D20" s="414"/>
      <c r="E20" s="414"/>
      <c r="F20" s="414"/>
      <c r="G20" s="414"/>
      <c r="H20" s="414"/>
      <c r="I20" s="414"/>
      <c r="J20" s="414"/>
      <c r="K20" s="414"/>
      <c r="L20" s="66"/>
      <c r="M20" s="66"/>
      <c r="N20" s="66"/>
      <c r="O20" s="66"/>
      <c r="P20" s="66"/>
      <c r="Q20" s="66"/>
      <c r="R20" s="88"/>
      <c r="S20" s="22"/>
      <c r="T20" s="22"/>
      <c r="U20" s="14"/>
      <c r="V20" s="14"/>
      <c r="W20" s="14"/>
      <c r="X20" s="14"/>
      <c r="Y20" s="14"/>
      <c r="Z20" s="14"/>
    </row>
    <row r="21" spans="1:26">
      <c r="A21" s="14"/>
      <c r="B21" s="28"/>
      <c r="C21" s="71" t="s">
        <v>169</v>
      </c>
      <c r="D21" s="415"/>
      <c r="E21" s="415"/>
      <c r="F21" s="415"/>
      <c r="G21" s="415"/>
      <c r="H21" s="415"/>
      <c r="I21" s="415"/>
      <c r="J21" s="415"/>
      <c r="K21" s="415"/>
      <c r="L21" s="14"/>
      <c r="M21" s="14"/>
      <c r="N21" s="14"/>
      <c r="O21" s="14"/>
      <c r="P21" s="14"/>
      <c r="Q21" s="14"/>
      <c r="R21" s="14"/>
      <c r="S21" s="14"/>
      <c r="T21" s="14"/>
      <c r="U21" s="14"/>
      <c r="V21" s="14"/>
      <c r="W21" s="14"/>
      <c r="X21" s="14"/>
      <c r="Y21" s="14"/>
      <c r="Z21" s="14"/>
    </row>
    <row r="22" spans="1:26">
      <c r="A22" s="28"/>
      <c r="B22" s="28"/>
      <c r="C22" s="71"/>
      <c r="D22" s="28"/>
      <c r="E22" s="28"/>
      <c r="F22" s="28"/>
      <c r="G22" s="28"/>
      <c r="H22" s="28"/>
      <c r="I22" s="28"/>
      <c r="J22" s="28"/>
      <c r="K22" s="28"/>
      <c r="L22" s="28"/>
      <c r="M22" s="28"/>
      <c r="N22" s="28"/>
      <c r="O22" s="28"/>
      <c r="P22" s="28"/>
      <c r="Q22" s="28"/>
      <c r="R22" s="28"/>
      <c r="S22" s="28"/>
      <c r="T22" s="14"/>
      <c r="U22" s="14"/>
      <c r="V22" s="14"/>
      <c r="W22" s="14"/>
      <c r="X22" s="14"/>
      <c r="Y22" s="14"/>
      <c r="Z22" s="14"/>
    </row>
    <row r="23" spans="1:26">
      <c r="A23" s="28"/>
      <c r="B23" s="28"/>
      <c r="C23" s="414"/>
      <c r="D23" s="414"/>
      <c r="E23" s="414"/>
      <c r="F23" s="414"/>
      <c r="G23" s="414"/>
      <c r="H23" s="414"/>
      <c r="I23" s="414"/>
      <c r="J23" s="414"/>
      <c r="K23" s="28"/>
      <c r="L23" s="28"/>
      <c r="M23" s="28"/>
      <c r="N23" s="28"/>
      <c r="O23" s="28"/>
      <c r="P23" s="28"/>
      <c r="Q23" s="28"/>
      <c r="R23" s="28"/>
      <c r="S23" s="28"/>
      <c r="T23" s="14"/>
      <c r="U23" s="14"/>
      <c r="V23" s="14"/>
      <c r="W23" s="14"/>
      <c r="X23" s="14"/>
      <c r="Y23" s="14"/>
      <c r="Z23" s="14"/>
    </row>
    <row r="24" spans="1:26">
      <c r="A24" s="28"/>
      <c r="B24" s="28"/>
      <c r="C24" s="415"/>
      <c r="D24" s="415"/>
      <c r="E24" s="415"/>
      <c r="F24" s="415"/>
      <c r="G24" s="415"/>
      <c r="H24" s="415"/>
      <c r="I24" s="415"/>
      <c r="J24" s="415"/>
      <c r="K24" s="28"/>
      <c r="L24" s="28"/>
      <c r="M24" s="28"/>
      <c r="N24" s="28"/>
      <c r="O24" s="28"/>
      <c r="P24" s="28"/>
      <c r="Q24" s="28"/>
      <c r="R24" s="28"/>
      <c r="S24" s="28"/>
      <c r="T24" s="14"/>
      <c r="U24" s="14"/>
      <c r="V24" s="14"/>
      <c r="W24" s="14"/>
      <c r="X24" s="14"/>
      <c r="Y24" s="14"/>
      <c r="Z24" s="14"/>
    </row>
    <row r="25" spans="1:26">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sheetData>
  <phoneticPr fontId="0" type="noConversion"/>
  <pageMargins left="0.35433070866141736" right="0.35433070866141736" top="0.39370078740157483" bottom="0.39370078740157483" header="0.19685039370078741" footer="0.19685039370078741"/>
  <pageSetup paperSize="9" scale="70" orientation="landscape" r:id="rId1"/>
  <headerFooter alignWithMargins="0">
    <oddFooter>&amp;L&amp;8&amp;F
&amp;A&amp;C&amp;8Page &amp;P of &amp;N
Powerlink -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3</vt:i4>
      </vt:variant>
      <vt:variant>
        <vt:lpstr>Named Ranges</vt:lpstr>
      </vt:variant>
      <vt:variant>
        <vt:i4>268</vt:i4>
      </vt:variant>
    </vt:vector>
  </HeadingPairs>
  <TitlesOfParts>
    <vt:vector size="282" baseType="lpstr">
      <vt:lpstr>Intro</vt:lpstr>
      <vt:lpstr>Powerlink record of changes</vt:lpstr>
      <vt:lpstr>Input</vt:lpstr>
      <vt:lpstr>WACC</vt:lpstr>
      <vt:lpstr>Assets</vt:lpstr>
      <vt:lpstr>Analysis</vt:lpstr>
      <vt:lpstr>Smoothing</vt:lpstr>
      <vt:lpstr>Revenue summary</vt:lpstr>
      <vt:lpstr>Equity raising cost-capex</vt:lpstr>
      <vt:lpstr>Price path (nominal)</vt:lpstr>
      <vt:lpstr>Price path (real)</vt:lpstr>
      <vt:lpstr>MAR-chart</vt:lpstr>
      <vt:lpstr>price path-chart</vt:lpstr>
      <vt:lpstr>ABB rev-chart</vt:lpstr>
      <vt:lpstr>A10acvalue</vt:lpstr>
      <vt:lpstr>A10remlife</vt:lpstr>
      <vt:lpstr>A10stdlife</vt:lpstr>
      <vt:lpstr>A10taxremlife</vt:lpstr>
      <vt:lpstr>A10taxstdlife</vt:lpstr>
      <vt:lpstr>A10taxvalue</vt:lpstr>
      <vt:lpstr>A10value</vt:lpstr>
      <vt:lpstr>A11acvalue</vt:lpstr>
      <vt:lpstr>A11remlife</vt:lpstr>
      <vt:lpstr>A11stdlife</vt:lpstr>
      <vt:lpstr>A11taxremlife</vt:lpstr>
      <vt:lpstr>A11taxstdlife</vt:lpstr>
      <vt:lpstr>A11taxvalue</vt:lpstr>
      <vt:lpstr>A11value</vt:lpstr>
      <vt:lpstr>A12acvalue</vt:lpstr>
      <vt:lpstr>A12remlife</vt:lpstr>
      <vt:lpstr>A12stdlife</vt:lpstr>
      <vt:lpstr>A12taxremlife</vt:lpstr>
      <vt:lpstr>A12taxstdlife</vt:lpstr>
      <vt:lpstr>A12taxvalue</vt:lpstr>
      <vt:lpstr>A12value</vt:lpstr>
      <vt:lpstr>A13acvalue</vt:lpstr>
      <vt:lpstr>A13remlife</vt:lpstr>
      <vt:lpstr>A13stdlife</vt:lpstr>
      <vt:lpstr>A13taxremlife</vt:lpstr>
      <vt:lpstr>A13taxstdlife</vt:lpstr>
      <vt:lpstr>A13taxvalue</vt:lpstr>
      <vt:lpstr>A13value</vt:lpstr>
      <vt:lpstr>A14acvalue</vt:lpstr>
      <vt:lpstr>A14remlife</vt:lpstr>
      <vt:lpstr>A14stdlife</vt:lpstr>
      <vt:lpstr>A14taxremlife</vt:lpstr>
      <vt:lpstr>A14taxstdlife</vt:lpstr>
      <vt:lpstr>A14taxvalue</vt:lpstr>
      <vt:lpstr>A14value</vt:lpstr>
      <vt:lpstr>A15acvalue</vt:lpstr>
      <vt:lpstr>A15remlife</vt:lpstr>
      <vt:lpstr>A15stdlife</vt:lpstr>
      <vt:lpstr>A15taxremlife</vt:lpstr>
      <vt:lpstr>A15taxstdlife</vt:lpstr>
      <vt:lpstr>A15taxvalue</vt:lpstr>
      <vt:lpstr>A15value</vt:lpstr>
      <vt:lpstr>A16acvalue</vt:lpstr>
      <vt:lpstr>A16remlife</vt:lpstr>
      <vt:lpstr>A16stdlife</vt:lpstr>
      <vt:lpstr>A16taxremlife</vt:lpstr>
      <vt:lpstr>A16taxstdlife</vt:lpstr>
      <vt:lpstr>A16taxvalue</vt:lpstr>
      <vt:lpstr>A16value</vt:lpstr>
      <vt:lpstr>A17acvalue</vt:lpstr>
      <vt:lpstr>A17remlife</vt:lpstr>
      <vt:lpstr>A17stdlife</vt:lpstr>
      <vt:lpstr>A17taxremlife</vt:lpstr>
      <vt:lpstr>A17taxstdlife</vt:lpstr>
      <vt:lpstr>A17taxvalue</vt:lpstr>
      <vt:lpstr>A17value</vt:lpstr>
      <vt:lpstr>A18acvalue</vt:lpstr>
      <vt:lpstr>A18remlife</vt:lpstr>
      <vt:lpstr>A18stdlife</vt:lpstr>
      <vt:lpstr>A18taxremlife</vt:lpstr>
      <vt:lpstr>A18taxstdlife</vt:lpstr>
      <vt:lpstr>A18taxvalue</vt:lpstr>
      <vt:lpstr>A18value</vt:lpstr>
      <vt:lpstr>A19acvalue</vt:lpstr>
      <vt:lpstr>A19remlife</vt:lpstr>
      <vt:lpstr>A19stdlife</vt:lpstr>
      <vt:lpstr>A19taxremlife</vt:lpstr>
      <vt:lpstr>A19taxstdlife</vt:lpstr>
      <vt:lpstr>A19taxvalue</vt:lpstr>
      <vt:lpstr>A19value</vt:lpstr>
      <vt:lpstr>A1acvalue</vt:lpstr>
      <vt:lpstr>A1remlife</vt:lpstr>
      <vt:lpstr>A1stdlife</vt:lpstr>
      <vt:lpstr>A1taxremlife</vt:lpstr>
      <vt:lpstr>A1taxstdlife</vt:lpstr>
      <vt:lpstr>A1taxvalue</vt:lpstr>
      <vt:lpstr>A1value</vt:lpstr>
      <vt:lpstr>A20acvalue</vt:lpstr>
      <vt:lpstr>A20remlife</vt:lpstr>
      <vt:lpstr>A20stdlife</vt:lpstr>
      <vt:lpstr>A20taxremlife</vt:lpstr>
      <vt:lpstr>A20taxstdlife</vt:lpstr>
      <vt:lpstr>A20taxvalue</vt:lpstr>
      <vt:lpstr>A20value</vt:lpstr>
      <vt:lpstr>A21acvalue</vt:lpstr>
      <vt:lpstr>A21remlife</vt:lpstr>
      <vt:lpstr>A21stdlife</vt:lpstr>
      <vt:lpstr>A21taxremlife</vt:lpstr>
      <vt:lpstr>A21taxstdlife</vt:lpstr>
      <vt:lpstr>A21taxvalue</vt:lpstr>
      <vt:lpstr>A21value</vt:lpstr>
      <vt:lpstr>A22acvalue</vt:lpstr>
      <vt:lpstr>A22remlife</vt:lpstr>
      <vt:lpstr>A22stdlife</vt:lpstr>
      <vt:lpstr>A22taxremlife</vt:lpstr>
      <vt:lpstr>A22taxstdlife</vt:lpstr>
      <vt:lpstr>A22taxvalue</vt:lpstr>
      <vt:lpstr>A22value</vt:lpstr>
      <vt:lpstr>A23acvalue</vt:lpstr>
      <vt:lpstr>A23remlife</vt:lpstr>
      <vt:lpstr>A23stdlife</vt:lpstr>
      <vt:lpstr>A23taxremlife</vt:lpstr>
      <vt:lpstr>A23taxstdlife</vt:lpstr>
      <vt:lpstr>A23taxvalue</vt:lpstr>
      <vt:lpstr>A23value</vt:lpstr>
      <vt:lpstr>A24acvalue</vt:lpstr>
      <vt:lpstr>A24remlife</vt:lpstr>
      <vt:lpstr>A24stdlife</vt:lpstr>
      <vt:lpstr>A24taxremlife</vt:lpstr>
      <vt:lpstr>A24taxstdlife</vt:lpstr>
      <vt:lpstr>A24taxvalue</vt:lpstr>
      <vt:lpstr>A24value</vt:lpstr>
      <vt:lpstr>A25acvalue</vt:lpstr>
      <vt:lpstr>A25remlife</vt:lpstr>
      <vt:lpstr>A25stdlife</vt:lpstr>
      <vt:lpstr>A25taxremlife</vt:lpstr>
      <vt:lpstr>A25taxstdlife</vt:lpstr>
      <vt:lpstr>A25taxvalue</vt:lpstr>
      <vt:lpstr>A25value</vt:lpstr>
      <vt:lpstr>A26acvalue</vt:lpstr>
      <vt:lpstr>A26remlife</vt:lpstr>
      <vt:lpstr>A26stdlife</vt:lpstr>
      <vt:lpstr>A26taxremlife</vt:lpstr>
      <vt:lpstr>A26taxstdlife</vt:lpstr>
      <vt:lpstr>A26taxvalue</vt:lpstr>
      <vt:lpstr>A26value</vt:lpstr>
      <vt:lpstr>A27acvalue</vt:lpstr>
      <vt:lpstr>A27remlife</vt:lpstr>
      <vt:lpstr>A27stdlife</vt:lpstr>
      <vt:lpstr>A27taxremlife</vt:lpstr>
      <vt:lpstr>A27taxstdlife</vt:lpstr>
      <vt:lpstr>A27taxvalue</vt:lpstr>
      <vt:lpstr>A27value</vt:lpstr>
      <vt:lpstr>A28acvalue</vt:lpstr>
      <vt:lpstr>A28remlife</vt:lpstr>
      <vt:lpstr>A28stdlife</vt:lpstr>
      <vt:lpstr>A28taxremlife</vt:lpstr>
      <vt:lpstr>A28taxstdlife</vt:lpstr>
      <vt:lpstr>A28taxvalue</vt:lpstr>
      <vt:lpstr>A28value</vt:lpstr>
      <vt:lpstr>A29acvalue</vt:lpstr>
      <vt:lpstr>A29remlife</vt:lpstr>
      <vt:lpstr>A29stdlife</vt:lpstr>
      <vt:lpstr>A29taxremlife</vt:lpstr>
      <vt:lpstr>A29taxstdlife</vt:lpstr>
      <vt:lpstr>A29taxvalue</vt:lpstr>
      <vt:lpstr>A29value</vt:lpstr>
      <vt:lpstr>A2acvalue</vt:lpstr>
      <vt:lpstr>A2remlife</vt:lpstr>
      <vt:lpstr>A2stdlife</vt:lpstr>
      <vt:lpstr>A2taxremlife</vt:lpstr>
      <vt:lpstr>A2taxstdlife</vt:lpstr>
      <vt:lpstr>A2taxvalue</vt:lpstr>
      <vt:lpstr>A2value</vt:lpstr>
      <vt:lpstr>A30acvalue</vt:lpstr>
      <vt:lpstr>A30remlife</vt:lpstr>
      <vt:lpstr>A30stdlife</vt:lpstr>
      <vt:lpstr>A30taxremlife</vt:lpstr>
      <vt:lpstr>A30taxstdlife</vt:lpstr>
      <vt:lpstr>A30taxvalue</vt:lpstr>
      <vt:lpstr>A30value</vt:lpstr>
      <vt:lpstr>A3acvalue</vt:lpstr>
      <vt:lpstr>A3remlife</vt:lpstr>
      <vt:lpstr>A3stdlife</vt:lpstr>
      <vt:lpstr>A3taxremlife</vt:lpstr>
      <vt:lpstr>A3taxstdlife</vt:lpstr>
      <vt:lpstr>A3taxvalue</vt:lpstr>
      <vt:lpstr>A3value</vt:lpstr>
      <vt:lpstr>A4acvalue</vt:lpstr>
      <vt:lpstr>A4remlife</vt:lpstr>
      <vt:lpstr>A4stdlife</vt:lpstr>
      <vt:lpstr>A4taxremlife</vt:lpstr>
      <vt:lpstr>A4taxstdlife</vt:lpstr>
      <vt:lpstr>A4taxvalue</vt:lpstr>
      <vt:lpstr>A4value</vt:lpstr>
      <vt:lpstr>A5acvalue</vt:lpstr>
      <vt:lpstr>A5remlife</vt:lpstr>
      <vt:lpstr>A5stdlife</vt:lpstr>
      <vt:lpstr>A5taxremlife</vt:lpstr>
      <vt:lpstr>A5taxstdlife</vt:lpstr>
      <vt:lpstr>A5taxvalue</vt:lpstr>
      <vt:lpstr>A5value</vt:lpstr>
      <vt:lpstr>A6acvalue</vt:lpstr>
      <vt:lpstr>A6remlife</vt:lpstr>
      <vt:lpstr>A6stdlife</vt:lpstr>
      <vt:lpstr>A6taxremlife</vt:lpstr>
      <vt:lpstr>A6taxstdlife</vt:lpstr>
      <vt:lpstr>A6taxvalue</vt:lpstr>
      <vt:lpstr>A6value</vt:lpstr>
      <vt:lpstr>A7acvalue</vt:lpstr>
      <vt:lpstr>A7remlife</vt:lpstr>
      <vt:lpstr>A7stdlife</vt:lpstr>
      <vt:lpstr>A7taxremlife</vt:lpstr>
      <vt:lpstr>A7taxstdlife</vt:lpstr>
      <vt:lpstr>A7taxvalue</vt:lpstr>
      <vt:lpstr>A7value</vt:lpstr>
      <vt:lpstr>A8acvalue</vt:lpstr>
      <vt:lpstr>A8remlife</vt:lpstr>
      <vt:lpstr>A8stdlife</vt:lpstr>
      <vt:lpstr>A8taxremlife</vt:lpstr>
      <vt:lpstr>A8taxstdlife</vt:lpstr>
      <vt:lpstr>A8taxvalue</vt:lpstr>
      <vt:lpstr>A8value</vt:lpstr>
      <vt:lpstr>A9acvalue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Drc</vt:lpstr>
      <vt:lpstr>Drp</vt:lpstr>
      <vt:lpstr>Drpc</vt:lpstr>
      <vt:lpstr>Drpt</vt:lpstr>
      <vt:lpstr>Dv</vt:lpstr>
      <vt:lpstr>f</vt:lpstr>
      <vt:lpstr>g</vt:lpstr>
      <vt:lpstr>Mrp</vt:lpstr>
      <vt:lpstr>Pr</vt:lpstr>
      <vt:lpstr>Analysis!Print_Area</vt:lpstr>
      <vt:lpstr>Assets!Print_Area</vt:lpstr>
      <vt:lpstr>'Equity raising cost-capex'!Print_Area</vt:lpstr>
      <vt:lpstr>Input!Print_Area</vt:lpstr>
      <vt:lpstr>Intro!Print_Area</vt:lpstr>
      <vt:lpstr>'Price path (nominal)'!Print_Area</vt:lpstr>
      <vt:lpstr>'Price path (real)'!Print_Area</vt:lpstr>
      <vt:lpstr>'Revenue summary'!Print_Area</vt:lpstr>
      <vt:lpstr>Smoothing!Print_Area</vt:lpstr>
      <vt:lpstr>WACC!Print_Area</vt:lpstr>
      <vt:lpstr>RAB</vt:lpstr>
      <vt:lpstr>Rf</vt:lpstr>
      <vt:lpstr>rvanilla</vt:lpstr>
      <vt:lpstr>Seo</vt:lpstr>
      <vt:lpstr>Td</vt:lpstr>
      <vt:lpstr>Te</vt:lpstr>
      <vt:lpstr>vanilla</vt:lpstr>
      <vt:lpstr>X_Factor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2011-05-31T10:43:02Z</dcterms:created>
  <dcterms:modified xsi:type="dcterms:W3CDTF">2011-11-16T22:12:37Z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vt:lpwstr>
  </property>
</Properties>
</file>